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1docs\11035200\McDougal Rebuttal Testimony 7-13-2012\"/>
    </mc:Choice>
  </mc:AlternateContent>
  <bookViews>
    <workbookView xWindow="120" yWindow="120" windowWidth="15120" windowHeight="8010" tabRatio="831"/>
  </bookViews>
  <sheets>
    <sheet name="Capital Project List" sheetId="1" r:id="rId1"/>
    <sheet name="Removal Project List" sheetId="4" r:id="rId2"/>
    <sheet name="DPU 16.7" sheetId="6" r:id="rId3"/>
    <sheet name="Removal Cal Apr12-May13" sheetId="2" r:id="rId4"/>
    <sheet name="Sheet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0">[1]Jan!#REF!</definedName>
    <definedName name="\A">#REF!</definedName>
    <definedName name="\M">[1]Jan!#REF!</definedName>
    <definedName name="\P">#REF!</definedName>
    <definedName name="__123Graph_A" hidden="1">[2]Inputs!#REF!</definedName>
    <definedName name="__123Graph_B" hidden="1">[2]Inputs!#REF!</definedName>
    <definedName name="__123Graph_D" hidden="1">[2]Inputs!#REF!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0" hidden="1">'Capital Project List'!$A$4:$AK$1319</definedName>
    <definedName name="_idahoshr">#REF!</definedName>
    <definedName name="_MEN2">[1]Jan!#REF!</definedName>
    <definedName name="_MEN3">[1]Jan!#REF!</definedName>
    <definedName name="_Order1" hidden="1">255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cctTable">[3]Variables!$AK$42:$AK$396</definedName>
    <definedName name="Additions_by_Function_Project_State_Month">'[4]Apr 05 - Mar 06 Adds'!#REF!</definedName>
    <definedName name="Adjs2avg">[5]Inputs!$L$255:'[5]Inputs'!$T$505</definedName>
    <definedName name="aftertax_ror">[6]Utah!#REF!</definedName>
    <definedName name="APR">[1]Jan!#REF!</definedName>
    <definedName name="AUG">[1]Jan!#REF!</definedName>
    <definedName name="AverageFactors">[5]UTCR!$AC$22:$AQ$108</definedName>
    <definedName name="AverageFuelCost">#REF!</definedName>
    <definedName name="AverageInput">[5]Inputs!$F$3:$I$1722</definedName>
    <definedName name="AvgFactorCopy">#REF!</definedName>
    <definedName name="AvgFactors">[7]Factors!$B$3:$P$99</definedName>
    <definedName name="B1_Print">[8]BW!#REF!</definedName>
    <definedName name="B2_Print">#REF!</definedName>
    <definedName name="B3_Print">#REF!</definedName>
    <definedName name="Bottom">[9]Variance!#REF!</definedName>
    <definedName name="budsum2">[10]Att1!#REF!</definedName>
    <definedName name="bump">[6]Utah!#REF!</definedName>
    <definedName name="C_">'[11]Other States WZAMRT98'!#REF!</definedName>
    <definedName name="comm">[6]Utah!#REF!</definedName>
    <definedName name="comm_cost">[6]Utah!#REF!</definedName>
    <definedName name="Conversion">[12]Conversion!$A$2:$E$1253</definedName>
    <definedName name="Cost">#REF!</definedName>
    <definedName name="CustNames">[13]Codes!$F$1:$H$121</definedName>
    <definedName name="D_TWKSHT">#REF!</definedName>
    <definedName name="DATA1">#REF!</definedName>
    <definedName name="DATA2">#REF!</definedName>
    <definedName name="DATA2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E">[14]Jan!#REF!</definedName>
    <definedName name="debt">[6]Utah!#REF!</definedName>
    <definedName name="debt_cost">[6]Utah!#REF!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EffectiveTaxRate">#REF!</definedName>
    <definedName name="EmbeddedCapCost">#REF!</definedName>
    <definedName name="ExchangeMWh">#REF!</definedName>
    <definedName name="FactorMethod">[5]Variables!$AB$2</definedName>
    <definedName name="FactorType">[7]Variables!$AK$2:$AL$12</definedName>
    <definedName name="FEB">[1]Jan!#REF!</definedName>
    <definedName name="FedTax">[6]Utah!#REF!</definedName>
    <definedName name="FIT">#REF!</definedName>
    <definedName name="FranchiseTax">#REF!</definedName>
    <definedName name="GWI_Annualized">#REF!</definedName>
    <definedName name="GWI_Proforma">#REF!</definedName>
    <definedName name="High_Plan">#REF!</definedName>
    <definedName name="IDAHOSHR">#REF!</definedName>
    <definedName name="IDAllocMethod">#REF!</definedName>
    <definedName name="IDRateBase">#REF!</definedName>
    <definedName name="JAN">[1]Jan!#REF!</definedName>
    <definedName name="JETSET">'[11]Other States WZAMRT98'!#REF!</definedName>
    <definedName name="JUL">[1]Jan!#REF!</definedName>
    <definedName name="JUN">[1]Jan!#REF!</definedName>
    <definedName name="Jurisdiction">[7]Variables!$AK$15</definedName>
    <definedName name="JurisNumber">[7]Variables!$AL$15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[15]Variables!$B$7</definedName>
    <definedName name="LastCell">[9]Variance!#REF!</definedName>
    <definedName name="Low_Plan">#REF!</definedName>
    <definedName name="MAR">[1]Jan!#REF!</definedName>
    <definedName name="MAY">[1]Jan!#REF!</definedName>
    <definedName name="MD_High1">'[9]Master Data'!$A$2</definedName>
    <definedName name="MD_Low1">'[9]Master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onthlist">'[16]DSM Output'!$AL$1:$AM$12</definedName>
    <definedName name="monthtotals">'[16]DSM Output'!$M$38:$X$38</definedName>
    <definedName name="MSPAverageInput">[5]Inputs!#REF!</definedName>
    <definedName name="MSPYearEndInput">[5]Inputs!#REF!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[6]Utah!#REF!</definedName>
    <definedName name="NormalizedOMExp">[6]Utah!#REF!</definedName>
    <definedName name="NormalizedState">[6]Utah!#REF!</definedName>
    <definedName name="NormalizedStateTaxExp">[6]Utah!#REF!</definedName>
    <definedName name="NormalizedTOIExp">[6]Utah!#REF!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ivotData">#REF!</definedName>
    <definedName name="pref">[6]Utah!#REF!</definedName>
    <definedName name="pref_cost">[6]Utah!#REF!</definedName>
    <definedName name="PrefCost">#REF!</definedName>
    <definedName name="Pretax_ror">[6]Utah!#REF!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[6]Utah!#REF!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"45EQYSCWE9WJMGB34OOD1BOQZ"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T_Bottom1">[9]Variance!#REF!</definedName>
    <definedName name="ST_Top1">[9]Variance!#REF!</definedName>
    <definedName name="ST_Top2">[9]Variance!#REF!</definedName>
    <definedName name="ST_Top3">[8]BW!#REF!</definedName>
    <definedName name="START">[1]Jan!#REF!</definedName>
    <definedName name="StateTax">[6]Utah!#REF!</definedName>
    <definedName name="SumAdjContract">[6]Utah!#REF!</definedName>
    <definedName name="SumAdjDepr">[6]Utah!#REF!</definedName>
    <definedName name="SumAdjMisc1">[6]Utah!#REF!</definedName>
    <definedName name="SumAdjMisc2">[6]Utah!#REF!</definedName>
    <definedName name="SumAdjNPC">[6]Utah!#REF!</definedName>
    <definedName name="SumAdjOM">[6]Utah!#REF!</definedName>
    <definedName name="SumAdjOther">[6]Utah!#REF!</definedName>
    <definedName name="SumAdjRB">[6]Utah!#REF!</definedName>
    <definedName name="SumAdjRev">[6]Utah!#REF!</definedName>
    <definedName name="SumAdjTax">[6]Utah!#REF!</definedName>
    <definedName name="SUMMARY">#REF!</definedName>
    <definedName name="SUMMARY23">[6]Utah!#REF!</definedName>
    <definedName name="SUMMARY3">[6]Utah!#REF!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[6]Utah!#REF!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[6]Utah!#REF!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'[17]Allocation FY2005'!#REF!</definedName>
    <definedName name="table2">'[17]Allocation FY2005'!#REF!</definedName>
    <definedName name="table3">'[17]Allocation FY2004'!#REF!</definedName>
    <definedName name="table4">'[17]Allocation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[6]Utah!#REF!</definedName>
    <definedName name="TaxTypeCheck">#REF!</definedName>
    <definedName name="TEST0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[6]Utah!#REF!</definedName>
    <definedName name="Type1AdjTax">[6]Utah!#REF!</definedName>
    <definedName name="Type2Adj">[6]Utah!#REF!</definedName>
    <definedName name="Type2AdjTax">[6]Utah!#REF!</definedName>
    <definedName name="Type3Adj">[6]Utah!#REF!</definedName>
    <definedName name="Type3AdjTax">[6]Utah!#REF!</definedName>
    <definedName name="UnadjBegEnd">#REF!</definedName>
    <definedName name="UnadjYE">#REF!</definedName>
    <definedName name="UncollectibleAccounts">#REF!</definedName>
    <definedName name="UTAllocMethod">#REF!</definedName>
    <definedName name="UTGrossReceipts">#REF!</definedName>
    <definedName name="UTRateBase">#REF!</definedName>
    <definedName name="ValidAccount">[7]Variables!$AK$43:$AK$367</definedName>
    <definedName name="ValidFactor">#REF!</definedName>
    <definedName name="WAAllocMethod">#REF!</definedName>
    <definedName name="WARateBase">#REF!</definedName>
    <definedName name="WARevenueTax">#REF!</definedName>
    <definedName name="wrn.All._.Pages." hidden="1">{#N/A,#N/A,FALSE,"Cover";#N/A,#N/A,FALSE,"Lead Sheet";#N/A,#N/A,FALSE,"T-Accounts";#N/A,#N/A,FALSE,"Ins &amp; Prem ActualEstimates"}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xx">[7]Variables!$AK$2:$AL$12</definedName>
    <definedName name="YearEndInput">[5]Inputs!$A$3:$D$1671</definedName>
    <definedName name="YEFactorCopy">#REF!</definedName>
    <definedName name="YEFactors">[7]Factors!$S$3:$AG$99</definedName>
    <definedName name="YTD">'[18]Actuals - Data Input'!#REF!</definedName>
    <definedName name="ZA">'[19] annual balance '!#REF!</definedName>
  </definedNames>
  <calcPr calcId="152511" calcMode="manual" iterate="1"/>
</workbook>
</file>

<file path=xl/calcChain.xml><?xml version="1.0" encoding="utf-8"?>
<calcChain xmlns="http://schemas.openxmlformats.org/spreadsheetml/2006/main">
  <c r="AG1301" i="1" l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D13" i="2"/>
  <c r="D14" i="2"/>
  <c r="D15" i="2"/>
  <c r="D16" i="2"/>
  <c r="D17" i="2"/>
  <c r="D18" i="2"/>
  <c r="D19" i="2"/>
  <c r="D20" i="2"/>
  <c r="D21" i="2"/>
  <c r="D12" i="2"/>
  <c r="AG1299" i="1" l="1"/>
  <c r="AH1299" i="1"/>
  <c r="AI1299" i="1"/>
  <c r="AJ1299" i="1"/>
  <c r="AK1299" i="1"/>
  <c r="AA1297" i="1" l="1"/>
  <c r="AF1296" i="1"/>
  <c r="AE1296" i="1"/>
  <c r="AD1296" i="1"/>
  <c r="AC1296" i="1"/>
  <c r="AA1296" i="1"/>
  <c r="Z1296" i="1"/>
  <c r="Y1296" i="1"/>
  <c r="X1296" i="1"/>
  <c r="W1296" i="1"/>
  <c r="V1296" i="1"/>
  <c r="U1296" i="1"/>
  <c r="T1296" i="1"/>
  <c r="S1296" i="1"/>
  <c r="AG1287" i="1" l="1"/>
  <c r="AH1287" i="1"/>
  <c r="AI1287" i="1"/>
  <c r="AJ1287" i="1"/>
  <c r="AK1287" i="1"/>
  <c r="AG1288" i="1"/>
  <c r="AH1288" i="1"/>
  <c r="AI1288" i="1"/>
  <c r="AJ1288" i="1"/>
  <c r="AK1288" i="1"/>
  <c r="AG1289" i="1"/>
  <c r="AH1289" i="1"/>
  <c r="AI1289" i="1"/>
  <c r="AJ1289" i="1"/>
  <c r="AK1289" i="1"/>
  <c r="AG1290" i="1"/>
  <c r="AH1290" i="1"/>
  <c r="AI1290" i="1"/>
  <c r="AJ1290" i="1"/>
  <c r="AK1290" i="1"/>
  <c r="AG1291" i="1"/>
  <c r="AH1291" i="1"/>
  <c r="AI1291" i="1"/>
  <c r="AJ1291" i="1"/>
  <c r="AK1291" i="1"/>
  <c r="AG1292" i="1"/>
  <c r="AH1292" i="1"/>
  <c r="AI1292" i="1"/>
  <c r="AJ1292" i="1"/>
  <c r="AK1292" i="1"/>
  <c r="AG1293" i="1"/>
  <c r="AH1293" i="1"/>
  <c r="AI1293" i="1"/>
  <c r="AJ1293" i="1"/>
  <c r="AK1293" i="1"/>
  <c r="AG1294" i="1"/>
  <c r="AH1294" i="1"/>
  <c r="AI1294" i="1"/>
  <c r="AJ1294" i="1"/>
  <c r="AK1294" i="1"/>
  <c r="AG1295" i="1"/>
  <c r="AH1295" i="1"/>
  <c r="AI1295" i="1"/>
  <c r="AJ1295" i="1"/>
  <c r="AK1295" i="1"/>
  <c r="AG1296" i="1"/>
  <c r="AH1296" i="1"/>
  <c r="AI1296" i="1"/>
  <c r="AJ1296" i="1"/>
  <c r="AK1296" i="1"/>
  <c r="AG1297" i="1"/>
  <c r="AH1297" i="1"/>
  <c r="AI1297" i="1"/>
  <c r="AJ1297" i="1"/>
  <c r="AK1297" i="1"/>
  <c r="AG1298" i="1"/>
  <c r="AH1298" i="1"/>
  <c r="AI1298" i="1"/>
  <c r="AJ1298" i="1"/>
  <c r="AK1298" i="1"/>
  <c r="X1260" i="1" l="1"/>
  <c r="J1316" i="1" l="1"/>
  <c r="AG1257" i="1"/>
  <c r="AH1257" i="1"/>
  <c r="AI1257" i="1"/>
  <c r="AJ1257" i="1"/>
  <c r="AK1257" i="1"/>
  <c r="AG1258" i="1"/>
  <c r="AH1258" i="1"/>
  <c r="AI1258" i="1"/>
  <c r="AJ1258" i="1"/>
  <c r="AK1258" i="1"/>
  <c r="AG1259" i="1"/>
  <c r="AH1259" i="1"/>
  <c r="AI1259" i="1"/>
  <c r="AJ1259" i="1"/>
  <c r="AK1259" i="1"/>
  <c r="AG1260" i="1"/>
  <c r="AH1260" i="1"/>
  <c r="AI1260" i="1"/>
  <c r="AJ1260" i="1"/>
  <c r="AK1260" i="1"/>
  <c r="AG1261" i="1"/>
  <c r="AH1261" i="1"/>
  <c r="AI1261" i="1"/>
  <c r="AJ1261" i="1"/>
  <c r="AK1261" i="1"/>
  <c r="AG1262" i="1"/>
  <c r="AH1262" i="1"/>
  <c r="AI1262" i="1"/>
  <c r="AJ1262" i="1"/>
  <c r="AK1262" i="1"/>
  <c r="AG1263" i="1"/>
  <c r="AH1263" i="1"/>
  <c r="AI1263" i="1"/>
  <c r="AJ1263" i="1"/>
  <c r="AK1263" i="1"/>
  <c r="AG1264" i="1"/>
  <c r="AH1264" i="1"/>
  <c r="AI1264" i="1"/>
  <c r="AJ1264" i="1"/>
  <c r="AK1264" i="1"/>
  <c r="AG1265" i="1"/>
  <c r="AH1265" i="1"/>
  <c r="AI1265" i="1"/>
  <c r="AJ1265" i="1"/>
  <c r="AK1265" i="1"/>
  <c r="AG1266" i="1"/>
  <c r="AH1266" i="1"/>
  <c r="AI1266" i="1"/>
  <c r="AJ1266" i="1"/>
  <c r="AK1266" i="1"/>
  <c r="AG1267" i="1"/>
  <c r="AH1267" i="1"/>
  <c r="AI1267" i="1"/>
  <c r="AJ1267" i="1"/>
  <c r="AK1267" i="1"/>
  <c r="AG1268" i="1"/>
  <c r="AI1268" i="1"/>
  <c r="AJ1268" i="1"/>
  <c r="AG1269" i="1"/>
  <c r="AI1269" i="1"/>
  <c r="AJ1269" i="1"/>
  <c r="AG1270" i="1"/>
  <c r="AI1270" i="1"/>
  <c r="AJ1270" i="1"/>
  <c r="AG1271" i="1"/>
  <c r="AI1271" i="1"/>
  <c r="AJ1271" i="1"/>
  <c r="AG1272" i="1"/>
  <c r="AI1272" i="1"/>
  <c r="AJ1272" i="1"/>
  <c r="AG1273" i="1"/>
  <c r="AH1273" i="1"/>
  <c r="AI1273" i="1"/>
  <c r="AJ1273" i="1"/>
  <c r="AK1273" i="1"/>
  <c r="AG1274" i="1"/>
  <c r="AI1274" i="1"/>
  <c r="AJ1274" i="1"/>
  <c r="AG1275" i="1"/>
  <c r="AI1275" i="1"/>
  <c r="AJ1275" i="1"/>
  <c r="AG1276" i="1"/>
  <c r="AI1276" i="1"/>
  <c r="AJ1276" i="1"/>
  <c r="AG1277" i="1"/>
  <c r="AI1277" i="1"/>
  <c r="AJ1277" i="1"/>
  <c r="AG1278" i="1"/>
  <c r="AI1278" i="1"/>
  <c r="AJ1278" i="1"/>
  <c r="AG1279" i="1"/>
  <c r="AI1279" i="1"/>
  <c r="AJ1279" i="1"/>
  <c r="AG1280" i="1"/>
  <c r="AI1280" i="1"/>
  <c r="AJ1280" i="1"/>
  <c r="AG1281" i="1"/>
  <c r="AH1281" i="1"/>
  <c r="AI1281" i="1"/>
  <c r="AJ1281" i="1"/>
  <c r="AK1281" i="1"/>
  <c r="AG1282" i="1"/>
  <c r="AH1282" i="1"/>
  <c r="AI1282" i="1"/>
  <c r="AJ1282" i="1"/>
  <c r="AK1282" i="1"/>
  <c r="AG1283" i="1"/>
  <c r="AH1283" i="1"/>
  <c r="AI1283" i="1"/>
  <c r="AJ1283" i="1"/>
  <c r="AK1283" i="1"/>
  <c r="AG1284" i="1"/>
  <c r="AH1284" i="1"/>
  <c r="AI1284" i="1"/>
  <c r="AJ1284" i="1"/>
  <c r="AK1284" i="1"/>
  <c r="AG1285" i="1"/>
  <c r="AH1285" i="1"/>
  <c r="AI1285" i="1"/>
  <c r="AJ1285" i="1"/>
  <c r="AK1285" i="1"/>
  <c r="AG1286" i="1"/>
  <c r="AH1286" i="1"/>
  <c r="AI1286" i="1"/>
  <c r="AJ1286" i="1"/>
  <c r="AK1286" i="1"/>
  <c r="AG1300" i="1"/>
  <c r="AH1300" i="1"/>
  <c r="AI1300" i="1"/>
  <c r="AJ1300" i="1"/>
  <c r="AK1300" i="1"/>
  <c r="W1280" i="1"/>
  <c r="AH1280" i="1" s="1"/>
  <c r="W1279" i="1"/>
  <c r="V1279" i="1"/>
  <c r="U1279" i="1"/>
  <c r="AK1279" i="1" s="1"/>
  <c r="S1278" i="1"/>
  <c r="AH1278" i="1" s="1"/>
  <c r="T1277" i="1"/>
  <c r="AK1277" i="1" s="1"/>
  <c r="U1276" i="1"/>
  <c r="AH1276" i="1" s="1"/>
  <c r="V1275" i="1"/>
  <c r="AK1275" i="1" s="1"/>
  <c r="S1274" i="1"/>
  <c r="AH1274" i="1" s="1"/>
  <c r="S1272" i="1"/>
  <c r="AH1272" i="1" s="1"/>
  <c r="S1271" i="1"/>
  <c r="AK1271" i="1" s="1"/>
  <c r="S1270" i="1"/>
  <c r="AH1270" i="1" s="1"/>
  <c r="T1269" i="1"/>
  <c r="S1269" i="1"/>
  <c r="AK1269" i="1" s="1"/>
  <c r="AA1268" i="1"/>
  <c r="AH1268" i="1" s="1"/>
  <c r="AH1275" i="1" l="1"/>
  <c r="AK1272" i="1"/>
  <c r="AH1269" i="1"/>
  <c r="AH1279" i="1"/>
  <c r="AH1277" i="1"/>
  <c r="AK1270" i="1"/>
  <c r="AK1280" i="1"/>
  <c r="AK1278" i="1"/>
  <c r="AK1276" i="1"/>
  <c r="AK1274" i="1"/>
  <c r="AH1271" i="1"/>
  <c r="AK1268" i="1"/>
  <c r="AG1245" i="1"/>
  <c r="AH1245" i="1"/>
  <c r="AI1245" i="1"/>
  <c r="AJ1245" i="1"/>
  <c r="AK1245" i="1"/>
  <c r="AG1246" i="1"/>
  <c r="AH1246" i="1"/>
  <c r="AI1246" i="1"/>
  <c r="AJ1246" i="1"/>
  <c r="AK1246" i="1"/>
  <c r="AG1247" i="1"/>
  <c r="AH1247" i="1"/>
  <c r="AI1247" i="1"/>
  <c r="AJ1247" i="1"/>
  <c r="AK1247" i="1"/>
  <c r="AG1248" i="1"/>
  <c r="AH1248" i="1"/>
  <c r="AI1248" i="1"/>
  <c r="AJ1248" i="1"/>
  <c r="AK1248" i="1"/>
  <c r="AG1249" i="1"/>
  <c r="AI1249" i="1"/>
  <c r="AJ1249" i="1"/>
  <c r="AG1250" i="1"/>
  <c r="AI1250" i="1"/>
  <c r="AJ1250" i="1"/>
  <c r="AG1251" i="1"/>
  <c r="AH1251" i="1"/>
  <c r="AI1251" i="1"/>
  <c r="AJ1251" i="1"/>
  <c r="AK1251" i="1"/>
  <c r="AG1252" i="1"/>
  <c r="AH1252" i="1"/>
  <c r="AI1252" i="1"/>
  <c r="AJ1252" i="1"/>
  <c r="AK1252" i="1"/>
  <c r="AG1253" i="1"/>
  <c r="AH1253" i="1"/>
  <c r="AI1253" i="1"/>
  <c r="AJ1253" i="1"/>
  <c r="AK1253" i="1"/>
  <c r="AG1254" i="1"/>
  <c r="AH1254" i="1"/>
  <c r="AI1254" i="1"/>
  <c r="AJ1254" i="1"/>
  <c r="AK1254" i="1"/>
  <c r="AG1255" i="1"/>
  <c r="AH1255" i="1"/>
  <c r="AI1255" i="1"/>
  <c r="AJ1255" i="1"/>
  <c r="AK1255" i="1"/>
  <c r="AG1256" i="1"/>
  <c r="AH1256" i="1"/>
  <c r="AI1256" i="1"/>
  <c r="AJ1256" i="1"/>
  <c r="AK1256" i="1"/>
  <c r="T1250" i="1" l="1"/>
  <c r="AA1249" i="1"/>
  <c r="AH1250" i="1" l="1"/>
  <c r="AK1250" i="1"/>
  <c r="AH1249" i="1"/>
  <c r="AK1249" i="1"/>
  <c r="AG1211" i="1" l="1"/>
  <c r="AH1211" i="1"/>
  <c r="AI1211" i="1"/>
  <c r="AJ1211" i="1"/>
  <c r="AK1211" i="1"/>
  <c r="AG1212" i="1"/>
  <c r="AH1212" i="1"/>
  <c r="AI1212" i="1"/>
  <c r="AJ1212" i="1"/>
  <c r="AK1212" i="1"/>
  <c r="AG1213" i="1"/>
  <c r="AH1213" i="1"/>
  <c r="AI1213" i="1"/>
  <c r="AJ1213" i="1"/>
  <c r="AK1213" i="1"/>
  <c r="AG1214" i="1"/>
  <c r="AH1214" i="1"/>
  <c r="AI1214" i="1"/>
  <c r="AJ1214" i="1"/>
  <c r="AK1214" i="1"/>
  <c r="AG1215" i="1"/>
  <c r="AH1215" i="1"/>
  <c r="AI1215" i="1"/>
  <c r="AJ1215" i="1"/>
  <c r="AK1215" i="1"/>
  <c r="AG1216" i="1"/>
  <c r="AH1216" i="1"/>
  <c r="AI1216" i="1"/>
  <c r="AJ1216" i="1"/>
  <c r="AK1216" i="1"/>
  <c r="AG1217" i="1"/>
  <c r="AH1217" i="1"/>
  <c r="AI1217" i="1"/>
  <c r="AJ1217" i="1"/>
  <c r="AK1217" i="1"/>
  <c r="AG1218" i="1"/>
  <c r="AH1218" i="1"/>
  <c r="AI1218" i="1"/>
  <c r="AJ1218" i="1"/>
  <c r="AK1218" i="1"/>
  <c r="AG1219" i="1"/>
  <c r="AH1219" i="1"/>
  <c r="AI1219" i="1"/>
  <c r="AJ1219" i="1"/>
  <c r="AK1219" i="1"/>
  <c r="AG1220" i="1"/>
  <c r="AH1220" i="1"/>
  <c r="AI1220" i="1"/>
  <c r="AJ1220" i="1"/>
  <c r="AK1220" i="1"/>
  <c r="AG1221" i="1"/>
  <c r="AH1221" i="1"/>
  <c r="AI1221" i="1"/>
  <c r="AJ1221" i="1"/>
  <c r="AK1221" i="1"/>
  <c r="AG1222" i="1"/>
  <c r="AH1222" i="1"/>
  <c r="AI1222" i="1"/>
  <c r="AJ1222" i="1"/>
  <c r="AK1222" i="1"/>
  <c r="AG1223" i="1"/>
  <c r="AH1223" i="1"/>
  <c r="AI1223" i="1"/>
  <c r="AJ1223" i="1"/>
  <c r="AK1223" i="1"/>
  <c r="AG1224" i="1"/>
  <c r="AH1224" i="1"/>
  <c r="AI1224" i="1"/>
  <c r="AJ1224" i="1"/>
  <c r="AK1224" i="1"/>
  <c r="AG1225" i="1"/>
  <c r="AH1225" i="1"/>
  <c r="AI1225" i="1"/>
  <c r="AJ1225" i="1"/>
  <c r="AK1225" i="1"/>
  <c r="AG1226" i="1"/>
  <c r="AH1226" i="1"/>
  <c r="AI1226" i="1"/>
  <c r="AJ1226" i="1"/>
  <c r="AK1226" i="1"/>
  <c r="AG1227" i="1"/>
  <c r="AH1227" i="1"/>
  <c r="AI1227" i="1"/>
  <c r="AJ1227" i="1"/>
  <c r="AK1227" i="1"/>
  <c r="AG1228" i="1"/>
  <c r="AH1228" i="1"/>
  <c r="AI1228" i="1"/>
  <c r="AJ1228" i="1"/>
  <c r="AK1228" i="1"/>
  <c r="AG1229" i="1"/>
  <c r="AH1229" i="1"/>
  <c r="AI1229" i="1"/>
  <c r="AJ1229" i="1"/>
  <c r="AK1229" i="1"/>
  <c r="AG1230" i="1"/>
  <c r="AH1230" i="1"/>
  <c r="AI1230" i="1"/>
  <c r="AJ1230" i="1"/>
  <c r="AK1230" i="1"/>
  <c r="AG1231" i="1"/>
  <c r="AH1231" i="1"/>
  <c r="AI1231" i="1"/>
  <c r="AJ1231" i="1"/>
  <c r="AK1231" i="1"/>
  <c r="AG1232" i="1"/>
  <c r="AH1232" i="1"/>
  <c r="AI1232" i="1"/>
  <c r="AJ1232" i="1"/>
  <c r="AK1232" i="1"/>
  <c r="AG1233" i="1"/>
  <c r="AH1233" i="1"/>
  <c r="AI1233" i="1"/>
  <c r="AJ1233" i="1"/>
  <c r="AK1233" i="1"/>
  <c r="AG1234" i="1"/>
  <c r="AH1234" i="1"/>
  <c r="AI1234" i="1"/>
  <c r="AJ1234" i="1"/>
  <c r="AK1234" i="1"/>
  <c r="AG1235" i="1"/>
  <c r="AH1235" i="1"/>
  <c r="AI1235" i="1"/>
  <c r="AJ1235" i="1"/>
  <c r="AK1235" i="1"/>
  <c r="AG1236" i="1"/>
  <c r="AH1236" i="1"/>
  <c r="AI1236" i="1"/>
  <c r="AJ1236" i="1"/>
  <c r="AK1236" i="1"/>
  <c r="AG1237" i="1"/>
  <c r="AH1237" i="1"/>
  <c r="AI1237" i="1"/>
  <c r="AJ1237" i="1"/>
  <c r="AK1237" i="1"/>
  <c r="AG1238" i="1"/>
  <c r="AH1238" i="1"/>
  <c r="AI1238" i="1"/>
  <c r="AJ1238" i="1"/>
  <c r="AK1238" i="1"/>
  <c r="AG1239" i="1"/>
  <c r="AH1239" i="1"/>
  <c r="AI1239" i="1"/>
  <c r="AJ1239" i="1"/>
  <c r="AK1239" i="1"/>
  <c r="AG1240" i="1"/>
  <c r="AH1240" i="1"/>
  <c r="AI1240" i="1"/>
  <c r="AJ1240" i="1"/>
  <c r="AK1240" i="1"/>
  <c r="AG1241" i="1"/>
  <c r="AH1241" i="1"/>
  <c r="AI1241" i="1"/>
  <c r="AJ1241" i="1"/>
  <c r="AK1241" i="1"/>
  <c r="AG1242" i="1"/>
  <c r="AH1242" i="1"/>
  <c r="AI1242" i="1"/>
  <c r="AJ1242" i="1"/>
  <c r="AK1242" i="1"/>
  <c r="AG1243" i="1"/>
  <c r="AH1243" i="1"/>
  <c r="AI1243" i="1"/>
  <c r="AJ1243" i="1"/>
  <c r="AK1243" i="1"/>
  <c r="AG1244" i="1"/>
  <c r="AH1244" i="1"/>
  <c r="AI1244" i="1"/>
  <c r="AJ1244" i="1"/>
  <c r="AK1244" i="1"/>
  <c r="K21" i="6" l="1"/>
  <c r="J21" i="6"/>
  <c r="I21" i="6"/>
  <c r="H21" i="6"/>
  <c r="G21" i="6"/>
  <c r="F21" i="6"/>
  <c r="E21" i="6"/>
  <c r="D21" i="6"/>
  <c r="C21" i="6"/>
  <c r="AK1203" i="1" l="1"/>
  <c r="AK1168" i="1"/>
  <c r="AJ1168" i="1"/>
  <c r="AI1168" i="1"/>
  <c r="AH1168" i="1"/>
  <c r="AG1168" i="1"/>
  <c r="AG703" i="1" l="1"/>
  <c r="AH703" i="1"/>
  <c r="AI703" i="1"/>
  <c r="AJ703" i="1"/>
  <c r="AK703" i="1"/>
  <c r="AG704" i="1"/>
  <c r="AH704" i="1"/>
  <c r="AI704" i="1"/>
  <c r="AJ704" i="1"/>
  <c r="AK704" i="1"/>
  <c r="AG705" i="1"/>
  <c r="AH705" i="1"/>
  <c r="AI705" i="1"/>
  <c r="AJ705" i="1"/>
  <c r="AK705" i="1"/>
  <c r="AG706" i="1"/>
  <c r="AH706" i="1"/>
  <c r="AI706" i="1"/>
  <c r="AJ706" i="1"/>
  <c r="AK706" i="1"/>
  <c r="AK5" i="1" l="1"/>
  <c r="AJ5" i="1"/>
  <c r="AI5" i="1"/>
  <c r="AH5" i="1"/>
  <c r="AG5" i="1"/>
  <c r="AH1130" i="1"/>
  <c r="AH1131" i="1"/>
  <c r="AH1132" i="1"/>
  <c r="AJ6" i="4" l="1"/>
  <c r="AJ7" i="4"/>
  <c r="AJ8" i="4"/>
  <c r="AJ5" i="4"/>
  <c r="AJ9" i="4" s="1"/>
  <c r="AJ6" i="1" l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2" i="1"/>
  <c r="AK42" i="1"/>
  <c r="AJ43" i="1"/>
  <c r="AK43" i="1"/>
  <c r="AJ44" i="1"/>
  <c r="AK44" i="1"/>
  <c r="AJ45" i="1"/>
  <c r="AK45" i="1"/>
  <c r="AJ46" i="1"/>
  <c r="AK46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6" i="1"/>
  <c r="AK76" i="1"/>
  <c r="AJ77" i="1"/>
  <c r="AK77" i="1"/>
  <c r="AJ78" i="1"/>
  <c r="AK78" i="1"/>
  <c r="AJ79" i="1"/>
  <c r="AK79" i="1"/>
  <c r="AJ80" i="1"/>
  <c r="AK80" i="1"/>
  <c r="AJ81" i="1"/>
  <c r="AK81" i="1"/>
  <c r="AJ82" i="1"/>
  <c r="AK82" i="1"/>
  <c r="AJ83" i="1"/>
  <c r="AK83" i="1"/>
  <c r="AJ84" i="1"/>
  <c r="AK84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J96" i="1"/>
  <c r="AK96" i="1"/>
  <c r="AJ97" i="1"/>
  <c r="AK97" i="1"/>
  <c r="AJ98" i="1"/>
  <c r="AK98" i="1"/>
  <c r="AJ99" i="1"/>
  <c r="AK99" i="1"/>
  <c r="AJ100" i="1"/>
  <c r="AK100" i="1"/>
  <c r="AJ101" i="1"/>
  <c r="AK101" i="1"/>
  <c r="AJ102" i="1"/>
  <c r="AK102" i="1"/>
  <c r="AJ103" i="1"/>
  <c r="AK103" i="1"/>
  <c r="AJ104" i="1"/>
  <c r="AK104" i="1"/>
  <c r="AJ105" i="1"/>
  <c r="AK105" i="1"/>
  <c r="AJ106" i="1"/>
  <c r="AK106" i="1"/>
  <c r="AJ107" i="1"/>
  <c r="AK107" i="1"/>
  <c r="AJ108" i="1"/>
  <c r="AK108" i="1"/>
  <c r="AJ109" i="1"/>
  <c r="AK109" i="1"/>
  <c r="AJ110" i="1"/>
  <c r="AK110" i="1"/>
  <c r="AJ111" i="1"/>
  <c r="AK111" i="1"/>
  <c r="AJ112" i="1"/>
  <c r="AK112" i="1"/>
  <c r="AJ113" i="1"/>
  <c r="AK113" i="1"/>
  <c r="AJ114" i="1"/>
  <c r="AK114" i="1"/>
  <c r="AJ115" i="1"/>
  <c r="AK115" i="1"/>
  <c r="AJ116" i="1"/>
  <c r="AK116" i="1"/>
  <c r="AJ117" i="1"/>
  <c r="AK117" i="1"/>
  <c r="AJ118" i="1"/>
  <c r="AK118" i="1"/>
  <c r="AJ119" i="1"/>
  <c r="AK119" i="1"/>
  <c r="AJ120" i="1"/>
  <c r="AK120" i="1"/>
  <c r="AJ121" i="1"/>
  <c r="AK121" i="1"/>
  <c r="AJ122" i="1"/>
  <c r="AK122" i="1"/>
  <c r="AJ123" i="1"/>
  <c r="AK123" i="1"/>
  <c r="AJ124" i="1"/>
  <c r="AK124" i="1"/>
  <c r="AJ125" i="1"/>
  <c r="AK125" i="1"/>
  <c r="AJ126" i="1"/>
  <c r="AK126" i="1"/>
  <c r="AJ127" i="1"/>
  <c r="AK127" i="1"/>
  <c r="AJ128" i="1"/>
  <c r="AK128" i="1"/>
  <c r="AJ129" i="1"/>
  <c r="AK129" i="1"/>
  <c r="AJ130" i="1"/>
  <c r="AK130" i="1"/>
  <c r="AJ131" i="1"/>
  <c r="AK131" i="1"/>
  <c r="AJ132" i="1"/>
  <c r="AK132" i="1"/>
  <c r="AJ133" i="1"/>
  <c r="AK133" i="1"/>
  <c r="AJ134" i="1"/>
  <c r="AK134" i="1"/>
  <c r="AJ135" i="1"/>
  <c r="AK135" i="1"/>
  <c r="AJ136" i="1"/>
  <c r="AK136" i="1"/>
  <c r="AJ137" i="1"/>
  <c r="AK137" i="1"/>
  <c r="AJ138" i="1"/>
  <c r="AK138" i="1"/>
  <c r="AJ139" i="1"/>
  <c r="AK139" i="1"/>
  <c r="AJ140" i="1"/>
  <c r="AK140" i="1"/>
  <c r="AJ141" i="1"/>
  <c r="AK141" i="1"/>
  <c r="AJ142" i="1"/>
  <c r="AK142" i="1"/>
  <c r="AJ143" i="1"/>
  <c r="AK143" i="1"/>
  <c r="AJ144" i="1"/>
  <c r="AK144" i="1"/>
  <c r="AJ145" i="1"/>
  <c r="AK145" i="1"/>
  <c r="AJ146" i="1"/>
  <c r="AK146" i="1"/>
  <c r="AJ147" i="1"/>
  <c r="AK147" i="1"/>
  <c r="AJ148" i="1"/>
  <c r="AK148" i="1"/>
  <c r="AJ149" i="1"/>
  <c r="AK149" i="1"/>
  <c r="AJ150" i="1"/>
  <c r="AK150" i="1"/>
  <c r="AJ151" i="1"/>
  <c r="AK151" i="1"/>
  <c r="AJ152" i="1"/>
  <c r="AK152" i="1"/>
  <c r="AJ153" i="1"/>
  <c r="AK153" i="1"/>
  <c r="AJ154" i="1"/>
  <c r="AK154" i="1"/>
  <c r="AJ155" i="1"/>
  <c r="AK155" i="1"/>
  <c r="AJ156" i="1"/>
  <c r="AK156" i="1"/>
  <c r="AJ157" i="1"/>
  <c r="AK157" i="1"/>
  <c r="AJ158" i="1"/>
  <c r="AK158" i="1"/>
  <c r="AJ159" i="1"/>
  <c r="AK159" i="1"/>
  <c r="AJ160" i="1"/>
  <c r="AK160" i="1"/>
  <c r="AJ161" i="1"/>
  <c r="AK161" i="1"/>
  <c r="AJ162" i="1"/>
  <c r="AK162" i="1"/>
  <c r="AJ163" i="1"/>
  <c r="AK163" i="1"/>
  <c r="AJ164" i="1"/>
  <c r="AK164" i="1"/>
  <c r="AJ165" i="1"/>
  <c r="AK165" i="1"/>
  <c r="AJ166" i="1"/>
  <c r="AK166" i="1"/>
  <c r="AJ167" i="1"/>
  <c r="AK167" i="1"/>
  <c r="AJ168" i="1"/>
  <c r="AK168" i="1"/>
  <c r="AJ169" i="1"/>
  <c r="AK169" i="1"/>
  <c r="AJ170" i="1"/>
  <c r="AK170" i="1"/>
  <c r="AJ171" i="1"/>
  <c r="AK171" i="1"/>
  <c r="AJ172" i="1"/>
  <c r="AK172" i="1"/>
  <c r="AJ173" i="1"/>
  <c r="AK173" i="1"/>
  <c r="AJ174" i="1"/>
  <c r="AK174" i="1"/>
  <c r="AJ175" i="1"/>
  <c r="AK175" i="1"/>
  <c r="AJ176" i="1"/>
  <c r="AK176" i="1"/>
  <c r="AJ177" i="1"/>
  <c r="AK177" i="1"/>
  <c r="AJ178" i="1"/>
  <c r="AK178" i="1"/>
  <c r="AJ179" i="1"/>
  <c r="AK179" i="1"/>
  <c r="AJ180" i="1"/>
  <c r="AK180" i="1"/>
  <c r="AJ181" i="1"/>
  <c r="AK181" i="1"/>
  <c r="AJ182" i="1"/>
  <c r="AK182" i="1"/>
  <c r="AJ183" i="1"/>
  <c r="AK183" i="1"/>
  <c r="AJ184" i="1"/>
  <c r="AK184" i="1"/>
  <c r="AJ185" i="1"/>
  <c r="AK185" i="1"/>
  <c r="AJ186" i="1"/>
  <c r="AK186" i="1"/>
  <c r="AJ187" i="1"/>
  <c r="AK187" i="1"/>
  <c r="AJ188" i="1"/>
  <c r="AK188" i="1"/>
  <c r="AJ189" i="1"/>
  <c r="AK189" i="1"/>
  <c r="AJ190" i="1"/>
  <c r="AK190" i="1"/>
  <c r="AJ191" i="1"/>
  <c r="AK191" i="1"/>
  <c r="AJ192" i="1"/>
  <c r="AK192" i="1"/>
  <c r="AJ193" i="1"/>
  <c r="AK193" i="1"/>
  <c r="AJ194" i="1"/>
  <c r="AK194" i="1"/>
  <c r="AJ195" i="1"/>
  <c r="AK195" i="1"/>
  <c r="AJ196" i="1"/>
  <c r="AK196" i="1"/>
  <c r="AJ197" i="1"/>
  <c r="AK197" i="1"/>
  <c r="AJ198" i="1"/>
  <c r="AK198" i="1"/>
  <c r="AJ199" i="1"/>
  <c r="AK199" i="1"/>
  <c r="AJ200" i="1"/>
  <c r="AK200" i="1"/>
  <c r="AJ201" i="1"/>
  <c r="AK201" i="1"/>
  <c r="AJ202" i="1"/>
  <c r="AK202" i="1"/>
  <c r="AJ203" i="1"/>
  <c r="AK203" i="1"/>
  <c r="AJ204" i="1"/>
  <c r="AK204" i="1"/>
  <c r="AJ205" i="1"/>
  <c r="AK205" i="1"/>
  <c r="AJ206" i="1"/>
  <c r="AK206" i="1"/>
  <c r="AJ207" i="1"/>
  <c r="AK207" i="1"/>
  <c r="AJ208" i="1"/>
  <c r="AK208" i="1"/>
  <c r="AJ209" i="1"/>
  <c r="AK209" i="1"/>
  <c r="AJ210" i="1"/>
  <c r="AK210" i="1"/>
  <c r="AJ211" i="1"/>
  <c r="AK211" i="1"/>
  <c r="AJ212" i="1"/>
  <c r="AK212" i="1"/>
  <c r="AJ213" i="1"/>
  <c r="AK213" i="1"/>
  <c r="AJ214" i="1"/>
  <c r="AK214" i="1"/>
  <c r="AJ215" i="1"/>
  <c r="AK215" i="1"/>
  <c r="AJ216" i="1"/>
  <c r="AK216" i="1"/>
  <c r="AJ217" i="1"/>
  <c r="AK217" i="1"/>
  <c r="AJ218" i="1"/>
  <c r="AK218" i="1"/>
  <c r="AJ219" i="1"/>
  <c r="AK219" i="1"/>
  <c r="AJ220" i="1"/>
  <c r="AK220" i="1"/>
  <c r="AJ221" i="1"/>
  <c r="AK221" i="1"/>
  <c r="AJ222" i="1"/>
  <c r="AK222" i="1"/>
  <c r="AJ223" i="1"/>
  <c r="AK223" i="1"/>
  <c r="AJ224" i="1"/>
  <c r="AK224" i="1"/>
  <c r="AJ225" i="1"/>
  <c r="AK225" i="1"/>
  <c r="AJ226" i="1"/>
  <c r="AK226" i="1"/>
  <c r="AJ227" i="1"/>
  <c r="AK227" i="1"/>
  <c r="AJ228" i="1"/>
  <c r="AK228" i="1"/>
  <c r="AJ229" i="1"/>
  <c r="AK229" i="1"/>
  <c r="AJ230" i="1"/>
  <c r="AK230" i="1"/>
  <c r="AJ231" i="1"/>
  <c r="AK231" i="1"/>
  <c r="AJ232" i="1"/>
  <c r="AK232" i="1"/>
  <c r="AJ233" i="1"/>
  <c r="AK233" i="1"/>
  <c r="AJ234" i="1"/>
  <c r="AK234" i="1"/>
  <c r="AJ235" i="1"/>
  <c r="AK235" i="1"/>
  <c r="AJ236" i="1"/>
  <c r="AK236" i="1"/>
  <c r="AJ237" i="1"/>
  <c r="AK237" i="1"/>
  <c r="AJ238" i="1"/>
  <c r="AK238" i="1"/>
  <c r="AJ239" i="1"/>
  <c r="AK239" i="1"/>
  <c r="AJ240" i="1"/>
  <c r="AK240" i="1"/>
  <c r="AJ241" i="1"/>
  <c r="AK241" i="1"/>
  <c r="AJ242" i="1"/>
  <c r="AK242" i="1"/>
  <c r="AJ243" i="1"/>
  <c r="AK243" i="1"/>
  <c r="AJ244" i="1"/>
  <c r="AK244" i="1"/>
  <c r="AJ245" i="1"/>
  <c r="AK245" i="1"/>
  <c r="AJ246" i="1"/>
  <c r="AK246" i="1"/>
  <c r="AJ247" i="1"/>
  <c r="AK247" i="1"/>
  <c r="AJ248" i="1"/>
  <c r="AK248" i="1"/>
  <c r="AJ249" i="1"/>
  <c r="AK249" i="1"/>
  <c r="AJ250" i="1"/>
  <c r="AK250" i="1"/>
  <c r="AJ251" i="1"/>
  <c r="AK251" i="1"/>
  <c r="AJ252" i="1"/>
  <c r="AK252" i="1"/>
  <c r="AJ253" i="1"/>
  <c r="AK253" i="1"/>
  <c r="AJ254" i="1"/>
  <c r="AK254" i="1"/>
  <c r="AJ255" i="1"/>
  <c r="AK255" i="1"/>
  <c r="AJ256" i="1"/>
  <c r="AK256" i="1"/>
  <c r="AJ257" i="1"/>
  <c r="AK257" i="1"/>
  <c r="AJ258" i="1"/>
  <c r="AK258" i="1"/>
  <c r="AJ259" i="1"/>
  <c r="AK259" i="1"/>
  <c r="AJ260" i="1"/>
  <c r="AK260" i="1"/>
  <c r="AJ261" i="1"/>
  <c r="AK261" i="1"/>
  <c r="AJ262" i="1"/>
  <c r="AK262" i="1"/>
  <c r="AJ263" i="1"/>
  <c r="AK263" i="1"/>
  <c r="AJ264" i="1"/>
  <c r="AK264" i="1"/>
  <c r="AJ265" i="1"/>
  <c r="AK265" i="1"/>
  <c r="AJ266" i="1"/>
  <c r="AK266" i="1"/>
  <c r="AJ267" i="1"/>
  <c r="AK267" i="1"/>
  <c r="AJ268" i="1"/>
  <c r="AK268" i="1"/>
  <c r="AJ269" i="1"/>
  <c r="AK269" i="1"/>
  <c r="AJ270" i="1"/>
  <c r="AK270" i="1"/>
  <c r="AJ271" i="1"/>
  <c r="AK271" i="1"/>
  <c r="AJ272" i="1"/>
  <c r="AK272" i="1"/>
  <c r="AJ273" i="1"/>
  <c r="AK273" i="1"/>
  <c r="AJ274" i="1"/>
  <c r="AK274" i="1"/>
  <c r="AJ275" i="1"/>
  <c r="AK275" i="1"/>
  <c r="AJ276" i="1"/>
  <c r="AK276" i="1"/>
  <c r="AJ277" i="1"/>
  <c r="AK277" i="1"/>
  <c r="AJ278" i="1"/>
  <c r="AK278" i="1"/>
  <c r="AJ279" i="1"/>
  <c r="AK279" i="1"/>
  <c r="AJ280" i="1"/>
  <c r="AK280" i="1"/>
  <c r="AJ281" i="1"/>
  <c r="AK281" i="1"/>
  <c r="AJ282" i="1"/>
  <c r="AK282" i="1"/>
  <c r="AJ283" i="1"/>
  <c r="AK283" i="1"/>
  <c r="AJ284" i="1"/>
  <c r="AK284" i="1"/>
  <c r="AJ285" i="1"/>
  <c r="AK285" i="1"/>
  <c r="AJ286" i="1"/>
  <c r="AK286" i="1"/>
  <c r="AJ287" i="1"/>
  <c r="AK287" i="1"/>
  <c r="AJ288" i="1"/>
  <c r="AK288" i="1"/>
  <c r="AJ289" i="1"/>
  <c r="AK289" i="1"/>
  <c r="AJ290" i="1"/>
  <c r="AK290" i="1"/>
  <c r="AJ291" i="1"/>
  <c r="AK291" i="1"/>
  <c r="AJ292" i="1"/>
  <c r="AK292" i="1"/>
  <c r="AJ293" i="1"/>
  <c r="AK293" i="1"/>
  <c r="AJ294" i="1"/>
  <c r="AK294" i="1"/>
  <c r="AJ295" i="1"/>
  <c r="AK295" i="1"/>
  <c r="AJ296" i="1"/>
  <c r="AK296" i="1"/>
  <c r="AJ297" i="1"/>
  <c r="AK297" i="1"/>
  <c r="AJ298" i="1"/>
  <c r="AK298" i="1"/>
  <c r="AJ299" i="1"/>
  <c r="AK299" i="1"/>
  <c r="AJ300" i="1"/>
  <c r="AK300" i="1"/>
  <c r="AJ301" i="1"/>
  <c r="AK301" i="1"/>
  <c r="AJ302" i="1"/>
  <c r="AK302" i="1"/>
  <c r="AJ303" i="1"/>
  <c r="AK303" i="1"/>
  <c r="AJ304" i="1"/>
  <c r="AK304" i="1"/>
  <c r="AJ305" i="1"/>
  <c r="AK305" i="1"/>
  <c r="AJ306" i="1"/>
  <c r="AK306" i="1"/>
  <c r="AJ307" i="1"/>
  <c r="AK307" i="1"/>
  <c r="AJ308" i="1"/>
  <c r="AK308" i="1"/>
  <c r="AJ309" i="1"/>
  <c r="AK309" i="1"/>
  <c r="AJ310" i="1"/>
  <c r="AK310" i="1"/>
  <c r="AJ311" i="1"/>
  <c r="AK311" i="1"/>
  <c r="AJ312" i="1"/>
  <c r="AK312" i="1"/>
  <c r="AJ313" i="1"/>
  <c r="AK313" i="1"/>
  <c r="AJ314" i="1"/>
  <c r="AK314" i="1"/>
  <c r="AJ315" i="1"/>
  <c r="AK315" i="1"/>
  <c r="AJ316" i="1"/>
  <c r="AK316" i="1"/>
  <c r="AJ317" i="1"/>
  <c r="AK317" i="1"/>
  <c r="AJ318" i="1"/>
  <c r="AK318" i="1"/>
  <c r="AJ319" i="1"/>
  <c r="AK319" i="1"/>
  <c r="AJ320" i="1"/>
  <c r="AK320" i="1"/>
  <c r="AJ321" i="1"/>
  <c r="AK321" i="1"/>
  <c r="AJ322" i="1"/>
  <c r="AK322" i="1"/>
  <c r="AJ323" i="1"/>
  <c r="AK323" i="1"/>
  <c r="AJ324" i="1"/>
  <c r="AK324" i="1"/>
  <c r="AJ325" i="1"/>
  <c r="AK325" i="1"/>
  <c r="AJ326" i="1"/>
  <c r="AK326" i="1"/>
  <c r="AJ327" i="1"/>
  <c r="AK327" i="1"/>
  <c r="AJ328" i="1"/>
  <c r="AK328" i="1"/>
  <c r="AJ329" i="1"/>
  <c r="AK329" i="1"/>
  <c r="AJ330" i="1"/>
  <c r="AK330" i="1"/>
  <c r="AJ331" i="1"/>
  <c r="AK331" i="1"/>
  <c r="AJ332" i="1"/>
  <c r="AK332" i="1"/>
  <c r="AJ333" i="1"/>
  <c r="AK333" i="1"/>
  <c r="AJ334" i="1"/>
  <c r="AK334" i="1"/>
  <c r="AJ335" i="1"/>
  <c r="AK335" i="1"/>
  <c r="AJ336" i="1"/>
  <c r="AK336" i="1"/>
  <c r="AJ337" i="1"/>
  <c r="AK337" i="1"/>
  <c r="AJ338" i="1"/>
  <c r="AK338" i="1"/>
  <c r="AJ339" i="1"/>
  <c r="AK339" i="1"/>
  <c r="AJ340" i="1"/>
  <c r="AK340" i="1"/>
  <c r="AJ341" i="1"/>
  <c r="AK341" i="1"/>
  <c r="AJ342" i="1"/>
  <c r="AK342" i="1"/>
  <c r="AJ343" i="1"/>
  <c r="AK343" i="1"/>
  <c r="AJ344" i="1"/>
  <c r="AK344" i="1"/>
  <c r="AJ345" i="1"/>
  <c r="AK345" i="1"/>
  <c r="AJ346" i="1"/>
  <c r="AK346" i="1"/>
  <c r="AJ347" i="1"/>
  <c r="AK347" i="1"/>
  <c r="AJ348" i="1"/>
  <c r="AK348" i="1"/>
  <c r="AJ349" i="1"/>
  <c r="AK349" i="1"/>
  <c r="AJ350" i="1"/>
  <c r="AK350" i="1"/>
  <c r="AJ351" i="1"/>
  <c r="AK351" i="1"/>
  <c r="AJ352" i="1"/>
  <c r="AK352" i="1"/>
  <c r="AJ353" i="1"/>
  <c r="AK353" i="1"/>
  <c r="AJ354" i="1"/>
  <c r="AK354" i="1"/>
  <c r="AJ355" i="1"/>
  <c r="AK355" i="1"/>
  <c r="AJ356" i="1"/>
  <c r="AK356" i="1"/>
  <c r="AJ357" i="1"/>
  <c r="AK357" i="1"/>
  <c r="AJ358" i="1"/>
  <c r="AK358" i="1"/>
  <c r="AJ359" i="1"/>
  <c r="AK359" i="1"/>
  <c r="AJ360" i="1"/>
  <c r="AK360" i="1"/>
  <c r="AJ361" i="1"/>
  <c r="AK361" i="1"/>
  <c r="AJ362" i="1"/>
  <c r="AK362" i="1"/>
  <c r="AJ363" i="1"/>
  <c r="AK363" i="1"/>
  <c r="AJ364" i="1"/>
  <c r="AK364" i="1"/>
  <c r="AJ365" i="1"/>
  <c r="AK365" i="1"/>
  <c r="AJ366" i="1"/>
  <c r="AK366" i="1"/>
  <c r="AJ367" i="1"/>
  <c r="AK367" i="1"/>
  <c r="AJ368" i="1"/>
  <c r="AK368" i="1"/>
  <c r="AJ369" i="1"/>
  <c r="AK369" i="1"/>
  <c r="AJ370" i="1"/>
  <c r="AK370" i="1"/>
  <c r="AJ371" i="1"/>
  <c r="AK371" i="1"/>
  <c r="AJ372" i="1"/>
  <c r="AK372" i="1"/>
  <c r="AJ373" i="1"/>
  <c r="AK373" i="1"/>
  <c r="AJ374" i="1"/>
  <c r="AK374" i="1"/>
  <c r="AJ375" i="1"/>
  <c r="AK375" i="1"/>
  <c r="AJ376" i="1"/>
  <c r="AK376" i="1"/>
  <c r="AJ377" i="1"/>
  <c r="AK377" i="1"/>
  <c r="AJ378" i="1"/>
  <c r="AK378" i="1"/>
  <c r="AJ379" i="1"/>
  <c r="AK379" i="1"/>
  <c r="AJ380" i="1"/>
  <c r="AK380" i="1"/>
  <c r="AJ381" i="1"/>
  <c r="AK381" i="1"/>
  <c r="AJ382" i="1"/>
  <c r="AK382" i="1"/>
  <c r="AJ383" i="1"/>
  <c r="AK383" i="1"/>
  <c r="AJ384" i="1"/>
  <c r="AK384" i="1"/>
  <c r="AJ385" i="1"/>
  <c r="AK385" i="1"/>
  <c r="AJ386" i="1"/>
  <c r="AK386" i="1"/>
  <c r="AJ387" i="1"/>
  <c r="AK387" i="1"/>
  <c r="AJ388" i="1"/>
  <c r="AK388" i="1"/>
  <c r="AJ389" i="1"/>
  <c r="AK389" i="1"/>
  <c r="AJ390" i="1"/>
  <c r="AK390" i="1"/>
  <c r="AJ391" i="1"/>
  <c r="AK391" i="1"/>
  <c r="AJ392" i="1"/>
  <c r="AK392" i="1"/>
  <c r="AJ393" i="1"/>
  <c r="AK393" i="1"/>
  <c r="AJ394" i="1"/>
  <c r="AK394" i="1"/>
  <c r="AJ395" i="1"/>
  <c r="AK395" i="1"/>
  <c r="AJ396" i="1"/>
  <c r="AK396" i="1"/>
  <c r="AJ397" i="1"/>
  <c r="AK397" i="1"/>
  <c r="AJ398" i="1"/>
  <c r="AK398" i="1"/>
  <c r="AJ399" i="1"/>
  <c r="AK399" i="1"/>
  <c r="AJ400" i="1"/>
  <c r="AK400" i="1"/>
  <c r="AJ401" i="1"/>
  <c r="AK401" i="1"/>
  <c r="AJ402" i="1"/>
  <c r="AK402" i="1"/>
  <c r="AJ403" i="1"/>
  <c r="AK403" i="1"/>
  <c r="AJ404" i="1"/>
  <c r="AK404" i="1"/>
  <c r="AJ405" i="1"/>
  <c r="AK405" i="1"/>
  <c r="AJ406" i="1"/>
  <c r="AK406" i="1"/>
  <c r="AJ407" i="1"/>
  <c r="AK407" i="1"/>
  <c r="AJ408" i="1"/>
  <c r="AK408" i="1"/>
  <c r="AJ409" i="1"/>
  <c r="AK409" i="1"/>
  <c r="AJ410" i="1"/>
  <c r="AK410" i="1"/>
  <c r="AJ411" i="1"/>
  <c r="AK411" i="1"/>
  <c r="AJ412" i="1"/>
  <c r="AK412" i="1"/>
  <c r="AJ413" i="1"/>
  <c r="AK413" i="1"/>
  <c r="AJ414" i="1"/>
  <c r="AK414" i="1"/>
  <c r="AJ415" i="1"/>
  <c r="AK415" i="1"/>
  <c r="AJ416" i="1"/>
  <c r="AK416" i="1"/>
  <c r="AJ417" i="1"/>
  <c r="AK417" i="1"/>
  <c r="AJ418" i="1"/>
  <c r="AK418" i="1"/>
  <c r="AJ419" i="1"/>
  <c r="AK419" i="1"/>
  <c r="AJ420" i="1"/>
  <c r="AK420" i="1"/>
  <c r="AJ421" i="1"/>
  <c r="AK421" i="1"/>
  <c r="AJ422" i="1"/>
  <c r="AK422" i="1"/>
  <c r="AJ423" i="1"/>
  <c r="AK423" i="1"/>
  <c r="AJ424" i="1"/>
  <c r="AK424" i="1"/>
  <c r="AJ425" i="1"/>
  <c r="AK425" i="1"/>
  <c r="AJ426" i="1"/>
  <c r="AK426" i="1"/>
  <c r="AJ427" i="1"/>
  <c r="AK427" i="1"/>
  <c r="AJ428" i="1"/>
  <c r="AK428" i="1"/>
  <c r="AJ429" i="1"/>
  <c r="AK429" i="1"/>
  <c r="AJ430" i="1"/>
  <c r="AK430" i="1"/>
  <c r="AJ431" i="1"/>
  <c r="AK431" i="1"/>
  <c r="AJ432" i="1"/>
  <c r="AK432" i="1"/>
  <c r="AJ433" i="1"/>
  <c r="AK433" i="1"/>
  <c r="AJ434" i="1"/>
  <c r="AK434" i="1"/>
  <c r="AJ435" i="1"/>
  <c r="AK435" i="1"/>
  <c r="AJ436" i="1"/>
  <c r="AK436" i="1"/>
  <c r="AJ437" i="1"/>
  <c r="AK437" i="1"/>
  <c r="AJ438" i="1"/>
  <c r="AK438" i="1"/>
  <c r="AJ439" i="1"/>
  <c r="AK439" i="1"/>
  <c r="AJ440" i="1"/>
  <c r="AK440" i="1"/>
  <c r="AJ441" i="1"/>
  <c r="AK441" i="1"/>
  <c r="AJ442" i="1"/>
  <c r="AK442" i="1"/>
  <c r="AJ443" i="1"/>
  <c r="AK443" i="1"/>
  <c r="AJ444" i="1"/>
  <c r="AK444" i="1"/>
  <c r="AJ445" i="1"/>
  <c r="AK445" i="1"/>
  <c r="AJ446" i="1"/>
  <c r="AK446" i="1"/>
  <c r="AJ447" i="1"/>
  <c r="AK447" i="1"/>
  <c r="AJ448" i="1"/>
  <c r="AK448" i="1"/>
  <c r="AJ449" i="1"/>
  <c r="AK449" i="1"/>
  <c r="AJ450" i="1"/>
  <c r="AK450" i="1"/>
  <c r="AJ451" i="1"/>
  <c r="AK451" i="1"/>
  <c r="AJ452" i="1"/>
  <c r="AK452" i="1"/>
  <c r="AJ453" i="1"/>
  <c r="AK453" i="1"/>
  <c r="AJ454" i="1"/>
  <c r="AK454" i="1"/>
  <c r="AJ455" i="1"/>
  <c r="AK455" i="1"/>
  <c r="AJ456" i="1"/>
  <c r="AK456" i="1"/>
  <c r="AJ457" i="1"/>
  <c r="AK457" i="1"/>
  <c r="AJ458" i="1"/>
  <c r="AK458" i="1"/>
  <c r="AJ459" i="1"/>
  <c r="AK459" i="1"/>
  <c r="AJ460" i="1"/>
  <c r="AK460" i="1"/>
  <c r="AJ461" i="1"/>
  <c r="AK461" i="1"/>
  <c r="AJ462" i="1"/>
  <c r="AK462" i="1"/>
  <c r="AJ463" i="1"/>
  <c r="AK463" i="1"/>
  <c r="AJ464" i="1"/>
  <c r="AK464" i="1"/>
  <c r="AJ465" i="1"/>
  <c r="AK465" i="1"/>
  <c r="AJ466" i="1"/>
  <c r="AK466" i="1"/>
  <c r="AJ467" i="1"/>
  <c r="AK467" i="1"/>
  <c r="AJ468" i="1"/>
  <c r="AK468" i="1"/>
  <c r="AJ469" i="1"/>
  <c r="AK469" i="1"/>
  <c r="AJ470" i="1"/>
  <c r="AK470" i="1"/>
  <c r="AJ471" i="1"/>
  <c r="AK471" i="1"/>
  <c r="AJ472" i="1"/>
  <c r="AK472" i="1"/>
  <c r="AJ473" i="1"/>
  <c r="AK473" i="1"/>
  <c r="AJ474" i="1"/>
  <c r="AK474" i="1"/>
  <c r="AJ475" i="1"/>
  <c r="AK475" i="1"/>
  <c r="AJ476" i="1"/>
  <c r="AK476" i="1"/>
  <c r="AJ477" i="1"/>
  <c r="AK477" i="1"/>
  <c r="AJ478" i="1"/>
  <c r="AK478" i="1"/>
  <c r="AJ479" i="1"/>
  <c r="AK479" i="1"/>
  <c r="AJ480" i="1"/>
  <c r="AK480" i="1"/>
  <c r="AJ481" i="1"/>
  <c r="AK481" i="1"/>
  <c r="AJ482" i="1"/>
  <c r="AK482" i="1"/>
  <c r="AJ483" i="1"/>
  <c r="AK483" i="1"/>
  <c r="AJ484" i="1"/>
  <c r="AK484" i="1"/>
  <c r="AJ485" i="1"/>
  <c r="AK485" i="1"/>
  <c r="AJ486" i="1"/>
  <c r="AK486" i="1"/>
  <c r="AJ487" i="1"/>
  <c r="AK487" i="1"/>
  <c r="AJ488" i="1"/>
  <c r="AK488" i="1"/>
  <c r="AJ489" i="1"/>
  <c r="AK489" i="1"/>
  <c r="AJ490" i="1"/>
  <c r="AK490" i="1"/>
  <c r="AJ491" i="1"/>
  <c r="AK491" i="1"/>
  <c r="AJ492" i="1"/>
  <c r="AK492" i="1"/>
  <c r="AJ493" i="1"/>
  <c r="AK493" i="1"/>
  <c r="AJ494" i="1"/>
  <c r="AK494" i="1"/>
  <c r="AJ495" i="1"/>
  <c r="AK495" i="1"/>
  <c r="AJ496" i="1"/>
  <c r="AK496" i="1"/>
  <c r="AJ497" i="1"/>
  <c r="AK497" i="1"/>
  <c r="AJ498" i="1"/>
  <c r="AK498" i="1"/>
  <c r="AJ499" i="1"/>
  <c r="AK499" i="1"/>
  <c r="AJ500" i="1"/>
  <c r="AK500" i="1"/>
  <c r="AJ501" i="1"/>
  <c r="AK501" i="1"/>
  <c r="AJ502" i="1"/>
  <c r="AK502" i="1"/>
  <c r="AJ503" i="1"/>
  <c r="AK503" i="1"/>
  <c r="AJ504" i="1"/>
  <c r="AK504" i="1"/>
  <c r="AJ505" i="1"/>
  <c r="AK505" i="1"/>
  <c r="AJ506" i="1"/>
  <c r="AK506" i="1"/>
  <c r="AJ507" i="1"/>
  <c r="AK507" i="1"/>
  <c r="AJ508" i="1"/>
  <c r="AK508" i="1"/>
  <c r="AJ509" i="1"/>
  <c r="AK509" i="1"/>
  <c r="AJ510" i="1"/>
  <c r="AK510" i="1"/>
  <c r="AJ511" i="1"/>
  <c r="AK511" i="1"/>
  <c r="AJ512" i="1"/>
  <c r="AK512" i="1"/>
  <c r="AJ513" i="1"/>
  <c r="AK513" i="1"/>
  <c r="AJ514" i="1"/>
  <c r="AK514" i="1"/>
  <c r="AJ515" i="1"/>
  <c r="AK515" i="1"/>
  <c r="AJ516" i="1"/>
  <c r="AK516" i="1"/>
  <c r="AJ517" i="1"/>
  <c r="AK517" i="1"/>
  <c r="AJ518" i="1"/>
  <c r="AK518" i="1"/>
  <c r="AJ519" i="1"/>
  <c r="AK519" i="1"/>
  <c r="AJ520" i="1"/>
  <c r="AK520" i="1"/>
  <c r="AJ521" i="1"/>
  <c r="AK521" i="1"/>
  <c r="AJ522" i="1"/>
  <c r="AK522" i="1"/>
  <c r="AJ523" i="1"/>
  <c r="AK523" i="1"/>
  <c r="AJ524" i="1"/>
  <c r="AK524" i="1"/>
  <c r="AJ525" i="1"/>
  <c r="AK525" i="1"/>
  <c r="AJ526" i="1"/>
  <c r="AK526" i="1"/>
  <c r="AJ527" i="1"/>
  <c r="AK527" i="1"/>
  <c r="AJ528" i="1"/>
  <c r="AK528" i="1"/>
  <c r="AJ529" i="1"/>
  <c r="AK529" i="1"/>
  <c r="AJ530" i="1"/>
  <c r="AK530" i="1"/>
  <c r="AJ531" i="1"/>
  <c r="AK531" i="1"/>
  <c r="AJ532" i="1"/>
  <c r="AK532" i="1"/>
  <c r="AJ533" i="1"/>
  <c r="AK533" i="1"/>
  <c r="AJ534" i="1"/>
  <c r="AK534" i="1"/>
  <c r="AJ535" i="1"/>
  <c r="AK535" i="1"/>
  <c r="AJ536" i="1"/>
  <c r="AK536" i="1"/>
  <c r="AJ537" i="1"/>
  <c r="AK537" i="1"/>
  <c r="AJ538" i="1"/>
  <c r="AK538" i="1"/>
  <c r="AJ539" i="1"/>
  <c r="AK539" i="1"/>
  <c r="AJ540" i="1"/>
  <c r="AK540" i="1"/>
  <c r="AJ541" i="1"/>
  <c r="AK541" i="1"/>
  <c r="AJ542" i="1"/>
  <c r="AK542" i="1"/>
  <c r="AJ543" i="1"/>
  <c r="AK543" i="1"/>
  <c r="AJ544" i="1"/>
  <c r="AK544" i="1"/>
  <c r="AJ545" i="1"/>
  <c r="AK545" i="1"/>
  <c r="AJ546" i="1"/>
  <c r="AK546" i="1"/>
  <c r="AJ547" i="1"/>
  <c r="AK547" i="1"/>
  <c r="AJ548" i="1"/>
  <c r="AK548" i="1"/>
  <c r="AJ549" i="1"/>
  <c r="AK549" i="1"/>
  <c r="AJ550" i="1"/>
  <c r="AK550" i="1"/>
  <c r="AJ551" i="1"/>
  <c r="AK551" i="1"/>
  <c r="AJ552" i="1"/>
  <c r="AK552" i="1"/>
  <c r="AJ553" i="1"/>
  <c r="AK553" i="1"/>
  <c r="AJ554" i="1"/>
  <c r="AK554" i="1"/>
  <c r="AJ555" i="1"/>
  <c r="AK555" i="1"/>
  <c r="AJ556" i="1"/>
  <c r="AK556" i="1"/>
  <c r="AJ557" i="1"/>
  <c r="AK557" i="1"/>
  <c r="AJ558" i="1"/>
  <c r="AK558" i="1"/>
  <c r="AJ559" i="1"/>
  <c r="AK559" i="1"/>
  <c r="AJ560" i="1"/>
  <c r="AK560" i="1"/>
  <c r="AJ561" i="1"/>
  <c r="AK561" i="1"/>
  <c r="AJ562" i="1"/>
  <c r="AK562" i="1"/>
  <c r="AJ563" i="1"/>
  <c r="AK563" i="1"/>
  <c r="AJ564" i="1"/>
  <c r="AK564" i="1"/>
  <c r="AJ565" i="1"/>
  <c r="AK565" i="1"/>
  <c r="AJ566" i="1"/>
  <c r="AK566" i="1"/>
  <c r="AJ567" i="1"/>
  <c r="AK567" i="1"/>
  <c r="AJ568" i="1"/>
  <c r="AK568" i="1"/>
  <c r="AJ569" i="1"/>
  <c r="AK569" i="1"/>
  <c r="AJ570" i="1"/>
  <c r="AK570" i="1"/>
  <c r="AJ571" i="1"/>
  <c r="AK571" i="1"/>
  <c r="AJ572" i="1"/>
  <c r="AK572" i="1"/>
  <c r="AJ573" i="1"/>
  <c r="AK573" i="1"/>
  <c r="AJ574" i="1"/>
  <c r="AK574" i="1"/>
  <c r="AJ575" i="1"/>
  <c r="AK575" i="1"/>
  <c r="AJ576" i="1"/>
  <c r="AK576" i="1"/>
  <c r="AJ577" i="1"/>
  <c r="AK577" i="1"/>
  <c r="AJ578" i="1"/>
  <c r="AK578" i="1"/>
  <c r="AJ579" i="1"/>
  <c r="AK579" i="1"/>
  <c r="AJ580" i="1"/>
  <c r="AK580" i="1"/>
  <c r="AJ581" i="1"/>
  <c r="AK581" i="1"/>
  <c r="AJ582" i="1"/>
  <c r="AK582" i="1"/>
  <c r="AJ583" i="1"/>
  <c r="AK583" i="1"/>
  <c r="AJ584" i="1"/>
  <c r="AK584" i="1"/>
  <c r="AJ585" i="1"/>
  <c r="AK585" i="1"/>
  <c r="AJ586" i="1"/>
  <c r="AK586" i="1"/>
  <c r="AJ587" i="1"/>
  <c r="AK587" i="1"/>
  <c r="AJ588" i="1"/>
  <c r="AK588" i="1"/>
  <c r="AJ589" i="1"/>
  <c r="AK589" i="1"/>
  <c r="AJ590" i="1"/>
  <c r="AK590" i="1"/>
  <c r="AJ591" i="1"/>
  <c r="AK591" i="1"/>
  <c r="AJ592" i="1"/>
  <c r="AK592" i="1"/>
  <c r="AJ593" i="1"/>
  <c r="AK593" i="1"/>
  <c r="AJ594" i="1"/>
  <c r="AK594" i="1"/>
  <c r="AJ595" i="1"/>
  <c r="AK595" i="1"/>
  <c r="AJ596" i="1"/>
  <c r="AK596" i="1"/>
  <c r="AJ597" i="1"/>
  <c r="AK597" i="1"/>
  <c r="AJ598" i="1"/>
  <c r="AK598" i="1"/>
  <c r="AJ599" i="1"/>
  <c r="AK599" i="1"/>
  <c r="AJ600" i="1"/>
  <c r="AK600" i="1"/>
  <c r="AJ601" i="1"/>
  <c r="AK601" i="1"/>
  <c r="AJ602" i="1"/>
  <c r="AK602" i="1"/>
  <c r="AJ603" i="1"/>
  <c r="AK603" i="1"/>
  <c r="AJ604" i="1"/>
  <c r="AK604" i="1"/>
  <c r="AJ605" i="1"/>
  <c r="AK605" i="1"/>
  <c r="AJ606" i="1"/>
  <c r="AK606" i="1"/>
  <c r="AJ607" i="1"/>
  <c r="AK607" i="1"/>
  <c r="AJ608" i="1"/>
  <c r="AK608" i="1"/>
  <c r="AJ609" i="1"/>
  <c r="AK609" i="1"/>
  <c r="AJ610" i="1"/>
  <c r="AK610" i="1"/>
  <c r="AJ611" i="1"/>
  <c r="AK611" i="1"/>
  <c r="AJ612" i="1"/>
  <c r="AK612" i="1"/>
  <c r="AJ613" i="1"/>
  <c r="AK613" i="1"/>
  <c r="AJ614" i="1"/>
  <c r="AK614" i="1"/>
  <c r="AJ615" i="1"/>
  <c r="AK615" i="1"/>
  <c r="AJ616" i="1"/>
  <c r="AK616" i="1"/>
  <c r="AJ617" i="1"/>
  <c r="AK617" i="1"/>
  <c r="AJ618" i="1"/>
  <c r="AK618" i="1"/>
  <c r="AJ619" i="1"/>
  <c r="AK619" i="1"/>
  <c r="AJ620" i="1"/>
  <c r="AK620" i="1"/>
  <c r="AJ621" i="1"/>
  <c r="AK621" i="1"/>
  <c r="AJ622" i="1"/>
  <c r="AK622" i="1"/>
  <c r="AJ623" i="1"/>
  <c r="AK623" i="1"/>
  <c r="AJ624" i="1"/>
  <c r="AK624" i="1"/>
  <c r="AJ625" i="1"/>
  <c r="AK625" i="1"/>
  <c r="AJ626" i="1"/>
  <c r="AK626" i="1"/>
  <c r="AJ627" i="1"/>
  <c r="AK627" i="1"/>
  <c r="AJ628" i="1"/>
  <c r="AK628" i="1"/>
  <c r="AJ629" i="1"/>
  <c r="AK629" i="1"/>
  <c r="AJ630" i="1"/>
  <c r="AK630" i="1"/>
  <c r="AJ631" i="1"/>
  <c r="AK631" i="1"/>
  <c r="AJ632" i="1"/>
  <c r="AK632" i="1"/>
  <c r="AJ633" i="1"/>
  <c r="AK633" i="1"/>
  <c r="AJ634" i="1"/>
  <c r="AK634" i="1"/>
  <c r="AJ635" i="1"/>
  <c r="AK635" i="1"/>
  <c r="AJ636" i="1"/>
  <c r="AK636" i="1"/>
  <c r="AJ637" i="1"/>
  <c r="AK637" i="1"/>
  <c r="AJ638" i="1"/>
  <c r="AK638" i="1"/>
  <c r="AJ639" i="1"/>
  <c r="AK639" i="1"/>
  <c r="AJ640" i="1"/>
  <c r="AK640" i="1"/>
  <c r="AJ641" i="1"/>
  <c r="AK641" i="1"/>
  <c r="AJ642" i="1"/>
  <c r="AK642" i="1"/>
  <c r="AJ643" i="1"/>
  <c r="AK643" i="1"/>
  <c r="AJ644" i="1"/>
  <c r="AK644" i="1"/>
  <c r="AJ645" i="1"/>
  <c r="AK645" i="1"/>
  <c r="AJ646" i="1"/>
  <c r="AK646" i="1"/>
  <c r="AJ647" i="1"/>
  <c r="AK647" i="1"/>
  <c r="AJ648" i="1"/>
  <c r="AK648" i="1"/>
  <c r="AJ649" i="1"/>
  <c r="AK649" i="1"/>
  <c r="AJ650" i="1"/>
  <c r="AK650" i="1"/>
  <c r="AJ651" i="1"/>
  <c r="AK651" i="1"/>
  <c r="AJ652" i="1"/>
  <c r="AK652" i="1"/>
  <c r="AJ653" i="1"/>
  <c r="AK653" i="1"/>
  <c r="AJ654" i="1"/>
  <c r="AK654" i="1"/>
  <c r="AJ655" i="1"/>
  <c r="AK655" i="1"/>
  <c r="AJ656" i="1"/>
  <c r="AK656" i="1"/>
  <c r="AJ657" i="1"/>
  <c r="AK657" i="1"/>
  <c r="AJ658" i="1"/>
  <c r="AK658" i="1"/>
  <c r="AJ659" i="1"/>
  <c r="AK659" i="1"/>
  <c r="AJ660" i="1"/>
  <c r="AK660" i="1"/>
  <c r="AJ661" i="1"/>
  <c r="AK661" i="1"/>
  <c r="AJ662" i="1"/>
  <c r="AK662" i="1"/>
  <c r="AJ663" i="1"/>
  <c r="AK663" i="1"/>
  <c r="AJ664" i="1"/>
  <c r="AK664" i="1"/>
  <c r="AJ665" i="1"/>
  <c r="AK665" i="1"/>
  <c r="AJ666" i="1"/>
  <c r="AK666" i="1"/>
  <c r="AJ667" i="1"/>
  <c r="AK667" i="1"/>
  <c r="AJ668" i="1"/>
  <c r="AK668" i="1"/>
  <c r="AJ669" i="1"/>
  <c r="AK669" i="1"/>
  <c r="AJ670" i="1"/>
  <c r="AK670" i="1"/>
  <c r="AJ671" i="1"/>
  <c r="AK671" i="1"/>
  <c r="AJ672" i="1"/>
  <c r="AK672" i="1"/>
  <c r="AJ673" i="1"/>
  <c r="AK673" i="1"/>
  <c r="AJ674" i="1"/>
  <c r="AK674" i="1"/>
  <c r="AJ675" i="1"/>
  <c r="AK675" i="1"/>
  <c r="AJ676" i="1"/>
  <c r="AK676" i="1"/>
  <c r="AJ677" i="1"/>
  <c r="AK677" i="1"/>
  <c r="AJ678" i="1"/>
  <c r="AK678" i="1"/>
  <c r="AJ679" i="1"/>
  <c r="AK679" i="1"/>
  <c r="AJ680" i="1"/>
  <c r="AK680" i="1"/>
  <c r="AJ681" i="1"/>
  <c r="AK681" i="1"/>
  <c r="AJ682" i="1"/>
  <c r="AK682" i="1"/>
  <c r="AJ683" i="1"/>
  <c r="AK683" i="1"/>
  <c r="AJ684" i="1"/>
  <c r="AK684" i="1"/>
  <c r="AJ685" i="1"/>
  <c r="AK685" i="1"/>
  <c r="AJ686" i="1"/>
  <c r="AK686" i="1"/>
  <c r="AJ687" i="1"/>
  <c r="AK687" i="1"/>
  <c r="AJ688" i="1"/>
  <c r="AK688" i="1"/>
  <c r="AJ689" i="1"/>
  <c r="AK689" i="1"/>
  <c r="AJ690" i="1"/>
  <c r="AK690" i="1"/>
  <c r="AJ691" i="1"/>
  <c r="AK691" i="1"/>
  <c r="AJ692" i="1"/>
  <c r="AK692" i="1"/>
  <c r="AJ693" i="1"/>
  <c r="AK693" i="1"/>
  <c r="AJ694" i="1"/>
  <c r="AK694" i="1"/>
  <c r="AJ695" i="1"/>
  <c r="AK695" i="1"/>
  <c r="AJ696" i="1"/>
  <c r="AK696" i="1"/>
  <c r="AJ697" i="1"/>
  <c r="AK697" i="1"/>
  <c r="AJ698" i="1"/>
  <c r="AK698" i="1"/>
  <c r="AJ699" i="1"/>
  <c r="AK699" i="1"/>
  <c r="AJ700" i="1"/>
  <c r="AK700" i="1"/>
  <c r="AJ701" i="1"/>
  <c r="AK701" i="1"/>
  <c r="AJ702" i="1"/>
  <c r="AK702" i="1"/>
  <c r="AJ707" i="1"/>
  <c r="AK707" i="1"/>
  <c r="AJ708" i="1"/>
  <c r="AK708" i="1"/>
  <c r="AJ709" i="1"/>
  <c r="AK709" i="1"/>
  <c r="AJ710" i="1"/>
  <c r="AK710" i="1"/>
  <c r="AJ711" i="1"/>
  <c r="AK711" i="1"/>
  <c r="AJ712" i="1"/>
  <c r="AK712" i="1"/>
  <c r="AJ713" i="1"/>
  <c r="AK713" i="1"/>
  <c r="AJ714" i="1"/>
  <c r="AK714" i="1"/>
  <c r="AJ715" i="1"/>
  <c r="AK715" i="1"/>
  <c r="AJ716" i="1"/>
  <c r="AK716" i="1"/>
  <c r="AJ717" i="1"/>
  <c r="AK717" i="1"/>
  <c r="AJ718" i="1"/>
  <c r="AK718" i="1"/>
  <c r="AJ719" i="1"/>
  <c r="AK719" i="1"/>
  <c r="AJ720" i="1"/>
  <c r="AK720" i="1"/>
  <c r="AJ721" i="1"/>
  <c r="AK721" i="1"/>
  <c r="AJ722" i="1"/>
  <c r="AK722" i="1"/>
  <c r="AJ723" i="1"/>
  <c r="AK723" i="1"/>
  <c r="AJ724" i="1"/>
  <c r="AK724" i="1"/>
  <c r="AJ725" i="1"/>
  <c r="AK725" i="1"/>
  <c r="AJ726" i="1"/>
  <c r="AK726" i="1"/>
  <c r="AJ727" i="1"/>
  <c r="AK727" i="1"/>
  <c r="AJ728" i="1"/>
  <c r="AK728" i="1"/>
  <c r="AJ729" i="1"/>
  <c r="AK729" i="1"/>
  <c r="AJ730" i="1"/>
  <c r="AK730" i="1"/>
  <c r="AJ731" i="1"/>
  <c r="AK731" i="1"/>
  <c r="AJ732" i="1"/>
  <c r="AK732" i="1"/>
  <c r="AJ733" i="1"/>
  <c r="AK733" i="1"/>
  <c r="AJ734" i="1"/>
  <c r="AK734" i="1"/>
  <c r="AJ735" i="1"/>
  <c r="AK735" i="1"/>
  <c r="AJ736" i="1"/>
  <c r="AK736" i="1"/>
  <c r="AJ737" i="1"/>
  <c r="AK737" i="1"/>
  <c r="AJ738" i="1"/>
  <c r="AK738" i="1"/>
  <c r="AJ739" i="1"/>
  <c r="AK739" i="1"/>
  <c r="AJ740" i="1"/>
  <c r="AK740" i="1"/>
  <c r="AJ741" i="1"/>
  <c r="AK741" i="1"/>
  <c r="AJ742" i="1"/>
  <c r="AK742" i="1"/>
  <c r="AJ743" i="1"/>
  <c r="AK743" i="1"/>
  <c r="AJ744" i="1"/>
  <c r="AK744" i="1"/>
  <c r="AJ745" i="1"/>
  <c r="AK745" i="1"/>
  <c r="AJ746" i="1"/>
  <c r="AK746" i="1"/>
  <c r="AJ747" i="1"/>
  <c r="AK747" i="1"/>
  <c r="AJ748" i="1"/>
  <c r="AK748" i="1"/>
  <c r="AJ749" i="1"/>
  <c r="AK749" i="1"/>
  <c r="AJ750" i="1"/>
  <c r="AK750" i="1"/>
  <c r="AJ751" i="1"/>
  <c r="AK751" i="1"/>
  <c r="AJ752" i="1"/>
  <c r="AK752" i="1"/>
  <c r="AJ753" i="1"/>
  <c r="AK753" i="1"/>
  <c r="AJ754" i="1"/>
  <c r="AK754" i="1"/>
  <c r="AJ755" i="1"/>
  <c r="AK755" i="1"/>
  <c r="AJ756" i="1"/>
  <c r="AK756" i="1"/>
  <c r="AJ757" i="1"/>
  <c r="AK757" i="1"/>
  <c r="AJ758" i="1"/>
  <c r="AK758" i="1"/>
  <c r="AJ759" i="1"/>
  <c r="AK759" i="1"/>
  <c r="AJ760" i="1"/>
  <c r="AK760" i="1"/>
  <c r="AJ761" i="1"/>
  <c r="AK761" i="1"/>
  <c r="AJ762" i="1"/>
  <c r="AK762" i="1"/>
  <c r="AJ763" i="1"/>
  <c r="AK763" i="1"/>
  <c r="AJ764" i="1"/>
  <c r="AK764" i="1"/>
  <c r="AJ765" i="1"/>
  <c r="AK765" i="1"/>
  <c r="AJ766" i="1"/>
  <c r="AK766" i="1"/>
  <c r="AJ767" i="1"/>
  <c r="AK767" i="1"/>
  <c r="AJ768" i="1"/>
  <c r="AK768" i="1"/>
  <c r="AJ769" i="1"/>
  <c r="AK769" i="1"/>
  <c r="AJ770" i="1"/>
  <c r="AK770" i="1"/>
  <c r="AJ771" i="1"/>
  <c r="AK771" i="1"/>
  <c r="AJ772" i="1"/>
  <c r="AK772" i="1"/>
  <c r="AJ773" i="1"/>
  <c r="AK773" i="1"/>
  <c r="AJ774" i="1"/>
  <c r="AK774" i="1"/>
  <c r="AJ775" i="1"/>
  <c r="AK775" i="1"/>
  <c r="AJ776" i="1"/>
  <c r="AK776" i="1"/>
  <c r="AJ777" i="1"/>
  <c r="AK777" i="1"/>
  <c r="AJ778" i="1"/>
  <c r="AK778" i="1"/>
  <c r="AJ779" i="1"/>
  <c r="AK779" i="1"/>
  <c r="AJ780" i="1"/>
  <c r="AK780" i="1"/>
  <c r="AJ781" i="1"/>
  <c r="AK781" i="1"/>
  <c r="AJ782" i="1"/>
  <c r="AK782" i="1"/>
  <c r="AJ783" i="1"/>
  <c r="AK783" i="1"/>
  <c r="AJ784" i="1"/>
  <c r="AK784" i="1"/>
  <c r="AJ785" i="1"/>
  <c r="AK785" i="1"/>
  <c r="AJ786" i="1"/>
  <c r="AK786" i="1"/>
  <c r="AJ787" i="1"/>
  <c r="AK787" i="1"/>
  <c r="AJ788" i="1"/>
  <c r="AK788" i="1"/>
  <c r="AJ789" i="1"/>
  <c r="AK789" i="1"/>
  <c r="AJ790" i="1"/>
  <c r="AK790" i="1"/>
  <c r="AJ791" i="1"/>
  <c r="AK791" i="1"/>
  <c r="AJ792" i="1"/>
  <c r="AK792" i="1"/>
  <c r="AJ793" i="1"/>
  <c r="AK793" i="1"/>
  <c r="AJ794" i="1"/>
  <c r="AK794" i="1"/>
  <c r="AJ795" i="1"/>
  <c r="AK795" i="1"/>
  <c r="AJ796" i="1"/>
  <c r="AK796" i="1"/>
  <c r="AJ797" i="1"/>
  <c r="AK797" i="1"/>
  <c r="AJ798" i="1"/>
  <c r="AK798" i="1"/>
  <c r="AJ799" i="1"/>
  <c r="AK799" i="1"/>
  <c r="AJ800" i="1"/>
  <c r="AK800" i="1"/>
  <c r="AJ801" i="1"/>
  <c r="AK801" i="1"/>
  <c r="AJ802" i="1"/>
  <c r="AK802" i="1"/>
  <c r="AJ803" i="1"/>
  <c r="AK803" i="1"/>
  <c r="AJ804" i="1"/>
  <c r="AK804" i="1"/>
  <c r="AJ805" i="1"/>
  <c r="AK805" i="1"/>
  <c r="AJ806" i="1"/>
  <c r="AK806" i="1"/>
  <c r="AJ807" i="1"/>
  <c r="AK807" i="1"/>
  <c r="AJ808" i="1"/>
  <c r="AK808" i="1"/>
  <c r="AJ809" i="1"/>
  <c r="AK809" i="1"/>
  <c r="AJ810" i="1"/>
  <c r="AK810" i="1"/>
  <c r="AJ811" i="1"/>
  <c r="AK811" i="1"/>
  <c r="AJ812" i="1"/>
  <c r="AK812" i="1"/>
  <c r="AJ813" i="1"/>
  <c r="AK813" i="1"/>
  <c r="AJ814" i="1"/>
  <c r="AK814" i="1"/>
  <c r="AJ815" i="1"/>
  <c r="AK815" i="1"/>
  <c r="AJ816" i="1"/>
  <c r="AK816" i="1"/>
  <c r="AJ817" i="1"/>
  <c r="AK817" i="1"/>
  <c r="AJ818" i="1"/>
  <c r="AK818" i="1"/>
  <c r="AJ819" i="1"/>
  <c r="AK819" i="1"/>
  <c r="AJ820" i="1"/>
  <c r="AK820" i="1"/>
  <c r="AJ821" i="1"/>
  <c r="AK821" i="1"/>
  <c r="AJ822" i="1"/>
  <c r="AK822" i="1"/>
  <c r="AJ823" i="1"/>
  <c r="AK823" i="1"/>
  <c r="AJ824" i="1"/>
  <c r="AK824" i="1"/>
  <c r="AJ825" i="1"/>
  <c r="AK825" i="1"/>
  <c r="AJ826" i="1"/>
  <c r="AK826" i="1"/>
  <c r="AJ827" i="1"/>
  <c r="AK827" i="1"/>
  <c r="AJ828" i="1"/>
  <c r="AK828" i="1"/>
  <c r="AJ829" i="1"/>
  <c r="AK829" i="1"/>
  <c r="AJ830" i="1"/>
  <c r="AK830" i="1"/>
  <c r="AJ831" i="1"/>
  <c r="AK831" i="1"/>
  <c r="AJ832" i="1"/>
  <c r="AK832" i="1"/>
  <c r="AJ833" i="1"/>
  <c r="AK833" i="1"/>
  <c r="AJ834" i="1"/>
  <c r="AK834" i="1"/>
  <c r="AJ835" i="1"/>
  <c r="AK835" i="1"/>
  <c r="AJ836" i="1"/>
  <c r="AK836" i="1"/>
  <c r="AJ837" i="1"/>
  <c r="AK837" i="1"/>
  <c r="AJ838" i="1"/>
  <c r="AK838" i="1"/>
  <c r="AJ839" i="1"/>
  <c r="AK839" i="1"/>
  <c r="AJ840" i="1"/>
  <c r="AK840" i="1"/>
  <c r="AJ841" i="1"/>
  <c r="AK841" i="1"/>
  <c r="AJ842" i="1"/>
  <c r="AK842" i="1"/>
  <c r="AJ843" i="1"/>
  <c r="AK843" i="1"/>
  <c r="AJ844" i="1"/>
  <c r="AK844" i="1"/>
  <c r="AJ845" i="1"/>
  <c r="AK845" i="1"/>
  <c r="AJ846" i="1"/>
  <c r="AK846" i="1"/>
  <c r="AJ847" i="1"/>
  <c r="AK847" i="1"/>
  <c r="AJ848" i="1"/>
  <c r="AK848" i="1"/>
  <c r="AJ849" i="1"/>
  <c r="AK849" i="1"/>
  <c r="AJ850" i="1"/>
  <c r="AK850" i="1"/>
  <c r="AJ851" i="1"/>
  <c r="AK851" i="1"/>
  <c r="AJ852" i="1"/>
  <c r="AK852" i="1"/>
  <c r="AJ853" i="1"/>
  <c r="AK853" i="1"/>
  <c r="AJ854" i="1"/>
  <c r="AK854" i="1"/>
  <c r="AJ855" i="1"/>
  <c r="AK855" i="1"/>
  <c r="AJ856" i="1"/>
  <c r="AK856" i="1"/>
  <c r="AJ857" i="1"/>
  <c r="AK857" i="1"/>
  <c r="AJ858" i="1"/>
  <c r="AK858" i="1"/>
  <c r="AJ859" i="1"/>
  <c r="AK859" i="1"/>
  <c r="AJ860" i="1"/>
  <c r="AK860" i="1"/>
  <c r="AJ861" i="1"/>
  <c r="AK861" i="1"/>
  <c r="AJ862" i="1"/>
  <c r="AK862" i="1"/>
  <c r="AJ863" i="1"/>
  <c r="AK863" i="1"/>
  <c r="AJ864" i="1"/>
  <c r="AK864" i="1"/>
  <c r="AJ865" i="1"/>
  <c r="AK865" i="1"/>
  <c r="AJ866" i="1"/>
  <c r="AK866" i="1"/>
  <c r="AJ867" i="1"/>
  <c r="AK867" i="1"/>
  <c r="AJ868" i="1"/>
  <c r="AK868" i="1"/>
  <c r="AJ869" i="1"/>
  <c r="AK869" i="1"/>
  <c r="AJ870" i="1"/>
  <c r="AK870" i="1"/>
  <c r="AJ871" i="1"/>
  <c r="AK871" i="1"/>
  <c r="AJ872" i="1"/>
  <c r="AK872" i="1"/>
  <c r="AJ873" i="1"/>
  <c r="AK873" i="1"/>
  <c r="AJ874" i="1"/>
  <c r="AK874" i="1"/>
  <c r="AJ875" i="1"/>
  <c r="AK875" i="1"/>
  <c r="AJ876" i="1"/>
  <c r="AK876" i="1"/>
  <c r="AJ877" i="1"/>
  <c r="AK877" i="1"/>
  <c r="AJ878" i="1"/>
  <c r="AK878" i="1"/>
  <c r="AJ879" i="1"/>
  <c r="AK879" i="1"/>
  <c r="AJ880" i="1"/>
  <c r="AK880" i="1"/>
  <c r="AJ881" i="1"/>
  <c r="AK881" i="1"/>
  <c r="AJ882" i="1"/>
  <c r="AK882" i="1"/>
  <c r="AJ883" i="1"/>
  <c r="AK883" i="1"/>
  <c r="AJ884" i="1"/>
  <c r="AK884" i="1"/>
  <c r="AJ885" i="1"/>
  <c r="AK885" i="1"/>
  <c r="AJ886" i="1"/>
  <c r="AK886" i="1"/>
  <c r="AJ887" i="1"/>
  <c r="AK887" i="1"/>
  <c r="AJ888" i="1"/>
  <c r="AK888" i="1"/>
  <c r="AJ889" i="1"/>
  <c r="AK889" i="1"/>
  <c r="AJ890" i="1"/>
  <c r="AK890" i="1"/>
  <c r="AJ891" i="1"/>
  <c r="AK891" i="1"/>
  <c r="AJ892" i="1"/>
  <c r="AK892" i="1"/>
  <c r="AJ893" i="1"/>
  <c r="AK893" i="1"/>
  <c r="AJ894" i="1"/>
  <c r="AK894" i="1"/>
  <c r="AJ895" i="1"/>
  <c r="AK895" i="1"/>
  <c r="AJ896" i="1"/>
  <c r="AK896" i="1"/>
  <c r="AJ897" i="1"/>
  <c r="AK897" i="1"/>
  <c r="AJ898" i="1"/>
  <c r="AK898" i="1"/>
  <c r="AJ899" i="1"/>
  <c r="AK899" i="1"/>
  <c r="AJ900" i="1"/>
  <c r="AK900" i="1"/>
  <c r="AJ901" i="1"/>
  <c r="AK901" i="1"/>
  <c r="AJ902" i="1"/>
  <c r="AK902" i="1"/>
  <c r="AJ903" i="1"/>
  <c r="AK903" i="1"/>
  <c r="AJ904" i="1"/>
  <c r="AK904" i="1"/>
  <c r="AJ905" i="1"/>
  <c r="AK905" i="1"/>
  <c r="AJ906" i="1"/>
  <c r="AK906" i="1"/>
  <c r="AJ907" i="1"/>
  <c r="AK907" i="1"/>
  <c r="AJ908" i="1"/>
  <c r="AK908" i="1"/>
  <c r="AJ909" i="1"/>
  <c r="AK909" i="1"/>
  <c r="AJ910" i="1"/>
  <c r="AK910" i="1"/>
  <c r="AJ911" i="1"/>
  <c r="AK911" i="1"/>
  <c r="AJ912" i="1"/>
  <c r="AK912" i="1"/>
  <c r="AJ913" i="1"/>
  <c r="AK913" i="1"/>
  <c r="AJ914" i="1"/>
  <c r="AK914" i="1"/>
  <c r="AJ915" i="1"/>
  <c r="AK915" i="1"/>
  <c r="AJ916" i="1"/>
  <c r="AK916" i="1"/>
  <c r="AJ917" i="1"/>
  <c r="AK917" i="1"/>
  <c r="AJ918" i="1"/>
  <c r="AK918" i="1"/>
  <c r="AJ919" i="1"/>
  <c r="AK919" i="1"/>
  <c r="AJ920" i="1"/>
  <c r="AK920" i="1"/>
  <c r="AJ921" i="1"/>
  <c r="AK921" i="1"/>
  <c r="AJ922" i="1"/>
  <c r="AK922" i="1"/>
  <c r="AJ923" i="1"/>
  <c r="AK923" i="1"/>
  <c r="AJ924" i="1"/>
  <c r="AK924" i="1"/>
  <c r="AJ925" i="1"/>
  <c r="AK925" i="1"/>
  <c r="AJ926" i="1"/>
  <c r="AK926" i="1"/>
  <c r="AJ927" i="1"/>
  <c r="AK927" i="1"/>
  <c r="AJ928" i="1"/>
  <c r="AK928" i="1"/>
  <c r="AJ929" i="1"/>
  <c r="AK929" i="1"/>
  <c r="AJ930" i="1"/>
  <c r="AK930" i="1"/>
  <c r="AJ931" i="1"/>
  <c r="AK931" i="1"/>
  <c r="AJ932" i="1"/>
  <c r="AK932" i="1"/>
  <c r="AJ933" i="1"/>
  <c r="AK933" i="1"/>
  <c r="AJ934" i="1"/>
  <c r="AK934" i="1"/>
  <c r="AJ935" i="1"/>
  <c r="AK935" i="1"/>
  <c r="AJ936" i="1"/>
  <c r="AK936" i="1"/>
  <c r="AJ937" i="1"/>
  <c r="AK937" i="1"/>
  <c r="AJ938" i="1"/>
  <c r="AK938" i="1"/>
  <c r="AJ939" i="1"/>
  <c r="AK939" i="1"/>
  <c r="AJ940" i="1"/>
  <c r="AK940" i="1"/>
  <c r="AJ941" i="1"/>
  <c r="AK941" i="1"/>
  <c r="AJ942" i="1"/>
  <c r="AK942" i="1"/>
  <c r="AJ943" i="1"/>
  <c r="AK943" i="1"/>
  <c r="AJ944" i="1"/>
  <c r="AK944" i="1"/>
  <c r="AJ945" i="1"/>
  <c r="AK945" i="1"/>
  <c r="AJ946" i="1"/>
  <c r="AK946" i="1"/>
  <c r="AJ947" i="1"/>
  <c r="AK947" i="1"/>
  <c r="AJ948" i="1"/>
  <c r="AK948" i="1"/>
  <c r="AJ949" i="1"/>
  <c r="AK949" i="1"/>
  <c r="AJ950" i="1"/>
  <c r="AK950" i="1"/>
  <c r="AJ951" i="1"/>
  <c r="AK951" i="1"/>
  <c r="AJ952" i="1"/>
  <c r="AK952" i="1"/>
  <c r="AJ953" i="1"/>
  <c r="AK953" i="1"/>
  <c r="AJ954" i="1"/>
  <c r="AK954" i="1"/>
  <c r="AJ955" i="1"/>
  <c r="AK955" i="1"/>
  <c r="AJ956" i="1"/>
  <c r="AK956" i="1"/>
  <c r="AJ957" i="1"/>
  <c r="AK957" i="1"/>
  <c r="AJ958" i="1"/>
  <c r="AK958" i="1"/>
  <c r="AJ959" i="1"/>
  <c r="AK959" i="1"/>
  <c r="AJ960" i="1"/>
  <c r="AK960" i="1"/>
  <c r="AJ961" i="1"/>
  <c r="AK961" i="1"/>
  <c r="AJ962" i="1"/>
  <c r="AK962" i="1"/>
  <c r="AJ963" i="1"/>
  <c r="AK963" i="1"/>
  <c r="AJ964" i="1"/>
  <c r="AK964" i="1"/>
  <c r="AJ965" i="1"/>
  <c r="AK965" i="1"/>
  <c r="AJ966" i="1"/>
  <c r="AK966" i="1"/>
  <c r="AJ967" i="1"/>
  <c r="AK967" i="1"/>
  <c r="AJ968" i="1"/>
  <c r="AK968" i="1"/>
  <c r="AJ969" i="1"/>
  <c r="AK969" i="1"/>
  <c r="AJ970" i="1"/>
  <c r="AK970" i="1"/>
  <c r="AJ971" i="1"/>
  <c r="AK971" i="1"/>
  <c r="AJ972" i="1"/>
  <c r="AK972" i="1"/>
  <c r="AJ973" i="1"/>
  <c r="AK973" i="1"/>
  <c r="AJ974" i="1"/>
  <c r="AK974" i="1"/>
  <c r="AJ975" i="1"/>
  <c r="AK975" i="1"/>
  <c r="AJ976" i="1"/>
  <c r="AK976" i="1"/>
  <c r="AJ977" i="1"/>
  <c r="AK977" i="1"/>
  <c r="AJ978" i="1"/>
  <c r="AK978" i="1"/>
  <c r="AJ979" i="1"/>
  <c r="AK979" i="1"/>
  <c r="AJ980" i="1"/>
  <c r="AK980" i="1"/>
  <c r="AJ981" i="1"/>
  <c r="AK981" i="1"/>
  <c r="AJ982" i="1"/>
  <c r="AK982" i="1"/>
  <c r="AJ983" i="1"/>
  <c r="AK983" i="1"/>
  <c r="AJ984" i="1"/>
  <c r="AK984" i="1"/>
  <c r="AJ985" i="1"/>
  <c r="AK985" i="1"/>
  <c r="AJ986" i="1"/>
  <c r="AK986" i="1"/>
  <c r="AJ987" i="1"/>
  <c r="AK987" i="1"/>
  <c r="AJ988" i="1"/>
  <c r="AK988" i="1"/>
  <c r="AJ989" i="1"/>
  <c r="AK989" i="1"/>
  <c r="AJ990" i="1"/>
  <c r="AK990" i="1"/>
  <c r="AJ991" i="1"/>
  <c r="AK991" i="1"/>
  <c r="AJ992" i="1"/>
  <c r="AK992" i="1"/>
  <c r="AJ993" i="1"/>
  <c r="AK993" i="1"/>
  <c r="AJ994" i="1"/>
  <c r="AK994" i="1"/>
  <c r="AJ995" i="1"/>
  <c r="AK995" i="1"/>
  <c r="AJ996" i="1"/>
  <c r="AK996" i="1"/>
  <c r="AJ997" i="1"/>
  <c r="AK997" i="1"/>
  <c r="AJ998" i="1"/>
  <c r="AK998" i="1"/>
  <c r="AJ999" i="1"/>
  <c r="AK999" i="1"/>
  <c r="AJ1000" i="1"/>
  <c r="AK1000" i="1"/>
  <c r="AJ1001" i="1"/>
  <c r="AK1001" i="1"/>
  <c r="AJ1002" i="1"/>
  <c r="AK1002" i="1"/>
  <c r="AJ1003" i="1"/>
  <c r="AK1003" i="1"/>
  <c r="AJ1004" i="1"/>
  <c r="AK1004" i="1"/>
  <c r="AJ1005" i="1"/>
  <c r="AK1005" i="1"/>
  <c r="AJ1006" i="1"/>
  <c r="AK1006" i="1"/>
  <c r="AJ1007" i="1"/>
  <c r="AK1007" i="1"/>
  <c r="AJ1008" i="1"/>
  <c r="AK1008" i="1"/>
  <c r="AJ1009" i="1"/>
  <c r="AK1009" i="1"/>
  <c r="AJ1010" i="1"/>
  <c r="AK1010" i="1"/>
  <c r="AJ1011" i="1"/>
  <c r="AK1011" i="1"/>
  <c r="AJ1012" i="1"/>
  <c r="AK1012" i="1"/>
  <c r="AJ1013" i="1"/>
  <c r="AK1013" i="1"/>
  <c r="AJ1014" i="1"/>
  <c r="AK1014" i="1"/>
  <c r="AJ1015" i="1"/>
  <c r="AK1015" i="1"/>
  <c r="AJ1016" i="1"/>
  <c r="AK1016" i="1"/>
  <c r="AJ1017" i="1"/>
  <c r="AK1017" i="1"/>
  <c r="AJ1018" i="1"/>
  <c r="AK1018" i="1"/>
  <c r="AJ1019" i="1"/>
  <c r="AK1019" i="1"/>
  <c r="AJ1020" i="1"/>
  <c r="AK1020" i="1"/>
  <c r="AJ1021" i="1"/>
  <c r="AK1021" i="1"/>
  <c r="AJ1022" i="1"/>
  <c r="AK1022" i="1"/>
  <c r="AJ1023" i="1"/>
  <c r="AK1023" i="1"/>
  <c r="AJ1024" i="1"/>
  <c r="AK1024" i="1"/>
  <c r="AJ1025" i="1"/>
  <c r="AK1025" i="1"/>
  <c r="AJ1026" i="1"/>
  <c r="AK1026" i="1"/>
  <c r="AJ1027" i="1"/>
  <c r="AK1027" i="1"/>
  <c r="AJ1028" i="1"/>
  <c r="AK1028" i="1"/>
  <c r="AJ1029" i="1"/>
  <c r="AK1029" i="1"/>
  <c r="AJ1030" i="1"/>
  <c r="AK1030" i="1"/>
  <c r="AJ1031" i="1"/>
  <c r="AK1031" i="1"/>
  <c r="AJ1032" i="1"/>
  <c r="AK1032" i="1"/>
  <c r="AJ1033" i="1"/>
  <c r="AK1033" i="1"/>
  <c r="AJ1034" i="1"/>
  <c r="AK1034" i="1"/>
  <c r="AJ1035" i="1"/>
  <c r="AK1035" i="1"/>
  <c r="AJ1036" i="1"/>
  <c r="AK1036" i="1"/>
  <c r="AJ1037" i="1"/>
  <c r="AK1037" i="1"/>
  <c r="AJ1038" i="1"/>
  <c r="AK1038" i="1"/>
  <c r="AJ1039" i="1"/>
  <c r="AK1039" i="1"/>
  <c r="AJ1040" i="1"/>
  <c r="AK1040" i="1"/>
  <c r="AJ1041" i="1"/>
  <c r="AK1041" i="1"/>
  <c r="AJ1042" i="1"/>
  <c r="AK1042" i="1"/>
  <c r="AJ1043" i="1"/>
  <c r="AK1043" i="1"/>
  <c r="AJ1044" i="1"/>
  <c r="AK1044" i="1"/>
  <c r="AJ1045" i="1"/>
  <c r="AK1045" i="1"/>
  <c r="AJ1046" i="1"/>
  <c r="AK1046" i="1"/>
  <c r="AJ1047" i="1"/>
  <c r="AK1047" i="1"/>
  <c r="AJ1048" i="1"/>
  <c r="AK1048" i="1"/>
  <c r="AJ1049" i="1"/>
  <c r="AK1049" i="1"/>
  <c r="AJ1050" i="1"/>
  <c r="AK1050" i="1"/>
  <c r="AJ1051" i="1"/>
  <c r="AK1051" i="1"/>
  <c r="AJ1052" i="1"/>
  <c r="AK1052" i="1"/>
  <c r="AJ1053" i="1"/>
  <c r="AK1053" i="1"/>
  <c r="AJ1054" i="1"/>
  <c r="AK1054" i="1"/>
  <c r="AJ1055" i="1"/>
  <c r="AK1055" i="1"/>
  <c r="AJ1056" i="1"/>
  <c r="AK1056" i="1"/>
  <c r="AJ1057" i="1"/>
  <c r="AK1057" i="1"/>
  <c r="AJ1058" i="1"/>
  <c r="AK1058" i="1"/>
  <c r="AJ1059" i="1"/>
  <c r="AK1059" i="1"/>
  <c r="AJ1060" i="1"/>
  <c r="AK1060" i="1"/>
  <c r="AJ1061" i="1"/>
  <c r="AK1061" i="1"/>
  <c r="AJ1062" i="1"/>
  <c r="AK1062" i="1"/>
  <c r="AJ1063" i="1"/>
  <c r="AK1063" i="1"/>
  <c r="AJ1064" i="1"/>
  <c r="AK1064" i="1"/>
  <c r="AJ1065" i="1"/>
  <c r="AK1065" i="1"/>
  <c r="AJ1066" i="1"/>
  <c r="AK1066" i="1"/>
  <c r="AJ1067" i="1"/>
  <c r="AK1067" i="1"/>
  <c r="AJ1068" i="1"/>
  <c r="AK1068" i="1"/>
  <c r="AJ1069" i="1"/>
  <c r="AK1069" i="1"/>
  <c r="AJ1070" i="1"/>
  <c r="AK1070" i="1"/>
  <c r="AJ1071" i="1"/>
  <c r="AK1071" i="1"/>
  <c r="AJ1072" i="1"/>
  <c r="AK1072" i="1"/>
  <c r="AJ1073" i="1"/>
  <c r="AK1073" i="1"/>
  <c r="AJ1074" i="1"/>
  <c r="AK1074" i="1"/>
  <c r="AJ1075" i="1"/>
  <c r="AK1075" i="1"/>
  <c r="AJ1076" i="1"/>
  <c r="AK1076" i="1"/>
  <c r="AJ1077" i="1"/>
  <c r="AK1077" i="1"/>
  <c r="AJ1078" i="1"/>
  <c r="AK1078" i="1"/>
  <c r="AJ1079" i="1"/>
  <c r="AK1079" i="1"/>
  <c r="AJ1080" i="1"/>
  <c r="AK1080" i="1"/>
  <c r="AJ1081" i="1"/>
  <c r="AK1081" i="1"/>
  <c r="AJ1082" i="1"/>
  <c r="AK1082" i="1"/>
  <c r="AJ1083" i="1"/>
  <c r="AK1083" i="1"/>
  <c r="AJ1084" i="1"/>
  <c r="AK1084" i="1"/>
  <c r="AJ1085" i="1"/>
  <c r="AK1085" i="1"/>
  <c r="AJ1086" i="1"/>
  <c r="AK1086" i="1"/>
  <c r="AJ1087" i="1"/>
  <c r="AK1087" i="1"/>
  <c r="AJ1088" i="1"/>
  <c r="AK1088" i="1"/>
  <c r="AJ1089" i="1"/>
  <c r="AK1089" i="1"/>
  <c r="AJ1090" i="1"/>
  <c r="AK1090" i="1"/>
  <c r="AJ1091" i="1"/>
  <c r="AK1091" i="1"/>
  <c r="AJ1092" i="1"/>
  <c r="AK1092" i="1"/>
  <c r="AJ1093" i="1"/>
  <c r="AK1093" i="1"/>
  <c r="AJ1094" i="1"/>
  <c r="AK1094" i="1"/>
  <c r="AJ1095" i="1"/>
  <c r="AK1095" i="1"/>
  <c r="AJ1096" i="1"/>
  <c r="AK1096" i="1"/>
  <c r="AJ1097" i="1"/>
  <c r="AK1097" i="1"/>
  <c r="AJ1098" i="1"/>
  <c r="AK1098" i="1"/>
  <c r="AJ1099" i="1"/>
  <c r="AK1099" i="1"/>
  <c r="AJ1100" i="1"/>
  <c r="AK1100" i="1"/>
  <c r="AJ1101" i="1"/>
  <c r="AK1101" i="1"/>
  <c r="AJ1102" i="1"/>
  <c r="AK1102" i="1"/>
  <c r="AJ1103" i="1"/>
  <c r="AK1103" i="1"/>
  <c r="AJ1104" i="1"/>
  <c r="AK1104" i="1"/>
  <c r="AJ1105" i="1"/>
  <c r="AK1105" i="1"/>
  <c r="AJ1106" i="1"/>
  <c r="AK1106" i="1"/>
  <c r="AJ1107" i="1"/>
  <c r="AK1107" i="1"/>
  <c r="AJ1108" i="1"/>
  <c r="AK1108" i="1"/>
  <c r="AJ1109" i="1"/>
  <c r="AK1109" i="1"/>
  <c r="AJ1110" i="1"/>
  <c r="AK1110" i="1"/>
  <c r="AJ1111" i="1"/>
  <c r="AK1111" i="1"/>
  <c r="AJ1112" i="1"/>
  <c r="AK1112" i="1"/>
  <c r="AJ1113" i="1"/>
  <c r="AK1113" i="1"/>
  <c r="AJ1114" i="1"/>
  <c r="AK1114" i="1"/>
  <c r="AJ1115" i="1"/>
  <c r="AK1115" i="1"/>
  <c r="AJ1116" i="1"/>
  <c r="AK1116" i="1"/>
  <c r="AJ1117" i="1"/>
  <c r="AK1117" i="1"/>
  <c r="AJ1118" i="1"/>
  <c r="AK1118" i="1"/>
  <c r="AJ1119" i="1"/>
  <c r="AK1119" i="1"/>
  <c r="AJ1120" i="1"/>
  <c r="AK1120" i="1"/>
  <c r="AJ1121" i="1"/>
  <c r="AK1121" i="1"/>
  <c r="AJ1122" i="1"/>
  <c r="AK1122" i="1"/>
  <c r="AJ1123" i="1"/>
  <c r="AK1123" i="1"/>
  <c r="AJ1124" i="1"/>
  <c r="AK1124" i="1"/>
  <c r="AJ1125" i="1"/>
  <c r="AK1125" i="1"/>
  <c r="AJ1126" i="1"/>
  <c r="AK1126" i="1"/>
  <c r="AJ1127" i="1"/>
  <c r="AK1127" i="1"/>
  <c r="AJ1128" i="1"/>
  <c r="AK1128" i="1"/>
  <c r="AJ1129" i="1"/>
  <c r="AK1129" i="1"/>
  <c r="AJ1130" i="1"/>
  <c r="AK1130" i="1"/>
  <c r="AJ1131" i="1"/>
  <c r="AK1131" i="1"/>
  <c r="AJ1132" i="1"/>
  <c r="AK1132" i="1"/>
  <c r="AJ1133" i="1"/>
  <c r="AK1133" i="1"/>
  <c r="AJ1134" i="1"/>
  <c r="AK1134" i="1"/>
  <c r="AJ1135" i="1"/>
  <c r="AK1135" i="1"/>
  <c r="AJ1136" i="1"/>
  <c r="AK1136" i="1"/>
  <c r="AJ1137" i="1"/>
  <c r="AK1137" i="1"/>
  <c r="AJ1138" i="1"/>
  <c r="AK1138" i="1"/>
  <c r="AJ1139" i="1"/>
  <c r="AK1139" i="1"/>
  <c r="AJ1140" i="1"/>
  <c r="AK1140" i="1"/>
  <c r="AJ1141" i="1"/>
  <c r="AK1141" i="1"/>
  <c r="AJ1142" i="1"/>
  <c r="AK1142" i="1"/>
  <c r="AJ1143" i="1"/>
  <c r="AK1143" i="1"/>
  <c r="AJ1144" i="1"/>
  <c r="AK1144" i="1"/>
  <c r="AJ1145" i="1"/>
  <c r="AK1145" i="1"/>
  <c r="AJ1146" i="1"/>
  <c r="AK1146" i="1"/>
  <c r="AJ1147" i="1"/>
  <c r="AK1147" i="1"/>
  <c r="AJ1148" i="1"/>
  <c r="AK1148" i="1"/>
  <c r="AJ1149" i="1"/>
  <c r="AK1149" i="1"/>
  <c r="AJ1150" i="1"/>
  <c r="AK1150" i="1"/>
  <c r="AJ1151" i="1"/>
  <c r="AK1151" i="1"/>
  <c r="AJ1152" i="1"/>
  <c r="AK1152" i="1"/>
  <c r="AJ1153" i="1"/>
  <c r="AK1153" i="1"/>
  <c r="AJ1154" i="1"/>
  <c r="AK1154" i="1"/>
  <c r="AJ1155" i="1"/>
  <c r="AK1155" i="1"/>
  <c r="AJ1156" i="1"/>
  <c r="AK1156" i="1"/>
  <c r="AJ1157" i="1"/>
  <c r="AK1157" i="1"/>
  <c r="AJ1158" i="1"/>
  <c r="AK1158" i="1"/>
  <c r="AJ1159" i="1"/>
  <c r="AK1159" i="1"/>
  <c r="AJ1160" i="1"/>
  <c r="AK1160" i="1"/>
  <c r="AJ1161" i="1"/>
  <c r="AK1161" i="1"/>
  <c r="AJ1162" i="1"/>
  <c r="AK1162" i="1"/>
  <c r="AJ1163" i="1"/>
  <c r="AK1163" i="1"/>
  <c r="AJ1164" i="1"/>
  <c r="AK1164" i="1"/>
  <c r="AJ1165" i="1"/>
  <c r="AK1165" i="1"/>
  <c r="AJ1166" i="1"/>
  <c r="AK1166" i="1"/>
  <c r="AJ1167" i="1"/>
  <c r="AK1167" i="1"/>
  <c r="AJ1169" i="1"/>
  <c r="AK1169" i="1"/>
  <c r="AJ1170" i="1"/>
  <c r="AK1170" i="1"/>
  <c r="AJ1171" i="1"/>
  <c r="AK1171" i="1"/>
  <c r="AJ1172" i="1"/>
  <c r="AK1172" i="1"/>
  <c r="AJ1173" i="1"/>
  <c r="AK1173" i="1"/>
  <c r="AJ1174" i="1"/>
  <c r="AK1174" i="1"/>
  <c r="AJ1175" i="1"/>
  <c r="AK1175" i="1"/>
  <c r="AJ1176" i="1"/>
  <c r="AK1176" i="1"/>
  <c r="AJ1177" i="1"/>
  <c r="AK1177" i="1"/>
  <c r="AJ1178" i="1"/>
  <c r="AK1178" i="1"/>
  <c r="AJ1179" i="1"/>
  <c r="AK1179" i="1"/>
  <c r="AJ1180" i="1"/>
  <c r="AK1180" i="1"/>
  <c r="AJ1181" i="1"/>
  <c r="AK1181" i="1"/>
  <c r="AJ1182" i="1"/>
  <c r="AK1182" i="1"/>
  <c r="AJ1183" i="1"/>
  <c r="AK1183" i="1"/>
  <c r="AJ1184" i="1"/>
  <c r="AK1184" i="1"/>
  <c r="AJ1185" i="1"/>
  <c r="AK1185" i="1"/>
  <c r="AJ1186" i="1"/>
  <c r="AK1186" i="1"/>
  <c r="AJ1187" i="1"/>
  <c r="AK1187" i="1"/>
  <c r="AJ1188" i="1"/>
  <c r="AK1188" i="1"/>
  <c r="AJ1189" i="1"/>
  <c r="AK1189" i="1"/>
  <c r="AJ1190" i="1"/>
  <c r="AK1190" i="1"/>
  <c r="AJ1191" i="1"/>
  <c r="AK1191" i="1"/>
  <c r="AJ1192" i="1"/>
  <c r="AK1192" i="1"/>
  <c r="AJ1193" i="1"/>
  <c r="AK1193" i="1"/>
  <c r="AJ1194" i="1"/>
  <c r="AK1194" i="1"/>
  <c r="AJ1195" i="1"/>
  <c r="AK1195" i="1"/>
  <c r="AJ1196" i="1"/>
  <c r="AK1196" i="1"/>
  <c r="AJ1197" i="1"/>
  <c r="AK1197" i="1"/>
  <c r="AJ1198" i="1"/>
  <c r="AK1198" i="1"/>
  <c r="AJ1199" i="1"/>
  <c r="AK1199" i="1"/>
  <c r="AJ1200" i="1"/>
  <c r="AK1200" i="1"/>
  <c r="AJ1201" i="1"/>
  <c r="AK1201" i="1"/>
  <c r="AJ1202" i="1"/>
  <c r="AK1202" i="1"/>
  <c r="AJ1203" i="1"/>
  <c r="AJ1204" i="1"/>
  <c r="AK1204" i="1"/>
  <c r="AJ1205" i="1"/>
  <c r="AK1205" i="1"/>
  <c r="AJ1206" i="1"/>
  <c r="AK1206" i="1"/>
  <c r="AJ1207" i="1"/>
  <c r="AK1207" i="1"/>
  <c r="AJ1208" i="1"/>
  <c r="AK1208" i="1"/>
  <c r="AJ1209" i="1"/>
  <c r="AK1209" i="1"/>
  <c r="AJ1210" i="1"/>
  <c r="AK1210" i="1"/>
  <c r="AG606" i="1" l="1"/>
  <c r="AH606" i="1"/>
  <c r="AI606" i="1"/>
  <c r="AG607" i="1"/>
  <c r="AH607" i="1"/>
  <c r="AI607" i="1"/>
  <c r="AG608" i="1"/>
  <c r="AH608" i="1"/>
  <c r="AI608" i="1"/>
  <c r="AG609" i="1"/>
  <c r="AH609" i="1"/>
  <c r="AI609" i="1"/>
  <c r="AG610" i="1"/>
  <c r="AH610" i="1"/>
  <c r="AI610" i="1"/>
  <c r="AG896" i="1" l="1"/>
  <c r="AH896" i="1"/>
  <c r="AI896" i="1"/>
  <c r="AG897" i="1"/>
  <c r="AH897" i="1"/>
  <c r="AI897" i="1"/>
  <c r="AG898" i="1"/>
  <c r="AH898" i="1"/>
  <c r="AI898" i="1"/>
  <c r="AG899" i="1"/>
  <c r="AH899" i="1"/>
  <c r="AI899" i="1"/>
  <c r="AG900" i="1"/>
  <c r="AH900" i="1"/>
  <c r="AI900" i="1"/>
  <c r="AG901" i="1"/>
  <c r="AH901" i="1"/>
  <c r="AI901" i="1"/>
  <c r="AG902" i="1"/>
  <c r="AH902" i="1"/>
  <c r="AI902" i="1"/>
  <c r="AG903" i="1"/>
  <c r="AH903" i="1"/>
  <c r="AI903" i="1"/>
  <c r="AG904" i="1"/>
  <c r="AH904" i="1"/>
  <c r="AI904" i="1"/>
  <c r="AK8" i="4" l="1"/>
  <c r="AI8" i="4"/>
  <c r="AH8" i="4"/>
  <c r="AG8" i="4"/>
  <c r="AK7" i="4"/>
  <c r="AI7" i="4"/>
  <c r="AH7" i="4"/>
  <c r="AG7" i="4"/>
  <c r="AK6" i="4"/>
  <c r="AI6" i="4"/>
  <c r="AH6" i="4"/>
  <c r="AG6" i="4"/>
  <c r="AK5" i="4"/>
  <c r="AK9" i="4" s="1"/>
  <c r="AI5" i="4"/>
  <c r="AI9" i="4" s="1"/>
  <c r="AH5" i="4"/>
  <c r="AH9" i="4" s="1"/>
  <c r="AG5" i="4"/>
  <c r="AG9" i="4" s="1"/>
  <c r="AG905" i="1" l="1"/>
  <c r="AH905" i="1"/>
  <c r="AI905" i="1"/>
  <c r="AG906" i="1"/>
  <c r="AH906" i="1"/>
  <c r="AI906" i="1"/>
  <c r="AG907" i="1"/>
  <c r="AH907" i="1"/>
  <c r="AI907" i="1"/>
  <c r="AG908" i="1"/>
  <c r="AH908" i="1"/>
  <c r="AI908" i="1"/>
  <c r="AG909" i="1"/>
  <c r="AH909" i="1"/>
  <c r="AI909" i="1"/>
  <c r="AG910" i="1"/>
  <c r="AH910" i="1"/>
  <c r="AI910" i="1"/>
  <c r="AG911" i="1"/>
  <c r="AH911" i="1"/>
  <c r="AI911" i="1"/>
  <c r="AG912" i="1"/>
  <c r="AH912" i="1"/>
  <c r="AI912" i="1"/>
  <c r="AG913" i="1"/>
  <c r="AH913" i="1"/>
  <c r="AI913" i="1"/>
  <c r="AG914" i="1"/>
  <c r="AH914" i="1"/>
  <c r="AI914" i="1"/>
  <c r="AG915" i="1"/>
  <c r="AH915" i="1"/>
  <c r="AI915" i="1"/>
  <c r="AG916" i="1"/>
  <c r="AH916" i="1"/>
  <c r="AI916" i="1"/>
  <c r="AG917" i="1"/>
  <c r="AH917" i="1"/>
  <c r="AI917" i="1"/>
  <c r="AG918" i="1"/>
  <c r="AH918" i="1"/>
  <c r="AI918" i="1"/>
  <c r="AG919" i="1"/>
  <c r="AH919" i="1"/>
  <c r="AI919" i="1"/>
  <c r="AG920" i="1"/>
  <c r="AH920" i="1"/>
  <c r="AI920" i="1"/>
  <c r="AG921" i="1"/>
  <c r="AH921" i="1"/>
  <c r="AI921" i="1"/>
  <c r="AG922" i="1"/>
  <c r="AH922" i="1"/>
  <c r="AI922" i="1"/>
  <c r="AG923" i="1"/>
  <c r="AH923" i="1"/>
  <c r="AI923" i="1"/>
  <c r="AG924" i="1"/>
  <c r="AH924" i="1"/>
  <c r="AI924" i="1"/>
  <c r="AG925" i="1"/>
  <c r="AH925" i="1"/>
  <c r="AI925" i="1"/>
  <c r="AG926" i="1"/>
  <c r="AH926" i="1"/>
  <c r="AI926" i="1"/>
  <c r="AG927" i="1"/>
  <c r="AH927" i="1"/>
  <c r="AI927" i="1"/>
  <c r="AG928" i="1"/>
  <c r="AH928" i="1"/>
  <c r="AI928" i="1"/>
  <c r="AG929" i="1"/>
  <c r="AH929" i="1"/>
  <c r="AI929" i="1"/>
  <c r="AG930" i="1"/>
  <c r="AH930" i="1"/>
  <c r="AI930" i="1"/>
  <c r="AG931" i="1"/>
  <c r="AH931" i="1"/>
  <c r="AI931" i="1"/>
  <c r="AG932" i="1"/>
  <c r="AH932" i="1"/>
  <c r="AI932" i="1"/>
  <c r="AG933" i="1"/>
  <c r="AH933" i="1"/>
  <c r="AI933" i="1"/>
  <c r="AG934" i="1"/>
  <c r="AH934" i="1"/>
  <c r="AI934" i="1"/>
  <c r="AG935" i="1"/>
  <c r="AH935" i="1"/>
  <c r="AI935" i="1"/>
  <c r="AG936" i="1"/>
  <c r="AH936" i="1"/>
  <c r="AI936" i="1"/>
  <c r="AG937" i="1"/>
  <c r="AH937" i="1"/>
  <c r="AI937" i="1"/>
  <c r="AG938" i="1"/>
  <c r="AH938" i="1"/>
  <c r="AI938" i="1"/>
  <c r="AG939" i="1"/>
  <c r="AH939" i="1"/>
  <c r="AI939" i="1"/>
  <c r="AG940" i="1"/>
  <c r="AH940" i="1"/>
  <c r="AI940" i="1"/>
  <c r="AG941" i="1"/>
  <c r="AH941" i="1"/>
  <c r="AI941" i="1"/>
  <c r="AG942" i="1"/>
  <c r="AH942" i="1"/>
  <c r="AI942" i="1"/>
  <c r="AG943" i="1"/>
  <c r="AH943" i="1"/>
  <c r="AI943" i="1"/>
  <c r="AG944" i="1"/>
  <c r="AH944" i="1"/>
  <c r="AI944" i="1"/>
  <c r="AG945" i="1"/>
  <c r="AH945" i="1"/>
  <c r="AI945" i="1"/>
  <c r="AG946" i="1"/>
  <c r="AH946" i="1"/>
  <c r="AI946" i="1"/>
  <c r="AG947" i="1"/>
  <c r="AH947" i="1"/>
  <c r="AI947" i="1"/>
  <c r="AG948" i="1"/>
  <c r="AH948" i="1"/>
  <c r="AI948" i="1"/>
  <c r="AG949" i="1"/>
  <c r="AH949" i="1"/>
  <c r="AI949" i="1"/>
  <c r="AG950" i="1"/>
  <c r="AH950" i="1"/>
  <c r="AI950" i="1"/>
  <c r="AG951" i="1"/>
  <c r="AH951" i="1"/>
  <c r="AI951" i="1"/>
  <c r="AG952" i="1"/>
  <c r="AH952" i="1"/>
  <c r="AI952" i="1"/>
  <c r="AG953" i="1"/>
  <c r="AH953" i="1"/>
  <c r="AI953" i="1"/>
  <c r="AG954" i="1"/>
  <c r="AH954" i="1"/>
  <c r="AI954" i="1"/>
  <c r="AG955" i="1"/>
  <c r="AH955" i="1"/>
  <c r="AI955" i="1"/>
  <c r="AG956" i="1"/>
  <c r="AH956" i="1"/>
  <c r="AI956" i="1"/>
  <c r="AG957" i="1"/>
  <c r="AH957" i="1"/>
  <c r="AI957" i="1"/>
  <c r="AG958" i="1"/>
  <c r="AH958" i="1"/>
  <c r="AI958" i="1"/>
  <c r="AG959" i="1"/>
  <c r="AH959" i="1"/>
  <c r="AI959" i="1"/>
  <c r="AG960" i="1"/>
  <c r="AH960" i="1"/>
  <c r="AI960" i="1"/>
  <c r="AG961" i="1"/>
  <c r="AH961" i="1"/>
  <c r="AI961" i="1"/>
  <c r="AG962" i="1"/>
  <c r="AH962" i="1"/>
  <c r="AI962" i="1"/>
  <c r="AG963" i="1"/>
  <c r="AH963" i="1"/>
  <c r="AI963" i="1"/>
  <c r="AG964" i="1"/>
  <c r="AH964" i="1"/>
  <c r="AI964" i="1"/>
  <c r="AG965" i="1"/>
  <c r="AH965" i="1"/>
  <c r="AI965" i="1"/>
  <c r="AG966" i="1"/>
  <c r="AH966" i="1"/>
  <c r="AI966" i="1"/>
  <c r="AG967" i="1"/>
  <c r="AH967" i="1"/>
  <c r="AI967" i="1"/>
  <c r="AG968" i="1"/>
  <c r="AH968" i="1"/>
  <c r="AI968" i="1"/>
  <c r="AG969" i="1"/>
  <c r="AH969" i="1"/>
  <c r="AI969" i="1"/>
  <c r="AG970" i="1"/>
  <c r="AH970" i="1"/>
  <c r="AI970" i="1"/>
  <c r="AG971" i="1"/>
  <c r="AH971" i="1"/>
  <c r="AI971" i="1"/>
  <c r="AG972" i="1"/>
  <c r="AH972" i="1"/>
  <c r="AI972" i="1"/>
  <c r="AG973" i="1"/>
  <c r="AH973" i="1"/>
  <c r="AI973" i="1"/>
  <c r="AG974" i="1"/>
  <c r="AH974" i="1"/>
  <c r="AI974" i="1"/>
  <c r="AG975" i="1"/>
  <c r="AH975" i="1"/>
  <c r="AI975" i="1"/>
  <c r="AG976" i="1"/>
  <c r="AH976" i="1"/>
  <c r="AI976" i="1"/>
  <c r="AG977" i="1"/>
  <c r="AH977" i="1"/>
  <c r="AI977" i="1"/>
  <c r="AG978" i="1"/>
  <c r="AH978" i="1"/>
  <c r="AI978" i="1"/>
  <c r="AG979" i="1"/>
  <c r="AH979" i="1"/>
  <c r="AI979" i="1"/>
  <c r="AG980" i="1"/>
  <c r="AH980" i="1"/>
  <c r="AI980" i="1"/>
  <c r="AG981" i="1"/>
  <c r="AH981" i="1"/>
  <c r="AI981" i="1"/>
  <c r="AG982" i="1"/>
  <c r="AH982" i="1"/>
  <c r="AI982" i="1"/>
  <c r="AG983" i="1"/>
  <c r="AH983" i="1"/>
  <c r="AI983" i="1"/>
  <c r="AG984" i="1"/>
  <c r="AH984" i="1"/>
  <c r="AI984" i="1"/>
  <c r="AG985" i="1"/>
  <c r="AH985" i="1"/>
  <c r="AI985" i="1"/>
  <c r="AG986" i="1"/>
  <c r="AH986" i="1"/>
  <c r="AI986" i="1"/>
  <c r="AG987" i="1"/>
  <c r="AH987" i="1"/>
  <c r="AI987" i="1"/>
  <c r="AG988" i="1"/>
  <c r="AH988" i="1"/>
  <c r="AI988" i="1"/>
  <c r="AG989" i="1"/>
  <c r="AH989" i="1"/>
  <c r="AI989" i="1"/>
  <c r="AG990" i="1"/>
  <c r="AH990" i="1"/>
  <c r="AI990" i="1"/>
  <c r="AG991" i="1"/>
  <c r="AH991" i="1"/>
  <c r="AI991" i="1"/>
  <c r="AG992" i="1"/>
  <c r="AH992" i="1"/>
  <c r="AI992" i="1"/>
  <c r="AG993" i="1"/>
  <c r="AH993" i="1"/>
  <c r="AI993" i="1"/>
  <c r="AG994" i="1"/>
  <c r="AH994" i="1"/>
  <c r="AI994" i="1"/>
  <c r="AG995" i="1"/>
  <c r="AH995" i="1"/>
  <c r="AI995" i="1"/>
  <c r="AG996" i="1"/>
  <c r="AH996" i="1"/>
  <c r="AI996" i="1"/>
  <c r="AG997" i="1"/>
  <c r="AH997" i="1"/>
  <c r="AI997" i="1"/>
  <c r="AG998" i="1"/>
  <c r="AH998" i="1"/>
  <c r="AI998" i="1"/>
  <c r="AG999" i="1"/>
  <c r="AH999" i="1"/>
  <c r="AI999" i="1"/>
  <c r="AG1000" i="1"/>
  <c r="AH1000" i="1"/>
  <c r="AI1000" i="1"/>
  <c r="AG1001" i="1"/>
  <c r="AH1001" i="1"/>
  <c r="AI1001" i="1"/>
  <c r="AG1002" i="1"/>
  <c r="AH1002" i="1"/>
  <c r="AI1002" i="1"/>
  <c r="AG1003" i="1"/>
  <c r="AH1003" i="1"/>
  <c r="AI1003" i="1"/>
  <c r="AG1004" i="1"/>
  <c r="AH1004" i="1"/>
  <c r="AI1004" i="1"/>
  <c r="AG1005" i="1"/>
  <c r="AH1005" i="1"/>
  <c r="AI1005" i="1"/>
  <c r="AG1006" i="1"/>
  <c r="AH1006" i="1"/>
  <c r="AI1006" i="1"/>
  <c r="AG1007" i="1"/>
  <c r="AH1007" i="1"/>
  <c r="AI1007" i="1"/>
  <c r="AG1008" i="1"/>
  <c r="AH1008" i="1"/>
  <c r="AI1008" i="1"/>
  <c r="AG1009" i="1"/>
  <c r="AH1009" i="1"/>
  <c r="AI1009" i="1"/>
  <c r="AG1010" i="1"/>
  <c r="AH1010" i="1"/>
  <c r="AI1010" i="1"/>
  <c r="AG1011" i="1"/>
  <c r="AH1011" i="1"/>
  <c r="AI1011" i="1"/>
  <c r="AG1012" i="1"/>
  <c r="AH1012" i="1"/>
  <c r="AI1012" i="1"/>
  <c r="AG1013" i="1"/>
  <c r="AH1013" i="1"/>
  <c r="AI1013" i="1"/>
  <c r="AG1014" i="1"/>
  <c r="AH1014" i="1"/>
  <c r="AI1014" i="1"/>
  <c r="AG1015" i="1"/>
  <c r="AH1015" i="1"/>
  <c r="AI1015" i="1"/>
  <c r="AG1016" i="1"/>
  <c r="AH1016" i="1"/>
  <c r="AI1016" i="1"/>
  <c r="AG1017" i="1"/>
  <c r="AH1017" i="1"/>
  <c r="AI1017" i="1"/>
  <c r="AG1018" i="1"/>
  <c r="AH1018" i="1"/>
  <c r="AI1018" i="1"/>
  <c r="AG1019" i="1"/>
  <c r="AH1019" i="1"/>
  <c r="AI1019" i="1"/>
  <c r="AG1020" i="1"/>
  <c r="AH1020" i="1"/>
  <c r="AI1020" i="1"/>
  <c r="AG1021" i="1"/>
  <c r="AH1021" i="1"/>
  <c r="AI1021" i="1"/>
  <c r="AG1022" i="1"/>
  <c r="AH1022" i="1"/>
  <c r="AI1022" i="1"/>
  <c r="AG1023" i="1"/>
  <c r="AH1023" i="1"/>
  <c r="AI1023" i="1"/>
  <c r="AG1024" i="1"/>
  <c r="AH1024" i="1"/>
  <c r="AI1024" i="1"/>
  <c r="AG1025" i="1"/>
  <c r="AH1025" i="1"/>
  <c r="AI1025" i="1"/>
  <c r="AG1026" i="1"/>
  <c r="AH1026" i="1"/>
  <c r="AI1026" i="1"/>
  <c r="AG1027" i="1"/>
  <c r="AH1027" i="1"/>
  <c r="AI1027" i="1"/>
  <c r="AG1028" i="1"/>
  <c r="AH1028" i="1"/>
  <c r="AI1028" i="1"/>
  <c r="AG1029" i="1"/>
  <c r="AH1029" i="1"/>
  <c r="AI1029" i="1"/>
  <c r="AG1030" i="1"/>
  <c r="AH1030" i="1"/>
  <c r="AI1030" i="1"/>
  <c r="AG1031" i="1"/>
  <c r="AH1031" i="1"/>
  <c r="AI1031" i="1"/>
  <c r="AG1032" i="1"/>
  <c r="AH1032" i="1"/>
  <c r="AI1032" i="1"/>
  <c r="AG1033" i="1"/>
  <c r="AH1033" i="1"/>
  <c r="AI1033" i="1"/>
  <c r="AG1034" i="1"/>
  <c r="AH1034" i="1"/>
  <c r="AI1034" i="1"/>
  <c r="AG1035" i="1"/>
  <c r="AH1035" i="1"/>
  <c r="AI1035" i="1"/>
  <c r="AG1036" i="1"/>
  <c r="AH1036" i="1"/>
  <c r="AI1036" i="1"/>
  <c r="AG1037" i="1"/>
  <c r="AH1037" i="1"/>
  <c r="AI1037" i="1"/>
  <c r="AG1038" i="1"/>
  <c r="AH1038" i="1"/>
  <c r="AI1038" i="1"/>
  <c r="AG1039" i="1"/>
  <c r="AH1039" i="1"/>
  <c r="AI1039" i="1"/>
  <c r="AG1040" i="1"/>
  <c r="AH1040" i="1"/>
  <c r="AI1040" i="1"/>
  <c r="AG1041" i="1"/>
  <c r="AH1041" i="1"/>
  <c r="AI1041" i="1"/>
  <c r="AG1042" i="1"/>
  <c r="AH1042" i="1"/>
  <c r="AI1042" i="1"/>
  <c r="AG1043" i="1"/>
  <c r="AH1043" i="1"/>
  <c r="AI1043" i="1"/>
  <c r="AG1044" i="1"/>
  <c r="AH1044" i="1"/>
  <c r="AI1044" i="1"/>
  <c r="AG1045" i="1"/>
  <c r="AH1045" i="1"/>
  <c r="AI1045" i="1"/>
  <c r="AG1046" i="1"/>
  <c r="AH1046" i="1"/>
  <c r="AI1046" i="1"/>
  <c r="AG1047" i="1"/>
  <c r="AH1047" i="1"/>
  <c r="AI1047" i="1"/>
  <c r="AG1048" i="1"/>
  <c r="AH1048" i="1"/>
  <c r="AI1048" i="1"/>
  <c r="AG1049" i="1"/>
  <c r="AH1049" i="1"/>
  <c r="AI1049" i="1"/>
  <c r="AG1050" i="1"/>
  <c r="AH1050" i="1"/>
  <c r="AI1050" i="1"/>
  <c r="AG1051" i="1"/>
  <c r="AH1051" i="1"/>
  <c r="AI1051" i="1"/>
  <c r="AG1052" i="1"/>
  <c r="AH1052" i="1"/>
  <c r="AI1052" i="1"/>
  <c r="AG1053" i="1"/>
  <c r="AH1053" i="1"/>
  <c r="AI1053" i="1"/>
  <c r="AG1054" i="1"/>
  <c r="AH1054" i="1"/>
  <c r="AI1054" i="1"/>
  <c r="AG1055" i="1"/>
  <c r="AH1055" i="1"/>
  <c r="AI1055" i="1"/>
  <c r="AG1056" i="1"/>
  <c r="AH1056" i="1"/>
  <c r="AI1056" i="1"/>
  <c r="AG1057" i="1"/>
  <c r="AH1057" i="1"/>
  <c r="AI1057" i="1"/>
  <c r="AG1058" i="1"/>
  <c r="AH1058" i="1"/>
  <c r="AI1058" i="1"/>
  <c r="AG1059" i="1"/>
  <c r="AH1059" i="1"/>
  <c r="AI1059" i="1"/>
  <c r="AG1060" i="1"/>
  <c r="AH1060" i="1"/>
  <c r="AI1060" i="1"/>
  <c r="AG1061" i="1"/>
  <c r="AH1061" i="1"/>
  <c r="AI1061" i="1"/>
  <c r="AG1062" i="1"/>
  <c r="AH1062" i="1"/>
  <c r="AI1062" i="1"/>
  <c r="AG1063" i="1"/>
  <c r="AH1063" i="1"/>
  <c r="AI1063" i="1"/>
  <c r="AG1064" i="1"/>
  <c r="AH1064" i="1"/>
  <c r="AI1064" i="1"/>
  <c r="AG1065" i="1"/>
  <c r="AH1065" i="1"/>
  <c r="AI1065" i="1"/>
  <c r="AG1066" i="1"/>
  <c r="AH1066" i="1"/>
  <c r="AI1066" i="1"/>
  <c r="AG1067" i="1"/>
  <c r="AH1067" i="1"/>
  <c r="AI1067" i="1"/>
  <c r="AG1068" i="1"/>
  <c r="AH1068" i="1"/>
  <c r="AI1068" i="1"/>
  <c r="AG1069" i="1"/>
  <c r="AH1069" i="1"/>
  <c r="AI1069" i="1"/>
  <c r="AG1070" i="1"/>
  <c r="AH1070" i="1"/>
  <c r="AI1070" i="1"/>
  <c r="AG1071" i="1"/>
  <c r="AH1071" i="1"/>
  <c r="AI1071" i="1"/>
  <c r="AG1072" i="1"/>
  <c r="AH1072" i="1"/>
  <c r="AI1072" i="1"/>
  <c r="AG1073" i="1"/>
  <c r="AH1073" i="1"/>
  <c r="AI1073" i="1"/>
  <c r="AG1074" i="1"/>
  <c r="AH1074" i="1"/>
  <c r="AI1074" i="1"/>
  <c r="AG1075" i="1"/>
  <c r="AH1075" i="1"/>
  <c r="AI1075" i="1"/>
  <c r="AG1076" i="1"/>
  <c r="AH1076" i="1"/>
  <c r="AI1076" i="1"/>
  <c r="AG1077" i="1"/>
  <c r="AH1077" i="1"/>
  <c r="AI1077" i="1"/>
  <c r="AG1078" i="1"/>
  <c r="AH1078" i="1"/>
  <c r="AI1078" i="1"/>
  <c r="AG1079" i="1"/>
  <c r="AH1079" i="1"/>
  <c r="AI1079" i="1"/>
  <c r="AG1080" i="1"/>
  <c r="AH1080" i="1"/>
  <c r="AI1080" i="1"/>
  <c r="AG1081" i="1"/>
  <c r="AH1081" i="1"/>
  <c r="AI1081" i="1"/>
  <c r="AG1082" i="1"/>
  <c r="AH1082" i="1"/>
  <c r="AI1082" i="1"/>
  <c r="AG1083" i="1"/>
  <c r="AH1083" i="1"/>
  <c r="AI1083" i="1"/>
  <c r="AG1084" i="1"/>
  <c r="AH1084" i="1"/>
  <c r="AI1084" i="1"/>
  <c r="AG1085" i="1"/>
  <c r="AH1085" i="1"/>
  <c r="AI1085" i="1"/>
  <c r="AG1086" i="1"/>
  <c r="AH1086" i="1"/>
  <c r="AI1086" i="1"/>
  <c r="AG1087" i="1"/>
  <c r="AH1087" i="1"/>
  <c r="AI1087" i="1"/>
  <c r="AG1088" i="1"/>
  <c r="AH1088" i="1"/>
  <c r="AI1088" i="1"/>
  <c r="AG1089" i="1"/>
  <c r="AH1089" i="1"/>
  <c r="AI1089" i="1"/>
  <c r="AG1090" i="1"/>
  <c r="AH1090" i="1"/>
  <c r="AI1090" i="1"/>
  <c r="AG1091" i="1"/>
  <c r="AH1091" i="1"/>
  <c r="AI1091" i="1"/>
  <c r="AG1092" i="1"/>
  <c r="AH1092" i="1"/>
  <c r="AI1092" i="1"/>
  <c r="AG1093" i="1"/>
  <c r="AH1093" i="1"/>
  <c r="AI1093" i="1"/>
  <c r="AG1094" i="1"/>
  <c r="AH1094" i="1"/>
  <c r="AI1094" i="1"/>
  <c r="AG1095" i="1"/>
  <c r="AH1095" i="1"/>
  <c r="AI1095" i="1"/>
  <c r="AG1096" i="1"/>
  <c r="AH1096" i="1"/>
  <c r="AI1096" i="1"/>
  <c r="AG1097" i="1"/>
  <c r="AH1097" i="1"/>
  <c r="AI1097" i="1"/>
  <c r="AG1098" i="1"/>
  <c r="AH1098" i="1"/>
  <c r="AI1098" i="1"/>
  <c r="AG1099" i="1"/>
  <c r="AH1099" i="1"/>
  <c r="AI1099" i="1"/>
  <c r="AG1100" i="1"/>
  <c r="AH1100" i="1"/>
  <c r="AI1100" i="1"/>
  <c r="AG1101" i="1"/>
  <c r="AH1101" i="1"/>
  <c r="AI1101" i="1"/>
  <c r="AG1102" i="1"/>
  <c r="AH1102" i="1"/>
  <c r="AI1102" i="1"/>
  <c r="AG1103" i="1"/>
  <c r="AH1103" i="1"/>
  <c r="AI1103" i="1"/>
  <c r="AG1104" i="1"/>
  <c r="AH1104" i="1"/>
  <c r="AI1104" i="1"/>
  <c r="AG1105" i="1"/>
  <c r="AH1105" i="1"/>
  <c r="AI1105" i="1"/>
  <c r="AG1106" i="1"/>
  <c r="AH1106" i="1"/>
  <c r="AI1106" i="1"/>
  <c r="AG1107" i="1"/>
  <c r="AH1107" i="1"/>
  <c r="AI1107" i="1"/>
  <c r="AG1108" i="1"/>
  <c r="AH1108" i="1"/>
  <c r="AI1108" i="1"/>
  <c r="AG1109" i="1"/>
  <c r="AH1109" i="1"/>
  <c r="AI1109" i="1"/>
  <c r="AG1110" i="1"/>
  <c r="AH1110" i="1"/>
  <c r="AI1110" i="1"/>
  <c r="AG1111" i="1"/>
  <c r="AH1111" i="1"/>
  <c r="AI1111" i="1"/>
  <c r="AG1112" i="1"/>
  <c r="AH1112" i="1"/>
  <c r="AI1112" i="1"/>
  <c r="AG1113" i="1"/>
  <c r="AH1113" i="1"/>
  <c r="AI1113" i="1"/>
  <c r="AG1114" i="1"/>
  <c r="AH1114" i="1"/>
  <c r="AI1114" i="1"/>
  <c r="AG1115" i="1"/>
  <c r="AH1115" i="1"/>
  <c r="AI1115" i="1"/>
  <c r="AG1116" i="1"/>
  <c r="AH1116" i="1"/>
  <c r="AI1116" i="1"/>
  <c r="AG1117" i="1"/>
  <c r="AH1117" i="1"/>
  <c r="AI1117" i="1"/>
  <c r="AG1118" i="1"/>
  <c r="AH1118" i="1"/>
  <c r="AI1118" i="1"/>
  <c r="AG1119" i="1"/>
  <c r="AH1119" i="1"/>
  <c r="AI1119" i="1"/>
  <c r="AG1120" i="1"/>
  <c r="AH1120" i="1"/>
  <c r="AI1120" i="1"/>
  <c r="AG1121" i="1"/>
  <c r="AH1121" i="1"/>
  <c r="AI1121" i="1"/>
  <c r="AG1122" i="1"/>
  <c r="AH1122" i="1"/>
  <c r="AI1122" i="1"/>
  <c r="AG1123" i="1"/>
  <c r="AH1123" i="1"/>
  <c r="AI1123" i="1"/>
  <c r="AG1124" i="1"/>
  <c r="AH1124" i="1"/>
  <c r="AI1124" i="1"/>
  <c r="AG1125" i="1"/>
  <c r="AH1125" i="1"/>
  <c r="AI1125" i="1"/>
  <c r="AG1126" i="1"/>
  <c r="AH1126" i="1"/>
  <c r="AI1126" i="1"/>
  <c r="AG1127" i="1"/>
  <c r="AH1127" i="1"/>
  <c r="AI1127" i="1"/>
  <c r="AG1128" i="1"/>
  <c r="AH1128" i="1"/>
  <c r="AI1128" i="1"/>
  <c r="AG1129" i="1"/>
  <c r="AH1129" i="1"/>
  <c r="AI1129" i="1"/>
  <c r="AG1130" i="1"/>
  <c r="AI1130" i="1"/>
  <c r="AG1131" i="1"/>
  <c r="AI1131" i="1"/>
  <c r="AG1132" i="1"/>
  <c r="AI1132" i="1"/>
  <c r="AG1133" i="1"/>
  <c r="AH1133" i="1"/>
  <c r="AI1133" i="1"/>
  <c r="AG1134" i="1"/>
  <c r="AH1134" i="1"/>
  <c r="AI1134" i="1"/>
  <c r="AG1135" i="1"/>
  <c r="AH1135" i="1"/>
  <c r="AI1135" i="1"/>
  <c r="AG1136" i="1"/>
  <c r="AH1136" i="1"/>
  <c r="AI1136" i="1"/>
  <c r="AG1137" i="1"/>
  <c r="AH1137" i="1"/>
  <c r="AI1137" i="1"/>
  <c r="AG1138" i="1"/>
  <c r="AH1138" i="1"/>
  <c r="AI1138" i="1"/>
  <c r="AG1139" i="1"/>
  <c r="AH1139" i="1"/>
  <c r="AI1139" i="1"/>
  <c r="AG1140" i="1"/>
  <c r="AH1140" i="1"/>
  <c r="AI1140" i="1"/>
  <c r="AG1141" i="1"/>
  <c r="AH1141" i="1"/>
  <c r="AI1141" i="1"/>
  <c r="AG1142" i="1"/>
  <c r="AH1142" i="1"/>
  <c r="AI1142" i="1"/>
  <c r="AG1143" i="1"/>
  <c r="AH1143" i="1"/>
  <c r="AI1143" i="1"/>
  <c r="AG1144" i="1"/>
  <c r="AH1144" i="1"/>
  <c r="AI1144" i="1"/>
  <c r="AG1145" i="1"/>
  <c r="AH1145" i="1"/>
  <c r="AI1145" i="1"/>
  <c r="AG1146" i="1"/>
  <c r="AH1146" i="1"/>
  <c r="AI1146" i="1"/>
  <c r="AG1147" i="1"/>
  <c r="AH1147" i="1"/>
  <c r="AI1147" i="1"/>
  <c r="AG1148" i="1"/>
  <c r="AH1148" i="1"/>
  <c r="AI1148" i="1"/>
  <c r="AG1149" i="1"/>
  <c r="AH1149" i="1"/>
  <c r="AI1149" i="1"/>
  <c r="AG1150" i="1"/>
  <c r="AH1150" i="1"/>
  <c r="AI1150" i="1"/>
  <c r="AG1151" i="1"/>
  <c r="AH1151" i="1"/>
  <c r="AI1151" i="1"/>
  <c r="AG1152" i="1"/>
  <c r="AH1152" i="1"/>
  <c r="AI1152" i="1"/>
  <c r="AG1153" i="1"/>
  <c r="AH1153" i="1"/>
  <c r="AI1153" i="1"/>
  <c r="AG1154" i="1"/>
  <c r="AH1154" i="1"/>
  <c r="AI1154" i="1"/>
  <c r="AG1155" i="1"/>
  <c r="AH1155" i="1"/>
  <c r="AI1155" i="1"/>
  <c r="AG1156" i="1"/>
  <c r="AH1156" i="1"/>
  <c r="AI1156" i="1"/>
  <c r="AG1157" i="1"/>
  <c r="AH1157" i="1"/>
  <c r="AI1157" i="1"/>
  <c r="AG1158" i="1"/>
  <c r="AH1158" i="1"/>
  <c r="AI1158" i="1"/>
  <c r="AG1159" i="1"/>
  <c r="AH1159" i="1"/>
  <c r="AI1159" i="1"/>
  <c r="AG1160" i="1"/>
  <c r="AH1160" i="1"/>
  <c r="AI1160" i="1"/>
  <c r="AG1161" i="1"/>
  <c r="AH1161" i="1"/>
  <c r="AI1161" i="1"/>
  <c r="AG1162" i="1"/>
  <c r="AH1162" i="1"/>
  <c r="AI1162" i="1"/>
  <c r="AG1163" i="1"/>
  <c r="AH1163" i="1"/>
  <c r="AI1163" i="1"/>
  <c r="AG1164" i="1"/>
  <c r="AH1164" i="1"/>
  <c r="AI1164" i="1"/>
  <c r="AG1165" i="1"/>
  <c r="AH1165" i="1"/>
  <c r="AI1165" i="1"/>
  <c r="AG1166" i="1"/>
  <c r="AH1166" i="1"/>
  <c r="AI1166" i="1"/>
  <c r="AG1167" i="1"/>
  <c r="AH1167" i="1"/>
  <c r="AI1167" i="1"/>
  <c r="AG1169" i="1"/>
  <c r="AH1169" i="1"/>
  <c r="AI1169" i="1"/>
  <c r="AG1170" i="1"/>
  <c r="AH1170" i="1"/>
  <c r="AI1170" i="1"/>
  <c r="AG1171" i="1"/>
  <c r="AH1171" i="1"/>
  <c r="AI1171" i="1"/>
  <c r="AG1172" i="1"/>
  <c r="AH1172" i="1"/>
  <c r="AI1172" i="1"/>
  <c r="AG1173" i="1"/>
  <c r="AH1173" i="1"/>
  <c r="AI1173" i="1"/>
  <c r="AG1174" i="1"/>
  <c r="AH1174" i="1"/>
  <c r="AI1174" i="1"/>
  <c r="AG1175" i="1"/>
  <c r="AH1175" i="1"/>
  <c r="AI1175" i="1"/>
  <c r="AG1176" i="1"/>
  <c r="AH1176" i="1"/>
  <c r="AI1176" i="1"/>
  <c r="AG1177" i="1"/>
  <c r="AH1177" i="1"/>
  <c r="AI1177" i="1"/>
  <c r="AG1178" i="1"/>
  <c r="AH1178" i="1"/>
  <c r="AI1178" i="1"/>
  <c r="AG1179" i="1"/>
  <c r="AH1179" i="1"/>
  <c r="AI1179" i="1"/>
  <c r="AG1180" i="1"/>
  <c r="AH1180" i="1"/>
  <c r="AI1180" i="1"/>
  <c r="AG1181" i="1"/>
  <c r="AH1181" i="1"/>
  <c r="AI1181" i="1"/>
  <c r="AG1182" i="1"/>
  <c r="AH1182" i="1"/>
  <c r="AI1182" i="1"/>
  <c r="AG1183" i="1"/>
  <c r="AH1183" i="1"/>
  <c r="AI1183" i="1"/>
  <c r="AG1184" i="1"/>
  <c r="AH1184" i="1"/>
  <c r="AI1184" i="1"/>
  <c r="AG1185" i="1"/>
  <c r="AH1185" i="1"/>
  <c r="AI1185" i="1"/>
  <c r="AG1186" i="1"/>
  <c r="AH1186" i="1"/>
  <c r="AI1186" i="1"/>
  <c r="AG1187" i="1"/>
  <c r="AH1187" i="1"/>
  <c r="AI1187" i="1"/>
  <c r="AG1188" i="1"/>
  <c r="AH1188" i="1"/>
  <c r="AI1188" i="1"/>
  <c r="AG1189" i="1"/>
  <c r="AH1189" i="1"/>
  <c r="AI1189" i="1"/>
  <c r="AG1190" i="1"/>
  <c r="AH1190" i="1"/>
  <c r="AI1190" i="1"/>
  <c r="AG1191" i="1"/>
  <c r="AH1191" i="1"/>
  <c r="AI1191" i="1"/>
  <c r="AG1192" i="1"/>
  <c r="AH1192" i="1"/>
  <c r="AI1192" i="1"/>
  <c r="AG1193" i="1"/>
  <c r="AH1193" i="1"/>
  <c r="AI1193" i="1"/>
  <c r="AG1194" i="1"/>
  <c r="AH1194" i="1"/>
  <c r="AI1194" i="1"/>
  <c r="AG1195" i="1"/>
  <c r="AH1195" i="1"/>
  <c r="AI1195" i="1"/>
  <c r="AG1196" i="1"/>
  <c r="AH1196" i="1"/>
  <c r="AI1196" i="1"/>
  <c r="AG1197" i="1"/>
  <c r="AH1197" i="1"/>
  <c r="AI1197" i="1"/>
  <c r="AG1198" i="1"/>
  <c r="AH1198" i="1"/>
  <c r="AI1198" i="1"/>
  <c r="AG1199" i="1"/>
  <c r="AH1199" i="1"/>
  <c r="AI1199" i="1"/>
  <c r="AG1200" i="1"/>
  <c r="AH1200" i="1"/>
  <c r="AI1200" i="1"/>
  <c r="AG1201" i="1"/>
  <c r="AH1201" i="1"/>
  <c r="AI1201" i="1"/>
  <c r="AG1202" i="1"/>
  <c r="AH1202" i="1"/>
  <c r="AI1202" i="1"/>
  <c r="AG1203" i="1"/>
  <c r="AH1203" i="1"/>
  <c r="AI1203" i="1"/>
  <c r="AG1204" i="1"/>
  <c r="AH1204" i="1"/>
  <c r="AI1204" i="1"/>
  <c r="AG1205" i="1"/>
  <c r="AH1205" i="1"/>
  <c r="AI1205" i="1"/>
  <c r="AG1206" i="1"/>
  <c r="AH1206" i="1"/>
  <c r="AI1206" i="1"/>
  <c r="AG1207" i="1"/>
  <c r="AH1207" i="1"/>
  <c r="AI1207" i="1"/>
  <c r="AG1208" i="1"/>
  <c r="AH1208" i="1"/>
  <c r="AI1208" i="1"/>
  <c r="AG1209" i="1"/>
  <c r="AH1209" i="1"/>
  <c r="AI1209" i="1"/>
  <c r="AG1210" i="1"/>
  <c r="AH1210" i="1"/>
  <c r="AI1210" i="1"/>
  <c r="K1316" i="1"/>
  <c r="L1316" i="1"/>
  <c r="M1316" i="1"/>
  <c r="N1316" i="1"/>
  <c r="O1316" i="1"/>
  <c r="P1316" i="1"/>
  <c r="Q1316" i="1"/>
  <c r="R1316" i="1"/>
  <c r="AG6" i="1" l="1"/>
  <c r="AH6" i="1"/>
  <c r="AI6" i="1"/>
  <c r="AG7" i="1"/>
  <c r="AH7" i="1"/>
  <c r="AI7" i="1"/>
  <c r="AG8" i="1"/>
  <c r="AH8" i="1"/>
  <c r="AI8" i="1"/>
  <c r="AG9" i="1"/>
  <c r="AH9" i="1"/>
  <c r="AI9" i="1"/>
  <c r="AG10" i="1"/>
  <c r="AH10" i="1"/>
  <c r="AI10" i="1"/>
  <c r="AG11" i="1"/>
  <c r="AH11" i="1"/>
  <c r="AI11" i="1"/>
  <c r="AG12" i="1"/>
  <c r="AH12" i="1"/>
  <c r="AI12" i="1"/>
  <c r="AG13" i="1"/>
  <c r="AH13" i="1"/>
  <c r="AI13" i="1"/>
  <c r="AG14" i="1"/>
  <c r="AH14" i="1"/>
  <c r="AI14" i="1"/>
  <c r="AG15" i="1"/>
  <c r="AH15" i="1"/>
  <c r="AI15" i="1"/>
  <c r="AG16" i="1"/>
  <c r="AH16" i="1"/>
  <c r="AI16" i="1"/>
  <c r="AG17" i="1"/>
  <c r="AH17" i="1"/>
  <c r="AI17" i="1"/>
  <c r="AG18" i="1"/>
  <c r="AH18" i="1"/>
  <c r="AI18" i="1"/>
  <c r="AG19" i="1"/>
  <c r="AH19" i="1"/>
  <c r="AI19" i="1"/>
  <c r="AG20" i="1"/>
  <c r="AH20" i="1"/>
  <c r="AI20" i="1"/>
  <c r="AG21" i="1"/>
  <c r="AH21" i="1"/>
  <c r="AI21" i="1"/>
  <c r="AG22" i="1"/>
  <c r="AH22" i="1"/>
  <c r="AI22" i="1"/>
  <c r="AG23" i="1"/>
  <c r="AH23" i="1"/>
  <c r="AI23" i="1"/>
  <c r="AG24" i="1"/>
  <c r="AH24" i="1"/>
  <c r="AI24" i="1"/>
  <c r="AG25" i="1"/>
  <c r="AH25" i="1"/>
  <c r="AI25" i="1"/>
  <c r="AG26" i="1"/>
  <c r="AH26" i="1"/>
  <c r="AI26" i="1"/>
  <c r="AG27" i="1"/>
  <c r="AH27" i="1"/>
  <c r="AI27" i="1"/>
  <c r="AG28" i="1"/>
  <c r="AH28" i="1"/>
  <c r="AI28" i="1"/>
  <c r="AG29" i="1"/>
  <c r="AH29" i="1"/>
  <c r="AI29" i="1"/>
  <c r="AG30" i="1"/>
  <c r="AH30" i="1"/>
  <c r="AI30" i="1"/>
  <c r="AG31" i="1"/>
  <c r="AH31" i="1"/>
  <c r="AI31" i="1"/>
  <c r="AG32" i="1"/>
  <c r="AH32" i="1"/>
  <c r="AI32" i="1"/>
  <c r="AG33" i="1"/>
  <c r="AH33" i="1"/>
  <c r="AI33" i="1"/>
  <c r="AG34" i="1"/>
  <c r="AH34" i="1"/>
  <c r="AI34" i="1"/>
  <c r="AG35" i="1"/>
  <c r="AH35" i="1"/>
  <c r="AI35" i="1"/>
  <c r="AG36" i="1"/>
  <c r="AH36" i="1"/>
  <c r="AI36" i="1"/>
  <c r="AG37" i="1"/>
  <c r="AH37" i="1"/>
  <c r="AI37" i="1"/>
  <c r="AG38" i="1"/>
  <c r="AH38" i="1"/>
  <c r="AI38" i="1"/>
  <c r="AG39" i="1"/>
  <c r="AH39" i="1"/>
  <c r="AI39" i="1"/>
  <c r="AG40" i="1"/>
  <c r="AH40" i="1"/>
  <c r="AI40" i="1"/>
  <c r="AG41" i="1"/>
  <c r="AH41" i="1"/>
  <c r="AI41" i="1"/>
  <c r="AG42" i="1"/>
  <c r="AH42" i="1"/>
  <c r="AI42" i="1"/>
  <c r="AG43" i="1"/>
  <c r="AH43" i="1"/>
  <c r="AI43" i="1"/>
  <c r="AG44" i="1"/>
  <c r="AH44" i="1"/>
  <c r="AI44" i="1"/>
  <c r="AG45" i="1"/>
  <c r="AH45" i="1"/>
  <c r="AI45" i="1"/>
  <c r="AG46" i="1"/>
  <c r="AH46" i="1"/>
  <c r="AI46" i="1"/>
  <c r="AG47" i="1"/>
  <c r="AH47" i="1"/>
  <c r="AI47" i="1"/>
  <c r="AG48" i="1"/>
  <c r="AH48" i="1"/>
  <c r="AI48" i="1"/>
  <c r="AG49" i="1"/>
  <c r="AH49" i="1"/>
  <c r="AI49" i="1"/>
  <c r="AG50" i="1"/>
  <c r="AH50" i="1"/>
  <c r="AI50" i="1"/>
  <c r="AG51" i="1"/>
  <c r="AH51" i="1"/>
  <c r="AI51" i="1"/>
  <c r="AG52" i="1"/>
  <c r="AH52" i="1"/>
  <c r="AI52" i="1"/>
  <c r="AG53" i="1"/>
  <c r="AH53" i="1"/>
  <c r="AI53" i="1"/>
  <c r="AG54" i="1"/>
  <c r="AH54" i="1"/>
  <c r="AI54" i="1"/>
  <c r="AG55" i="1"/>
  <c r="AH55" i="1"/>
  <c r="AI55" i="1"/>
  <c r="AG56" i="1"/>
  <c r="AH56" i="1"/>
  <c r="AI56" i="1"/>
  <c r="AG57" i="1"/>
  <c r="AH57" i="1"/>
  <c r="AI57" i="1"/>
  <c r="AG58" i="1"/>
  <c r="AH58" i="1"/>
  <c r="AI58" i="1"/>
  <c r="AG59" i="1"/>
  <c r="AH59" i="1"/>
  <c r="AI59" i="1"/>
  <c r="AG60" i="1"/>
  <c r="AH60" i="1"/>
  <c r="AI60" i="1"/>
  <c r="AG61" i="1"/>
  <c r="AH61" i="1"/>
  <c r="AI61" i="1"/>
  <c r="AG62" i="1"/>
  <c r="AH62" i="1"/>
  <c r="AI62" i="1"/>
  <c r="AG63" i="1"/>
  <c r="AH63" i="1"/>
  <c r="AI63" i="1"/>
  <c r="AG64" i="1"/>
  <c r="AH64" i="1"/>
  <c r="AI64" i="1"/>
  <c r="AG65" i="1"/>
  <c r="AH65" i="1"/>
  <c r="AI65" i="1"/>
  <c r="AG66" i="1"/>
  <c r="AH66" i="1"/>
  <c r="AI66" i="1"/>
  <c r="AG67" i="1"/>
  <c r="AH67" i="1"/>
  <c r="AI67" i="1"/>
  <c r="AG68" i="1"/>
  <c r="AH68" i="1"/>
  <c r="AI68" i="1"/>
  <c r="AG69" i="1"/>
  <c r="AH69" i="1"/>
  <c r="AI69" i="1"/>
  <c r="AG70" i="1"/>
  <c r="AH70" i="1"/>
  <c r="AI70" i="1"/>
  <c r="AG71" i="1"/>
  <c r="AH71" i="1"/>
  <c r="AI71" i="1"/>
  <c r="AG72" i="1"/>
  <c r="AH72" i="1"/>
  <c r="AI72" i="1"/>
  <c r="AG73" i="1"/>
  <c r="AH73" i="1"/>
  <c r="AI73" i="1"/>
  <c r="AG74" i="1"/>
  <c r="AH74" i="1"/>
  <c r="AI74" i="1"/>
  <c r="AG75" i="1"/>
  <c r="AH75" i="1"/>
  <c r="AI75" i="1"/>
  <c r="AG76" i="1"/>
  <c r="AH76" i="1"/>
  <c r="AI76" i="1"/>
  <c r="AG77" i="1"/>
  <c r="AH77" i="1"/>
  <c r="AI77" i="1"/>
  <c r="AG78" i="1"/>
  <c r="AH78" i="1"/>
  <c r="AI78" i="1"/>
  <c r="AG79" i="1"/>
  <c r="AH79" i="1"/>
  <c r="AI79" i="1"/>
  <c r="AG80" i="1"/>
  <c r="AH80" i="1"/>
  <c r="AI80" i="1"/>
  <c r="AG81" i="1"/>
  <c r="AH81" i="1"/>
  <c r="AI81" i="1"/>
  <c r="AG82" i="1"/>
  <c r="AH82" i="1"/>
  <c r="AI82" i="1"/>
  <c r="AG83" i="1"/>
  <c r="AH83" i="1"/>
  <c r="AI83" i="1"/>
  <c r="AG84" i="1"/>
  <c r="AH84" i="1"/>
  <c r="AI84" i="1"/>
  <c r="AG85" i="1"/>
  <c r="AH85" i="1"/>
  <c r="AI85" i="1"/>
  <c r="AG86" i="1"/>
  <c r="AH86" i="1"/>
  <c r="AI86" i="1"/>
  <c r="AG87" i="1"/>
  <c r="AH87" i="1"/>
  <c r="AI87" i="1"/>
  <c r="AG88" i="1"/>
  <c r="AH88" i="1"/>
  <c r="AI88" i="1"/>
  <c r="AG89" i="1"/>
  <c r="AH89" i="1"/>
  <c r="AI89" i="1"/>
  <c r="AG90" i="1"/>
  <c r="AH90" i="1"/>
  <c r="AI90" i="1"/>
  <c r="AG91" i="1"/>
  <c r="AH91" i="1"/>
  <c r="AI91" i="1"/>
  <c r="AG92" i="1"/>
  <c r="AH92" i="1"/>
  <c r="AI92" i="1"/>
  <c r="AG93" i="1"/>
  <c r="AH93" i="1"/>
  <c r="AI93" i="1"/>
  <c r="AG94" i="1"/>
  <c r="AH94" i="1"/>
  <c r="AI94" i="1"/>
  <c r="AG95" i="1"/>
  <c r="AH95" i="1"/>
  <c r="AI95" i="1"/>
  <c r="AG96" i="1"/>
  <c r="AH96" i="1"/>
  <c r="AI96" i="1"/>
  <c r="AG97" i="1"/>
  <c r="AH97" i="1"/>
  <c r="AI97" i="1"/>
  <c r="AG98" i="1"/>
  <c r="AH98" i="1"/>
  <c r="AI98" i="1"/>
  <c r="AG99" i="1"/>
  <c r="AH99" i="1"/>
  <c r="AI99" i="1"/>
  <c r="AG100" i="1"/>
  <c r="AH100" i="1"/>
  <c r="AI100" i="1"/>
  <c r="AG101" i="1"/>
  <c r="AH101" i="1"/>
  <c r="AI101" i="1"/>
  <c r="AG102" i="1"/>
  <c r="AH102" i="1"/>
  <c r="AI102" i="1"/>
  <c r="AG103" i="1"/>
  <c r="AH103" i="1"/>
  <c r="AI103" i="1"/>
  <c r="AG104" i="1"/>
  <c r="AH104" i="1"/>
  <c r="AI104" i="1"/>
  <c r="AG105" i="1"/>
  <c r="AH105" i="1"/>
  <c r="AI105" i="1"/>
  <c r="AG106" i="1"/>
  <c r="AH106" i="1"/>
  <c r="AI106" i="1"/>
  <c r="AG107" i="1"/>
  <c r="AH107" i="1"/>
  <c r="AI107" i="1"/>
  <c r="AG108" i="1"/>
  <c r="AH108" i="1"/>
  <c r="AI108" i="1"/>
  <c r="AG109" i="1"/>
  <c r="AH109" i="1"/>
  <c r="AI109" i="1"/>
  <c r="AG110" i="1"/>
  <c r="AH110" i="1"/>
  <c r="AI110" i="1"/>
  <c r="AG111" i="1"/>
  <c r="AH111" i="1"/>
  <c r="AI111" i="1"/>
  <c r="AG112" i="1"/>
  <c r="AH112" i="1"/>
  <c r="AI112" i="1"/>
  <c r="AG113" i="1"/>
  <c r="AH113" i="1"/>
  <c r="AI113" i="1"/>
  <c r="AG114" i="1"/>
  <c r="AH114" i="1"/>
  <c r="AI114" i="1"/>
  <c r="AG115" i="1"/>
  <c r="AH115" i="1"/>
  <c r="AI115" i="1"/>
  <c r="AG116" i="1"/>
  <c r="AH116" i="1"/>
  <c r="AI116" i="1"/>
  <c r="AG117" i="1"/>
  <c r="AH117" i="1"/>
  <c r="AI117" i="1"/>
  <c r="AG118" i="1"/>
  <c r="AH118" i="1"/>
  <c r="AI118" i="1"/>
  <c r="AG119" i="1"/>
  <c r="AH119" i="1"/>
  <c r="AI119" i="1"/>
  <c r="AG120" i="1"/>
  <c r="AH120" i="1"/>
  <c r="AI120" i="1"/>
  <c r="AG121" i="1"/>
  <c r="AH121" i="1"/>
  <c r="AI121" i="1"/>
  <c r="AG122" i="1"/>
  <c r="AH122" i="1"/>
  <c r="AI122" i="1"/>
  <c r="AG123" i="1"/>
  <c r="AH123" i="1"/>
  <c r="AI123" i="1"/>
  <c r="AG124" i="1"/>
  <c r="AH124" i="1"/>
  <c r="AI124" i="1"/>
  <c r="AG125" i="1"/>
  <c r="AH125" i="1"/>
  <c r="AI125" i="1"/>
  <c r="AG126" i="1"/>
  <c r="AH126" i="1"/>
  <c r="AI126" i="1"/>
  <c r="AG127" i="1"/>
  <c r="AH127" i="1"/>
  <c r="AI127" i="1"/>
  <c r="AG128" i="1"/>
  <c r="AH128" i="1"/>
  <c r="AI128" i="1"/>
  <c r="AG129" i="1"/>
  <c r="AH129" i="1"/>
  <c r="AI129" i="1"/>
  <c r="AG130" i="1"/>
  <c r="AH130" i="1"/>
  <c r="AI130" i="1"/>
  <c r="AG131" i="1"/>
  <c r="AH131" i="1"/>
  <c r="AI131" i="1"/>
  <c r="AG132" i="1"/>
  <c r="AH132" i="1"/>
  <c r="AI132" i="1"/>
  <c r="AG133" i="1"/>
  <c r="AH133" i="1"/>
  <c r="AI133" i="1"/>
  <c r="AG134" i="1"/>
  <c r="AH134" i="1"/>
  <c r="AI134" i="1"/>
  <c r="AG135" i="1"/>
  <c r="AH135" i="1"/>
  <c r="AI135" i="1"/>
  <c r="AG136" i="1"/>
  <c r="AH136" i="1"/>
  <c r="AI136" i="1"/>
  <c r="AG137" i="1"/>
  <c r="AH137" i="1"/>
  <c r="AI137" i="1"/>
  <c r="AG138" i="1"/>
  <c r="AH138" i="1"/>
  <c r="AI138" i="1"/>
  <c r="AG139" i="1"/>
  <c r="AH139" i="1"/>
  <c r="AI139" i="1"/>
  <c r="AG140" i="1"/>
  <c r="AH140" i="1"/>
  <c r="AI140" i="1"/>
  <c r="AG141" i="1"/>
  <c r="AH141" i="1"/>
  <c r="AI141" i="1"/>
  <c r="AG142" i="1"/>
  <c r="AH142" i="1"/>
  <c r="AI142" i="1"/>
  <c r="AG143" i="1"/>
  <c r="AH143" i="1"/>
  <c r="AI143" i="1"/>
  <c r="AG144" i="1"/>
  <c r="AH144" i="1"/>
  <c r="AI144" i="1"/>
  <c r="AG145" i="1"/>
  <c r="AH145" i="1"/>
  <c r="AI145" i="1"/>
  <c r="AG146" i="1"/>
  <c r="AH146" i="1"/>
  <c r="AI146" i="1"/>
  <c r="AG147" i="1"/>
  <c r="AH147" i="1"/>
  <c r="AI147" i="1"/>
  <c r="AG148" i="1"/>
  <c r="AH148" i="1"/>
  <c r="AI148" i="1"/>
  <c r="AG149" i="1"/>
  <c r="AH149" i="1"/>
  <c r="AI149" i="1"/>
  <c r="AG150" i="1"/>
  <c r="AH150" i="1"/>
  <c r="AI150" i="1"/>
  <c r="AG151" i="1"/>
  <c r="AH151" i="1"/>
  <c r="AI151" i="1"/>
  <c r="AG152" i="1"/>
  <c r="AH152" i="1"/>
  <c r="AI152" i="1"/>
  <c r="AG153" i="1"/>
  <c r="AH153" i="1"/>
  <c r="AI153" i="1"/>
  <c r="AG154" i="1"/>
  <c r="AH154" i="1"/>
  <c r="AI154" i="1"/>
  <c r="AG155" i="1"/>
  <c r="AH155" i="1"/>
  <c r="AI155" i="1"/>
  <c r="AG156" i="1"/>
  <c r="AH156" i="1"/>
  <c r="AI156" i="1"/>
  <c r="AG157" i="1"/>
  <c r="AH157" i="1"/>
  <c r="AI157" i="1"/>
  <c r="AG158" i="1"/>
  <c r="AH158" i="1"/>
  <c r="AI158" i="1"/>
  <c r="AG159" i="1"/>
  <c r="AH159" i="1"/>
  <c r="AI159" i="1"/>
  <c r="AG160" i="1"/>
  <c r="AH160" i="1"/>
  <c r="AI160" i="1"/>
  <c r="AG161" i="1"/>
  <c r="AH161" i="1"/>
  <c r="AI161" i="1"/>
  <c r="AG162" i="1"/>
  <c r="AH162" i="1"/>
  <c r="AI162" i="1"/>
  <c r="AG163" i="1"/>
  <c r="AH163" i="1"/>
  <c r="AI163" i="1"/>
  <c r="AG164" i="1"/>
  <c r="AH164" i="1"/>
  <c r="AI164" i="1"/>
  <c r="AG165" i="1"/>
  <c r="AH165" i="1"/>
  <c r="AI165" i="1"/>
  <c r="AG166" i="1"/>
  <c r="AH166" i="1"/>
  <c r="AI166" i="1"/>
  <c r="AG167" i="1"/>
  <c r="AH167" i="1"/>
  <c r="AI167" i="1"/>
  <c r="AG168" i="1"/>
  <c r="AH168" i="1"/>
  <c r="AI168" i="1"/>
  <c r="AG169" i="1"/>
  <c r="AH169" i="1"/>
  <c r="AI169" i="1"/>
  <c r="AG170" i="1"/>
  <c r="AH170" i="1"/>
  <c r="AI170" i="1"/>
  <c r="AG171" i="1"/>
  <c r="AH171" i="1"/>
  <c r="AI171" i="1"/>
  <c r="AG172" i="1"/>
  <c r="AH172" i="1"/>
  <c r="AI172" i="1"/>
  <c r="AG173" i="1"/>
  <c r="AH173" i="1"/>
  <c r="AI173" i="1"/>
  <c r="AG174" i="1"/>
  <c r="AH174" i="1"/>
  <c r="AI174" i="1"/>
  <c r="AG175" i="1"/>
  <c r="AH175" i="1"/>
  <c r="AI175" i="1"/>
  <c r="AG176" i="1"/>
  <c r="AH176" i="1"/>
  <c r="AI176" i="1"/>
  <c r="AG177" i="1"/>
  <c r="AH177" i="1"/>
  <c r="AI177" i="1"/>
  <c r="AG178" i="1"/>
  <c r="AH178" i="1"/>
  <c r="AI178" i="1"/>
  <c r="AG179" i="1"/>
  <c r="AH179" i="1"/>
  <c r="AI179" i="1"/>
  <c r="AG180" i="1"/>
  <c r="AH180" i="1"/>
  <c r="AI180" i="1"/>
  <c r="AG181" i="1"/>
  <c r="AH181" i="1"/>
  <c r="AI181" i="1"/>
  <c r="AG182" i="1"/>
  <c r="AH182" i="1"/>
  <c r="AI182" i="1"/>
  <c r="AG183" i="1"/>
  <c r="AH183" i="1"/>
  <c r="AI183" i="1"/>
  <c r="AG184" i="1"/>
  <c r="AH184" i="1"/>
  <c r="AI184" i="1"/>
  <c r="AG185" i="1"/>
  <c r="AH185" i="1"/>
  <c r="AI185" i="1"/>
  <c r="AG186" i="1"/>
  <c r="AH186" i="1"/>
  <c r="AI186" i="1"/>
  <c r="AG187" i="1"/>
  <c r="AH187" i="1"/>
  <c r="AI187" i="1"/>
  <c r="AG188" i="1"/>
  <c r="AH188" i="1"/>
  <c r="AI188" i="1"/>
  <c r="AG189" i="1"/>
  <c r="AH189" i="1"/>
  <c r="AI189" i="1"/>
  <c r="AG190" i="1"/>
  <c r="AH190" i="1"/>
  <c r="AI190" i="1"/>
  <c r="AG191" i="1"/>
  <c r="AH191" i="1"/>
  <c r="AI191" i="1"/>
  <c r="AG192" i="1"/>
  <c r="AH192" i="1"/>
  <c r="AI192" i="1"/>
  <c r="AG193" i="1"/>
  <c r="AH193" i="1"/>
  <c r="AI193" i="1"/>
  <c r="AG194" i="1"/>
  <c r="AH194" i="1"/>
  <c r="AI194" i="1"/>
  <c r="AG195" i="1"/>
  <c r="AH195" i="1"/>
  <c r="AI195" i="1"/>
  <c r="AG196" i="1"/>
  <c r="AH196" i="1"/>
  <c r="AI196" i="1"/>
  <c r="AG197" i="1"/>
  <c r="AH197" i="1"/>
  <c r="AI197" i="1"/>
  <c r="AG198" i="1"/>
  <c r="AH198" i="1"/>
  <c r="AI198" i="1"/>
  <c r="AG199" i="1"/>
  <c r="AH199" i="1"/>
  <c r="AI199" i="1"/>
  <c r="AG200" i="1"/>
  <c r="AH200" i="1"/>
  <c r="AI200" i="1"/>
  <c r="AG201" i="1"/>
  <c r="AH201" i="1"/>
  <c r="AI201" i="1"/>
  <c r="AG202" i="1"/>
  <c r="AH202" i="1"/>
  <c r="AI202" i="1"/>
  <c r="AG203" i="1"/>
  <c r="AH203" i="1"/>
  <c r="AI203" i="1"/>
  <c r="AG204" i="1"/>
  <c r="AH204" i="1"/>
  <c r="AI204" i="1"/>
  <c r="AG205" i="1"/>
  <c r="AH205" i="1"/>
  <c r="AI205" i="1"/>
  <c r="AG206" i="1"/>
  <c r="AH206" i="1"/>
  <c r="AI206" i="1"/>
  <c r="AG207" i="1"/>
  <c r="AH207" i="1"/>
  <c r="AI207" i="1"/>
  <c r="AG208" i="1"/>
  <c r="AH208" i="1"/>
  <c r="AI208" i="1"/>
  <c r="AG209" i="1"/>
  <c r="AH209" i="1"/>
  <c r="AI209" i="1"/>
  <c r="AG210" i="1"/>
  <c r="AH210" i="1"/>
  <c r="AI210" i="1"/>
  <c r="AG211" i="1"/>
  <c r="AH211" i="1"/>
  <c r="AI211" i="1"/>
  <c r="AG212" i="1"/>
  <c r="AH212" i="1"/>
  <c r="AI212" i="1"/>
  <c r="AG213" i="1"/>
  <c r="AH213" i="1"/>
  <c r="AI213" i="1"/>
  <c r="AG214" i="1"/>
  <c r="AH214" i="1"/>
  <c r="AI214" i="1"/>
  <c r="AG215" i="1"/>
  <c r="AH215" i="1"/>
  <c r="AI215" i="1"/>
  <c r="AG216" i="1"/>
  <c r="AH216" i="1"/>
  <c r="AI216" i="1"/>
  <c r="AG217" i="1"/>
  <c r="AH217" i="1"/>
  <c r="AI217" i="1"/>
  <c r="AG218" i="1"/>
  <c r="AH218" i="1"/>
  <c r="AI218" i="1"/>
  <c r="AG219" i="1"/>
  <c r="AH219" i="1"/>
  <c r="AI219" i="1"/>
  <c r="AG220" i="1"/>
  <c r="AH220" i="1"/>
  <c r="AI220" i="1"/>
  <c r="AG221" i="1"/>
  <c r="AH221" i="1"/>
  <c r="AI221" i="1"/>
  <c r="AG222" i="1"/>
  <c r="AH222" i="1"/>
  <c r="AI222" i="1"/>
  <c r="AG223" i="1"/>
  <c r="AH223" i="1"/>
  <c r="AI223" i="1"/>
  <c r="AG224" i="1"/>
  <c r="AH224" i="1"/>
  <c r="AI224" i="1"/>
  <c r="AG225" i="1"/>
  <c r="AH225" i="1"/>
  <c r="AI225" i="1"/>
  <c r="AG226" i="1"/>
  <c r="AH226" i="1"/>
  <c r="AI226" i="1"/>
  <c r="AG227" i="1"/>
  <c r="AH227" i="1"/>
  <c r="AI227" i="1"/>
  <c r="AG228" i="1"/>
  <c r="AH228" i="1"/>
  <c r="AI228" i="1"/>
  <c r="AG229" i="1"/>
  <c r="AH229" i="1"/>
  <c r="AI229" i="1"/>
  <c r="AG230" i="1"/>
  <c r="AH230" i="1"/>
  <c r="AI230" i="1"/>
  <c r="AG231" i="1"/>
  <c r="AH231" i="1"/>
  <c r="AI231" i="1"/>
  <c r="AG232" i="1"/>
  <c r="AH232" i="1"/>
  <c r="AI232" i="1"/>
  <c r="AG233" i="1"/>
  <c r="AH233" i="1"/>
  <c r="AI233" i="1"/>
  <c r="AG234" i="1"/>
  <c r="AH234" i="1"/>
  <c r="AI234" i="1"/>
  <c r="AG235" i="1"/>
  <c r="AH235" i="1"/>
  <c r="AI235" i="1"/>
  <c r="AG236" i="1"/>
  <c r="AH236" i="1"/>
  <c r="AI236" i="1"/>
  <c r="AG237" i="1"/>
  <c r="AH237" i="1"/>
  <c r="AI237" i="1"/>
  <c r="AG238" i="1"/>
  <c r="AH238" i="1"/>
  <c r="AI238" i="1"/>
  <c r="AG239" i="1"/>
  <c r="AH239" i="1"/>
  <c r="AI239" i="1"/>
  <c r="AG240" i="1"/>
  <c r="AH240" i="1"/>
  <c r="AI240" i="1"/>
  <c r="AG241" i="1"/>
  <c r="AH241" i="1"/>
  <c r="AI241" i="1"/>
  <c r="AG242" i="1"/>
  <c r="AH242" i="1"/>
  <c r="AI242" i="1"/>
  <c r="AG243" i="1"/>
  <c r="AH243" i="1"/>
  <c r="AI243" i="1"/>
  <c r="AG244" i="1"/>
  <c r="AH244" i="1"/>
  <c r="AI244" i="1"/>
  <c r="AG245" i="1"/>
  <c r="AH245" i="1"/>
  <c r="AI245" i="1"/>
  <c r="AG246" i="1"/>
  <c r="AH246" i="1"/>
  <c r="AI246" i="1"/>
  <c r="AG247" i="1"/>
  <c r="AH247" i="1"/>
  <c r="AI247" i="1"/>
  <c r="AG248" i="1"/>
  <c r="AH248" i="1"/>
  <c r="AI248" i="1"/>
  <c r="AG249" i="1"/>
  <c r="AH249" i="1"/>
  <c r="AI249" i="1"/>
  <c r="AG250" i="1"/>
  <c r="AH250" i="1"/>
  <c r="AI250" i="1"/>
  <c r="AG251" i="1"/>
  <c r="AH251" i="1"/>
  <c r="AI251" i="1"/>
  <c r="AG252" i="1"/>
  <c r="AH252" i="1"/>
  <c r="AI252" i="1"/>
  <c r="AG253" i="1"/>
  <c r="AH253" i="1"/>
  <c r="AI253" i="1"/>
  <c r="AG254" i="1"/>
  <c r="AH254" i="1"/>
  <c r="AI254" i="1"/>
  <c r="AG255" i="1"/>
  <c r="AH255" i="1"/>
  <c r="AI255" i="1"/>
  <c r="AG256" i="1"/>
  <c r="AH256" i="1"/>
  <c r="AI256" i="1"/>
  <c r="AG257" i="1"/>
  <c r="AH257" i="1"/>
  <c r="AI257" i="1"/>
  <c r="AG258" i="1"/>
  <c r="AH258" i="1"/>
  <c r="AI258" i="1"/>
  <c r="AG259" i="1"/>
  <c r="AH259" i="1"/>
  <c r="AI259" i="1"/>
  <c r="AG260" i="1"/>
  <c r="AH260" i="1"/>
  <c r="AI260" i="1"/>
  <c r="AG261" i="1"/>
  <c r="AH261" i="1"/>
  <c r="AI261" i="1"/>
  <c r="AG262" i="1"/>
  <c r="AH262" i="1"/>
  <c r="AI262" i="1"/>
  <c r="AG263" i="1"/>
  <c r="AH263" i="1"/>
  <c r="AI263" i="1"/>
  <c r="AG264" i="1"/>
  <c r="AH264" i="1"/>
  <c r="AI264" i="1"/>
  <c r="AG265" i="1"/>
  <c r="AH265" i="1"/>
  <c r="AI265" i="1"/>
  <c r="AG266" i="1"/>
  <c r="AH266" i="1"/>
  <c r="AI266" i="1"/>
  <c r="AG267" i="1"/>
  <c r="AH267" i="1"/>
  <c r="AI267" i="1"/>
  <c r="AG268" i="1"/>
  <c r="AH268" i="1"/>
  <c r="AI268" i="1"/>
  <c r="AG269" i="1"/>
  <c r="AH269" i="1"/>
  <c r="AI269" i="1"/>
  <c r="AG270" i="1"/>
  <c r="AH270" i="1"/>
  <c r="AI270" i="1"/>
  <c r="AG271" i="1"/>
  <c r="AH271" i="1"/>
  <c r="AI271" i="1"/>
  <c r="AG272" i="1"/>
  <c r="AH272" i="1"/>
  <c r="AI272" i="1"/>
  <c r="AG273" i="1"/>
  <c r="AH273" i="1"/>
  <c r="AI273" i="1"/>
  <c r="AG274" i="1"/>
  <c r="AH274" i="1"/>
  <c r="AI274" i="1"/>
  <c r="AG275" i="1"/>
  <c r="AH275" i="1"/>
  <c r="AI275" i="1"/>
  <c r="AG276" i="1"/>
  <c r="AH276" i="1"/>
  <c r="AI276" i="1"/>
  <c r="AG277" i="1"/>
  <c r="AH277" i="1"/>
  <c r="AI277" i="1"/>
  <c r="AG278" i="1"/>
  <c r="AH278" i="1"/>
  <c r="AI278" i="1"/>
  <c r="AG279" i="1"/>
  <c r="AH279" i="1"/>
  <c r="AI279" i="1"/>
  <c r="AG280" i="1"/>
  <c r="AH280" i="1"/>
  <c r="AI280" i="1"/>
  <c r="AG281" i="1"/>
  <c r="AH281" i="1"/>
  <c r="AI281" i="1"/>
  <c r="AG282" i="1"/>
  <c r="AH282" i="1"/>
  <c r="AI282" i="1"/>
  <c r="AG283" i="1"/>
  <c r="AH283" i="1"/>
  <c r="AI283" i="1"/>
  <c r="AG284" i="1"/>
  <c r="AH284" i="1"/>
  <c r="AI284" i="1"/>
  <c r="AG285" i="1"/>
  <c r="AH285" i="1"/>
  <c r="AI285" i="1"/>
  <c r="AG286" i="1"/>
  <c r="AH286" i="1"/>
  <c r="AI286" i="1"/>
  <c r="AG287" i="1"/>
  <c r="AH287" i="1"/>
  <c r="AI287" i="1"/>
  <c r="AG288" i="1"/>
  <c r="AH288" i="1"/>
  <c r="AI288" i="1"/>
  <c r="AG289" i="1"/>
  <c r="AH289" i="1"/>
  <c r="AI289" i="1"/>
  <c r="AG290" i="1"/>
  <c r="AH290" i="1"/>
  <c r="AI290" i="1"/>
  <c r="AG291" i="1"/>
  <c r="AH291" i="1"/>
  <c r="AI291" i="1"/>
  <c r="AG292" i="1"/>
  <c r="AH292" i="1"/>
  <c r="AI292" i="1"/>
  <c r="AG293" i="1"/>
  <c r="AH293" i="1"/>
  <c r="AI293" i="1"/>
  <c r="AG294" i="1"/>
  <c r="AH294" i="1"/>
  <c r="AI294" i="1"/>
  <c r="AG295" i="1"/>
  <c r="AH295" i="1"/>
  <c r="AI295" i="1"/>
  <c r="AG296" i="1"/>
  <c r="AH296" i="1"/>
  <c r="AI296" i="1"/>
  <c r="AG297" i="1"/>
  <c r="AH297" i="1"/>
  <c r="AI297" i="1"/>
  <c r="AG298" i="1"/>
  <c r="AH298" i="1"/>
  <c r="AI298" i="1"/>
  <c r="AG299" i="1"/>
  <c r="AH299" i="1"/>
  <c r="AI299" i="1"/>
  <c r="AG300" i="1"/>
  <c r="AH300" i="1"/>
  <c r="AI300" i="1"/>
  <c r="AG301" i="1"/>
  <c r="AH301" i="1"/>
  <c r="AI301" i="1"/>
  <c r="AG302" i="1"/>
  <c r="AH302" i="1"/>
  <c r="AI302" i="1"/>
  <c r="AG303" i="1"/>
  <c r="AH303" i="1"/>
  <c r="AI303" i="1"/>
  <c r="AG304" i="1"/>
  <c r="AH304" i="1"/>
  <c r="AI304" i="1"/>
  <c r="AG305" i="1"/>
  <c r="AH305" i="1"/>
  <c r="AI305" i="1"/>
  <c r="AG306" i="1"/>
  <c r="AH306" i="1"/>
  <c r="AI306" i="1"/>
  <c r="AG307" i="1"/>
  <c r="AH307" i="1"/>
  <c r="AI307" i="1"/>
  <c r="AG308" i="1"/>
  <c r="AH308" i="1"/>
  <c r="AI308" i="1"/>
  <c r="AG309" i="1"/>
  <c r="AH309" i="1"/>
  <c r="AI309" i="1"/>
  <c r="AG310" i="1"/>
  <c r="AH310" i="1"/>
  <c r="AI310" i="1"/>
  <c r="AG311" i="1"/>
  <c r="AH311" i="1"/>
  <c r="AI311" i="1"/>
  <c r="AG312" i="1"/>
  <c r="AH312" i="1"/>
  <c r="AI312" i="1"/>
  <c r="AG313" i="1"/>
  <c r="AH313" i="1"/>
  <c r="AI313" i="1"/>
  <c r="AG314" i="1"/>
  <c r="AH314" i="1"/>
  <c r="AI314" i="1"/>
  <c r="AG315" i="1"/>
  <c r="AH315" i="1"/>
  <c r="AI315" i="1"/>
  <c r="AG316" i="1"/>
  <c r="AH316" i="1"/>
  <c r="AI316" i="1"/>
  <c r="AG317" i="1"/>
  <c r="AH317" i="1"/>
  <c r="AI317" i="1"/>
  <c r="AG318" i="1"/>
  <c r="AH318" i="1"/>
  <c r="AI318" i="1"/>
  <c r="AG319" i="1"/>
  <c r="AH319" i="1"/>
  <c r="AI319" i="1"/>
  <c r="AG320" i="1"/>
  <c r="AH320" i="1"/>
  <c r="AI320" i="1"/>
  <c r="AG321" i="1"/>
  <c r="AH321" i="1"/>
  <c r="AI321" i="1"/>
  <c r="AG322" i="1"/>
  <c r="AH322" i="1"/>
  <c r="AI322" i="1"/>
  <c r="AG323" i="1"/>
  <c r="AH323" i="1"/>
  <c r="AI323" i="1"/>
  <c r="AG324" i="1"/>
  <c r="AH324" i="1"/>
  <c r="AI324" i="1"/>
  <c r="AG325" i="1"/>
  <c r="AH325" i="1"/>
  <c r="AI325" i="1"/>
  <c r="AG326" i="1"/>
  <c r="AH326" i="1"/>
  <c r="AI326" i="1"/>
  <c r="AG327" i="1"/>
  <c r="AH327" i="1"/>
  <c r="AI327" i="1"/>
  <c r="AG328" i="1"/>
  <c r="AH328" i="1"/>
  <c r="AI328" i="1"/>
  <c r="AG329" i="1"/>
  <c r="AH329" i="1"/>
  <c r="AI329" i="1"/>
  <c r="AG330" i="1"/>
  <c r="AH330" i="1"/>
  <c r="AI330" i="1"/>
  <c r="AG331" i="1"/>
  <c r="AH331" i="1"/>
  <c r="AI331" i="1"/>
  <c r="AG332" i="1"/>
  <c r="AH332" i="1"/>
  <c r="AI332" i="1"/>
  <c r="AG333" i="1"/>
  <c r="AH333" i="1"/>
  <c r="AI333" i="1"/>
  <c r="AG334" i="1"/>
  <c r="AH334" i="1"/>
  <c r="AI334" i="1"/>
  <c r="AG335" i="1"/>
  <c r="AH335" i="1"/>
  <c r="AI335" i="1"/>
  <c r="AG336" i="1"/>
  <c r="AH336" i="1"/>
  <c r="AI336" i="1"/>
  <c r="AG337" i="1"/>
  <c r="AH337" i="1"/>
  <c r="AI337" i="1"/>
  <c r="AG338" i="1"/>
  <c r="AH338" i="1"/>
  <c r="AI338" i="1"/>
  <c r="AG339" i="1"/>
  <c r="AH339" i="1"/>
  <c r="AI339" i="1"/>
  <c r="AG340" i="1"/>
  <c r="AH340" i="1"/>
  <c r="AI340" i="1"/>
  <c r="AG341" i="1"/>
  <c r="AH341" i="1"/>
  <c r="AI341" i="1"/>
  <c r="AG342" i="1"/>
  <c r="AH342" i="1"/>
  <c r="AI342" i="1"/>
  <c r="AG343" i="1"/>
  <c r="AH343" i="1"/>
  <c r="AI343" i="1"/>
  <c r="AG344" i="1"/>
  <c r="AH344" i="1"/>
  <c r="AI344" i="1"/>
  <c r="AG345" i="1"/>
  <c r="AH345" i="1"/>
  <c r="AI345" i="1"/>
  <c r="AG346" i="1"/>
  <c r="AH346" i="1"/>
  <c r="AI346" i="1"/>
  <c r="AG347" i="1"/>
  <c r="AH347" i="1"/>
  <c r="AI347" i="1"/>
  <c r="AG348" i="1"/>
  <c r="AH348" i="1"/>
  <c r="AI348" i="1"/>
  <c r="AG349" i="1"/>
  <c r="AH349" i="1"/>
  <c r="AI349" i="1"/>
  <c r="AG350" i="1"/>
  <c r="AH350" i="1"/>
  <c r="AI350" i="1"/>
  <c r="AG351" i="1"/>
  <c r="AH351" i="1"/>
  <c r="AI351" i="1"/>
  <c r="AG352" i="1"/>
  <c r="AH352" i="1"/>
  <c r="AI352" i="1"/>
  <c r="AG353" i="1"/>
  <c r="AH353" i="1"/>
  <c r="AI353" i="1"/>
  <c r="AG354" i="1"/>
  <c r="AH354" i="1"/>
  <c r="AI354" i="1"/>
  <c r="AG355" i="1"/>
  <c r="AH355" i="1"/>
  <c r="AI355" i="1"/>
  <c r="AG356" i="1"/>
  <c r="AH356" i="1"/>
  <c r="AI356" i="1"/>
  <c r="AG357" i="1"/>
  <c r="AH357" i="1"/>
  <c r="AI357" i="1"/>
  <c r="AG358" i="1"/>
  <c r="AH358" i="1"/>
  <c r="AI358" i="1"/>
  <c r="AG359" i="1"/>
  <c r="AH359" i="1"/>
  <c r="AI359" i="1"/>
  <c r="AG360" i="1"/>
  <c r="AH360" i="1"/>
  <c r="AI360" i="1"/>
  <c r="AG361" i="1"/>
  <c r="AH361" i="1"/>
  <c r="AI361" i="1"/>
  <c r="AG362" i="1"/>
  <c r="AH362" i="1"/>
  <c r="AI362" i="1"/>
  <c r="AG363" i="1"/>
  <c r="AH363" i="1"/>
  <c r="AI363" i="1"/>
  <c r="AG364" i="1"/>
  <c r="AH364" i="1"/>
  <c r="AI364" i="1"/>
  <c r="AG365" i="1"/>
  <c r="AH365" i="1"/>
  <c r="AI365" i="1"/>
  <c r="AG366" i="1"/>
  <c r="AH366" i="1"/>
  <c r="AI366" i="1"/>
  <c r="AG367" i="1"/>
  <c r="AH367" i="1"/>
  <c r="AI367" i="1"/>
  <c r="AG368" i="1"/>
  <c r="AH368" i="1"/>
  <c r="AI368" i="1"/>
  <c r="AG369" i="1"/>
  <c r="AH369" i="1"/>
  <c r="AI369" i="1"/>
  <c r="AG370" i="1"/>
  <c r="AH370" i="1"/>
  <c r="AI370" i="1"/>
  <c r="AG371" i="1"/>
  <c r="AH371" i="1"/>
  <c r="AI371" i="1"/>
  <c r="AG372" i="1"/>
  <c r="AH372" i="1"/>
  <c r="AI372" i="1"/>
  <c r="AG373" i="1"/>
  <c r="AH373" i="1"/>
  <c r="AI373" i="1"/>
  <c r="AG374" i="1"/>
  <c r="AH374" i="1"/>
  <c r="AI374" i="1"/>
  <c r="AG375" i="1"/>
  <c r="AH375" i="1"/>
  <c r="AI375" i="1"/>
  <c r="AG376" i="1"/>
  <c r="AH376" i="1"/>
  <c r="AI376" i="1"/>
  <c r="AG377" i="1"/>
  <c r="AH377" i="1"/>
  <c r="AI377" i="1"/>
  <c r="AG378" i="1"/>
  <c r="AH378" i="1"/>
  <c r="AI378" i="1"/>
  <c r="AG379" i="1"/>
  <c r="AH379" i="1"/>
  <c r="AI379" i="1"/>
  <c r="AG380" i="1"/>
  <c r="AH380" i="1"/>
  <c r="AI380" i="1"/>
  <c r="AG381" i="1"/>
  <c r="AH381" i="1"/>
  <c r="AI381" i="1"/>
  <c r="AG382" i="1"/>
  <c r="AH382" i="1"/>
  <c r="AI382" i="1"/>
  <c r="AG383" i="1"/>
  <c r="AH383" i="1"/>
  <c r="AI383" i="1"/>
  <c r="AG384" i="1"/>
  <c r="AH384" i="1"/>
  <c r="AI384" i="1"/>
  <c r="AG385" i="1"/>
  <c r="AH385" i="1"/>
  <c r="AI385" i="1"/>
  <c r="AG386" i="1"/>
  <c r="AH386" i="1"/>
  <c r="AI386" i="1"/>
  <c r="AG387" i="1"/>
  <c r="AH387" i="1"/>
  <c r="AI387" i="1"/>
  <c r="AG388" i="1"/>
  <c r="AH388" i="1"/>
  <c r="AI388" i="1"/>
  <c r="AG389" i="1"/>
  <c r="AH389" i="1"/>
  <c r="AI389" i="1"/>
  <c r="AG390" i="1"/>
  <c r="AH390" i="1"/>
  <c r="AI390" i="1"/>
  <c r="AG391" i="1"/>
  <c r="AH391" i="1"/>
  <c r="AI391" i="1"/>
  <c r="AG392" i="1"/>
  <c r="AH392" i="1"/>
  <c r="AI392" i="1"/>
  <c r="AG393" i="1"/>
  <c r="AH393" i="1"/>
  <c r="AI393" i="1"/>
  <c r="AG394" i="1"/>
  <c r="AH394" i="1"/>
  <c r="AI394" i="1"/>
  <c r="AG395" i="1"/>
  <c r="AH395" i="1"/>
  <c r="AI395" i="1"/>
  <c r="AG396" i="1"/>
  <c r="AH396" i="1"/>
  <c r="AI396" i="1"/>
  <c r="AG397" i="1"/>
  <c r="AH397" i="1"/>
  <c r="AI397" i="1"/>
  <c r="AG398" i="1"/>
  <c r="AH398" i="1"/>
  <c r="AI398" i="1"/>
  <c r="AG399" i="1"/>
  <c r="AH399" i="1"/>
  <c r="AI399" i="1"/>
  <c r="AG400" i="1"/>
  <c r="AH400" i="1"/>
  <c r="AI400" i="1"/>
  <c r="AG401" i="1"/>
  <c r="AH401" i="1"/>
  <c r="AI401" i="1"/>
  <c r="AG402" i="1"/>
  <c r="AH402" i="1"/>
  <c r="AI402" i="1"/>
  <c r="AG403" i="1"/>
  <c r="AH403" i="1"/>
  <c r="AI403" i="1"/>
  <c r="AG404" i="1"/>
  <c r="AH404" i="1"/>
  <c r="AI404" i="1"/>
  <c r="AG405" i="1"/>
  <c r="AH405" i="1"/>
  <c r="AI405" i="1"/>
  <c r="AG406" i="1"/>
  <c r="AH406" i="1"/>
  <c r="AI406" i="1"/>
  <c r="AG407" i="1"/>
  <c r="AH407" i="1"/>
  <c r="AI407" i="1"/>
  <c r="AG408" i="1"/>
  <c r="AH408" i="1"/>
  <c r="AI408" i="1"/>
  <c r="AG409" i="1"/>
  <c r="AH409" i="1"/>
  <c r="AI409" i="1"/>
  <c r="AG410" i="1"/>
  <c r="AH410" i="1"/>
  <c r="AI410" i="1"/>
  <c r="AG411" i="1"/>
  <c r="AH411" i="1"/>
  <c r="AI411" i="1"/>
  <c r="AG412" i="1"/>
  <c r="AH412" i="1"/>
  <c r="AI412" i="1"/>
  <c r="AG413" i="1"/>
  <c r="AH413" i="1"/>
  <c r="AI413" i="1"/>
  <c r="AG414" i="1"/>
  <c r="AH414" i="1"/>
  <c r="AI414" i="1"/>
  <c r="AG415" i="1"/>
  <c r="AH415" i="1"/>
  <c r="AI415" i="1"/>
  <c r="AG416" i="1"/>
  <c r="AH416" i="1"/>
  <c r="AI416" i="1"/>
  <c r="AG417" i="1"/>
  <c r="AH417" i="1"/>
  <c r="AI417" i="1"/>
  <c r="AG418" i="1"/>
  <c r="AH418" i="1"/>
  <c r="AI418" i="1"/>
  <c r="AG419" i="1"/>
  <c r="AH419" i="1"/>
  <c r="AI419" i="1"/>
  <c r="AG420" i="1"/>
  <c r="AH420" i="1"/>
  <c r="AI420" i="1"/>
  <c r="AG421" i="1"/>
  <c r="AH421" i="1"/>
  <c r="AI421" i="1"/>
  <c r="AG422" i="1"/>
  <c r="AH422" i="1"/>
  <c r="AI422" i="1"/>
  <c r="AG423" i="1"/>
  <c r="AH423" i="1"/>
  <c r="AI423" i="1"/>
  <c r="AG424" i="1"/>
  <c r="AH424" i="1"/>
  <c r="AI424" i="1"/>
  <c r="AG425" i="1"/>
  <c r="AH425" i="1"/>
  <c r="AI425" i="1"/>
  <c r="AG426" i="1"/>
  <c r="AH426" i="1"/>
  <c r="AI426" i="1"/>
  <c r="AG427" i="1"/>
  <c r="AH427" i="1"/>
  <c r="AI427" i="1"/>
  <c r="AG428" i="1"/>
  <c r="AH428" i="1"/>
  <c r="AI428" i="1"/>
  <c r="AG429" i="1"/>
  <c r="AH429" i="1"/>
  <c r="AI429" i="1"/>
  <c r="AG430" i="1"/>
  <c r="AH430" i="1"/>
  <c r="AI430" i="1"/>
  <c r="AG431" i="1"/>
  <c r="AH431" i="1"/>
  <c r="AI431" i="1"/>
  <c r="AG432" i="1"/>
  <c r="AH432" i="1"/>
  <c r="AI432" i="1"/>
  <c r="AG433" i="1"/>
  <c r="AH433" i="1"/>
  <c r="AI433" i="1"/>
  <c r="AG434" i="1"/>
  <c r="AH434" i="1"/>
  <c r="AI434" i="1"/>
  <c r="AG435" i="1"/>
  <c r="AH435" i="1"/>
  <c r="AI435" i="1"/>
  <c r="AG436" i="1"/>
  <c r="AH436" i="1"/>
  <c r="AI436" i="1"/>
  <c r="AG437" i="1"/>
  <c r="AH437" i="1"/>
  <c r="AI437" i="1"/>
  <c r="AG438" i="1"/>
  <c r="AH438" i="1"/>
  <c r="AI438" i="1"/>
  <c r="AG439" i="1"/>
  <c r="AH439" i="1"/>
  <c r="AI439" i="1"/>
  <c r="AG440" i="1"/>
  <c r="AH440" i="1"/>
  <c r="AI440" i="1"/>
  <c r="AG441" i="1"/>
  <c r="AH441" i="1"/>
  <c r="AI441" i="1"/>
  <c r="AG442" i="1"/>
  <c r="AH442" i="1"/>
  <c r="AI442" i="1"/>
  <c r="AG443" i="1"/>
  <c r="AH443" i="1"/>
  <c r="AI443" i="1"/>
  <c r="AG444" i="1"/>
  <c r="AH444" i="1"/>
  <c r="AI444" i="1"/>
  <c r="AG445" i="1"/>
  <c r="AH445" i="1"/>
  <c r="AI445" i="1"/>
  <c r="AG446" i="1"/>
  <c r="AH446" i="1"/>
  <c r="AI446" i="1"/>
  <c r="AG447" i="1"/>
  <c r="AH447" i="1"/>
  <c r="AI447" i="1"/>
  <c r="AG448" i="1"/>
  <c r="AH448" i="1"/>
  <c r="AI448" i="1"/>
  <c r="AG449" i="1"/>
  <c r="AH449" i="1"/>
  <c r="AI449" i="1"/>
  <c r="AG450" i="1"/>
  <c r="AH450" i="1"/>
  <c r="AI450" i="1"/>
  <c r="AG451" i="1"/>
  <c r="AH451" i="1"/>
  <c r="AI451" i="1"/>
  <c r="AG452" i="1"/>
  <c r="AH452" i="1"/>
  <c r="AI452" i="1"/>
  <c r="AG453" i="1"/>
  <c r="AH453" i="1"/>
  <c r="AI453" i="1"/>
  <c r="AG454" i="1"/>
  <c r="AH454" i="1"/>
  <c r="AI454" i="1"/>
  <c r="AG455" i="1"/>
  <c r="AH455" i="1"/>
  <c r="AI455" i="1"/>
  <c r="AG456" i="1"/>
  <c r="AH456" i="1"/>
  <c r="AI456" i="1"/>
  <c r="AG457" i="1"/>
  <c r="AH457" i="1"/>
  <c r="AI457" i="1"/>
  <c r="AG458" i="1"/>
  <c r="AH458" i="1"/>
  <c r="AI458" i="1"/>
  <c r="AG459" i="1"/>
  <c r="AH459" i="1"/>
  <c r="AI459" i="1"/>
  <c r="AG460" i="1"/>
  <c r="AH460" i="1"/>
  <c r="AI460" i="1"/>
  <c r="AG461" i="1"/>
  <c r="AH461" i="1"/>
  <c r="AI461" i="1"/>
  <c r="AG462" i="1"/>
  <c r="AH462" i="1"/>
  <c r="AI462" i="1"/>
  <c r="AG463" i="1"/>
  <c r="AH463" i="1"/>
  <c r="AI463" i="1"/>
  <c r="AG464" i="1"/>
  <c r="AH464" i="1"/>
  <c r="AI464" i="1"/>
  <c r="AG465" i="1"/>
  <c r="AH465" i="1"/>
  <c r="AI465" i="1"/>
  <c r="AG466" i="1"/>
  <c r="AH466" i="1"/>
  <c r="AI466" i="1"/>
  <c r="AG467" i="1"/>
  <c r="AH467" i="1"/>
  <c r="AI467" i="1"/>
  <c r="AG468" i="1"/>
  <c r="AH468" i="1"/>
  <c r="AI468" i="1"/>
  <c r="AG469" i="1"/>
  <c r="AH469" i="1"/>
  <c r="AI469" i="1"/>
  <c r="AG470" i="1"/>
  <c r="AH470" i="1"/>
  <c r="AI470" i="1"/>
  <c r="AG471" i="1"/>
  <c r="AH471" i="1"/>
  <c r="AI471" i="1"/>
  <c r="AG472" i="1"/>
  <c r="AH472" i="1"/>
  <c r="AI472" i="1"/>
  <c r="AG473" i="1"/>
  <c r="AH473" i="1"/>
  <c r="AI473" i="1"/>
  <c r="AG474" i="1"/>
  <c r="AH474" i="1"/>
  <c r="AI474" i="1"/>
  <c r="AG475" i="1"/>
  <c r="AH475" i="1"/>
  <c r="AI475" i="1"/>
  <c r="AG476" i="1"/>
  <c r="AH476" i="1"/>
  <c r="AI476" i="1"/>
  <c r="AG477" i="1"/>
  <c r="AH477" i="1"/>
  <c r="AI477" i="1"/>
  <c r="AG478" i="1"/>
  <c r="AH478" i="1"/>
  <c r="AI478" i="1"/>
  <c r="AG479" i="1"/>
  <c r="AH479" i="1"/>
  <c r="AI479" i="1"/>
  <c r="AG480" i="1"/>
  <c r="AH480" i="1"/>
  <c r="AI480" i="1"/>
  <c r="AG481" i="1"/>
  <c r="AH481" i="1"/>
  <c r="AI481" i="1"/>
  <c r="AG482" i="1"/>
  <c r="AH482" i="1"/>
  <c r="AI482" i="1"/>
  <c r="AG483" i="1"/>
  <c r="AH483" i="1"/>
  <c r="AI483" i="1"/>
  <c r="AG484" i="1"/>
  <c r="AH484" i="1"/>
  <c r="AI484" i="1"/>
  <c r="AG485" i="1"/>
  <c r="AH485" i="1"/>
  <c r="AI485" i="1"/>
  <c r="AG486" i="1"/>
  <c r="AH486" i="1"/>
  <c r="AI486" i="1"/>
  <c r="AG487" i="1"/>
  <c r="AH487" i="1"/>
  <c r="AI487" i="1"/>
  <c r="AG488" i="1"/>
  <c r="AH488" i="1"/>
  <c r="AI488" i="1"/>
  <c r="AG489" i="1"/>
  <c r="AH489" i="1"/>
  <c r="AI489" i="1"/>
  <c r="AG490" i="1"/>
  <c r="AH490" i="1"/>
  <c r="AI490" i="1"/>
  <c r="AG491" i="1"/>
  <c r="AH491" i="1"/>
  <c r="AI491" i="1"/>
  <c r="AG492" i="1"/>
  <c r="AH492" i="1"/>
  <c r="AI492" i="1"/>
  <c r="AG493" i="1"/>
  <c r="AH493" i="1"/>
  <c r="AI493" i="1"/>
  <c r="AG494" i="1"/>
  <c r="AH494" i="1"/>
  <c r="AI494" i="1"/>
  <c r="AG495" i="1"/>
  <c r="AH495" i="1"/>
  <c r="AI495" i="1"/>
  <c r="AG496" i="1"/>
  <c r="AH496" i="1"/>
  <c r="AI496" i="1"/>
  <c r="AG497" i="1"/>
  <c r="AH497" i="1"/>
  <c r="AI497" i="1"/>
  <c r="AG498" i="1"/>
  <c r="AH498" i="1"/>
  <c r="AI498" i="1"/>
  <c r="AG499" i="1"/>
  <c r="AH499" i="1"/>
  <c r="AI499" i="1"/>
  <c r="AG500" i="1"/>
  <c r="AH500" i="1"/>
  <c r="AI500" i="1"/>
  <c r="AG501" i="1"/>
  <c r="AH501" i="1"/>
  <c r="AI501" i="1"/>
  <c r="AG502" i="1"/>
  <c r="AH502" i="1"/>
  <c r="AI502" i="1"/>
  <c r="AG503" i="1"/>
  <c r="AH503" i="1"/>
  <c r="AI503" i="1"/>
  <c r="AG504" i="1"/>
  <c r="AH504" i="1"/>
  <c r="AI504" i="1"/>
  <c r="AG505" i="1"/>
  <c r="AH505" i="1"/>
  <c r="AI505" i="1"/>
  <c r="AG506" i="1"/>
  <c r="AH506" i="1"/>
  <c r="AI506" i="1"/>
  <c r="AG507" i="1"/>
  <c r="AH507" i="1"/>
  <c r="AI507" i="1"/>
  <c r="AG508" i="1"/>
  <c r="AH508" i="1"/>
  <c r="AI508" i="1"/>
  <c r="AG509" i="1"/>
  <c r="AH509" i="1"/>
  <c r="AI509" i="1"/>
  <c r="AG510" i="1"/>
  <c r="AH510" i="1"/>
  <c r="AI510" i="1"/>
  <c r="AG511" i="1"/>
  <c r="AH511" i="1"/>
  <c r="AI511" i="1"/>
  <c r="AG512" i="1"/>
  <c r="AH512" i="1"/>
  <c r="AI512" i="1"/>
  <c r="AG513" i="1"/>
  <c r="AH513" i="1"/>
  <c r="AI513" i="1"/>
  <c r="AG514" i="1"/>
  <c r="AH514" i="1"/>
  <c r="AI514" i="1"/>
  <c r="AG515" i="1"/>
  <c r="AH515" i="1"/>
  <c r="AI515" i="1"/>
  <c r="AG516" i="1"/>
  <c r="AH516" i="1"/>
  <c r="AI516" i="1"/>
  <c r="AG517" i="1"/>
  <c r="AH517" i="1"/>
  <c r="AI517" i="1"/>
  <c r="AG518" i="1"/>
  <c r="AH518" i="1"/>
  <c r="AI518" i="1"/>
  <c r="AG519" i="1"/>
  <c r="AH519" i="1"/>
  <c r="AI519" i="1"/>
  <c r="AG520" i="1"/>
  <c r="AH520" i="1"/>
  <c r="AI520" i="1"/>
  <c r="AG521" i="1"/>
  <c r="AH521" i="1"/>
  <c r="AI521" i="1"/>
  <c r="AG522" i="1"/>
  <c r="AH522" i="1"/>
  <c r="AI522" i="1"/>
  <c r="AG523" i="1"/>
  <c r="AH523" i="1"/>
  <c r="AI523" i="1"/>
  <c r="AG524" i="1"/>
  <c r="AH524" i="1"/>
  <c r="AI524" i="1"/>
  <c r="AG525" i="1"/>
  <c r="AH525" i="1"/>
  <c r="AI525" i="1"/>
  <c r="AG526" i="1"/>
  <c r="AH526" i="1"/>
  <c r="AI526" i="1"/>
  <c r="AG527" i="1"/>
  <c r="AH527" i="1"/>
  <c r="AI527" i="1"/>
  <c r="AG528" i="1"/>
  <c r="AH528" i="1"/>
  <c r="AI528" i="1"/>
  <c r="AG529" i="1"/>
  <c r="AH529" i="1"/>
  <c r="AI529" i="1"/>
  <c r="AG530" i="1"/>
  <c r="AH530" i="1"/>
  <c r="AI530" i="1"/>
  <c r="AG531" i="1"/>
  <c r="AH531" i="1"/>
  <c r="AI531" i="1"/>
  <c r="AG532" i="1"/>
  <c r="AH532" i="1"/>
  <c r="AI532" i="1"/>
  <c r="AG533" i="1"/>
  <c r="AH533" i="1"/>
  <c r="AI533" i="1"/>
  <c r="AG534" i="1"/>
  <c r="AH534" i="1"/>
  <c r="AI534" i="1"/>
  <c r="AG535" i="1"/>
  <c r="AH535" i="1"/>
  <c r="AI535" i="1"/>
  <c r="AG536" i="1"/>
  <c r="AH536" i="1"/>
  <c r="AI536" i="1"/>
  <c r="AG537" i="1"/>
  <c r="AH537" i="1"/>
  <c r="AI537" i="1"/>
  <c r="AG538" i="1"/>
  <c r="AH538" i="1"/>
  <c r="AI538" i="1"/>
  <c r="AG539" i="1"/>
  <c r="AH539" i="1"/>
  <c r="AI539" i="1"/>
  <c r="AG540" i="1"/>
  <c r="AH540" i="1"/>
  <c r="AI540" i="1"/>
  <c r="AG541" i="1"/>
  <c r="AH541" i="1"/>
  <c r="AI541" i="1"/>
  <c r="AG542" i="1"/>
  <c r="AH542" i="1"/>
  <c r="AI542" i="1"/>
  <c r="AG543" i="1"/>
  <c r="AH543" i="1"/>
  <c r="AI543" i="1"/>
  <c r="AG544" i="1"/>
  <c r="AH544" i="1"/>
  <c r="AI544" i="1"/>
  <c r="AG545" i="1"/>
  <c r="AH545" i="1"/>
  <c r="AI545" i="1"/>
  <c r="AG546" i="1"/>
  <c r="AH546" i="1"/>
  <c r="AI546" i="1"/>
  <c r="AG547" i="1"/>
  <c r="AH547" i="1"/>
  <c r="AI547" i="1"/>
  <c r="AG548" i="1"/>
  <c r="AH548" i="1"/>
  <c r="AI548" i="1"/>
  <c r="AG549" i="1"/>
  <c r="AH549" i="1"/>
  <c r="AI549" i="1"/>
  <c r="AG550" i="1"/>
  <c r="AH550" i="1"/>
  <c r="AI550" i="1"/>
  <c r="AG551" i="1"/>
  <c r="AH551" i="1"/>
  <c r="AI551" i="1"/>
  <c r="AG552" i="1"/>
  <c r="AH552" i="1"/>
  <c r="AI552" i="1"/>
  <c r="AG553" i="1"/>
  <c r="AH553" i="1"/>
  <c r="AI553" i="1"/>
  <c r="AG554" i="1"/>
  <c r="AH554" i="1"/>
  <c r="AI554" i="1"/>
  <c r="AG555" i="1"/>
  <c r="AH555" i="1"/>
  <c r="AI555" i="1"/>
  <c r="AG556" i="1"/>
  <c r="AH556" i="1"/>
  <c r="AI556" i="1"/>
  <c r="AG557" i="1"/>
  <c r="AH557" i="1"/>
  <c r="AI557" i="1"/>
  <c r="AG558" i="1"/>
  <c r="AH558" i="1"/>
  <c r="AI558" i="1"/>
  <c r="AG559" i="1"/>
  <c r="AH559" i="1"/>
  <c r="AI559" i="1"/>
  <c r="AG560" i="1"/>
  <c r="AH560" i="1"/>
  <c r="AI560" i="1"/>
  <c r="AG561" i="1"/>
  <c r="AH561" i="1"/>
  <c r="AI561" i="1"/>
  <c r="AG562" i="1"/>
  <c r="AH562" i="1"/>
  <c r="AI562" i="1"/>
  <c r="AG563" i="1"/>
  <c r="AH563" i="1"/>
  <c r="AI563" i="1"/>
  <c r="AG564" i="1"/>
  <c r="AH564" i="1"/>
  <c r="AI564" i="1"/>
  <c r="AG565" i="1"/>
  <c r="AH565" i="1"/>
  <c r="AI565" i="1"/>
  <c r="AG566" i="1"/>
  <c r="AH566" i="1"/>
  <c r="AI566" i="1"/>
  <c r="AG567" i="1"/>
  <c r="AH567" i="1"/>
  <c r="AI567" i="1"/>
  <c r="AG568" i="1"/>
  <c r="AH568" i="1"/>
  <c r="AI568" i="1"/>
  <c r="AG569" i="1"/>
  <c r="AH569" i="1"/>
  <c r="AI569" i="1"/>
  <c r="AG570" i="1"/>
  <c r="AH570" i="1"/>
  <c r="AI570" i="1"/>
  <c r="AG571" i="1"/>
  <c r="AH571" i="1"/>
  <c r="AI571" i="1"/>
  <c r="AG572" i="1"/>
  <c r="AH572" i="1"/>
  <c r="AI572" i="1"/>
  <c r="AG573" i="1"/>
  <c r="AH573" i="1"/>
  <c r="AI573" i="1"/>
  <c r="AG574" i="1"/>
  <c r="AH574" i="1"/>
  <c r="AI574" i="1"/>
  <c r="AG575" i="1"/>
  <c r="AH575" i="1"/>
  <c r="AI575" i="1"/>
  <c r="AG576" i="1"/>
  <c r="AH576" i="1"/>
  <c r="AI576" i="1"/>
  <c r="AG577" i="1"/>
  <c r="AH577" i="1"/>
  <c r="AI577" i="1"/>
  <c r="AG578" i="1"/>
  <c r="AH578" i="1"/>
  <c r="AI578" i="1"/>
  <c r="AG579" i="1"/>
  <c r="AH579" i="1"/>
  <c r="AI579" i="1"/>
  <c r="AG580" i="1"/>
  <c r="AH580" i="1"/>
  <c r="AI580" i="1"/>
  <c r="AG581" i="1"/>
  <c r="AH581" i="1"/>
  <c r="AI581" i="1"/>
  <c r="AG582" i="1"/>
  <c r="AH582" i="1"/>
  <c r="AI582" i="1"/>
  <c r="AG583" i="1"/>
  <c r="AH583" i="1"/>
  <c r="AI583" i="1"/>
  <c r="AG584" i="1"/>
  <c r="AH584" i="1"/>
  <c r="AI584" i="1"/>
  <c r="AG585" i="1"/>
  <c r="AH585" i="1"/>
  <c r="AI585" i="1"/>
  <c r="AG586" i="1"/>
  <c r="AH586" i="1"/>
  <c r="AI586" i="1"/>
  <c r="AG587" i="1"/>
  <c r="AH587" i="1"/>
  <c r="AI587" i="1"/>
  <c r="AG588" i="1"/>
  <c r="AH588" i="1"/>
  <c r="AI588" i="1"/>
  <c r="AG589" i="1"/>
  <c r="AH589" i="1"/>
  <c r="AI589" i="1"/>
  <c r="AG590" i="1"/>
  <c r="AH590" i="1"/>
  <c r="AI590" i="1"/>
  <c r="AG591" i="1"/>
  <c r="AH591" i="1"/>
  <c r="AI591" i="1"/>
  <c r="AG592" i="1"/>
  <c r="AH592" i="1"/>
  <c r="AI592" i="1"/>
  <c r="AG593" i="1"/>
  <c r="AH593" i="1"/>
  <c r="AI593" i="1"/>
  <c r="AG594" i="1"/>
  <c r="AH594" i="1"/>
  <c r="AI594" i="1"/>
  <c r="AG595" i="1"/>
  <c r="AH595" i="1"/>
  <c r="AI595" i="1"/>
  <c r="AG596" i="1"/>
  <c r="AH596" i="1"/>
  <c r="AI596" i="1"/>
  <c r="AG597" i="1"/>
  <c r="AH597" i="1"/>
  <c r="AI597" i="1"/>
  <c r="AG598" i="1"/>
  <c r="AH598" i="1"/>
  <c r="AI598" i="1"/>
  <c r="AG599" i="1"/>
  <c r="AH599" i="1"/>
  <c r="AI599" i="1"/>
  <c r="AG600" i="1"/>
  <c r="AH600" i="1"/>
  <c r="AI600" i="1"/>
  <c r="AG601" i="1"/>
  <c r="AH601" i="1"/>
  <c r="AI601" i="1"/>
  <c r="AG602" i="1"/>
  <c r="AH602" i="1"/>
  <c r="AI602" i="1"/>
  <c r="AG603" i="1"/>
  <c r="AH603" i="1"/>
  <c r="AI603" i="1"/>
  <c r="AG604" i="1"/>
  <c r="AH604" i="1"/>
  <c r="AI604" i="1"/>
  <c r="AG605" i="1"/>
  <c r="AH605" i="1"/>
  <c r="AI605" i="1"/>
  <c r="AG611" i="1"/>
  <c r="AH611" i="1"/>
  <c r="AI611" i="1"/>
  <c r="AG612" i="1"/>
  <c r="AH612" i="1"/>
  <c r="AI612" i="1"/>
  <c r="AG613" i="1"/>
  <c r="AH613" i="1"/>
  <c r="AI613" i="1"/>
  <c r="AG614" i="1"/>
  <c r="AH614" i="1"/>
  <c r="AI614" i="1"/>
  <c r="AG615" i="1"/>
  <c r="AH615" i="1"/>
  <c r="AI615" i="1"/>
  <c r="AG616" i="1"/>
  <c r="AH616" i="1"/>
  <c r="AI616" i="1"/>
  <c r="AG617" i="1"/>
  <c r="AH617" i="1"/>
  <c r="AI617" i="1"/>
  <c r="AG618" i="1"/>
  <c r="AH618" i="1"/>
  <c r="AI618" i="1"/>
  <c r="AG619" i="1"/>
  <c r="AH619" i="1"/>
  <c r="AI619" i="1"/>
  <c r="AG620" i="1"/>
  <c r="AH620" i="1"/>
  <c r="AI620" i="1"/>
  <c r="AG621" i="1"/>
  <c r="AH621" i="1"/>
  <c r="AI621" i="1"/>
  <c r="AG622" i="1"/>
  <c r="AH622" i="1"/>
  <c r="AI622" i="1"/>
  <c r="AG623" i="1"/>
  <c r="AH623" i="1"/>
  <c r="AI623" i="1"/>
  <c r="AG624" i="1"/>
  <c r="AH624" i="1"/>
  <c r="AI624" i="1"/>
  <c r="AG625" i="1"/>
  <c r="AH625" i="1"/>
  <c r="AI625" i="1"/>
  <c r="AG626" i="1"/>
  <c r="AH626" i="1"/>
  <c r="AI626" i="1"/>
  <c r="AG627" i="1"/>
  <c r="AH627" i="1"/>
  <c r="AI627" i="1"/>
  <c r="AG628" i="1"/>
  <c r="AH628" i="1"/>
  <c r="AI628" i="1"/>
  <c r="AG629" i="1"/>
  <c r="AH629" i="1"/>
  <c r="AI629" i="1"/>
  <c r="AG630" i="1"/>
  <c r="AH630" i="1"/>
  <c r="AI630" i="1"/>
  <c r="AG631" i="1"/>
  <c r="AH631" i="1"/>
  <c r="AI631" i="1"/>
  <c r="AG632" i="1"/>
  <c r="AH632" i="1"/>
  <c r="AI632" i="1"/>
  <c r="AG633" i="1"/>
  <c r="AH633" i="1"/>
  <c r="AI633" i="1"/>
  <c r="AG634" i="1"/>
  <c r="AH634" i="1"/>
  <c r="AI634" i="1"/>
  <c r="AG635" i="1"/>
  <c r="AH635" i="1"/>
  <c r="AI635" i="1"/>
  <c r="AG636" i="1"/>
  <c r="AH636" i="1"/>
  <c r="AI636" i="1"/>
  <c r="AG637" i="1"/>
  <c r="AH637" i="1"/>
  <c r="AI637" i="1"/>
  <c r="AG638" i="1"/>
  <c r="AH638" i="1"/>
  <c r="AI638" i="1"/>
  <c r="AG639" i="1"/>
  <c r="AH639" i="1"/>
  <c r="AI639" i="1"/>
  <c r="AG640" i="1"/>
  <c r="AH640" i="1"/>
  <c r="AI640" i="1"/>
  <c r="AG641" i="1"/>
  <c r="AH641" i="1"/>
  <c r="AI641" i="1"/>
  <c r="AG642" i="1"/>
  <c r="AH642" i="1"/>
  <c r="AI642" i="1"/>
  <c r="AG643" i="1"/>
  <c r="AH643" i="1"/>
  <c r="AI643" i="1"/>
  <c r="AG644" i="1"/>
  <c r="AH644" i="1"/>
  <c r="AI644" i="1"/>
  <c r="AG645" i="1"/>
  <c r="AH645" i="1"/>
  <c r="AI645" i="1"/>
  <c r="AG646" i="1"/>
  <c r="AH646" i="1"/>
  <c r="AI646" i="1"/>
  <c r="AG647" i="1"/>
  <c r="AH647" i="1"/>
  <c r="AI647" i="1"/>
  <c r="AG648" i="1"/>
  <c r="AH648" i="1"/>
  <c r="AI648" i="1"/>
  <c r="AG649" i="1"/>
  <c r="AH649" i="1"/>
  <c r="AI649" i="1"/>
  <c r="AG650" i="1"/>
  <c r="AH650" i="1"/>
  <c r="AI650" i="1"/>
  <c r="AG651" i="1"/>
  <c r="AH651" i="1"/>
  <c r="AI651" i="1"/>
  <c r="AG652" i="1"/>
  <c r="AH652" i="1"/>
  <c r="AI652" i="1"/>
  <c r="AG653" i="1"/>
  <c r="AH653" i="1"/>
  <c r="AI653" i="1"/>
  <c r="AG654" i="1"/>
  <c r="AH654" i="1"/>
  <c r="AI654" i="1"/>
  <c r="AG655" i="1"/>
  <c r="AH655" i="1"/>
  <c r="AI655" i="1"/>
  <c r="AG656" i="1"/>
  <c r="AH656" i="1"/>
  <c r="AI656" i="1"/>
  <c r="AG657" i="1"/>
  <c r="AH657" i="1"/>
  <c r="AI657" i="1"/>
  <c r="AG658" i="1"/>
  <c r="AH658" i="1"/>
  <c r="AI658" i="1"/>
  <c r="AG659" i="1"/>
  <c r="AH659" i="1"/>
  <c r="AI659" i="1"/>
  <c r="AG660" i="1"/>
  <c r="AH660" i="1"/>
  <c r="AI660" i="1"/>
  <c r="AG661" i="1"/>
  <c r="AH661" i="1"/>
  <c r="AI661" i="1"/>
  <c r="AG662" i="1"/>
  <c r="AH662" i="1"/>
  <c r="AI662" i="1"/>
  <c r="AG663" i="1"/>
  <c r="AH663" i="1"/>
  <c r="AI663" i="1"/>
  <c r="AG664" i="1"/>
  <c r="AH664" i="1"/>
  <c r="AI664" i="1"/>
  <c r="AG665" i="1"/>
  <c r="AH665" i="1"/>
  <c r="AI665" i="1"/>
  <c r="AG666" i="1"/>
  <c r="AH666" i="1"/>
  <c r="AI666" i="1"/>
  <c r="AG667" i="1"/>
  <c r="AH667" i="1"/>
  <c r="AI667" i="1"/>
  <c r="AG668" i="1"/>
  <c r="AH668" i="1"/>
  <c r="AI668" i="1"/>
  <c r="AG669" i="1"/>
  <c r="AH669" i="1"/>
  <c r="AI669" i="1"/>
  <c r="AG670" i="1"/>
  <c r="AH670" i="1"/>
  <c r="AI670" i="1"/>
  <c r="AG671" i="1"/>
  <c r="AH671" i="1"/>
  <c r="AI671" i="1"/>
  <c r="AG672" i="1"/>
  <c r="AH672" i="1"/>
  <c r="AI672" i="1"/>
  <c r="AG673" i="1"/>
  <c r="AH673" i="1"/>
  <c r="AI673" i="1"/>
  <c r="AG674" i="1"/>
  <c r="AH674" i="1"/>
  <c r="AI674" i="1"/>
  <c r="AG675" i="1"/>
  <c r="AH675" i="1"/>
  <c r="AI675" i="1"/>
  <c r="AG676" i="1"/>
  <c r="AH676" i="1"/>
  <c r="AI676" i="1"/>
  <c r="AG677" i="1"/>
  <c r="AH677" i="1"/>
  <c r="AI677" i="1"/>
  <c r="AG678" i="1"/>
  <c r="AH678" i="1"/>
  <c r="AI678" i="1"/>
  <c r="AG679" i="1"/>
  <c r="AH679" i="1"/>
  <c r="AI679" i="1"/>
  <c r="AG680" i="1"/>
  <c r="AH680" i="1"/>
  <c r="AI680" i="1"/>
  <c r="AG681" i="1"/>
  <c r="AH681" i="1"/>
  <c r="AI681" i="1"/>
  <c r="AG682" i="1"/>
  <c r="AH682" i="1"/>
  <c r="AI682" i="1"/>
  <c r="AG683" i="1"/>
  <c r="AH683" i="1"/>
  <c r="AI683" i="1"/>
  <c r="AG684" i="1"/>
  <c r="AH684" i="1"/>
  <c r="AI684" i="1"/>
  <c r="AG685" i="1"/>
  <c r="AH685" i="1"/>
  <c r="AI685" i="1"/>
  <c r="AG686" i="1"/>
  <c r="AH686" i="1"/>
  <c r="AI686" i="1"/>
  <c r="AG687" i="1"/>
  <c r="AH687" i="1"/>
  <c r="AI687" i="1"/>
  <c r="AG688" i="1"/>
  <c r="AH688" i="1"/>
  <c r="AI688" i="1"/>
  <c r="AG689" i="1"/>
  <c r="AH689" i="1"/>
  <c r="AI689" i="1"/>
  <c r="AG690" i="1"/>
  <c r="AH690" i="1"/>
  <c r="AI690" i="1"/>
  <c r="AG691" i="1"/>
  <c r="AH691" i="1"/>
  <c r="AI691" i="1"/>
  <c r="AG692" i="1"/>
  <c r="AH692" i="1"/>
  <c r="AI692" i="1"/>
  <c r="AG693" i="1"/>
  <c r="AH693" i="1"/>
  <c r="AI693" i="1"/>
  <c r="AG694" i="1"/>
  <c r="AH694" i="1"/>
  <c r="AI694" i="1"/>
  <c r="AG695" i="1"/>
  <c r="AH695" i="1"/>
  <c r="AI695" i="1"/>
  <c r="AG696" i="1"/>
  <c r="AH696" i="1"/>
  <c r="AI696" i="1"/>
  <c r="AG697" i="1"/>
  <c r="AH697" i="1"/>
  <c r="AI697" i="1"/>
  <c r="AG698" i="1"/>
  <c r="AH698" i="1"/>
  <c r="AI698" i="1"/>
  <c r="AG699" i="1"/>
  <c r="AH699" i="1"/>
  <c r="AI699" i="1"/>
  <c r="AG700" i="1"/>
  <c r="AH700" i="1"/>
  <c r="AI700" i="1"/>
  <c r="AG701" i="1"/>
  <c r="AH701" i="1"/>
  <c r="AI701" i="1"/>
  <c r="AG702" i="1"/>
  <c r="AH702" i="1"/>
  <c r="AI702" i="1"/>
  <c r="AG707" i="1"/>
  <c r="AH707" i="1"/>
  <c r="AI707" i="1"/>
  <c r="AG708" i="1"/>
  <c r="AH708" i="1"/>
  <c r="AI708" i="1"/>
  <c r="AG709" i="1"/>
  <c r="AH709" i="1"/>
  <c r="AI709" i="1"/>
  <c r="AG710" i="1"/>
  <c r="AH710" i="1"/>
  <c r="AI710" i="1"/>
  <c r="AG711" i="1"/>
  <c r="AH711" i="1"/>
  <c r="AI711" i="1"/>
  <c r="AG712" i="1"/>
  <c r="AH712" i="1"/>
  <c r="AI712" i="1"/>
  <c r="AG713" i="1"/>
  <c r="AH713" i="1"/>
  <c r="AI713" i="1"/>
  <c r="AG714" i="1"/>
  <c r="AH714" i="1"/>
  <c r="AI714" i="1"/>
  <c r="AG715" i="1"/>
  <c r="AH715" i="1"/>
  <c r="AI715" i="1"/>
  <c r="AG716" i="1"/>
  <c r="AH716" i="1"/>
  <c r="AI716" i="1"/>
  <c r="AG717" i="1"/>
  <c r="AH717" i="1"/>
  <c r="AI717" i="1"/>
  <c r="AG718" i="1"/>
  <c r="AH718" i="1"/>
  <c r="AI718" i="1"/>
  <c r="AG719" i="1"/>
  <c r="AH719" i="1"/>
  <c r="AI719" i="1"/>
  <c r="AG720" i="1"/>
  <c r="AH720" i="1"/>
  <c r="AI720" i="1"/>
  <c r="AG721" i="1"/>
  <c r="AH721" i="1"/>
  <c r="AI721" i="1"/>
  <c r="AG722" i="1"/>
  <c r="AH722" i="1"/>
  <c r="AI722" i="1"/>
  <c r="AG723" i="1"/>
  <c r="AH723" i="1"/>
  <c r="AI723" i="1"/>
  <c r="AG724" i="1"/>
  <c r="AH724" i="1"/>
  <c r="AI724" i="1"/>
  <c r="AG725" i="1"/>
  <c r="AH725" i="1"/>
  <c r="AI725" i="1"/>
  <c r="AG726" i="1"/>
  <c r="AH726" i="1"/>
  <c r="AI726" i="1"/>
  <c r="AG727" i="1"/>
  <c r="AH727" i="1"/>
  <c r="AI727" i="1"/>
  <c r="AG728" i="1"/>
  <c r="AH728" i="1"/>
  <c r="AI728" i="1"/>
  <c r="AG729" i="1"/>
  <c r="AH729" i="1"/>
  <c r="AI729" i="1"/>
  <c r="AG730" i="1"/>
  <c r="AH730" i="1"/>
  <c r="AI730" i="1"/>
  <c r="AG731" i="1"/>
  <c r="AH731" i="1"/>
  <c r="AI731" i="1"/>
  <c r="AG732" i="1"/>
  <c r="AH732" i="1"/>
  <c r="AI732" i="1"/>
  <c r="AG733" i="1"/>
  <c r="AH733" i="1"/>
  <c r="AI733" i="1"/>
  <c r="AG734" i="1"/>
  <c r="AH734" i="1"/>
  <c r="AI734" i="1"/>
  <c r="AG735" i="1"/>
  <c r="AH735" i="1"/>
  <c r="AI735" i="1"/>
  <c r="AG736" i="1"/>
  <c r="AH736" i="1"/>
  <c r="AI736" i="1"/>
  <c r="AG737" i="1"/>
  <c r="AH737" i="1"/>
  <c r="AI737" i="1"/>
  <c r="AG738" i="1"/>
  <c r="AH738" i="1"/>
  <c r="AI738" i="1"/>
  <c r="AG739" i="1"/>
  <c r="AH739" i="1"/>
  <c r="AI739" i="1"/>
  <c r="AG740" i="1"/>
  <c r="AH740" i="1"/>
  <c r="AI740" i="1"/>
  <c r="AG741" i="1"/>
  <c r="AH741" i="1"/>
  <c r="AI741" i="1"/>
  <c r="AG742" i="1"/>
  <c r="AH742" i="1"/>
  <c r="AI742" i="1"/>
  <c r="AG743" i="1"/>
  <c r="AH743" i="1"/>
  <c r="AI743" i="1"/>
  <c r="AG744" i="1"/>
  <c r="AH744" i="1"/>
  <c r="AI744" i="1"/>
  <c r="AG745" i="1"/>
  <c r="AH745" i="1"/>
  <c r="AI745" i="1"/>
  <c r="AG746" i="1"/>
  <c r="AH746" i="1"/>
  <c r="AI746" i="1"/>
  <c r="AG747" i="1"/>
  <c r="AH747" i="1"/>
  <c r="AI747" i="1"/>
  <c r="AG748" i="1"/>
  <c r="AH748" i="1"/>
  <c r="AI748" i="1"/>
  <c r="AG749" i="1"/>
  <c r="AH749" i="1"/>
  <c r="AI749" i="1"/>
  <c r="AG750" i="1"/>
  <c r="AH750" i="1"/>
  <c r="AI750" i="1"/>
  <c r="AG751" i="1"/>
  <c r="AH751" i="1"/>
  <c r="AI751" i="1"/>
  <c r="AG752" i="1"/>
  <c r="AH752" i="1"/>
  <c r="AI752" i="1"/>
  <c r="AG753" i="1"/>
  <c r="AH753" i="1"/>
  <c r="AI753" i="1"/>
  <c r="AG754" i="1"/>
  <c r="AH754" i="1"/>
  <c r="AI754" i="1"/>
  <c r="AG755" i="1"/>
  <c r="AH755" i="1"/>
  <c r="AI755" i="1"/>
  <c r="AG756" i="1"/>
  <c r="AH756" i="1"/>
  <c r="AI756" i="1"/>
  <c r="AG757" i="1"/>
  <c r="AH757" i="1"/>
  <c r="AI757" i="1"/>
  <c r="AG758" i="1"/>
  <c r="AH758" i="1"/>
  <c r="AI758" i="1"/>
  <c r="AG759" i="1"/>
  <c r="AH759" i="1"/>
  <c r="AI759" i="1"/>
  <c r="AG760" i="1"/>
  <c r="AH760" i="1"/>
  <c r="AI760" i="1"/>
  <c r="AG761" i="1"/>
  <c r="AH761" i="1"/>
  <c r="AI761" i="1"/>
  <c r="AG762" i="1"/>
  <c r="AH762" i="1"/>
  <c r="AI762" i="1"/>
  <c r="AG763" i="1"/>
  <c r="AH763" i="1"/>
  <c r="AI763" i="1"/>
  <c r="AG764" i="1"/>
  <c r="AH764" i="1"/>
  <c r="AI764" i="1"/>
  <c r="AG765" i="1"/>
  <c r="AH765" i="1"/>
  <c r="AI765" i="1"/>
  <c r="AG766" i="1"/>
  <c r="AH766" i="1"/>
  <c r="AI766" i="1"/>
  <c r="AG767" i="1"/>
  <c r="AH767" i="1"/>
  <c r="AI767" i="1"/>
  <c r="AG768" i="1"/>
  <c r="AH768" i="1"/>
  <c r="AI768" i="1"/>
  <c r="AG769" i="1"/>
  <c r="AH769" i="1"/>
  <c r="AI769" i="1"/>
  <c r="AG770" i="1"/>
  <c r="AH770" i="1"/>
  <c r="AI770" i="1"/>
  <c r="AG771" i="1"/>
  <c r="AH771" i="1"/>
  <c r="AI771" i="1"/>
  <c r="AG772" i="1"/>
  <c r="AH772" i="1"/>
  <c r="AI772" i="1"/>
  <c r="AG773" i="1"/>
  <c r="AH773" i="1"/>
  <c r="AI773" i="1"/>
  <c r="AG774" i="1"/>
  <c r="AH774" i="1"/>
  <c r="AI774" i="1"/>
  <c r="AG775" i="1"/>
  <c r="AH775" i="1"/>
  <c r="AI775" i="1"/>
  <c r="AG776" i="1"/>
  <c r="AH776" i="1"/>
  <c r="AI776" i="1"/>
  <c r="AG777" i="1"/>
  <c r="AH777" i="1"/>
  <c r="AI777" i="1"/>
  <c r="AG778" i="1"/>
  <c r="AH778" i="1"/>
  <c r="AI778" i="1"/>
  <c r="AG779" i="1"/>
  <c r="AH779" i="1"/>
  <c r="AI779" i="1"/>
  <c r="AG780" i="1"/>
  <c r="AH780" i="1"/>
  <c r="AI780" i="1"/>
  <c r="AG781" i="1"/>
  <c r="AH781" i="1"/>
  <c r="AI781" i="1"/>
  <c r="AG782" i="1"/>
  <c r="AH782" i="1"/>
  <c r="AI782" i="1"/>
  <c r="AG783" i="1"/>
  <c r="AH783" i="1"/>
  <c r="AI783" i="1"/>
  <c r="AG784" i="1"/>
  <c r="AH784" i="1"/>
  <c r="AI784" i="1"/>
  <c r="AG785" i="1"/>
  <c r="AH785" i="1"/>
  <c r="AI785" i="1"/>
  <c r="AG786" i="1"/>
  <c r="AH786" i="1"/>
  <c r="AI786" i="1"/>
  <c r="AG787" i="1"/>
  <c r="AH787" i="1"/>
  <c r="AI787" i="1"/>
  <c r="AG788" i="1"/>
  <c r="AH788" i="1"/>
  <c r="AI788" i="1"/>
  <c r="AG789" i="1"/>
  <c r="AH789" i="1"/>
  <c r="AI789" i="1"/>
  <c r="AG790" i="1"/>
  <c r="AH790" i="1"/>
  <c r="AI790" i="1"/>
  <c r="AG791" i="1"/>
  <c r="AH791" i="1"/>
  <c r="AI791" i="1"/>
  <c r="AG792" i="1"/>
  <c r="AH792" i="1"/>
  <c r="AI792" i="1"/>
  <c r="AG793" i="1"/>
  <c r="AH793" i="1"/>
  <c r="AI793" i="1"/>
  <c r="AG794" i="1"/>
  <c r="AH794" i="1"/>
  <c r="AI794" i="1"/>
  <c r="AG795" i="1"/>
  <c r="AH795" i="1"/>
  <c r="AI795" i="1"/>
  <c r="AG796" i="1"/>
  <c r="AH796" i="1"/>
  <c r="AI796" i="1"/>
  <c r="AG797" i="1"/>
  <c r="AH797" i="1"/>
  <c r="AI797" i="1"/>
  <c r="AG798" i="1"/>
  <c r="AH798" i="1"/>
  <c r="AI798" i="1"/>
  <c r="AG799" i="1"/>
  <c r="AH799" i="1"/>
  <c r="AI799" i="1"/>
  <c r="AG800" i="1"/>
  <c r="AH800" i="1"/>
  <c r="AI800" i="1"/>
  <c r="AG801" i="1"/>
  <c r="AH801" i="1"/>
  <c r="AI801" i="1"/>
  <c r="AG802" i="1"/>
  <c r="AH802" i="1"/>
  <c r="AI802" i="1"/>
  <c r="AG803" i="1"/>
  <c r="AH803" i="1"/>
  <c r="AI803" i="1"/>
  <c r="AG804" i="1"/>
  <c r="AH804" i="1"/>
  <c r="AI804" i="1"/>
  <c r="AG805" i="1"/>
  <c r="AH805" i="1"/>
  <c r="AI805" i="1"/>
  <c r="AG806" i="1"/>
  <c r="AH806" i="1"/>
  <c r="AI806" i="1"/>
  <c r="AG807" i="1"/>
  <c r="AH807" i="1"/>
  <c r="AI807" i="1"/>
  <c r="AG808" i="1"/>
  <c r="AH808" i="1"/>
  <c r="AI808" i="1"/>
  <c r="AG809" i="1"/>
  <c r="AH809" i="1"/>
  <c r="AI809" i="1"/>
  <c r="AG810" i="1"/>
  <c r="AH810" i="1"/>
  <c r="AI810" i="1"/>
  <c r="AG811" i="1"/>
  <c r="AH811" i="1"/>
  <c r="AI811" i="1"/>
  <c r="AG812" i="1"/>
  <c r="AH812" i="1"/>
  <c r="AI812" i="1"/>
  <c r="AG813" i="1"/>
  <c r="AH813" i="1"/>
  <c r="AI813" i="1"/>
  <c r="AG814" i="1"/>
  <c r="AH814" i="1"/>
  <c r="AI814" i="1"/>
  <c r="AG815" i="1"/>
  <c r="AH815" i="1"/>
  <c r="AI815" i="1"/>
  <c r="AG816" i="1"/>
  <c r="AH816" i="1"/>
  <c r="AI816" i="1"/>
  <c r="AG817" i="1"/>
  <c r="AH817" i="1"/>
  <c r="AI817" i="1"/>
  <c r="AG818" i="1"/>
  <c r="AH818" i="1"/>
  <c r="AI818" i="1"/>
  <c r="AG819" i="1"/>
  <c r="AH819" i="1"/>
  <c r="AI819" i="1"/>
  <c r="AG820" i="1"/>
  <c r="AH820" i="1"/>
  <c r="AI820" i="1"/>
  <c r="AG821" i="1"/>
  <c r="AH821" i="1"/>
  <c r="AI821" i="1"/>
  <c r="AG822" i="1"/>
  <c r="AH822" i="1"/>
  <c r="AI822" i="1"/>
  <c r="AG823" i="1"/>
  <c r="AH823" i="1"/>
  <c r="AI823" i="1"/>
  <c r="AG824" i="1"/>
  <c r="AH824" i="1"/>
  <c r="AI824" i="1"/>
  <c r="AG825" i="1"/>
  <c r="AH825" i="1"/>
  <c r="AI825" i="1"/>
  <c r="AG826" i="1"/>
  <c r="AH826" i="1"/>
  <c r="AI826" i="1"/>
  <c r="AG827" i="1"/>
  <c r="AH827" i="1"/>
  <c r="AI827" i="1"/>
  <c r="AG828" i="1"/>
  <c r="AH828" i="1"/>
  <c r="AI828" i="1"/>
  <c r="AG829" i="1"/>
  <c r="AH829" i="1"/>
  <c r="AI829" i="1"/>
  <c r="AG830" i="1"/>
  <c r="AH830" i="1"/>
  <c r="AI830" i="1"/>
  <c r="AG831" i="1"/>
  <c r="AH831" i="1"/>
  <c r="AI831" i="1"/>
  <c r="AG832" i="1"/>
  <c r="AH832" i="1"/>
  <c r="AI832" i="1"/>
  <c r="AG833" i="1"/>
  <c r="AH833" i="1"/>
  <c r="AI833" i="1"/>
  <c r="AG834" i="1"/>
  <c r="AH834" i="1"/>
  <c r="AI834" i="1"/>
  <c r="AG835" i="1"/>
  <c r="AH835" i="1"/>
  <c r="AI835" i="1"/>
  <c r="AG836" i="1"/>
  <c r="AH836" i="1"/>
  <c r="AI836" i="1"/>
  <c r="AG837" i="1"/>
  <c r="AH837" i="1"/>
  <c r="AI837" i="1"/>
  <c r="AG838" i="1"/>
  <c r="AH838" i="1"/>
  <c r="AI838" i="1"/>
  <c r="AG839" i="1"/>
  <c r="AH839" i="1"/>
  <c r="AI839" i="1"/>
  <c r="AG840" i="1"/>
  <c r="AH840" i="1"/>
  <c r="AI840" i="1"/>
  <c r="AG841" i="1"/>
  <c r="AH841" i="1"/>
  <c r="AI841" i="1"/>
  <c r="AG842" i="1"/>
  <c r="AH842" i="1"/>
  <c r="AI842" i="1"/>
  <c r="AG843" i="1"/>
  <c r="AH843" i="1"/>
  <c r="AI843" i="1"/>
  <c r="AG844" i="1"/>
  <c r="AH844" i="1"/>
  <c r="AI844" i="1"/>
  <c r="AG845" i="1"/>
  <c r="AH845" i="1"/>
  <c r="AI845" i="1"/>
  <c r="AG846" i="1"/>
  <c r="AH846" i="1"/>
  <c r="AI846" i="1"/>
  <c r="AG847" i="1"/>
  <c r="AH847" i="1"/>
  <c r="AI847" i="1"/>
  <c r="AG848" i="1"/>
  <c r="AH848" i="1"/>
  <c r="AI848" i="1"/>
  <c r="AG849" i="1"/>
  <c r="AH849" i="1"/>
  <c r="AI849" i="1"/>
  <c r="AG850" i="1"/>
  <c r="AH850" i="1"/>
  <c r="AI850" i="1"/>
  <c r="AG851" i="1"/>
  <c r="AH851" i="1"/>
  <c r="AI851" i="1"/>
  <c r="AG852" i="1"/>
  <c r="AH852" i="1"/>
  <c r="AI852" i="1"/>
  <c r="AG853" i="1"/>
  <c r="AH853" i="1"/>
  <c r="AI853" i="1"/>
  <c r="AG854" i="1"/>
  <c r="AH854" i="1"/>
  <c r="AI854" i="1"/>
  <c r="AG855" i="1"/>
  <c r="AH855" i="1"/>
  <c r="AI855" i="1"/>
  <c r="AG856" i="1"/>
  <c r="AH856" i="1"/>
  <c r="AI856" i="1"/>
  <c r="AG857" i="1"/>
  <c r="AH857" i="1"/>
  <c r="AI857" i="1"/>
  <c r="AG858" i="1"/>
  <c r="AH858" i="1"/>
  <c r="AI858" i="1"/>
  <c r="AG859" i="1"/>
  <c r="AH859" i="1"/>
  <c r="AI859" i="1"/>
  <c r="AG860" i="1"/>
  <c r="AH860" i="1"/>
  <c r="AI860" i="1"/>
  <c r="AG861" i="1"/>
  <c r="AH861" i="1"/>
  <c r="AI861" i="1"/>
  <c r="AG862" i="1"/>
  <c r="AH862" i="1"/>
  <c r="AI862" i="1"/>
  <c r="AG863" i="1"/>
  <c r="AH863" i="1"/>
  <c r="AI863" i="1"/>
  <c r="AG864" i="1"/>
  <c r="AH864" i="1"/>
  <c r="AI864" i="1"/>
  <c r="AG865" i="1"/>
  <c r="AH865" i="1"/>
  <c r="AI865" i="1"/>
  <c r="AG866" i="1"/>
  <c r="AH866" i="1"/>
  <c r="AI866" i="1"/>
  <c r="AG867" i="1"/>
  <c r="AH867" i="1"/>
  <c r="AI867" i="1"/>
  <c r="AG868" i="1"/>
  <c r="AH868" i="1"/>
  <c r="AI868" i="1"/>
  <c r="AG869" i="1"/>
  <c r="AH869" i="1"/>
  <c r="AI869" i="1"/>
  <c r="AG870" i="1"/>
  <c r="AH870" i="1"/>
  <c r="AI870" i="1"/>
  <c r="AG871" i="1"/>
  <c r="AH871" i="1"/>
  <c r="AI871" i="1"/>
  <c r="AG872" i="1"/>
  <c r="AH872" i="1"/>
  <c r="AI872" i="1"/>
  <c r="AG873" i="1"/>
  <c r="AH873" i="1"/>
  <c r="AI873" i="1"/>
  <c r="AG874" i="1"/>
  <c r="AH874" i="1"/>
  <c r="AI874" i="1"/>
  <c r="AG875" i="1"/>
  <c r="AH875" i="1"/>
  <c r="AI875" i="1"/>
  <c r="AG876" i="1"/>
  <c r="AH876" i="1"/>
  <c r="AI876" i="1"/>
  <c r="AG877" i="1"/>
  <c r="AH877" i="1"/>
  <c r="AI877" i="1"/>
  <c r="AG878" i="1"/>
  <c r="AH878" i="1"/>
  <c r="AI878" i="1"/>
  <c r="AG879" i="1"/>
  <c r="AH879" i="1"/>
  <c r="AI879" i="1"/>
  <c r="AG880" i="1"/>
  <c r="AH880" i="1"/>
  <c r="AI880" i="1"/>
  <c r="AG881" i="1"/>
  <c r="AH881" i="1"/>
  <c r="AI881" i="1"/>
  <c r="AG882" i="1"/>
  <c r="AH882" i="1"/>
  <c r="AI882" i="1"/>
  <c r="AG883" i="1"/>
  <c r="AH883" i="1"/>
  <c r="AI883" i="1"/>
  <c r="AG884" i="1"/>
  <c r="AH884" i="1"/>
  <c r="AI884" i="1"/>
  <c r="AG885" i="1"/>
  <c r="AH885" i="1"/>
  <c r="AI885" i="1"/>
  <c r="AG886" i="1"/>
  <c r="AH886" i="1"/>
  <c r="AI886" i="1"/>
  <c r="AG887" i="1"/>
  <c r="AH887" i="1"/>
  <c r="AI887" i="1"/>
  <c r="AG888" i="1"/>
  <c r="AH888" i="1"/>
  <c r="AI888" i="1"/>
  <c r="AG889" i="1"/>
  <c r="AH889" i="1"/>
  <c r="AI889" i="1"/>
  <c r="AG890" i="1"/>
  <c r="AH890" i="1"/>
  <c r="AI890" i="1"/>
  <c r="AG891" i="1"/>
  <c r="AH891" i="1"/>
  <c r="AI891" i="1"/>
  <c r="AG892" i="1"/>
  <c r="AH892" i="1"/>
  <c r="AI892" i="1"/>
  <c r="AG893" i="1"/>
  <c r="AH893" i="1"/>
  <c r="AI893" i="1"/>
  <c r="AG894" i="1"/>
  <c r="AH894" i="1"/>
  <c r="AI894" i="1"/>
  <c r="AG895" i="1"/>
  <c r="AH895" i="1"/>
  <c r="AI895" i="1"/>
  <c r="AG1316" i="1" l="1"/>
  <c r="E27" i="2" l="1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E32" i="2"/>
  <c r="F32" i="2"/>
  <c r="F44" i="2" s="1"/>
  <c r="G32" i="2"/>
  <c r="H32" i="2"/>
  <c r="I32" i="2"/>
  <c r="J32" i="2"/>
  <c r="K32" i="2"/>
  <c r="L32" i="2"/>
  <c r="M32" i="2"/>
  <c r="N32" i="2"/>
  <c r="O32" i="2"/>
  <c r="P32" i="2"/>
  <c r="Q32" i="2"/>
  <c r="R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E43" i="2"/>
  <c r="F43" i="2"/>
  <c r="F60" i="2" s="1"/>
  <c r="F78" i="2" s="1"/>
  <c r="G43" i="2"/>
  <c r="H43" i="2"/>
  <c r="I43" i="2"/>
  <c r="J43" i="2"/>
  <c r="K43" i="2"/>
  <c r="L43" i="2"/>
  <c r="M43" i="2"/>
  <c r="N43" i="2"/>
  <c r="O43" i="2"/>
  <c r="P43" i="2"/>
  <c r="Q43" i="2"/>
  <c r="R43" i="2"/>
  <c r="G44" i="2" l="1"/>
  <c r="G56" i="2" s="1"/>
  <c r="G74" i="2" s="1"/>
  <c r="Q44" i="2"/>
  <c r="Q56" i="2" s="1"/>
  <c r="Q74" i="2" s="1"/>
  <c r="K44" i="2"/>
  <c r="F48" i="2"/>
  <c r="F52" i="2"/>
  <c r="F70" i="2" s="1"/>
  <c r="F56" i="2"/>
  <c r="F74" i="2" s="1"/>
  <c r="F50" i="2"/>
  <c r="F68" i="2" s="1"/>
  <c r="F51" i="2"/>
  <c r="F69" i="2" s="1"/>
  <c r="F54" i="2"/>
  <c r="F72" i="2" s="1"/>
  <c r="F55" i="2"/>
  <c r="F73" i="2" s="1"/>
  <c r="F58" i="2"/>
  <c r="F76" i="2" s="1"/>
  <c r="K57" i="2"/>
  <c r="K75" i="2" s="1"/>
  <c r="O44" i="2"/>
  <c r="O56" i="2" s="1"/>
  <c r="O74" i="2" s="1"/>
  <c r="F59" i="2"/>
  <c r="F77" i="2" s="1"/>
  <c r="O49" i="2"/>
  <c r="O67" i="2" s="1"/>
  <c r="T1313" i="1"/>
  <c r="T26" i="4"/>
  <c r="I44" i="2"/>
  <c r="I57" i="2" s="1"/>
  <c r="I75" i="2" s="1"/>
  <c r="J59" i="2"/>
  <c r="J77" i="2" s="1"/>
  <c r="F57" i="2"/>
  <c r="F75" i="2" s="1"/>
  <c r="P54" i="2"/>
  <c r="P72" i="2" s="1"/>
  <c r="L52" i="2"/>
  <c r="L70" i="2" s="1"/>
  <c r="J44" i="2"/>
  <c r="J51" i="2"/>
  <c r="J69" i="2" s="1"/>
  <c r="N49" i="2"/>
  <c r="N67" i="2" s="1"/>
  <c r="L60" i="2"/>
  <c r="L78" i="2" s="1"/>
  <c r="R44" i="2"/>
  <c r="R51" i="2"/>
  <c r="R69" i="2" s="1"/>
  <c r="H44" i="2"/>
  <c r="H50" i="2" s="1"/>
  <c r="H68" i="2" s="1"/>
  <c r="F49" i="2"/>
  <c r="F67" i="2" s="1"/>
  <c r="L48" i="2"/>
  <c r="L44" i="2"/>
  <c r="M44" i="2"/>
  <c r="E44" i="2"/>
  <c r="E56" i="2" s="1"/>
  <c r="E74" i="2" s="1"/>
  <c r="R59" i="2"/>
  <c r="R77" i="2" s="1"/>
  <c r="J55" i="2"/>
  <c r="J73" i="2" s="1"/>
  <c r="F53" i="2"/>
  <c r="F71" i="2" s="1"/>
  <c r="P50" i="2"/>
  <c r="P68" i="2" s="1"/>
  <c r="P44" i="2"/>
  <c r="N44" i="2"/>
  <c r="O60" i="2"/>
  <c r="O78" i="2" s="1"/>
  <c r="G60" i="2"/>
  <c r="G78" i="2" s="1"/>
  <c r="M59" i="2"/>
  <c r="M77" i="2" s="1"/>
  <c r="V1303" i="1" l="1"/>
  <c r="V16" i="4"/>
  <c r="AC1309" i="1"/>
  <c r="AC22" i="4"/>
  <c r="S1309" i="1"/>
  <c r="S22" i="4"/>
  <c r="W1310" i="1"/>
  <c r="W23" i="4"/>
  <c r="AE1309" i="1"/>
  <c r="AE22" i="4"/>
  <c r="U1309" i="1"/>
  <c r="U22" i="4"/>
  <c r="AB1302" i="1"/>
  <c r="AB15" i="4"/>
  <c r="T1305" i="1"/>
  <c r="T18" i="4"/>
  <c r="AF1312" i="1"/>
  <c r="AF25" i="4"/>
  <c r="J50" i="2"/>
  <c r="J68" i="2" s="1"/>
  <c r="J54" i="2"/>
  <c r="J72" i="2" s="1"/>
  <c r="J58" i="2"/>
  <c r="J76" i="2" s="1"/>
  <c r="J48" i="2"/>
  <c r="J60" i="2"/>
  <c r="J78" i="2" s="1"/>
  <c r="J49" i="2"/>
  <c r="J67" i="2" s="1"/>
  <c r="J52" i="2"/>
  <c r="J70" i="2" s="1"/>
  <c r="J53" i="2"/>
  <c r="J71" i="2" s="1"/>
  <c r="J57" i="2"/>
  <c r="J75" i="2" s="1"/>
  <c r="J56" i="2"/>
  <c r="J74" i="2" s="1"/>
  <c r="I50" i="2"/>
  <c r="I68" i="2" s="1"/>
  <c r="T1311" i="1"/>
  <c r="T24" i="4"/>
  <c r="K50" i="2"/>
  <c r="K68" i="2" s="1"/>
  <c r="K54" i="2"/>
  <c r="K72" i="2" s="1"/>
  <c r="K56" i="2"/>
  <c r="K74" i="2" s="1"/>
  <c r="K52" i="2"/>
  <c r="K70" i="2" s="1"/>
  <c r="K49" i="2"/>
  <c r="K67" i="2" s="1"/>
  <c r="K53" i="2"/>
  <c r="K71" i="2" s="1"/>
  <c r="K60" i="2"/>
  <c r="K78" i="2" s="1"/>
  <c r="K48" i="2"/>
  <c r="N48" i="2"/>
  <c r="N52" i="2"/>
  <c r="N70" i="2" s="1"/>
  <c r="N56" i="2"/>
  <c r="N74" i="2" s="1"/>
  <c r="N50" i="2"/>
  <c r="N68" i="2" s="1"/>
  <c r="N54" i="2"/>
  <c r="N72" i="2" s="1"/>
  <c r="N55" i="2"/>
  <c r="N73" i="2" s="1"/>
  <c r="N51" i="2"/>
  <c r="N69" i="2" s="1"/>
  <c r="N58" i="2"/>
  <c r="N76" i="2" s="1"/>
  <c r="N59" i="2"/>
  <c r="N77" i="2" s="1"/>
  <c r="R50" i="2"/>
  <c r="R68" i="2" s="1"/>
  <c r="R54" i="2"/>
  <c r="R72" i="2" s="1"/>
  <c r="R58" i="2"/>
  <c r="R76" i="2" s="1"/>
  <c r="R48" i="2"/>
  <c r="R49" i="2"/>
  <c r="R67" i="2" s="1"/>
  <c r="R52" i="2"/>
  <c r="R70" i="2" s="1"/>
  <c r="R53" i="2"/>
  <c r="R71" i="2" s="1"/>
  <c r="R57" i="2"/>
  <c r="R75" i="2" s="1"/>
  <c r="R56" i="2"/>
  <c r="R74" i="2" s="1"/>
  <c r="R60" i="2"/>
  <c r="R78" i="2" s="1"/>
  <c r="Q54" i="2"/>
  <c r="Q72" i="2" s="1"/>
  <c r="N53" i="2"/>
  <c r="N71" i="2" s="1"/>
  <c r="M51" i="2"/>
  <c r="M69" i="2" s="1"/>
  <c r="M55" i="2"/>
  <c r="M73" i="2" s="1"/>
  <c r="M57" i="2"/>
  <c r="M75" i="2" s="1"/>
  <c r="M58" i="2"/>
  <c r="M76" i="2" s="1"/>
  <c r="M50" i="2"/>
  <c r="M68" i="2" s="1"/>
  <c r="M49" i="2"/>
  <c r="M67" i="2" s="1"/>
  <c r="M53" i="2"/>
  <c r="M71" i="2" s="1"/>
  <c r="M54" i="2"/>
  <c r="M72" i="2" s="1"/>
  <c r="M52" i="2"/>
  <c r="M70" i="2" s="1"/>
  <c r="M48" i="2"/>
  <c r="H54" i="2"/>
  <c r="H72" i="2" s="1"/>
  <c r="AD1307" i="1"/>
  <c r="AD20" i="4"/>
  <c r="O57" i="2"/>
  <c r="O75" i="2" s="1"/>
  <c r="K59" i="2"/>
  <c r="K77" i="2" s="1"/>
  <c r="T1307" i="1"/>
  <c r="T20" i="4"/>
  <c r="O53" i="2"/>
  <c r="O71" i="2" s="1"/>
  <c r="U1313" i="1"/>
  <c r="U26" i="4"/>
  <c r="X1304" i="1"/>
  <c r="X17" i="4"/>
  <c r="I49" i="2"/>
  <c r="I67" i="2" s="1"/>
  <c r="I53" i="2"/>
  <c r="I71" i="2" s="1"/>
  <c r="I59" i="2"/>
  <c r="I77" i="2" s="1"/>
  <c r="I60" i="2"/>
  <c r="I78" i="2" s="1"/>
  <c r="I48" i="2"/>
  <c r="I51" i="2"/>
  <c r="I69" i="2" s="1"/>
  <c r="I56" i="2"/>
  <c r="I74" i="2" s="1"/>
  <c r="I55" i="2"/>
  <c r="I73" i="2" s="1"/>
  <c r="T1312" i="1"/>
  <c r="T25" i="4"/>
  <c r="F61" i="2"/>
  <c r="F66" i="2"/>
  <c r="G48" i="2"/>
  <c r="G52" i="2"/>
  <c r="G70" i="2" s="1"/>
  <c r="G51" i="2"/>
  <c r="G69" i="2" s="1"/>
  <c r="G50" i="2"/>
  <c r="G68" i="2" s="1"/>
  <c r="G49" i="2"/>
  <c r="G67" i="2" s="1"/>
  <c r="G54" i="2"/>
  <c r="G72" i="2" s="1"/>
  <c r="G55" i="2"/>
  <c r="G73" i="2" s="1"/>
  <c r="G58" i="2"/>
  <c r="G76" i="2" s="1"/>
  <c r="G59" i="2"/>
  <c r="G77" i="2" s="1"/>
  <c r="E51" i="2"/>
  <c r="E69" i="2" s="1"/>
  <c r="E55" i="2"/>
  <c r="E73" i="2" s="1"/>
  <c r="E58" i="2"/>
  <c r="E76" i="2" s="1"/>
  <c r="E50" i="2"/>
  <c r="E68" i="2" s="1"/>
  <c r="E49" i="2"/>
  <c r="E67" i="2" s="1"/>
  <c r="E53" i="2"/>
  <c r="E71" i="2" s="1"/>
  <c r="E54" i="2"/>
  <c r="E72" i="2" s="1"/>
  <c r="E57" i="2"/>
  <c r="E75" i="2" s="1"/>
  <c r="E48" i="2"/>
  <c r="E60" i="2"/>
  <c r="E78" i="2" s="1"/>
  <c r="Z1305" i="1"/>
  <c r="Z18" i="4"/>
  <c r="E52" i="2"/>
  <c r="E70" i="2" s="1"/>
  <c r="T1308" i="1"/>
  <c r="T21" i="4"/>
  <c r="K51" i="2"/>
  <c r="K69" i="2" s="1"/>
  <c r="I54" i="2"/>
  <c r="I72" i="2" s="1"/>
  <c r="Q57" i="2"/>
  <c r="Q75" i="2" s="1"/>
  <c r="P49" i="2"/>
  <c r="P67" i="2" s="1"/>
  <c r="P53" i="2"/>
  <c r="P71" i="2" s="1"/>
  <c r="P57" i="2"/>
  <c r="P75" i="2" s="1"/>
  <c r="P48" i="2"/>
  <c r="P55" i="2"/>
  <c r="P73" i="2" s="1"/>
  <c r="P56" i="2"/>
  <c r="P74" i="2" s="1"/>
  <c r="P60" i="2"/>
  <c r="P78" i="2" s="1"/>
  <c r="P59" i="2"/>
  <c r="P77" i="2" s="1"/>
  <c r="P51" i="2"/>
  <c r="P69" i="2" s="1"/>
  <c r="P52" i="2"/>
  <c r="P70" i="2" s="1"/>
  <c r="L51" i="2"/>
  <c r="L69" i="2" s="1"/>
  <c r="L55" i="2"/>
  <c r="L73" i="2" s="1"/>
  <c r="L59" i="2"/>
  <c r="L77" i="2" s="1"/>
  <c r="L49" i="2"/>
  <c r="L67" i="2" s="1"/>
  <c r="L57" i="2"/>
  <c r="L75" i="2" s="1"/>
  <c r="L58" i="2"/>
  <c r="L76" i="2" s="1"/>
  <c r="L50" i="2"/>
  <c r="L68" i="2" s="1"/>
  <c r="L53" i="2"/>
  <c r="L71" i="2" s="1"/>
  <c r="L54" i="2"/>
  <c r="L72" i="2" s="1"/>
  <c r="R55" i="2"/>
  <c r="R73" i="2" s="1"/>
  <c r="L56" i="2"/>
  <c r="L74" i="2" s="1"/>
  <c r="M60" i="2"/>
  <c r="M78" i="2" s="1"/>
  <c r="N60" i="2"/>
  <c r="N78" i="2" s="1"/>
  <c r="T1304" i="1"/>
  <c r="T17" i="4"/>
  <c r="M56" i="2"/>
  <c r="M74" i="2" s="1"/>
  <c r="Q58" i="2"/>
  <c r="Q76" i="2" s="1"/>
  <c r="AA1312" i="1"/>
  <c r="AA25" i="4"/>
  <c r="H49" i="2"/>
  <c r="H67" i="2" s="1"/>
  <c r="H53" i="2"/>
  <c r="H71" i="2" s="1"/>
  <c r="H57" i="2"/>
  <c r="H75" i="2" s="1"/>
  <c r="H59" i="2"/>
  <c r="H77" i="2" s="1"/>
  <c r="H60" i="2"/>
  <c r="H78" i="2" s="1"/>
  <c r="H55" i="2"/>
  <c r="H73" i="2" s="1"/>
  <c r="H51" i="2"/>
  <c r="H69" i="2" s="1"/>
  <c r="H52" i="2"/>
  <c r="H70" i="2" s="1"/>
  <c r="H48" i="2"/>
  <c r="H56" i="2"/>
  <c r="H74" i="2" s="1"/>
  <c r="AC1302" i="1"/>
  <c r="AC15" i="4"/>
  <c r="H58" i="2"/>
  <c r="H76" i="2" s="1"/>
  <c r="AC1313" i="1"/>
  <c r="AC26" i="4"/>
  <c r="AF1304" i="1"/>
  <c r="AF17" i="4"/>
  <c r="O48" i="2"/>
  <c r="O52" i="2"/>
  <c r="O70" i="2" s="1"/>
  <c r="O54" i="2"/>
  <c r="O72" i="2" s="1"/>
  <c r="O55" i="2"/>
  <c r="O73" i="2" s="1"/>
  <c r="O59" i="2"/>
  <c r="O77" i="2" s="1"/>
  <c r="O58" i="2"/>
  <c r="O76" i="2" s="1"/>
  <c r="O50" i="2"/>
  <c r="O68" i="2" s="1"/>
  <c r="O51" i="2"/>
  <c r="O69" i="2" s="1"/>
  <c r="G53" i="2"/>
  <c r="G71" i="2" s="1"/>
  <c r="K58" i="2"/>
  <c r="K76" i="2" s="1"/>
  <c r="AD1303" i="1"/>
  <c r="AD16" i="4"/>
  <c r="L66" i="2"/>
  <c r="N57" i="2"/>
  <c r="N75" i="2" s="1"/>
  <c r="T1310" i="1"/>
  <c r="T23" i="4"/>
  <c r="I52" i="2"/>
  <c r="I70" i="2" s="1"/>
  <c r="T1303" i="1"/>
  <c r="T16" i="4"/>
  <c r="I58" i="2"/>
  <c r="I76" i="2" s="1"/>
  <c r="G57" i="2"/>
  <c r="G75" i="2" s="1"/>
  <c r="X1308" i="1"/>
  <c r="X21" i="4"/>
  <c r="X1312" i="1"/>
  <c r="X25" i="4"/>
  <c r="Q49" i="2"/>
  <c r="Q67" i="2" s="1"/>
  <c r="Q53" i="2"/>
  <c r="Q71" i="2" s="1"/>
  <c r="Q51" i="2"/>
  <c r="Q69" i="2" s="1"/>
  <c r="Q48" i="2"/>
  <c r="Q55" i="2"/>
  <c r="Q73" i="2" s="1"/>
  <c r="Q60" i="2"/>
  <c r="Q78" i="2" s="1"/>
  <c r="Q59" i="2"/>
  <c r="Q77" i="2" s="1"/>
  <c r="Y1310" i="1"/>
  <c r="Y23" i="4"/>
  <c r="E59" i="2"/>
  <c r="E77" i="2" s="1"/>
  <c r="T1306" i="1"/>
  <c r="T19" i="4"/>
  <c r="T1302" i="1"/>
  <c r="T15" i="4"/>
  <c r="Z1313" i="1"/>
  <c r="Z26" i="4"/>
  <c r="P58" i="2"/>
  <c r="P76" i="2" s="1"/>
  <c r="Q52" i="2"/>
  <c r="Q70" i="2" s="1"/>
  <c r="T1309" i="1"/>
  <c r="T22" i="4"/>
  <c r="Q50" i="2"/>
  <c r="Q68" i="2" s="1"/>
  <c r="K55" i="2"/>
  <c r="K73" i="2" s="1"/>
  <c r="O66" i="2" l="1"/>
  <c r="O61" i="2"/>
  <c r="AB1313" i="1"/>
  <c r="AB26" i="4"/>
  <c r="E61" i="2"/>
  <c r="E66" i="2"/>
  <c r="W1304" i="1"/>
  <c r="W17" i="4"/>
  <c r="AB1312" i="1"/>
  <c r="AB25" i="4"/>
  <c r="Y1303" i="1"/>
  <c r="Y16" i="4"/>
  <c r="Y1308" i="1"/>
  <c r="Y21" i="4"/>
  <c r="AC1304" i="1"/>
  <c r="AC17" i="4"/>
  <c r="V1302" i="1"/>
  <c r="V15" i="4"/>
  <c r="AD1309" i="1"/>
  <c r="AD22" i="4"/>
  <c r="U1312" i="1"/>
  <c r="U25" i="4"/>
  <c r="V1307" i="1"/>
  <c r="V20" i="4"/>
  <c r="AF1306" i="1"/>
  <c r="AF19" i="4"/>
  <c r="X1313" i="1"/>
  <c r="X26" i="4"/>
  <c r="AE1303" i="1"/>
  <c r="AJ1303" i="1" s="1"/>
  <c r="AE16" i="4"/>
  <c r="AB1310" i="1"/>
  <c r="AI1310" i="1" s="1"/>
  <c r="AB23" i="4"/>
  <c r="AC1303" i="1"/>
  <c r="AC16" i="4"/>
  <c r="AD1308" i="1"/>
  <c r="AD21" i="4"/>
  <c r="U1311" i="1"/>
  <c r="U24" i="4"/>
  <c r="AC1306" i="1"/>
  <c r="AC19" i="4"/>
  <c r="AF1305" i="1"/>
  <c r="AF18" i="4"/>
  <c r="J66" i="2"/>
  <c r="J61" i="2"/>
  <c r="Q61" i="2"/>
  <c r="Q66" i="2"/>
  <c r="Z1301" i="1"/>
  <c r="Z1316" i="1" s="1"/>
  <c r="L79" i="2"/>
  <c r="Z14" i="4"/>
  <c r="V1304" i="1"/>
  <c r="V17" i="4"/>
  <c r="Z1308" i="1"/>
  <c r="Z21" i="4"/>
  <c r="S1306" i="1"/>
  <c r="S19" i="4"/>
  <c r="AA1304" i="1"/>
  <c r="AA17" i="4"/>
  <c r="AB1308" i="1"/>
  <c r="AB21" i="4"/>
  <c r="W1303" i="1"/>
  <c r="W16" i="4"/>
  <c r="AI1302" i="1"/>
  <c r="AE1304" i="1"/>
  <c r="AJ1304" i="1" s="1"/>
  <c r="AE17" i="4"/>
  <c r="W1311" i="1"/>
  <c r="W24" i="4"/>
  <c r="L61" i="2"/>
  <c r="AC1312" i="1"/>
  <c r="AC25" i="4"/>
  <c r="V1308" i="1"/>
  <c r="V21" i="4"/>
  <c r="AE1311" i="1"/>
  <c r="AJ1311" i="1" s="1"/>
  <c r="AE24" i="4"/>
  <c r="Z1307" i="1"/>
  <c r="Z20" i="4"/>
  <c r="Z1304" i="1"/>
  <c r="Z17" i="4"/>
  <c r="AD1310" i="1"/>
  <c r="AD23" i="4"/>
  <c r="S1305" i="1"/>
  <c r="S18" i="4"/>
  <c r="S1302" i="1"/>
  <c r="S15" i="4"/>
  <c r="U1307" i="1"/>
  <c r="U20" i="4"/>
  <c r="W1306" i="1"/>
  <c r="W19" i="4"/>
  <c r="AA1307" i="1"/>
  <c r="AA20" i="4"/>
  <c r="AB1306" i="1"/>
  <c r="AB19" i="4"/>
  <c r="R66" i="2"/>
  <c r="R61" i="2"/>
  <c r="AB1307" i="1"/>
  <c r="AI1307" i="1" s="1"/>
  <c r="AB20" i="4"/>
  <c r="Y1302" i="1"/>
  <c r="Y15" i="4"/>
  <c r="X1309" i="1"/>
  <c r="X22" i="4"/>
  <c r="X1307" i="1"/>
  <c r="X20" i="4"/>
  <c r="V1309" i="1"/>
  <c r="V22" i="4"/>
  <c r="Z1310" i="1"/>
  <c r="Z23" i="4"/>
  <c r="S1304" i="1"/>
  <c r="S17" i="4"/>
  <c r="AF1310" i="1"/>
  <c r="AF23" i="4"/>
  <c r="X1302" i="1"/>
  <c r="X15" i="4"/>
  <c r="AE1313" i="1"/>
  <c r="AJ1313" i="1" s="1"/>
  <c r="AE26" i="4"/>
  <c r="AA1313" i="1"/>
  <c r="AA26" i="4"/>
  <c r="Y1304" i="1"/>
  <c r="Y17" i="4"/>
  <c r="G61" i="2"/>
  <c r="G66" i="2"/>
  <c r="I61" i="2"/>
  <c r="I66" i="2"/>
  <c r="AA1310" i="1"/>
  <c r="AA23" i="4"/>
  <c r="K66" i="2"/>
  <c r="K61" i="2"/>
  <c r="Z1312" i="1"/>
  <c r="Z25" i="4"/>
  <c r="S1307" i="1"/>
  <c r="S20" i="4"/>
  <c r="T1301" i="1"/>
  <c r="T1316" i="1" s="1"/>
  <c r="T14" i="4"/>
  <c r="T27" i="4" s="1"/>
  <c r="F79" i="2"/>
  <c r="AA1308" i="1"/>
  <c r="AA21" i="4"/>
  <c r="Y1313" i="1"/>
  <c r="Y26" i="4"/>
  <c r="U1310" i="1"/>
  <c r="U23" i="4"/>
  <c r="AF1308" i="1"/>
  <c r="AF21" i="4"/>
  <c r="U1308" i="1"/>
  <c r="U21" i="4"/>
  <c r="AA1305" i="1"/>
  <c r="AA18" i="4"/>
  <c r="AF1302" i="1"/>
  <c r="AF15" i="4"/>
  <c r="Y1306" i="1"/>
  <c r="Y19" i="4"/>
  <c r="X1311" i="1"/>
  <c r="X24" i="4"/>
  <c r="AK1309" i="1"/>
  <c r="AE1305" i="1"/>
  <c r="AJ1305" i="1" s="1"/>
  <c r="AE18" i="4"/>
  <c r="S1312" i="1"/>
  <c r="S25" i="4"/>
  <c r="AE1306" i="1"/>
  <c r="AJ1306" i="1" s="1"/>
  <c r="AE19" i="4"/>
  <c r="AC1308" i="1"/>
  <c r="AC21" i="4"/>
  <c r="V1311" i="1"/>
  <c r="V24" i="4"/>
  <c r="V1313" i="1"/>
  <c r="V26" i="4"/>
  <c r="AA1309" i="1"/>
  <c r="AA22" i="4"/>
  <c r="Z1306" i="1"/>
  <c r="Z19" i="4"/>
  <c r="AD1305" i="1"/>
  <c r="AD18" i="4"/>
  <c r="AD1306" i="1"/>
  <c r="AD19" i="4"/>
  <c r="S1303" i="1"/>
  <c r="S16" i="4"/>
  <c r="U1302" i="1"/>
  <c r="U15" i="4"/>
  <c r="W1302" i="1"/>
  <c r="W15" i="4"/>
  <c r="Y1312" i="1"/>
  <c r="Y25" i="4"/>
  <c r="AA1306" i="1"/>
  <c r="AA19" i="4"/>
  <c r="AE1307" i="1"/>
  <c r="AJ1307" i="1" s="1"/>
  <c r="AE20" i="4"/>
  <c r="AF1311" i="1"/>
  <c r="AF24" i="4"/>
  <c r="AB1303" i="1"/>
  <c r="AI1303" i="1" s="1"/>
  <c r="AB16" i="4"/>
  <c r="Y1305" i="1"/>
  <c r="Y18" i="4"/>
  <c r="X1310" i="1"/>
  <c r="X23" i="4"/>
  <c r="X1303" i="1"/>
  <c r="X16" i="4"/>
  <c r="AE1312" i="1"/>
  <c r="AJ1312" i="1" s="1"/>
  <c r="AE25" i="4"/>
  <c r="V1306" i="1"/>
  <c r="V19" i="4"/>
  <c r="AD1313" i="1"/>
  <c r="AD26" i="4"/>
  <c r="U1305" i="1"/>
  <c r="U18" i="4"/>
  <c r="AA1311" i="1"/>
  <c r="AA24" i="4"/>
  <c r="N66" i="2"/>
  <c r="N61" i="2"/>
  <c r="H61" i="2"/>
  <c r="H66" i="2"/>
  <c r="Z1302" i="1"/>
  <c r="Z15" i="4"/>
  <c r="S1310" i="1"/>
  <c r="S23" i="4"/>
  <c r="AB1311" i="1"/>
  <c r="AI1311" i="1" s="1"/>
  <c r="AB24" i="4"/>
  <c r="AE1308" i="1"/>
  <c r="AJ1308" i="1" s="1"/>
  <c r="AE21" i="4"/>
  <c r="V1305" i="1"/>
  <c r="V18" i="4"/>
  <c r="Z1309" i="1"/>
  <c r="Z22" i="4"/>
  <c r="W1313" i="1"/>
  <c r="W26" i="4"/>
  <c r="M61" i="2"/>
  <c r="M66" i="2"/>
  <c r="AB1304" i="1"/>
  <c r="AB17" i="4"/>
  <c r="AC1311" i="1"/>
  <c r="AC24" i="4"/>
  <c r="P61" i="2"/>
  <c r="P66" i="2"/>
  <c r="W1312" i="1"/>
  <c r="W25" i="4"/>
  <c r="AD1311" i="1"/>
  <c r="AD24" i="4"/>
  <c r="AE1302" i="1"/>
  <c r="AJ1302" i="1" s="1"/>
  <c r="AE15" i="4"/>
  <c r="AC1307" i="1"/>
  <c r="AC20" i="4"/>
  <c r="V1312" i="1"/>
  <c r="V25" i="4"/>
  <c r="Z1303" i="1"/>
  <c r="Z16" i="4"/>
  <c r="AD1304" i="1"/>
  <c r="AD17" i="4"/>
  <c r="AD1302" i="1"/>
  <c r="AD15" i="4"/>
  <c r="S1311" i="1"/>
  <c r="S24" i="4"/>
  <c r="U1303" i="1"/>
  <c r="U16" i="4"/>
  <c r="W1308" i="1"/>
  <c r="W21" i="4"/>
  <c r="AC1310" i="1"/>
  <c r="AC23" i="4"/>
  <c r="AA1302" i="1"/>
  <c r="AA15" i="4"/>
  <c r="AF1313" i="1"/>
  <c r="AF26" i="4"/>
  <c r="AF1307" i="1"/>
  <c r="AF20" i="4"/>
  <c r="AB1309" i="1"/>
  <c r="AI1309" i="1" s="1"/>
  <c r="AB22" i="4"/>
  <c r="Y1309" i="1"/>
  <c r="AH1309" i="1" s="1"/>
  <c r="Y22" i="4"/>
  <c r="X1306" i="1"/>
  <c r="X19" i="4"/>
  <c r="U1306" i="1"/>
  <c r="U19" i="4"/>
  <c r="W1307" i="1"/>
  <c r="W20" i="4"/>
  <c r="W1305" i="1"/>
  <c r="W18" i="4"/>
  <c r="Y1311" i="1"/>
  <c r="Y24" i="4"/>
  <c r="AC1305" i="1"/>
  <c r="AC18" i="4"/>
  <c r="V1310" i="1"/>
  <c r="V23" i="4"/>
  <c r="Z1311" i="1"/>
  <c r="Z24" i="4"/>
  <c r="AD1312" i="1"/>
  <c r="AD25" i="4"/>
  <c r="AE1310" i="1"/>
  <c r="AJ1310" i="1" s="1"/>
  <c r="AE23" i="4"/>
  <c r="S1313" i="1"/>
  <c r="S26" i="4"/>
  <c r="S1308" i="1"/>
  <c r="S21" i="4"/>
  <c r="U1304" i="1"/>
  <c r="U17" i="4"/>
  <c r="W1309" i="1"/>
  <c r="W22" i="4"/>
  <c r="AA1303" i="1"/>
  <c r="AA16" i="4"/>
  <c r="AF1309" i="1"/>
  <c r="AJ1309" i="1" s="1"/>
  <c r="AF22" i="4"/>
  <c r="AF1303" i="1"/>
  <c r="AF16" i="4"/>
  <c r="AB1305" i="1"/>
  <c r="AI1305" i="1" s="1"/>
  <c r="AB18" i="4"/>
  <c r="Y1307" i="1"/>
  <c r="Y20" i="4"/>
  <c r="X1305" i="1"/>
  <c r="X18" i="4"/>
  <c r="AE1301" i="1" l="1"/>
  <c r="Q79" i="2"/>
  <c r="AE14" i="4"/>
  <c r="AE27" i="4" s="1"/>
  <c r="Y1301" i="1"/>
  <c r="Y1316" i="1" s="1"/>
  <c r="Y14" i="4"/>
  <c r="Y27" i="4" s="1"/>
  <c r="K79" i="2"/>
  <c r="AF1301" i="1"/>
  <c r="AF1316" i="1" s="1"/>
  <c r="R79" i="2"/>
  <c r="AF14" i="4"/>
  <c r="AF27" i="4" s="1"/>
  <c r="AH1305" i="1"/>
  <c r="AK1305" i="1"/>
  <c r="AH1308" i="1"/>
  <c r="AK1308" i="1"/>
  <c r="AD1301" i="1"/>
  <c r="AD1316" i="1" s="1"/>
  <c r="P79" i="2"/>
  <c r="AD14" i="4"/>
  <c r="AD27" i="4" s="1"/>
  <c r="AH1306" i="1"/>
  <c r="AK1306" i="1"/>
  <c r="AH1303" i="1"/>
  <c r="AK1303" i="1"/>
  <c r="AK1310" i="1"/>
  <c r="AH1310" i="1"/>
  <c r="AH1312" i="1"/>
  <c r="AK1312" i="1"/>
  <c r="X1301" i="1"/>
  <c r="X1316" i="1" s="1"/>
  <c r="X14" i="4"/>
  <c r="X27" i="4" s="1"/>
  <c r="J79" i="2"/>
  <c r="AI1313" i="1"/>
  <c r="AA1301" i="1"/>
  <c r="AA1316" i="1" s="1"/>
  <c r="M79" i="2"/>
  <c r="AA14" i="4"/>
  <c r="AA27" i="4" s="1"/>
  <c r="AH1307" i="1"/>
  <c r="AK1307" i="1"/>
  <c r="AH1304" i="1"/>
  <c r="AK1304" i="1"/>
  <c r="AI1306" i="1"/>
  <c r="AH1302" i="1"/>
  <c r="AK1302" i="1"/>
  <c r="AI1308" i="1"/>
  <c r="V1301" i="1"/>
  <c r="V1316" i="1" s="1"/>
  <c r="H79" i="2"/>
  <c r="V14" i="4"/>
  <c r="V27" i="4" s="1"/>
  <c r="AH1311" i="1"/>
  <c r="AK1311" i="1"/>
  <c r="U1301" i="1"/>
  <c r="U1316" i="1" s="1"/>
  <c r="U14" i="4"/>
  <c r="U27" i="4" s="1"/>
  <c r="G79" i="2"/>
  <c r="S1301" i="1"/>
  <c r="E79" i="2"/>
  <c r="S14" i="4"/>
  <c r="S27" i="4" s="1"/>
  <c r="AH1313" i="1"/>
  <c r="AK1313" i="1"/>
  <c r="AB1301" i="1"/>
  <c r="AB14" i="4"/>
  <c r="AB27" i="4" s="1"/>
  <c r="N79" i="2"/>
  <c r="AI1304" i="1"/>
  <c r="W1301" i="1"/>
  <c r="W1316" i="1" s="1"/>
  <c r="W14" i="4"/>
  <c r="W27" i="4" s="1"/>
  <c r="I79" i="2"/>
  <c r="Z27" i="4"/>
  <c r="AI1312" i="1"/>
  <c r="AC1301" i="1"/>
  <c r="AC1316" i="1" s="1"/>
  <c r="AC14" i="4"/>
  <c r="AC27" i="4" s="1"/>
  <c r="O79" i="2"/>
  <c r="AB1316" i="1" l="1"/>
  <c r="AI1301" i="1"/>
  <c r="AI1316" i="1" s="1"/>
  <c r="AH1301" i="1"/>
  <c r="AH1316" i="1" s="1"/>
  <c r="S1316" i="1"/>
  <c r="AK1301" i="1"/>
  <c r="AK1316" i="1" s="1"/>
  <c r="AJ1301" i="1"/>
  <c r="AJ1316" i="1" s="1"/>
  <c r="AE1316" i="1"/>
</calcChain>
</file>

<file path=xl/sharedStrings.xml><?xml version="1.0" encoding="utf-8"?>
<sst xmlns="http://schemas.openxmlformats.org/spreadsheetml/2006/main" count="10712" uniqueCount="1956">
  <si>
    <t>Business Unit</t>
  </si>
  <si>
    <t>WBS</t>
  </si>
  <si>
    <t>Project</t>
  </si>
  <si>
    <t>IR</t>
  </si>
  <si>
    <t>Function</t>
  </si>
  <si>
    <t>RP Factor</t>
  </si>
  <si>
    <t>New Gen</t>
  </si>
  <si>
    <t>In-Service</t>
  </si>
  <si>
    <t>Grand Total</t>
  </si>
  <si>
    <t>INTP</t>
  </si>
  <si>
    <t>SO</t>
  </si>
  <si>
    <t>SG</t>
  </si>
  <si>
    <t>GNLP</t>
  </si>
  <si>
    <t>Various</t>
  </si>
  <si>
    <t>Corporate</t>
  </si>
  <si>
    <t>PP</t>
  </si>
  <si>
    <t>RMP</t>
  </si>
  <si>
    <t>TMP</t>
  </si>
  <si>
    <t>DZBE/2009/C/007/B</t>
  </si>
  <si>
    <t>TJOR/2008/C/006/B</t>
  </si>
  <si>
    <t>TMET/2006/C/001/B</t>
  </si>
  <si>
    <t>DPIN/2007/C/001/B</t>
  </si>
  <si>
    <t>DZCA/2009/C/001/B</t>
  </si>
  <si>
    <t>DZSL/2007/C/003/B</t>
  </si>
  <si>
    <t>TZJV/2007/C/002/B</t>
  </si>
  <si>
    <t>TZCE/2007/C/004/B</t>
  </si>
  <si>
    <t>TZCE/2006/C/001/B</t>
  </si>
  <si>
    <t>DCAL/2007/C/806/B</t>
  </si>
  <si>
    <t>DORE/2007/C/806/B</t>
  </si>
  <si>
    <t>DWAS/2007/C/806/B</t>
  </si>
  <si>
    <t>DIDA/2007/C/806/B</t>
  </si>
  <si>
    <t>DUTH/2007/C/806/B</t>
  </si>
  <si>
    <t>DWYO/2007/C/806/B</t>
  </si>
  <si>
    <t>DSPN/2004/C/012/B</t>
  </si>
  <si>
    <t>TMGM/2008/C/001/B</t>
  </si>
  <si>
    <t>IP--IT-Asset Performance New Investment</t>
  </si>
  <si>
    <t>IC--IT-Core Program-Compliance, Mandate, Regulatory</t>
  </si>
  <si>
    <t>M1--Mandated - Highway Relocations</t>
  </si>
  <si>
    <t>M2--Mandated - Ovhd/Underground Conversions</t>
  </si>
  <si>
    <t>M3--Mandated - Environmental</t>
  </si>
  <si>
    <t>M4--Mandated - Neutral Extensions</t>
  </si>
  <si>
    <t>M6--Mandated - Joint Use</t>
  </si>
  <si>
    <t>M7--Mandated - Non-conforming Code Issues</t>
  </si>
  <si>
    <t>M9--Mandated - Public Accommodations &amp; Other</t>
  </si>
  <si>
    <t>N1--N1--New Revenue/Connection -  Residential</t>
  </si>
  <si>
    <t>N2--N2--New Revenue/Connection - Commercial</t>
  </si>
  <si>
    <t>N3--N3--New Revenue/Connection - Industrial</t>
  </si>
  <si>
    <t>N4--N4--New Revenue/Connection - Irrigation</t>
  </si>
  <si>
    <t>N6--New Revenue/Connection - Street Light &amp; Other &amp; Meters</t>
  </si>
  <si>
    <t>N7--New Revenue/System Reinforcement - Feeder</t>
  </si>
  <si>
    <t>N8--New Revenue/System Reinforcement - Substation</t>
  </si>
  <si>
    <t>NT--NT--New Revenue/Connection - Temporary Connection &gt;1yr</t>
  </si>
  <si>
    <t>R1--Replace - Substation - Switchgear, Breakers, Reclrs</t>
  </si>
  <si>
    <t>R2--Replace - Substation - Meters and Relays</t>
  </si>
  <si>
    <t>R3--Replace - Substation - Regulators</t>
  </si>
  <si>
    <t>R4--Replace - Substation - Transformers</t>
  </si>
  <si>
    <t>R5--Replace - Substation - Battery Banks</t>
  </si>
  <si>
    <t>R6--Replace - Substation - Bushings, Glass &amp; Other</t>
  </si>
  <si>
    <t>RA--Replace - Underground Cable</t>
  </si>
  <si>
    <t>RB--Replace - Underground - Vaults &amp; Equipment</t>
  </si>
  <si>
    <t>RC--Replace - Overhead Distribution Lines - Poles</t>
  </si>
  <si>
    <t>RD--Replace - Overhead Distribution Lines - Other</t>
  </si>
  <si>
    <t>RI--Replace - Storm and Casualty</t>
  </si>
  <si>
    <t>RJ--Replace - Customer Meters</t>
  </si>
  <si>
    <t>RK--Asset Removal</t>
  </si>
  <si>
    <t>U1--Functional Upgrade - Feeder Improvements</t>
  </si>
  <si>
    <t>U2--Functional Upgrade - Substation Improvements</t>
  </si>
  <si>
    <t>U4--Functional Upgrade - Spare Equipment Addition</t>
  </si>
  <si>
    <t>MR--Mandated - Regional or National Regulatory</t>
  </si>
  <si>
    <t>R7--Replace - Mobile Communications</t>
  </si>
  <si>
    <t>R8--Replace - Microwave/Fiber Communications</t>
  </si>
  <si>
    <t>R9--Replace - Other Communications</t>
  </si>
  <si>
    <t>RG--Replace - Computers/Office Equipment/Intangible</t>
  </si>
  <si>
    <t>RQ--Replace - Other General Plant</t>
  </si>
  <si>
    <t>RT--Replace - Tools</t>
  </si>
  <si>
    <t>RV--Replace - Vehicles</t>
  </si>
  <si>
    <t>U6--Functional Upgrade - Microwave/Fiber Communications</t>
  </si>
  <si>
    <t>U7--Functional Upgrade - Other Communications</t>
  </si>
  <si>
    <t>N9--New Revenue/System Reinforcement - Subtransmission</t>
  </si>
  <si>
    <t>NA--New Revenue/System Reinforcement - Main Grid System</t>
  </si>
  <si>
    <t>NO-New Revenue - Other Generation Interconnections (GIC)</t>
  </si>
  <si>
    <t>RE--Replace - Overhead Transmission Lines - Poles</t>
  </si>
  <si>
    <t>RF--Replace - Overhead Transmission Lines - Other</t>
  </si>
  <si>
    <t>U3--Functional Upgrade - Transmission Improvement</t>
  </si>
  <si>
    <t>N5--N5--New Revenue/Connection - Other Utilities</t>
  </si>
  <si>
    <t>Eastside Trans Line Ratings Wave Traps</t>
  </si>
  <si>
    <t>Idaho Mobile Radio Replacement Project</t>
  </si>
  <si>
    <t>Utah Mobile Radio Replacement Project</t>
  </si>
  <si>
    <t>Wyoming Mobile Radio Replacement Project</t>
  </si>
  <si>
    <t>IP</t>
  </si>
  <si>
    <t>IC</t>
  </si>
  <si>
    <t>M1</t>
  </si>
  <si>
    <t>M2</t>
  </si>
  <si>
    <t>M3</t>
  </si>
  <si>
    <t>M4</t>
  </si>
  <si>
    <t>M6</t>
  </si>
  <si>
    <t>M7</t>
  </si>
  <si>
    <t>M9</t>
  </si>
  <si>
    <t>N1</t>
  </si>
  <si>
    <t>N2</t>
  </si>
  <si>
    <t>N3</t>
  </si>
  <si>
    <t>N4</t>
  </si>
  <si>
    <t>N6</t>
  </si>
  <si>
    <t>N7</t>
  </si>
  <si>
    <t>N8</t>
  </si>
  <si>
    <t>NT</t>
  </si>
  <si>
    <t>R1</t>
  </si>
  <si>
    <t>R2</t>
  </si>
  <si>
    <t>R3</t>
  </si>
  <si>
    <t>R4</t>
  </si>
  <si>
    <t>R5</t>
  </si>
  <si>
    <t>R6</t>
  </si>
  <si>
    <t>RA</t>
  </si>
  <si>
    <t>RB</t>
  </si>
  <si>
    <t>RC</t>
  </si>
  <si>
    <t>RD</t>
  </si>
  <si>
    <t>RI</t>
  </si>
  <si>
    <t>RJ</t>
  </si>
  <si>
    <t>RK</t>
  </si>
  <si>
    <t>U1</t>
  </si>
  <si>
    <t>U2</t>
  </si>
  <si>
    <t>U4</t>
  </si>
  <si>
    <t>MR</t>
  </si>
  <si>
    <t>R7</t>
  </si>
  <si>
    <t>R8</t>
  </si>
  <si>
    <t>R9</t>
  </si>
  <si>
    <t>RG</t>
  </si>
  <si>
    <t>RQ</t>
  </si>
  <si>
    <t>RT</t>
  </si>
  <si>
    <t>RV</t>
  </si>
  <si>
    <t>U6</t>
  </si>
  <si>
    <t>U7</t>
  </si>
  <si>
    <t>UQ</t>
  </si>
  <si>
    <t>UT</t>
  </si>
  <si>
    <t>N9</t>
  </si>
  <si>
    <t>NA</t>
  </si>
  <si>
    <t>NO</t>
  </si>
  <si>
    <t>RE</t>
  </si>
  <si>
    <t>RF</t>
  </si>
  <si>
    <t>U3</t>
  </si>
  <si>
    <t>N5</t>
  </si>
  <si>
    <t>DSTP</t>
  </si>
  <si>
    <t>CA</t>
  </si>
  <si>
    <t>TRNP</t>
  </si>
  <si>
    <t>OR</t>
  </si>
  <si>
    <t>WA</t>
  </si>
  <si>
    <t>ID</t>
  </si>
  <si>
    <t>WYP</t>
  </si>
  <si>
    <t>SDVJ/2007/C/898</t>
  </si>
  <si>
    <t>SHTN/2010/C/006</t>
  </si>
  <si>
    <t>CMIN/2010/C/001</t>
  </si>
  <si>
    <t>SDVJ/2008/C/CA3</t>
  </si>
  <si>
    <t>CWES/2006/C/604/CAP</t>
  </si>
  <si>
    <t>CMIN/0000/C/001</t>
  </si>
  <si>
    <t>HLEW/2009/C/010/002</t>
  </si>
  <si>
    <t>HNUQ/2008/C/008/010</t>
  </si>
  <si>
    <t>SHTN/2010/C/026</t>
  </si>
  <si>
    <t>SDVJ/2009/C/001</t>
  </si>
  <si>
    <t>HUTA/2008/C/012/002</t>
  </si>
  <si>
    <t>SHTN/2010/C/007</t>
  </si>
  <si>
    <t>SDVJ/2009/C/002</t>
  </si>
  <si>
    <t>HLEW/2008/C/016</t>
  </si>
  <si>
    <t>SHTR/2009/C/021</t>
  </si>
  <si>
    <t>HPOR/2009/C/014</t>
  </si>
  <si>
    <t>SDVJ/2009/C/028</t>
  </si>
  <si>
    <t>HLEW/2008/C/010/003</t>
  </si>
  <si>
    <t>SHTN/2009/C/028</t>
  </si>
  <si>
    <t>HLEW/2009/C/010/007</t>
  </si>
  <si>
    <t>HLEW/2009/C/008</t>
  </si>
  <si>
    <t>SHTR/2009/C/150</t>
  </si>
  <si>
    <t>SHTN/2007/C/266</t>
  </si>
  <si>
    <t>CMIN/0000/C/009</t>
  </si>
  <si>
    <t>CWES/0000/C/002</t>
  </si>
  <si>
    <t>HLEW/2008/C/010/001A</t>
  </si>
  <si>
    <t>10011605</t>
  </si>
  <si>
    <t>SNAU/2006/C/087</t>
  </si>
  <si>
    <t>SDVJ/2009/C/018</t>
  </si>
  <si>
    <t>HLEW/2008/C/031</t>
  </si>
  <si>
    <t>CWES/2009/C/001</t>
  </si>
  <si>
    <t>HLEW/2009/C/010/005</t>
  </si>
  <si>
    <t>SHTN/2009/C/041</t>
  </si>
  <si>
    <t>DJ U3 SO2 &amp; PM Emission Cntrl Upgrades</t>
  </si>
  <si>
    <t>Huntington U1 Clean Air - PM</t>
  </si>
  <si>
    <t>TrIP II Energy Trading Systems CAPITAL</t>
  </si>
  <si>
    <t>ILR 10.2 Swift Land Fund</t>
  </si>
  <si>
    <t>INU NU Communications Watson Ridge</t>
  </si>
  <si>
    <t>IBR 3.2.1 Grace Minimum Flow Valve</t>
  </si>
  <si>
    <t>Merwin Controls and Metering Replacement</t>
  </si>
  <si>
    <t>GSU Bushing Replacement Group A</t>
  </si>
  <si>
    <t>ILR 8.7 Merwin Hatchery Ponds Modificati</t>
  </si>
  <si>
    <t>ILR 11.2.3.8 &amp;1.2.3.9 Merwin Park Day Us</t>
  </si>
  <si>
    <t>Swift Black Start Improvements</t>
  </si>
  <si>
    <t>FUELS CAP Forecast</t>
  </si>
  <si>
    <t>ILR 11.2 Lewis RecSites ADA Improvements</t>
  </si>
  <si>
    <t>ILR 8.7 Speelyai Hat.Water Intake (Dev)</t>
  </si>
  <si>
    <t>CY2009 TRADING GENERAL CAPITAL</t>
  </si>
  <si>
    <t>ILR 11.2.3.3 Marble Creek Trail ADA Acce</t>
  </si>
  <si>
    <t>STMPPC</t>
  </si>
  <si>
    <t>HYDP</t>
  </si>
  <si>
    <t>STMP</t>
  </si>
  <si>
    <t>MNGP</t>
  </si>
  <si>
    <t>SE</t>
  </si>
  <si>
    <t>OTHP</t>
  </si>
  <si>
    <t>SSGCH</t>
  </si>
  <si>
    <t>SG-U</t>
  </si>
  <si>
    <t>SG-P</t>
  </si>
  <si>
    <t>SSGCT</t>
  </si>
  <si>
    <t>Capital Database</t>
  </si>
  <si>
    <t>PacifiCorp Energy</t>
  </si>
  <si>
    <t>not assigned yet</t>
  </si>
  <si>
    <t>DZBE/2009/C/008/B</t>
  </si>
  <si>
    <t>PDIT/2010/C/001/B</t>
  </si>
  <si>
    <t>DZPU/2008/C/001/B</t>
  </si>
  <si>
    <t>TRIC/2010/C/001/B</t>
  </si>
  <si>
    <t>DZSL/2008/C/009/B</t>
  </si>
  <si>
    <t>TJOR/2009/C/003/B</t>
  </si>
  <si>
    <t>DZME/2009/C/004/B</t>
  </si>
  <si>
    <t>UB--Functional Upgrade - Economically Justified</t>
  </si>
  <si>
    <t>U5--Functional Upgrade - Mobile Communications</t>
  </si>
  <si>
    <t>U9--Functional Upgrade - Office Equipment</t>
  </si>
  <si>
    <t>UQ--Functional Upgrade - Other General Plant</t>
  </si>
  <si>
    <t>UT--Functional Upgrade - Tools</t>
  </si>
  <si>
    <t>Line 44 Tribal Easement Reroute</t>
  </si>
  <si>
    <t>MRR California Mobile Radio Repl Project</t>
  </si>
  <si>
    <t>MRR Oregon Mobile Radio Repl Project</t>
  </si>
  <si>
    <t>MRR Washington Mobile Radio Repl Project</t>
  </si>
  <si>
    <t>Nibley: New 138-12.5 kV Substation and Rebuild 7 Miles Transmission</t>
  </si>
  <si>
    <t>UDOT Mountain View Corridor Highway Relocation: I-80 to Camp Williams</t>
  </si>
  <si>
    <t>Oquirrh New 345-138kV Substation</t>
  </si>
  <si>
    <t>Three Peaks Sub: Install 345 kV Sub</t>
  </si>
  <si>
    <t>Humbug Crk Sub Const New 69-12.kv Sub</t>
  </si>
  <si>
    <t>UB</t>
  </si>
  <si>
    <t>U5</t>
  </si>
  <si>
    <t>U9</t>
  </si>
  <si>
    <t>NN</t>
  </si>
  <si>
    <t>SHTR/2007/C/DU1</t>
  </si>
  <si>
    <t>SHTR/2007/C/DU2</t>
  </si>
  <si>
    <t>SHTN/2007/C/273</t>
  </si>
  <si>
    <t>SHTR/2010/C/050</t>
  </si>
  <si>
    <t>SJIM/2007/C/207</t>
  </si>
  <si>
    <t>SNAU/2009/C/101</t>
  </si>
  <si>
    <t>SNAU/2008/C/C05</t>
  </si>
  <si>
    <t>SWDK/2007/C/724</t>
  </si>
  <si>
    <t>CWES/2009/C/002</t>
  </si>
  <si>
    <t>HLEW/2010/C/026</t>
  </si>
  <si>
    <t>HLEW/2009/C/012</t>
  </si>
  <si>
    <t>HNUQ/2010/C/017</t>
  </si>
  <si>
    <t>HLEW/2010/C/001</t>
  </si>
  <si>
    <t>HLEW/2009/C/016</t>
  </si>
  <si>
    <t>HLEW/2010/C/010/002</t>
  </si>
  <si>
    <t>HLEW/2008/C/010/008</t>
  </si>
  <si>
    <t>HNUQ/2010/C/008/008</t>
  </si>
  <si>
    <t>HNUQ/2006/C/008/029</t>
  </si>
  <si>
    <t>10012611</t>
  </si>
  <si>
    <t>10013149</t>
  </si>
  <si>
    <t>SHTR/2010/C/051</t>
  </si>
  <si>
    <t>SHTR/2009/C/026</t>
  </si>
  <si>
    <t>SHTN/2011/C/002</t>
  </si>
  <si>
    <t>SHTN/2010/C/041</t>
  </si>
  <si>
    <t>SHTN/2011/C/003</t>
  </si>
  <si>
    <t>SHTN/2011/C/004</t>
  </si>
  <si>
    <t>SHTN/2011/C/009</t>
  </si>
  <si>
    <t>SJIM/2009/C/073</t>
  </si>
  <si>
    <t>SJIM/2010/C/024</t>
  </si>
  <si>
    <t>SNAU/2010/C/005</t>
  </si>
  <si>
    <t>SWDK/2010/C/014</t>
  </si>
  <si>
    <t>10010991</t>
  </si>
  <si>
    <t>10009091</t>
  </si>
  <si>
    <t>SCHO/2009/C/012</t>
  </si>
  <si>
    <t>SCHO/2010/C/006</t>
  </si>
  <si>
    <t>SCHO/2010/C/007</t>
  </si>
  <si>
    <t>SCHO/2010/C/005</t>
  </si>
  <si>
    <t>SCOL/2010/C/002</t>
  </si>
  <si>
    <t>10007467</t>
  </si>
  <si>
    <t>10012238</t>
  </si>
  <si>
    <t>10012249</t>
  </si>
  <si>
    <t>10012257</t>
  </si>
  <si>
    <t>SCRA/2009/C/002</t>
  </si>
  <si>
    <t>SHAY/2005/C/009</t>
  </si>
  <si>
    <t>OHER/2010/C/002</t>
  </si>
  <si>
    <t>SCRA/2008/C/046</t>
  </si>
  <si>
    <t>SHTR/2008/C/TU1/INTRCNCT</t>
  </si>
  <si>
    <t>SHTR/2008/C/TU2</t>
  </si>
  <si>
    <t>SHTN/2010/C/001/INTRCNCT</t>
  </si>
  <si>
    <t>JB U3 S02 &amp; PM Em Cntrl Upgrades</t>
  </si>
  <si>
    <t>Chehalis Revenue Metering Project</t>
  </si>
  <si>
    <t>Swift 1 Station Service/Generator Breake</t>
  </si>
  <si>
    <t>Slide Creek Water System Upgrade</t>
  </si>
  <si>
    <t>Soda Springs Flowline Rehabilitation</t>
  </si>
  <si>
    <t>Swift No.1 Upgrade Dam Monitoring System</t>
  </si>
  <si>
    <t>ILR 8.7 LRH Downstream Water Intake Scre</t>
  </si>
  <si>
    <t>ILR 11.2.2.2 IP Road Phase I</t>
  </si>
  <si>
    <t>ILR 8.7 Lewis River Hatchery Pond 16 Mod</t>
  </si>
  <si>
    <t>INU 11.5 Stinkhole Wetland</t>
  </si>
  <si>
    <t>ILR 8.7 Merwin Hatchery Ops &amp; Reliability Upgrade</t>
  </si>
  <si>
    <t>ILR Rec Sanitation Facilities</t>
  </si>
  <si>
    <t>Gadsby Gas Turb Service Bulletins CY 11</t>
  </si>
  <si>
    <t>Cholla Comm: Condensate Transf System</t>
  </si>
  <si>
    <t>Cholla 4: Bottom Ash Enclosure Mod</t>
  </si>
  <si>
    <t>Cholla Comm: Plant Paving Repl</t>
  </si>
  <si>
    <t>Cholla Comm: BA East Monofill Expansion</t>
  </si>
  <si>
    <t>Colstrip 3: LP Turbine Repl</t>
  </si>
  <si>
    <t>Craig 1,2,3: DCS Upgrd &amp; Reliability Imp</t>
  </si>
  <si>
    <t>Hermiston: Fuel Nozzles</t>
  </si>
  <si>
    <t>SG-W</t>
  </si>
  <si>
    <t>July11-Dec11</t>
  </si>
  <si>
    <t>CY 2012</t>
  </si>
  <si>
    <t>Jan13-Mar13</t>
  </si>
  <si>
    <t>Upgrades and Enhancements</t>
  </si>
  <si>
    <t>IT Capacity</t>
  </si>
  <si>
    <t>Corp Optimization</t>
  </si>
  <si>
    <t>DJ</t>
  </si>
  <si>
    <t>WYODAKP</t>
  </si>
  <si>
    <t xml:space="preserve">Location </t>
  </si>
  <si>
    <t>302 - Hunter U2 SO2 Project</t>
  </si>
  <si>
    <t>Deer Creek-Reconstruct Longwall System</t>
  </si>
  <si>
    <t>CGEN/2010/C/004</t>
  </si>
  <si>
    <t>SDVJ/2007/C/945/CWIP</t>
  </si>
  <si>
    <t>DJ U4 - Intelligent Sootblowing Upgrade</t>
  </si>
  <si>
    <t>10000142</t>
  </si>
  <si>
    <t>10000541</t>
  </si>
  <si>
    <t>DJ U0 - MOBILE EQUIPMENT - 2012</t>
  </si>
  <si>
    <t>JB U4 Replace Upper Arch 12</t>
  </si>
  <si>
    <t>Naughton U1 OH Boiler Deflect Arch Replace</t>
  </si>
  <si>
    <t>10001451</t>
  </si>
  <si>
    <t>Naughton U1 OH APH Clearflow Baskets</t>
  </si>
  <si>
    <t>10001481</t>
  </si>
  <si>
    <t>Currant Crk U0 Building Freeze Protection Potable Water/Tclor</t>
  </si>
  <si>
    <t>10001485</t>
  </si>
  <si>
    <t>Currant Crk U2 CSA Variable fee 24k - CTB MI</t>
  </si>
  <si>
    <t>Gadsby U4 Gas Turbine Combustor Replacement</t>
  </si>
  <si>
    <t>10001615</t>
  </si>
  <si>
    <t>10001625</t>
  </si>
  <si>
    <t>DJ U4 - 4.16 kV Switchgear Protection</t>
  </si>
  <si>
    <t>10001925</t>
  </si>
  <si>
    <t>DJ U2 - Reheater Inlet Section Replacement</t>
  </si>
  <si>
    <t>10001943</t>
  </si>
  <si>
    <t>DJ U4 - Replace BLR Upper Arch Tubes</t>
  </si>
  <si>
    <t>10001952</t>
  </si>
  <si>
    <t>DJ U4 - Water Wall Tube Panel Replacement</t>
  </si>
  <si>
    <t>10001954</t>
  </si>
  <si>
    <t>DJ U2 - BOILER WW TUBE REPLACEMENT</t>
  </si>
  <si>
    <t>10001957</t>
  </si>
  <si>
    <t>DJ U2 - REPLACE BATTERY BANK/INVERTER DCS</t>
  </si>
  <si>
    <t>10002135</t>
  </si>
  <si>
    <t>DJ U4 - DRAG CHAIN REBUILD - 2012</t>
  </si>
  <si>
    <t>10002154</t>
  </si>
  <si>
    <t>Huntington U0 Online Vibration System Upgrade</t>
  </si>
  <si>
    <t>10002408</t>
  </si>
  <si>
    <t>Huntington U0 Rewind Boiler Circ Pump Motor spare - CY2012</t>
  </si>
  <si>
    <t>10002479</t>
  </si>
  <si>
    <t>Huntington U0 Plant Pumps &amp; Valves - CY2012</t>
  </si>
  <si>
    <t>10002483</t>
  </si>
  <si>
    <t>Huntington U0 Coal Mill Parts - CY2012</t>
  </si>
  <si>
    <t>10002500</t>
  </si>
  <si>
    <t>Huntington U0 Dozer Overhaul D-10R-2 - CY2012</t>
  </si>
  <si>
    <t>10002650</t>
  </si>
  <si>
    <t>Huntington U0 Dozer Overhaul D-10R-1 - CY2012</t>
  </si>
  <si>
    <t>Hunter 303 Cooling Tower Capital Maintenance</t>
  </si>
  <si>
    <t>10002778</t>
  </si>
  <si>
    <t>Hunter 303 Scrubber Ducts &amp; Components</t>
  </si>
  <si>
    <t>Hunter 303 Coal Mill Rotating Throats</t>
  </si>
  <si>
    <t>10002783</t>
  </si>
  <si>
    <t>Hunter 303 Tower Linings</t>
  </si>
  <si>
    <t>10002810</t>
  </si>
  <si>
    <t>Hunter 300 Pumps, Valves, Gearboxes - CY12</t>
  </si>
  <si>
    <t>Hunter 303 Main Controls Upgrade (Evergreen)</t>
  </si>
  <si>
    <t>Hunter 300 Coal Dozer Replacement</t>
  </si>
  <si>
    <t>10002815</t>
  </si>
  <si>
    <t>Hunter 300 Belt Replacement - 1-1 Reclaim</t>
  </si>
  <si>
    <t>10002887</t>
  </si>
  <si>
    <t>Hunter 301 Mercury Controls</t>
  </si>
  <si>
    <t>10002891</t>
  </si>
  <si>
    <t>JB U4 Refractory Transition Seal Plate 12</t>
  </si>
  <si>
    <t>JB Replace Condensate Pumps 11</t>
  </si>
  <si>
    <t>10003141</t>
  </si>
  <si>
    <t>JB U2 Replace Cooling Tower 12/13</t>
  </si>
  <si>
    <t>JB U4 APH Baskets 12</t>
  </si>
  <si>
    <t>10003152</t>
  </si>
  <si>
    <t>JB Pumps, Valves, Gearboxes 12</t>
  </si>
  <si>
    <t>10003153</t>
  </si>
  <si>
    <t>JB U4 Burners - Major 12</t>
  </si>
  <si>
    <t>10003159</t>
  </si>
  <si>
    <t>10003166</t>
  </si>
  <si>
    <t>JB BCP Motor Rewinds 12</t>
  </si>
  <si>
    <t>10003167</t>
  </si>
  <si>
    <t>JB U4  Scrubber Ductwork 12</t>
  </si>
  <si>
    <t>10003168</t>
  </si>
  <si>
    <t>JB U4 APH Sector Plates 12</t>
  </si>
  <si>
    <t>10003171</t>
  </si>
  <si>
    <t>JB Mills, Pulverizer Vertical Shafts 12</t>
  </si>
  <si>
    <t>10003173</t>
  </si>
  <si>
    <t>JB Motors 12</t>
  </si>
  <si>
    <t>10003181</t>
  </si>
  <si>
    <t>JB U4 Replace Turning Vanes/Slag Screens/Ex</t>
  </si>
  <si>
    <t>10003189</t>
  </si>
  <si>
    <t>JB U4 Reline Economizer Hoppers 12</t>
  </si>
  <si>
    <t>10003228</t>
  </si>
  <si>
    <t>JB U2 Burners - Major 13</t>
  </si>
  <si>
    <t>10003235</t>
  </si>
  <si>
    <t>JB U2  Scrubber Ductwork 13</t>
  </si>
  <si>
    <t>10003236</t>
  </si>
  <si>
    <t>JB U4  Precipitator Duct work</t>
  </si>
  <si>
    <t>10003245</t>
  </si>
  <si>
    <t>JB U2 Replace Turning Vanes/Slag Screens</t>
  </si>
  <si>
    <t>10003249</t>
  </si>
  <si>
    <t>JB U4 Replace Precip/Scrub Expansion Joint</t>
  </si>
  <si>
    <t>10003250</t>
  </si>
  <si>
    <t>JB U2 Replace Expansion Joints Precipitator</t>
  </si>
  <si>
    <t>10003259</t>
  </si>
  <si>
    <t>JB U2 SDCC Chain Replacement 12</t>
  </si>
  <si>
    <t>10003289</t>
  </si>
  <si>
    <t>Naughton U1 OH Reheater Tubing Replace</t>
  </si>
  <si>
    <t>10003528</t>
  </si>
  <si>
    <t>Naughton U1 OH HSH SH FSH Tube Replacements</t>
  </si>
  <si>
    <t>Naughton U1 OH Turbine Major CY12</t>
  </si>
  <si>
    <t>10003533</t>
  </si>
  <si>
    <t>Naughton U1 OH Coal Piping</t>
  </si>
  <si>
    <t>10003538</t>
  </si>
  <si>
    <t>Naughton U1 OH Mechanical Separators CY12</t>
  </si>
  <si>
    <t>10003551</t>
  </si>
  <si>
    <t>Naughton U1 OH ID Fan Replace Liners &amp; Wheels</t>
  </si>
  <si>
    <t>Naughton U1 OH BA Refractory CY12</t>
  </si>
  <si>
    <t>10003556</t>
  </si>
  <si>
    <t>Naughton U1 OH Turbine Valves CY12</t>
  </si>
  <si>
    <t>10003566</t>
  </si>
  <si>
    <t>Naughton U1 OH 4160 V Cable Replacement</t>
  </si>
  <si>
    <t>10003580</t>
  </si>
  <si>
    <t>Naughton Mills CY12</t>
  </si>
  <si>
    <t>10003582</t>
  </si>
  <si>
    <t>Naughton Pump, Valves, Gearboxes CY12</t>
  </si>
  <si>
    <t>10003583</t>
  </si>
  <si>
    <t>Naughton Motors CY12</t>
  </si>
  <si>
    <t>Naughton U1 OH Boiler Ducts &amp; Exp Jts.</t>
  </si>
  <si>
    <t>10003768</t>
  </si>
  <si>
    <t>Wyodak U1 - Pulverizer Rebuild</t>
  </si>
  <si>
    <t>Wyodak U1 - Redler Rebuilds CY11</t>
  </si>
  <si>
    <t>10003867</t>
  </si>
  <si>
    <t>Wyodak U1 - Refurbish Coal Handling Crushers</t>
  </si>
  <si>
    <t>Wyodak U1 - PA Fan Motor</t>
  </si>
  <si>
    <t>10003924</t>
  </si>
  <si>
    <t>Wyodak U1 - Atomizer Gear Set Spare</t>
  </si>
  <si>
    <t>10003933</t>
  </si>
  <si>
    <t>Wyodak U1 - Baghouse Start Up Transformer Spare</t>
  </si>
  <si>
    <t>Wyodak U1 - Coal Pipe Replacement</t>
  </si>
  <si>
    <t>10004039</t>
  </si>
  <si>
    <t>Wyodak U1 - Coal Pipe Replacement CY15</t>
  </si>
  <si>
    <t>North Umpqua Dump Truck</t>
  </si>
  <si>
    <t>10004444</t>
  </si>
  <si>
    <t>Small Tools 2012</t>
  </si>
  <si>
    <t>10004454</t>
  </si>
  <si>
    <t>Facilities 2012</t>
  </si>
  <si>
    <t>10004467</t>
  </si>
  <si>
    <t>Elec / Instrument / Comm 2012</t>
  </si>
  <si>
    <t>10004502</t>
  </si>
  <si>
    <t>Hydro Vehicles 2012</t>
  </si>
  <si>
    <t>10004540</t>
  </si>
  <si>
    <t>Lewis River Culverts/Bridges</t>
  </si>
  <si>
    <t>10004971</t>
  </si>
  <si>
    <t>Gadsby Gas Turb Service Bulletins CY 12</t>
  </si>
  <si>
    <t>10005024</t>
  </si>
  <si>
    <t>JB Replace Pulverizer Journals 12</t>
  </si>
  <si>
    <t>10005119</t>
  </si>
  <si>
    <t>JB U2 Replace 7200 VAC Bus Relays</t>
  </si>
  <si>
    <t>10005226</t>
  </si>
  <si>
    <t>Gadsby U2 Bailey Controls Replacement</t>
  </si>
  <si>
    <t>10005295</t>
  </si>
  <si>
    <t>Naughton U1 OH Critical Piping Insulation Replace CY12</t>
  </si>
  <si>
    <t>10005393</t>
  </si>
  <si>
    <t>Naughton U0 Fire Protection CY12</t>
  </si>
  <si>
    <t>JB U0 DCS Hardware Upgrades 12</t>
  </si>
  <si>
    <t>JB U4 DCS Hardware Upgrades 12</t>
  </si>
  <si>
    <t>10005600</t>
  </si>
  <si>
    <t>JB U2 DCS Hardware &amp; Software Upgrades  13</t>
  </si>
  <si>
    <t>JB UPS Upgrades 12</t>
  </si>
  <si>
    <t>10005871</t>
  </si>
  <si>
    <t>JB 01 Diesel Generator Upgrades--12</t>
  </si>
  <si>
    <t>10005965</t>
  </si>
  <si>
    <t>DJ U2 - Replace RH Header &amp; Terminal Tubes</t>
  </si>
  <si>
    <t>10005966</t>
  </si>
  <si>
    <t>DJ U2 - SSH Pendant Replace</t>
  </si>
  <si>
    <t>Gadsby U4 Stage 1 HPT Blade Replacement 191-500</t>
  </si>
  <si>
    <t>10006281</t>
  </si>
  <si>
    <t>Huntington U0 Plant Motors - CY2012</t>
  </si>
  <si>
    <t>10006373</t>
  </si>
  <si>
    <t>Hunter 300 Motors - CY12</t>
  </si>
  <si>
    <t>10006374</t>
  </si>
  <si>
    <t>Hunter 300 Electrical, Instruments, Comm - CY12</t>
  </si>
  <si>
    <t>Lewis River Dump Truck Replacement</t>
  </si>
  <si>
    <t>W-1799 Replace three generators company wide</t>
  </si>
  <si>
    <t>W-1715 SPARE BLADE SET FOR MARENGO</t>
  </si>
  <si>
    <t>Colstrip U3 BOILER ECONOMIZER PARTIAL REPL CY11</t>
  </si>
  <si>
    <t>10007513</t>
  </si>
  <si>
    <t>10007535</t>
  </si>
  <si>
    <t>10007651</t>
  </si>
  <si>
    <t>Colstrip U4 GENERATOR RELIABILITY CY12</t>
  </si>
  <si>
    <t>10007784</t>
  </si>
  <si>
    <t>Craig U2 Boiler Component Replace</t>
  </si>
  <si>
    <t>10007787</t>
  </si>
  <si>
    <t>Craig U2 GEN EXCITATIION SYS REPLACEMENT</t>
  </si>
  <si>
    <t>10007788</t>
  </si>
  <si>
    <t>10007794</t>
  </si>
  <si>
    <t>10007800</t>
  </si>
  <si>
    <t>Craig U2 STACK LINING</t>
  </si>
  <si>
    <t>10007905</t>
  </si>
  <si>
    <t>Cholla U4 STACK ELEVATOR CONTROLS REPLACE</t>
  </si>
  <si>
    <t>10007946</t>
  </si>
  <si>
    <t>10007947</t>
  </si>
  <si>
    <t>10007952</t>
  </si>
  <si>
    <t>10007954</t>
  </si>
  <si>
    <t>Cholla U4 MAIN STEAM/HOT REHEAT WELD UPGR</t>
  </si>
  <si>
    <t>10007961</t>
  </si>
  <si>
    <t>Cholla U4 FABRIC FILTER BAG REPLACE CY12</t>
  </si>
  <si>
    <t>10007962</t>
  </si>
  <si>
    <t>Cholla U4 FABRIC FILTER BAG REPLACE CY13</t>
  </si>
  <si>
    <t>10007967</t>
  </si>
  <si>
    <t>10008059</t>
  </si>
  <si>
    <t>Cholla U0 ROOF REPL, CAP SPARE MOTOR, PLNG, WELD SHOP</t>
  </si>
  <si>
    <t>Hunter 303 Elevator Cab &amp; Controls Replacement</t>
  </si>
  <si>
    <t>10008419</t>
  </si>
  <si>
    <t>Naughton U0 Vibration CY12 (U1 Turb/Gen)</t>
  </si>
  <si>
    <t>10008628</t>
  </si>
  <si>
    <t>Naughton U1 OH Coal Pipe Isolation Gates CY12</t>
  </si>
  <si>
    <t>10008651</t>
  </si>
  <si>
    <t>10008657</t>
  </si>
  <si>
    <t>Idaho Forklift (soft tire)</t>
  </si>
  <si>
    <t>Hunter 303 Replacement of Two PA Fans</t>
  </si>
  <si>
    <t>10009071</t>
  </si>
  <si>
    <t>Lake Side U0 T-3000 NERCIPS Compliance</t>
  </si>
  <si>
    <t>10009111</t>
  </si>
  <si>
    <t>Currant Crk U3 Toshiba Controls &amp; HW Replacement</t>
  </si>
  <si>
    <t>Currant Crk U0 Mark VI HW Replacement</t>
  </si>
  <si>
    <t>DJ U0 - Purchase Ash Haul Truck</t>
  </si>
  <si>
    <t>10009167</t>
  </si>
  <si>
    <t>Currant Crk U1 CSA Variable fee 24k - CTA MI</t>
  </si>
  <si>
    <t>10009169</t>
  </si>
  <si>
    <t>JB U2 Pendant Plat Lower Replacement 13</t>
  </si>
  <si>
    <t>10009190</t>
  </si>
  <si>
    <t>JB U2 IK 5, 6, 7, 8 Blower Replacement 13</t>
  </si>
  <si>
    <t>10009203</t>
  </si>
  <si>
    <t>Naughton U1 OH Boiler Refractory Baffle Replace</t>
  </si>
  <si>
    <t>10009247</t>
  </si>
  <si>
    <t>Naughton U1 OH Electrostatic Precipitator Repairs</t>
  </si>
  <si>
    <t>10009260</t>
  </si>
  <si>
    <t>Naughton U1 OH Burner Drive Replacements</t>
  </si>
  <si>
    <t>10009268</t>
  </si>
  <si>
    <t>JB U4 Boiler Door Tubing Replacement 12</t>
  </si>
  <si>
    <t>10009441</t>
  </si>
  <si>
    <t>DJ U1 - Replace Tripper Dk &amp; Hd House Drain</t>
  </si>
  <si>
    <t>10009446</t>
  </si>
  <si>
    <t>DJ U2- Replace Tripper Deck Drains</t>
  </si>
  <si>
    <t>10009649</t>
  </si>
  <si>
    <t>Hermiston U2 Nozzles 1st Stage CY12</t>
  </si>
  <si>
    <t>10009722</t>
  </si>
  <si>
    <t>Chehalis U0 Warehouse</t>
  </si>
  <si>
    <t>10009724</t>
  </si>
  <si>
    <t>Chehalis U0 BFP Motor (CSP)</t>
  </si>
  <si>
    <t>Chehalis U0 Mark V HMI replacement</t>
  </si>
  <si>
    <t>W-1715 SPARE GEARBOX FOR MARENGO</t>
  </si>
  <si>
    <t>W-1705 SPARE GENERATOR FOR GOODNOE HILLS</t>
  </si>
  <si>
    <t>10009902</t>
  </si>
  <si>
    <t>W-1799 Replace four gearboxes company wide</t>
  </si>
  <si>
    <t>10009904</t>
  </si>
  <si>
    <t>W-1799 Replace nine blades company wide</t>
  </si>
  <si>
    <t>10009908</t>
  </si>
  <si>
    <t>W-1715 SPARE GENERATOR FOR MARENGO</t>
  </si>
  <si>
    <t>North Umpqua Coating Projects (Mandated)</t>
  </si>
  <si>
    <t>10010272</t>
  </si>
  <si>
    <t>DJ U2 - REPLACE COAL FEEDERS</t>
  </si>
  <si>
    <t>Hunter 303 FGD Tower Isolation Dampers</t>
  </si>
  <si>
    <t>ILR 4.3 Fish Passage Tank Truck #3</t>
  </si>
  <si>
    <t>Currant Crk U0 Boiler Blowdown Recovery</t>
  </si>
  <si>
    <t>10010587</t>
  </si>
  <si>
    <t>JB U2 Wallblower Rebuild 13</t>
  </si>
  <si>
    <t>10010624</t>
  </si>
  <si>
    <t>Huntington U1 Redler Conveyors Rebuild - CY2012</t>
  </si>
  <si>
    <t>Huntington U1 Air Compressor Replacement</t>
  </si>
  <si>
    <t>10010819</t>
  </si>
  <si>
    <t>10010898</t>
  </si>
  <si>
    <t>JB U2 SDCC Wear Plate Replacement 13</t>
  </si>
  <si>
    <t>10010967</t>
  </si>
  <si>
    <t>JB Nitrogen Generators for Mercury CEMS</t>
  </si>
  <si>
    <t>10010969</t>
  </si>
  <si>
    <t>JB U4 Turb Protection &amp; Trip Systm Upgrade</t>
  </si>
  <si>
    <t>10010972</t>
  </si>
  <si>
    <t>JB U4 Install Epoxy Lining in Tunnels @ Cond. 12</t>
  </si>
  <si>
    <t>Gadsby U4 SB 220 IGB OIL NOZZLE &amp; SPLINE</t>
  </si>
  <si>
    <t>Gadsby U4 SB 236 Compressor Rear Frame Oil Manifold</t>
  </si>
  <si>
    <t>10011037</t>
  </si>
  <si>
    <t>JB Rebuild 01 CAC 12</t>
  </si>
  <si>
    <t>10011061</t>
  </si>
  <si>
    <t>Gadsby U3 Architectural Integrity - Boiler Structure</t>
  </si>
  <si>
    <t>10011152</t>
  </si>
  <si>
    <t>Hunter 301 Pulverizer Component Replacement</t>
  </si>
  <si>
    <t>10011292</t>
  </si>
  <si>
    <t>Wyodak U1 - Redler Deck Dust Collector</t>
  </si>
  <si>
    <t>10011384</t>
  </si>
  <si>
    <t>Craig U2 SOOTBLOWER ADDITIONS</t>
  </si>
  <si>
    <t>10011397</t>
  </si>
  <si>
    <t>Naughton U1 1-4 Coal Mill Rebuild CY12</t>
  </si>
  <si>
    <t>10011401</t>
  </si>
  <si>
    <t>Naughton U1 1-3 Coal Mill Rebuild CY12</t>
  </si>
  <si>
    <t>10011403</t>
  </si>
  <si>
    <t>Naughton U3 3-1 Coal Mill Rebuild CY12</t>
  </si>
  <si>
    <t>10011410</t>
  </si>
  <si>
    <t>Naughton U3 3-2 Coal Mill Rebuild CY12</t>
  </si>
  <si>
    <t>10011411</t>
  </si>
  <si>
    <t>Naughton U3 3-4 Coal Mill Rebuild CY12</t>
  </si>
  <si>
    <t>10011412</t>
  </si>
  <si>
    <t>Naughton U2 2-3 Coal Mill Rebuild CY12</t>
  </si>
  <si>
    <t>10011414</t>
  </si>
  <si>
    <t>Naughton U1 1-2 Coal Mill Rebuild CY12</t>
  </si>
  <si>
    <t>10011415</t>
  </si>
  <si>
    <t>Naughton U2 2-1 Coal Mill Rebuild CY12</t>
  </si>
  <si>
    <t>10011418</t>
  </si>
  <si>
    <t>Naughton U2 2-2 Coal Mill Rebuild CY12</t>
  </si>
  <si>
    <t>10011495</t>
  </si>
  <si>
    <t>JB U4 SDCC/Transfer Conveyor Chutes 12</t>
  </si>
  <si>
    <t>10011544</t>
  </si>
  <si>
    <t>Naughton U1-1 Coal Mill Rebuild CY12</t>
  </si>
  <si>
    <t>10011603</t>
  </si>
  <si>
    <t>10011604</t>
  </si>
  <si>
    <t>Cholla U4 AUX 4A &amp; 4B BUSHING REPLACEMENT</t>
  </si>
  <si>
    <t>Cholla U4 SERVICE WATER BACKUP SUPPLY</t>
  </si>
  <si>
    <t>10011617</t>
  </si>
  <si>
    <t>Cholla U0 LAKE WATER UNDRGROUND PIPE REPL</t>
  </si>
  <si>
    <t>Hunter 303 ID Fan Replacements</t>
  </si>
  <si>
    <t>10012117</t>
  </si>
  <si>
    <t>JB U2 Steam Cooled Floor Replacement 13</t>
  </si>
  <si>
    <t>10012232</t>
  </si>
  <si>
    <t>Colstrip U4 GENERATOR RELIABILITY CY13</t>
  </si>
  <si>
    <t>Colstrip U3 BASE TURBINE/GEN OVERHAUL CY11</t>
  </si>
  <si>
    <t>10012246</t>
  </si>
  <si>
    <t>Colstrip U4 BASE TURBINE/GEN OVERHAUL CY13</t>
  </si>
  <si>
    <t>Colstrip U3 GENERATOR RELIABILITY CY11</t>
  </si>
  <si>
    <t>Colstrip U3 LP TURBINE PURCHASE CY17</t>
  </si>
  <si>
    <t>10012266</t>
  </si>
  <si>
    <t>Colstrip U4 COAL PIPE HANGER UPGRADE CY13</t>
  </si>
  <si>
    <t>10012486</t>
  </si>
  <si>
    <t>Craig U2 LAST STAGE BLADES</t>
  </si>
  <si>
    <t>10012573</t>
  </si>
  <si>
    <t>JB U1 SDCC Replace Flights 12</t>
  </si>
  <si>
    <t>10012613</t>
  </si>
  <si>
    <t>ILR 8.8 Lewis River Acclimation Pond Clear Creek</t>
  </si>
  <si>
    <t>10012680</t>
  </si>
  <si>
    <t>Naughton U2 2-4 Coal Mill Rebuild CY12</t>
  </si>
  <si>
    <t>10012703</t>
  </si>
  <si>
    <t>Naughton Asbestos Reinsulation CY12</t>
  </si>
  <si>
    <t>10012710</t>
  </si>
  <si>
    <t>JB U1-Replace Turbine Deck Roof 12</t>
  </si>
  <si>
    <t>Hunter 303 Bottom Ash Component Replacement</t>
  </si>
  <si>
    <t>10012736</t>
  </si>
  <si>
    <t>Hunter 302 Steam Inerting for Coal Mills</t>
  </si>
  <si>
    <t>10012830</t>
  </si>
  <si>
    <t>Cholla U4 CONTROL ROOM  HVAC UPGRADE</t>
  </si>
  <si>
    <t>10012837</t>
  </si>
  <si>
    <t>Cholla U4 ECONOMIZER HOPPER INSULATION REPL</t>
  </si>
  <si>
    <t>10012839</t>
  </si>
  <si>
    <t>Cholla U4 DEAERATOR MANWAY REPL</t>
  </si>
  <si>
    <t>Carbon U1 I.D. FAN BLADE REPLACEMENT CY 2012</t>
  </si>
  <si>
    <t>Wyodak U1 - Install Micro Filtration Pre-Filter</t>
  </si>
  <si>
    <t>10012978</t>
  </si>
  <si>
    <t>JB U2 Extraction Expansion Bellows 13</t>
  </si>
  <si>
    <t>10013005</t>
  </si>
  <si>
    <t>2012 Time Sensitive EAP Project</t>
  </si>
  <si>
    <t>10013028</t>
  </si>
  <si>
    <t>Naughton U1 OH Condenser Isolation Valves CY12</t>
  </si>
  <si>
    <t>Hunter 303 3-1 Redler Major Rebuild</t>
  </si>
  <si>
    <t>10013171</t>
  </si>
  <si>
    <t>Gadsby U0 RO &amp; Demineralizer Water Treatment System</t>
  </si>
  <si>
    <t>10013175</t>
  </si>
  <si>
    <t>Swift 1 Bearing Replacement</t>
  </si>
  <si>
    <t>10013271</t>
  </si>
  <si>
    <t>ILR Lewis River Fish Passage Vehicles</t>
  </si>
  <si>
    <t>10013392</t>
  </si>
  <si>
    <t>Hayden U0 REPLACE UNDERGROUND PIPING &amp; DIESEL LINE</t>
  </si>
  <si>
    <t>10013397</t>
  </si>
  <si>
    <t>Hayden U1 TURBINE CONTROLS UPGRADE</t>
  </si>
  <si>
    <t>10013398</t>
  </si>
  <si>
    <t>Hayden U1 DCS I/O REPLACEMENT</t>
  </si>
  <si>
    <t>10013429</t>
  </si>
  <si>
    <t>Yale Plant - Replace the Seal Water Piping</t>
  </si>
  <si>
    <t>10013433</t>
  </si>
  <si>
    <t>Naughton U1 OH Bottom Ash Air Cannons CY12</t>
  </si>
  <si>
    <t>10013634</t>
  </si>
  <si>
    <t>DJ U4 - #17,20,22,23 Silo Cone Ring Replace</t>
  </si>
  <si>
    <t>10013646</t>
  </si>
  <si>
    <t>Merwin Park Day Use Improvements</t>
  </si>
  <si>
    <t>10013683</t>
  </si>
  <si>
    <t>Hermiston U0 CT Transformer Rebuild</t>
  </si>
  <si>
    <t>10013695</t>
  </si>
  <si>
    <t>JB Breezeway &amp; Mill Shop Roofs</t>
  </si>
  <si>
    <t>10013860</t>
  </si>
  <si>
    <t>Gadsby 3 Meter and RTU Upgrade</t>
  </si>
  <si>
    <t>10013922</t>
  </si>
  <si>
    <t>DJ U4 - Arc Flash Mitigation</t>
  </si>
  <si>
    <t>Naughton U1 OH Economizer  Tube Circuits</t>
  </si>
  <si>
    <t>Naughton U1 OH Thermal Drain Upgrade</t>
  </si>
  <si>
    <t>10014007</t>
  </si>
  <si>
    <t>JB Rainbow Room Fire Detection/Suppression</t>
  </si>
  <si>
    <t>10014012</t>
  </si>
  <si>
    <t>JB U4 Economizer Upgrade 2012</t>
  </si>
  <si>
    <t>10014013</t>
  </si>
  <si>
    <t>JB U4 Additional Boiler Relieving Capacity 12</t>
  </si>
  <si>
    <t>10014018</t>
  </si>
  <si>
    <t>JB Stack Breech Coating U2  2013</t>
  </si>
  <si>
    <t>10014023</t>
  </si>
  <si>
    <t>10014289</t>
  </si>
  <si>
    <t>Currant Crk CT Platforms and Stairs</t>
  </si>
  <si>
    <t>Chehalis U1 GSU replacement</t>
  </si>
  <si>
    <t>10014304</t>
  </si>
  <si>
    <t>Toketee TIV Replacements</t>
  </si>
  <si>
    <t>Yale Rock Block Stabilization Behind PH</t>
  </si>
  <si>
    <t>10014332</t>
  </si>
  <si>
    <t>10014387</t>
  </si>
  <si>
    <t>10014398</t>
  </si>
  <si>
    <t>Currant Crk U1&amp;U2 Replace FlexSeal on CT1A &amp; CT1B</t>
  </si>
  <si>
    <t>10014401</t>
  </si>
  <si>
    <t>Hayden U1 COAL HANDLING BUNKER UNLOADING MODIFICATIONS</t>
  </si>
  <si>
    <t>10014407</t>
  </si>
  <si>
    <t>DJ U0 - CY Fire Detection Conveyors 91-92</t>
  </si>
  <si>
    <t>10014408</t>
  </si>
  <si>
    <t>DJ U0 - DJ Rail Load-in Spillage Containment</t>
  </si>
  <si>
    <t>Currant Crk U0 Purchase Spare Boiler Feed Pump Motor</t>
  </si>
  <si>
    <t>10014416</t>
  </si>
  <si>
    <t>JB U2 Replace Main Steam Safeties</t>
  </si>
  <si>
    <t>10014430</t>
  </si>
  <si>
    <t>DJ U0 - DJ SDA Fire Loop Thrust Blocking</t>
  </si>
  <si>
    <t>10014477</t>
  </si>
  <si>
    <t>Predictive Maintenance (PdM) Tech Integration Sys</t>
  </si>
  <si>
    <t>10014576</t>
  </si>
  <si>
    <t>Hunter 302 2-2 FWH Rebundle</t>
  </si>
  <si>
    <t>Huntington U0 Lime Slurry Transfer Pumps</t>
  </si>
  <si>
    <t>10014619</t>
  </si>
  <si>
    <t>Hunter 300 Coal Cracker Rotor Replacement</t>
  </si>
  <si>
    <t>Chehalis U0 Dissolved gas analyzers for GSU's</t>
  </si>
  <si>
    <t>10014632</t>
  </si>
  <si>
    <t>JB U2 APH Sector Plates 13</t>
  </si>
  <si>
    <t>Hunter 301 Feedwater Level Control System</t>
  </si>
  <si>
    <t>DJ U0 - Replace DJ Retro Cooling Tower</t>
  </si>
  <si>
    <t>Hunter 303 Feedwater Level Control System</t>
  </si>
  <si>
    <t>10014751</t>
  </si>
  <si>
    <t>DJ U0 - Rail Load-In Winter Spray System</t>
  </si>
  <si>
    <t>10014752</t>
  </si>
  <si>
    <t>DJ U0 - Overhead Crane for Travel Screens</t>
  </si>
  <si>
    <t>Hunter 303 Circulating Water Pump Casings</t>
  </si>
  <si>
    <t>10014786</t>
  </si>
  <si>
    <t>JB U4 Wet Stack Conversion</t>
  </si>
  <si>
    <t>10014789</t>
  </si>
  <si>
    <t>DJ U0 - Install Belt Magnets Conveyors 42-43</t>
  </si>
  <si>
    <t>10014826</t>
  </si>
  <si>
    <t>Cholla U4 COAL MILL OVERHAULS  CY12</t>
  </si>
  <si>
    <t>10014854</t>
  </si>
  <si>
    <t>DJ U0 - SECURITY &amp; BUILDINGS- 2012</t>
  </si>
  <si>
    <t>10014855</t>
  </si>
  <si>
    <t>DJ U0 - COAL YARD -2012</t>
  </si>
  <si>
    <t>10014890</t>
  </si>
  <si>
    <t>Gadsby U1 Structural Integrity CY 12</t>
  </si>
  <si>
    <t>10014900</t>
  </si>
  <si>
    <t>Gadsby U2 Structural Integrity CY 12</t>
  </si>
  <si>
    <t>10014932</t>
  </si>
  <si>
    <t>Hunter 302 Pulverizer Vane Wheel &amp; Cones</t>
  </si>
  <si>
    <t>10015004</t>
  </si>
  <si>
    <t>Lemolo 2 Flume 12 Bank Stabilization</t>
  </si>
  <si>
    <t>10015056</t>
  </si>
  <si>
    <t>Integration into EMS/Ranger (Chehalis, Goodnoe, LJ</t>
  </si>
  <si>
    <t>CITS/2011/C/951/CAP (Wind Farm Curtailment CAP)</t>
  </si>
  <si>
    <t>Wind Operations System</t>
  </si>
  <si>
    <t>CMIN/2011/C/002</t>
  </si>
  <si>
    <t>Section Extension-2011</t>
  </si>
  <si>
    <t>CMIN/2011/C/008</t>
  </si>
  <si>
    <t>SECTION SCOOPS</t>
  </si>
  <si>
    <t>CMIN/2011/C/009</t>
  </si>
  <si>
    <t>MAINLINE CONVEYOR BELT REPLACEMENT</t>
  </si>
  <si>
    <t>CMIN/2011/C/010</t>
  </si>
  <si>
    <t>BULK ROCK DUST-3RD NORTH-MAIN EAST</t>
  </si>
  <si>
    <t>CMIN/2011/C/011</t>
  </si>
  <si>
    <t>BULK ROCK DUST MAIN WEST-MAIN NORTH</t>
  </si>
  <si>
    <t>CMIN/2011/C/014</t>
  </si>
  <si>
    <t>CMIN/2011/C/016</t>
  </si>
  <si>
    <t>CONVEYOR BELT DEWATERING SYSTEM</t>
  </si>
  <si>
    <t>CMIN/2011/C/021</t>
  </si>
  <si>
    <t>COAL RESERVE EXPLORATION-2011</t>
  </si>
  <si>
    <t>CMIN/2011/C/028</t>
  </si>
  <si>
    <t>Deer Creek-(1) Used Continuous Miner</t>
  </si>
  <si>
    <t>CMIN/2011/C/031</t>
  </si>
  <si>
    <t>TIPPLE COAL ANALYZER</t>
  </si>
  <si>
    <t>CMIN/2011/C/032</t>
  </si>
  <si>
    <t>TRACK DOZER</t>
  </si>
  <si>
    <t>CMIN/2011/C/033</t>
  </si>
  <si>
    <t>STOCK PILE-AREA LIGHTING</t>
  </si>
  <si>
    <t>CMIN/2012/C/003</t>
  </si>
  <si>
    <t>Cottonwood Prep Plant-System Improvement</t>
  </si>
  <si>
    <t>PacEnergy Thermal Gen  Meter Projects</t>
  </si>
  <si>
    <t>DSYS/2007/C/806/PE</t>
  </si>
  <si>
    <t>MRRP PacifiCorp Energy</t>
  </si>
  <si>
    <t>DSYS/2008/C/807/PE</t>
  </si>
  <si>
    <t>FLR PacifiCorp Energy</t>
  </si>
  <si>
    <t>HIDA/2006/C/003</t>
  </si>
  <si>
    <t>Ashton Dam Seepage Control</t>
  </si>
  <si>
    <t>HIDA/2011/C/002</t>
  </si>
  <si>
    <t>Oneida Bridge Crane Replacement</t>
  </si>
  <si>
    <t>HIDA/2011/C/003</t>
  </si>
  <si>
    <t>Ashton Stability Improvements</t>
  </si>
  <si>
    <t>HIDA/2011/C/005</t>
  </si>
  <si>
    <t>Grace Flowline Pump Station</t>
  </si>
  <si>
    <t>HIDA/2011/C/007</t>
  </si>
  <si>
    <t>Soda Intake Headgate Rehabilitation</t>
  </si>
  <si>
    <t>HLEW/2006/C/010/018</t>
  </si>
  <si>
    <t>ILR 4.3 Merwin Upstream Collect &amp; Trans</t>
  </si>
  <si>
    <t>HLEW/2006/C/010/019</t>
  </si>
  <si>
    <t>ILR 4.4 Swift Fish Collector</t>
  </si>
  <si>
    <t>HLEW/2006/C/010/020</t>
  </si>
  <si>
    <t>ILR 8.7 Speelyai Hatchery Ponds Mod/Co</t>
  </si>
  <si>
    <t>HLEW/2008/C/010/006</t>
  </si>
  <si>
    <t>ILR 4.4.3 Release Ponds</t>
  </si>
  <si>
    <t>HLEW/2008/C/010/007</t>
  </si>
  <si>
    <t>ILR 5.1 Yale Spillway Modifications</t>
  </si>
  <si>
    <t>HLEW/2008/C/010/011</t>
  </si>
  <si>
    <t>ILR 8.8 Juvenile Acclimation Sites</t>
  </si>
  <si>
    <t>HLEW/2008/C/010/013</t>
  </si>
  <si>
    <t>ILR 11.2.1.2 Eagle Cliff Trail</t>
  </si>
  <si>
    <t>Yale Intake Rack Replace Structural Ste</t>
  </si>
  <si>
    <t>HLEW/2009/C/010/003</t>
  </si>
  <si>
    <t>ILR 8.7 Speelyai Hatchery Kokanee Weir</t>
  </si>
  <si>
    <t>Lewis River Hatchery Upstream Intake Co</t>
  </si>
  <si>
    <t>HLEW/2010/C/010/005</t>
  </si>
  <si>
    <t>HLEW/2010/C/025</t>
  </si>
  <si>
    <t>Swift Dam Wave Protection</t>
  </si>
  <si>
    <t>Lewis River Portable Spillway Bulkhead</t>
  </si>
  <si>
    <t>HLEW/2010/C/027</t>
  </si>
  <si>
    <t>Yale Spillway Tainter Gate Rehab</t>
  </si>
  <si>
    <t>HLEW/2010/C/029</t>
  </si>
  <si>
    <t>Merwin Spillway Tainter Gate Rehab</t>
  </si>
  <si>
    <t>HLEW/2011/C/001</t>
  </si>
  <si>
    <t>Merwin 2400V Station Service Ground</t>
  </si>
  <si>
    <t>HLEW/2011/C/008</t>
  </si>
  <si>
    <t>Merwin Domestic Water Extension</t>
  </si>
  <si>
    <t>HLEW/2011/C/009</t>
  </si>
  <si>
    <t>HCC L&amp;G Master &amp; RTU Replacement</t>
  </si>
  <si>
    <t>HLEW/2011/C/010/001</t>
  </si>
  <si>
    <t>ILR 11.2 Lewis Rec Sites ADA Improvement</t>
  </si>
  <si>
    <t>HLEW/2011/C/010/002</t>
  </si>
  <si>
    <t>HLEW/2011/C/010/003</t>
  </si>
  <si>
    <t>ILR 11.2.2.5 Yale Trail Improvements</t>
  </si>
  <si>
    <t>HLEW/2011/C/010/004</t>
  </si>
  <si>
    <t>ILR 11.2.3.7 Yale Bridge Boat Access</t>
  </si>
  <si>
    <t>HLEW/2011/C/010/005</t>
  </si>
  <si>
    <t>ILR 8.8 Lewis River Acclimation Pond Mud</t>
  </si>
  <si>
    <t>HLEW/2011/C/010/006</t>
  </si>
  <si>
    <t>ILR 4.4.3 Release Pond Land Purchase</t>
  </si>
  <si>
    <t>INU 6.1 Lemolo 2 Reroute to Toketee</t>
  </si>
  <si>
    <t>HNUQ/2007/C/008/016</t>
  </si>
  <si>
    <t>INU 4.1.1/4.1.2 Soda Springs Fish Passag</t>
  </si>
  <si>
    <t>HNUQ/2009/C/008/009</t>
  </si>
  <si>
    <t>INU 4.1.1 (f)/6.9 Slide Tailrace Barrier</t>
  </si>
  <si>
    <t>HNUQ/2010/C/005</t>
  </si>
  <si>
    <t>Slide Creek Overhaul</t>
  </si>
  <si>
    <t>HNUQ/2010/C/008/001</t>
  </si>
  <si>
    <t>INU 17.8 Rec Improvements at All Facilit</t>
  </si>
  <si>
    <t>HNUQ/2011/C/001</t>
  </si>
  <si>
    <t>HNUQ/2011/C/004</t>
  </si>
  <si>
    <t>Lemolo 1 Remote Start</t>
  </si>
  <si>
    <t>HNUQ/2011/C/007</t>
  </si>
  <si>
    <t>Toketee Switch Yard Slope Stabilization</t>
  </si>
  <si>
    <t>HNUQ/2011/C/008/001</t>
  </si>
  <si>
    <t>INU 10.6 Aquatic Connectivity 2011</t>
  </si>
  <si>
    <t>HNUQ/2011/C/017</t>
  </si>
  <si>
    <t>Toketee School Renovation</t>
  </si>
  <si>
    <t>HPOR/2011/C/009</t>
  </si>
  <si>
    <t>Hydro EAP Equipment</t>
  </si>
  <si>
    <t>HPOR/2011/C/201/CAP</t>
  </si>
  <si>
    <t>Hydro CAP Compliance Sustainability</t>
  </si>
  <si>
    <t>HROG/2008/C/009/002</t>
  </si>
  <si>
    <t>IRO Prospect Instream Flow / Automation</t>
  </si>
  <si>
    <t>HROG/2011/C/001</t>
  </si>
  <si>
    <t>Prospect 2 and 4 Emergency Generators</t>
  </si>
  <si>
    <t>HROG/2011/C/004</t>
  </si>
  <si>
    <t>Prospect 2 PRV Shields</t>
  </si>
  <si>
    <t>HUTA/2010/C/004</t>
  </si>
  <si>
    <t>Granite License/Exemption Process</t>
  </si>
  <si>
    <t>OCLS/2011/C/005</t>
  </si>
  <si>
    <t>Chehalis U3 Alstom P320 Controls System HMI repla</t>
  </si>
  <si>
    <t>OCLS/2011/C/201/CAP</t>
  </si>
  <si>
    <t>Chehalis CAP Compliance Sustainability</t>
  </si>
  <si>
    <t>OGAD/2011/C/002</t>
  </si>
  <si>
    <t>Gadsby 5 Exciter Replacement</t>
  </si>
  <si>
    <t>OHER/2010/C/004</t>
  </si>
  <si>
    <t>Hermiston: HP Letdown Station</t>
  </si>
  <si>
    <t>OHER/2010/C/005</t>
  </si>
  <si>
    <t>Hermiston: U2 CT StepUp Transf Purch</t>
  </si>
  <si>
    <t>OHER/2010/C/006</t>
  </si>
  <si>
    <t>Hermiston-Combustion LIners</t>
  </si>
  <si>
    <t>OHER/2011/C/001</t>
  </si>
  <si>
    <t>Hermiston U2: 1st Stage Nozzles</t>
  </si>
  <si>
    <t>OHER/2011/C/003</t>
  </si>
  <si>
    <t>Hermiston U2: 2nd Stage Nozzles</t>
  </si>
  <si>
    <t>OHER/2011/C/004</t>
  </si>
  <si>
    <t>Hermiston U2: 2nd Stage Shrouds</t>
  </si>
  <si>
    <t>OHER/2011/C/008</t>
  </si>
  <si>
    <t>Hermiston: Station Batteries</t>
  </si>
  <si>
    <t>OLSP/2011/C/010</t>
  </si>
  <si>
    <t>OLSP/2011/C/201/CAP</t>
  </si>
  <si>
    <t>Lake Side CAP Compliance Sustainability</t>
  </si>
  <si>
    <t>SBLU/2012/C/005</t>
  </si>
  <si>
    <t>Blundell U1 GENERATOR RETAINING RING REPLACEMENT</t>
  </si>
  <si>
    <t>SBLU/2012/C/006</t>
  </si>
  <si>
    <t>Blundell U1 Turbine Exhaust Casing</t>
  </si>
  <si>
    <t>SCAR/2011/C/014</t>
  </si>
  <si>
    <t>Carbon U0: Carbon Bulk Chemical Secondary Conta</t>
  </si>
  <si>
    <t>SCAR/2011/C/017</t>
  </si>
  <si>
    <t>Carbon U0 COAL DUST MITIGATION</t>
  </si>
  <si>
    <t>SCHO/2010/C/002</t>
  </si>
  <si>
    <t>Cholla Comm: Srv/Instr Air Pipe Repl</t>
  </si>
  <si>
    <t>SCHO/2010/C/004</t>
  </si>
  <si>
    <t>Cholla Comm: Plant Microwave Sys Upgrd</t>
  </si>
  <si>
    <t>SCHO/2010/C/014</t>
  </si>
  <si>
    <t>Cholla Comm: Mercury Vapor Lighting</t>
  </si>
  <si>
    <t>SCHO/2010/C/016</t>
  </si>
  <si>
    <t>Cholla Comm: UG Potable Water Pipe</t>
  </si>
  <si>
    <t>SCHO/2011/C/001</t>
  </si>
  <si>
    <t>Cholla 4: Cooling Tower Structure Imprv</t>
  </si>
  <si>
    <t>SCHO/2011/C/002</t>
  </si>
  <si>
    <t>Cholla 4: Generator Rewind</t>
  </si>
  <si>
    <t>SCHO/2011/C/006</t>
  </si>
  <si>
    <t>Cholla 4: Rotating Equip Guards Install</t>
  </si>
  <si>
    <t>SCHO/2011/C/007</t>
  </si>
  <si>
    <t>Cholla 4: 34S&amp;12A Conveyor Belt Repl</t>
  </si>
  <si>
    <t>SCHO/2011/C/008</t>
  </si>
  <si>
    <t>Cholla Comm:Cable Tray &amp; Cable Repl-Ph5</t>
  </si>
  <si>
    <t>SCHO/2011/C/009</t>
  </si>
  <si>
    <t>Cholla 4: Turbine Building HVAC Repl</t>
  </si>
  <si>
    <t>SCHO/2011/C/011</t>
  </si>
  <si>
    <t>SCHO/2011/C/013</t>
  </si>
  <si>
    <t>Cholla Comm:FlyAsh Slurry "C" Line Repl</t>
  </si>
  <si>
    <t>SCHO/2011/C/014</t>
  </si>
  <si>
    <t>Cholla 4: Turbine Cable Replacement</t>
  </si>
  <si>
    <t>SCOL/2010/C/046</t>
  </si>
  <si>
    <t>Colstrip 3: Turbine Gen Base Overhaul</t>
  </si>
  <si>
    <t>SCOL/2011/C/002</t>
  </si>
  <si>
    <t>Colstrip 3:Separated Over FireAir Basket</t>
  </si>
  <si>
    <t>SCOL/2011/C/008</t>
  </si>
  <si>
    <t>Colstrip 3: Air Preheater Basket Repl</t>
  </si>
  <si>
    <t>SCOL/2011/C/012</t>
  </si>
  <si>
    <t>Colstrip U3: Capital Project Support</t>
  </si>
  <si>
    <t>Craig 2: HP-IP Turbine Rotor Purchase</t>
  </si>
  <si>
    <t>SCRA/2010/C/009</t>
  </si>
  <si>
    <t>Craig 1: Generator Excitation Sys Repl</t>
  </si>
  <si>
    <t>SCRA/2010/C/012</t>
  </si>
  <si>
    <t>Craig 1: Boiler Component Repl</t>
  </si>
  <si>
    <t>SCRA/2010/C/016</t>
  </si>
  <si>
    <t>Craig 1: Sootblower Additions</t>
  </si>
  <si>
    <t>SCRA/2011/C/013</t>
  </si>
  <si>
    <t>Craig 1: Retaining Rings</t>
  </si>
  <si>
    <t>SDVJ/2007/C/901</t>
  </si>
  <si>
    <t>DJ U4 SO2 &amp; PM Emission Cntrl Upgrades</t>
  </si>
  <si>
    <t>DJ U3 Low Nox Burners</t>
  </si>
  <si>
    <t>DJ U0 - CY Fire Prot RPLCE -TRPER Decks BST</t>
  </si>
  <si>
    <t>DJ Unit 3 Transformer Protection Upgrade</t>
  </si>
  <si>
    <t>DJ U4 - Control Room HVAC Replacement</t>
  </si>
  <si>
    <t>SDVJ/2011/C/006</t>
  </si>
  <si>
    <t>DJ 91 CONV REP BELT/ADD SCRAPER</t>
  </si>
  <si>
    <t>SDVJ/2011/C/009</t>
  </si>
  <si>
    <t>DJ U0 - PUMPS AND VALVES - 2011</t>
  </si>
  <si>
    <t>SDVJ/2011/C/010</t>
  </si>
  <si>
    <t>DJ Replace Unit 4 LIP FW Heater</t>
  </si>
  <si>
    <t>SDVJ/2011/C/011</t>
  </si>
  <si>
    <t>DJ Security Hardware Replacement</t>
  </si>
  <si>
    <t>SDVJ/2011/C/015</t>
  </si>
  <si>
    <t>DJ Upgrade Plant Water Treatment Facility</t>
  </si>
  <si>
    <t>SDVJ/2011/C/019</t>
  </si>
  <si>
    <t>DJ U4 - REPLACE RH &amp; 1 SH ATTEMPERATOR</t>
  </si>
  <si>
    <t>SDVJ/2011/C/021</t>
  </si>
  <si>
    <t>SDVJ/2011/C/026</t>
  </si>
  <si>
    <t>DJ U3 - Arc Flash Mitigation</t>
  </si>
  <si>
    <t>SDVJ/2011/C/027</t>
  </si>
  <si>
    <t>DJ Purchase U4 Condenser Exp. Joint</t>
  </si>
  <si>
    <t>SDVJ/2011/C/028</t>
  </si>
  <si>
    <t>DJ U4 - Finishing Superheater Replacement</t>
  </si>
  <si>
    <t>SDVJ/2011/C/029</t>
  </si>
  <si>
    <t>DJ U4 - Platen SSH Replace</t>
  </si>
  <si>
    <t>SDVJ/2011/C/031</t>
  </si>
  <si>
    <t>DJ Unit #3 SH Spray Station Upgrade</t>
  </si>
  <si>
    <t>SDVJ/2011/C/033</t>
  </si>
  <si>
    <t>DJ U4 - Replace Ductwork</t>
  </si>
  <si>
    <t>SDVJ/2011/C/034</t>
  </si>
  <si>
    <t>DJ U4 Transformer Protection Upgrade</t>
  </si>
  <si>
    <t>SDVJ/2011/C/035</t>
  </si>
  <si>
    <t>DJ U0 - D10R Frame-up Rebuild</t>
  </si>
  <si>
    <t>SDVJ/2011/C/037</t>
  </si>
  <si>
    <t>DJ Upgrade U4 Cooling Tower Fans</t>
  </si>
  <si>
    <t>SDVJ/2011/C/201/CAP</t>
  </si>
  <si>
    <t>DJ CAP Compliance Sustainability</t>
  </si>
  <si>
    <t>SGAD/2011/C/001</t>
  </si>
  <si>
    <t>SGAD/2011/C/007</t>
  </si>
  <si>
    <t>Gadsby U3 Generator Field Breaker Replacement</t>
  </si>
  <si>
    <t>SGAD/2011/C/201/CAP</t>
  </si>
  <si>
    <t>Gadsby CAP Compliance Sustainability</t>
  </si>
  <si>
    <t>Hayden U0 Coal Unloading Facility</t>
  </si>
  <si>
    <t>SHAY/2010/C/004</t>
  </si>
  <si>
    <t>Hayden 2: GSU2 Transformer</t>
  </si>
  <si>
    <t>SHAY/2010/C/007</t>
  </si>
  <si>
    <t>Hayden Comm: Relocate Fly Ash Road</t>
  </si>
  <si>
    <t>SHAY/2010/C/013</t>
  </si>
  <si>
    <t>Hayden 2: Repl Retaining Rings</t>
  </si>
  <si>
    <t>SHAY/2011/C/004</t>
  </si>
  <si>
    <t>Hayden 2: Rateau Stage Blade Row Repl</t>
  </si>
  <si>
    <t>SHAY/2011/C/009</t>
  </si>
  <si>
    <t>Hayden 2: Cooling Tower Supports</t>
  </si>
  <si>
    <t>SHAY/2011/C/017</t>
  </si>
  <si>
    <t>Hayden 2: EXCITER REPLACEMENT</t>
  </si>
  <si>
    <t>Huntington U2 2-2 ID Fan Motor Rewind</t>
  </si>
  <si>
    <t>Huntington U0 Medium Voltage Cable Replacements</t>
  </si>
  <si>
    <t>SHTN/2009/C/030</t>
  </si>
  <si>
    <t>Huntington U0 lube and fuel oil unloading station</t>
  </si>
  <si>
    <t>Huntington U0 Demineralizer System Upgrade</t>
  </si>
  <si>
    <t>Huntington U1 Turbine Upgrade- Interconnection</t>
  </si>
  <si>
    <t>Huntington U1 Transformer Relays - various</t>
  </si>
  <si>
    <t>Huntington U1 Steam Inerting for Coal Mills</t>
  </si>
  <si>
    <t>Huntington U2 Torsional Stress Relaying Upgrade</t>
  </si>
  <si>
    <t>SHTN/2010/C/058</t>
  </si>
  <si>
    <t>Huntington U1 soot blower controls upgrade</t>
  </si>
  <si>
    <t>SHTN/2010/C/059</t>
  </si>
  <si>
    <t>Huntington U2 Soot blower controls upgrade</t>
  </si>
  <si>
    <t>Huntington U2 Boiler Waterwall Nose Arch Replacemen</t>
  </si>
  <si>
    <t>Huntington U2 Boiler Radiant Reheat Replacement Pha</t>
  </si>
  <si>
    <t>Huntington U2 Boiler Finishing SH Pendants Replacem</t>
  </si>
  <si>
    <t>SHTN/2011/C/008</t>
  </si>
  <si>
    <t>Huntington U2 Steam Inerting for Coal Mills</t>
  </si>
  <si>
    <t>Huntington U2 Generator Field Refurbish/Rewind</t>
  </si>
  <si>
    <t>SHTN/2011/C/010</t>
  </si>
  <si>
    <t>Huntington U2 Boiler Replace Vertical Low Temp Supe</t>
  </si>
  <si>
    <t>SHTN/2011/C/011</t>
  </si>
  <si>
    <t>Huntington U0 Rewind Boiler Circ Pump Motor - CY201</t>
  </si>
  <si>
    <t>SHTN/2011/C/012</t>
  </si>
  <si>
    <t>Huntington U0 Lacey's Lake Water Study</t>
  </si>
  <si>
    <t>SHTN/2011/C/013</t>
  </si>
  <si>
    <t>Huntington U0 Plant Pumps &amp; Valves - CY2011</t>
  </si>
  <si>
    <t>SHTN/2011/C/014</t>
  </si>
  <si>
    <t>Huntington U0 Plant Motors - CY2011</t>
  </si>
  <si>
    <t>SHTN/2011/C/016</t>
  </si>
  <si>
    <t>Huntington U0 Coal Mill Parts - CY2011</t>
  </si>
  <si>
    <t>SHTN/2011/C/019</t>
  </si>
  <si>
    <t>Huntington U2 Bottom Ash System Repairs</t>
  </si>
  <si>
    <t>SHTN/2011/C/021</t>
  </si>
  <si>
    <t>Huntington U2 BFPT Speed Control Pilot Valve - TM25</t>
  </si>
  <si>
    <t>SHTN/2011/C/023</t>
  </si>
  <si>
    <t>Huntington U2 Burner Tip Replacements</t>
  </si>
  <si>
    <t>SHTN/2011/C/024</t>
  </si>
  <si>
    <t>Huntington U2 Air Preheater Baskets</t>
  </si>
  <si>
    <t>SHTN/2011/C/025</t>
  </si>
  <si>
    <t>Huntington U2 Base Turbine Maintenance</t>
  </si>
  <si>
    <t>SHTN/2011/C/026</t>
  </si>
  <si>
    <t>Huntington U0 Lacey's Lake Waste Water Diversion</t>
  </si>
  <si>
    <t>SHTN/2011/C/033</t>
  </si>
  <si>
    <t>Huntington U2 Fan ID 2-1 Inlet Damper Upgrade</t>
  </si>
  <si>
    <t>SHTN/2011/C/038</t>
  </si>
  <si>
    <t>Huntington U2 Heat Flux Sensor Replacement</t>
  </si>
  <si>
    <t>SHTN/2011/C/039</t>
  </si>
  <si>
    <t>SHTN/2011/C/201/CAP</t>
  </si>
  <si>
    <t>Huntington CAP Compliance Sustainability</t>
  </si>
  <si>
    <t>Hunter U1 Turbine Upgrade- Interconnection</t>
  </si>
  <si>
    <t>SHTR/2008/C/TU2/INTRCNCT</t>
  </si>
  <si>
    <t>SHTR/2008/C/TU3</t>
  </si>
  <si>
    <t>Hunter 303 Turbine Upgrade HP/IP/LP</t>
  </si>
  <si>
    <t>SHTR/2008/C/TU3/INTRCNCT</t>
  </si>
  <si>
    <t>SHTR/2009/C/018</t>
  </si>
  <si>
    <t>Hunter 300 Reverse Osmosis System</t>
  </si>
  <si>
    <t>Hunter 300 Fire Protection -Coal Handling Area</t>
  </si>
  <si>
    <t>Hunter 302 Main Controls Replacement</t>
  </si>
  <si>
    <t>Hunter U2 NOx LNB - Clean Air</t>
  </si>
  <si>
    <t>SHTR/2010/C/008</t>
  </si>
  <si>
    <t>Hunter 300 Gen Coal Handling</t>
  </si>
  <si>
    <t>Hunter 302 Clean Air - PM</t>
  </si>
  <si>
    <t>Hunter 302 SDCC Rebuild &amp; Replacements</t>
  </si>
  <si>
    <t>SHTR/2011/C/001/U2BCP</t>
  </si>
  <si>
    <t>Hunter 302 Boiler Circ Pump Rebuild</t>
  </si>
  <si>
    <t>SHTR/2011/C/006</t>
  </si>
  <si>
    <t>Hunter 302 Coal Mill Steam Inerting</t>
  </si>
  <si>
    <t>SHTR/2011/C/007</t>
  </si>
  <si>
    <t>Hunter 300 Belt Replacement - 2-1 Reclaim</t>
  </si>
  <si>
    <t>SHTR/2011/C/009</t>
  </si>
  <si>
    <t>SHTR/2011/C/013/INSTALL</t>
  </si>
  <si>
    <t>Hunter 302 Stack Inlet Duct Breech - Install</t>
  </si>
  <si>
    <t>SHTR/2011/C/014</t>
  </si>
  <si>
    <t>Hunter 300 Adobe Wash Regulating Facility</t>
  </si>
  <si>
    <t>SHTR/2011/C/017</t>
  </si>
  <si>
    <t>Hunter 303 Economizer Inlet Check Valve</t>
  </si>
  <si>
    <t>SHTR/2011/C/018</t>
  </si>
  <si>
    <t>Hunter 300 Replace Lime Slakers</t>
  </si>
  <si>
    <t>SHTR/2011/C/201/CAP</t>
  </si>
  <si>
    <t>Hunter CAP Compliance Sustainability</t>
  </si>
  <si>
    <t>SHTR/2012/C/050</t>
  </si>
  <si>
    <t>Hunter 303 3-2 FWH Replacement</t>
  </si>
  <si>
    <t>SHTR/2012/C/051</t>
  </si>
  <si>
    <t>Hunter 303 Protective Relay Upgrade/Arc Flash</t>
  </si>
  <si>
    <t>SJIM/2007/C/209</t>
  </si>
  <si>
    <t>JB U4 S02 &amp; PM Em Cntrl Upgrades</t>
  </si>
  <si>
    <t>JB U3 Transformer Protection Relays</t>
  </si>
  <si>
    <t>JB New Sewage Treatment Plant or Lagoon</t>
  </si>
  <si>
    <t>SJIM/2010/C/056</t>
  </si>
  <si>
    <t>SJIM/2011/C/010</t>
  </si>
  <si>
    <t>JB Pumps, Valves, Gearboxes, Misc.</t>
  </si>
  <si>
    <t>SJIM/2011/C/011</t>
  </si>
  <si>
    <t>JB U1 SDCC Chain Replacement 11</t>
  </si>
  <si>
    <t>SJIM/2011/C/024</t>
  </si>
  <si>
    <t>JB U0 Turbine Bridger Crane Bus Upgrade</t>
  </si>
  <si>
    <t>SJIM/2011/C/029</t>
  </si>
  <si>
    <t>JB Spent Liquor Line to FGD Ponds Repairs</t>
  </si>
  <si>
    <t>SJIM/2011/C/031</t>
  </si>
  <si>
    <t>JB U3 Generator Hot Stator Bar Repair</t>
  </si>
  <si>
    <t>SJIM/2011/C/036</t>
  </si>
  <si>
    <t>JB U3 DCS Software Upgrades 11</t>
  </si>
  <si>
    <t>SJIM/2011/C/048</t>
  </si>
  <si>
    <t>JB Boilers Relieving Capacity Study 11</t>
  </si>
  <si>
    <t>SJIM/2011/C/051</t>
  </si>
  <si>
    <t>JB U1 Replace / Rewind GSU</t>
  </si>
  <si>
    <t>SJIM/2011/C/052</t>
  </si>
  <si>
    <t>JB U4 Transformer Protection Relays</t>
  </si>
  <si>
    <t>SJIM/2011/C/201/CAP</t>
  </si>
  <si>
    <t>JB CAP Compliance Sustainability</t>
  </si>
  <si>
    <t>SNAU/2008/C/C04</t>
  </si>
  <si>
    <t>Naughton U1 NOx LNB</t>
  </si>
  <si>
    <t>SNAU/2009/C/202</t>
  </si>
  <si>
    <t>Naughton U2 OH Transformer Relay Differentials Up</t>
  </si>
  <si>
    <t>SNAU/2011/C/003</t>
  </si>
  <si>
    <t>Naughton U3 OH 4160V Scrubber Breaker Replacement</t>
  </si>
  <si>
    <t>SNAU/2011/C/007</t>
  </si>
  <si>
    <t>Naughton U2 OH Burner  Drive Replacement</t>
  </si>
  <si>
    <t>SNAU/2011/C/009</t>
  </si>
  <si>
    <t>Naughton U3 3-4 Coal Mill Rebuild CY11</t>
  </si>
  <si>
    <t>SNAU/2011/C/011</t>
  </si>
  <si>
    <t>Naughton U2 OH Reheater Tubing Replace</t>
  </si>
  <si>
    <t>SNAU/2011/C/012</t>
  </si>
  <si>
    <t>SNAU/2011/C/014</t>
  </si>
  <si>
    <t>Naughton U2 OH Turbine Valves CY11</t>
  </si>
  <si>
    <t>SNAU/2011/C/015</t>
  </si>
  <si>
    <t>Naughton U1 1-1 Coal Mill Rebuild CY11</t>
  </si>
  <si>
    <t>SNAU/2011/C/017</t>
  </si>
  <si>
    <t>Naughton U0 Coal Pay Sampler</t>
  </si>
  <si>
    <t>SNAU/2011/C/019</t>
  </si>
  <si>
    <t>Naughton U2 OH HSH, SH, FSH Replace Tubes</t>
  </si>
  <si>
    <t>SNAU/2011/C/021</t>
  </si>
  <si>
    <t>Naughton U2 OH Coal Piping CY11</t>
  </si>
  <si>
    <t>SNAU/2011/C/023</t>
  </si>
  <si>
    <t>Naughton U3 OH Coal Combustible Dust CY 11</t>
  </si>
  <si>
    <t>SNAU/2011/C/024</t>
  </si>
  <si>
    <t>Naughton U2 OH Critical Piping Insulation Replace</t>
  </si>
  <si>
    <t>SNAU/2011/C/026</t>
  </si>
  <si>
    <t>Naughton U1 OH Differentials Upgrade - Cap Red 05</t>
  </si>
  <si>
    <t>SNAU/2011/C/029</t>
  </si>
  <si>
    <t>Naughton U3 3-3 Coal Mill Rebuild CY11</t>
  </si>
  <si>
    <t>SNAU/2011/C/031</t>
  </si>
  <si>
    <t>Naughton U2 OH Circ Water Liner Replacement CY11</t>
  </si>
  <si>
    <t>SNAU/2011/C/032</t>
  </si>
  <si>
    <t>Naughton U2 OH Generator Field Rewind</t>
  </si>
  <si>
    <t>SNAU/2011/C/041</t>
  </si>
  <si>
    <t>Naughton U2 2-3 Coal Mill Rebuild CY11</t>
  </si>
  <si>
    <t>SNAU/2011/C/042</t>
  </si>
  <si>
    <t>Naughton U2 2-4 Coal Mill Rebuild CY11</t>
  </si>
  <si>
    <t>SNAU/2011/C/044</t>
  </si>
  <si>
    <t>Naughton U1 1-4 Coal Mill Rebuild CY11</t>
  </si>
  <si>
    <t>SNAU/2011/C/045</t>
  </si>
  <si>
    <t>Naughton U2 OH 2-1 BFP Rebuild CY11</t>
  </si>
  <si>
    <t>SNAU/2011/C/046</t>
  </si>
  <si>
    <t>Naughton U2 OH 2-2 BFP Rebuild CY11</t>
  </si>
  <si>
    <t>SNAU/2011/C/047</t>
  </si>
  <si>
    <t>Naughton U0 FGD Reagent Loadout Facility</t>
  </si>
  <si>
    <t>SNAU/2011/C/048</t>
  </si>
  <si>
    <t>Naughton U2 OH Waterwall Tube Replacement</t>
  </si>
  <si>
    <t>SNAU/2011/C/051</t>
  </si>
  <si>
    <t>Naughton U2 OH ID Fan Pedestal Replacement &amp; Roto</t>
  </si>
  <si>
    <t>SNAU/2011/C/052</t>
  </si>
  <si>
    <t>Naughton U2 OH Thermal Drain Upgrade CY11</t>
  </si>
  <si>
    <t>SNAU/2011/C/053</t>
  </si>
  <si>
    <t>Naughton U2 OH Misc Water Side  Tube Circuits</t>
  </si>
  <si>
    <t>SNAU/2011/C/057</t>
  </si>
  <si>
    <t>Naughton U2 OH Upper Rear Arch Baffle Refractory</t>
  </si>
  <si>
    <t>SNAU/2011/C/058</t>
  </si>
  <si>
    <t>Naughton U1 OH Water Wall Tube Replacement</t>
  </si>
  <si>
    <t>SNAU/2011/C/059</t>
  </si>
  <si>
    <t>Naughton U3 OH Second Boiler Circ Pump Rebuild</t>
  </si>
  <si>
    <t>SNAU/2011/C/061</t>
  </si>
  <si>
    <t>Naughton U0 Mine Water Well</t>
  </si>
  <si>
    <t>SNAU/2011/C/065</t>
  </si>
  <si>
    <t>Naughton U2 OH Bottom Ash Air Cannons CY11</t>
  </si>
  <si>
    <t>SNAU/2011/C/068</t>
  </si>
  <si>
    <t>Naughton U2 OH Mechanical Dust Collectors CY11</t>
  </si>
  <si>
    <t>SNAU/2011/C/201/CAP</t>
  </si>
  <si>
    <t>Naughton CAP Compliance Sustainability</t>
  </si>
  <si>
    <t>SNAU/2011/C/BCA</t>
  </si>
  <si>
    <t>SNAU/2011/C/BMR</t>
  </si>
  <si>
    <t>Naughton Motors CY11</t>
  </si>
  <si>
    <t>Wyodak U1 - Install of Continuous Deionization</t>
  </si>
  <si>
    <t>SWDK/2011/C/201/CAP</t>
  </si>
  <si>
    <t>Wyodak CAP Compliance Sustainability</t>
  </si>
  <si>
    <t>WGEN/2009/C/011</t>
  </si>
  <si>
    <t>Seven Mile Hill W-1730 Underground Improvements</t>
  </si>
  <si>
    <t>WGEN/2011/C/016</t>
  </si>
  <si>
    <t>WGEN/2011/C/021</t>
  </si>
  <si>
    <t>W-1705 Spare Blade Set - Goodnoe Hills</t>
  </si>
  <si>
    <t>STMPR</t>
  </si>
  <si>
    <t>System</t>
  </si>
  <si>
    <t>WY</t>
  </si>
  <si>
    <t>AZ</t>
  </si>
  <si>
    <t>MT</t>
  </si>
  <si>
    <t>M8--Mmadated - ROW renewal</t>
  </si>
  <si>
    <t xml:space="preserve">2GHz Microwave Replacement: Mt Airy to Hogsback </t>
  </si>
  <si>
    <t>2GHz Microwave Replacement: Pavant Sub to Delta Service Center</t>
  </si>
  <si>
    <t>345-138 kV Spare Transformer</t>
  </si>
  <si>
    <t>960 Cardion Microwave Replacement: Antelope Hollow to Little Mtn Sub</t>
  </si>
  <si>
    <t>Ben Lomond 345/138 #2 transformer 450 MVA</t>
  </si>
  <si>
    <t>Center Street Substation: Convert to 12.5 kV</t>
  </si>
  <si>
    <t>City Creek Center: New 40 MW Development for PRI Phase II</t>
  </si>
  <si>
    <t>Condit -  Restructure Switchyard and associated work</t>
  </si>
  <si>
    <t>COPCO II 230-115kV Transformer - TPL002</t>
  </si>
  <si>
    <t>Dave Johnston - Casper 230 kV Rebuild</t>
  </si>
  <si>
    <t>Dixonville Expand 230 kv BD and BFR to trip 115 kV breakers2U2,2U3 and 2U6 (TPL-003)</t>
  </si>
  <si>
    <t>DJ - Windstar Reconductor 1.5 miles</t>
  </si>
  <si>
    <t>Dorris Sub-install motor operator SW 3L63 ,connect to SCADA</t>
  </si>
  <si>
    <t>Farmington: Install 2nd Transformer</t>
  </si>
  <si>
    <t>Gold Hill Sub - Increase Capacity (New Regulator, and Transformer fans, (Net 2 MVA)</t>
  </si>
  <si>
    <t>Hunter Turbine Upgrade</t>
  </si>
  <si>
    <t>Independence Sub - Install new substation near Monpac</t>
  </si>
  <si>
    <t xml:space="preserve">Jerusalem-Ephraim Tap 46 kV Line Rebuild to 138 kV Construction </t>
  </si>
  <si>
    <t>Kennecott Grinding Sub: New Load Addition</t>
  </si>
  <si>
    <t>Lake Side 2 Interconnect</t>
  </si>
  <si>
    <t>Lakeview Biomass Cogen</t>
  </si>
  <si>
    <t>Line 37 Conv to 115kV Bld Nickel Mt Sub - Dist - Canyonville</t>
  </si>
  <si>
    <t>Line 96 Dixonville 500kv to Dixonville Substation-Reconductor 230 kV line</t>
  </si>
  <si>
    <t>Malin - Summer Lake 500kV Line Replace RALZB Relays</t>
  </si>
  <si>
    <t>Malin Sub - 1L12 Replace 230kV CB</t>
  </si>
  <si>
    <t>Malin Sub - Replace 500kV Reactor CSW</t>
  </si>
  <si>
    <t>Malin Sub - Replace Bus Differential Relay- BPA payment</t>
  </si>
  <si>
    <t>Middleton-Toquerville: 69 kV Line Rebuild 2.2 Miles</t>
  </si>
  <si>
    <t>Mustang Substation add Series Reactors - RAS study</t>
  </si>
  <si>
    <t>OASIS / Envision System Replacement</t>
  </si>
  <si>
    <t>Orchard  and Wiiley Substation Capacity Relief (Clinton Feeder)</t>
  </si>
  <si>
    <t>Path 4A - Transmission Dynamic Rating System</t>
  </si>
  <si>
    <t>Pavant-Holden Irrigation 46 kV Line: Rebuild 3 Miles</t>
  </si>
  <si>
    <t>Purchase spare 230-69 kV transformer</t>
  </si>
  <si>
    <t>Rebuild Mobile Xfmr 2012</t>
  </si>
  <si>
    <t>Synchrophaser Western Interconnect Project</t>
  </si>
  <si>
    <t>UTA Commuter Rail South</t>
  </si>
  <si>
    <t>Weed Junction.Install time delay Reverse Power Relay on PCB 2G17 (TPL-003)</t>
  </si>
  <si>
    <t>Worland Service Center - Purchase</t>
  </si>
  <si>
    <t>Wyoming Distribution Reliability Improvements</t>
  </si>
  <si>
    <t>Terminal Sub - Replace two 345/138 kV Trans and ten 138 kv breakers</t>
  </si>
  <si>
    <t>Clover Substation</t>
  </si>
  <si>
    <t>Wyoming AMR Project - 2011 (Balance)</t>
  </si>
  <si>
    <t>Utah AMR Project - 2011 (Balance)</t>
  </si>
  <si>
    <t>90 South-CW 345kV Line Double Circuit</t>
  </si>
  <si>
    <t>Klamath Falls CA - Avian Protection 2011</t>
  </si>
  <si>
    <t>Chappel Crk 230kV Cimarex Energy 20 MW</t>
  </si>
  <si>
    <t>Mobile Radio Purch-Implemnt VHF Spectrum</t>
  </si>
  <si>
    <t>Utah SPCC Plans CY2011</t>
  </si>
  <si>
    <t>Bend Plant Sub Increase Capacity</t>
  </si>
  <si>
    <t>Deschutes Sub Inc Cap Repl Transformer</t>
  </si>
  <si>
    <t>Community Park Conv to 115-12 5kV</t>
  </si>
  <si>
    <t>So Milford 1 46-12.5kV Incr Cap 14mVA</t>
  </si>
  <si>
    <t>Alderwood Sub Install 2nd Transformer</t>
  </si>
  <si>
    <t>Copper Hills New 138-12 5kV Sub</t>
  </si>
  <si>
    <t>Skypark Build New 138-12 5kV Substation</t>
  </si>
  <si>
    <t>IT-Mobility Upgrade / Click Replacement</t>
  </si>
  <si>
    <t>Bingham 138-12 5kV Sub Relo-Rebld UDOT</t>
  </si>
  <si>
    <t>Cove -Cove Tap 69kV 1.9 Miles Trans Line</t>
  </si>
  <si>
    <t>Montana - NERC Facility Rating Project</t>
  </si>
  <si>
    <t>Scipio Pass - Mineral Mountain Microwave</t>
  </si>
  <si>
    <t>Utah - NERC Facility Rating Project</t>
  </si>
  <si>
    <t>Malin Sub Replace Station Service</t>
  </si>
  <si>
    <t>Meridian Sub 2-230kV Shunt Capacitor</t>
  </si>
  <si>
    <t>Copco 230kV Transformer Rotation</t>
  </si>
  <si>
    <t>ATK Freeport Expansion</t>
  </si>
  <si>
    <t>Smithfield Substation Add New Feeder 13</t>
  </si>
  <si>
    <t>Wyoming - NERC Facility Rating Project</t>
  </si>
  <si>
    <t>Ashley Sub-Install 3 Stage 29.8 MVAR Cap</t>
  </si>
  <si>
    <t>California 2011 Reliability Project</t>
  </si>
  <si>
    <t>White City Area Purchase Property</t>
  </si>
  <si>
    <t>Red Butte Sub SVC and Property Acquisiti</t>
  </si>
  <si>
    <t>TAME/2010/C/002/B</t>
  </si>
  <si>
    <t>TZOG/2009/C/004/B</t>
  </si>
  <si>
    <t>DMET/2007/C/016/B</t>
  </si>
  <si>
    <t>TCAM/2011/C/001/B</t>
  </si>
  <si>
    <t>TZCA/2008/C/002/B</t>
  </si>
  <si>
    <t>DZOG/2008/C/010/B</t>
  </si>
  <si>
    <t>DMET/2006/C/004/B</t>
  </si>
  <si>
    <t>TIUT/2010/C/005/B</t>
  </si>
  <si>
    <t>DZAL/2011/C/001/B</t>
  </si>
  <si>
    <t>TJOR/2010/C/003/B</t>
  </si>
  <si>
    <t>TIUT/2011/C/004/B</t>
  </si>
  <si>
    <t>TIOR/2010/C/002/B</t>
  </si>
  <si>
    <t>TCRE/2010/C/001/B</t>
  </si>
  <si>
    <t>TZKL/2011/C/002/B</t>
  </si>
  <si>
    <t>TCED/2009/C/001/B</t>
  </si>
  <si>
    <t>PDIT/2010/C/017</t>
  </si>
  <si>
    <t>TIDA/2011/C/001/B</t>
  </si>
  <si>
    <t>TRIC/2009/C/001/B</t>
  </si>
  <si>
    <t>TZME/2010/C/004</t>
  </si>
  <si>
    <t>TZJV/2011/C/TR4/10042989</t>
  </si>
  <si>
    <t>TMET/2007/C/004/B</t>
  </si>
  <si>
    <t>DJOR/2008/C/005/B</t>
  </si>
  <si>
    <t>DWYO/2012/C/DMR &amp; DWYO/2011/C/DMR</t>
  </si>
  <si>
    <t>TZSL/2009/C/002/B</t>
  </si>
  <si>
    <t>TZAF/2010/C/001/B</t>
  </si>
  <si>
    <t>TUTM/2006/C/031/B</t>
  </si>
  <si>
    <t>TMET/2009/C/001/B</t>
  </si>
  <si>
    <t>DWYO/2011/C/AMR/B</t>
  </si>
  <si>
    <t>DUTH/2011/C/AMR/B</t>
  </si>
  <si>
    <t>DKFC/2011/C/001/B</t>
  </si>
  <si>
    <t>DUTH/2011/C/700/B</t>
  </si>
  <si>
    <t>DZCE/2009/C/009/B</t>
  </si>
  <si>
    <t>DZPO/2010/C/002/B</t>
  </si>
  <si>
    <t>TMAD/2009/C/001/B</t>
  </si>
  <si>
    <t>TMON/2010/C/001/B</t>
  </si>
  <si>
    <t>TUTH/2010/C/002/B</t>
  </si>
  <si>
    <t>TZKL/2009/C/004/B</t>
  </si>
  <si>
    <t>TZME/2010/C/003/B</t>
  </si>
  <si>
    <t>TZYR/2011/C/001/B</t>
  </si>
  <si>
    <t>DLAY/2010/C/001/B</t>
  </si>
  <si>
    <t>DSMI/2009/C/001/B</t>
  </si>
  <si>
    <t>TWYO/2010/C/002/B</t>
  </si>
  <si>
    <t>TZAF/2009/C/001/B</t>
  </si>
  <si>
    <t>TCAL/2011/C/002/B</t>
  </si>
  <si>
    <t>TZME/2007/C/005/B</t>
  </si>
  <si>
    <t>M8</t>
  </si>
  <si>
    <t>N</t>
  </si>
  <si>
    <t>Removal Project List</t>
  </si>
  <si>
    <t>Wyodak U1 - Precipitator Demolition</t>
  </si>
  <si>
    <t>10013004</t>
  </si>
  <si>
    <t>LITTLE MTN</t>
  </si>
  <si>
    <t>10014919</t>
  </si>
  <si>
    <t>Little Mountain De-comissioning</t>
  </si>
  <si>
    <t>10014988</t>
  </si>
  <si>
    <t>DJ U3 - Precipitator Demolition</t>
  </si>
  <si>
    <t>OCLS/2011/C/010</t>
  </si>
  <si>
    <t>10011146</t>
  </si>
  <si>
    <t>10011179</t>
  </si>
  <si>
    <t>10012685</t>
  </si>
  <si>
    <t>SCHO/2011/C/019</t>
  </si>
  <si>
    <t>Cholla 4:Cooling Tower Struct Cells-E-L</t>
  </si>
  <si>
    <t>SHAY/2011/C/006</t>
  </si>
  <si>
    <t>Hayden 1: Buckstays Replacement</t>
  </si>
  <si>
    <t>SJIM/2011/C/059</t>
  </si>
  <si>
    <t>Apr13-May13</t>
  </si>
  <si>
    <t>000272</t>
  </si>
  <si>
    <t>000271</t>
  </si>
  <si>
    <t>514004</t>
  </si>
  <si>
    <t>046000</t>
  </si>
  <si>
    <t>218000</t>
  </si>
  <si>
    <t>000301</t>
  </si>
  <si>
    <t>215000</t>
  </si>
  <si>
    <t>517002</t>
  </si>
  <si>
    <t>000303</t>
  </si>
  <si>
    <t>000302</t>
  </si>
  <si>
    <t>000455</t>
  </si>
  <si>
    <t>517000</t>
  </si>
  <si>
    <t>000410</t>
  </si>
  <si>
    <t>133070</t>
  </si>
  <si>
    <t>047000</t>
  </si>
  <si>
    <t>000312</t>
  </si>
  <si>
    <t>009901</t>
  </si>
  <si>
    <t>000282</t>
  </si>
  <si>
    <t>041000</t>
  </si>
  <si>
    <t>000300</t>
  </si>
  <si>
    <t>514000</t>
  </si>
  <si>
    <t>000001</t>
  </si>
  <si>
    <t/>
  </si>
  <si>
    <t>001034</t>
  </si>
  <si>
    <t>203301</t>
  </si>
  <si>
    <t>000281</t>
  </si>
  <si>
    <t>519001</t>
  </si>
  <si>
    <t>540060</t>
  </si>
  <si>
    <t>000402</t>
  </si>
  <si>
    <t>000225</t>
  </si>
  <si>
    <t>000227</t>
  </si>
  <si>
    <t>517004</t>
  </si>
  <si>
    <t>000244</t>
  </si>
  <si>
    <t>514001</t>
  </si>
  <si>
    <t>000270</t>
  </si>
  <si>
    <t>000917</t>
  </si>
  <si>
    <t>000381</t>
  </si>
  <si>
    <t>000401</t>
  </si>
  <si>
    <t>519000</t>
  </si>
  <si>
    <t>401000</t>
  </si>
  <si>
    <t>019000</t>
  </si>
  <si>
    <t>129500</t>
  </si>
  <si>
    <t>514002</t>
  </si>
  <si>
    <t>000902</t>
  </si>
  <si>
    <t>505100</t>
  </si>
  <si>
    <t>219000</t>
  </si>
  <si>
    <t>000411</t>
  </si>
  <si>
    <t>000280</t>
  </si>
  <si>
    <t>000457</t>
  </si>
  <si>
    <t>517003</t>
  </si>
  <si>
    <t>000228</t>
  </si>
  <si>
    <t>514003</t>
  </si>
  <si>
    <t>509100</t>
  </si>
  <si>
    <t>000916</t>
  </si>
  <si>
    <t>048000</t>
  </si>
  <si>
    <t>206100</t>
  </si>
  <si>
    <t>205100</t>
  </si>
  <si>
    <t>000265</t>
  </si>
  <si>
    <t>000400</t>
  </si>
  <si>
    <t>651070</t>
  </si>
  <si>
    <t>000412</t>
  </si>
  <si>
    <t>000240</t>
  </si>
  <si>
    <t>215300</t>
  </si>
  <si>
    <t>000260</t>
  </si>
  <si>
    <t>203300</t>
  </si>
  <si>
    <t>129600</t>
  </si>
  <si>
    <t>505110</t>
  </si>
  <si>
    <t>122092</t>
  </si>
  <si>
    <t>000313</t>
  </si>
  <si>
    <t>000314</t>
  </si>
  <si>
    <t>517001</t>
  </si>
  <si>
    <t>000266</t>
  </si>
  <si>
    <t>000267</t>
  </si>
  <si>
    <t>000263</t>
  </si>
  <si>
    <t>000251</t>
  </si>
  <si>
    <t>000262</t>
  </si>
  <si>
    <t>000907</t>
  </si>
  <si>
    <t>519005</t>
  </si>
  <si>
    <t>000912</t>
  </si>
  <si>
    <t>203303</t>
  </si>
  <si>
    <t>000273</t>
  </si>
  <si>
    <t>506100</t>
  </si>
  <si>
    <t>506110</t>
  </si>
  <si>
    <t>000382</t>
  </si>
  <si>
    <t>000311</t>
  </si>
  <si>
    <t>000405</t>
  </si>
  <si>
    <t>000445</t>
  </si>
  <si>
    <t>510100</t>
  </si>
  <si>
    <t>000310</t>
  </si>
  <si>
    <t>000250</t>
  </si>
  <si>
    <t>000261</t>
  </si>
  <si>
    <t>000226</t>
  </si>
  <si>
    <t>000264</t>
  </si>
  <si>
    <t>Naughton U2 Flue Gas Desulfurization Sys</t>
  </si>
  <si>
    <t>Naughton U1 Flue Gas Desulfurization Sys</t>
  </si>
  <si>
    <t>Hunter U1 SO2  Upgrades</t>
  </si>
  <si>
    <t>SJIM/2008/C/999</t>
  </si>
  <si>
    <t>JB U2 Turbine Upgrade HP/IP/LP</t>
  </si>
  <si>
    <t>Naughton U2 NOx LNB  - Clean</t>
  </si>
  <si>
    <t>ENERGY WEST Deer Creek Mine CAP Forecast</t>
  </si>
  <si>
    <t>Huntington U2 Generator Stator Rewind</t>
  </si>
  <si>
    <t>SDVJ/2011/C/045</t>
  </si>
  <si>
    <t>Generation Compliance Initiative Hardwar</t>
  </si>
  <si>
    <t>SDVJ/2011/C/050</t>
  </si>
  <si>
    <t>DJ U0 - Rail Car Thaw Shed</t>
  </si>
  <si>
    <t>Wyodak U1 - Generator Step-Up Transformer Spare</t>
  </si>
  <si>
    <t>HNUQ/2011/C/021</t>
  </si>
  <si>
    <t>SHTR/2012/C/061</t>
  </si>
  <si>
    <t>SNAU/2011/C/087</t>
  </si>
  <si>
    <t>SHTR/2012/C/054</t>
  </si>
  <si>
    <t>Hunter 303 Hunter 3 Wet Stack Upgrades</t>
  </si>
  <si>
    <t>Lake Side U11 Combustion Overhaul-CY2013</t>
  </si>
  <si>
    <t>Lake Side U12 Combustion Overhaul-CY2013</t>
  </si>
  <si>
    <t>SJIM/2011/C/058</t>
  </si>
  <si>
    <t>SHTR/2012/C/057</t>
  </si>
  <si>
    <t>Naughton U2 OH HSH Upper Bank Replacement</t>
  </si>
  <si>
    <t>SHTR/2012/C/056</t>
  </si>
  <si>
    <t>Hunter 303 BLR WW Headers and SSH Platen replac</t>
  </si>
  <si>
    <t>SNAU/2011/C/075</t>
  </si>
  <si>
    <t>Wyodak U1 SO2 and PM Emiss Control Upgrade</t>
  </si>
  <si>
    <t>JB U4 Reheater Outlet Terminal Tubes 12</t>
  </si>
  <si>
    <t>10015125</t>
  </si>
  <si>
    <t>Craig U2 Generator Liquid Cooled Stator Rewind</t>
  </si>
  <si>
    <t>Cholla U4 Water Wall Replace CY12</t>
  </si>
  <si>
    <t>SJIM/2011/C/057</t>
  </si>
  <si>
    <t>Hermiston U0 Auxiliary Boiler</t>
  </si>
  <si>
    <t>Swift 1 Spare Generator Windings</t>
  </si>
  <si>
    <t>DJ U0 - Mill - 2012</t>
  </si>
  <si>
    <t>Huntington U1 SO2 &amp; PM Em Cntrl Upgrades</t>
  </si>
  <si>
    <t>SHTR/2012/C/055</t>
  </si>
  <si>
    <t>Naughton U1 OH Hot RH Lead Steam Pipe Replacement</t>
  </si>
  <si>
    <t>SNAU/2011/C/080</t>
  </si>
  <si>
    <t>Naughton U0 D10 Replacement</t>
  </si>
  <si>
    <t>SDVJ/2011/C/044</t>
  </si>
  <si>
    <t>Cholla U4 Bottom Ash Area Rebuild</t>
  </si>
  <si>
    <t>SHTR/2011/C/029</t>
  </si>
  <si>
    <t>Hunter 303 Turbine- Interconnection (Cap Bank)</t>
  </si>
  <si>
    <t>SJIM/2012/C/001</t>
  </si>
  <si>
    <t>JB Replace Coal Handling Dozer - Accel 12</t>
  </si>
  <si>
    <t>Hunter U2 Interconnection (Cap Bank)</t>
  </si>
  <si>
    <t>HLEW/2011/C/016</t>
  </si>
  <si>
    <t>DJ U0 - Pumps And Valves - 2012</t>
  </si>
  <si>
    <t>Cholla U4 Coal Mill Damper REPL</t>
  </si>
  <si>
    <t>Lake Side UST1 Install Steam Turbine Valve Seat</t>
  </si>
  <si>
    <t>SNAU/2011/C/070</t>
  </si>
  <si>
    <t>SJIM/2012/C/018</t>
  </si>
  <si>
    <t>JB U4 Waterwall Panel/Slope Replacement 12</t>
  </si>
  <si>
    <t>OVERLAND CONVEYOR-DRIVE UNITS</t>
  </si>
  <si>
    <t>Cholla U4 BOILER FRONT OVERHAUL COMPONENTS</t>
  </si>
  <si>
    <t>SJIM/2012/C/008</t>
  </si>
  <si>
    <t>JB Water Wagon, Replace (Veh 60662)--Accel</t>
  </si>
  <si>
    <t>Colstrip 4 FINAL SUPERHEATER SECTION REPL CY12-13</t>
  </si>
  <si>
    <t>DJ U0 - Mills - 2011</t>
  </si>
  <si>
    <t>SJIM/2009/C/071</t>
  </si>
  <si>
    <t>JB U3 Reheater Outlet Terminal Tubes 11</t>
  </si>
  <si>
    <t>WGEN/2011/C/034</t>
  </si>
  <si>
    <t>WGEN/2011/C/050</t>
  </si>
  <si>
    <t>East Wind Voltage Control (Droop Control</t>
  </si>
  <si>
    <t>OGAD/2011/C/005</t>
  </si>
  <si>
    <t>SDVJ/2011/C/040</t>
  </si>
  <si>
    <t>SWDK/2011/C/052</t>
  </si>
  <si>
    <t>Wyodak U1 - ID Fan Motor Capital Spare CY11</t>
  </si>
  <si>
    <t>10009512</t>
  </si>
  <si>
    <t>Huntington U0 Electric Lake Outletworks Upgrade</t>
  </si>
  <si>
    <t>CMIN/2011/C/037</t>
  </si>
  <si>
    <t>48" TERMINAL GROUP</t>
  </si>
  <si>
    <t>SDVJ/2011/C/024</t>
  </si>
  <si>
    <t>DJ Unit 2 Transformer Protection Upgrade</t>
  </si>
  <si>
    <t>Cholla Comm: Cable Tray&amp;Cable Repl- Ph 4</t>
  </si>
  <si>
    <t>SJIM/2011/C/056</t>
  </si>
  <si>
    <t>JB Rad Stacker Conversion to Ovation/UPS Up</t>
  </si>
  <si>
    <t>JB 777, Frame-up Rebuild (Veh. 75538)</t>
  </si>
  <si>
    <t>SHTN/2011/C/045</t>
  </si>
  <si>
    <t>SHTN/2011/C/042</t>
  </si>
  <si>
    <t>Huntington U2 Boiler Horizontal LTSH "U" Tube Repla</t>
  </si>
  <si>
    <t>SJIM/2012/C/017</t>
  </si>
  <si>
    <t>JB 777, Frame-up Rebuild ( Veh. 60701)</t>
  </si>
  <si>
    <t>10015245</t>
  </si>
  <si>
    <t>Cholla U0 PLANT PAVING, DRAINAGE IMPROVEMENTS</t>
  </si>
  <si>
    <t>SNAU/2011/C/081</t>
  </si>
  <si>
    <t>SJIM/2012/C/009</t>
  </si>
  <si>
    <t>JB 16G Blade, Replace--Accel 2012</t>
  </si>
  <si>
    <t>SJIM/2012/C/010</t>
  </si>
  <si>
    <t>JB Landfill Land Acquisition Accel 12</t>
  </si>
  <si>
    <t>SJIM/2012/C/005</t>
  </si>
  <si>
    <t>SWDK/2011/C/055</t>
  </si>
  <si>
    <t>SHTR/2012/C/060</t>
  </si>
  <si>
    <t>Cholla U4 BOILER FEED PUMP REPLACE</t>
  </si>
  <si>
    <t>10015360</t>
  </si>
  <si>
    <t>CCB Colstrip: COLU5 Effluent Hlding PD DIKE - OPER</t>
  </si>
  <si>
    <t>WGEN/2011/C/041</t>
  </si>
  <si>
    <t>W-1725 Glenrock Road Improvements &amp; Modi</t>
  </si>
  <si>
    <t>10015276</t>
  </si>
  <si>
    <t>Thermal Generation PI Centralization Project</t>
  </si>
  <si>
    <t>SHTN/2012/C/001</t>
  </si>
  <si>
    <t>WGEN/2011/C/044</t>
  </si>
  <si>
    <t>W-1700 Leaning Juniper 1-S13 GEARBOX REPLACEMENT</t>
  </si>
  <si>
    <t>WGEN/2011/C/042</t>
  </si>
  <si>
    <t>Glenrock W-1725 GR1-414 GEARBOX REPLACEMENT</t>
  </si>
  <si>
    <t>HIDA/2011/C/010</t>
  </si>
  <si>
    <t>Oneida Surge Tank  - Phase 1</t>
  </si>
  <si>
    <t>SCHO/2011/C/015</t>
  </si>
  <si>
    <t>CHOLLA 4: CONTROL ROOM ROOF REPL</t>
  </si>
  <si>
    <t>SNAU/2011/C/071</t>
  </si>
  <si>
    <t>10003444</t>
  </si>
  <si>
    <t>Naughton U1 OH Boiler Roof Tube Support Clips Replace</t>
  </si>
  <si>
    <t>WGEN/2011/C/037</t>
  </si>
  <si>
    <t>Glenrock W-1725 GR1-309 Gearbox Replacement</t>
  </si>
  <si>
    <t>SHTR/2012/C/059</t>
  </si>
  <si>
    <t>CMIN/2011/C/005</t>
  </si>
  <si>
    <t>VENTILATION FANS</t>
  </si>
  <si>
    <t>10015315</t>
  </si>
  <si>
    <t>Hermiston U1 SUPERHEATER DRAINS UNIT 1</t>
  </si>
  <si>
    <t>10015316</t>
  </si>
  <si>
    <t>Hermiston U2  SUPERHEATER DRAINS UNIT 2</t>
  </si>
  <si>
    <t>SCOL/2011/C/017</t>
  </si>
  <si>
    <t>Colstrip 3: Generator Reliability</t>
  </si>
  <si>
    <t>WGEN/2011/C/033</t>
  </si>
  <si>
    <t>SJIM/2012/C/002</t>
  </si>
  <si>
    <t>JB U4 Heavy Wall Tube Replacement - Pendant</t>
  </si>
  <si>
    <t>SWDK/2011/C/020</t>
  </si>
  <si>
    <t>Wyodak U1 - Generator Rewind</t>
  </si>
  <si>
    <t>Lifton Pump 1 Spare Windings</t>
  </si>
  <si>
    <t>OCCK/2011/C/011</t>
  </si>
  <si>
    <t>Currant Crk U0 Ovation Controllers &amp; Hardware Replac</t>
  </si>
  <si>
    <t>10015082</t>
  </si>
  <si>
    <t>Hunter 301 Recycle Pump Automatic Valves</t>
  </si>
  <si>
    <t>SJIM/2012/C/004</t>
  </si>
  <si>
    <t>10013245</t>
  </si>
  <si>
    <t>JB U2 Install ID Fan Dampers</t>
  </si>
  <si>
    <t>OGAD/2011/C/007</t>
  </si>
  <si>
    <t>Gadsby U4 NOx Catalyst Replacement</t>
  </si>
  <si>
    <t>OGAD/2011/C/008</t>
  </si>
  <si>
    <t>Gadsby U5 NOx Catalyst Replacement</t>
  </si>
  <si>
    <t>OGAD/2011/C/009</t>
  </si>
  <si>
    <t>Gadsby U6 NOx Catalyst Replacement</t>
  </si>
  <si>
    <t>Craig U2 REPLACE 2B HP FW HEATER</t>
  </si>
  <si>
    <t>10015321</t>
  </si>
  <si>
    <t>Hermiston U1 GE USED PARTS FROM COYOTE SPRINGS</t>
  </si>
  <si>
    <t>SHTR/2011/C/026</t>
  </si>
  <si>
    <t>SJIM/2012/C/012</t>
  </si>
  <si>
    <t>JB U4 Replace CWP &amp; Waterbox Iso Valves 12</t>
  </si>
  <si>
    <t>SHTR/2012/C/058</t>
  </si>
  <si>
    <t>10015335</t>
  </si>
  <si>
    <t>Colstrip U5 GENERTOR ROTOR REWIND</t>
  </si>
  <si>
    <t>SHTN/2011/C/044</t>
  </si>
  <si>
    <t>HLEW/2011/C/010/010</t>
  </si>
  <si>
    <t>JB U0 Repair JB Plant Pond #2 Dikes 10/11</t>
  </si>
  <si>
    <t>SHTR/2012/C/053</t>
  </si>
  <si>
    <t>SCAR/2011/C/025</t>
  </si>
  <si>
    <t>WGEN/2011/C/036</t>
  </si>
  <si>
    <t>Glenrock W-1725 GR1-212 Gearbox Replacement</t>
  </si>
  <si>
    <t>SJIM/2012/C/006</t>
  </si>
  <si>
    <t>SNAU/2011/C/073</t>
  </si>
  <si>
    <t>SDVJ/2011/C/053</t>
  </si>
  <si>
    <t>DJ U0 - Access/Inventory control</t>
  </si>
  <si>
    <t>10015293</t>
  </si>
  <si>
    <t>Naughton Fire Header Replacement CY2011</t>
  </si>
  <si>
    <t>SCHO/2010/C/001</t>
  </si>
  <si>
    <t>Cholla Comm: Fire Water Sys Upgrd</t>
  </si>
  <si>
    <t>WGEN/2011/C/045</t>
  </si>
  <si>
    <t>W-1700 SPARE GEARBOX FOR LEANING JUNIPER</t>
  </si>
  <si>
    <t>10014553</t>
  </si>
  <si>
    <t>Wyodak U1 - FD FAN MOTOR REPLACEMENTS</t>
  </si>
  <si>
    <t>Naughton Capital Addition CY2011</t>
  </si>
  <si>
    <t>SCRA/2011/C/001</t>
  </si>
  <si>
    <t>Craig 1: LP Steam Turb Last Stage Blades</t>
  </si>
  <si>
    <t>SJIM/2012/C/007</t>
  </si>
  <si>
    <t>JB Track Hoe, Replace Rental--Accel 12</t>
  </si>
  <si>
    <t>10011282</t>
  </si>
  <si>
    <t>Blundell U1 4160 VOLT SWITCH GEAR UPGRADE WELLS 28-3 &amp;13-10</t>
  </si>
  <si>
    <t>JB U2 Additional Boiler Relieving Capacity 12</t>
  </si>
  <si>
    <t>10014034</t>
  </si>
  <si>
    <t>JB U1 Additional Boiler Relieving Capacity 12</t>
  </si>
  <si>
    <t>SWDK/2010/C/015</t>
  </si>
  <si>
    <t>Wyodak U1 - Air Cooled Condenser Replacement</t>
  </si>
  <si>
    <t>10014096</t>
  </si>
  <si>
    <t>JB U3 Additional Boiler Relieving Capacity 12</t>
  </si>
  <si>
    <t>SDVJ/2011/C/056</t>
  </si>
  <si>
    <t>DJ U3 - Install Drain on MS,CRH,HRH Saf</t>
  </si>
  <si>
    <t>JB U2  Precipitator Duct Work 13</t>
  </si>
  <si>
    <t>HLEW/2011/C/011</t>
  </si>
  <si>
    <t>SNAU/2011/C/072</t>
  </si>
  <si>
    <t>WGEN/2011/C/046</t>
  </si>
  <si>
    <t>W-1730 Seven Mile Road Improv. &amp; Modific</t>
  </si>
  <si>
    <t>10015218</t>
  </si>
  <si>
    <t>Cholla U0 WATER LEVEL MONITORING PHASE 1</t>
  </si>
  <si>
    <t>HNUQ/2011/C/022</t>
  </si>
  <si>
    <t>Naughton U0 Potable Water Supply Backup</t>
  </si>
  <si>
    <t>SWDK/2011/C/042</t>
  </si>
  <si>
    <t>SNAU/2007/C/925</t>
  </si>
  <si>
    <t>Naughton U0 BART Study for CAM</t>
  </si>
  <si>
    <t>SWDK/2011/C/047</t>
  </si>
  <si>
    <t>Wyodak U1 - Redler Rebuilds</t>
  </si>
  <si>
    <t>10015348</t>
  </si>
  <si>
    <t>Colstrip U4 BOILER BURNER CORNER WATER WALL REPL</t>
  </si>
  <si>
    <t>WGEN/2011/C/043</t>
  </si>
  <si>
    <t>W-1700 Leaning Juniper 1-V04 GEARBOX REPLACEMENT</t>
  </si>
  <si>
    <t>SCRA/2008/C/045</t>
  </si>
  <si>
    <t>Craig 1: HP-IP Turbine Rotor Repl</t>
  </si>
  <si>
    <t>10014739</t>
  </si>
  <si>
    <t>Blundell U2 TURBINE GENERATOR TROLLEY CRANE</t>
  </si>
  <si>
    <t>WGEN/2011/C/029</t>
  </si>
  <si>
    <t>10015612</t>
  </si>
  <si>
    <t>Hermiston U1 GE USED PARTS FROM COYOTE SPRINGS CY12</t>
  </si>
  <si>
    <t>WGEN/2011/C/048</t>
  </si>
  <si>
    <t>W-1745 Dunlap Road Improve &amp; Modifica.</t>
  </si>
  <si>
    <t>SHTR/2011/C/031</t>
  </si>
  <si>
    <t>OGAD/2011/C/003</t>
  </si>
  <si>
    <t>SHTR/2011/C/024</t>
  </si>
  <si>
    <t>SHTR/2011/C/027</t>
  </si>
  <si>
    <t>SBLU/2011/C/007</t>
  </si>
  <si>
    <t>Blundell U2 LUBE OIL SKID AND TURBINE BEARING FIR</t>
  </si>
  <si>
    <t>SHTR/2012/C/052</t>
  </si>
  <si>
    <t>Hunter 303 Generator Stator Leak Monitoring Sys</t>
  </si>
  <si>
    <t xml:space="preserve">DJ U4 CEM Replace </t>
  </si>
  <si>
    <t>HLEW/2011/C/013</t>
  </si>
  <si>
    <t>SHTR/2011/C/030</t>
  </si>
  <si>
    <t>SCRA/2010/C/018</t>
  </si>
  <si>
    <t>Craig 1: Generator Protection Relaying</t>
  </si>
  <si>
    <t>10014813</t>
  </si>
  <si>
    <t>Cholla U0 FOSSIL GENERATION MANAGEMENT SYSTEM</t>
  </si>
  <si>
    <t>10015126</t>
  </si>
  <si>
    <t>Craig U5 A &amp; B HYDROBIN IMPROVEMENTS</t>
  </si>
  <si>
    <t>OCLS/2011/C/011</t>
  </si>
  <si>
    <t>Craig U2 GENERATOR 18-18 RETAINING RINGS</t>
  </si>
  <si>
    <t>OCLS/2011/C/007</t>
  </si>
  <si>
    <t>10015216</t>
  </si>
  <si>
    <t>Cholla U0 ELECTRONIC OPERATOR LOGS</t>
  </si>
  <si>
    <t>SWDK/2011/C/060</t>
  </si>
  <si>
    <t>Wyodak U1 - Install Baghouse Elevator CY11</t>
  </si>
  <si>
    <t>SWDK/2011/C/054</t>
  </si>
  <si>
    <t>Wyodak WY - Replace Tioga Heaters at Main Coal</t>
  </si>
  <si>
    <t>SJIM/2011/C/061</t>
  </si>
  <si>
    <t>JB 03 Central Air Compressor</t>
  </si>
  <si>
    <t>SJIM/2011/C/053</t>
  </si>
  <si>
    <t>JB Replace Fire Pump Diesel Engine</t>
  </si>
  <si>
    <t>SCRA/2010/C/024</t>
  </si>
  <si>
    <t>Craig 1: Stack Lining</t>
  </si>
  <si>
    <t>SWDK/2011/C/044</t>
  </si>
  <si>
    <t>SCOL/2010/C/021</t>
  </si>
  <si>
    <t>Colstrip 3-4: Effluent Holding Pond Dike</t>
  </si>
  <si>
    <t>10015299</t>
  </si>
  <si>
    <t>Hermiston U0 REPLACE IDOS COMPUTERS</t>
  </si>
  <si>
    <t>SNAU/2011/C/BPV</t>
  </si>
  <si>
    <t>Naughton Pump, Valves, Gearboxes CY11</t>
  </si>
  <si>
    <t>10015213</t>
  </si>
  <si>
    <t>Cholla U0 APP MONITORING WELLS PHASE 2</t>
  </si>
  <si>
    <t>OGAD/2011/C/010</t>
  </si>
  <si>
    <t>Gadsby U9 B gas compressor crank case</t>
  </si>
  <si>
    <t>OGAD/2011/C/011</t>
  </si>
  <si>
    <t>10010847</t>
  </si>
  <si>
    <t>Lake Side U10 DCS T-3000 Hardware Upgrade</t>
  </si>
  <si>
    <t>10013928</t>
  </si>
  <si>
    <t>INU 10.6 Aquatic Connectivity 12</t>
  </si>
  <si>
    <t>SWDK/2011/C/045</t>
  </si>
  <si>
    <t>SCHO/2011/C/010</t>
  </si>
  <si>
    <t>Cholla 4:SGS Cable Bus Duct Fire Protect</t>
  </si>
  <si>
    <t>10013215</t>
  </si>
  <si>
    <t>Wyodak U0 - Fire Protection CY11</t>
  </si>
  <si>
    <t>10010804</t>
  </si>
  <si>
    <t>Lake Side UST1Building / Pipe Wrack Vlv Hoists</t>
  </si>
  <si>
    <t>10015571</t>
  </si>
  <si>
    <t>Grace Facility Remediation</t>
  </si>
  <si>
    <t>10011325</t>
  </si>
  <si>
    <t>Craig U0 CONCENTRATOR CONTROLS UPGRADE</t>
  </si>
  <si>
    <t>SJIM/2010/C/026</t>
  </si>
  <si>
    <t>JB U3 Excitation Control Replacement</t>
  </si>
  <si>
    <t>SHTN/2011/C/047</t>
  </si>
  <si>
    <t>Huntington Thermal Generation Ovation Fleet EDS</t>
  </si>
  <si>
    <t>SDVJ/2011/C/042</t>
  </si>
  <si>
    <t>DJ Thermal Generation Ovation Fleet EDS</t>
  </si>
  <si>
    <t>WGEN/2011/C/032</t>
  </si>
  <si>
    <t>SCRA/2010/C/008</t>
  </si>
  <si>
    <t>Craig 1,2,3: Comm System Upgrade</t>
  </si>
  <si>
    <t>CGEN/2011/C/004/CAP</t>
  </si>
  <si>
    <t>Prometheus Unity - Capital</t>
  </si>
  <si>
    <t>SCAR/2011/C/012</t>
  </si>
  <si>
    <t>Carbon U1: Cooling Tower Structural</t>
  </si>
  <si>
    <t>WGEN/2011/C/047</t>
  </si>
  <si>
    <t>W-1740 HIGH PLAINS ROAD IMPROVEMENTS</t>
  </si>
  <si>
    <t>SCRA/2011/C/002</t>
  </si>
  <si>
    <t>Craig 1: Fire Protection Panel Upgrd</t>
  </si>
  <si>
    <t>JB U4 Bridge Crane Controls Upgrade--Accel 12</t>
  </si>
  <si>
    <t>Hunter 302 Turbine Upgrade HP/IP/LP</t>
  </si>
  <si>
    <t>OCCK/2011/C/009</t>
  </si>
  <si>
    <t>Currant Crk Thermal Generation Ovation Fleet EDS</t>
  </si>
  <si>
    <t>10015323</t>
  </si>
  <si>
    <t>Wyodak U1 - Pulverizer Gearbox Overhaul</t>
  </si>
  <si>
    <t>CMIN/2010/C/022</t>
  </si>
  <si>
    <t>9TH-10TH NORTH BULK ROCK DUST SYSTEM</t>
  </si>
  <si>
    <t>10011295</t>
  </si>
  <si>
    <t>Blundell U1 CONDENSATE PUMPS REBUILD CO 1A &amp; CO 1B</t>
  </si>
  <si>
    <t>OCCK/2011/C/014</t>
  </si>
  <si>
    <t>Gadsby Valves Pumps &amp; Motors</t>
  </si>
  <si>
    <t>SWDK/2011/C/061</t>
  </si>
  <si>
    <t>Wyodak U1 - Roof Replacement</t>
  </si>
  <si>
    <t>SWDK/2011/C/043</t>
  </si>
  <si>
    <t>SWDK/2011/C/038</t>
  </si>
  <si>
    <t>Wyodak U1 - CEM System Air Compressor and Dryer</t>
  </si>
  <si>
    <t>Lake Side U10 NXAIR Breaker Replacements</t>
  </si>
  <si>
    <t>SWDK/2011/C/041</t>
  </si>
  <si>
    <t>Wyodak U1 - Coal Pipe Replacement CY11</t>
  </si>
  <si>
    <t>10015184</t>
  </si>
  <si>
    <t>Craig U2 SCR SYSTEM PRELIMINARY ENGINEERING</t>
  </si>
  <si>
    <t>10013998</t>
  </si>
  <si>
    <t>Cholla U4 ID FAN VFD ISOLATION XFMR REBUILD</t>
  </si>
  <si>
    <t>SDVJ/2011/C/054</t>
  </si>
  <si>
    <t>DJ U0 - Planning HVAC and Roof</t>
  </si>
  <si>
    <t>10014812</t>
  </si>
  <si>
    <t>Cholla U0 SYSTEM HEALTH REPORTING SOFTWARE</t>
  </si>
  <si>
    <t>OCCK/2011/C/010</t>
  </si>
  <si>
    <t>SHTR/2011/C/025</t>
  </si>
  <si>
    <t>Hunter 300 Ovation EDS</t>
  </si>
  <si>
    <t>W-1730 Seven Mile Hill 1-607 Gearbox Replacement</t>
  </si>
  <si>
    <t>Colstrip U4 IP TURBINE OVERHAUL</t>
  </si>
  <si>
    <t>SJIM/2011/C/055</t>
  </si>
  <si>
    <t>10015127</t>
  </si>
  <si>
    <t>Craig U5 U1 &amp; 2 BLEACH SYSTEM</t>
  </si>
  <si>
    <t>10015624</t>
  </si>
  <si>
    <t>Hunter 300 SO2 Modeling</t>
  </si>
  <si>
    <t>SWDK/2011/C/050</t>
  </si>
  <si>
    <t>Wyodak Thermal Generation Ovation Fleet EDS</t>
  </si>
  <si>
    <t>10011297</t>
  </si>
  <si>
    <t>Blundell U2 ISOLATION VALVE- ACID SYSTEM</t>
  </si>
  <si>
    <t>SGAD/2011/C/008</t>
  </si>
  <si>
    <t>Gadsby U2-6 Feedwater Heater Bypass Piping</t>
  </si>
  <si>
    <t>SDVJ/2011/C/036</t>
  </si>
  <si>
    <t>DJ Refurbish 2B Traveling Screen Assembly</t>
  </si>
  <si>
    <t>10015215</t>
  </si>
  <si>
    <t>Cholla U0 ALARM MANAGEMENT</t>
  </si>
  <si>
    <t>10015133</t>
  </si>
  <si>
    <t>Craig U0 REPAIR/UPGRADE A/A1 HEAVY HAUL TRUCK ROUTE</t>
  </si>
  <si>
    <t>U4 Viva Naughton Rip-Rap Restoration CY12</t>
  </si>
  <si>
    <t>SWDK/2011/C/049</t>
  </si>
  <si>
    <t>Wyodak U1 - Replacement of the Emergency Diesel</t>
  </si>
  <si>
    <t>SCRA/2011/C/022</t>
  </si>
  <si>
    <t>Craig 1&amp;2:REPLACE 1&amp;2 SCRUBBER LOW ROof</t>
  </si>
  <si>
    <t>10015331</t>
  </si>
  <si>
    <t>Colstrip U5 SCRUBBER ID FAN MOTOR SPARE</t>
  </si>
  <si>
    <t>WGEN/2011/C/003</t>
  </si>
  <si>
    <t>W-1725 Glenrock Substation Avian Protect</t>
  </si>
  <si>
    <t>Lake Side U10 BOP Platform Access (Safety)</t>
  </si>
  <si>
    <t>HLEW/2011/C/010/011</t>
  </si>
  <si>
    <t>ILR 11.2.5 Lewis River Interpretive Sign</t>
  </si>
  <si>
    <t>HLEW/2011/C/012</t>
  </si>
  <si>
    <t>Merwin Generator Load Breakers Replaceme</t>
  </si>
  <si>
    <t>10014661</t>
  </si>
  <si>
    <t>Wyodak U1 - Replace Maintenance Shop Air Lines CY11</t>
  </si>
  <si>
    <t>SJIM/2011/C/054</t>
  </si>
  <si>
    <t>JB Thermal Generation Ovation Fleet EDS</t>
  </si>
  <si>
    <t>OCCK/2011/C/013</t>
  </si>
  <si>
    <t>SCOL/2011/C/007</t>
  </si>
  <si>
    <t>Colstrip 3: Aux Turbine Overhaul</t>
  </si>
  <si>
    <t>OGAD/2011/C/001</t>
  </si>
  <si>
    <t>10013458</t>
  </si>
  <si>
    <t>Blundell U1GENERATOR HYDOGEN GAS DRYER</t>
  </si>
  <si>
    <t>SWDK/2011/C/068</t>
  </si>
  <si>
    <t>Wyodak U1 - ACC VENT LINE FREEZE PROTECTION</t>
  </si>
  <si>
    <t>10015214</t>
  </si>
  <si>
    <t>Cholla U0 GENERATION MAXIMO SCHEDULER</t>
  </si>
  <si>
    <t>HROG/2011/C/005</t>
  </si>
  <si>
    <t>Prospect North Fork Dam Spill Containmen</t>
  </si>
  <si>
    <t>CMIN/2011/C/030</t>
  </si>
  <si>
    <t>(3) UG PERSONNEL CARRIERS</t>
  </si>
  <si>
    <t>July11/Apr13</t>
  </si>
  <si>
    <t>GG</t>
  </si>
  <si>
    <t>GH</t>
  </si>
  <si>
    <t>GJ</t>
  </si>
  <si>
    <t>GB</t>
  </si>
  <si>
    <t>GA</t>
  </si>
  <si>
    <t>GC</t>
  </si>
  <si>
    <t>GF</t>
  </si>
  <si>
    <t>GI</t>
  </si>
  <si>
    <t>UM</t>
  </si>
  <si>
    <t>RM</t>
  </si>
  <si>
    <t>GD</t>
  </si>
  <si>
    <t>GK</t>
  </si>
  <si>
    <t>IM</t>
  </si>
  <si>
    <t>MM</t>
  </si>
  <si>
    <t>GL</t>
  </si>
  <si>
    <t>OR/CA/WA</t>
  </si>
  <si>
    <t>DZRB/2006/C/002/10032703</t>
  </si>
  <si>
    <t>TZKL/2011/C/003/B</t>
  </si>
  <si>
    <t>TZME/2011/C/003/B</t>
  </si>
  <si>
    <t>TZKL/2011/C/004/B</t>
  </si>
  <si>
    <t>DORE/2011/C/002/B</t>
  </si>
  <si>
    <t>TUTH/2011/C/002/B</t>
  </si>
  <si>
    <t>TWYO/2011/C/001/B</t>
  </si>
  <si>
    <t>TIDA/2011/C/002/B</t>
  </si>
  <si>
    <t>TRIC/2011/C/003/B</t>
  </si>
  <si>
    <t>TROS/2011/C/002/B</t>
  </si>
  <si>
    <t>TPRE/2011/C/001</t>
  </si>
  <si>
    <t>TIUT/2009/C/001/B</t>
  </si>
  <si>
    <t>DCAS/2011/C/DUB/PURCASP</t>
  </si>
  <si>
    <t>VR-Various Investment Reasons</t>
  </si>
  <si>
    <t>Capt Jack - Meridian / Replace RALZB Relays</t>
  </si>
  <si>
    <t>Replace 6GHz MW  radios Starvout to Fort Rock Phase I</t>
  </si>
  <si>
    <t>NERC Facility Rating Project Phase II UT</t>
  </si>
  <si>
    <t>NERC Facility Rating Project Phase II WY</t>
  </si>
  <si>
    <t>NERC Facility Rating Project Phase II ID</t>
  </si>
  <si>
    <t>Southwest Wyoming-Silver Creek 138 kV Line Phase I</t>
  </si>
  <si>
    <t>138-26.4 x 13.2 Mobile Transformer</t>
  </si>
  <si>
    <t>Idaho AMR Project</t>
  </si>
  <si>
    <t>Populus - Borah #1&amp;2 - Transmission Dynamic Rating System</t>
  </si>
  <si>
    <t>Energy Transmission - general interconnections</t>
  </si>
  <si>
    <t>Oquirrh - Terminal 345 kV line Phase I</t>
  </si>
  <si>
    <t>Casper Service Center Lease Buy-out</t>
  </si>
  <si>
    <t>Fort Douglas-New 138-12.5 kV Sub &amp; Trans</t>
  </si>
  <si>
    <t>VR</t>
  </si>
  <si>
    <t>So</t>
  </si>
  <si>
    <t>SWDK/2011/C/063</t>
  </si>
  <si>
    <t>Utah GRC May 2013</t>
  </si>
  <si>
    <t>Mona - Limber - Oquirrh 500/345 kV line</t>
  </si>
  <si>
    <t>Rocky Mountain Power</t>
  </si>
  <si>
    <t>Utah General Rate Case - May 2013</t>
  </si>
  <si>
    <t>Factor</t>
  </si>
  <si>
    <t>DGP</t>
  </si>
  <si>
    <t>DGU</t>
  </si>
  <si>
    <t>Post-merger</t>
  </si>
  <si>
    <t>California</t>
  </si>
  <si>
    <t>Oregon</t>
  </si>
  <si>
    <t>Washington</t>
  </si>
  <si>
    <t>Eastern Wyoming</t>
  </si>
  <si>
    <t>Utah</t>
  </si>
  <si>
    <t>Idaho</t>
  </si>
  <si>
    <t>WYU</t>
  </si>
  <si>
    <t>General Office</t>
  </si>
  <si>
    <t>CN</t>
  </si>
  <si>
    <t>Coal Mine</t>
  </si>
  <si>
    <t>Attachment DPU 16.7</t>
  </si>
  <si>
    <t>Removals*:</t>
  </si>
  <si>
    <t>Distribution</t>
  </si>
  <si>
    <t>General</t>
  </si>
  <si>
    <t>Hydro</t>
  </si>
  <si>
    <t>Mining</t>
  </si>
  <si>
    <t>Other</t>
  </si>
  <si>
    <t>Steam</t>
  </si>
  <si>
    <t>Transmission</t>
  </si>
  <si>
    <t>*Factors were assigned based on function and loction code. Since removals are not recorded at the secondary account level, for the General function</t>
  </si>
  <si>
    <t xml:space="preserve"> the Company has assumed the SO factor in this response.</t>
  </si>
  <si>
    <t>Dec11/ Jul12/ Dec12</t>
  </si>
  <si>
    <t>Jan-12/Aug-12</t>
  </si>
  <si>
    <t>TZCA/2012/C/TR4/10046137</t>
  </si>
  <si>
    <t>Midwest T3563 Replace XFMR (APR 94002138)</t>
  </si>
  <si>
    <t>SHTN/2011/C/054</t>
  </si>
  <si>
    <t>U2 Duct Replacements</t>
  </si>
  <si>
    <t>HLEW/2011/C/003</t>
  </si>
  <si>
    <t>Swift 1 Trunnion Improvements</t>
  </si>
  <si>
    <t>10015901</t>
  </si>
  <si>
    <t>U2 GSU Transformer Upgrade Replacement</t>
  </si>
  <si>
    <t>TWYO/2011/C/007</t>
  </si>
  <si>
    <t>TOT4A Transmission Dynamic Line Rating</t>
  </si>
  <si>
    <t>TUTH/2011/C/003</t>
  </si>
  <si>
    <t>Western Interconnect Synchrophasor Project</t>
  </si>
  <si>
    <t xml:space="preserve">Total Obsolescence Management </t>
  </si>
  <si>
    <t>July11-Mar12 Forecast Additions Replaced with Actuals</t>
  </si>
  <si>
    <t>Actual Plant Placed Into Service July2011-March2012</t>
  </si>
  <si>
    <t>Y</t>
  </si>
  <si>
    <t>Project Past May2013</t>
  </si>
  <si>
    <t>Project Adjusted for Oquirrh Delay</t>
  </si>
  <si>
    <t>Project Delayed</t>
  </si>
  <si>
    <t>After May2013</t>
  </si>
  <si>
    <t>Project Early</t>
  </si>
  <si>
    <t>Project Early - Partial</t>
  </si>
  <si>
    <t>New Project</t>
  </si>
  <si>
    <t>Projects have been cancelled or delayed past May 2013 DPU Set 32</t>
  </si>
  <si>
    <t>Projects in case before March12, but now delayed to Apr12-May13 DPU Set 32</t>
  </si>
  <si>
    <t>Projects Apr.12 - May2013 forecast to go in early DPU Set 32</t>
  </si>
  <si>
    <t>New Projects that were not included in the original filing DPU Set 32</t>
  </si>
  <si>
    <t>Project Early - Overhaul</t>
  </si>
  <si>
    <t>By Mar12</t>
  </si>
  <si>
    <t>Misc. - Update Forecast</t>
  </si>
  <si>
    <t>Misc. - Project Delayed</t>
  </si>
  <si>
    <t>Misc. - Early Partial</t>
  </si>
  <si>
    <t>Energy West Deer Creek Mine CAP Forecast</t>
  </si>
  <si>
    <t>DSTMPSG</t>
  </si>
  <si>
    <t>STMPSG</t>
  </si>
  <si>
    <t>DDSTPCA</t>
  </si>
  <si>
    <t>DSTPCA</t>
  </si>
  <si>
    <t>DDSTPID</t>
  </si>
  <si>
    <t>DSTPID</t>
  </si>
  <si>
    <t>DDSTPOR</t>
  </si>
  <si>
    <t>DSTPOR</t>
  </si>
  <si>
    <t>DDSTPUT</t>
  </si>
  <si>
    <t>DSTPUT</t>
  </si>
  <si>
    <t>DDSTPWA</t>
  </si>
  <si>
    <t>DSTPWA</t>
  </si>
  <si>
    <t>DDSTPWYP</t>
  </si>
  <si>
    <t>DSTPWYP</t>
  </si>
  <si>
    <t>DGNLPSO</t>
  </si>
  <si>
    <t>GNLPSO</t>
  </si>
  <si>
    <t>DHYDPSG-P</t>
  </si>
  <si>
    <t>HYDPSG-P</t>
  </si>
  <si>
    <t>DHYDPSG-U</t>
  </si>
  <si>
    <t>HYDPSG-U</t>
  </si>
  <si>
    <t>DMNGPSE</t>
  </si>
  <si>
    <t>MNGPSE</t>
  </si>
  <si>
    <t>DTRNPSG</t>
  </si>
  <si>
    <t>TRNPSG</t>
  </si>
  <si>
    <t>DOTHPSG</t>
  </si>
  <si>
    <t>OTHPSG</t>
  </si>
  <si>
    <t>Forecast Removals for April12-May13</t>
  </si>
  <si>
    <t>Gross Additions for April12-May13</t>
  </si>
  <si>
    <t>Proration of Plant Additions:</t>
  </si>
  <si>
    <t>Average Monthly Removals For April 2008 to March 2012</t>
  </si>
  <si>
    <t>REMOVALS FOR CASE</t>
  </si>
  <si>
    <t>Removals</t>
  </si>
  <si>
    <t>Utah GRC May 2013 - Rebuttal</t>
  </si>
  <si>
    <t>Small Overhaul Projects that went in early - DPU Issue</t>
  </si>
  <si>
    <t>Misc. 1 project delayed, 2 change in forecasts, Partial Early</t>
  </si>
  <si>
    <t>Removals - Based on DPU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</si>
</sst>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_(* #,##0_);_(* \(#,##0\);_(* &quot;-&quot;??_);_(@_)"/>
    <numFmt numFmtId="167" formatCode="mmm\ yyyy"/>
    <numFmt numFmtId="168" formatCode="_-* #,##0\ &quot;F&quot;_-;\-* #,##0\ &quot;F&quot;_-;_-* &quot;-&quot;\ &quot;F&quot;_-;_-@_-"/>
    <numFmt numFmtId="169" formatCode="&quot;$&quot;###0;[Red]\(&quot;$&quot;###0\)"/>
    <numFmt numFmtId="170" formatCode="&quot;$&quot;#,##0\ ;\(&quot;$&quot;#,##0\)"/>
    <numFmt numFmtId="171" formatCode="#,##0.000;[Red]\-#,##0.000"/>
    <numFmt numFmtId="172" formatCode="mmm\ dd\,\ yyyy"/>
    <numFmt numFmtId="173" formatCode="0_);\(0\)"/>
    <numFmt numFmtId="174" formatCode="mm/dd/yyyy"/>
  </numFmts>
  <fonts count="3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TimesNewRomanPS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" fontId="6" fillId="2" borderId="4" applyNumberFormat="0" applyProtection="0">
      <alignment horizontal="left" vertical="center" indent="1"/>
    </xf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4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9" fillId="0" borderId="0" applyFont="0" applyFill="0" applyBorder="0" applyProtection="0">
      <alignment horizontal="right"/>
    </xf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10" fillId="3" borderId="0" applyNumberFormat="0" applyBorder="0" applyAlignment="0" applyProtection="0"/>
    <xf numFmtId="0" fontId="11" fillId="0" borderId="0"/>
    <xf numFmtId="0" fontId="12" fillId="0" borderId="5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0" fillId="4" borderId="6" applyNumberFormat="0" applyBorder="0" applyAlignment="0" applyProtection="0"/>
    <xf numFmtId="165" fontId="13" fillId="0" borderId="0" applyNumberFormat="0" applyFill="0" applyBorder="0" applyAlignment="0" applyProtection="0"/>
    <xf numFmtId="37" fontId="14" fillId="0" borderId="0" applyNumberFormat="0" applyFill="0" applyBorder="0"/>
    <xf numFmtId="0" fontId="10" fillId="0" borderId="7" applyNumberFormat="0" applyBorder="0" applyAlignment="0"/>
    <xf numFmtId="171" fontId="2" fillId="0" borderId="0"/>
    <xf numFmtId="0" fontId="2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16" fillId="0" borderId="0"/>
    <xf numFmtId="0" fontId="17" fillId="0" borderId="0"/>
    <xf numFmtId="12" fontId="12" fillId="5" borderId="8">
      <alignment horizontal="left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8" fillId="6" borderId="4" applyNumberFormat="0" applyProtection="0">
      <alignment vertical="center"/>
    </xf>
    <xf numFmtId="4" fontId="19" fillId="7" borderId="4" applyNumberFormat="0" applyProtection="0">
      <alignment vertical="center"/>
    </xf>
    <xf numFmtId="4" fontId="18" fillId="7" borderId="4" applyNumberFormat="0" applyProtection="0">
      <alignment vertical="center"/>
    </xf>
    <xf numFmtId="4" fontId="18" fillId="7" borderId="4" applyNumberFormat="0" applyProtection="0">
      <alignment horizontal="left" vertical="center" indent="1"/>
    </xf>
    <xf numFmtId="4" fontId="18" fillId="7" borderId="4" applyNumberFormat="0" applyProtection="0">
      <alignment horizontal="left" vertical="center" indent="1"/>
    </xf>
    <xf numFmtId="4" fontId="18" fillId="7" borderId="4" applyNumberFormat="0" applyProtection="0">
      <alignment horizontal="left" vertical="center" indent="1"/>
    </xf>
    <xf numFmtId="4" fontId="18" fillId="7" borderId="4" applyNumberFormat="0" applyProtection="0">
      <alignment horizontal="left" vertical="center" indent="1"/>
    </xf>
    <xf numFmtId="4" fontId="18" fillId="7" borderId="4" applyNumberFormat="0" applyProtection="0">
      <alignment horizontal="left" vertical="center" indent="1"/>
    </xf>
    <xf numFmtId="4" fontId="18" fillId="7" borderId="4" applyNumberFormat="0" applyProtection="0">
      <alignment horizontal="left" vertical="center" indent="1"/>
    </xf>
    <xf numFmtId="0" fontId="18" fillId="7" borderId="4" applyNumberFormat="0" applyProtection="0">
      <alignment horizontal="left" vertical="top" indent="1"/>
    </xf>
    <xf numFmtId="4" fontId="18" fillId="8" borderId="9" applyNumberFormat="0" applyProtection="0">
      <alignment vertical="center"/>
    </xf>
    <xf numFmtId="4" fontId="18" fillId="8" borderId="4" applyNumberFormat="0" applyProtection="0"/>
    <xf numFmtId="4" fontId="18" fillId="8" borderId="4" applyNumberFormat="0" applyProtection="0"/>
    <xf numFmtId="4" fontId="18" fillId="8" borderId="4" applyNumberFormat="0" applyProtection="0"/>
    <xf numFmtId="4" fontId="18" fillId="8" borderId="4" applyNumberFormat="0" applyProtection="0"/>
    <xf numFmtId="4" fontId="18" fillId="8" borderId="4" applyNumberFormat="0" applyProtection="0"/>
    <xf numFmtId="4" fontId="18" fillId="8" borderId="0" applyNumberFormat="0" applyProtection="0">
      <alignment horizontal="left" vertical="center" indent="1"/>
    </xf>
    <xf numFmtId="4" fontId="18" fillId="8" borderId="4" applyNumberFormat="0" applyProtection="0"/>
    <xf numFmtId="4" fontId="6" fillId="9" borderId="4" applyNumberFormat="0" applyProtection="0">
      <alignment horizontal="right" vertical="center"/>
    </xf>
    <xf numFmtId="4" fontId="6" fillId="10" borderId="4" applyNumberFormat="0" applyProtection="0">
      <alignment horizontal="right" vertical="center"/>
    </xf>
    <xf numFmtId="4" fontId="6" fillId="11" borderId="4" applyNumberFormat="0" applyProtection="0">
      <alignment horizontal="right" vertical="center"/>
    </xf>
    <xf numFmtId="4" fontId="6" fillId="12" borderId="4" applyNumberFormat="0" applyProtection="0">
      <alignment horizontal="right" vertical="center"/>
    </xf>
    <xf numFmtId="4" fontId="6" fillId="13" borderId="4" applyNumberFormat="0" applyProtection="0">
      <alignment horizontal="right" vertical="center"/>
    </xf>
    <xf numFmtId="4" fontId="6" fillId="14" borderId="4" applyNumberFormat="0" applyProtection="0">
      <alignment horizontal="right" vertical="center"/>
    </xf>
    <xf numFmtId="4" fontId="6" fillId="15" borderId="4" applyNumberFormat="0" applyProtection="0">
      <alignment horizontal="right" vertical="center"/>
    </xf>
    <xf numFmtId="4" fontId="6" fillId="16" borderId="4" applyNumberFormat="0" applyProtection="0">
      <alignment horizontal="right" vertical="center"/>
    </xf>
    <xf numFmtId="4" fontId="6" fillId="17" borderId="4" applyNumberFormat="0" applyProtection="0">
      <alignment horizontal="right" vertical="center"/>
    </xf>
    <xf numFmtId="4" fontId="18" fillId="18" borderId="10" applyNumberFormat="0" applyProtection="0">
      <alignment horizontal="left" vertical="center" indent="1"/>
    </xf>
    <xf numFmtId="4" fontId="6" fillId="19" borderId="0" applyNumberFormat="0" applyProtection="0">
      <alignment horizontal="left" vertical="center" indent="1"/>
    </xf>
    <xf numFmtId="4" fontId="6" fillId="19" borderId="0" applyNumberFormat="0" applyProtection="0">
      <alignment horizontal="left" indent="1"/>
    </xf>
    <xf numFmtId="4" fontId="6" fillId="19" borderId="0" applyNumberFormat="0" applyProtection="0">
      <alignment horizontal="left" indent="1"/>
    </xf>
    <xf numFmtId="4" fontId="6" fillId="19" borderId="0" applyNumberFormat="0" applyProtection="0">
      <alignment horizontal="left" indent="1"/>
    </xf>
    <xf numFmtId="4" fontId="6" fillId="19" borderId="0" applyNumberFormat="0" applyProtection="0">
      <alignment horizontal="left" indent="1"/>
    </xf>
    <xf numFmtId="4" fontId="6" fillId="19" borderId="0" applyNumberFormat="0" applyProtection="0">
      <alignment horizontal="left" indent="1"/>
    </xf>
    <xf numFmtId="4" fontId="6" fillId="19" borderId="0" applyNumberFormat="0" applyProtection="0">
      <alignment horizontal="left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6" fillId="21" borderId="4" applyNumberFormat="0" applyProtection="0">
      <alignment horizontal="right" vertical="center"/>
    </xf>
    <xf numFmtId="4" fontId="21" fillId="0" borderId="0" applyNumberFormat="0" applyProtection="0">
      <alignment horizontal="left" vertical="center" indent="1"/>
    </xf>
    <xf numFmtId="4" fontId="22" fillId="22" borderId="0" applyNumberFormat="0" applyProtection="0">
      <alignment horizontal="left" indent="1"/>
    </xf>
    <xf numFmtId="4" fontId="22" fillId="22" borderId="0" applyNumberFormat="0" applyProtection="0">
      <alignment horizontal="left" indent="1"/>
    </xf>
    <xf numFmtId="4" fontId="22" fillId="22" borderId="0" applyNumberFormat="0" applyProtection="0">
      <alignment horizontal="left" indent="1"/>
    </xf>
    <xf numFmtId="4" fontId="22" fillId="22" borderId="0" applyNumberFormat="0" applyProtection="0">
      <alignment horizontal="left" indent="1"/>
    </xf>
    <xf numFmtId="4" fontId="22" fillId="22" borderId="0" applyNumberFormat="0" applyProtection="0">
      <alignment horizontal="left" indent="1"/>
    </xf>
    <xf numFmtId="4" fontId="22" fillId="22" borderId="0" applyNumberFormat="0" applyProtection="0">
      <alignment horizontal="left" indent="1"/>
    </xf>
    <xf numFmtId="4" fontId="22" fillId="22" borderId="0" applyNumberFormat="0" applyProtection="0">
      <alignment horizontal="left" indent="1"/>
    </xf>
    <xf numFmtId="4" fontId="22" fillId="22" borderId="0" applyNumberFormat="0" applyProtection="0">
      <alignment horizontal="left" indent="1"/>
    </xf>
    <xf numFmtId="4" fontId="22" fillId="22" borderId="0" applyNumberFormat="0" applyProtection="0">
      <alignment horizontal="left" indent="1"/>
    </xf>
    <xf numFmtId="4" fontId="22" fillId="22" borderId="0" applyNumberFormat="0" applyProtection="0">
      <alignment horizontal="left" indent="1"/>
    </xf>
    <xf numFmtId="4" fontId="22" fillId="22" borderId="0" applyNumberFormat="0" applyProtection="0">
      <alignment horizontal="left" indent="1"/>
    </xf>
    <xf numFmtId="4" fontId="23" fillId="0" borderId="0" applyNumberFormat="0" applyProtection="0">
      <alignment horizontal="left" vertical="center" indent="1"/>
    </xf>
    <xf numFmtId="4" fontId="23" fillId="23" borderId="0" applyNumberFormat="0" applyProtection="0"/>
    <xf numFmtId="4" fontId="23" fillId="23" borderId="0" applyNumberFormat="0" applyProtection="0"/>
    <xf numFmtId="4" fontId="23" fillId="23" borderId="0" applyNumberFormat="0" applyProtection="0"/>
    <xf numFmtId="4" fontId="23" fillId="23" borderId="0" applyNumberFormat="0" applyProtection="0"/>
    <xf numFmtId="4" fontId="23" fillId="23" borderId="0" applyNumberFormat="0" applyProtection="0"/>
    <xf numFmtId="4" fontId="23" fillId="23" borderId="0" applyNumberFormat="0" applyProtection="0"/>
    <xf numFmtId="4" fontId="23" fillId="23" borderId="0" applyNumberFormat="0" applyProtection="0"/>
    <xf numFmtId="4" fontId="23" fillId="23" borderId="0" applyNumberFormat="0" applyProtection="0"/>
    <xf numFmtId="4" fontId="23" fillId="23" borderId="0" applyNumberFormat="0" applyProtection="0"/>
    <xf numFmtId="4" fontId="23" fillId="23" borderId="0" applyNumberFormat="0" applyProtection="0"/>
    <xf numFmtId="4" fontId="23" fillId="23" borderId="0" applyNumberFormat="0" applyProtection="0"/>
    <xf numFmtId="0" fontId="2" fillId="20" borderId="4" applyNumberFormat="0" applyProtection="0">
      <alignment horizontal="left" vertical="center" indent="1"/>
    </xf>
    <xf numFmtId="0" fontId="2" fillId="20" borderId="4" applyNumberFormat="0" applyProtection="0">
      <alignment horizontal="left" vertical="center" indent="1"/>
    </xf>
    <xf numFmtId="0" fontId="2" fillId="20" borderId="4" applyNumberFormat="0" applyProtection="0">
      <alignment horizontal="left" vertical="center" indent="1"/>
    </xf>
    <xf numFmtId="0" fontId="2" fillId="20" borderId="4" applyNumberFormat="0" applyProtection="0">
      <alignment horizontal="left" vertical="center" indent="1"/>
    </xf>
    <xf numFmtId="0" fontId="2" fillId="20" borderId="4" applyNumberFormat="0" applyProtection="0">
      <alignment horizontal="left" vertical="center" indent="1"/>
    </xf>
    <xf numFmtId="0" fontId="2" fillId="20" borderId="4" applyNumberFormat="0" applyProtection="0">
      <alignment horizontal="left" vertical="top" indent="1"/>
    </xf>
    <xf numFmtId="0" fontId="2" fillId="20" borderId="4" applyNumberFormat="0" applyProtection="0">
      <alignment horizontal="left" vertical="top" indent="1"/>
    </xf>
    <xf numFmtId="0" fontId="2" fillId="20" borderId="4" applyNumberFormat="0" applyProtection="0">
      <alignment horizontal="left" vertical="top" indent="1"/>
    </xf>
    <xf numFmtId="0" fontId="2" fillId="20" borderId="4" applyNumberFormat="0" applyProtection="0">
      <alignment horizontal="left" vertical="top" indent="1"/>
    </xf>
    <xf numFmtId="0" fontId="2" fillId="20" borderId="4" applyNumberFormat="0" applyProtection="0">
      <alignment horizontal="left" vertical="top" indent="1"/>
    </xf>
    <xf numFmtId="0" fontId="2" fillId="8" borderId="4" applyNumberFormat="0" applyProtection="0">
      <alignment horizontal="left" vertical="center" indent="1"/>
    </xf>
    <xf numFmtId="0" fontId="2" fillId="8" borderId="4" applyNumberFormat="0" applyProtection="0">
      <alignment horizontal="left" vertical="center" indent="1"/>
    </xf>
    <xf numFmtId="0" fontId="2" fillId="8" borderId="4" applyNumberFormat="0" applyProtection="0">
      <alignment horizontal="left" vertical="center" indent="1"/>
    </xf>
    <xf numFmtId="0" fontId="2" fillId="8" borderId="4" applyNumberFormat="0" applyProtection="0">
      <alignment horizontal="left" vertical="center" indent="1"/>
    </xf>
    <xf numFmtId="0" fontId="2" fillId="8" borderId="4" applyNumberFormat="0" applyProtection="0">
      <alignment horizontal="left" vertical="center" indent="1"/>
    </xf>
    <xf numFmtId="0" fontId="2" fillId="8" borderId="4" applyNumberFormat="0" applyProtection="0">
      <alignment horizontal="left" vertical="top" indent="1"/>
    </xf>
    <xf numFmtId="0" fontId="2" fillId="8" borderId="4" applyNumberFormat="0" applyProtection="0">
      <alignment horizontal="left" vertical="top" indent="1"/>
    </xf>
    <xf numFmtId="0" fontId="2" fillId="8" borderId="4" applyNumberFormat="0" applyProtection="0">
      <alignment horizontal="left" vertical="top" indent="1"/>
    </xf>
    <xf numFmtId="0" fontId="2" fillId="8" borderId="4" applyNumberFormat="0" applyProtection="0">
      <alignment horizontal="left" vertical="top" indent="1"/>
    </xf>
    <xf numFmtId="0" fontId="2" fillId="8" borderId="4" applyNumberFormat="0" applyProtection="0">
      <alignment horizontal="left" vertical="top" indent="1"/>
    </xf>
    <xf numFmtId="0" fontId="2" fillId="24" borderId="4" applyNumberFormat="0" applyProtection="0">
      <alignment horizontal="left" vertical="center" indent="1"/>
    </xf>
    <xf numFmtId="0" fontId="2" fillId="24" borderId="4" applyNumberFormat="0" applyProtection="0">
      <alignment horizontal="left" vertical="center" indent="1"/>
    </xf>
    <xf numFmtId="0" fontId="2" fillId="24" borderId="4" applyNumberFormat="0" applyProtection="0">
      <alignment horizontal="left" vertical="center" indent="1"/>
    </xf>
    <xf numFmtId="0" fontId="2" fillId="24" borderId="4" applyNumberFormat="0" applyProtection="0">
      <alignment horizontal="left" vertical="center" indent="1"/>
    </xf>
    <xf numFmtId="0" fontId="2" fillId="24" borderId="4" applyNumberFormat="0" applyProtection="0">
      <alignment horizontal="left" vertical="center" indent="1"/>
    </xf>
    <xf numFmtId="0" fontId="2" fillId="24" borderId="4" applyNumberFormat="0" applyProtection="0">
      <alignment horizontal="left" vertical="top" indent="1"/>
    </xf>
    <xf numFmtId="0" fontId="2" fillId="24" borderId="4" applyNumberFormat="0" applyProtection="0">
      <alignment horizontal="left" vertical="top" indent="1"/>
    </xf>
    <xf numFmtId="0" fontId="2" fillId="24" borderId="4" applyNumberFormat="0" applyProtection="0">
      <alignment horizontal="left" vertical="top" indent="1"/>
    </xf>
    <xf numFmtId="0" fontId="2" fillId="24" borderId="4" applyNumberFormat="0" applyProtection="0">
      <alignment horizontal="left" vertical="top" indent="1"/>
    </xf>
    <xf numFmtId="0" fontId="2" fillId="24" borderId="4" applyNumberFormat="0" applyProtection="0">
      <alignment horizontal="left" vertical="top" indent="1"/>
    </xf>
    <xf numFmtId="0" fontId="2" fillId="25" borderId="4" applyNumberFormat="0" applyProtection="0">
      <alignment horizontal="left" vertical="center" indent="1"/>
    </xf>
    <xf numFmtId="0" fontId="2" fillId="25" borderId="4" applyNumberFormat="0" applyProtection="0">
      <alignment horizontal="left" vertical="center" indent="1"/>
    </xf>
    <xf numFmtId="0" fontId="2" fillId="25" borderId="4" applyNumberFormat="0" applyProtection="0">
      <alignment horizontal="left" vertical="center" indent="1"/>
    </xf>
    <xf numFmtId="0" fontId="2" fillId="25" borderId="4" applyNumberFormat="0" applyProtection="0">
      <alignment horizontal="left" vertical="center" indent="1"/>
    </xf>
    <xf numFmtId="0" fontId="2" fillId="25" borderId="4" applyNumberFormat="0" applyProtection="0">
      <alignment horizontal="left" vertical="center" indent="1"/>
    </xf>
    <xf numFmtId="0" fontId="2" fillId="25" borderId="4" applyNumberFormat="0" applyProtection="0">
      <alignment horizontal="left" vertical="top" indent="1"/>
    </xf>
    <xf numFmtId="0" fontId="2" fillId="25" borderId="4" applyNumberFormat="0" applyProtection="0">
      <alignment horizontal="left" vertical="top" indent="1"/>
    </xf>
    <xf numFmtId="0" fontId="2" fillId="25" borderId="4" applyNumberFormat="0" applyProtection="0">
      <alignment horizontal="left" vertical="top" indent="1"/>
    </xf>
    <xf numFmtId="0" fontId="2" fillId="25" borderId="4" applyNumberFormat="0" applyProtection="0">
      <alignment horizontal="left" vertical="top" indent="1"/>
    </xf>
    <xf numFmtId="0" fontId="2" fillId="25" borderId="4" applyNumberFormat="0" applyProtection="0">
      <alignment horizontal="left" vertical="top" indent="1"/>
    </xf>
    <xf numFmtId="4" fontId="6" fillId="4" borderId="4" applyNumberFormat="0" applyProtection="0">
      <alignment vertical="center"/>
    </xf>
    <xf numFmtId="4" fontId="24" fillId="4" borderId="4" applyNumberFormat="0" applyProtection="0">
      <alignment vertical="center"/>
    </xf>
    <xf numFmtId="4" fontId="6" fillId="4" borderId="4" applyNumberFormat="0" applyProtection="0">
      <alignment horizontal="left" vertical="center" indent="1"/>
    </xf>
    <xf numFmtId="0" fontId="6" fillId="4" borderId="4" applyNumberFormat="0" applyProtection="0">
      <alignment horizontal="left" vertical="top" indent="1"/>
    </xf>
    <xf numFmtId="4" fontId="6" fillId="2" borderId="11" applyNumberFormat="0" applyProtection="0">
      <alignment horizontal="right" vertical="center"/>
    </xf>
    <xf numFmtId="4" fontId="6" fillId="0" borderId="4" applyNumberFormat="0" applyProtection="0">
      <alignment horizontal="right" vertical="center"/>
    </xf>
    <xf numFmtId="4" fontId="6" fillId="0" borderId="4" applyNumberFormat="0" applyProtection="0">
      <alignment horizontal="right" vertical="center"/>
    </xf>
    <xf numFmtId="4" fontId="6" fillId="0" borderId="4" applyNumberFormat="0" applyProtection="0">
      <alignment horizontal="right" vertical="center"/>
    </xf>
    <xf numFmtId="4" fontId="6" fillId="0" borderId="4" applyNumberFormat="0" applyProtection="0">
      <alignment horizontal="right" vertical="center"/>
    </xf>
    <xf numFmtId="4" fontId="6" fillId="0" borderId="4" applyNumberFormat="0" applyProtection="0">
      <alignment horizontal="right" vertical="center"/>
    </xf>
    <xf numFmtId="4" fontId="6" fillId="0" borderId="4" applyNumberFormat="0" applyProtection="0">
      <alignment horizontal="right" vertical="center"/>
    </xf>
    <xf numFmtId="4" fontId="24" fillId="19" borderId="4" applyNumberFormat="0" applyProtection="0">
      <alignment horizontal="right" vertical="center"/>
    </xf>
    <xf numFmtId="4" fontId="6" fillId="0" borderId="4" applyNumberFormat="0" applyProtection="0">
      <alignment horizontal="left" vertical="center" indent="1"/>
    </xf>
    <xf numFmtId="4" fontId="6" fillId="0" borderId="4" applyNumberFormat="0" applyProtection="0">
      <alignment horizontal="left" vertical="center" indent="1"/>
    </xf>
    <xf numFmtId="4" fontId="6" fillId="0" borderId="4" applyNumberFormat="0" applyProtection="0">
      <alignment horizontal="left" vertical="center" indent="1"/>
    </xf>
    <xf numFmtId="4" fontId="6" fillId="0" borderId="4" applyNumberFormat="0" applyProtection="0">
      <alignment horizontal="left" vertical="center" indent="1"/>
    </xf>
    <xf numFmtId="4" fontId="6" fillId="0" borderId="4" applyNumberFormat="0" applyProtection="0">
      <alignment horizontal="left" vertical="center" indent="1"/>
    </xf>
    <xf numFmtId="4" fontId="6" fillId="0" borderId="4" applyNumberFormat="0" applyProtection="0">
      <alignment horizontal="left" vertical="center" indent="1"/>
    </xf>
    <xf numFmtId="0" fontId="6" fillId="8" borderId="4" applyNumberFormat="0" applyProtection="0">
      <alignment horizontal="center" vertical="top"/>
    </xf>
    <xf numFmtId="0" fontId="6" fillId="8" borderId="4" applyNumberFormat="0" applyProtection="0">
      <alignment horizontal="left" vertical="top"/>
    </xf>
    <xf numFmtId="0" fontId="6" fillId="8" borderId="4" applyNumberFormat="0" applyProtection="0">
      <alignment horizontal="left" vertical="top"/>
    </xf>
    <xf numFmtId="0" fontId="6" fillId="8" borderId="4" applyNumberFormat="0" applyProtection="0">
      <alignment horizontal="left" vertical="top"/>
    </xf>
    <xf numFmtId="0" fontId="6" fillId="8" borderId="4" applyNumberFormat="0" applyProtection="0">
      <alignment horizontal="left" vertical="top"/>
    </xf>
    <xf numFmtId="0" fontId="6" fillId="8" borderId="4" applyNumberFormat="0" applyProtection="0">
      <alignment horizontal="left" vertical="top"/>
    </xf>
    <xf numFmtId="0" fontId="6" fillId="8" borderId="4" applyNumberFormat="0" applyProtection="0">
      <alignment horizontal="left" vertical="top"/>
    </xf>
    <xf numFmtId="4" fontId="25" fillId="0" borderId="0" applyNumberFormat="0" applyProtection="0">
      <alignment horizontal="left" vertical="center"/>
    </xf>
    <xf numFmtId="4" fontId="26" fillId="26" borderId="0" applyNumberFormat="0" applyProtection="0">
      <alignment horizontal="left"/>
    </xf>
    <xf numFmtId="4" fontId="26" fillId="26" borderId="0" applyNumberFormat="0" applyProtection="0">
      <alignment horizontal="left"/>
    </xf>
    <xf numFmtId="4" fontId="26" fillId="26" borderId="0" applyNumberFormat="0" applyProtection="0">
      <alignment horizontal="left"/>
    </xf>
    <xf numFmtId="4" fontId="26" fillId="26" borderId="0" applyNumberFormat="0" applyProtection="0">
      <alignment horizontal="left"/>
    </xf>
    <xf numFmtId="4" fontId="26" fillId="26" borderId="0" applyNumberFormat="0" applyProtection="0">
      <alignment horizontal="left"/>
    </xf>
    <xf numFmtId="4" fontId="26" fillId="26" borderId="0" applyNumberFormat="0" applyProtection="0">
      <alignment horizontal="left"/>
    </xf>
    <xf numFmtId="4" fontId="26" fillId="26" borderId="0" applyNumberFormat="0" applyProtection="0">
      <alignment horizontal="left"/>
    </xf>
    <xf numFmtId="4" fontId="26" fillId="26" borderId="0" applyNumberFormat="0" applyProtection="0">
      <alignment horizontal="left"/>
    </xf>
    <xf numFmtId="4" fontId="26" fillId="26" borderId="0" applyNumberFormat="0" applyProtection="0">
      <alignment horizontal="left"/>
    </xf>
    <xf numFmtId="4" fontId="26" fillId="26" borderId="0" applyNumberFormat="0" applyProtection="0">
      <alignment horizontal="left"/>
    </xf>
    <xf numFmtId="4" fontId="26" fillId="26" borderId="0" applyNumberFormat="0" applyProtection="0">
      <alignment horizontal="left"/>
    </xf>
    <xf numFmtId="4" fontId="27" fillId="19" borderId="4" applyNumberFormat="0" applyProtection="0">
      <alignment horizontal="right" vertical="center"/>
    </xf>
    <xf numFmtId="172" fontId="2" fillId="0" borderId="0" applyFill="0" applyBorder="0" applyAlignment="0" applyProtection="0">
      <alignment wrapText="1"/>
    </xf>
    <xf numFmtId="0" fontId="1" fillId="0" borderId="0" applyNumberFormat="0" applyFill="0" applyBorder="0">
      <alignment horizontal="center" wrapText="1"/>
    </xf>
    <xf numFmtId="0" fontId="1" fillId="0" borderId="0" applyNumberFormat="0" applyFill="0" applyBorder="0">
      <alignment horizontal="center" wrapText="1"/>
    </xf>
    <xf numFmtId="0" fontId="1" fillId="0" borderId="6">
      <alignment horizontal="center" vertical="center" wrapText="1"/>
    </xf>
    <xf numFmtId="37" fontId="10" fillId="7" borderId="0" applyNumberFormat="0" applyBorder="0" applyAlignment="0" applyProtection="0"/>
    <xf numFmtId="37" fontId="10" fillId="0" borderId="0"/>
    <xf numFmtId="3" fontId="28" fillId="27" borderId="12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2" fillId="0" borderId="0" xfId="1" applyFont="1" applyFill="1"/>
    <xf numFmtId="0" fontId="2" fillId="0" borderId="0" xfId="0" applyFont="1" applyFill="1" applyBorder="1"/>
    <xf numFmtId="49" fontId="2" fillId="0" borderId="0" xfId="0" applyNumberFormat="1" applyFont="1" applyFill="1"/>
    <xf numFmtId="0" fontId="2" fillId="0" borderId="0" xfId="0" applyFont="1" applyFill="1"/>
    <xf numFmtId="166" fontId="2" fillId="0" borderId="0" xfId="0" applyNumberFormat="1" applyFont="1" applyFill="1"/>
    <xf numFmtId="0" fontId="2" fillId="0" borderId="0" xfId="0" applyFont="1"/>
    <xf numFmtId="166" fontId="2" fillId="0" borderId="0" xfId="0" applyNumberFormat="1" applyFont="1"/>
    <xf numFmtId="49" fontId="2" fillId="0" borderId="0" xfId="0" applyNumberFormat="1" applyFont="1" applyFill="1" applyBorder="1"/>
    <xf numFmtId="0" fontId="3" fillId="0" borderId="0" xfId="0" applyFont="1"/>
    <xf numFmtId="166" fontId="3" fillId="0" borderId="0" xfId="0" applyNumberFormat="1" applyFont="1"/>
    <xf numFmtId="166" fontId="3" fillId="0" borderId="0" xfId="2" applyNumberFormat="1" applyFont="1"/>
    <xf numFmtId="0" fontId="1" fillId="0" borderId="0" xfId="0" applyFont="1"/>
    <xf numFmtId="166" fontId="2" fillId="0" borderId="2" xfId="2" applyNumberFormat="1" applyFont="1" applyBorder="1"/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0" fillId="0" borderId="2" xfId="0" applyNumberFormat="1" applyBorder="1"/>
    <xf numFmtId="166" fontId="2" fillId="0" borderId="0" xfId="2" applyNumberFormat="1" applyFont="1"/>
    <xf numFmtId="49" fontId="2" fillId="0" borderId="0" xfId="1" applyNumberFormat="1" applyFont="1" applyFill="1"/>
    <xf numFmtId="49" fontId="2" fillId="0" borderId="0" xfId="0" applyNumberFormat="1" applyFont="1"/>
    <xf numFmtId="49" fontId="2" fillId="0" borderId="1" xfId="0" applyNumberFormat="1" applyFont="1" applyFill="1" applyBorder="1"/>
    <xf numFmtId="166" fontId="2" fillId="0" borderId="0" xfId="2" applyNumberFormat="1" applyFont="1" applyFill="1"/>
    <xf numFmtId="164" fontId="2" fillId="0" borderId="0" xfId="1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3" fontId="2" fillId="0" borderId="0" xfId="2" applyNumberFormat="1" applyFont="1" applyFill="1"/>
    <xf numFmtId="49" fontId="0" fillId="0" borderId="0" xfId="0" applyNumberFormat="1"/>
    <xf numFmtId="166" fontId="0" fillId="0" borderId="0" xfId="2" applyNumberFormat="1" applyFont="1"/>
    <xf numFmtId="0" fontId="0" fillId="0" borderId="0" xfId="0" applyFill="1"/>
    <xf numFmtId="164" fontId="0" fillId="0" borderId="0" xfId="0" applyNumberFormat="1" applyFill="1"/>
    <xf numFmtId="166" fontId="0" fillId="0" borderId="0" xfId="0" applyNumberFormat="1" applyFill="1"/>
    <xf numFmtId="166" fontId="0" fillId="0" borderId="0" xfId="2" applyNumberFormat="1" applyFont="1" applyFill="1"/>
    <xf numFmtId="0" fontId="3" fillId="0" borderId="0" xfId="1" applyFont="1" applyFill="1"/>
    <xf numFmtId="0" fontId="3" fillId="0" borderId="0" xfId="0" applyFont="1" applyFill="1"/>
    <xf numFmtId="165" fontId="3" fillId="0" borderId="0" xfId="0" applyNumberFormat="1" applyFont="1" applyFill="1"/>
    <xf numFmtId="166" fontId="3" fillId="0" borderId="0" xfId="2" applyNumberFormat="1" applyFont="1" applyFill="1"/>
    <xf numFmtId="0" fontId="29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Fill="1"/>
    <xf numFmtId="0" fontId="29" fillId="0" borderId="3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66" fontId="7" fillId="0" borderId="0" xfId="2" applyNumberFormat="1" applyFont="1" applyFill="1"/>
    <xf numFmtId="166" fontId="7" fillId="0" borderId="0" xfId="2" applyNumberFormat="1" applyFont="1"/>
    <xf numFmtId="166" fontId="7" fillId="0" borderId="0" xfId="2" applyNumberFormat="1" applyFont="1" applyFill="1" applyAlignment="1">
      <alignment horizontal="center"/>
    </xf>
    <xf numFmtId="166" fontId="7" fillId="0" borderId="2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6" fontId="2" fillId="0" borderId="0" xfId="2" applyNumberFormat="1" applyFont="1" applyBorder="1"/>
    <xf numFmtId="166" fontId="2" fillId="0" borderId="0" xfId="0" applyNumberFormat="1" applyFont="1" applyBorder="1"/>
    <xf numFmtId="174" fontId="3" fillId="0" borderId="0" xfId="0" applyNumberFormat="1" applyFont="1" applyFill="1"/>
    <xf numFmtId="0" fontId="1" fillId="30" borderId="0" xfId="0" applyFont="1" applyFill="1"/>
    <xf numFmtId="0" fontId="1" fillId="31" borderId="0" xfId="0" applyFont="1" applyFill="1" applyBorder="1"/>
    <xf numFmtId="0" fontId="1" fillId="29" borderId="0" xfId="0" applyFont="1" applyFill="1" applyBorder="1"/>
    <xf numFmtId="0" fontId="1" fillId="32" borderId="0" xfId="0" applyFont="1" applyFill="1" applyBorder="1"/>
    <xf numFmtId="0" fontId="2" fillId="30" borderId="0" xfId="0" applyFont="1" applyFill="1"/>
    <xf numFmtId="49" fontId="2" fillId="30" borderId="0" xfId="0" applyNumberFormat="1" applyFont="1" applyFill="1"/>
    <xf numFmtId="165" fontId="2" fillId="30" borderId="0" xfId="0" applyNumberFormat="1" applyFont="1" applyFill="1"/>
    <xf numFmtId="164" fontId="2" fillId="30" borderId="0" xfId="0" applyNumberFormat="1" applyFont="1" applyFill="1" applyAlignment="1">
      <alignment horizontal="left"/>
    </xf>
    <xf numFmtId="166" fontId="2" fillId="30" borderId="0" xfId="2" applyNumberFormat="1" applyFont="1" applyFill="1"/>
    <xf numFmtId="164" fontId="2" fillId="0" borderId="0" xfId="0" applyNumberFormat="1" applyFont="1" applyFill="1"/>
    <xf numFmtId="166" fontId="2" fillId="30" borderId="0" xfId="0" applyNumberFormat="1" applyFont="1" applyFill="1"/>
    <xf numFmtId="164" fontId="2" fillId="0" borderId="0" xfId="0" applyNumberFormat="1" applyFont="1" applyFill="1" applyBorder="1"/>
    <xf numFmtId="0" fontId="2" fillId="30" borderId="0" xfId="0" applyFont="1" applyFill="1" applyBorder="1"/>
    <xf numFmtId="49" fontId="2" fillId="30" borderId="0" xfId="0" applyNumberFormat="1" applyFont="1" applyFill="1" applyBorder="1"/>
    <xf numFmtId="165" fontId="2" fillId="30" borderId="0" xfId="0" applyNumberFormat="1" applyFont="1" applyFill="1" applyBorder="1"/>
    <xf numFmtId="0" fontId="2" fillId="30" borderId="0" xfId="0" applyFont="1" applyFill="1" applyBorder="1" applyAlignment="1">
      <alignment horizontal="right"/>
    </xf>
    <xf numFmtId="166" fontId="2" fillId="30" borderId="0" xfId="0" applyNumberFormat="1" applyFont="1" applyFill="1" applyBorder="1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66" fontId="2" fillId="0" borderId="0" xfId="2" applyNumberFormat="1" applyFont="1" applyFill="1" applyBorder="1"/>
    <xf numFmtId="0" fontId="2" fillId="30" borderId="0" xfId="1" applyFont="1" applyFill="1"/>
    <xf numFmtId="3" fontId="2" fillId="0" borderId="0" xfId="0" applyNumberFormat="1" applyFont="1" applyBorder="1"/>
    <xf numFmtId="3" fontId="2" fillId="30" borderId="0" xfId="2" applyNumberFormat="1" applyFont="1" applyFill="1"/>
    <xf numFmtId="43" fontId="2" fillId="0" borderId="0" xfId="0" applyNumberFormat="1" applyFont="1" applyBorder="1"/>
    <xf numFmtId="164" fontId="2" fillId="30" borderId="0" xfId="0" applyNumberFormat="1" applyFont="1" applyFill="1" applyBorder="1" applyAlignment="1">
      <alignment horizontal="left"/>
    </xf>
    <xf numFmtId="0" fontId="2" fillId="31" borderId="0" xfId="1" applyFont="1" applyFill="1"/>
    <xf numFmtId="0" fontId="2" fillId="31" borderId="0" xfId="0" applyFont="1" applyFill="1"/>
    <xf numFmtId="165" fontId="2" fillId="31" borderId="0" xfId="0" applyNumberFormat="1" applyFont="1" applyFill="1"/>
    <xf numFmtId="164" fontId="2" fillId="31" borderId="0" xfId="0" applyNumberFormat="1" applyFont="1" applyFill="1" applyAlignment="1">
      <alignment horizontal="left"/>
    </xf>
    <xf numFmtId="166" fontId="2" fillId="31" borderId="0" xfId="2" applyNumberFormat="1" applyFont="1" applyFill="1"/>
    <xf numFmtId="0" fontId="2" fillId="31" borderId="0" xfId="2" applyNumberFormat="1" applyFont="1" applyFill="1"/>
    <xf numFmtId="3" fontId="2" fillId="31" borderId="0" xfId="2" applyNumberFormat="1" applyFont="1" applyFill="1"/>
    <xf numFmtId="49" fontId="2" fillId="31" borderId="0" xfId="0" applyNumberFormat="1" applyFont="1" applyFill="1"/>
    <xf numFmtId="41" fontId="2" fillId="31" borderId="0" xfId="2" applyNumberFormat="1" applyFont="1" applyFill="1"/>
    <xf numFmtId="0" fontId="2" fillId="29" borderId="0" xfId="1" applyFont="1" applyFill="1"/>
    <xf numFmtId="0" fontId="2" fillId="29" borderId="0" xfId="0" applyFont="1" applyFill="1"/>
    <xf numFmtId="49" fontId="2" fillId="29" borderId="0" xfId="0" applyNumberFormat="1" applyFont="1" applyFill="1"/>
    <xf numFmtId="165" fontId="2" fillId="29" borderId="0" xfId="0" applyNumberFormat="1" applyFont="1" applyFill="1"/>
    <xf numFmtId="164" fontId="2" fillId="29" borderId="0" xfId="0" applyNumberFormat="1" applyFont="1" applyFill="1" applyAlignment="1">
      <alignment horizontal="left"/>
    </xf>
    <xf numFmtId="166" fontId="2" fillId="29" borderId="0" xfId="2" applyNumberFormat="1" applyFont="1" applyFill="1"/>
    <xf numFmtId="0" fontId="2" fillId="29" borderId="0" xfId="2" applyNumberFormat="1" applyFont="1" applyFill="1"/>
    <xf numFmtId="41" fontId="2" fillId="29" borderId="0" xfId="2" applyNumberFormat="1" applyFont="1" applyFill="1"/>
    <xf numFmtId="17" fontId="2" fillId="29" borderId="0" xfId="0" applyNumberFormat="1" applyFont="1" applyFill="1" applyAlignment="1">
      <alignment horizontal="left"/>
    </xf>
    <xf numFmtId="0" fontId="2" fillId="32" borderId="0" xfId="1" applyFont="1" applyFill="1"/>
    <xf numFmtId="0" fontId="2" fillId="32" borderId="0" xfId="0" applyFont="1" applyFill="1"/>
    <xf numFmtId="165" fontId="2" fillId="32" borderId="0" xfId="0" applyNumberFormat="1" applyFont="1" applyFill="1"/>
    <xf numFmtId="164" fontId="2" fillId="32" borderId="0" xfId="0" applyNumberFormat="1" applyFont="1" applyFill="1" applyAlignment="1">
      <alignment horizontal="left"/>
    </xf>
    <xf numFmtId="166" fontId="2" fillId="32" borderId="0" xfId="2" applyNumberFormat="1" applyFont="1" applyFill="1"/>
    <xf numFmtId="173" fontId="2" fillId="32" borderId="0" xfId="0" applyNumberFormat="1" applyFont="1" applyFill="1"/>
    <xf numFmtId="49" fontId="2" fillId="32" borderId="0" xfId="0" applyNumberFormat="1" applyFont="1" applyFill="1"/>
    <xf numFmtId="0" fontId="2" fillId="32" borderId="0" xfId="2" applyNumberFormat="1" applyFont="1" applyFill="1"/>
    <xf numFmtId="41" fontId="2" fillId="32" borderId="0" xfId="2" applyNumberFormat="1" applyFont="1" applyFill="1"/>
    <xf numFmtId="0" fontId="2" fillId="33" borderId="0" xfId="1" applyFont="1" applyFill="1"/>
    <xf numFmtId="0" fontId="2" fillId="33" borderId="0" xfId="0" applyFont="1" applyFill="1"/>
    <xf numFmtId="49" fontId="2" fillId="33" borderId="0" xfId="0" applyNumberFormat="1" applyFont="1" applyFill="1"/>
    <xf numFmtId="173" fontId="2" fillId="33" borderId="0" xfId="0" applyNumberFormat="1" applyFont="1" applyFill="1"/>
    <xf numFmtId="165" fontId="2" fillId="33" borderId="0" xfId="0" applyNumberFormat="1" applyFont="1" applyFill="1"/>
    <xf numFmtId="164" fontId="2" fillId="33" borderId="0" xfId="0" applyNumberFormat="1" applyFont="1" applyFill="1" applyAlignment="1">
      <alignment horizontal="left"/>
    </xf>
    <xf numFmtId="166" fontId="2" fillId="33" borderId="0" xfId="2" applyNumberFormat="1" applyFont="1" applyFill="1"/>
    <xf numFmtId="0" fontId="2" fillId="33" borderId="0" xfId="2" applyNumberFormat="1" applyFont="1" applyFill="1"/>
    <xf numFmtId="0" fontId="2" fillId="34" borderId="0" xfId="1" applyFont="1" applyFill="1"/>
    <xf numFmtId="0" fontId="2" fillId="34" borderId="0" xfId="0" applyFont="1" applyFill="1"/>
    <xf numFmtId="49" fontId="2" fillId="34" borderId="0" xfId="0" applyNumberFormat="1" applyFont="1" applyFill="1"/>
    <xf numFmtId="165" fontId="2" fillId="34" borderId="0" xfId="0" applyNumberFormat="1" applyFont="1" applyFill="1"/>
    <xf numFmtId="164" fontId="2" fillId="34" borderId="0" xfId="0" applyNumberFormat="1" applyFont="1" applyFill="1" applyAlignment="1">
      <alignment horizontal="left"/>
    </xf>
    <xf numFmtId="166" fontId="2" fillId="34" borderId="0" xfId="2" applyNumberFormat="1" applyFont="1" applyFill="1"/>
    <xf numFmtId="0" fontId="2" fillId="34" borderId="0" xfId="2" applyNumberFormat="1" applyFont="1" applyFill="1"/>
    <xf numFmtId="0" fontId="1" fillId="33" borderId="0" xfId="0" applyFont="1" applyFill="1" applyBorder="1"/>
    <xf numFmtId="0" fontId="1" fillId="34" borderId="0" xfId="0" applyFont="1" applyFill="1" applyBorder="1"/>
    <xf numFmtId="0" fontId="31" fillId="0" borderId="0" xfId="0" applyFont="1"/>
    <xf numFmtId="166" fontId="0" fillId="0" borderId="0" xfId="0" applyNumberFormat="1" applyBorder="1"/>
    <xf numFmtId="164" fontId="30" fillId="0" borderId="3" xfId="0" applyNumberFormat="1" applyFont="1" applyBorder="1" applyAlignment="1">
      <alignment horizontal="center"/>
    </xf>
    <xf numFmtId="0" fontId="32" fillId="0" borderId="0" xfId="0" applyFont="1"/>
    <xf numFmtId="166" fontId="32" fillId="0" borderId="0" xfId="0" applyNumberFormat="1" applyFont="1"/>
    <xf numFmtId="10" fontId="0" fillId="0" borderId="0" xfId="198" applyNumberFormat="1" applyFont="1"/>
    <xf numFmtId="10" fontId="0" fillId="0" borderId="2" xfId="198" applyNumberFormat="1" applyFont="1" applyBorder="1"/>
    <xf numFmtId="0" fontId="30" fillId="0" borderId="0" xfId="0" applyFont="1"/>
    <xf numFmtId="0" fontId="2" fillId="0" borderId="0" xfId="2" applyNumberFormat="1" applyFont="1" applyFill="1"/>
    <xf numFmtId="0" fontId="1" fillId="35" borderId="0" xfId="0" applyFont="1" applyFill="1" applyBorder="1"/>
    <xf numFmtId="0" fontId="2" fillId="35" borderId="0" xfId="1" applyFont="1" applyFill="1"/>
    <xf numFmtId="0" fontId="2" fillId="35" borderId="0" xfId="0" applyFont="1" applyFill="1"/>
    <xf numFmtId="165" fontId="2" fillId="35" borderId="0" xfId="0" applyNumberFormat="1" applyFont="1" applyFill="1"/>
    <xf numFmtId="164" fontId="2" fillId="35" borderId="0" xfId="0" applyNumberFormat="1" applyFont="1" applyFill="1" applyAlignment="1">
      <alignment horizontal="left"/>
    </xf>
    <xf numFmtId="166" fontId="2" fillId="35" borderId="0" xfId="2" applyNumberFormat="1" applyFont="1" applyFill="1"/>
    <xf numFmtId="0" fontId="1" fillId="28" borderId="13" xfId="0" applyFont="1" applyFill="1" applyBorder="1" applyAlignment="1">
      <alignment horizontal="center"/>
    </xf>
    <xf numFmtId="0" fontId="1" fillId="28" borderId="2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</cellXfs>
  <cellStyles count="199">
    <cellStyle name="Comma" xfId="2" builtinId="3"/>
    <cellStyle name="Comma  - Style1" xfId="6"/>
    <cellStyle name="Comma  - Style2" xfId="7"/>
    <cellStyle name="Comma  - Style3" xfId="8"/>
    <cellStyle name="Comma  - Style4" xfId="9"/>
    <cellStyle name="Comma  - Style5" xfId="10"/>
    <cellStyle name="Comma  - Style6" xfId="11"/>
    <cellStyle name="Comma  - Style7" xfId="12"/>
    <cellStyle name="Comma  - Style8" xfId="13"/>
    <cellStyle name="Comma [0] 2" xfId="14"/>
    <cellStyle name="Comma 2" xfId="4"/>
    <cellStyle name="Comma 2 2" xfId="195"/>
    <cellStyle name="Comma 3" xfId="15"/>
    <cellStyle name="Comma 3 2" xfId="16"/>
    <cellStyle name="Comma 4" xfId="17"/>
    <cellStyle name="Comma0" xfId="18"/>
    <cellStyle name="Currency 2" xfId="19"/>
    <cellStyle name="Currency No Comma" xfId="20"/>
    <cellStyle name="Currency0" xfId="21"/>
    <cellStyle name="Date" xfId="22"/>
    <cellStyle name="Fixed" xfId="23"/>
    <cellStyle name="Grey" xfId="24"/>
    <cellStyle name="header" xfId="25"/>
    <cellStyle name="Header1" xfId="26"/>
    <cellStyle name="Header2" xfId="27"/>
    <cellStyle name="Input [yellow]" xfId="28"/>
    <cellStyle name="MCP" xfId="29"/>
    <cellStyle name="nONE" xfId="30"/>
    <cellStyle name="noninput" xfId="31"/>
    <cellStyle name="Normal" xfId="0" builtinId="0"/>
    <cellStyle name="Normal - Style1" xfId="32"/>
    <cellStyle name="Normal 2" xfId="3"/>
    <cellStyle name="Normal 2 2" xfId="33"/>
    <cellStyle name="Normal 2 2 2" xfId="194"/>
    <cellStyle name="Normal 3" xfId="34"/>
    <cellStyle name="Normal 4" xfId="1"/>
    <cellStyle name="Normal 4 2" xfId="196"/>
    <cellStyle name="Normal 5" xfId="35"/>
    <cellStyle name="Normal 6" xfId="36"/>
    <cellStyle name="Normal 7" xfId="37"/>
    <cellStyle name="Normal 8" xfId="38"/>
    <cellStyle name="Normal 9" xfId="39"/>
    <cellStyle name="Password" xfId="40"/>
    <cellStyle name="Percent" xfId="198" builtinId="5"/>
    <cellStyle name="Percent [2]" xfId="41"/>
    <cellStyle name="Percent 2" xfId="42"/>
    <cellStyle name="Percent 3" xfId="43"/>
    <cellStyle name="Percent 3 2" xfId="197"/>
    <cellStyle name="SAPBEXaggData" xfId="44"/>
    <cellStyle name="SAPBEXaggDataEmph" xfId="45"/>
    <cellStyle name="SAPBEXaggItem" xfId="46"/>
    <cellStyle name="SAPBEXaggItem 2" xfId="47"/>
    <cellStyle name="SAPBEXaggItem 3" xfId="48"/>
    <cellStyle name="SAPBEXaggItem 4" xfId="49"/>
    <cellStyle name="SAPBEXaggItem 5" xfId="50"/>
    <cellStyle name="SAPBEXaggItem 6" xfId="51"/>
    <cellStyle name="SAPBEXaggItem_Copy of xSAPtemp5457" xfId="52"/>
    <cellStyle name="SAPBEXaggItemX" xfId="53"/>
    <cellStyle name="SAPBEXchaText" xfId="54"/>
    <cellStyle name="SAPBEXchaText 2" xfId="55"/>
    <cellStyle name="SAPBEXchaText 3" xfId="56"/>
    <cellStyle name="SAPBEXchaText 4" xfId="57"/>
    <cellStyle name="SAPBEXchaText 5" xfId="58"/>
    <cellStyle name="SAPBEXchaText 6" xfId="59"/>
    <cellStyle name="SAPBEXchaText 7" xfId="60"/>
    <cellStyle name="SAPBEXchaText_Copy of xSAPtemp5457" xfId="61"/>
    <cellStyle name="SAPBEXexcBad7" xfId="62"/>
    <cellStyle name="SAPBEXexcBad8" xfId="63"/>
    <cellStyle name="SAPBEXexcBad9" xfId="64"/>
    <cellStyle name="SAPBEXexcCritical4" xfId="65"/>
    <cellStyle name="SAPBEXexcCritical5" xfId="66"/>
    <cellStyle name="SAPBEXexcCritical6" xfId="67"/>
    <cellStyle name="SAPBEXexcGood1" xfId="68"/>
    <cellStyle name="SAPBEXexcGood2" xfId="69"/>
    <cellStyle name="SAPBEXexcGood3" xfId="70"/>
    <cellStyle name="SAPBEXfilterDrill" xfId="71"/>
    <cellStyle name="SAPBEXfilterItem" xfId="72"/>
    <cellStyle name="SAPBEXfilterItem 2" xfId="73"/>
    <cellStyle name="SAPBEXfilterItem 3" xfId="74"/>
    <cellStyle name="SAPBEXfilterItem 4" xfId="75"/>
    <cellStyle name="SAPBEXfilterItem 5" xfId="76"/>
    <cellStyle name="SAPBEXfilterItem 6" xfId="77"/>
    <cellStyle name="SAPBEXfilterItem_Copy of xSAPtemp5457" xfId="78"/>
    <cellStyle name="SAPBEXfilterText" xfId="79"/>
    <cellStyle name="SAPBEXfilterText 2" xfId="80"/>
    <cellStyle name="SAPBEXfilterText 3" xfId="81"/>
    <cellStyle name="SAPBEXfilterText 4" xfId="82"/>
    <cellStyle name="SAPBEXfilterText 5" xfId="83"/>
    <cellStyle name="SAPBEXformats" xfId="84"/>
    <cellStyle name="SAPBEXheaderItem" xfId="85"/>
    <cellStyle name="SAPBEXheaderItem 10" xfId="86"/>
    <cellStyle name="SAPBEXheaderItem 2" xfId="87"/>
    <cellStyle name="SAPBEXheaderItem 3" xfId="88"/>
    <cellStyle name="SAPBEXheaderItem 4" xfId="89"/>
    <cellStyle name="SAPBEXheaderItem 5" xfId="90"/>
    <cellStyle name="SAPBEXheaderItem 6" xfId="91"/>
    <cellStyle name="SAPBEXheaderItem 7" xfId="92"/>
    <cellStyle name="SAPBEXheaderItem 7 2" xfId="93"/>
    <cellStyle name="SAPBEXheaderItem 8" xfId="94"/>
    <cellStyle name="SAPBEXheaderItem 9" xfId="95"/>
    <cellStyle name="SAPBEXheaderItem_Copy of xSAPtemp5457" xfId="96"/>
    <cellStyle name="SAPBEXheaderText" xfId="97"/>
    <cellStyle name="SAPBEXheaderText 10" xfId="98"/>
    <cellStyle name="SAPBEXheaderText 2" xfId="99"/>
    <cellStyle name="SAPBEXheaderText 3" xfId="100"/>
    <cellStyle name="SAPBEXheaderText 4" xfId="101"/>
    <cellStyle name="SAPBEXheaderText 5" xfId="102"/>
    <cellStyle name="SAPBEXheaderText 6" xfId="103"/>
    <cellStyle name="SAPBEXheaderText 7" xfId="104"/>
    <cellStyle name="SAPBEXheaderText 7 2" xfId="105"/>
    <cellStyle name="SAPBEXheaderText 8" xfId="106"/>
    <cellStyle name="SAPBEXheaderText 9" xfId="107"/>
    <cellStyle name="SAPBEXheaderText_Copy of xSAPtemp5457" xfId="108"/>
    <cellStyle name="SAPBEXHLevel0" xfId="109"/>
    <cellStyle name="SAPBEXHLevel0 2" xfId="110"/>
    <cellStyle name="SAPBEXHLevel0 3" xfId="111"/>
    <cellStyle name="SAPBEXHLevel0 4" xfId="112"/>
    <cellStyle name="SAPBEXHLevel0 5" xfId="113"/>
    <cellStyle name="SAPBEXHLevel0X" xfId="114"/>
    <cellStyle name="SAPBEXHLevel0X 2" xfId="115"/>
    <cellStyle name="SAPBEXHLevel0X 3" xfId="116"/>
    <cellStyle name="SAPBEXHLevel0X 4" xfId="117"/>
    <cellStyle name="SAPBEXHLevel0X 5" xfId="118"/>
    <cellStyle name="SAPBEXHLevel1" xfId="119"/>
    <cellStyle name="SAPBEXHLevel1 2" xfId="120"/>
    <cellStyle name="SAPBEXHLevel1 3" xfId="121"/>
    <cellStyle name="SAPBEXHLevel1 4" xfId="122"/>
    <cellStyle name="SAPBEXHLevel1 5" xfId="123"/>
    <cellStyle name="SAPBEXHLevel1X" xfId="124"/>
    <cellStyle name="SAPBEXHLevel1X 2" xfId="125"/>
    <cellStyle name="SAPBEXHLevel1X 3" xfId="126"/>
    <cellStyle name="SAPBEXHLevel1X 4" xfId="127"/>
    <cellStyle name="SAPBEXHLevel1X 5" xfId="128"/>
    <cellStyle name="SAPBEXHLevel2" xfId="129"/>
    <cellStyle name="SAPBEXHLevel2 2" xfId="130"/>
    <cellStyle name="SAPBEXHLevel2 3" xfId="131"/>
    <cellStyle name="SAPBEXHLevel2 4" xfId="132"/>
    <cellStyle name="SAPBEXHLevel2 5" xfId="133"/>
    <cellStyle name="SAPBEXHLevel2X" xfId="134"/>
    <cellStyle name="SAPBEXHLevel2X 2" xfId="135"/>
    <cellStyle name="SAPBEXHLevel2X 3" xfId="136"/>
    <cellStyle name="SAPBEXHLevel2X 4" xfId="137"/>
    <cellStyle name="SAPBEXHLevel2X 5" xfId="138"/>
    <cellStyle name="SAPBEXHLevel3" xfId="139"/>
    <cellStyle name="SAPBEXHLevel3 2" xfId="140"/>
    <cellStyle name="SAPBEXHLevel3 3" xfId="141"/>
    <cellStyle name="SAPBEXHLevel3 4" xfId="142"/>
    <cellStyle name="SAPBEXHLevel3 5" xfId="143"/>
    <cellStyle name="SAPBEXHLevel3X" xfId="144"/>
    <cellStyle name="SAPBEXHLevel3X 2" xfId="145"/>
    <cellStyle name="SAPBEXHLevel3X 3" xfId="146"/>
    <cellStyle name="SAPBEXHLevel3X 4" xfId="147"/>
    <cellStyle name="SAPBEXHLevel3X 5" xfId="148"/>
    <cellStyle name="SAPBEXresData" xfId="149"/>
    <cellStyle name="SAPBEXresDataEmph" xfId="150"/>
    <cellStyle name="SAPBEXresItem" xfId="151"/>
    <cellStyle name="SAPBEXresItemX" xfId="152"/>
    <cellStyle name="SAPBEXstdData" xfId="153"/>
    <cellStyle name="SAPBEXstdData 2" xfId="154"/>
    <cellStyle name="SAPBEXstdData 3" xfId="155"/>
    <cellStyle name="SAPBEXstdData 4" xfId="156"/>
    <cellStyle name="SAPBEXstdData 5" xfId="157"/>
    <cellStyle name="SAPBEXstdData 6" xfId="158"/>
    <cellStyle name="SAPBEXstdData_Copy of xSAPtemp5457" xfId="159"/>
    <cellStyle name="SAPBEXstdDataEmph" xfId="160"/>
    <cellStyle name="SAPBEXstdItem" xfId="5"/>
    <cellStyle name="SAPBEXstdItem 2" xfId="161"/>
    <cellStyle name="SAPBEXstdItem 3" xfId="162"/>
    <cellStyle name="SAPBEXstdItem 4" xfId="163"/>
    <cellStyle name="SAPBEXstdItem 5" xfId="164"/>
    <cellStyle name="SAPBEXstdItem 6" xfId="165"/>
    <cellStyle name="SAPBEXstdItem_Copy of xSAPtemp5457" xfId="166"/>
    <cellStyle name="SAPBEXstdItemX" xfId="167"/>
    <cellStyle name="SAPBEXstdItemX 2" xfId="168"/>
    <cellStyle name="SAPBEXstdItemX 3" xfId="169"/>
    <cellStyle name="SAPBEXstdItemX 4" xfId="170"/>
    <cellStyle name="SAPBEXstdItemX 5" xfId="171"/>
    <cellStyle name="SAPBEXstdItemX 6" xfId="172"/>
    <cellStyle name="SAPBEXstdItemX_Copy of xSAPtemp5457" xfId="173"/>
    <cellStyle name="SAPBEXtitle" xfId="174"/>
    <cellStyle name="SAPBEXtitle 10" xfId="175"/>
    <cellStyle name="SAPBEXtitle 2" xfId="176"/>
    <cellStyle name="SAPBEXtitle 3" xfId="177"/>
    <cellStyle name="SAPBEXtitle 4" xfId="178"/>
    <cellStyle name="SAPBEXtitle 5" xfId="179"/>
    <cellStyle name="SAPBEXtitle 6" xfId="180"/>
    <cellStyle name="SAPBEXtitle 7" xfId="181"/>
    <cellStyle name="SAPBEXtitle 7 2" xfId="182"/>
    <cellStyle name="SAPBEXtitle 8" xfId="183"/>
    <cellStyle name="SAPBEXtitle 9" xfId="184"/>
    <cellStyle name="SAPBEXtitle_Copy of xSAPtemp5457" xfId="185"/>
    <cellStyle name="SAPBEXundefined" xfId="186"/>
    <cellStyle name="Style 27" xfId="187"/>
    <cellStyle name="Style 35" xfId="188"/>
    <cellStyle name="Style 36" xfId="189"/>
    <cellStyle name="Titles" xfId="190"/>
    <cellStyle name="Unprot" xfId="191"/>
    <cellStyle name="Unprot$" xfId="192"/>
    <cellStyle name="Unprotect" xfId="193"/>
  </cellStyles>
  <dxfs count="0"/>
  <tableStyles count="0" defaultTableStyle="TableStyleMedium9" defaultPivotStyle="PivotStyleLight16"/>
  <colors>
    <mruColors>
      <color rgb="FF99CCFF"/>
      <color rgb="FFFFCC99"/>
      <color rgb="FFFFCCCC"/>
      <color rgb="FFCCFF99"/>
      <color rgb="FFCC99FF"/>
      <color rgb="FF9999FF"/>
      <color rgb="FFFFFFCC"/>
      <color rgb="FFFFC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anne/SAP/RC_CCvloo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PD/SLREG1/ARCHIVE/2006/SEMI%20Mar%202006/Tab%20%234%20-%20O&amp;M/Affiliate%20Management%20Fee%20Commitment/MGMT%20FEE%20ACTUALS%20FY%202001%20thru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PD/SLREG1/ARCHIVE/2006/0306%20SEMI/Tab%20%238%20-%20Rate%20Base/Major%20Plant%20Additions/Major%20Plant%20Addition%20Adjust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PD/SLREG1/ARCHIVE/2007/SEMI%20Dec%202007/8%20-%20Rate%20Base/Misc%20Rate%20Base/8.7%20-%20Misc%20Rate%20Base%20Adjustment%20-%20BE%20Av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PD/SLREG1/ARCHIVE/2007/SEMI%20Dec%202007/8%20-%20Rate%20Base/Misc%20Rate%20Base/M&amp;S%20Analysis/Total%20Company%203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Backup"/>
      <sheetName val="BW"/>
      <sheetName val="Fuel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7"/>
  <sheetViews>
    <sheetView tabSelected="1" workbookViewId="0">
      <pane ySplit="4" topLeftCell="A5" activePane="bottomLeft" state="frozen"/>
      <selection pane="bottomLeft" activeCell="D2" sqref="D2"/>
    </sheetView>
  </sheetViews>
  <sheetFormatPr defaultRowHeight="12.75"/>
  <cols>
    <col min="1" max="1" width="17.5703125" style="9" customWidth="1"/>
    <col min="2" max="2" width="13.7109375" style="9" bestFit="1" customWidth="1"/>
    <col min="3" max="3" width="23.7109375" style="9" customWidth="1"/>
    <col min="4" max="4" width="77.28515625" style="9" bestFit="1" customWidth="1"/>
    <col min="5" max="5" width="3.85546875" style="9" bestFit="1" customWidth="1"/>
    <col min="6" max="6" width="8.85546875" style="9" bestFit="1" customWidth="1"/>
    <col min="7" max="7" width="9.85546875" style="9" bestFit="1" customWidth="1"/>
    <col min="8" max="8" width="13.5703125" style="9" bestFit="1" customWidth="1"/>
    <col min="9" max="9" width="14.42578125" style="7" bestFit="1" customWidth="1"/>
    <col min="10" max="10" width="12.85546875" style="9" bestFit="1" customWidth="1"/>
    <col min="11" max="11" width="14" style="9" bestFit="1" customWidth="1"/>
    <col min="12" max="12" width="12.85546875" style="9" bestFit="1" customWidth="1"/>
    <col min="13" max="13" width="14" style="9" bestFit="1" customWidth="1"/>
    <col min="14" max="14" width="15" style="9" bestFit="1" customWidth="1"/>
    <col min="15" max="17" width="12.85546875" style="9" bestFit="1" customWidth="1"/>
    <col min="18" max="19" width="14" style="9" bestFit="1" customWidth="1"/>
    <col min="20" max="20" width="15" style="9" bestFit="1" customWidth="1"/>
    <col min="21" max="21" width="14" style="9" bestFit="1" customWidth="1"/>
    <col min="22" max="22" width="12.85546875" style="9" bestFit="1" customWidth="1"/>
    <col min="23" max="24" width="14" style="9" bestFit="1" customWidth="1"/>
    <col min="25" max="25" width="12.85546875" style="9" bestFit="1" customWidth="1"/>
    <col min="26" max="27" width="14" style="9" bestFit="1" customWidth="1"/>
    <col min="28" max="29" width="12.85546875" style="9" bestFit="1" customWidth="1"/>
    <col min="30" max="30" width="14" style="9" bestFit="1" customWidth="1"/>
    <col min="31" max="31" width="12.85546875" style="9" bestFit="1" customWidth="1"/>
    <col min="32" max="32" width="14" style="9" bestFit="1" customWidth="1"/>
    <col min="33" max="33" width="17.140625" style="9" bestFit="1" customWidth="1"/>
    <col min="34" max="34" width="14.7109375" style="9" bestFit="1" customWidth="1"/>
    <col min="35" max="35" width="16.7109375" style="9" bestFit="1" customWidth="1"/>
    <col min="36" max="36" width="16.5703125" style="9" customWidth="1"/>
    <col min="37" max="37" width="16.140625" style="9" bestFit="1" customWidth="1"/>
    <col min="38" max="38" width="9.140625" style="9"/>
    <col min="39" max="39" width="11.85546875" style="9" bestFit="1" customWidth="1"/>
    <col min="40" max="41" width="10.28515625" style="9" bestFit="1" customWidth="1"/>
    <col min="42" max="43" width="11.28515625" style="9" bestFit="1" customWidth="1"/>
    <col min="44" max="16384" width="9.140625" style="9"/>
  </cols>
  <sheetData>
    <row r="1" spans="1:37">
      <c r="A1" s="15" t="s">
        <v>207</v>
      </c>
    </row>
    <row r="2" spans="1:37">
      <c r="A2" s="15" t="s">
        <v>1952</v>
      </c>
      <c r="J2" s="143" t="s">
        <v>1900</v>
      </c>
      <c r="K2" s="144"/>
      <c r="L2" s="144"/>
      <c r="M2" s="144"/>
      <c r="N2" s="144"/>
      <c r="O2" s="144"/>
      <c r="P2" s="144"/>
      <c r="Q2" s="144"/>
      <c r="R2" s="145"/>
      <c r="AH2" s="10"/>
      <c r="AI2" s="10"/>
      <c r="AJ2" s="10"/>
    </row>
    <row r="4" spans="1:37" s="7" customFormat="1">
      <c r="A4" s="1" t="s">
        <v>0</v>
      </c>
      <c r="B4" s="1" t="s">
        <v>313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>
        <v>40725</v>
      </c>
      <c r="K4" s="2">
        <v>40756</v>
      </c>
      <c r="L4" s="2">
        <v>40787</v>
      </c>
      <c r="M4" s="2">
        <v>40817</v>
      </c>
      <c r="N4" s="2">
        <v>40848</v>
      </c>
      <c r="O4" s="2">
        <v>40878</v>
      </c>
      <c r="P4" s="2">
        <v>40909</v>
      </c>
      <c r="Q4" s="2">
        <v>40940</v>
      </c>
      <c r="R4" s="2">
        <v>40969</v>
      </c>
      <c r="S4" s="2">
        <v>41000</v>
      </c>
      <c r="T4" s="2">
        <v>41030</v>
      </c>
      <c r="U4" s="2">
        <v>41061</v>
      </c>
      <c r="V4" s="2">
        <v>41091</v>
      </c>
      <c r="W4" s="2">
        <v>41122</v>
      </c>
      <c r="X4" s="2">
        <v>41153</v>
      </c>
      <c r="Y4" s="2">
        <v>41183</v>
      </c>
      <c r="Z4" s="2">
        <v>41214</v>
      </c>
      <c r="AA4" s="2">
        <v>41244</v>
      </c>
      <c r="AB4" s="2">
        <v>41275</v>
      </c>
      <c r="AC4" s="2">
        <v>41306</v>
      </c>
      <c r="AD4" s="2">
        <v>41334</v>
      </c>
      <c r="AE4" s="2">
        <v>41365</v>
      </c>
      <c r="AF4" s="2">
        <v>41395</v>
      </c>
      <c r="AG4" s="1" t="s">
        <v>305</v>
      </c>
      <c r="AH4" s="1" t="s">
        <v>306</v>
      </c>
      <c r="AI4" s="1" t="s">
        <v>307</v>
      </c>
      <c r="AJ4" s="1" t="s">
        <v>1343</v>
      </c>
      <c r="AK4" s="1" t="s">
        <v>8</v>
      </c>
    </row>
    <row r="5" spans="1:37">
      <c r="A5" s="4" t="s">
        <v>14</v>
      </c>
      <c r="B5" s="7"/>
      <c r="C5" s="4"/>
      <c r="D5" s="4" t="s">
        <v>308</v>
      </c>
      <c r="E5" s="4"/>
      <c r="F5" s="4" t="s">
        <v>9</v>
      </c>
      <c r="G5" s="4" t="s">
        <v>10</v>
      </c>
      <c r="H5" s="3" t="s">
        <v>1325</v>
      </c>
      <c r="I5" s="27" t="s">
        <v>13</v>
      </c>
      <c r="J5" s="26"/>
      <c r="K5" s="26"/>
      <c r="L5" s="26"/>
      <c r="M5" s="26"/>
      <c r="N5" s="26"/>
      <c r="O5" s="26"/>
      <c r="P5" s="26"/>
      <c r="Q5" s="26"/>
      <c r="R5" s="26"/>
      <c r="S5" s="26">
        <v>355838.07692307694</v>
      </c>
      <c r="T5" s="26">
        <v>304235.76923076925</v>
      </c>
      <c r="U5" s="26">
        <v>421464.23076923075</v>
      </c>
      <c r="V5" s="26">
        <v>559388.07692307699</v>
      </c>
      <c r="W5" s="26">
        <v>365368.84615384619</v>
      </c>
      <c r="X5" s="26">
        <v>484231.15384615393</v>
      </c>
      <c r="Y5" s="26">
        <v>901542.69230769225</v>
      </c>
      <c r="Z5" s="26">
        <v>1065131.5384615387</v>
      </c>
      <c r="AA5" s="26">
        <v>1292031.923076923</v>
      </c>
      <c r="AB5" s="26">
        <v>905919.76615384617</v>
      </c>
      <c r="AC5" s="26">
        <v>219480.40846153843</v>
      </c>
      <c r="AD5" s="26">
        <v>256972.95692307694</v>
      </c>
      <c r="AE5" s="26">
        <v>370669.16978079942</v>
      </c>
      <c r="AF5" s="26">
        <v>316948.68143960898</v>
      </c>
      <c r="AG5" s="22">
        <f>SUM(J5:O5)</f>
        <v>0</v>
      </c>
      <c r="AH5" s="22">
        <f>SUM(P5:AA5)</f>
        <v>5749232.307692308</v>
      </c>
      <c r="AI5" s="22">
        <f>SUM(AB5:AD5)</f>
        <v>1382373.1315384614</v>
      </c>
      <c r="AJ5" s="22">
        <f>SUM(AE5:AF5)</f>
        <v>687617.85122040845</v>
      </c>
      <c r="AK5" s="22">
        <f t="shared" ref="AK5:AK68" si="0">SUM(J5:AF5)</f>
        <v>7819223.2904511774</v>
      </c>
    </row>
    <row r="6" spans="1:37">
      <c r="A6" s="4" t="s">
        <v>14</v>
      </c>
      <c r="B6" s="7"/>
      <c r="C6" s="4"/>
      <c r="D6" s="4" t="s">
        <v>309</v>
      </c>
      <c r="E6" s="4"/>
      <c r="F6" s="4" t="s">
        <v>12</v>
      </c>
      <c r="G6" s="4" t="s">
        <v>10</v>
      </c>
      <c r="H6" s="3" t="s">
        <v>1325</v>
      </c>
      <c r="I6" s="27" t="s">
        <v>13</v>
      </c>
      <c r="J6" s="26"/>
      <c r="K6" s="26"/>
      <c r="L6" s="26"/>
      <c r="M6" s="26"/>
      <c r="N6" s="26"/>
      <c r="O6" s="26"/>
      <c r="P6" s="26"/>
      <c r="Q6" s="26"/>
      <c r="R6" s="26"/>
      <c r="S6" s="26">
        <v>34744.069209860587</v>
      </c>
      <c r="T6" s="26">
        <v>29692.670333632213</v>
      </c>
      <c r="U6" s="26">
        <v>80165.047067044507</v>
      </c>
      <c r="V6" s="26">
        <v>122612.96843919801</v>
      </c>
      <c r="W6" s="26">
        <v>81142.055691798392</v>
      </c>
      <c r="X6" s="26">
        <v>106707.30685785945</v>
      </c>
      <c r="Y6" s="26">
        <v>196037.10215879543</v>
      </c>
      <c r="Z6" s="26">
        <v>230591.67733465767</v>
      </c>
      <c r="AA6" s="26">
        <v>276825.61346420052</v>
      </c>
      <c r="AB6" s="26">
        <v>193599.33847532549</v>
      </c>
      <c r="AC6" s="26">
        <v>46016.870325642587</v>
      </c>
      <c r="AD6" s="26">
        <v>38363.495008517297</v>
      </c>
      <c r="AE6" s="26">
        <v>39333.575517107696</v>
      </c>
      <c r="AF6" s="26">
        <v>33609.668018427277</v>
      </c>
      <c r="AG6" s="22">
        <f t="shared" ref="AG6:AG69" si="1">SUM(J6:O6)</f>
        <v>0</v>
      </c>
      <c r="AH6" s="22">
        <f t="shared" ref="AH6:AH69" si="2">SUM(P6:AA6)</f>
        <v>1158518.5105570466</v>
      </c>
      <c r="AI6" s="22">
        <f t="shared" ref="AI6:AI69" si="3">SUM(AB6:AD6)</f>
        <v>277979.70380948536</v>
      </c>
      <c r="AJ6" s="22">
        <f t="shared" ref="AJ6:AJ69" si="4">SUM(AE6:AF6)</f>
        <v>72943.243535534973</v>
      </c>
      <c r="AK6" s="22">
        <f t="shared" si="0"/>
        <v>1509441.4579020671</v>
      </c>
    </row>
    <row r="7" spans="1:37">
      <c r="A7" s="4" t="s">
        <v>14</v>
      </c>
      <c r="B7" s="7"/>
      <c r="C7" s="4"/>
      <c r="D7" s="7" t="s">
        <v>1899</v>
      </c>
      <c r="E7" s="4"/>
      <c r="F7" s="4" t="s">
        <v>12</v>
      </c>
      <c r="G7" s="4" t="s">
        <v>10</v>
      </c>
      <c r="H7" s="3" t="s">
        <v>1325</v>
      </c>
      <c r="I7" s="27" t="s">
        <v>13</v>
      </c>
      <c r="J7" s="26"/>
      <c r="K7" s="26"/>
      <c r="L7" s="26"/>
      <c r="M7" s="26"/>
      <c r="N7" s="26"/>
      <c r="O7" s="26"/>
      <c r="P7" s="26"/>
      <c r="Q7" s="26"/>
      <c r="R7" s="26"/>
      <c r="S7" s="26">
        <v>255135.55300375231</v>
      </c>
      <c r="T7" s="26">
        <v>218041.69856935894</v>
      </c>
      <c r="U7" s="26">
        <v>588674.67398486403</v>
      </c>
      <c r="V7" s="26">
        <v>900381.79809082719</v>
      </c>
      <c r="W7" s="26">
        <v>595849.12537857925</v>
      </c>
      <c r="X7" s="26">
        <v>783582.01453831117</v>
      </c>
      <c r="Y7" s="26">
        <v>1439556.0337630946</v>
      </c>
      <c r="Z7" s="26">
        <v>1693300.0783380829</v>
      </c>
      <c r="AA7" s="26">
        <v>2032808.9824535321</v>
      </c>
      <c r="AB7" s="26">
        <v>1421654.8437292557</v>
      </c>
      <c r="AC7" s="26">
        <v>337914.92836143507</v>
      </c>
      <c r="AD7" s="26">
        <v>281714.0230476195</v>
      </c>
      <c r="AE7" s="26">
        <v>288837.59931965655</v>
      </c>
      <c r="AF7" s="26">
        <v>246805.3233591973</v>
      </c>
      <c r="AG7" s="22">
        <f t="shared" si="1"/>
        <v>0</v>
      </c>
      <c r="AH7" s="22">
        <f t="shared" si="2"/>
        <v>8507329.9581204019</v>
      </c>
      <c r="AI7" s="22">
        <f t="shared" si="3"/>
        <v>2041283.7951383102</v>
      </c>
      <c r="AJ7" s="22">
        <f t="shared" si="4"/>
        <v>535642.92267885385</v>
      </c>
      <c r="AK7" s="22">
        <f t="shared" si="0"/>
        <v>11084256.675937567</v>
      </c>
    </row>
    <row r="8" spans="1:37">
      <c r="A8" s="4" t="s">
        <v>14</v>
      </c>
      <c r="B8" s="7"/>
      <c r="C8" s="4"/>
      <c r="D8" s="4" t="s">
        <v>310</v>
      </c>
      <c r="E8" s="4"/>
      <c r="F8" s="4" t="s">
        <v>9</v>
      </c>
      <c r="G8" s="4" t="s">
        <v>10</v>
      </c>
      <c r="H8" s="3" t="s">
        <v>1325</v>
      </c>
      <c r="I8" s="27" t="s">
        <v>13</v>
      </c>
      <c r="J8" s="26"/>
      <c r="K8" s="26"/>
      <c r="L8" s="26"/>
      <c r="M8" s="26"/>
      <c r="N8" s="26"/>
      <c r="O8" s="26"/>
      <c r="P8" s="26"/>
      <c r="Q8" s="26"/>
      <c r="R8" s="26"/>
      <c r="S8" s="26">
        <v>88456.923076923093</v>
      </c>
      <c r="T8" s="26">
        <v>75629.230769230766</v>
      </c>
      <c r="U8" s="26">
        <v>104770.76923076923</v>
      </c>
      <c r="V8" s="26">
        <v>139056.92307692309</v>
      </c>
      <c r="W8" s="26">
        <v>90826.153846153844</v>
      </c>
      <c r="X8" s="26">
        <v>120373.84615384616</v>
      </c>
      <c r="Y8" s="26">
        <v>224112.30769230769</v>
      </c>
      <c r="Z8" s="26">
        <v>264778.46153846156</v>
      </c>
      <c r="AA8" s="26">
        <v>321183.07692307694</v>
      </c>
      <c r="AB8" s="26">
        <v>225200.39384615383</v>
      </c>
      <c r="AC8" s="26">
        <v>54560.101538461538</v>
      </c>
      <c r="AD8" s="26">
        <v>63880.283076923086</v>
      </c>
      <c r="AE8" s="26">
        <v>92143.748420085729</v>
      </c>
      <c r="AF8" s="26">
        <v>78789.502730750261</v>
      </c>
      <c r="AG8" s="22">
        <f t="shared" si="1"/>
        <v>0</v>
      </c>
      <c r="AH8" s="22">
        <f t="shared" si="2"/>
        <v>1429187.6923076925</v>
      </c>
      <c r="AI8" s="22">
        <f t="shared" si="3"/>
        <v>343640.77846153849</v>
      </c>
      <c r="AJ8" s="22">
        <f t="shared" si="4"/>
        <v>170933.251150836</v>
      </c>
      <c r="AK8" s="22">
        <f t="shared" si="0"/>
        <v>1943761.721920067</v>
      </c>
    </row>
    <row r="9" spans="1:37">
      <c r="A9" s="4" t="s">
        <v>208</v>
      </c>
      <c r="B9" s="6" t="s">
        <v>1344</v>
      </c>
      <c r="C9" s="23" t="s">
        <v>241</v>
      </c>
      <c r="D9" s="23" t="s">
        <v>1437</v>
      </c>
      <c r="E9" s="23" t="s">
        <v>1810</v>
      </c>
      <c r="F9" s="9" t="s">
        <v>197</v>
      </c>
      <c r="G9" s="24" t="s">
        <v>11</v>
      </c>
      <c r="H9" s="3" t="s">
        <v>1325</v>
      </c>
      <c r="I9" s="27">
        <v>40859</v>
      </c>
      <c r="J9" s="26"/>
      <c r="K9" s="26"/>
      <c r="L9" s="26"/>
      <c r="M9" s="26"/>
      <c r="N9" s="26"/>
      <c r="O9" s="26"/>
      <c r="P9" s="26"/>
      <c r="Q9" s="26"/>
      <c r="R9" s="26"/>
      <c r="S9" s="26">
        <v>150644.15999999642</v>
      </c>
      <c r="T9" s="26">
        <v>397686.08000001311</v>
      </c>
      <c r="U9" s="26">
        <v>166186.08000001311</v>
      </c>
      <c r="V9" s="26">
        <v>132631.65000000596</v>
      </c>
      <c r="W9" s="26">
        <v>76426.090000003576</v>
      </c>
      <c r="X9" s="26">
        <v>63103.039999991655</v>
      </c>
      <c r="Y9" s="26">
        <v>63073</v>
      </c>
      <c r="Z9" s="26">
        <v>21596</v>
      </c>
      <c r="AA9" s="26">
        <v>760089.96000000834</v>
      </c>
      <c r="AB9" s="26">
        <v>22029</v>
      </c>
      <c r="AC9" s="26">
        <v>2731653.2700000107</v>
      </c>
      <c r="AD9" s="26">
        <v>22029</v>
      </c>
      <c r="AE9" s="26">
        <v>22029.360000014305</v>
      </c>
      <c r="AF9" s="26">
        <v>0</v>
      </c>
      <c r="AG9" s="22">
        <f t="shared" si="1"/>
        <v>0</v>
      </c>
      <c r="AH9" s="22">
        <f t="shared" si="2"/>
        <v>1831436.0600000322</v>
      </c>
      <c r="AI9" s="22">
        <f t="shared" si="3"/>
        <v>2775711.2700000107</v>
      </c>
      <c r="AJ9" s="22">
        <f t="shared" si="4"/>
        <v>22029.360000014305</v>
      </c>
      <c r="AK9" s="22">
        <f t="shared" si="0"/>
        <v>4629176.6900000572</v>
      </c>
    </row>
    <row r="10" spans="1:37">
      <c r="A10" s="4" t="s">
        <v>208</v>
      </c>
      <c r="B10" s="6" t="s">
        <v>1345</v>
      </c>
      <c r="C10" s="23" t="s">
        <v>1121</v>
      </c>
      <c r="D10" s="23" t="s">
        <v>1438</v>
      </c>
      <c r="E10" s="23" t="s">
        <v>1810</v>
      </c>
      <c r="F10" s="9" t="s">
        <v>197</v>
      </c>
      <c r="G10" s="24" t="s">
        <v>11</v>
      </c>
      <c r="H10" s="3" t="s">
        <v>1325</v>
      </c>
      <c r="I10" s="27">
        <v>41048</v>
      </c>
      <c r="J10" s="26"/>
      <c r="K10" s="26"/>
      <c r="L10" s="26"/>
      <c r="M10" s="26"/>
      <c r="N10" s="26"/>
      <c r="O10" s="26"/>
      <c r="P10" s="26"/>
      <c r="Q10" s="26"/>
      <c r="R10" s="26"/>
      <c r="S10" s="26">
        <v>0</v>
      </c>
      <c r="T10" s="26">
        <v>116147934.20999998</v>
      </c>
      <c r="U10" s="26">
        <v>687291.20999999344</v>
      </c>
      <c r="V10" s="26">
        <v>200550.59000000358</v>
      </c>
      <c r="W10" s="26">
        <v>2013696.1299999952</v>
      </c>
      <c r="X10" s="26">
        <v>48144</v>
      </c>
      <c r="Y10" s="26">
        <v>48112.060000002384</v>
      </c>
      <c r="Z10" s="26">
        <v>16472.95000000298</v>
      </c>
      <c r="AA10" s="26">
        <v>1421411.450000003</v>
      </c>
      <c r="AB10" s="26">
        <v>16804</v>
      </c>
      <c r="AC10" s="26">
        <v>16804</v>
      </c>
      <c r="AD10" s="26">
        <v>16804</v>
      </c>
      <c r="AE10" s="26">
        <v>16804</v>
      </c>
      <c r="AF10" s="26">
        <v>16804</v>
      </c>
      <c r="AG10" s="22">
        <f t="shared" si="1"/>
        <v>0</v>
      </c>
      <c r="AH10" s="22">
        <f t="shared" si="2"/>
        <v>120583612.59999998</v>
      </c>
      <c r="AI10" s="22">
        <f t="shared" si="3"/>
        <v>50412</v>
      </c>
      <c r="AJ10" s="22">
        <f t="shared" si="4"/>
        <v>33608</v>
      </c>
      <c r="AK10" s="22">
        <f t="shared" si="0"/>
        <v>120667632.59999998</v>
      </c>
    </row>
    <row r="11" spans="1:37">
      <c r="A11" s="4" t="s">
        <v>208</v>
      </c>
      <c r="B11" s="6" t="s">
        <v>1346</v>
      </c>
      <c r="C11" s="23" t="s">
        <v>954</v>
      </c>
      <c r="D11" s="23" t="s">
        <v>955</v>
      </c>
      <c r="E11" s="23" t="s">
        <v>1810</v>
      </c>
      <c r="F11" s="9" t="s">
        <v>197</v>
      </c>
      <c r="G11" s="24" t="s">
        <v>11</v>
      </c>
      <c r="H11" s="3" t="s">
        <v>1325</v>
      </c>
      <c r="I11" s="27">
        <v>41016</v>
      </c>
      <c r="J11" s="26"/>
      <c r="K11" s="26"/>
      <c r="L11" s="26"/>
      <c r="M11" s="26"/>
      <c r="N11" s="26"/>
      <c r="O11" s="26"/>
      <c r="P11" s="26"/>
      <c r="Q11" s="26"/>
      <c r="R11" s="26"/>
      <c r="S11" s="26">
        <v>99574759.970000014</v>
      </c>
      <c r="T11" s="26">
        <v>244826.98000000417</v>
      </c>
      <c r="U11" s="26">
        <v>608670.04000000656</v>
      </c>
      <c r="V11" s="26">
        <v>561244.95000000298</v>
      </c>
      <c r="W11" s="26">
        <v>602795.17000000179</v>
      </c>
      <c r="X11" s="26">
        <v>460264.96999999881</v>
      </c>
      <c r="Y11" s="26">
        <v>458264.90999999642</v>
      </c>
      <c r="Z11" s="26">
        <v>13667.010000005364</v>
      </c>
      <c r="AA11" s="26">
        <v>1652892</v>
      </c>
      <c r="AB11" s="26">
        <v>8000</v>
      </c>
      <c r="AC11" s="26">
        <v>1238622</v>
      </c>
      <c r="AD11" s="26">
        <v>0</v>
      </c>
      <c r="AE11" s="26">
        <v>0</v>
      </c>
      <c r="AF11" s="26">
        <v>0</v>
      </c>
      <c r="AG11" s="22">
        <f t="shared" si="1"/>
        <v>0</v>
      </c>
      <c r="AH11" s="22">
        <f t="shared" si="2"/>
        <v>104177386.00000003</v>
      </c>
      <c r="AI11" s="22">
        <f t="shared" si="3"/>
        <v>1246622</v>
      </c>
      <c r="AJ11" s="22">
        <f t="shared" si="4"/>
        <v>0</v>
      </c>
      <c r="AK11" s="22">
        <f t="shared" si="0"/>
        <v>105424008.00000003</v>
      </c>
    </row>
    <row r="12" spans="1:37">
      <c r="A12" s="4" t="s">
        <v>208</v>
      </c>
      <c r="B12" s="6" t="s">
        <v>1347</v>
      </c>
      <c r="C12" s="23" t="s">
        <v>852</v>
      </c>
      <c r="D12" s="23" t="s">
        <v>853</v>
      </c>
      <c r="E12" s="23" t="s">
        <v>1811</v>
      </c>
      <c r="F12" s="9" t="s">
        <v>198</v>
      </c>
      <c r="G12" s="9" t="s">
        <v>205</v>
      </c>
      <c r="H12" s="3" t="s">
        <v>1325</v>
      </c>
      <c r="I12" s="27">
        <v>41178</v>
      </c>
      <c r="J12" s="26"/>
      <c r="K12" s="26"/>
      <c r="L12" s="26"/>
      <c r="M12" s="26"/>
      <c r="N12" s="26"/>
      <c r="O12" s="26"/>
      <c r="P12" s="26"/>
      <c r="Q12" s="26"/>
      <c r="R12" s="26"/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73075646.820000008</v>
      </c>
      <c r="Y12" s="26">
        <v>138132.68999999762</v>
      </c>
      <c r="Z12" s="26">
        <v>3423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2">
        <f t="shared" si="1"/>
        <v>0</v>
      </c>
      <c r="AH12" s="22">
        <f t="shared" si="2"/>
        <v>73217202.510000005</v>
      </c>
      <c r="AI12" s="22">
        <f t="shared" si="3"/>
        <v>0</v>
      </c>
      <c r="AJ12" s="22">
        <f t="shared" si="4"/>
        <v>0</v>
      </c>
      <c r="AK12" s="22">
        <f t="shared" si="0"/>
        <v>73217202.510000005</v>
      </c>
    </row>
    <row r="13" spans="1:37">
      <c r="A13" s="4" t="s">
        <v>208</v>
      </c>
      <c r="B13" s="6" t="s">
        <v>1348</v>
      </c>
      <c r="C13" s="23" t="s">
        <v>810</v>
      </c>
      <c r="D13" s="23" t="s">
        <v>811</v>
      </c>
      <c r="E13" s="23" t="s">
        <v>1811</v>
      </c>
      <c r="F13" s="9" t="s">
        <v>198</v>
      </c>
      <c r="G13" s="7" t="s">
        <v>205</v>
      </c>
      <c r="H13" s="3" t="s">
        <v>1325</v>
      </c>
      <c r="I13" s="27">
        <v>41257</v>
      </c>
      <c r="J13" s="26"/>
      <c r="K13" s="26"/>
      <c r="L13" s="26"/>
      <c r="M13" s="26"/>
      <c r="N13" s="26"/>
      <c r="O13" s="26"/>
      <c r="P13" s="26"/>
      <c r="Q13" s="26"/>
      <c r="R13" s="26"/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62790524.959999993</v>
      </c>
      <c r="AB13" s="26">
        <v>130000</v>
      </c>
      <c r="AC13" s="26">
        <v>50000</v>
      </c>
      <c r="AD13" s="26">
        <v>0</v>
      </c>
      <c r="AE13" s="26">
        <v>0</v>
      </c>
      <c r="AF13" s="26">
        <v>0</v>
      </c>
      <c r="AG13" s="22">
        <f t="shared" si="1"/>
        <v>0</v>
      </c>
      <c r="AH13" s="22">
        <f t="shared" si="2"/>
        <v>62790524.959999993</v>
      </c>
      <c r="AI13" s="22">
        <f t="shared" si="3"/>
        <v>180000</v>
      </c>
      <c r="AJ13" s="22">
        <f t="shared" si="4"/>
        <v>0</v>
      </c>
      <c r="AK13" s="22">
        <f t="shared" si="0"/>
        <v>62970524.959999993</v>
      </c>
    </row>
    <row r="14" spans="1:37">
      <c r="A14" s="4" t="s">
        <v>208</v>
      </c>
      <c r="B14" s="6" t="s">
        <v>1349</v>
      </c>
      <c r="C14" s="23" t="s">
        <v>235</v>
      </c>
      <c r="D14" s="23" t="s">
        <v>1439</v>
      </c>
      <c r="E14" s="23" t="s">
        <v>1810</v>
      </c>
      <c r="F14" s="9" t="s">
        <v>197</v>
      </c>
      <c r="G14" s="24" t="s">
        <v>11</v>
      </c>
      <c r="H14" s="3" t="s">
        <v>1325</v>
      </c>
      <c r="I14" s="27">
        <v>41090</v>
      </c>
      <c r="J14" s="26"/>
      <c r="K14" s="26"/>
      <c r="L14" s="26"/>
      <c r="M14" s="26"/>
      <c r="N14" s="26"/>
      <c r="O14" s="26"/>
      <c r="P14" s="26"/>
      <c r="Q14" s="26"/>
      <c r="R14" s="26"/>
      <c r="S14" s="26">
        <v>0</v>
      </c>
      <c r="T14" s="26">
        <v>0</v>
      </c>
      <c r="U14" s="26">
        <v>46685888.260000005</v>
      </c>
      <c r="V14" s="26">
        <v>441970.13000000268</v>
      </c>
      <c r="W14" s="26">
        <v>510211.77000000328</v>
      </c>
      <c r="X14" s="26">
        <v>1413652.0799999982</v>
      </c>
      <c r="Y14" s="26">
        <v>1501179.5099999979</v>
      </c>
      <c r="Z14" s="26">
        <v>794363.8900000006</v>
      </c>
      <c r="AA14" s="26">
        <v>310784.53999999911</v>
      </c>
      <c r="AB14" s="26">
        <v>468539.93999999762</v>
      </c>
      <c r="AC14" s="26">
        <v>469682.40999999642</v>
      </c>
      <c r="AD14" s="26">
        <v>187500</v>
      </c>
      <c r="AE14" s="26">
        <v>187500</v>
      </c>
      <c r="AF14" s="26">
        <v>187500</v>
      </c>
      <c r="AG14" s="22">
        <f t="shared" si="1"/>
        <v>0</v>
      </c>
      <c r="AH14" s="22">
        <f t="shared" si="2"/>
        <v>51658050.180000007</v>
      </c>
      <c r="AI14" s="22">
        <f t="shared" si="3"/>
        <v>1125722.349999994</v>
      </c>
      <c r="AJ14" s="22">
        <f t="shared" si="4"/>
        <v>375000</v>
      </c>
      <c r="AK14" s="22">
        <f t="shared" si="0"/>
        <v>53158772.530000001</v>
      </c>
    </row>
    <row r="15" spans="1:37">
      <c r="A15" s="4" t="s">
        <v>208</v>
      </c>
      <c r="B15" s="6" t="s">
        <v>1350</v>
      </c>
      <c r="C15" s="23" t="s">
        <v>808</v>
      </c>
      <c r="D15" s="23" t="s">
        <v>809</v>
      </c>
      <c r="E15" s="23" t="s">
        <v>1811</v>
      </c>
      <c r="F15" s="9" t="s">
        <v>198</v>
      </c>
      <c r="G15" s="9" t="s">
        <v>205</v>
      </c>
      <c r="H15" s="3" t="s">
        <v>1325</v>
      </c>
      <c r="I15" s="27">
        <v>41254</v>
      </c>
      <c r="J15" s="26"/>
      <c r="K15" s="26"/>
      <c r="L15" s="26"/>
      <c r="M15" s="26"/>
      <c r="N15" s="26"/>
      <c r="O15" s="26"/>
      <c r="P15" s="26"/>
      <c r="Q15" s="26"/>
      <c r="R15" s="26"/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46294815.480000004</v>
      </c>
      <c r="AB15" s="26">
        <v>168236</v>
      </c>
      <c r="AC15" s="26">
        <v>233555</v>
      </c>
      <c r="AD15" s="26">
        <v>388719</v>
      </c>
      <c r="AE15" s="26">
        <v>115370</v>
      </c>
      <c r="AF15" s="26">
        <v>137678</v>
      </c>
      <c r="AG15" s="22">
        <f t="shared" si="1"/>
        <v>0</v>
      </c>
      <c r="AH15" s="22">
        <f t="shared" si="2"/>
        <v>46294815.480000004</v>
      </c>
      <c r="AI15" s="22">
        <f t="shared" si="3"/>
        <v>790510</v>
      </c>
      <c r="AJ15" s="22">
        <f t="shared" si="4"/>
        <v>253048</v>
      </c>
      <c r="AK15" s="22">
        <f t="shared" si="0"/>
        <v>47338373.480000004</v>
      </c>
    </row>
    <row r="16" spans="1:37">
      <c r="A16" s="4" t="s">
        <v>208</v>
      </c>
      <c r="B16" s="6" t="s">
        <v>1351</v>
      </c>
      <c r="C16" s="23" t="s">
        <v>1440</v>
      </c>
      <c r="D16" s="23" t="s">
        <v>1441</v>
      </c>
      <c r="E16" s="23" t="s">
        <v>1812</v>
      </c>
      <c r="F16" s="9" t="s">
        <v>199</v>
      </c>
      <c r="G16" s="24" t="s">
        <v>11</v>
      </c>
      <c r="H16" s="3" t="s">
        <v>1325</v>
      </c>
      <c r="I16" s="27">
        <v>41400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>
        <v>31590334</v>
      </c>
      <c r="AG16" s="22">
        <f t="shared" si="1"/>
        <v>0</v>
      </c>
      <c r="AH16" s="22">
        <f t="shared" si="2"/>
        <v>0</v>
      </c>
      <c r="AI16" s="22">
        <f t="shared" si="3"/>
        <v>0</v>
      </c>
      <c r="AJ16" s="22">
        <f t="shared" si="4"/>
        <v>31590334</v>
      </c>
      <c r="AK16" s="22">
        <f t="shared" si="0"/>
        <v>31590334</v>
      </c>
    </row>
    <row r="17" spans="1:37">
      <c r="A17" s="4" t="s">
        <v>208</v>
      </c>
      <c r="B17" s="6" t="s">
        <v>1352</v>
      </c>
      <c r="C17" s="23" t="s">
        <v>1063</v>
      </c>
      <c r="D17" s="23" t="s">
        <v>1064</v>
      </c>
      <c r="E17" s="23" t="s">
        <v>1812</v>
      </c>
      <c r="F17" s="9" t="s">
        <v>199</v>
      </c>
      <c r="G17" s="24" t="s">
        <v>11</v>
      </c>
      <c r="H17" s="3" t="s">
        <v>1325</v>
      </c>
      <c r="I17" s="27">
        <v>41006</v>
      </c>
      <c r="J17" s="26"/>
      <c r="K17" s="26"/>
      <c r="L17" s="26"/>
      <c r="M17" s="26"/>
      <c r="N17" s="26"/>
      <c r="O17" s="26"/>
      <c r="P17" s="26"/>
      <c r="Q17" s="26"/>
      <c r="R17" s="26"/>
      <c r="S17" s="26">
        <v>28062970.5</v>
      </c>
      <c r="T17" s="26">
        <v>25000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2">
        <f t="shared" si="1"/>
        <v>0</v>
      </c>
      <c r="AH17" s="22">
        <f t="shared" si="2"/>
        <v>28087970.5</v>
      </c>
      <c r="AI17" s="22">
        <f t="shared" si="3"/>
        <v>0</v>
      </c>
      <c r="AJ17" s="22">
        <f t="shared" si="4"/>
        <v>0</v>
      </c>
      <c r="AK17" s="22">
        <f t="shared" si="0"/>
        <v>28087970.5</v>
      </c>
    </row>
    <row r="18" spans="1:37">
      <c r="A18" s="4" t="s">
        <v>208</v>
      </c>
      <c r="B18" s="6" t="s">
        <v>1353</v>
      </c>
      <c r="C18" s="23" t="s">
        <v>236</v>
      </c>
      <c r="D18" s="23" t="s">
        <v>314</v>
      </c>
      <c r="E18" s="23" t="s">
        <v>1810</v>
      </c>
      <c r="F18" s="9" t="s">
        <v>197</v>
      </c>
      <c r="G18" s="24" t="s">
        <v>11</v>
      </c>
      <c r="H18" s="3" t="s">
        <v>1325</v>
      </c>
      <c r="I18" s="27">
        <v>40999</v>
      </c>
      <c r="J18" s="26"/>
      <c r="K18" s="26"/>
      <c r="L18" s="26"/>
      <c r="M18" s="26"/>
      <c r="N18" s="26"/>
      <c r="O18" s="26"/>
      <c r="P18" s="26"/>
      <c r="Q18" s="26"/>
      <c r="R18" s="26"/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2">
        <f t="shared" si="1"/>
        <v>0</v>
      </c>
      <c r="AH18" s="22">
        <f t="shared" si="2"/>
        <v>0</v>
      </c>
      <c r="AI18" s="22">
        <f t="shared" si="3"/>
        <v>0</v>
      </c>
      <c r="AJ18" s="22">
        <f t="shared" si="4"/>
        <v>0</v>
      </c>
      <c r="AK18" s="22">
        <f t="shared" si="0"/>
        <v>0</v>
      </c>
    </row>
    <row r="19" spans="1:37">
      <c r="A19" s="4" t="s">
        <v>208</v>
      </c>
      <c r="B19" s="6" t="s">
        <v>1354</v>
      </c>
      <c r="C19" s="23" t="s">
        <v>798</v>
      </c>
      <c r="D19" s="23" t="s">
        <v>799</v>
      </c>
      <c r="E19" s="23" t="s">
        <v>1813</v>
      </c>
      <c r="F19" s="9" t="s">
        <v>198</v>
      </c>
      <c r="G19" s="9" t="s">
        <v>204</v>
      </c>
      <c r="H19" s="3" t="s">
        <v>1325</v>
      </c>
      <c r="I19" s="27">
        <v>41214</v>
      </c>
      <c r="J19" s="26"/>
      <c r="K19" s="26"/>
      <c r="L19" s="26"/>
      <c r="M19" s="26"/>
      <c r="N19" s="26"/>
      <c r="O19" s="26"/>
      <c r="P19" s="26"/>
      <c r="Q19" s="26"/>
      <c r="R19" s="26"/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13843997.98</v>
      </c>
      <c r="AA19" s="26">
        <v>808100.00999999978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2">
        <f t="shared" si="1"/>
        <v>0</v>
      </c>
      <c r="AH19" s="22">
        <f t="shared" si="2"/>
        <v>14652097.99</v>
      </c>
      <c r="AI19" s="22">
        <f t="shared" si="3"/>
        <v>0</v>
      </c>
      <c r="AJ19" s="22">
        <f t="shared" si="4"/>
        <v>0</v>
      </c>
      <c r="AK19" s="22">
        <f t="shared" si="0"/>
        <v>14652097.99</v>
      </c>
    </row>
    <row r="20" spans="1:37">
      <c r="A20" s="4" t="s">
        <v>208</v>
      </c>
      <c r="B20" s="6" t="s">
        <v>1355</v>
      </c>
      <c r="C20" s="23" t="s">
        <v>794</v>
      </c>
      <c r="D20" s="23" t="s">
        <v>795</v>
      </c>
      <c r="E20" s="23" t="s">
        <v>1814</v>
      </c>
      <c r="F20" s="9" t="s">
        <v>12</v>
      </c>
      <c r="G20" s="24" t="s">
        <v>11</v>
      </c>
      <c r="H20" s="3" t="s">
        <v>1325</v>
      </c>
      <c r="I20" s="27" t="s">
        <v>13</v>
      </c>
      <c r="J20" s="26"/>
      <c r="K20" s="26"/>
      <c r="L20" s="26"/>
      <c r="M20" s="26"/>
      <c r="N20" s="26"/>
      <c r="O20" s="26"/>
      <c r="P20" s="26"/>
      <c r="Q20" s="26"/>
      <c r="R20" s="26"/>
      <c r="S20" s="26">
        <v>0</v>
      </c>
      <c r="T20" s="26">
        <v>175685.76000000001</v>
      </c>
      <c r="U20" s="26">
        <v>195545.34</v>
      </c>
      <c r="V20" s="26">
        <v>223560</v>
      </c>
      <c r="W20" s="26">
        <v>955800</v>
      </c>
      <c r="X20" s="26">
        <v>989099.10000000009</v>
      </c>
      <c r="Y20" s="26">
        <v>348300</v>
      </c>
      <c r="Z20" s="26">
        <v>0</v>
      </c>
      <c r="AA20" s="26">
        <v>776407.67999999993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2">
        <f t="shared" si="1"/>
        <v>0</v>
      </c>
      <c r="AH20" s="22">
        <f t="shared" si="2"/>
        <v>3664397.88</v>
      </c>
      <c r="AI20" s="22">
        <f t="shared" si="3"/>
        <v>0</v>
      </c>
      <c r="AJ20" s="22">
        <f t="shared" si="4"/>
        <v>0</v>
      </c>
      <c r="AK20" s="22">
        <f t="shared" si="0"/>
        <v>3664397.88</v>
      </c>
    </row>
    <row r="21" spans="1:37">
      <c r="A21" s="4" t="s">
        <v>208</v>
      </c>
      <c r="B21" s="6" t="s">
        <v>1356</v>
      </c>
      <c r="C21" s="23" t="s">
        <v>278</v>
      </c>
      <c r="D21" s="23" t="s">
        <v>998</v>
      </c>
      <c r="E21" s="23" t="s">
        <v>1815</v>
      </c>
      <c r="F21" s="9" t="s">
        <v>199</v>
      </c>
      <c r="G21" s="24" t="s">
        <v>11</v>
      </c>
      <c r="H21" s="3" t="s">
        <v>1325</v>
      </c>
      <c r="I21" s="27">
        <v>40847</v>
      </c>
      <c r="J21" s="26"/>
      <c r="K21" s="26"/>
      <c r="L21" s="26"/>
      <c r="M21" s="26"/>
      <c r="N21" s="26"/>
      <c r="O21" s="26"/>
      <c r="P21" s="26"/>
      <c r="Q21" s="26"/>
      <c r="R21" s="26"/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2">
        <f t="shared" si="1"/>
        <v>0</v>
      </c>
      <c r="AH21" s="22">
        <f t="shared" si="2"/>
        <v>0</v>
      </c>
      <c r="AI21" s="22">
        <f t="shared" si="3"/>
        <v>0</v>
      </c>
      <c r="AJ21" s="22">
        <f t="shared" si="4"/>
        <v>0</v>
      </c>
      <c r="AK21" s="22">
        <f t="shared" si="0"/>
        <v>0</v>
      </c>
    </row>
    <row r="22" spans="1:37">
      <c r="A22" s="4" t="s">
        <v>208</v>
      </c>
      <c r="B22" s="6" t="s">
        <v>1357</v>
      </c>
      <c r="C22" s="23" t="s">
        <v>873</v>
      </c>
      <c r="D22" s="23" t="s">
        <v>874</v>
      </c>
      <c r="E22" s="23" t="s">
        <v>1811</v>
      </c>
      <c r="F22" s="9" t="s">
        <v>198</v>
      </c>
      <c r="G22" s="9" t="s">
        <v>205</v>
      </c>
      <c r="H22" s="3" t="s">
        <v>1325</v>
      </c>
      <c r="I22" s="27">
        <v>41228</v>
      </c>
      <c r="J22" s="26"/>
      <c r="K22" s="26"/>
      <c r="L22" s="26"/>
      <c r="M22" s="26"/>
      <c r="N22" s="26"/>
      <c r="O22" s="26"/>
      <c r="P22" s="26"/>
      <c r="Q22" s="26"/>
      <c r="R22" s="26"/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10052941.42</v>
      </c>
      <c r="AA22" s="26">
        <v>177897.53999999911</v>
      </c>
      <c r="AB22" s="26">
        <v>130944.83000000007</v>
      </c>
      <c r="AC22" s="26">
        <v>118902</v>
      </c>
      <c r="AD22" s="26">
        <v>13871.900000000373</v>
      </c>
      <c r="AE22" s="26">
        <v>0</v>
      </c>
      <c r="AF22" s="26">
        <v>0</v>
      </c>
      <c r="AG22" s="22">
        <f t="shared" si="1"/>
        <v>0</v>
      </c>
      <c r="AH22" s="22">
        <f t="shared" si="2"/>
        <v>10230838.959999999</v>
      </c>
      <c r="AI22" s="22">
        <f t="shared" si="3"/>
        <v>263718.73000000045</v>
      </c>
      <c r="AJ22" s="22">
        <f t="shared" si="4"/>
        <v>0</v>
      </c>
      <c r="AK22" s="22">
        <f t="shared" si="0"/>
        <v>10494557.689999999</v>
      </c>
    </row>
    <row r="23" spans="1:37">
      <c r="A23" s="4" t="s">
        <v>208</v>
      </c>
      <c r="B23" s="6" t="s">
        <v>1344</v>
      </c>
      <c r="C23" s="23" t="s">
        <v>1123</v>
      </c>
      <c r="D23" s="23" t="s">
        <v>1442</v>
      </c>
      <c r="E23" s="23" t="s">
        <v>1810</v>
      </c>
      <c r="F23" s="9" t="s">
        <v>197</v>
      </c>
      <c r="G23" s="24" t="s">
        <v>11</v>
      </c>
      <c r="H23" s="3" t="s">
        <v>1325</v>
      </c>
      <c r="I23" s="27">
        <v>40877</v>
      </c>
      <c r="J23" s="26"/>
      <c r="K23" s="26"/>
      <c r="L23" s="26"/>
      <c r="M23" s="26"/>
      <c r="N23" s="26"/>
      <c r="O23" s="26"/>
      <c r="P23" s="26"/>
      <c r="Q23" s="26"/>
      <c r="R23" s="26"/>
      <c r="S23" s="26">
        <v>32409.339999999851</v>
      </c>
      <c r="T23" s="26">
        <v>46385.830000000075</v>
      </c>
      <c r="U23" s="26">
        <v>5165</v>
      </c>
      <c r="V23" s="26">
        <v>178585.03999999911</v>
      </c>
      <c r="W23" s="26">
        <v>59409.900000000373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2">
        <f t="shared" si="1"/>
        <v>0</v>
      </c>
      <c r="AH23" s="22">
        <f t="shared" si="2"/>
        <v>321955.1099999994</v>
      </c>
      <c r="AI23" s="22">
        <f t="shared" si="3"/>
        <v>0</v>
      </c>
      <c r="AJ23" s="22">
        <f t="shared" si="4"/>
        <v>0</v>
      </c>
      <c r="AK23" s="22">
        <f t="shared" si="0"/>
        <v>321955.1099999994</v>
      </c>
    </row>
    <row r="24" spans="1:37">
      <c r="A24" s="4" t="s">
        <v>208</v>
      </c>
      <c r="B24" s="6" t="s">
        <v>1358</v>
      </c>
      <c r="C24" s="23" t="s">
        <v>856</v>
      </c>
      <c r="D24" s="23" t="s">
        <v>857</v>
      </c>
      <c r="E24" s="23" t="s">
        <v>1816</v>
      </c>
      <c r="F24" s="9" t="s">
        <v>198</v>
      </c>
      <c r="G24" s="9" t="s">
        <v>205</v>
      </c>
      <c r="H24" s="3" t="s">
        <v>1325</v>
      </c>
      <c r="I24" s="27">
        <v>40892</v>
      </c>
      <c r="J24" s="26"/>
      <c r="K24" s="26"/>
      <c r="L24" s="26"/>
      <c r="M24" s="26"/>
      <c r="N24" s="26"/>
      <c r="O24" s="26"/>
      <c r="P24" s="26"/>
      <c r="Q24" s="26"/>
      <c r="R24" s="26"/>
      <c r="S24" s="26">
        <v>62580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2">
        <f t="shared" si="1"/>
        <v>0</v>
      </c>
      <c r="AH24" s="22">
        <f t="shared" si="2"/>
        <v>62580</v>
      </c>
      <c r="AI24" s="22">
        <f t="shared" si="3"/>
        <v>0</v>
      </c>
      <c r="AJ24" s="22">
        <f t="shared" si="4"/>
        <v>0</v>
      </c>
      <c r="AK24" s="22">
        <f t="shared" si="0"/>
        <v>62580</v>
      </c>
    </row>
    <row r="25" spans="1:37">
      <c r="A25" s="4" t="s">
        <v>208</v>
      </c>
      <c r="B25" s="6" t="s">
        <v>1345</v>
      </c>
      <c r="C25" s="23" t="s">
        <v>240</v>
      </c>
      <c r="D25" s="23" t="s">
        <v>1122</v>
      </c>
      <c r="E25" s="23" t="s">
        <v>1810</v>
      </c>
      <c r="F25" s="9" t="s">
        <v>197</v>
      </c>
      <c r="G25" s="24" t="s">
        <v>11</v>
      </c>
      <c r="H25" s="3" t="s">
        <v>1325</v>
      </c>
      <c r="I25" s="27">
        <v>41048</v>
      </c>
      <c r="J25" s="26"/>
      <c r="K25" s="26"/>
      <c r="L25" s="26"/>
      <c r="M25" s="26"/>
      <c r="N25" s="26"/>
      <c r="O25" s="26"/>
      <c r="P25" s="26"/>
      <c r="Q25" s="26"/>
      <c r="R25" s="26"/>
      <c r="S25" s="26">
        <v>0</v>
      </c>
      <c r="T25" s="26">
        <v>8270495.7199999997</v>
      </c>
      <c r="U25" s="26">
        <v>262898.49999999907</v>
      </c>
      <c r="V25" s="26">
        <v>263961.46000000089</v>
      </c>
      <c r="W25" s="26">
        <v>564534.5</v>
      </c>
      <c r="X25" s="26">
        <v>7231</v>
      </c>
      <c r="Y25" s="26">
        <v>6714.5</v>
      </c>
      <c r="Z25" s="26">
        <v>6714.5</v>
      </c>
      <c r="AA25" s="26">
        <v>6714.5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2">
        <f t="shared" si="1"/>
        <v>0</v>
      </c>
      <c r="AH25" s="22">
        <f t="shared" si="2"/>
        <v>9389264.6799999997</v>
      </c>
      <c r="AI25" s="22">
        <f t="shared" si="3"/>
        <v>0</v>
      </c>
      <c r="AJ25" s="22">
        <f t="shared" si="4"/>
        <v>0</v>
      </c>
      <c r="AK25" s="22">
        <f t="shared" si="0"/>
        <v>9389264.6799999997</v>
      </c>
    </row>
    <row r="26" spans="1:37">
      <c r="A26" s="4" t="s">
        <v>208</v>
      </c>
      <c r="B26" s="6" t="s">
        <v>1346</v>
      </c>
      <c r="C26" s="23" t="s">
        <v>977</v>
      </c>
      <c r="D26" s="23" t="s">
        <v>978</v>
      </c>
      <c r="E26" s="23" t="s">
        <v>1816</v>
      </c>
      <c r="F26" s="9" t="s">
        <v>199</v>
      </c>
      <c r="G26" s="24" t="s">
        <v>11</v>
      </c>
      <c r="H26" s="3" t="s">
        <v>1325</v>
      </c>
      <c r="I26" s="27">
        <v>41026</v>
      </c>
      <c r="J26" s="26"/>
      <c r="K26" s="26"/>
      <c r="L26" s="26"/>
      <c r="M26" s="26"/>
      <c r="N26" s="26"/>
      <c r="O26" s="26"/>
      <c r="P26" s="26"/>
      <c r="Q26" s="26"/>
      <c r="R26" s="26"/>
      <c r="S26" s="26">
        <v>3427770.6999999993</v>
      </c>
      <c r="T26" s="26">
        <v>0</v>
      </c>
      <c r="U26" s="26">
        <v>0</v>
      </c>
      <c r="V26" s="26">
        <v>0</v>
      </c>
      <c r="W26" s="26">
        <v>0</v>
      </c>
      <c r="X26" s="26">
        <v>99106.520000000019</v>
      </c>
      <c r="Y26" s="26">
        <v>0</v>
      </c>
      <c r="Z26" s="26">
        <v>5337314.17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2">
        <f t="shared" si="1"/>
        <v>0</v>
      </c>
      <c r="AH26" s="22">
        <f t="shared" si="2"/>
        <v>8864191.3899999987</v>
      </c>
      <c r="AI26" s="22">
        <f t="shared" si="3"/>
        <v>0</v>
      </c>
      <c r="AJ26" s="22">
        <f t="shared" si="4"/>
        <v>0</v>
      </c>
      <c r="AK26" s="22">
        <f t="shared" si="0"/>
        <v>8864191.3899999987</v>
      </c>
    </row>
    <row r="27" spans="1:37">
      <c r="A27" s="4" t="s">
        <v>208</v>
      </c>
      <c r="B27" s="6" t="s">
        <v>1358</v>
      </c>
      <c r="C27" s="23" t="s">
        <v>854</v>
      </c>
      <c r="D27" s="23" t="s">
        <v>855</v>
      </c>
      <c r="E27" s="23" t="s">
        <v>1811</v>
      </c>
      <c r="F27" s="9" t="s">
        <v>198</v>
      </c>
      <c r="G27" s="9" t="s">
        <v>205</v>
      </c>
      <c r="H27" s="3" t="s">
        <v>1325</v>
      </c>
      <c r="I27" s="27">
        <v>40878</v>
      </c>
      <c r="J27" s="26"/>
      <c r="K27" s="26"/>
      <c r="L27" s="26"/>
      <c r="M27" s="26"/>
      <c r="N27" s="26"/>
      <c r="O27" s="26"/>
      <c r="P27" s="26"/>
      <c r="Q27" s="26"/>
      <c r="R27" s="26"/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2">
        <f t="shared" si="1"/>
        <v>0</v>
      </c>
      <c r="AH27" s="22">
        <f t="shared" si="2"/>
        <v>0</v>
      </c>
      <c r="AI27" s="22">
        <f t="shared" si="3"/>
        <v>0</v>
      </c>
      <c r="AJ27" s="22">
        <f t="shared" si="4"/>
        <v>0</v>
      </c>
      <c r="AK27" s="22">
        <f t="shared" si="0"/>
        <v>0</v>
      </c>
    </row>
    <row r="28" spans="1:37">
      <c r="A28" s="4" t="s">
        <v>208</v>
      </c>
      <c r="B28" s="6" t="s">
        <v>1359</v>
      </c>
      <c r="C28" s="23" t="s">
        <v>328</v>
      </c>
      <c r="D28" s="23" t="s">
        <v>329</v>
      </c>
      <c r="E28" s="23" t="s">
        <v>1817</v>
      </c>
      <c r="F28" s="9" t="s">
        <v>202</v>
      </c>
      <c r="G28" s="24" t="s">
        <v>11</v>
      </c>
      <c r="H28" s="3" t="s">
        <v>1325</v>
      </c>
      <c r="I28" s="27">
        <v>41212</v>
      </c>
      <c r="J28" s="26"/>
      <c r="K28" s="26"/>
      <c r="L28" s="26"/>
      <c r="M28" s="26"/>
      <c r="N28" s="26"/>
      <c r="O28" s="26"/>
      <c r="P28" s="26"/>
      <c r="Q28" s="26"/>
      <c r="R28" s="26"/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8726475.5199999996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2">
        <f t="shared" si="1"/>
        <v>0</v>
      </c>
      <c r="AH28" s="22">
        <f t="shared" si="2"/>
        <v>8726475.5199999996</v>
      </c>
      <c r="AI28" s="22">
        <f t="shared" si="3"/>
        <v>0</v>
      </c>
      <c r="AJ28" s="22">
        <f t="shared" si="4"/>
        <v>0</v>
      </c>
      <c r="AK28" s="22">
        <f t="shared" si="0"/>
        <v>8726475.5199999996</v>
      </c>
    </row>
    <row r="29" spans="1:37">
      <c r="A29" s="4" t="s">
        <v>208</v>
      </c>
      <c r="B29" s="6" t="s">
        <v>1359</v>
      </c>
      <c r="C29" s="23" t="s">
        <v>533</v>
      </c>
      <c r="D29" s="23" t="s">
        <v>534</v>
      </c>
      <c r="E29" s="23" t="s">
        <v>1817</v>
      </c>
      <c r="F29" s="9" t="s">
        <v>202</v>
      </c>
      <c r="G29" s="24" t="s">
        <v>11</v>
      </c>
      <c r="H29" s="3" t="s">
        <v>1325</v>
      </c>
      <c r="I29" s="27">
        <v>41212</v>
      </c>
      <c r="J29" s="26"/>
      <c r="K29" s="26"/>
      <c r="L29" s="26"/>
      <c r="M29" s="26"/>
      <c r="N29" s="26"/>
      <c r="O29" s="26"/>
      <c r="P29" s="26"/>
      <c r="Q29" s="26"/>
      <c r="R29" s="26"/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8726475.5199999996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2">
        <f t="shared" si="1"/>
        <v>0</v>
      </c>
      <c r="AH29" s="22">
        <f t="shared" si="2"/>
        <v>8726475.5199999996</v>
      </c>
      <c r="AI29" s="22">
        <f t="shared" si="3"/>
        <v>0</v>
      </c>
      <c r="AJ29" s="22">
        <f t="shared" si="4"/>
        <v>0</v>
      </c>
      <c r="AK29" s="22">
        <f t="shared" si="0"/>
        <v>8726475.5199999996</v>
      </c>
    </row>
    <row r="30" spans="1:37">
      <c r="A30" s="4" t="s">
        <v>208</v>
      </c>
      <c r="B30" s="6" t="s">
        <v>1360</v>
      </c>
      <c r="C30" s="23" t="s">
        <v>153</v>
      </c>
      <c r="D30" s="23" t="s">
        <v>1443</v>
      </c>
      <c r="E30" s="23" t="s">
        <v>1816</v>
      </c>
      <c r="F30" s="9" t="s">
        <v>200</v>
      </c>
      <c r="G30" s="24" t="s">
        <v>201</v>
      </c>
      <c r="H30" s="3" t="s">
        <v>1325</v>
      </c>
      <c r="I30" s="27" t="s">
        <v>13</v>
      </c>
      <c r="J30" s="26"/>
      <c r="K30" s="26"/>
      <c r="L30" s="26"/>
      <c r="M30" s="26"/>
      <c r="N30" s="26"/>
      <c r="O30" s="26"/>
      <c r="P30" s="26"/>
      <c r="Q30" s="26"/>
      <c r="R30" s="26"/>
      <c r="S30" s="26">
        <v>174000</v>
      </c>
      <c r="T30" s="26">
        <v>982000</v>
      </c>
      <c r="U30" s="26">
        <v>1188000</v>
      </c>
      <c r="V30" s="26">
        <v>1402000</v>
      </c>
      <c r="W30" s="26">
        <v>473000</v>
      </c>
      <c r="X30" s="26">
        <v>268000</v>
      </c>
      <c r="Y30" s="26">
        <v>353000</v>
      </c>
      <c r="Z30" s="26">
        <v>387000</v>
      </c>
      <c r="AA30" s="26">
        <v>215000</v>
      </c>
      <c r="AB30" s="26">
        <v>0</v>
      </c>
      <c r="AC30" s="26">
        <v>33000</v>
      </c>
      <c r="AD30" s="26">
        <v>210000</v>
      </c>
      <c r="AE30" s="26">
        <v>33000</v>
      </c>
      <c r="AF30" s="26">
        <v>473000</v>
      </c>
      <c r="AG30" s="22">
        <f t="shared" si="1"/>
        <v>0</v>
      </c>
      <c r="AH30" s="22">
        <f t="shared" si="2"/>
        <v>5442000</v>
      </c>
      <c r="AI30" s="22">
        <f t="shared" si="3"/>
        <v>243000</v>
      </c>
      <c r="AJ30" s="22">
        <f t="shared" si="4"/>
        <v>506000</v>
      </c>
      <c r="AK30" s="22">
        <f t="shared" si="0"/>
        <v>6191000</v>
      </c>
    </row>
    <row r="31" spans="1:37">
      <c r="A31" s="4" t="s">
        <v>208</v>
      </c>
      <c r="B31" s="6" t="s">
        <v>1346</v>
      </c>
      <c r="C31" s="23" t="s">
        <v>979</v>
      </c>
      <c r="D31" s="23" t="s">
        <v>980</v>
      </c>
      <c r="E31" s="23" t="s">
        <v>1816</v>
      </c>
      <c r="F31" s="9" t="s">
        <v>199</v>
      </c>
      <c r="G31" s="24" t="s">
        <v>11</v>
      </c>
      <c r="H31" s="3" t="s">
        <v>1325</v>
      </c>
      <c r="I31" s="27">
        <v>41026</v>
      </c>
      <c r="J31" s="26"/>
      <c r="K31" s="26"/>
      <c r="L31" s="26"/>
      <c r="M31" s="26"/>
      <c r="N31" s="26"/>
      <c r="O31" s="26"/>
      <c r="P31" s="26"/>
      <c r="Q31" s="26"/>
      <c r="R31" s="26"/>
      <c r="S31" s="26">
        <v>2638012.8199999998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6008197.6500000004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2">
        <f t="shared" si="1"/>
        <v>0</v>
      </c>
      <c r="AH31" s="22">
        <f t="shared" si="2"/>
        <v>8646210.4700000007</v>
      </c>
      <c r="AI31" s="22">
        <f t="shared" si="3"/>
        <v>0</v>
      </c>
      <c r="AJ31" s="22">
        <f t="shared" si="4"/>
        <v>0</v>
      </c>
      <c r="AK31" s="22">
        <f t="shared" si="0"/>
        <v>8646210.4700000007</v>
      </c>
    </row>
    <row r="32" spans="1:37">
      <c r="A32" s="4" t="s">
        <v>208</v>
      </c>
      <c r="B32" s="6" t="s">
        <v>1361</v>
      </c>
      <c r="C32" s="23" t="s">
        <v>1058</v>
      </c>
      <c r="D32" s="23" t="s">
        <v>1444</v>
      </c>
      <c r="E32" s="23" t="s">
        <v>1816</v>
      </c>
      <c r="F32" s="9" t="s">
        <v>199</v>
      </c>
      <c r="G32" s="24" t="s">
        <v>11</v>
      </c>
      <c r="H32" s="3" t="s">
        <v>1325</v>
      </c>
      <c r="I32" s="27">
        <v>40877</v>
      </c>
      <c r="J32" s="26"/>
      <c r="K32" s="26"/>
      <c r="L32" s="26"/>
      <c r="M32" s="26"/>
      <c r="N32" s="26"/>
      <c r="O32" s="26"/>
      <c r="P32" s="26"/>
      <c r="Q32" s="26"/>
      <c r="R32" s="26"/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2">
        <f t="shared" si="1"/>
        <v>0</v>
      </c>
      <c r="AH32" s="22">
        <f t="shared" si="2"/>
        <v>0</v>
      </c>
      <c r="AI32" s="22">
        <f t="shared" si="3"/>
        <v>0</v>
      </c>
      <c r="AJ32" s="22">
        <f t="shared" si="4"/>
        <v>0</v>
      </c>
      <c r="AK32" s="22">
        <f t="shared" si="0"/>
        <v>0</v>
      </c>
    </row>
    <row r="33" spans="1:37">
      <c r="A33" s="4" t="s">
        <v>208</v>
      </c>
      <c r="B33" s="6" t="s">
        <v>1362</v>
      </c>
      <c r="C33" s="23" t="s">
        <v>252</v>
      </c>
      <c r="D33" s="23" t="s">
        <v>851</v>
      </c>
      <c r="E33" s="23" t="s">
        <v>1811</v>
      </c>
      <c r="F33" s="9" t="s">
        <v>198</v>
      </c>
      <c r="G33" s="9" t="s">
        <v>205</v>
      </c>
      <c r="H33" s="3" t="s">
        <v>1325</v>
      </c>
      <c r="I33" s="27">
        <v>40848</v>
      </c>
      <c r="J33" s="26"/>
      <c r="K33" s="26"/>
      <c r="L33" s="26"/>
      <c r="M33" s="26"/>
      <c r="N33" s="26"/>
      <c r="O33" s="26"/>
      <c r="P33" s="26"/>
      <c r="Q33" s="26"/>
      <c r="R33" s="26"/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2">
        <f t="shared" si="1"/>
        <v>0</v>
      </c>
      <c r="AH33" s="22">
        <f t="shared" si="2"/>
        <v>0</v>
      </c>
      <c r="AI33" s="22">
        <f t="shared" si="3"/>
        <v>0</v>
      </c>
      <c r="AJ33" s="22">
        <f t="shared" si="4"/>
        <v>0</v>
      </c>
      <c r="AK33" s="22">
        <f t="shared" si="0"/>
        <v>0</v>
      </c>
    </row>
    <row r="34" spans="1:37">
      <c r="A34" s="4" t="s">
        <v>208</v>
      </c>
      <c r="B34" s="6" t="s">
        <v>1351</v>
      </c>
      <c r="C34" s="23" t="s">
        <v>375</v>
      </c>
      <c r="D34" s="23" t="s">
        <v>376</v>
      </c>
      <c r="E34" s="23" t="s">
        <v>1816</v>
      </c>
      <c r="F34" s="9" t="s">
        <v>199</v>
      </c>
      <c r="G34" s="24" t="s">
        <v>11</v>
      </c>
      <c r="H34" s="3" t="s">
        <v>1325</v>
      </c>
      <c r="I34" s="27">
        <v>41400</v>
      </c>
      <c r="J34" s="26"/>
      <c r="K34" s="26"/>
      <c r="L34" s="26"/>
      <c r="M34" s="26"/>
      <c r="N34" s="26"/>
      <c r="O34" s="26"/>
      <c r="P34" s="26"/>
      <c r="Q34" s="26"/>
      <c r="R34" s="26"/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7110265.3699999992</v>
      </c>
      <c r="AG34" s="22">
        <f t="shared" si="1"/>
        <v>0</v>
      </c>
      <c r="AH34" s="22">
        <f t="shared" si="2"/>
        <v>0</v>
      </c>
      <c r="AI34" s="22">
        <f t="shared" si="3"/>
        <v>0</v>
      </c>
      <c r="AJ34" s="22">
        <f t="shared" si="4"/>
        <v>7110265.3699999992</v>
      </c>
      <c r="AK34" s="22">
        <f t="shared" si="0"/>
        <v>7110265.3699999992</v>
      </c>
    </row>
    <row r="35" spans="1:37">
      <c r="A35" s="4" t="s">
        <v>208</v>
      </c>
      <c r="B35" s="6" t="s">
        <v>1363</v>
      </c>
      <c r="C35" s="23" t="s">
        <v>1084</v>
      </c>
      <c r="D35" s="23" t="s">
        <v>1085</v>
      </c>
      <c r="E35" s="23" t="s">
        <v>1812</v>
      </c>
      <c r="F35" s="9" t="s">
        <v>199</v>
      </c>
      <c r="G35" s="24" t="s">
        <v>11</v>
      </c>
      <c r="H35" s="3" t="s">
        <v>1325</v>
      </c>
      <c r="I35" s="27">
        <v>41263</v>
      </c>
      <c r="J35" s="26"/>
      <c r="K35" s="26"/>
      <c r="L35" s="26"/>
      <c r="M35" s="26"/>
      <c r="N35" s="26"/>
      <c r="O35" s="26"/>
      <c r="P35" s="26"/>
      <c r="Q35" s="26"/>
      <c r="R35" s="26"/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6183037.4100000001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2">
        <f t="shared" si="1"/>
        <v>0</v>
      </c>
      <c r="AH35" s="22">
        <f t="shared" si="2"/>
        <v>6183037.4100000001</v>
      </c>
      <c r="AI35" s="22">
        <f t="shared" si="3"/>
        <v>0</v>
      </c>
      <c r="AJ35" s="22">
        <f t="shared" si="4"/>
        <v>0</v>
      </c>
      <c r="AK35" s="22">
        <f t="shared" si="0"/>
        <v>6183037.4100000001</v>
      </c>
    </row>
    <row r="36" spans="1:37">
      <c r="A36" s="4" t="s">
        <v>208</v>
      </c>
      <c r="B36" s="6" t="s">
        <v>1361</v>
      </c>
      <c r="C36" s="23" t="s">
        <v>260</v>
      </c>
      <c r="D36" s="23" t="s">
        <v>1026</v>
      </c>
      <c r="E36" s="23" t="s">
        <v>1816</v>
      </c>
      <c r="F36" s="9" t="s">
        <v>199</v>
      </c>
      <c r="G36" s="24" t="s">
        <v>11</v>
      </c>
      <c r="H36" s="3" t="s">
        <v>1325</v>
      </c>
      <c r="I36" s="27">
        <v>41019</v>
      </c>
      <c r="J36" s="26"/>
      <c r="K36" s="26"/>
      <c r="L36" s="26"/>
      <c r="M36" s="26"/>
      <c r="N36" s="26"/>
      <c r="O36" s="26"/>
      <c r="P36" s="26"/>
      <c r="Q36" s="26"/>
      <c r="R36" s="26"/>
      <c r="S36" s="26">
        <v>6133115.8099999987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2">
        <f t="shared" si="1"/>
        <v>0</v>
      </c>
      <c r="AH36" s="22">
        <f t="shared" si="2"/>
        <v>6133115.8099999987</v>
      </c>
      <c r="AI36" s="22">
        <f t="shared" si="3"/>
        <v>0</v>
      </c>
      <c r="AJ36" s="22">
        <f t="shared" si="4"/>
        <v>0</v>
      </c>
      <c r="AK36" s="22">
        <f t="shared" si="0"/>
        <v>6133115.8099999987</v>
      </c>
    </row>
    <row r="37" spans="1:37">
      <c r="A37" s="4" t="s">
        <v>208</v>
      </c>
      <c r="B37" s="6" t="s">
        <v>1364</v>
      </c>
      <c r="C37" s="23" t="s">
        <v>1445</v>
      </c>
      <c r="D37" s="23" t="s">
        <v>739</v>
      </c>
      <c r="E37" s="23" t="s">
        <v>1816</v>
      </c>
      <c r="F37" s="9" t="s">
        <v>199</v>
      </c>
      <c r="G37" s="24" t="s">
        <v>11</v>
      </c>
      <c r="H37" s="3" t="s">
        <v>1325</v>
      </c>
      <c r="I37" s="27">
        <v>40999</v>
      </c>
      <c r="J37" s="26"/>
      <c r="K37" s="26"/>
      <c r="L37" s="26"/>
      <c r="M37" s="26"/>
      <c r="N37" s="26"/>
      <c r="O37" s="26"/>
      <c r="P37" s="26"/>
      <c r="Q37" s="26"/>
      <c r="R37" s="26"/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2">
        <f t="shared" si="1"/>
        <v>0</v>
      </c>
      <c r="AH37" s="22">
        <f t="shared" si="2"/>
        <v>0</v>
      </c>
      <c r="AI37" s="22">
        <f t="shared" si="3"/>
        <v>0</v>
      </c>
      <c r="AJ37" s="22">
        <f t="shared" si="4"/>
        <v>0</v>
      </c>
      <c r="AK37" s="22">
        <f t="shared" si="0"/>
        <v>0</v>
      </c>
    </row>
    <row r="38" spans="1:37">
      <c r="A38" s="4" t="s">
        <v>208</v>
      </c>
      <c r="B38" s="6" t="s">
        <v>1350</v>
      </c>
      <c r="C38" s="23" t="s">
        <v>154</v>
      </c>
      <c r="D38" s="23" t="s">
        <v>184</v>
      </c>
      <c r="E38" s="23" t="s">
        <v>1811</v>
      </c>
      <c r="F38" s="9" t="s">
        <v>198</v>
      </c>
      <c r="G38" s="9" t="s">
        <v>205</v>
      </c>
      <c r="H38" s="3" t="s">
        <v>1325</v>
      </c>
      <c r="I38" s="27">
        <v>40907</v>
      </c>
      <c r="J38" s="26"/>
      <c r="K38" s="26"/>
      <c r="L38" s="26"/>
      <c r="M38" s="26"/>
      <c r="N38" s="26"/>
      <c r="O38" s="26"/>
      <c r="P38" s="26"/>
      <c r="Q38" s="26"/>
      <c r="R38" s="26"/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2">
        <f t="shared" si="1"/>
        <v>0</v>
      </c>
      <c r="AH38" s="22">
        <f t="shared" si="2"/>
        <v>0</v>
      </c>
      <c r="AI38" s="22">
        <f t="shared" si="3"/>
        <v>0</v>
      </c>
      <c r="AJ38" s="22">
        <f t="shared" si="4"/>
        <v>0</v>
      </c>
      <c r="AK38" s="22">
        <f t="shared" si="0"/>
        <v>0</v>
      </c>
    </row>
    <row r="39" spans="1:37">
      <c r="A39" s="4" t="s">
        <v>208</v>
      </c>
      <c r="B39" s="6" t="s">
        <v>1365</v>
      </c>
      <c r="C39" s="23" t="s">
        <v>746</v>
      </c>
      <c r="D39" s="23" t="s">
        <v>747</v>
      </c>
      <c r="E39" s="23" t="s">
        <v>1810</v>
      </c>
      <c r="F39" s="9" t="s">
        <v>197</v>
      </c>
      <c r="G39" s="24" t="s">
        <v>11</v>
      </c>
      <c r="H39" s="3" t="s">
        <v>1325</v>
      </c>
      <c r="I39" s="27">
        <v>41273</v>
      </c>
      <c r="J39" s="26"/>
      <c r="K39" s="26"/>
      <c r="L39" s="26"/>
      <c r="M39" s="26"/>
      <c r="N39" s="26"/>
      <c r="O39" s="26"/>
      <c r="P39" s="26"/>
      <c r="Q39" s="26"/>
      <c r="R39" s="26"/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4415924.6899999995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2">
        <f t="shared" si="1"/>
        <v>0</v>
      </c>
      <c r="AH39" s="22">
        <f t="shared" si="2"/>
        <v>4415924.6899999995</v>
      </c>
      <c r="AI39" s="22">
        <f t="shared" si="3"/>
        <v>0</v>
      </c>
      <c r="AJ39" s="22">
        <f t="shared" si="4"/>
        <v>0</v>
      </c>
      <c r="AK39" s="22">
        <f t="shared" si="0"/>
        <v>4415924.6899999995</v>
      </c>
    </row>
    <row r="40" spans="1:37">
      <c r="A40" s="4" t="s">
        <v>208</v>
      </c>
      <c r="B40" s="6" t="s">
        <v>1366</v>
      </c>
      <c r="C40" s="23" t="s">
        <v>316</v>
      </c>
      <c r="D40" s="23" t="s">
        <v>1446</v>
      </c>
      <c r="E40" s="23" t="s">
        <v>1817</v>
      </c>
      <c r="F40" s="9" t="s">
        <v>9</v>
      </c>
      <c r="G40" s="24" t="s">
        <v>11</v>
      </c>
      <c r="H40" s="3" t="s">
        <v>1325</v>
      </c>
      <c r="I40" s="27">
        <v>41274</v>
      </c>
      <c r="J40" s="26"/>
      <c r="K40" s="26"/>
      <c r="L40" s="26"/>
      <c r="M40" s="26"/>
      <c r="N40" s="26"/>
      <c r="O40" s="26"/>
      <c r="P40" s="26"/>
      <c r="Q40" s="26"/>
      <c r="R40" s="26"/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4165418.5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2">
        <f t="shared" si="1"/>
        <v>0</v>
      </c>
      <c r="AH40" s="22">
        <f t="shared" si="2"/>
        <v>4165418.5</v>
      </c>
      <c r="AI40" s="22">
        <f t="shared" si="3"/>
        <v>0</v>
      </c>
      <c r="AJ40" s="22">
        <f t="shared" si="4"/>
        <v>0</v>
      </c>
      <c r="AK40" s="22">
        <f t="shared" si="0"/>
        <v>4165418.5</v>
      </c>
    </row>
    <row r="41" spans="1:37">
      <c r="A41" s="4" t="s">
        <v>208</v>
      </c>
      <c r="B41" s="6" t="s">
        <v>1367</v>
      </c>
      <c r="C41" s="23" t="s">
        <v>802</v>
      </c>
      <c r="D41" s="23" t="s">
        <v>803</v>
      </c>
      <c r="E41" s="23" t="s">
        <v>1814</v>
      </c>
      <c r="F41" s="9" t="s">
        <v>198</v>
      </c>
      <c r="G41" s="9" t="s">
        <v>204</v>
      </c>
      <c r="H41" s="3" t="s">
        <v>1325</v>
      </c>
      <c r="I41" s="27">
        <v>41243</v>
      </c>
      <c r="J41" s="26"/>
      <c r="K41" s="26"/>
      <c r="L41" s="26"/>
      <c r="M41" s="26"/>
      <c r="N41" s="26"/>
      <c r="O41" s="26"/>
      <c r="P41" s="26"/>
      <c r="Q41" s="26"/>
      <c r="R41" s="26"/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4143675.7099999995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2">
        <f t="shared" si="1"/>
        <v>0</v>
      </c>
      <c r="AH41" s="22">
        <f t="shared" si="2"/>
        <v>4143675.7099999995</v>
      </c>
      <c r="AI41" s="22">
        <f t="shared" si="3"/>
        <v>0</v>
      </c>
      <c r="AJ41" s="22">
        <f t="shared" si="4"/>
        <v>0</v>
      </c>
      <c r="AK41" s="22">
        <f t="shared" si="0"/>
        <v>4143675.7099999995</v>
      </c>
    </row>
    <row r="42" spans="1:37">
      <c r="A42" s="4" t="s">
        <v>208</v>
      </c>
      <c r="B42" s="6" t="s">
        <v>1366</v>
      </c>
      <c r="C42" s="23" t="s">
        <v>791</v>
      </c>
      <c r="D42" s="23" t="s">
        <v>792</v>
      </c>
      <c r="E42" s="23" t="s">
        <v>1818</v>
      </c>
      <c r="F42" s="9" t="s">
        <v>200</v>
      </c>
      <c r="G42" s="24" t="s">
        <v>201</v>
      </c>
      <c r="H42" s="3" t="s">
        <v>1325</v>
      </c>
      <c r="I42" s="27">
        <v>41274</v>
      </c>
      <c r="J42" s="26"/>
      <c r="K42" s="26"/>
      <c r="L42" s="26"/>
      <c r="M42" s="26"/>
      <c r="N42" s="26"/>
      <c r="O42" s="26"/>
      <c r="P42" s="26"/>
      <c r="Q42" s="26"/>
      <c r="R42" s="26"/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4039263.0999999996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2">
        <f t="shared" si="1"/>
        <v>0</v>
      </c>
      <c r="AH42" s="22">
        <f t="shared" si="2"/>
        <v>4039263.0999999996</v>
      </c>
      <c r="AI42" s="22">
        <f t="shared" si="3"/>
        <v>0</v>
      </c>
      <c r="AJ42" s="22">
        <f t="shared" si="4"/>
        <v>0</v>
      </c>
      <c r="AK42" s="22">
        <f t="shared" si="0"/>
        <v>4039263.0999999996</v>
      </c>
    </row>
    <row r="43" spans="1:37">
      <c r="A43" s="4" t="s">
        <v>208</v>
      </c>
      <c r="B43" s="6" t="s">
        <v>1364</v>
      </c>
      <c r="C43" s="23" t="s">
        <v>1447</v>
      </c>
      <c r="D43" s="23" t="s">
        <v>1448</v>
      </c>
      <c r="E43" s="23" t="s">
        <v>1814</v>
      </c>
      <c r="F43" s="9" t="s">
        <v>199</v>
      </c>
      <c r="G43" s="24" t="s">
        <v>11</v>
      </c>
      <c r="H43" s="3" t="s">
        <v>1325</v>
      </c>
      <c r="I43" s="27">
        <v>41213</v>
      </c>
      <c r="J43" s="26"/>
      <c r="K43" s="26"/>
      <c r="L43" s="26"/>
      <c r="M43" s="26"/>
      <c r="N43" s="26"/>
      <c r="O43" s="26"/>
      <c r="P43" s="26"/>
      <c r="Q43" s="26"/>
      <c r="R43" s="26"/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3940488.61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2">
        <f t="shared" si="1"/>
        <v>0</v>
      </c>
      <c r="AH43" s="22">
        <f t="shared" si="2"/>
        <v>3940488.61</v>
      </c>
      <c r="AI43" s="22">
        <f t="shared" si="3"/>
        <v>0</v>
      </c>
      <c r="AJ43" s="22">
        <f t="shared" si="4"/>
        <v>0</v>
      </c>
      <c r="AK43" s="22">
        <f t="shared" si="0"/>
        <v>3940488.61</v>
      </c>
    </row>
    <row r="44" spans="1:37">
      <c r="A44" s="4" t="s">
        <v>208</v>
      </c>
      <c r="B44" s="6" t="s">
        <v>1368</v>
      </c>
      <c r="C44" s="23" t="s">
        <v>1334</v>
      </c>
      <c r="D44" s="23" t="s">
        <v>709</v>
      </c>
      <c r="E44" s="23" t="s">
        <v>1816</v>
      </c>
      <c r="F44" s="9" t="s">
        <v>143</v>
      </c>
      <c r="G44" s="24" t="s">
        <v>11</v>
      </c>
      <c r="H44" s="3" t="s">
        <v>1325</v>
      </c>
      <c r="I44" s="27">
        <v>41060</v>
      </c>
      <c r="J44" s="26"/>
      <c r="K44" s="26"/>
      <c r="L44" s="26"/>
      <c r="M44" s="26"/>
      <c r="N44" s="26"/>
      <c r="O44" s="26"/>
      <c r="P44" s="26"/>
      <c r="Q44" s="26"/>
      <c r="R44" s="26"/>
      <c r="S44" s="26">
        <v>0</v>
      </c>
      <c r="T44" s="26">
        <v>3906103.02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2">
        <f t="shared" si="1"/>
        <v>0</v>
      </c>
      <c r="AH44" s="22">
        <f t="shared" si="2"/>
        <v>3906103.02</v>
      </c>
      <c r="AI44" s="22">
        <f t="shared" si="3"/>
        <v>0</v>
      </c>
      <c r="AJ44" s="22">
        <f t="shared" si="4"/>
        <v>0</v>
      </c>
      <c r="AK44" s="22">
        <f t="shared" si="0"/>
        <v>3906103.02</v>
      </c>
    </row>
    <row r="45" spans="1:37">
      <c r="A45" s="4" t="s">
        <v>208</v>
      </c>
      <c r="B45" s="6" t="s">
        <v>1344</v>
      </c>
      <c r="C45" s="23" t="s">
        <v>1166</v>
      </c>
      <c r="D45" s="23" t="s">
        <v>1167</v>
      </c>
      <c r="E45" s="23" t="s">
        <v>1813</v>
      </c>
      <c r="F45" s="9" t="s">
        <v>199</v>
      </c>
      <c r="G45" s="24" t="s">
        <v>11</v>
      </c>
      <c r="H45" s="3" t="s">
        <v>1325</v>
      </c>
      <c r="I45" s="27">
        <v>41090</v>
      </c>
      <c r="J45" s="26"/>
      <c r="K45" s="26"/>
      <c r="L45" s="26"/>
      <c r="M45" s="26"/>
      <c r="N45" s="26"/>
      <c r="O45" s="26"/>
      <c r="P45" s="26"/>
      <c r="Q45" s="26"/>
      <c r="R45" s="26"/>
      <c r="S45" s="26">
        <v>0</v>
      </c>
      <c r="T45" s="26">
        <v>0</v>
      </c>
      <c r="U45" s="26">
        <v>3722711.88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2">
        <f t="shared" si="1"/>
        <v>0</v>
      </c>
      <c r="AH45" s="22">
        <f t="shared" si="2"/>
        <v>3722711.88</v>
      </c>
      <c r="AI45" s="22">
        <f t="shared" si="3"/>
        <v>0</v>
      </c>
      <c r="AJ45" s="22">
        <f t="shared" si="4"/>
        <v>0</v>
      </c>
      <c r="AK45" s="22">
        <f t="shared" si="0"/>
        <v>3722711.88</v>
      </c>
    </row>
    <row r="46" spans="1:37">
      <c r="A46" s="4" t="s">
        <v>208</v>
      </c>
      <c r="B46" s="6" t="s">
        <v>1369</v>
      </c>
      <c r="C46" s="23" t="s">
        <v>156</v>
      </c>
      <c r="D46" s="23" t="s">
        <v>1018</v>
      </c>
      <c r="E46" s="23" t="s">
        <v>1814</v>
      </c>
      <c r="F46" s="9" t="s">
        <v>199</v>
      </c>
      <c r="G46" s="24" t="s">
        <v>11</v>
      </c>
      <c r="H46" s="3" t="s">
        <v>1325</v>
      </c>
      <c r="I46" s="27">
        <v>40877</v>
      </c>
      <c r="J46" s="26"/>
      <c r="K46" s="26"/>
      <c r="L46" s="26"/>
      <c r="M46" s="26"/>
      <c r="N46" s="26"/>
      <c r="O46" s="26"/>
      <c r="P46" s="26"/>
      <c r="Q46" s="26"/>
      <c r="R46" s="26"/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2">
        <f t="shared" si="1"/>
        <v>0</v>
      </c>
      <c r="AH46" s="22">
        <f t="shared" si="2"/>
        <v>0</v>
      </c>
      <c r="AI46" s="22">
        <f t="shared" si="3"/>
        <v>0</v>
      </c>
      <c r="AJ46" s="22">
        <f t="shared" si="4"/>
        <v>0</v>
      </c>
      <c r="AK46" s="22">
        <f t="shared" si="0"/>
        <v>0</v>
      </c>
    </row>
    <row r="47" spans="1:37">
      <c r="A47" s="4" t="s">
        <v>208</v>
      </c>
      <c r="B47" s="6" t="s">
        <v>1361</v>
      </c>
      <c r="C47" s="23" t="s">
        <v>1030</v>
      </c>
      <c r="D47" s="23" t="s">
        <v>1031</v>
      </c>
      <c r="E47" s="23" t="s">
        <v>1816</v>
      </c>
      <c r="F47" s="9" t="s">
        <v>199</v>
      </c>
      <c r="G47" s="24" t="s">
        <v>11</v>
      </c>
      <c r="H47" s="3" t="s">
        <v>1325</v>
      </c>
      <c r="I47" s="27">
        <v>41019</v>
      </c>
      <c r="J47" s="26"/>
      <c r="K47" s="26"/>
      <c r="L47" s="26"/>
      <c r="M47" s="26"/>
      <c r="N47" s="26"/>
      <c r="O47" s="26"/>
      <c r="P47" s="26"/>
      <c r="Q47" s="26"/>
      <c r="R47" s="26"/>
      <c r="S47" s="26">
        <v>3521520.34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2">
        <f t="shared" si="1"/>
        <v>0</v>
      </c>
      <c r="AH47" s="22">
        <f t="shared" si="2"/>
        <v>3521520.34</v>
      </c>
      <c r="AI47" s="22">
        <f t="shared" si="3"/>
        <v>0</v>
      </c>
      <c r="AJ47" s="22">
        <f t="shared" si="4"/>
        <v>0</v>
      </c>
      <c r="AK47" s="22">
        <f t="shared" si="0"/>
        <v>3521520.34</v>
      </c>
    </row>
    <row r="48" spans="1:37">
      <c r="A48" s="4" t="s">
        <v>208</v>
      </c>
      <c r="B48" s="6" t="s">
        <v>1370</v>
      </c>
      <c r="C48" s="23" t="s">
        <v>1337</v>
      </c>
      <c r="D48" s="23" t="s">
        <v>1449</v>
      </c>
      <c r="E48" s="23" t="s">
        <v>1816</v>
      </c>
      <c r="F48" s="9" t="s">
        <v>143</v>
      </c>
      <c r="G48" s="24" t="s">
        <v>11</v>
      </c>
      <c r="H48" s="3" t="s">
        <v>1325</v>
      </c>
      <c r="I48" s="27">
        <v>41243</v>
      </c>
      <c r="J48" s="26"/>
      <c r="K48" s="26"/>
      <c r="L48" s="26"/>
      <c r="M48" s="26"/>
      <c r="N48" s="26"/>
      <c r="O48" s="26"/>
      <c r="P48" s="26"/>
      <c r="Q48" s="26"/>
      <c r="R48" s="26"/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3517933.0699999989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2">
        <f t="shared" si="1"/>
        <v>0</v>
      </c>
      <c r="AH48" s="22">
        <f t="shared" si="2"/>
        <v>3517933.0699999989</v>
      </c>
      <c r="AI48" s="22">
        <f t="shared" si="3"/>
        <v>0</v>
      </c>
      <c r="AJ48" s="22">
        <f t="shared" si="4"/>
        <v>0</v>
      </c>
      <c r="AK48" s="22">
        <f t="shared" si="0"/>
        <v>3517933.0699999989</v>
      </c>
    </row>
    <row r="49" spans="1:37">
      <c r="A49" s="4" t="s">
        <v>208</v>
      </c>
      <c r="B49" s="6" t="s">
        <v>1365</v>
      </c>
      <c r="C49" s="23" t="s">
        <v>1450</v>
      </c>
      <c r="D49" s="23" t="s">
        <v>566</v>
      </c>
      <c r="E49" s="23" t="s">
        <v>1814</v>
      </c>
      <c r="F49" s="9" t="s">
        <v>198</v>
      </c>
      <c r="G49" s="9" t="s">
        <v>205</v>
      </c>
      <c r="H49" s="3" t="s">
        <v>1325</v>
      </c>
      <c r="I49" s="27">
        <v>41227</v>
      </c>
      <c r="J49" s="26"/>
      <c r="K49" s="26"/>
      <c r="L49" s="26"/>
      <c r="M49" s="26"/>
      <c r="N49" s="26"/>
      <c r="O49" s="26"/>
      <c r="P49" s="26"/>
      <c r="Q49" s="26"/>
      <c r="R49" s="26"/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3367903.05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2">
        <f t="shared" si="1"/>
        <v>0</v>
      </c>
      <c r="AH49" s="22">
        <f t="shared" si="2"/>
        <v>3367903.05</v>
      </c>
      <c r="AI49" s="22">
        <f t="shared" si="3"/>
        <v>0</v>
      </c>
      <c r="AJ49" s="22">
        <f t="shared" si="4"/>
        <v>0</v>
      </c>
      <c r="AK49" s="22">
        <f t="shared" si="0"/>
        <v>3367903.05</v>
      </c>
    </row>
    <row r="50" spans="1:37">
      <c r="A50" s="4" t="s">
        <v>208</v>
      </c>
      <c r="B50" s="6" t="s">
        <v>1371</v>
      </c>
      <c r="C50" s="23" t="s">
        <v>1115</v>
      </c>
      <c r="D50" s="23" t="s">
        <v>1116</v>
      </c>
      <c r="E50" s="23" t="s">
        <v>1816</v>
      </c>
      <c r="F50" s="9" t="s">
        <v>143</v>
      </c>
      <c r="G50" s="24" t="s">
        <v>11</v>
      </c>
      <c r="H50" s="3" t="s">
        <v>1325</v>
      </c>
      <c r="I50" s="27">
        <v>41274</v>
      </c>
      <c r="J50" s="26"/>
      <c r="K50" s="26"/>
      <c r="L50" s="26"/>
      <c r="M50" s="26"/>
      <c r="N50" s="26"/>
      <c r="O50" s="26"/>
      <c r="P50" s="26"/>
      <c r="Q50" s="26"/>
      <c r="R50" s="26"/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3345268.1799999997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2">
        <f t="shared" si="1"/>
        <v>0</v>
      </c>
      <c r="AH50" s="22">
        <f t="shared" si="2"/>
        <v>3345268.1799999997</v>
      </c>
      <c r="AI50" s="22">
        <f t="shared" si="3"/>
        <v>0</v>
      </c>
      <c r="AJ50" s="22">
        <f t="shared" si="4"/>
        <v>0</v>
      </c>
      <c r="AK50" s="22">
        <f t="shared" si="0"/>
        <v>3345268.1799999997</v>
      </c>
    </row>
    <row r="51" spans="1:37">
      <c r="A51" s="4" t="s">
        <v>208</v>
      </c>
      <c r="B51" s="6" t="s">
        <v>1348</v>
      </c>
      <c r="C51" s="23" t="s">
        <v>814</v>
      </c>
      <c r="D51" s="23" t="s">
        <v>815</v>
      </c>
      <c r="E51" s="23" t="s">
        <v>1811</v>
      </c>
      <c r="F51" s="9" t="s">
        <v>198</v>
      </c>
      <c r="G51" s="9" t="s">
        <v>205</v>
      </c>
      <c r="H51" s="3" t="s">
        <v>1325</v>
      </c>
      <c r="I51" s="27">
        <v>41247</v>
      </c>
      <c r="J51" s="26"/>
      <c r="K51" s="26"/>
      <c r="L51" s="26"/>
      <c r="M51" s="26"/>
      <c r="N51" s="26"/>
      <c r="O51" s="26"/>
      <c r="P51" s="26"/>
      <c r="Q51" s="26"/>
      <c r="R51" s="26"/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3287015.7100000004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2">
        <f t="shared" si="1"/>
        <v>0</v>
      </c>
      <c r="AH51" s="22">
        <f t="shared" si="2"/>
        <v>3287015.7100000004</v>
      </c>
      <c r="AI51" s="22">
        <f t="shared" si="3"/>
        <v>0</v>
      </c>
      <c r="AJ51" s="22">
        <f t="shared" si="4"/>
        <v>0</v>
      </c>
      <c r="AK51" s="22">
        <f t="shared" si="0"/>
        <v>3287015.7100000004</v>
      </c>
    </row>
    <row r="52" spans="1:37">
      <c r="A52" s="4" t="s">
        <v>208</v>
      </c>
      <c r="B52" s="6" t="s">
        <v>1372</v>
      </c>
      <c r="C52" s="23" t="s">
        <v>280</v>
      </c>
      <c r="D52" s="23" t="s">
        <v>945</v>
      </c>
      <c r="E52" s="23" t="s">
        <v>1812</v>
      </c>
      <c r="F52" s="9" t="s">
        <v>199</v>
      </c>
      <c r="G52" s="24" t="s">
        <v>11</v>
      </c>
      <c r="H52" s="3" t="s">
        <v>1325</v>
      </c>
      <c r="I52" s="27" t="s">
        <v>1809</v>
      </c>
      <c r="J52" s="26"/>
      <c r="K52" s="26"/>
      <c r="L52" s="26"/>
      <c r="M52" s="26"/>
      <c r="N52" s="26"/>
      <c r="O52" s="26"/>
      <c r="P52" s="26"/>
      <c r="Q52" s="26"/>
      <c r="R52" s="26"/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447551.63</v>
      </c>
      <c r="AF52" s="26">
        <v>144581.05999999994</v>
      </c>
      <c r="AG52" s="22">
        <f t="shared" si="1"/>
        <v>0</v>
      </c>
      <c r="AH52" s="22">
        <f t="shared" si="2"/>
        <v>0</v>
      </c>
      <c r="AI52" s="22">
        <f t="shared" si="3"/>
        <v>0</v>
      </c>
      <c r="AJ52" s="22">
        <f t="shared" si="4"/>
        <v>592132.68999999994</v>
      </c>
      <c r="AK52" s="22">
        <f t="shared" si="0"/>
        <v>592132.68999999994</v>
      </c>
    </row>
    <row r="53" spans="1:37">
      <c r="A53" s="4" t="s">
        <v>208</v>
      </c>
      <c r="B53" s="6" t="s">
        <v>1361</v>
      </c>
      <c r="C53" s="23" t="s">
        <v>1027</v>
      </c>
      <c r="D53" s="23" t="s">
        <v>1028</v>
      </c>
      <c r="E53" s="23" t="s">
        <v>1814</v>
      </c>
      <c r="F53" s="9" t="s">
        <v>199</v>
      </c>
      <c r="G53" s="24" t="s">
        <v>11</v>
      </c>
      <c r="H53" s="3" t="s">
        <v>1325</v>
      </c>
      <c r="I53" s="27">
        <v>41060</v>
      </c>
      <c r="J53" s="26"/>
      <c r="K53" s="26"/>
      <c r="L53" s="26"/>
      <c r="M53" s="26"/>
      <c r="N53" s="26"/>
      <c r="O53" s="26"/>
      <c r="P53" s="26"/>
      <c r="Q53" s="26"/>
      <c r="R53" s="26"/>
      <c r="S53" s="26">
        <v>0</v>
      </c>
      <c r="T53" s="26">
        <v>3238933.36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2">
        <f t="shared" si="1"/>
        <v>0</v>
      </c>
      <c r="AH53" s="22">
        <f t="shared" si="2"/>
        <v>3238933.36</v>
      </c>
      <c r="AI53" s="22">
        <f t="shared" si="3"/>
        <v>0</v>
      </c>
      <c r="AJ53" s="22">
        <f t="shared" si="4"/>
        <v>0</v>
      </c>
      <c r="AK53" s="22">
        <f t="shared" si="0"/>
        <v>3238933.36</v>
      </c>
    </row>
    <row r="54" spans="1:37">
      <c r="A54" s="4" t="s">
        <v>208</v>
      </c>
      <c r="B54" s="6" t="s">
        <v>1361</v>
      </c>
      <c r="C54" s="23" t="s">
        <v>257</v>
      </c>
      <c r="D54" s="23" t="s">
        <v>1024</v>
      </c>
      <c r="E54" s="23" t="s">
        <v>1816</v>
      </c>
      <c r="F54" s="9" t="s">
        <v>199</v>
      </c>
      <c r="G54" s="24" t="s">
        <v>11</v>
      </c>
      <c r="H54" s="3" t="s">
        <v>1325</v>
      </c>
      <c r="I54" s="27">
        <v>41029</v>
      </c>
      <c r="J54" s="26"/>
      <c r="K54" s="26"/>
      <c r="L54" s="26"/>
      <c r="M54" s="26"/>
      <c r="N54" s="26"/>
      <c r="O54" s="26"/>
      <c r="P54" s="26"/>
      <c r="Q54" s="26"/>
      <c r="R54" s="26"/>
      <c r="S54" s="26">
        <v>3233257.88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2">
        <f t="shared" si="1"/>
        <v>0</v>
      </c>
      <c r="AH54" s="22">
        <f t="shared" si="2"/>
        <v>3233257.88</v>
      </c>
      <c r="AI54" s="22">
        <f t="shared" si="3"/>
        <v>0</v>
      </c>
      <c r="AJ54" s="22">
        <f t="shared" si="4"/>
        <v>0</v>
      </c>
      <c r="AK54" s="22">
        <f t="shared" si="0"/>
        <v>3233257.88</v>
      </c>
    </row>
    <row r="55" spans="1:37">
      <c r="A55" s="4" t="s">
        <v>208</v>
      </c>
      <c r="B55" s="6" t="s">
        <v>1352</v>
      </c>
      <c r="C55" s="23" t="s">
        <v>1451</v>
      </c>
      <c r="D55" s="23" t="s">
        <v>650</v>
      </c>
      <c r="E55" s="23" t="s">
        <v>1816</v>
      </c>
      <c r="F55" s="9" t="s">
        <v>199</v>
      </c>
      <c r="G55" s="24" t="s">
        <v>11</v>
      </c>
      <c r="H55" s="3" t="s">
        <v>1325</v>
      </c>
      <c r="I55" s="27">
        <v>41152</v>
      </c>
      <c r="J55" s="26"/>
      <c r="K55" s="26"/>
      <c r="L55" s="26"/>
      <c r="M55" s="26"/>
      <c r="N55" s="26"/>
      <c r="O55" s="26"/>
      <c r="P55" s="26"/>
      <c r="Q55" s="26"/>
      <c r="R55" s="26"/>
      <c r="S55" s="26">
        <v>0</v>
      </c>
      <c r="T55" s="26">
        <v>0</v>
      </c>
      <c r="U55" s="26">
        <v>0</v>
      </c>
      <c r="V55" s="26">
        <v>0</v>
      </c>
      <c r="W55" s="26">
        <v>3222441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2">
        <f t="shared" si="1"/>
        <v>0</v>
      </c>
      <c r="AH55" s="22">
        <f t="shared" si="2"/>
        <v>3222441</v>
      </c>
      <c r="AI55" s="22">
        <f t="shared" si="3"/>
        <v>0</v>
      </c>
      <c r="AJ55" s="22">
        <f t="shared" si="4"/>
        <v>0</v>
      </c>
      <c r="AK55" s="22">
        <f t="shared" si="0"/>
        <v>3222441</v>
      </c>
    </row>
    <row r="56" spans="1:37">
      <c r="A56" s="4" t="s">
        <v>208</v>
      </c>
      <c r="B56" s="6" t="s">
        <v>1345</v>
      </c>
      <c r="C56" s="23" t="s">
        <v>1452</v>
      </c>
      <c r="D56" s="23" t="s">
        <v>415</v>
      </c>
      <c r="E56" s="23" t="s">
        <v>1816</v>
      </c>
      <c r="F56" s="9" t="s">
        <v>199</v>
      </c>
      <c r="G56" s="24" t="s">
        <v>11</v>
      </c>
      <c r="H56" s="3" t="s">
        <v>1325</v>
      </c>
      <c r="I56" s="27">
        <v>41060</v>
      </c>
      <c r="J56" s="26"/>
      <c r="K56" s="26"/>
      <c r="L56" s="26"/>
      <c r="M56" s="26"/>
      <c r="N56" s="26"/>
      <c r="O56" s="26"/>
      <c r="P56" s="26"/>
      <c r="Q56" s="26"/>
      <c r="R56" s="26"/>
      <c r="S56" s="26">
        <v>0</v>
      </c>
      <c r="T56" s="26">
        <v>268084</v>
      </c>
      <c r="U56" s="26">
        <v>0</v>
      </c>
      <c r="V56" s="26">
        <v>2932373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2">
        <f t="shared" si="1"/>
        <v>0</v>
      </c>
      <c r="AH56" s="22">
        <f t="shared" si="2"/>
        <v>3200457</v>
      </c>
      <c r="AI56" s="22">
        <f t="shared" si="3"/>
        <v>0</v>
      </c>
      <c r="AJ56" s="22">
        <f t="shared" si="4"/>
        <v>0</v>
      </c>
      <c r="AK56" s="22">
        <f t="shared" si="0"/>
        <v>3200457</v>
      </c>
    </row>
    <row r="57" spans="1:37">
      <c r="A57" s="4" t="s">
        <v>208</v>
      </c>
      <c r="B57" s="6" t="s">
        <v>1352</v>
      </c>
      <c r="C57" s="23" t="s">
        <v>1453</v>
      </c>
      <c r="D57" s="23" t="s">
        <v>1454</v>
      </c>
      <c r="E57" s="23" t="s">
        <v>1814</v>
      </c>
      <c r="F57" s="9" t="s">
        <v>199</v>
      </c>
      <c r="G57" s="24" t="s">
        <v>11</v>
      </c>
      <c r="H57" s="3" t="s">
        <v>1325</v>
      </c>
      <c r="I57" s="27">
        <v>41029</v>
      </c>
      <c r="J57" s="26"/>
      <c r="K57" s="26"/>
      <c r="L57" s="26"/>
      <c r="M57" s="26"/>
      <c r="N57" s="26"/>
      <c r="O57" s="26"/>
      <c r="P57" s="26"/>
      <c r="Q57" s="26"/>
      <c r="R57" s="26"/>
      <c r="S57" s="26">
        <v>3028368.08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2">
        <f t="shared" si="1"/>
        <v>0</v>
      </c>
      <c r="AH57" s="22">
        <f t="shared" si="2"/>
        <v>3028368.08</v>
      </c>
      <c r="AI57" s="22">
        <f t="shared" si="3"/>
        <v>0</v>
      </c>
      <c r="AJ57" s="22">
        <f t="shared" si="4"/>
        <v>0</v>
      </c>
      <c r="AK57" s="22">
        <f t="shared" si="0"/>
        <v>3028368.08</v>
      </c>
    </row>
    <row r="58" spans="1:37">
      <c r="A58" s="4" t="s">
        <v>208</v>
      </c>
      <c r="B58" s="6" t="s">
        <v>1350</v>
      </c>
      <c r="C58" s="23" t="s">
        <v>832</v>
      </c>
      <c r="D58" s="23" t="s">
        <v>833</v>
      </c>
      <c r="E58" s="23" t="s">
        <v>1814</v>
      </c>
      <c r="F58" s="9" t="s">
        <v>198</v>
      </c>
      <c r="G58" s="9" t="s">
        <v>205</v>
      </c>
      <c r="H58" s="3" t="s">
        <v>1325</v>
      </c>
      <c r="I58" s="27">
        <v>41209</v>
      </c>
      <c r="J58" s="26"/>
      <c r="K58" s="26"/>
      <c r="L58" s="26"/>
      <c r="M58" s="26"/>
      <c r="N58" s="26"/>
      <c r="O58" s="26"/>
      <c r="P58" s="26"/>
      <c r="Q58" s="26"/>
      <c r="R58" s="26"/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3015539.33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2">
        <f t="shared" si="1"/>
        <v>0</v>
      </c>
      <c r="AH58" s="22">
        <f t="shared" si="2"/>
        <v>3015539.33</v>
      </c>
      <c r="AI58" s="22">
        <f t="shared" si="3"/>
        <v>0</v>
      </c>
      <c r="AJ58" s="22">
        <f t="shared" si="4"/>
        <v>0</v>
      </c>
      <c r="AK58" s="22">
        <f t="shared" si="0"/>
        <v>3015539.33</v>
      </c>
    </row>
    <row r="59" spans="1:37">
      <c r="A59" s="4" t="s">
        <v>208</v>
      </c>
      <c r="B59" s="6" t="s">
        <v>1373</v>
      </c>
      <c r="C59" s="23" t="s">
        <v>332</v>
      </c>
      <c r="D59" s="23" t="s">
        <v>1455</v>
      </c>
      <c r="E59" s="23" t="s">
        <v>1816</v>
      </c>
      <c r="F59" s="9" t="s">
        <v>202</v>
      </c>
      <c r="G59" s="24" t="s">
        <v>11</v>
      </c>
      <c r="H59" s="3" t="s">
        <v>1325</v>
      </c>
      <c r="I59" s="27">
        <v>41363</v>
      </c>
      <c r="J59" s="26"/>
      <c r="K59" s="26"/>
      <c r="L59" s="26"/>
      <c r="M59" s="26"/>
      <c r="N59" s="26"/>
      <c r="O59" s="26"/>
      <c r="P59" s="26"/>
      <c r="Q59" s="26"/>
      <c r="R59" s="26"/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2921306.7</v>
      </c>
      <c r="AE59" s="26">
        <v>0</v>
      </c>
      <c r="AF59" s="26">
        <v>0</v>
      </c>
      <c r="AG59" s="22">
        <f t="shared" si="1"/>
        <v>0</v>
      </c>
      <c r="AH59" s="22">
        <f t="shared" si="2"/>
        <v>0</v>
      </c>
      <c r="AI59" s="22">
        <f t="shared" si="3"/>
        <v>2921306.7</v>
      </c>
      <c r="AJ59" s="22">
        <f t="shared" si="4"/>
        <v>0</v>
      </c>
      <c r="AK59" s="22">
        <f t="shared" si="0"/>
        <v>2921306.7</v>
      </c>
    </row>
    <row r="60" spans="1:37">
      <c r="A60" s="4" t="s">
        <v>208</v>
      </c>
      <c r="B60" s="6" t="s">
        <v>1374</v>
      </c>
      <c r="C60" s="23" t="s">
        <v>331</v>
      </c>
      <c r="D60" s="23" t="s">
        <v>1456</v>
      </c>
      <c r="E60" s="23" t="s">
        <v>1816</v>
      </c>
      <c r="F60" s="9" t="s">
        <v>202</v>
      </c>
      <c r="G60" s="24" t="s">
        <v>11</v>
      </c>
      <c r="H60" s="3" t="s">
        <v>1325</v>
      </c>
      <c r="I60" s="27">
        <v>41394</v>
      </c>
      <c r="J60" s="26"/>
      <c r="K60" s="26"/>
      <c r="L60" s="26"/>
      <c r="M60" s="26"/>
      <c r="N60" s="26"/>
      <c r="O60" s="26"/>
      <c r="P60" s="26"/>
      <c r="Q60" s="26"/>
      <c r="R60" s="26"/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2902285.71</v>
      </c>
      <c r="AF60" s="26">
        <v>0</v>
      </c>
      <c r="AG60" s="22">
        <f t="shared" si="1"/>
        <v>0</v>
      </c>
      <c r="AH60" s="22">
        <f t="shared" si="2"/>
        <v>0</v>
      </c>
      <c r="AI60" s="22">
        <f t="shared" si="3"/>
        <v>0</v>
      </c>
      <c r="AJ60" s="22">
        <f t="shared" si="4"/>
        <v>2902285.71</v>
      </c>
      <c r="AK60" s="22">
        <f t="shared" si="0"/>
        <v>2902285.71</v>
      </c>
    </row>
    <row r="61" spans="1:37">
      <c r="A61" s="4" t="s">
        <v>208</v>
      </c>
      <c r="B61" s="6" t="s">
        <v>1375</v>
      </c>
      <c r="C61" s="23" t="s">
        <v>1457</v>
      </c>
      <c r="D61" s="23" t="s">
        <v>377</v>
      </c>
      <c r="E61" s="23" t="s">
        <v>1816</v>
      </c>
      <c r="F61" s="9" t="s">
        <v>199</v>
      </c>
      <c r="G61" s="24" t="s">
        <v>11</v>
      </c>
      <c r="H61" s="3" t="s">
        <v>1325</v>
      </c>
      <c r="I61" s="27">
        <v>41090</v>
      </c>
      <c r="J61" s="26"/>
      <c r="K61" s="26"/>
      <c r="L61" s="26"/>
      <c r="M61" s="26"/>
      <c r="N61" s="26"/>
      <c r="O61" s="26"/>
      <c r="P61" s="26"/>
      <c r="Q61" s="26"/>
      <c r="R61" s="26"/>
      <c r="S61" s="26">
        <v>0</v>
      </c>
      <c r="T61" s="26">
        <v>0</v>
      </c>
      <c r="U61" s="26">
        <v>2826337.1999999997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2">
        <f t="shared" si="1"/>
        <v>0</v>
      </c>
      <c r="AH61" s="22">
        <f t="shared" si="2"/>
        <v>2826337.1999999997</v>
      </c>
      <c r="AI61" s="22">
        <f t="shared" si="3"/>
        <v>0</v>
      </c>
      <c r="AJ61" s="22">
        <f t="shared" si="4"/>
        <v>0</v>
      </c>
      <c r="AK61" s="22">
        <f t="shared" si="0"/>
        <v>2826337.1999999997</v>
      </c>
    </row>
    <row r="62" spans="1:37">
      <c r="A62" s="4" t="s">
        <v>208</v>
      </c>
      <c r="B62" s="6" t="s">
        <v>1352</v>
      </c>
      <c r="C62" s="23" t="s">
        <v>1458</v>
      </c>
      <c r="D62" s="23" t="s">
        <v>626</v>
      </c>
      <c r="E62" s="23" t="s">
        <v>1816</v>
      </c>
      <c r="F62" s="9" t="s">
        <v>199</v>
      </c>
      <c r="G62" s="24" t="s">
        <v>11</v>
      </c>
      <c r="H62" s="3" t="s">
        <v>1325</v>
      </c>
      <c r="I62" s="27">
        <v>41092</v>
      </c>
      <c r="J62" s="26"/>
      <c r="K62" s="26"/>
      <c r="L62" s="26"/>
      <c r="M62" s="26"/>
      <c r="N62" s="26"/>
      <c r="O62" s="26"/>
      <c r="P62" s="26"/>
      <c r="Q62" s="26"/>
      <c r="R62" s="26"/>
      <c r="S62" s="26">
        <v>0</v>
      </c>
      <c r="T62" s="26">
        <v>0</v>
      </c>
      <c r="U62" s="26">
        <v>0</v>
      </c>
      <c r="V62" s="26">
        <v>2816836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2">
        <f t="shared" si="1"/>
        <v>0</v>
      </c>
      <c r="AH62" s="22">
        <f t="shared" si="2"/>
        <v>2816836</v>
      </c>
      <c r="AI62" s="22">
        <f t="shared" si="3"/>
        <v>0</v>
      </c>
      <c r="AJ62" s="22">
        <f t="shared" si="4"/>
        <v>0</v>
      </c>
      <c r="AK62" s="22">
        <f t="shared" si="0"/>
        <v>2816836</v>
      </c>
    </row>
    <row r="63" spans="1:37">
      <c r="A63" s="4" t="s">
        <v>208</v>
      </c>
      <c r="B63" s="6" t="s">
        <v>1348</v>
      </c>
      <c r="C63" s="23" t="s">
        <v>245</v>
      </c>
      <c r="D63" s="23" t="s">
        <v>286</v>
      </c>
      <c r="E63" s="23" t="s">
        <v>1812</v>
      </c>
      <c r="F63" s="9" t="s">
        <v>198</v>
      </c>
      <c r="G63" s="9" t="s">
        <v>205</v>
      </c>
      <c r="H63" s="3" t="s">
        <v>1325</v>
      </c>
      <c r="I63" s="27">
        <v>40967</v>
      </c>
      <c r="J63" s="26"/>
      <c r="K63" s="26"/>
      <c r="L63" s="26"/>
      <c r="M63" s="26"/>
      <c r="N63" s="26"/>
      <c r="O63" s="26"/>
      <c r="P63" s="26"/>
      <c r="Q63" s="26"/>
      <c r="R63" s="26"/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2">
        <f t="shared" si="1"/>
        <v>0</v>
      </c>
      <c r="AH63" s="22">
        <f t="shared" si="2"/>
        <v>0</v>
      </c>
      <c r="AI63" s="22">
        <f t="shared" si="3"/>
        <v>0</v>
      </c>
      <c r="AJ63" s="22">
        <f t="shared" si="4"/>
        <v>0</v>
      </c>
      <c r="AK63" s="22">
        <f t="shared" si="0"/>
        <v>0</v>
      </c>
    </row>
    <row r="64" spans="1:37">
      <c r="A64" s="4" t="s">
        <v>208</v>
      </c>
      <c r="B64" s="6" t="s">
        <v>1363</v>
      </c>
      <c r="C64" s="23" t="s">
        <v>1071</v>
      </c>
      <c r="D64" s="23" t="s">
        <v>1072</v>
      </c>
      <c r="E64" s="23" t="s">
        <v>1816</v>
      </c>
      <c r="F64" s="9" t="s">
        <v>199</v>
      </c>
      <c r="G64" s="24" t="s">
        <v>11</v>
      </c>
      <c r="H64" s="3" t="s">
        <v>1325</v>
      </c>
      <c r="I64" s="27">
        <v>40908</v>
      </c>
      <c r="J64" s="26"/>
      <c r="K64" s="26"/>
      <c r="L64" s="26"/>
      <c r="M64" s="26"/>
      <c r="N64" s="26"/>
      <c r="O64" s="26"/>
      <c r="P64" s="26"/>
      <c r="Q64" s="26"/>
      <c r="R64" s="26"/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2">
        <f t="shared" si="1"/>
        <v>0</v>
      </c>
      <c r="AH64" s="22">
        <f t="shared" si="2"/>
        <v>0</v>
      </c>
      <c r="AI64" s="22">
        <f t="shared" si="3"/>
        <v>0</v>
      </c>
      <c r="AJ64" s="22">
        <f t="shared" si="4"/>
        <v>0</v>
      </c>
      <c r="AK64" s="22">
        <f t="shared" si="0"/>
        <v>0</v>
      </c>
    </row>
    <row r="65" spans="1:37">
      <c r="A65" s="4" t="s">
        <v>208</v>
      </c>
      <c r="B65" s="6" t="s">
        <v>1376</v>
      </c>
      <c r="C65" s="23" t="s">
        <v>920</v>
      </c>
      <c r="D65" s="23" t="s">
        <v>921</v>
      </c>
      <c r="E65" s="23" t="s">
        <v>1815</v>
      </c>
      <c r="F65" s="9" t="s">
        <v>199</v>
      </c>
      <c r="G65" s="24" t="s">
        <v>203</v>
      </c>
      <c r="H65" s="3" t="s">
        <v>1325</v>
      </c>
      <c r="I65" s="27">
        <v>40877</v>
      </c>
      <c r="J65" s="26"/>
      <c r="K65" s="26"/>
      <c r="L65" s="26"/>
      <c r="M65" s="26"/>
      <c r="N65" s="26"/>
      <c r="O65" s="26"/>
      <c r="P65" s="26"/>
      <c r="Q65" s="26"/>
      <c r="R65" s="26"/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2">
        <f t="shared" si="1"/>
        <v>0</v>
      </c>
      <c r="AH65" s="22">
        <f t="shared" si="2"/>
        <v>0</v>
      </c>
      <c r="AI65" s="22">
        <f t="shared" si="3"/>
        <v>0</v>
      </c>
      <c r="AJ65" s="22">
        <f t="shared" si="4"/>
        <v>0</v>
      </c>
      <c r="AK65" s="22">
        <f t="shared" si="0"/>
        <v>0</v>
      </c>
    </row>
    <row r="66" spans="1:37">
      <c r="A66" s="4" t="s">
        <v>208</v>
      </c>
      <c r="B66" s="6" t="s">
        <v>1377</v>
      </c>
      <c r="C66" s="23" t="s">
        <v>479</v>
      </c>
      <c r="D66" s="23" t="s">
        <v>480</v>
      </c>
      <c r="E66" s="23" t="s">
        <v>1816</v>
      </c>
      <c r="F66" s="9" t="s">
        <v>199</v>
      </c>
      <c r="G66" s="24" t="s">
        <v>11</v>
      </c>
      <c r="H66" s="3" t="s">
        <v>1325</v>
      </c>
      <c r="I66" s="27">
        <v>41385</v>
      </c>
      <c r="J66" s="26"/>
      <c r="K66" s="26"/>
      <c r="L66" s="26"/>
      <c r="M66" s="26"/>
      <c r="N66" s="26"/>
      <c r="O66" s="26"/>
      <c r="P66" s="26"/>
      <c r="Q66" s="26"/>
      <c r="R66" s="26"/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2662402.6800000002</v>
      </c>
      <c r="AF66" s="26">
        <v>0</v>
      </c>
      <c r="AG66" s="22">
        <f t="shared" si="1"/>
        <v>0</v>
      </c>
      <c r="AH66" s="22">
        <f t="shared" si="2"/>
        <v>0</v>
      </c>
      <c r="AI66" s="22">
        <f t="shared" si="3"/>
        <v>0</v>
      </c>
      <c r="AJ66" s="22">
        <f t="shared" si="4"/>
        <v>2662402.6800000002</v>
      </c>
      <c r="AK66" s="22">
        <f t="shared" si="0"/>
        <v>2662402.6800000002</v>
      </c>
    </row>
    <row r="67" spans="1:37">
      <c r="A67" s="4" t="s">
        <v>208</v>
      </c>
      <c r="B67" s="6" t="s">
        <v>1361</v>
      </c>
      <c r="C67" s="23" t="s">
        <v>261</v>
      </c>
      <c r="D67" s="23" t="s">
        <v>1029</v>
      </c>
      <c r="E67" s="23" t="s">
        <v>1817</v>
      </c>
      <c r="F67" s="9" t="s">
        <v>199</v>
      </c>
      <c r="G67" s="24" t="s">
        <v>11</v>
      </c>
      <c r="H67" s="3" t="s">
        <v>1325</v>
      </c>
      <c r="I67" s="27">
        <v>40877</v>
      </c>
      <c r="J67" s="26"/>
      <c r="K67" s="26"/>
      <c r="L67" s="26"/>
      <c r="M67" s="26"/>
      <c r="N67" s="26"/>
      <c r="O67" s="26"/>
      <c r="P67" s="26"/>
      <c r="Q67" s="26"/>
      <c r="R67" s="26"/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2">
        <f t="shared" si="1"/>
        <v>0</v>
      </c>
      <c r="AH67" s="22">
        <f t="shared" si="2"/>
        <v>0</v>
      </c>
      <c r="AI67" s="22">
        <f t="shared" si="3"/>
        <v>0</v>
      </c>
      <c r="AJ67" s="22">
        <f t="shared" si="4"/>
        <v>0</v>
      </c>
      <c r="AK67" s="22">
        <f t="shared" si="0"/>
        <v>0</v>
      </c>
    </row>
    <row r="68" spans="1:37">
      <c r="A68" s="4" t="s">
        <v>208</v>
      </c>
      <c r="B68" s="6" t="s">
        <v>1378</v>
      </c>
      <c r="C68" s="23" t="s">
        <v>1182</v>
      </c>
      <c r="D68" s="23" t="s">
        <v>1183</v>
      </c>
      <c r="E68" s="23" t="s">
        <v>1813</v>
      </c>
      <c r="F68" s="9" t="s">
        <v>199</v>
      </c>
      <c r="G68" s="24" t="s">
        <v>11</v>
      </c>
      <c r="H68" s="3" t="s">
        <v>1325</v>
      </c>
      <c r="I68" s="27">
        <v>40755</v>
      </c>
      <c r="J68" s="26"/>
      <c r="K68" s="26"/>
      <c r="L68" s="26"/>
      <c r="M68" s="26"/>
      <c r="N68" s="26"/>
      <c r="O68" s="26"/>
      <c r="P68" s="26"/>
      <c r="Q68" s="26"/>
      <c r="R68" s="26"/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2">
        <f t="shared" si="1"/>
        <v>0</v>
      </c>
      <c r="AH68" s="22">
        <f t="shared" si="2"/>
        <v>0</v>
      </c>
      <c r="AI68" s="22">
        <f t="shared" si="3"/>
        <v>0</v>
      </c>
      <c r="AJ68" s="22">
        <f t="shared" si="4"/>
        <v>0</v>
      </c>
      <c r="AK68" s="22">
        <f t="shared" si="0"/>
        <v>0</v>
      </c>
    </row>
    <row r="69" spans="1:37">
      <c r="A69" s="4" t="s">
        <v>208</v>
      </c>
      <c r="B69" s="6" t="s">
        <v>1344</v>
      </c>
      <c r="C69" s="23" t="s">
        <v>1133</v>
      </c>
      <c r="D69" s="23" t="s">
        <v>1459</v>
      </c>
      <c r="E69" s="23" t="s">
        <v>1816</v>
      </c>
      <c r="F69" s="9" t="s">
        <v>199</v>
      </c>
      <c r="G69" s="24" t="s">
        <v>11</v>
      </c>
      <c r="H69" s="3" t="s">
        <v>1325</v>
      </c>
      <c r="I69" s="27">
        <v>40878</v>
      </c>
      <c r="J69" s="26"/>
      <c r="K69" s="26"/>
      <c r="L69" s="26"/>
      <c r="M69" s="26"/>
      <c r="N69" s="26"/>
      <c r="O69" s="26"/>
      <c r="P69" s="26"/>
      <c r="Q69" s="26"/>
      <c r="R69" s="26"/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2">
        <f t="shared" si="1"/>
        <v>0</v>
      </c>
      <c r="AH69" s="22">
        <f t="shared" si="2"/>
        <v>0</v>
      </c>
      <c r="AI69" s="22">
        <f t="shared" si="3"/>
        <v>0</v>
      </c>
      <c r="AJ69" s="22">
        <f t="shared" si="4"/>
        <v>0</v>
      </c>
      <c r="AK69" s="22">
        <f t="shared" ref="AK69:AK132" si="5">SUM(J69:AF69)</f>
        <v>0</v>
      </c>
    </row>
    <row r="70" spans="1:37">
      <c r="A70" s="4" t="s">
        <v>208</v>
      </c>
      <c r="B70" s="6" t="s">
        <v>1350</v>
      </c>
      <c r="C70" s="23" t="s">
        <v>842</v>
      </c>
      <c r="D70" s="23" t="s">
        <v>292</v>
      </c>
      <c r="E70" s="23" t="s">
        <v>1811</v>
      </c>
      <c r="F70" s="9" t="s">
        <v>198</v>
      </c>
      <c r="G70" s="9" t="s">
        <v>205</v>
      </c>
      <c r="H70" s="3" t="s">
        <v>1325</v>
      </c>
      <c r="I70" s="27">
        <v>40862</v>
      </c>
      <c r="J70" s="26"/>
      <c r="K70" s="26"/>
      <c r="L70" s="26"/>
      <c r="M70" s="26"/>
      <c r="N70" s="26"/>
      <c r="O70" s="26"/>
      <c r="P70" s="26"/>
      <c r="Q70" s="26"/>
      <c r="R70" s="26"/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2">
        <f t="shared" ref="AG70:AG133" si="6">SUM(J70:O70)</f>
        <v>0</v>
      </c>
      <c r="AH70" s="22">
        <f t="shared" ref="AH70:AH133" si="7">SUM(P70:AA70)</f>
        <v>0</v>
      </c>
      <c r="AI70" s="22">
        <f t="shared" ref="AI70:AI133" si="8">SUM(AB70:AD70)</f>
        <v>0</v>
      </c>
      <c r="AJ70" s="22">
        <f t="shared" ref="AJ70:AJ133" si="9">SUM(AE70:AF70)</f>
        <v>0</v>
      </c>
      <c r="AK70" s="22">
        <f t="shared" si="5"/>
        <v>0</v>
      </c>
    </row>
    <row r="71" spans="1:37">
      <c r="A71" s="4" t="s">
        <v>208</v>
      </c>
      <c r="B71" s="6" t="s">
        <v>1351</v>
      </c>
      <c r="C71" s="23" t="s">
        <v>535</v>
      </c>
      <c r="D71" s="23" t="s">
        <v>536</v>
      </c>
      <c r="E71" s="23" t="s">
        <v>1816</v>
      </c>
      <c r="F71" s="9" t="s">
        <v>199</v>
      </c>
      <c r="G71" s="24" t="s">
        <v>11</v>
      </c>
      <c r="H71" s="3" t="s">
        <v>1325</v>
      </c>
      <c r="I71" s="27">
        <v>41424</v>
      </c>
      <c r="J71" s="26"/>
      <c r="K71" s="26"/>
      <c r="L71" s="26"/>
      <c r="M71" s="26"/>
      <c r="N71" s="26"/>
      <c r="O71" s="26"/>
      <c r="P71" s="26"/>
      <c r="Q71" s="26"/>
      <c r="R71" s="26"/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2484706.08</v>
      </c>
      <c r="AG71" s="22">
        <f t="shared" si="6"/>
        <v>0</v>
      </c>
      <c r="AH71" s="22">
        <f t="shared" si="7"/>
        <v>0</v>
      </c>
      <c r="AI71" s="22">
        <f t="shared" si="8"/>
        <v>0</v>
      </c>
      <c r="AJ71" s="22">
        <f t="shared" si="9"/>
        <v>2484706.08</v>
      </c>
      <c r="AK71" s="22">
        <f t="shared" si="5"/>
        <v>2484706.08</v>
      </c>
    </row>
    <row r="72" spans="1:37">
      <c r="A72" s="4" t="s">
        <v>208</v>
      </c>
      <c r="B72" s="6" t="s">
        <v>1377</v>
      </c>
      <c r="C72" s="23" t="s">
        <v>477</v>
      </c>
      <c r="D72" s="23" t="s">
        <v>478</v>
      </c>
      <c r="E72" s="23" t="s">
        <v>1816</v>
      </c>
      <c r="F72" s="9" t="s">
        <v>199</v>
      </c>
      <c r="G72" s="24" t="s">
        <v>11</v>
      </c>
      <c r="H72" s="3" t="s">
        <v>1325</v>
      </c>
      <c r="I72" s="27">
        <v>41385</v>
      </c>
      <c r="J72" s="26"/>
      <c r="K72" s="26"/>
      <c r="L72" s="26"/>
      <c r="M72" s="26"/>
      <c r="N72" s="26"/>
      <c r="O72" s="26"/>
      <c r="P72" s="26"/>
      <c r="Q72" s="26"/>
      <c r="R72" s="26"/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2372278.44</v>
      </c>
      <c r="AF72" s="26">
        <v>0</v>
      </c>
      <c r="AG72" s="22">
        <f t="shared" si="6"/>
        <v>0</v>
      </c>
      <c r="AH72" s="22">
        <f t="shared" si="7"/>
        <v>0</v>
      </c>
      <c r="AI72" s="22">
        <f t="shared" si="8"/>
        <v>0</v>
      </c>
      <c r="AJ72" s="22">
        <f t="shared" si="9"/>
        <v>2372278.44</v>
      </c>
      <c r="AK72" s="22">
        <f t="shared" si="5"/>
        <v>2372278.44</v>
      </c>
    </row>
    <row r="73" spans="1:37">
      <c r="A73" s="4" t="s">
        <v>208</v>
      </c>
      <c r="B73" s="6" t="s">
        <v>1379</v>
      </c>
      <c r="C73" s="23" t="s">
        <v>768</v>
      </c>
      <c r="D73" s="23" t="s">
        <v>769</v>
      </c>
      <c r="E73" s="23" t="s">
        <v>1819</v>
      </c>
      <c r="F73" s="9" t="s">
        <v>200</v>
      </c>
      <c r="G73" s="24" t="s">
        <v>201</v>
      </c>
      <c r="H73" s="3" t="s">
        <v>1325</v>
      </c>
      <c r="I73" s="27">
        <v>40603</v>
      </c>
      <c r="J73" s="26"/>
      <c r="K73" s="26"/>
      <c r="L73" s="26"/>
      <c r="M73" s="26"/>
      <c r="N73" s="26"/>
      <c r="O73" s="26"/>
      <c r="P73" s="26"/>
      <c r="Q73" s="26"/>
      <c r="R73" s="26"/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2">
        <f t="shared" si="6"/>
        <v>0</v>
      </c>
      <c r="AH73" s="22">
        <f t="shared" si="7"/>
        <v>0</v>
      </c>
      <c r="AI73" s="22">
        <f t="shared" si="8"/>
        <v>0</v>
      </c>
      <c r="AJ73" s="22">
        <f t="shared" si="9"/>
        <v>0</v>
      </c>
      <c r="AK73" s="22">
        <f t="shared" si="5"/>
        <v>0</v>
      </c>
    </row>
    <row r="74" spans="1:37">
      <c r="A74" s="4" t="s">
        <v>208</v>
      </c>
      <c r="B74" s="6" t="s">
        <v>1376</v>
      </c>
      <c r="C74" s="23" t="s">
        <v>1338</v>
      </c>
      <c r="D74" s="23" t="s">
        <v>1339</v>
      </c>
      <c r="E74" s="23" t="s">
        <v>1815</v>
      </c>
      <c r="F74" s="9" t="s">
        <v>199</v>
      </c>
      <c r="G74" s="24" t="s">
        <v>203</v>
      </c>
      <c r="H74" s="3" t="s">
        <v>1325</v>
      </c>
      <c r="I74" s="27">
        <v>40908</v>
      </c>
      <c r="J74" s="26"/>
      <c r="K74" s="26"/>
      <c r="L74" s="26"/>
      <c r="M74" s="26"/>
      <c r="N74" s="26"/>
      <c r="O74" s="26"/>
      <c r="P74" s="26"/>
      <c r="Q74" s="26"/>
      <c r="R74" s="26"/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2">
        <f t="shared" si="6"/>
        <v>0</v>
      </c>
      <c r="AH74" s="22">
        <f t="shared" si="7"/>
        <v>0</v>
      </c>
      <c r="AI74" s="22">
        <f t="shared" si="8"/>
        <v>0</v>
      </c>
      <c r="AJ74" s="22">
        <f t="shared" si="9"/>
        <v>0</v>
      </c>
      <c r="AK74" s="22">
        <f t="shared" si="5"/>
        <v>0</v>
      </c>
    </row>
    <row r="75" spans="1:37">
      <c r="A75" s="4" t="s">
        <v>208</v>
      </c>
      <c r="B75" s="6" t="s">
        <v>1348</v>
      </c>
      <c r="C75" s="23" t="s">
        <v>173</v>
      </c>
      <c r="D75" s="23" t="s">
        <v>194</v>
      </c>
      <c r="E75" s="23" t="s">
        <v>1811</v>
      </c>
      <c r="F75" s="9" t="s">
        <v>198</v>
      </c>
      <c r="G75" s="9" t="s">
        <v>205</v>
      </c>
      <c r="H75" s="3" t="s">
        <v>1325</v>
      </c>
      <c r="I75" s="27">
        <v>41240</v>
      </c>
      <c r="J75" s="26"/>
      <c r="K75" s="26"/>
      <c r="L75" s="26"/>
      <c r="M75" s="26"/>
      <c r="N75" s="26"/>
      <c r="O75" s="26"/>
      <c r="P75" s="26"/>
      <c r="Q75" s="26"/>
      <c r="R75" s="26"/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2318225.04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2">
        <f t="shared" si="6"/>
        <v>0</v>
      </c>
      <c r="AH75" s="22">
        <f t="shared" si="7"/>
        <v>2318225.04</v>
      </c>
      <c r="AI75" s="22">
        <f t="shared" si="8"/>
        <v>0</v>
      </c>
      <c r="AJ75" s="22">
        <f t="shared" si="9"/>
        <v>0</v>
      </c>
      <c r="AK75" s="22">
        <f t="shared" si="5"/>
        <v>2318225.04</v>
      </c>
    </row>
    <row r="76" spans="1:37">
      <c r="A76" s="4" t="s">
        <v>208</v>
      </c>
      <c r="B76" s="6" t="s">
        <v>1380</v>
      </c>
      <c r="C76" s="23" t="s">
        <v>906</v>
      </c>
      <c r="D76" s="23" t="s">
        <v>907</v>
      </c>
      <c r="E76" s="23" t="s">
        <v>1816</v>
      </c>
      <c r="F76" s="9" t="s">
        <v>199</v>
      </c>
      <c r="G76" s="24" t="s">
        <v>11</v>
      </c>
      <c r="H76" s="3" t="s">
        <v>1325</v>
      </c>
      <c r="I76" s="27">
        <v>41397</v>
      </c>
      <c r="J76" s="26"/>
      <c r="K76" s="26"/>
      <c r="L76" s="26"/>
      <c r="M76" s="26"/>
      <c r="N76" s="26"/>
      <c r="O76" s="26"/>
      <c r="P76" s="26"/>
      <c r="Q76" s="26"/>
      <c r="R76" s="26"/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2305108.0799999996</v>
      </c>
      <c r="AG76" s="22">
        <f t="shared" si="6"/>
        <v>0</v>
      </c>
      <c r="AH76" s="22">
        <f t="shared" si="7"/>
        <v>0</v>
      </c>
      <c r="AI76" s="22">
        <f t="shared" si="8"/>
        <v>0</v>
      </c>
      <c r="AJ76" s="22">
        <f t="shared" si="9"/>
        <v>2305108.0799999996</v>
      </c>
      <c r="AK76" s="22">
        <f t="shared" si="5"/>
        <v>2305108.0799999996</v>
      </c>
    </row>
    <row r="77" spans="1:37">
      <c r="A77" s="4" t="s">
        <v>208</v>
      </c>
      <c r="B77" s="6" t="s">
        <v>1352</v>
      </c>
      <c r="C77" s="23" t="s">
        <v>1460</v>
      </c>
      <c r="D77" s="23" t="s">
        <v>1461</v>
      </c>
      <c r="E77" s="23" t="s">
        <v>1816</v>
      </c>
      <c r="F77" s="9" t="s">
        <v>199</v>
      </c>
      <c r="G77" s="24" t="s">
        <v>11</v>
      </c>
      <c r="H77" s="3" t="s">
        <v>1325</v>
      </c>
      <c r="I77" s="27">
        <v>41061</v>
      </c>
      <c r="J77" s="26"/>
      <c r="K77" s="26"/>
      <c r="L77" s="26"/>
      <c r="M77" s="26"/>
      <c r="N77" s="26"/>
      <c r="O77" s="26"/>
      <c r="P77" s="26"/>
      <c r="Q77" s="26"/>
      <c r="R77" s="26"/>
      <c r="S77" s="26">
        <v>0</v>
      </c>
      <c r="T77" s="26">
        <v>0</v>
      </c>
      <c r="U77" s="26">
        <v>2215652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2">
        <f t="shared" si="6"/>
        <v>0</v>
      </c>
      <c r="AH77" s="22">
        <f t="shared" si="7"/>
        <v>2215652</v>
      </c>
      <c r="AI77" s="22">
        <f t="shared" si="8"/>
        <v>0</v>
      </c>
      <c r="AJ77" s="22">
        <f t="shared" si="9"/>
        <v>0</v>
      </c>
      <c r="AK77" s="22">
        <f t="shared" si="5"/>
        <v>2215652</v>
      </c>
    </row>
    <row r="78" spans="1:37">
      <c r="A78" s="4" t="s">
        <v>208</v>
      </c>
      <c r="B78" s="6" t="s">
        <v>1345</v>
      </c>
      <c r="C78" s="23" t="s">
        <v>1462</v>
      </c>
      <c r="D78" s="23" t="s">
        <v>323</v>
      </c>
      <c r="E78" s="23" t="s">
        <v>1816</v>
      </c>
      <c r="F78" s="9" t="s">
        <v>199</v>
      </c>
      <c r="G78" s="24" t="s">
        <v>11</v>
      </c>
      <c r="H78" s="3" t="s">
        <v>1325</v>
      </c>
      <c r="I78" s="27">
        <v>41060</v>
      </c>
      <c r="J78" s="26"/>
      <c r="K78" s="26"/>
      <c r="L78" s="26"/>
      <c r="M78" s="26"/>
      <c r="N78" s="26"/>
      <c r="O78" s="26"/>
      <c r="P78" s="26"/>
      <c r="Q78" s="26"/>
      <c r="R78" s="26"/>
      <c r="S78" s="26">
        <v>0</v>
      </c>
      <c r="T78" s="26">
        <v>439911.87000000005</v>
      </c>
      <c r="U78" s="26">
        <v>0</v>
      </c>
      <c r="V78" s="26">
        <v>1598565.5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2">
        <f t="shared" si="6"/>
        <v>0</v>
      </c>
      <c r="AH78" s="22">
        <f t="shared" si="7"/>
        <v>2038477.37</v>
      </c>
      <c r="AI78" s="22">
        <f t="shared" si="8"/>
        <v>0</v>
      </c>
      <c r="AJ78" s="22">
        <f t="shared" si="9"/>
        <v>0</v>
      </c>
      <c r="AK78" s="22">
        <f t="shared" si="5"/>
        <v>2038477.37</v>
      </c>
    </row>
    <row r="79" spans="1:37">
      <c r="A79" s="4" t="s">
        <v>208</v>
      </c>
      <c r="B79" s="6" t="s">
        <v>1363</v>
      </c>
      <c r="C79" s="23" t="s">
        <v>1066</v>
      </c>
      <c r="D79" s="23" t="s">
        <v>1067</v>
      </c>
      <c r="E79" s="23" t="s">
        <v>1812</v>
      </c>
      <c r="F79" s="9" t="s">
        <v>199</v>
      </c>
      <c r="G79" s="24" t="s">
        <v>11</v>
      </c>
      <c r="H79" s="3" t="s">
        <v>1325</v>
      </c>
      <c r="I79" s="27">
        <v>41273</v>
      </c>
      <c r="J79" s="26"/>
      <c r="K79" s="26"/>
      <c r="L79" s="26"/>
      <c r="M79" s="26"/>
      <c r="N79" s="26"/>
      <c r="O79" s="26"/>
      <c r="P79" s="26"/>
      <c r="Q79" s="26"/>
      <c r="R79" s="26"/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1980626.6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2">
        <f t="shared" si="6"/>
        <v>0</v>
      </c>
      <c r="AH79" s="22">
        <f t="shared" si="7"/>
        <v>1980626.6</v>
      </c>
      <c r="AI79" s="22">
        <f t="shared" si="8"/>
        <v>0</v>
      </c>
      <c r="AJ79" s="22">
        <f t="shared" si="9"/>
        <v>0</v>
      </c>
      <c r="AK79" s="22">
        <f t="shared" si="5"/>
        <v>1980626.6</v>
      </c>
    </row>
    <row r="80" spans="1:37">
      <c r="A80" s="4" t="s">
        <v>208</v>
      </c>
      <c r="B80" s="6" t="s">
        <v>1381</v>
      </c>
      <c r="C80" s="23" t="s">
        <v>948</v>
      </c>
      <c r="D80" s="23" t="s">
        <v>949</v>
      </c>
      <c r="E80" s="23" t="s">
        <v>1815</v>
      </c>
      <c r="F80" s="9" t="s">
        <v>199</v>
      </c>
      <c r="G80" s="24" t="s">
        <v>11</v>
      </c>
      <c r="H80" s="3" t="s">
        <v>1325</v>
      </c>
      <c r="I80" s="27">
        <v>40695</v>
      </c>
      <c r="J80" s="26"/>
      <c r="K80" s="26"/>
      <c r="L80" s="26"/>
      <c r="M80" s="26"/>
      <c r="N80" s="26"/>
      <c r="O80" s="26"/>
      <c r="P80" s="26"/>
      <c r="Q80" s="26"/>
      <c r="R80" s="26"/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2">
        <f t="shared" si="6"/>
        <v>0</v>
      </c>
      <c r="AH80" s="22">
        <f t="shared" si="7"/>
        <v>0</v>
      </c>
      <c r="AI80" s="22">
        <f t="shared" si="8"/>
        <v>0</v>
      </c>
      <c r="AJ80" s="22">
        <f t="shared" si="9"/>
        <v>0</v>
      </c>
      <c r="AK80" s="22">
        <f t="shared" si="5"/>
        <v>0</v>
      </c>
    </row>
    <row r="81" spans="1:37">
      <c r="A81" s="4" t="s">
        <v>208</v>
      </c>
      <c r="B81" s="6" t="s">
        <v>1382</v>
      </c>
      <c r="C81" s="23" t="s">
        <v>242</v>
      </c>
      <c r="D81" s="23" t="s">
        <v>1463</v>
      </c>
      <c r="E81" s="23" t="s">
        <v>1810</v>
      </c>
      <c r="F81" s="9" t="s">
        <v>197</v>
      </c>
      <c r="G81" s="24" t="s">
        <v>11</v>
      </c>
      <c r="H81" s="3" t="s">
        <v>1325</v>
      </c>
      <c r="I81" s="27">
        <v>40663</v>
      </c>
      <c r="J81" s="26"/>
      <c r="K81" s="26"/>
      <c r="L81" s="26"/>
      <c r="M81" s="26"/>
      <c r="N81" s="26"/>
      <c r="O81" s="26"/>
      <c r="P81" s="26"/>
      <c r="Q81" s="26"/>
      <c r="R81" s="26"/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2">
        <f t="shared" si="6"/>
        <v>0</v>
      </c>
      <c r="AH81" s="22">
        <f t="shared" si="7"/>
        <v>0</v>
      </c>
      <c r="AI81" s="22">
        <f t="shared" si="8"/>
        <v>0</v>
      </c>
      <c r="AJ81" s="22">
        <f t="shared" si="9"/>
        <v>0</v>
      </c>
      <c r="AK81" s="22">
        <f t="shared" si="5"/>
        <v>0</v>
      </c>
    </row>
    <row r="82" spans="1:37">
      <c r="A82" s="4" t="s">
        <v>208</v>
      </c>
      <c r="B82" s="6" t="s">
        <v>1375</v>
      </c>
      <c r="C82" s="23" t="s">
        <v>1342</v>
      </c>
      <c r="D82" s="23" t="s">
        <v>1464</v>
      </c>
      <c r="E82" s="23" t="s">
        <v>1816</v>
      </c>
      <c r="F82" s="9" t="s">
        <v>199</v>
      </c>
      <c r="G82" s="24" t="s">
        <v>11</v>
      </c>
      <c r="H82" s="3" t="s">
        <v>1325</v>
      </c>
      <c r="I82" s="27">
        <v>41060</v>
      </c>
      <c r="J82" s="26"/>
      <c r="K82" s="26"/>
      <c r="L82" s="26"/>
      <c r="M82" s="26"/>
      <c r="N82" s="26"/>
      <c r="O82" s="26"/>
      <c r="P82" s="26"/>
      <c r="Q82" s="26"/>
      <c r="R82" s="26"/>
      <c r="S82" s="26">
        <v>0</v>
      </c>
      <c r="T82" s="26">
        <v>1906513.18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2">
        <f t="shared" si="6"/>
        <v>0</v>
      </c>
      <c r="AH82" s="22">
        <f t="shared" si="7"/>
        <v>1906513.18</v>
      </c>
      <c r="AI82" s="22">
        <f t="shared" si="8"/>
        <v>0</v>
      </c>
      <c r="AJ82" s="22">
        <f t="shared" si="9"/>
        <v>0</v>
      </c>
      <c r="AK82" s="22">
        <f t="shared" si="5"/>
        <v>1906513.18</v>
      </c>
    </row>
    <row r="83" spans="1:37">
      <c r="A83" s="4" t="s">
        <v>208</v>
      </c>
      <c r="B83" s="6" t="s">
        <v>1383</v>
      </c>
      <c r="C83" s="23" t="s">
        <v>272</v>
      </c>
      <c r="D83" s="23" t="s">
        <v>301</v>
      </c>
      <c r="E83" s="23" t="s">
        <v>1815</v>
      </c>
      <c r="F83" s="9" t="s">
        <v>199</v>
      </c>
      <c r="G83" s="24" t="s">
        <v>11</v>
      </c>
      <c r="H83" s="3" t="s">
        <v>1325</v>
      </c>
      <c r="I83" s="27">
        <v>40725</v>
      </c>
      <c r="J83" s="26"/>
      <c r="K83" s="26"/>
      <c r="L83" s="26"/>
      <c r="M83" s="26"/>
      <c r="N83" s="26"/>
      <c r="O83" s="26"/>
      <c r="P83" s="26"/>
      <c r="Q83" s="26"/>
      <c r="R83" s="26"/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2">
        <f t="shared" si="6"/>
        <v>0</v>
      </c>
      <c r="AH83" s="22">
        <f t="shared" si="7"/>
        <v>0</v>
      </c>
      <c r="AI83" s="22">
        <f t="shared" si="8"/>
        <v>0</v>
      </c>
      <c r="AJ83" s="22">
        <f t="shared" si="9"/>
        <v>0</v>
      </c>
      <c r="AK83" s="22">
        <f t="shared" si="5"/>
        <v>0</v>
      </c>
    </row>
    <row r="84" spans="1:37">
      <c r="A84" s="4" t="s">
        <v>208</v>
      </c>
      <c r="B84" s="6" t="s">
        <v>1361</v>
      </c>
      <c r="C84" s="23" t="s">
        <v>1042</v>
      </c>
      <c r="D84" s="23" t="s">
        <v>1043</v>
      </c>
      <c r="E84" s="23" t="s">
        <v>1816</v>
      </c>
      <c r="F84" s="9" t="s">
        <v>199</v>
      </c>
      <c r="G84" s="24" t="s">
        <v>11</v>
      </c>
      <c r="H84" s="3" t="s">
        <v>1325</v>
      </c>
      <c r="I84" s="27">
        <v>40892</v>
      </c>
      <c r="J84" s="26"/>
      <c r="K84" s="26"/>
      <c r="L84" s="26"/>
      <c r="M84" s="26"/>
      <c r="N84" s="26"/>
      <c r="O84" s="26"/>
      <c r="P84" s="26"/>
      <c r="Q84" s="26"/>
      <c r="R84" s="26"/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2">
        <f t="shared" si="6"/>
        <v>0</v>
      </c>
      <c r="AH84" s="22">
        <f t="shared" si="7"/>
        <v>0</v>
      </c>
      <c r="AI84" s="22">
        <f t="shared" si="8"/>
        <v>0</v>
      </c>
      <c r="AJ84" s="22">
        <f t="shared" si="9"/>
        <v>0</v>
      </c>
      <c r="AK84" s="22">
        <f t="shared" si="5"/>
        <v>0</v>
      </c>
    </row>
    <row r="85" spans="1:37">
      <c r="A85" s="4" t="s">
        <v>208</v>
      </c>
      <c r="B85" s="6" t="s">
        <v>1372</v>
      </c>
      <c r="C85" s="23" t="s">
        <v>1465</v>
      </c>
      <c r="D85" s="23" t="s">
        <v>1466</v>
      </c>
      <c r="E85" s="23" t="s">
        <v>1815</v>
      </c>
      <c r="F85" s="9" t="s">
        <v>199</v>
      </c>
      <c r="G85" s="24" t="s">
        <v>11</v>
      </c>
      <c r="H85" s="3" t="s">
        <v>1325</v>
      </c>
      <c r="I85" s="27">
        <v>41389</v>
      </c>
      <c r="J85" s="26"/>
      <c r="K85" s="26"/>
      <c r="L85" s="26"/>
      <c r="M85" s="26"/>
      <c r="N85" s="26"/>
      <c r="O85" s="26"/>
      <c r="P85" s="26"/>
      <c r="Q85" s="26"/>
      <c r="R85" s="26"/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1885091.2700000005</v>
      </c>
      <c r="AF85" s="26">
        <v>0</v>
      </c>
      <c r="AG85" s="22">
        <f t="shared" si="6"/>
        <v>0</v>
      </c>
      <c r="AH85" s="22">
        <f t="shared" si="7"/>
        <v>0</v>
      </c>
      <c r="AI85" s="22">
        <f t="shared" si="8"/>
        <v>0</v>
      </c>
      <c r="AJ85" s="22">
        <f t="shared" si="9"/>
        <v>1885091.2700000005</v>
      </c>
      <c r="AK85" s="22">
        <f t="shared" si="5"/>
        <v>1885091.2700000005</v>
      </c>
    </row>
    <row r="86" spans="1:37">
      <c r="A86" s="4" t="s">
        <v>208</v>
      </c>
      <c r="B86" s="6" t="s">
        <v>1344</v>
      </c>
      <c r="C86" s="23" t="s">
        <v>1154</v>
      </c>
      <c r="D86" s="23" t="s">
        <v>1155</v>
      </c>
      <c r="E86" s="23" t="s">
        <v>1817</v>
      </c>
      <c r="F86" s="9" t="s">
        <v>199</v>
      </c>
      <c r="G86" s="24" t="s">
        <v>11</v>
      </c>
      <c r="H86" s="3" t="s">
        <v>1325</v>
      </c>
      <c r="I86" s="27">
        <v>40877</v>
      </c>
      <c r="J86" s="26"/>
      <c r="K86" s="26"/>
      <c r="L86" s="26"/>
      <c r="M86" s="26"/>
      <c r="N86" s="26"/>
      <c r="O86" s="26"/>
      <c r="P86" s="26"/>
      <c r="Q86" s="26"/>
      <c r="R86" s="26"/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2">
        <f t="shared" si="6"/>
        <v>0</v>
      </c>
      <c r="AH86" s="22">
        <f t="shared" si="7"/>
        <v>0</v>
      </c>
      <c r="AI86" s="22">
        <f t="shared" si="8"/>
        <v>0</v>
      </c>
      <c r="AJ86" s="22">
        <f t="shared" si="9"/>
        <v>0</v>
      </c>
      <c r="AK86" s="22">
        <f t="shared" si="5"/>
        <v>0</v>
      </c>
    </row>
    <row r="87" spans="1:37">
      <c r="A87" s="4" t="s">
        <v>208</v>
      </c>
      <c r="B87" s="6" t="s">
        <v>1355</v>
      </c>
      <c r="C87" s="23" t="s">
        <v>263</v>
      </c>
      <c r="D87" s="23" t="s">
        <v>1099</v>
      </c>
      <c r="E87" s="23" t="s">
        <v>1813</v>
      </c>
      <c r="F87" s="9" t="s">
        <v>199</v>
      </c>
      <c r="G87" s="24" t="s">
        <v>11</v>
      </c>
      <c r="H87" s="3" t="s">
        <v>1325</v>
      </c>
      <c r="I87" s="27">
        <v>41182</v>
      </c>
      <c r="J87" s="26"/>
      <c r="K87" s="26"/>
      <c r="L87" s="26"/>
      <c r="M87" s="26"/>
      <c r="N87" s="26"/>
      <c r="O87" s="26"/>
      <c r="P87" s="26"/>
      <c r="Q87" s="26"/>
      <c r="R87" s="26"/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1762988.2799999998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2">
        <f t="shared" si="6"/>
        <v>0</v>
      </c>
      <c r="AH87" s="22">
        <f t="shared" si="7"/>
        <v>1762988.2799999998</v>
      </c>
      <c r="AI87" s="22">
        <f t="shared" si="8"/>
        <v>0</v>
      </c>
      <c r="AJ87" s="22">
        <f t="shared" si="9"/>
        <v>0</v>
      </c>
      <c r="AK87" s="22">
        <f t="shared" si="5"/>
        <v>1762988.2799999998</v>
      </c>
    </row>
    <row r="88" spans="1:37">
      <c r="A88" s="4" t="s">
        <v>208</v>
      </c>
      <c r="B88" s="6" t="s">
        <v>1376</v>
      </c>
      <c r="C88" s="23" t="s">
        <v>508</v>
      </c>
      <c r="D88" s="23" t="s">
        <v>1467</v>
      </c>
      <c r="E88" s="23" t="s">
        <v>1815</v>
      </c>
      <c r="F88" s="9" t="s">
        <v>199</v>
      </c>
      <c r="G88" s="24" t="s">
        <v>203</v>
      </c>
      <c r="H88" s="3" t="s">
        <v>1325</v>
      </c>
      <c r="I88" s="27">
        <v>41419</v>
      </c>
      <c r="J88" s="26"/>
      <c r="K88" s="26"/>
      <c r="L88" s="26"/>
      <c r="M88" s="26"/>
      <c r="N88" s="26"/>
      <c r="O88" s="26"/>
      <c r="P88" s="26"/>
      <c r="Q88" s="26"/>
      <c r="R88" s="26"/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1758103.56</v>
      </c>
      <c r="AG88" s="22">
        <f t="shared" si="6"/>
        <v>0</v>
      </c>
      <c r="AH88" s="22">
        <f t="shared" si="7"/>
        <v>0</v>
      </c>
      <c r="AI88" s="22">
        <f t="shared" si="8"/>
        <v>0</v>
      </c>
      <c r="AJ88" s="22">
        <f t="shared" si="9"/>
        <v>1758103.56</v>
      </c>
      <c r="AK88" s="22">
        <f t="shared" si="5"/>
        <v>1758103.56</v>
      </c>
    </row>
    <row r="89" spans="1:37">
      <c r="A89" s="4" t="s">
        <v>208</v>
      </c>
      <c r="B89" s="6" t="s">
        <v>1375</v>
      </c>
      <c r="C89" s="23" t="s">
        <v>1468</v>
      </c>
      <c r="D89" s="23" t="s">
        <v>322</v>
      </c>
      <c r="E89" s="23" t="s">
        <v>1816</v>
      </c>
      <c r="F89" s="9" t="s">
        <v>199</v>
      </c>
      <c r="G89" s="24" t="s">
        <v>11</v>
      </c>
      <c r="H89" s="3" t="s">
        <v>1325</v>
      </c>
      <c r="I89" s="27">
        <v>41090</v>
      </c>
      <c r="J89" s="26"/>
      <c r="K89" s="26"/>
      <c r="L89" s="26"/>
      <c r="M89" s="26"/>
      <c r="N89" s="26"/>
      <c r="O89" s="26"/>
      <c r="P89" s="26"/>
      <c r="Q89" s="26"/>
      <c r="R89" s="26"/>
      <c r="S89" s="26">
        <v>0</v>
      </c>
      <c r="T89" s="26">
        <v>0</v>
      </c>
      <c r="U89" s="26">
        <v>1752210.1800000002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2">
        <f t="shared" si="6"/>
        <v>0</v>
      </c>
      <c r="AH89" s="22">
        <f t="shared" si="7"/>
        <v>1752210.1800000002</v>
      </c>
      <c r="AI89" s="22">
        <f t="shared" si="8"/>
        <v>0</v>
      </c>
      <c r="AJ89" s="22">
        <f t="shared" si="9"/>
        <v>0</v>
      </c>
      <c r="AK89" s="22">
        <f t="shared" si="5"/>
        <v>1752210.1800000002</v>
      </c>
    </row>
    <row r="90" spans="1:37">
      <c r="A90" s="4" t="s">
        <v>208</v>
      </c>
      <c r="B90" s="6" t="s">
        <v>1350</v>
      </c>
      <c r="C90" s="23" t="s">
        <v>244</v>
      </c>
      <c r="D90" s="23" t="s">
        <v>829</v>
      </c>
      <c r="E90" s="23" t="s">
        <v>1814</v>
      </c>
      <c r="F90" s="9" t="s">
        <v>198</v>
      </c>
      <c r="G90" s="9" t="s">
        <v>205</v>
      </c>
      <c r="H90" s="3" t="s">
        <v>1325</v>
      </c>
      <c r="I90" s="27">
        <v>40855</v>
      </c>
      <c r="J90" s="26"/>
      <c r="K90" s="26"/>
      <c r="L90" s="26"/>
      <c r="M90" s="26"/>
      <c r="N90" s="26"/>
      <c r="O90" s="26"/>
      <c r="P90" s="26"/>
      <c r="Q90" s="26"/>
      <c r="R90" s="26"/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2">
        <f t="shared" si="6"/>
        <v>0</v>
      </c>
      <c r="AH90" s="22">
        <f t="shared" si="7"/>
        <v>0</v>
      </c>
      <c r="AI90" s="22">
        <f t="shared" si="8"/>
        <v>0</v>
      </c>
      <c r="AJ90" s="22">
        <f t="shared" si="9"/>
        <v>0</v>
      </c>
      <c r="AK90" s="22">
        <f t="shared" si="5"/>
        <v>0</v>
      </c>
    </row>
    <row r="91" spans="1:37">
      <c r="A91" s="4" t="s">
        <v>208</v>
      </c>
      <c r="B91" s="6" t="s">
        <v>1347</v>
      </c>
      <c r="C91" s="23" t="s">
        <v>246</v>
      </c>
      <c r="D91" s="23" t="s">
        <v>288</v>
      </c>
      <c r="E91" s="23" t="s">
        <v>1816</v>
      </c>
      <c r="F91" s="9" t="s">
        <v>198</v>
      </c>
      <c r="G91" s="9" t="s">
        <v>205</v>
      </c>
      <c r="H91" s="3" t="s">
        <v>1325</v>
      </c>
      <c r="I91" s="27">
        <v>41243</v>
      </c>
      <c r="J91" s="26"/>
      <c r="K91" s="26"/>
      <c r="L91" s="26"/>
      <c r="M91" s="26"/>
      <c r="N91" s="26"/>
      <c r="O91" s="26"/>
      <c r="P91" s="26"/>
      <c r="Q91" s="26"/>
      <c r="R91" s="26"/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1727728.27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2">
        <f t="shared" si="6"/>
        <v>0</v>
      </c>
      <c r="AH91" s="22">
        <f t="shared" si="7"/>
        <v>1727728.27</v>
      </c>
      <c r="AI91" s="22">
        <f t="shared" si="8"/>
        <v>0</v>
      </c>
      <c r="AJ91" s="22">
        <f t="shared" si="9"/>
        <v>0</v>
      </c>
      <c r="AK91" s="22">
        <f t="shared" si="5"/>
        <v>1727728.27</v>
      </c>
    </row>
    <row r="92" spans="1:37">
      <c r="A92" s="4" t="s">
        <v>208</v>
      </c>
      <c r="B92" s="6" t="s">
        <v>1348</v>
      </c>
      <c r="C92" s="23" t="s">
        <v>248</v>
      </c>
      <c r="D92" s="23" t="s">
        <v>289</v>
      </c>
      <c r="E92" s="23" t="s">
        <v>1814</v>
      </c>
      <c r="F92" s="9" t="s">
        <v>198</v>
      </c>
      <c r="G92" s="9" t="s">
        <v>205</v>
      </c>
      <c r="H92" s="3" t="s">
        <v>1325</v>
      </c>
      <c r="I92" s="27">
        <v>40872</v>
      </c>
      <c r="J92" s="26"/>
      <c r="K92" s="26"/>
      <c r="L92" s="26"/>
      <c r="M92" s="26"/>
      <c r="N92" s="26"/>
      <c r="O92" s="26"/>
      <c r="P92" s="26"/>
      <c r="Q92" s="26"/>
      <c r="R92" s="26"/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2">
        <f t="shared" si="6"/>
        <v>0</v>
      </c>
      <c r="AH92" s="22">
        <f t="shared" si="7"/>
        <v>0</v>
      </c>
      <c r="AI92" s="22">
        <f t="shared" si="8"/>
        <v>0</v>
      </c>
      <c r="AJ92" s="22">
        <f t="shared" si="9"/>
        <v>0</v>
      </c>
      <c r="AK92" s="22">
        <f t="shared" si="5"/>
        <v>0</v>
      </c>
    </row>
    <row r="93" spans="1:37">
      <c r="A93" s="4" t="s">
        <v>208</v>
      </c>
      <c r="B93" s="6" t="s">
        <v>1361</v>
      </c>
      <c r="C93" s="23" t="s">
        <v>1048</v>
      </c>
      <c r="D93" s="23" t="s">
        <v>1049</v>
      </c>
      <c r="E93" s="23" t="s">
        <v>1816</v>
      </c>
      <c r="F93" s="9" t="s">
        <v>199</v>
      </c>
      <c r="G93" s="24" t="s">
        <v>11</v>
      </c>
      <c r="H93" s="3" t="s">
        <v>1325</v>
      </c>
      <c r="I93" s="27">
        <v>40877</v>
      </c>
      <c r="J93" s="26"/>
      <c r="K93" s="26"/>
      <c r="L93" s="26"/>
      <c r="M93" s="26"/>
      <c r="N93" s="26"/>
      <c r="O93" s="26"/>
      <c r="P93" s="26"/>
      <c r="Q93" s="26"/>
      <c r="R93" s="26"/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2">
        <f t="shared" si="6"/>
        <v>0</v>
      </c>
      <c r="AH93" s="22">
        <f t="shared" si="7"/>
        <v>0</v>
      </c>
      <c r="AI93" s="22">
        <f t="shared" si="8"/>
        <v>0</v>
      </c>
      <c r="AJ93" s="22">
        <f t="shared" si="9"/>
        <v>0</v>
      </c>
      <c r="AK93" s="22">
        <f t="shared" si="5"/>
        <v>0</v>
      </c>
    </row>
    <row r="94" spans="1:37">
      <c r="A94" s="4" t="s">
        <v>208</v>
      </c>
      <c r="B94" s="6" t="s">
        <v>1384</v>
      </c>
      <c r="C94" s="23" t="s">
        <v>710</v>
      </c>
      <c r="D94" s="23" t="s">
        <v>711</v>
      </c>
      <c r="E94" s="23" t="s">
        <v>1816</v>
      </c>
      <c r="F94" s="9" t="s">
        <v>198</v>
      </c>
      <c r="G94" s="9" t="s">
        <v>205</v>
      </c>
      <c r="H94" s="3" t="s">
        <v>1325</v>
      </c>
      <c r="I94" s="27">
        <v>41243</v>
      </c>
      <c r="J94" s="26"/>
      <c r="K94" s="26"/>
      <c r="L94" s="26"/>
      <c r="M94" s="26"/>
      <c r="N94" s="26"/>
      <c r="O94" s="26"/>
      <c r="P94" s="26"/>
      <c r="Q94" s="26"/>
      <c r="R94" s="26"/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1712614.9999999995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2">
        <f t="shared" si="6"/>
        <v>0</v>
      </c>
      <c r="AH94" s="22">
        <f t="shared" si="7"/>
        <v>1712614.9999999995</v>
      </c>
      <c r="AI94" s="22">
        <f t="shared" si="8"/>
        <v>0</v>
      </c>
      <c r="AJ94" s="22">
        <f t="shared" si="9"/>
        <v>0</v>
      </c>
      <c r="AK94" s="22">
        <f t="shared" si="5"/>
        <v>1712614.9999999995</v>
      </c>
    </row>
    <row r="95" spans="1:37">
      <c r="A95" s="4" t="s">
        <v>208</v>
      </c>
      <c r="B95" s="6" t="s">
        <v>1372</v>
      </c>
      <c r="C95" s="23" t="s">
        <v>496</v>
      </c>
      <c r="D95" s="23" t="s">
        <v>497</v>
      </c>
      <c r="E95" s="23" t="s">
        <v>1815</v>
      </c>
      <c r="F95" s="9" t="s">
        <v>199</v>
      </c>
      <c r="G95" s="24" t="s">
        <v>11</v>
      </c>
      <c r="H95" s="3" t="s">
        <v>1325</v>
      </c>
      <c r="I95" s="27">
        <v>41389</v>
      </c>
      <c r="J95" s="26"/>
      <c r="K95" s="26"/>
      <c r="L95" s="26"/>
      <c r="M95" s="26"/>
      <c r="N95" s="26"/>
      <c r="O95" s="26"/>
      <c r="P95" s="26"/>
      <c r="Q95" s="26"/>
      <c r="R95" s="26"/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1694191.5500000003</v>
      </c>
      <c r="AF95" s="26">
        <v>0</v>
      </c>
      <c r="AG95" s="22">
        <f t="shared" si="6"/>
        <v>0</v>
      </c>
      <c r="AH95" s="22">
        <f t="shared" si="7"/>
        <v>0</v>
      </c>
      <c r="AI95" s="22">
        <f t="shared" si="8"/>
        <v>0</v>
      </c>
      <c r="AJ95" s="22">
        <f t="shared" si="9"/>
        <v>1694191.5500000003</v>
      </c>
      <c r="AK95" s="22">
        <f t="shared" si="5"/>
        <v>1694191.5500000003</v>
      </c>
    </row>
    <row r="96" spans="1:37">
      <c r="A96" s="4" t="s">
        <v>208</v>
      </c>
      <c r="B96" s="6" t="s">
        <v>1353</v>
      </c>
      <c r="C96" s="23" t="s">
        <v>238</v>
      </c>
      <c r="D96" s="23" t="s">
        <v>1073</v>
      </c>
      <c r="E96" s="23" t="s">
        <v>1810</v>
      </c>
      <c r="F96" s="9" t="s">
        <v>197</v>
      </c>
      <c r="G96" s="24" t="s">
        <v>11</v>
      </c>
      <c r="H96" s="3" t="s">
        <v>1325</v>
      </c>
      <c r="I96" s="27">
        <v>40664</v>
      </c>
      <c r="J96" s="26"/>
      <c r="K96" s="26"/>
      <c r="L96" s="26"/>
      <c r="M96" s="26"/>
      <c r="N96" s="26"/>
      <c r="O96" s="26"/>
      <c r="P96" s="26"/>
      <c r="Q96" s="26"/>
      <c r="R96" s="26"/>
      <c r="S96" s="26">
        <v>60310</v>
      </c>
      <c r="T96" s="26">
        <v>60310.000000000029</v>
      </c>
      <c r="U96" s="26">
        <v>60310</v>
      </c>
      <c r="V96" s="26">
        <v>60310</v>
      </c>
      <c r="W96" s="26">
        <v>60310</v>
      </c>
      <c r="X96" s="26">
        <v>60310</v>
      </c>
      <c r="Y96" s="26">
        <v>90465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2">
        <f t="shared" si="6"/>
        <v>0</v>
      </c>
      <c r="AH96" s="22">
        <f t="shared" si="7"/>
        <v>452325</v>
      </c>
      <c r="AI96" s="22">
        <f t="shared" si="8"/>
        <v>0</v>
      </c>
      <c r="AJ96" s="22">
        <f t="shared" si="9"/>
        <v>0</v>
      </c>
      <c r="AK96" s="22">
        <f t="shared" si="5"/>
        <v>452325</v>
      </c>
    </row>
    <row r="97" spans="1:37">
      <c r="A97" s="4" t="s">
        <v>208</v>
      </c>
      <c r="B97" s="6" t="s">
        <v>1364</v>
      </c>
      <c r="C97" s="23" t="s">
        <v>157</v>
      </c>
      <c r="D97" s="23" t="s">
        <v>957</v>
      </c>
      <c r="E97" s="23" t="s">
        <v>1817</v>
      </c>
      <c r="F97" s="9" t="s">
        <v>199</v>
      </c>
      <c r="G97" s="24" t="s">
        <v>11</v>
      </c>
      <c r="H97" s="3" t="s">
        <v>1325</v>
      </c>
      <c r="I97" s="27">
        <v>40877</v>
      </c>
      <c r="J97" s="26"/>
      <c r="K97" s="26"/>
      <c r="L97" s="26"/>
      <c r="M97" s="26"/>
      <c r="N97" s="26"/>
      <c r="O97" s="26"/>
      <c r="P97" s="26"/>
      <c r="Q97" s="26"/>
      <c r="R97" s="26"/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2">
        <f t="shared" si="6"/>
        <v>0</v>
      </c>
      <c r="AH97" s="22">
        <f t="shared" si="7"/>
        <v>0</v>
      </c>
      <c r="AI97" s="22">
        <f t="shared" si="8"/>
        <v>0</v>
      </c>
      <c r="AJ97" s="22">
        <f t="shared" si="9"/>
        <v>0</v>
      </c>
      <c r="AK97" s="22">
        <f t="shared" si="5"/>
        <v>0</v>
      </c>
    </row>
    <row r="98" spans="1:37">
      <c r="A98" s="4" t="s">
        <v>208</v>
      </c>
      <c r="B98" s="6" t="s">
        <v>1385</v>
      </c>
      <c r="C98" s="23" t="s">
        <v>1336</v>
      </c>
      <c r="D98" s="23" t="s">
        <v>1469</v>
      </c>
      <c r="E98" s="23" t="s">
        <v>1815</v>
      </c>
      <c r="F98" s="9" t="s">
        <v>202</v>
      </c>
      <c r="G98" s="24" t="s">
        <v>11</v>
      </c>
      <c r="H98" s="3" t="s">
        <v>1325</v>
      </c>
      <c r="I98" s="27">
        <v>41274</v>
      </c>
      <c r="J98" s="26"/>
      <c r="K98" s="26"/>
      <c r="L98" s="26"/>
      <c r="M98" s="26"/>
      <c r="N98" s="26"/>
      <c r="O98" s="26"/>
      <c r="P98" s="26"/>
      <c r="Q98" s="26"/>
      <c r="R98" s="26"/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1607513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2">
        <f t="shared" si="6"/>
        <v>0</v>
      </c>
      <c r="AH98" s="22">
        <f t="shared" si="7"/>
        <v>1607513</v>
      </c>
      <c r="AI98" s="22">
        <f t="shared" si="8"/>
        <v>0</v>
      </c>
      <c r="AJ98" s="22">
        <f t="shared" si="9"/>
        <v>0</v>
      </c>
      <c r="AK98" s="22">
        <f t="shared" si="5"/>
        <v>1607513</v>
      </c>
    </row>
    <row r="99" spans="1:37">
      <c r="A99" s="4" t="s">
        <v>208</v>
      </c>
      <c r="B99" s="6" t="s">
        <v>1367</v>
      </c>
      <c r="C99" s="23" t="s">
        <v>806</v>
      </c>
      <c r="D99" s="23" t="s">
        <v>807</v>
      </c>
      <c r="E99" s="23" t="s">
        <v>1814</v>
      </c>
      <c r="F99" s="9" t="s">
        <v>198</v>
      </c>
      <c r="G99" s="9" t="s">
        <v>204</v>
      </c>
      <c r="H99" s="3" t="s">
        <v>1325</v>
      </c>
      <c r="I99" s="27">
        <v>40893</v>
      </c>
      <c r="J99" s="26"/>
      <c r="K99" s="26"/>
      <c r="L99" s="26"/>
      <c r="M99" s="26"/>
      <c r="N99" s="26"/>
      <c r="O99" s="26"/>
      <c r="P99" s="26"/>
      <c r="Q99" s="26"/>
      <c r="R99" s="26"/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2">
        <f t="shared" si="6"/>
        <v>0</v>
      </c>
      <c r="AH99" s="22">
        <f t="shared" si="7"/>
        <v>0</v>
      </c>
      <c r="AI99" s="22">
        <f t="shared" si="8"/>
        <v>0</v>
      </c>
      <c r="AJ99" s="22">
        <f t="shared" si="9"/>
        <v>0</v>
      </c>
      <c r="AK99" s="22">
        <f t="shared" si="5"/>
        <v>0</v>
      </c>
    </row>
    <row r="100" spans="1:37">
      <c r="A100" s="4" t="s">
        <v>208</v>
      </c>
      <c r="B100" s="6" t="s">
        <v>1350</v>
      </c>
      <c r="C100" s="23" t="s">
        <v>713</v>
      </c>
      <c r="D100" s="23" t="s">
        <v>1470</v>
      </c>
      <c r="E100" s="23" t="s">
        <v>1816</v>
      </c>
      <c r="F100" s="9" t="s">
        <v>198</v>
      </c>
      <c r="G100" s="9" t="s">
        <v>205</v>
      </c>
      <c r="H100" s="3" t="s">
        <v>1325</v>
      </c>
      <c r="I100" s="27">
        <v>41244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1542838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2">
        <f t="shared" si="6"/>
        <v>0</v>
      </c>
      <c r="AH100" s="22">
        <f t="shared" si="7"/>
        <v>1542838</v>
      </c>
      <c r="AI100" s="22">
        <f t="shared" si="8"/>
        <v>0</v>
      </c>
      <c r="AJ100" s="22">
        <f t="shared" si="9"/>
        <v>0</v>
      </c>
      <c r="AK100" s="22">
        <f t="shared" si="5"/>
        <v>1542838</v>
      </c>
    </row>
    <row r="101" spans="1:37">
      <c r="A101" s="4" t="s">
        <v>208</v>
      </c>
      <c r="B101" s="6" t="s">
        <v>1386</v>
      </c>
      <c r="C101" s="23" t="s">
        <v>334</v>
      </c>
      <c r="D101" s="23" t="s">
        <v>335</v>
      </c>
      <c r="E101" s="23" t="s">
        <v>1816</v>
      </c>
      <c r="F101" s="9" t="s">
        <v>199</v>
      </c>
      <c r="G101" s="24" t="s">
        <v>11</v>
      </c>
      <c r="H101" s="3" t="s">
        <v>1325</v>
      </c>
      <c r="I101" s="27">
        <v>41385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1519887.79</v>
      </c>
      <c r="AF101" s="26">
        <v>0</v>
      </c>
      <c r="AG101" s="22">
        <f t="shared" si="6"/>
        <v>0</v>
      </c>
      <c r="AH101" s="22">
        <f t="shared" si="7"/>
        <v>0</v>
      </c>
      <c r="AI101" s="22">
        <f t="shared" si="8"/>
        <v>0</v>
      </c>
      <c r="AJ101" s="22">
        <f t="shared" si="9"/>
        <v>1519887.79</v>
      </c>
      <c r="AK101" s="22">
        <f t="shared" si="5"/>
        <v>1519887.79</v>
      </c>
    </row>
    <row r="102" spans="1:37">
      <c r="A102" s="4" t="s">
        <v>208</v>
      </c>
      <c r="B102" s="6" t="s">
        <v>1364</v>
      </c>
      <c r="C102" s="23" t="s">
        <v>346</v>
      </c>
      <c r="D102" s="23" t="s">
        <v>1471</v>
      </c>
      <c r="E102" s="23" t="s">
        <v>1820</v>
      </c>
      <c r="F102" s="9" t="s">
        <v>199</v>
      </c>
      <c r="G102" s="24" t="s">
        <v>11</v>
      </c>
      <c r="H102" s="3" t="s">
        <v>1325</v>
      </c>
      <c r="I102" s="27">
        <v>41241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1515838.1199999999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2">
        <f t="shared" si="6"/>
        <v>0</v>
      </c>
      <c r="AH102" s="22">
        <f t="shared" si="7"/>
        <v>1515838.1199999999</v>
      </c>
      <c r="AI102" s="22">
        <f t="shared" si="8"/>
        <v>0</v>
      </c>
      <c r="AJ102" s="22">
        <f t="shared" si="9"/>
        <v>0</v>
      </c>
      <c r="AK102" s="22">
        <f t="shared" si="5"/>
        <v>1515838.1199999999</v>
      </c>
    </row>
    <row r="103" spans="1:37">
      <c r="A103" s="4" t="s">
        <v>208</v>
      </c>
      <c r="B103" s="6" t="s">
        <v>1369</v>
      </c>
      <c r="C103" s="23" t="s">
        <v>237</v>
      </c>
      <c r="D103" s="23" t="s">
        <v>1472</v>
      </c>
      <c r="E103" s="23" t="s">
        <v>1810</v>
      </c>
      <c r="F103" s="9" t="s">
        <v>197</v>
      </c>
      <c r="G103" s="24" t="s">
        <v>11</v>
      </c>
      <c r="H103" s="3" t="s">
        <v>1325</v>
      </c>
      <c r="I103" s="27">
        <v>40694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2">
        <f t="shared" si="6"/>
        <v>0</v>
      </c>
      <c r="AH103" s="22">
        <f t="shared" si="7"/>
        <v>0</v>
      </c>
      <c r="AI103" s="22">
        <f t="shared" si="8"/>
        <v>0</v>
      </c>
      <c r="AJ103" s="22">
        <f t="shared" si="9"/>
        <v>0</v>
      </c>
      <c r="AK103" s="22">
        <f t="shared" si="5"/>
        <v>0</v>
      </c>
    </row>
    <row r="104" spans="1:37">
      <c r="A104" s="4" t="s">
        <v>208</v>
      </c>
      <c r="B104" s="6" t="s">
        <v>1345</v>
      </c>
      <c r="C104" s="23" t="s">
        <v>324</v>
      </c>
      <c r="D104" s="23" t="s">
        <v>325</v>
      </c>
      <c r="E104" s="23" t="s">
        <v>1816</v>
      </c>
      <c r="F104" s="9" t="s">
        <v>199</v>
      </c>
      <c r="G104" s="24" t="s">
        <v>11</v>
      </c>
      <c r="H104" s="3" t="s">
        <v>1325</v>
      </c>
      <c r="I104" s="27">
        <v>41060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>
        <v>0</v>
      </c>
      <c r="T104" s="26">
        <v>1061884.2999999998</v>
      </c>
      <c r="U104" s="26">
        <v>212376.85999999987</v>
      </c>
      <c r="V104" s="26">
        <v>212376.84000000008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2">
        <f t="shared" si="6"/>
        <v>0</v>
      </c>
      <c r="AH104" s="22">
        <f t="shared" si="7"/>
        <v>1486637.9999999998</v>
      </c>
      <c r="AI104" s="22">
        <f t="shared" si="8"/>
        <v>0</v>
      </c>
      <c r="AJ104" s="22">
        <f t="shared" si="9"/>
        <v>0</v>
      </c>
      <c r="AK104" s="22">
        <f t="shared" si="5"/>
        <v>1486637.9999999998</v>
      </c>
    </row>
    <row r="105" spans="1:37">
      <c r="A105" s="4" t="s">
        <v>208</v>
      </c>
      <c r="B105" s="6" t="s">
        <v>1387</v>
      </c>
      <c r="C105" s="23" t="s">
        <v>783</v>
      </c>
      <c r="D105" s="23" t="s">
        <v>784</v>
      </c>
      <c r="E105" s="23" t="s">
        <v>1819</v>
      </c>
      <c r="F105" s="9" t="s">
        <v>200</v>
      </c>
      <c r="G105" s="24" t="s">
        <v>201</v>
      </c>
      <c r="H105" s="3" t="s">
        <v>1325</v>
      </c>
      <c r="I105" s="27">
        <v>40817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2">
        <f t="shared" si="6"/>
        <v>0</v>
      </c>
      <c r="AH105" s="22">
        <f t="shared" si="7"/>
        <v>0</v>
      </c>
      <c r="AI105" s="22">
        <f t="shared" si="8"/>
        <v>0</v>
      </c>
      <c r="AJ105" s="22">
        <f t="shared" si="9"/>
        <v>0</v>
      </c>
      <c r="AK105" s="22">
        <f t="shared" si="5"/>
        <v>0</v>
      </c>
    </row>
    <row r="106" spans="1:37">
      <c r="A106" s="4" t="s">
        <v>208</v>
      </c>
      <c r="B106" s="6" t="s">
        <v>1369</v>
      </c>
      <c r="C106" s="23" t="s">
        <v>283</v>
      </c>
      <c r="D106" s="23" t="s">
        <v>1016</v>
      </c>
      <c r="E106" s="23" t="s">
        <v>1812</v>
      </c>
      <c r="F106" s="9" t="s">
        <v>199</v>
      </c>
      <c r="G106" s="24" t="s">
        <v>11</v>
      </c>
      <c r="H106" s="3" t="s">
        <v>1325</v>
      </c>
      <c r="I106" s="27">
        <v>41121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>
        <v>0</v>
      </c>
      <c r="T106" s="26">
        <v>0</v>
      </c>
      <c r="U106" s="26">
        <v>0</v>
      </c>
      <c r="V106" s="26">
        <v>1459064.18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2">
        <f t="shared" si="6"/>
        <v>0</v>
      </c>
      <c r="AH106" s="22">
        <f t="shared" si="7"/>
        <v>1459064.18</v>
      </c>
      <c r="AI106" s="22">
        <f t="shared" si="8"/>
        <v>0</v>
      </c>
      <c r="AJ106" s="22">
        <f t="shared" si="9"/>
        <v>0</v>
      </c>
      <c r="AK106" s="22">
        <f t="shared" si="5"/>
        <v>1459064.18</v>
      </c>
    </row>
    <row r="107" spans="1:37">
      <c r="A107" s="4" t="s">
        <v>208</v>
      </c>
      <c r="B107" s="6" t="s">
        <v>1352</v>
      </c>
      <c r="C107" s="23" t="s">
        <v>1473</v>
      </c>
      <c r="D107" s="23" t="s">
        <v>569</v>
      </c>
      <c r="E107" s="23" t="s">
        <v>1816</v>
      </c>
      <c r="F107" s="9" t="s">
        <v>199</v>
      </c>
      <c r="G107" s="24" t="s">
        <v>11</v>
      </c>
      <c r="H107" s="3" t="s">
        <v>1325</v>
      </c>
      <c r="I107" s="27">
        <v>41059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>
        <v>0</v>
      </c>
      <c r="T107" s="26">
        <v>1457982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2">
        <f t="shared" si="6"/>
        <v>0</v>
      </c>
      <c r="AH107" s="22">
        <f t="shared" si="7"/>
        <v>1457982</v>
      </c>
      <c r="AI107" s="22">
        <f t="shared" si="8"/>
        <v>0</v>
      </c>
      <c r="AJ107" s="22">
        <f t="shared" si="9"/>
        <v>0</v>
      </c>
      <c r="AK107" s="22">
        <f t="shared" si="5"/>
        <v>1457982</v>
      </c>
    </row>
    <row r="108" spans="1:37">
      <c r="A108" s="4" t="s">
        <v>208</v>
      </c>
      <c r="B108" s="6" t="s">
        <v>1350</v>
      </c>
      <c r="C108" s="23" t="s">
        <v>161</v>
      </c>
      <c r="D108" s="23" t="s">
        <v>187</v>
      </c>
      <c r="E108" s="23" t="s">
        <v>1816</v>
      </c>
      <c r="F108" s="9" t="s">
        <v>198</v>
      </c>
      <c r="G108" s="9" t="s">
        <v>205</v>
      </c>
      <c r="H108" s="3" t="s">
        <v>1325</v>
      </c>
      <c r="I108" s="27">
        <v>40851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2">
        <f t="shared" si="6"/>
        <v>0</v>
      </c>
      <c r="AH108" s="22">
        <f t="shared" si="7"/>
        <v>0</v>
      </c>
      <c r="AI108" s="22">
        <f t="shared" si="8"/>
        <v>0</v>
      </c>
      <c r="AJ108" s="22">
        <f t="shared" si="9"/>
        <v>0</v>
      </c>
      <c r="AK108" s="22">
        <f t="shared" si="5"/>
        <v>0</v>
      </c>
    </row>
    <row r="109" spans="1:37">
      <c r="A109" s="4" t="s">
        <v>208</v>
      </c>
      <c r="B109" s="6" t="s">
        <v>1345</v>
      </c>
      <c r="C109" s="23" t="s">
        <v>1335</v>
      </c>
      <c r="D109" s="23" t="s">
        <v>1474</v>
      </c>
      <c r="E109" s="23" t="s">
        <v>1816</v>
      </c>
      <c r="F109" s="9" t="s">
        <v>199</v>
      </c>
      <c r="G109" s="24" t="s">
        <v>11</v>
      </c>
      <c r="H109" s="3" t="s">
        <v>1325</v>
      </c>
      <c r="I109" s="27">
        <v>41060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>
        <v>0</v>
      </c>
      <c r="T109" s="26">
        <v>1385448.9000000001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2">
        <f t="shared" si="6"/>
        <v>0</v>
      </c>
      <c r="AH109" s="22">
        <f t="shared" si="7"/>
        <v>1385448.9000000001</v>
      </c>
      <c r="AI109" s="22">
        <f t="shared" si="8"/>
        <v>0</v>
      </c>
      <c r="AJ109" s="22">
        <f t="shared" si="9"/>
        <v>0</v>
      </c>
      <c r="AK109" s="22">
        <f t="shared" si="5"/>
        <v>1385448.9000000001</v>
      </c>
    </row>
    <row r="110" spans="1:37">
      <c r="A110" s="4" t="s">
        <v>208</v>
      </c>
      <c r="B110" s="6" t="s">
        <v>1349</v>
      </c>
      <c r="C110" s="23" t="s">
        <v>281</v>
      </c>
      <c r="D110" s="23" t="s">
        <v>1061</v>
      </c>
      <c r="E110" s="23" t="s">
        <v>1812</v>
      </c>
      <c r="F110" s="9" t="s">
        <v>199</v>
      </c>
      <c r="G110" s="24" t="s">
        <v>11</v>
      </c>
      <c r="H110" s="3" t="s">
        <v>1325</v>
      </c>
      <c r="I110" s="27">
        <v>41151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>
        <v>0</v>
      </c>
      <c r="T110" s="26">
        <v>0</v>
      </c>
      <c r="U110" s="26">
        <v>0</v>
      </c>
      <c r="V110" s="26">
        <v>0</v>
      </c>
      <c r="W110" s="26">
        <v>1377269.0200000003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2">
        <f t="shared" si="6"/>
        <v>0</v>
      </c>
      <c r="AH110" s="22">
        <f t="shared" si="7"/>
        <v>1377269.0200000003</v>
      </c>
      <c r="AI110" s="22">
        <f t="shared" si="8"/>
        <v>0</v>
      </c>
      <c r="AJ110" s="22">
        <f t="shared" si="9"/>
        <v>0</v>
      </c>
      <c r="AK110" s="22">
        <f t="shared" si="5"/>
        <v>1377269.0200000003</v>
      </c>
    </row>
    <row r="111" spans="1:37">
      <c r="A111" s="4" t="s">
        <v>208</v>
      </c>
      <c r="B111" s="6" t="s">
        <v>1381</v>
      </c>
      <c r="C111" s="23" t="s">
        <v>946</v>
      </c>
      <c r="D111" s="23" t="s">
        <v>947</v>
      </c>
      <c r="E111" s="23" t="s">
        <v>1815</v>
      </c>
      <c r="F111" s="9" t="s">
        <v>199</v>
      </c>
      <c r="G111" s="24" t="s">
        <v>11</v>
      </c>
      <c r="H111" s="3" t="s">
        <v>1325</v>
      </c>
      <c r="I111" s="27">
        <v>40543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2">
        <f t="shared" si="6"/>
        <v>0</v>
      </c>
      <c r="AH111" s="22">
        <f t="shared" si="7"/>
        <v>0</v>
      </c>
      <c r="AI111" s="22">
        <f t="shared" si="8"/>
        <v>0</v>
      </c>
      <c r="AJ111" s="22">
        <f t="shared" si="9"/>
        <v>0</v>
      </c>
      <c r="AK111" s="22">
        <f t="shared" si="5"/>
        <v>0</v>
      </c>
    </row>
    <row r="112" spans="1:37">
      <c r="A112" s="4" t="s">
        <v>208</v>
      </c>
      <c r="B112" s="6" t="s">
        <v>1378</v>
      </c>
      <c r="C112" s="23" t="s">
        <v>1475</v>
      </c>
      <c r="D112" s="23" t="s">
        <v>1476</v>
      </c>
      <c r="E112" s="23" t="s">
        <v>1816</v>
      </c>
      <c r="F112" s="9" t="s">
        <v>12</v>
      </c>
      <c r="G112" s="24" t="s">
        <v>11</v>
      </c>
      <c r="H112" s="3" t="s">
        <v>1325</v>
      </c>
      <c r="I112" s="27">
        <v>40908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2">
        <f t="shared" si="6"/>
        <v>0</v>
      </c>
      <c r="AH112" s="22">
        <f t="shared" si="7"/>
        <v>0</v>
      </c>
      <c r="AI112" s="22">
        <f t="shared" si="8"/>
        <v>0</v>
      </c>
      <c r="AJ112" s="22">
        <f t="shared" si="9"/>
        <v>0</v>
      </c>
      <c r="AK112" s="22">
        <f t="shared" si="5"/>
        <v>0</v>
      </c>
    </row>
    <row r="113" spans="1:37">
      <c r="A113" s="4" t="s">
        <v>208</v>
      </c>
      <c r="B113" s="6" t="s">
        <v>1364</v>
      </c>
      <c r="C113" s="23" t="s">
        <v>1477</v>
      </c>
      <c r="D113" s="23" t="s">
        <v>532</v>
      </c>
      <c r="E113" s="23" t="s">
        <v>1812</v>
      </c>
      <c r="F113" s="9" t="s">
        <v>199</v>
      </c>
      <c r="G113" s="24" t="s">
        <v>11</v>
      </c>
      <c r="H113" s="3" t="s">
        <v>1325</v>
      </c>
      <c r="I113" s="27">
        <v>41121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>
        <v>0</v>
      </c>
      <c r="T113" s="26">
        <v>0</v>
      </c>
      <c r="U113" s="26">
        <v>0</v>
      </c>
      <c r="V113" s="26">
        <v>1338946.19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2">
        <f t="shared" si="6"/>
        <v>0</v>
      </c>
      <c r="AH113" s="22">
        <f t="shared" si="7"/>
        <v>1338946.19</v>
      </c>
      <c r="AI113" s="22">
        <f t="shared" si="8"/>
        <v>0</v>
      </c>
      <c r="AJ113" s="22">
        <f t="shared" si="9"/>
        <v>0</v>
      </c>
      <c r="AK113" s="22">
        <f t="shared" si="5"/>
        <v>1338946.19</v>
      </c>
    </row>
    <row r="114" spans="1:37">
      <c r="A114" s="4" t="s">
        <v>208</v>
      </c>
      <c r="B114" s="6" t="s">
        <v>1344</v>
      </c>
      <c r="C114" s="23" t="s">
        <v>1168</v>
      </c>
      <c r="D114" s="23" t="s">
        <v>1169</v>
      </c>
      <c r="E114" s="23" t="s">
        <v>1816</v>
      </c>
      <c r="F114" s="9" t="s">
        <v>199</v>
      </c>
      <c r="G114" s="24" t="s">
        <v>11</v>
      </c>
      <c r="H114" s="3" t="s">
        <v>1325</v>
      </c>
      <c r="I114" s="27">
        <v>40877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2">
        <f t="shared" si="6"/>
        <v>0</v>
      </c>
      <c r="AH114" s="22">
        <f t="shared" si="7"/>
        <v>0</v>
      </c>
      <c r="AI114" s="22">
        <f t="shared" si="8"/>
        <v>0</v>
      </c>
      <c r="AJ114" s="22">
        <f t="shared" si="9"/>
        <v>0</v>
      </c>
      <c r="AK114" s="22">
        <f t="shared" si="5"/>
        <v>0</v>
      </c>
    </row>
    <row r="115" spans="1:37">
      <c r="A115" s="4" t="s">
        <v>208</v>
      </c>
      <c r="B115" s="6" t="s">
        <v>1376</v>
      </c>
      <c r="C115" s="23" t="s">
        <v>507</v>
      </c>
      <c r="D115" s="23" t="s">
        <v>1478</v>
      </c>
      <c r="E115" s="23" t="s">
        <v>1815</v>
      </c>
      <c r="F115" s="9" t="s">
        <v>199</v>
      </c>
      <c r="G115" s="24" t="s">
        <v>203</v>
      </c>
      <c r="H115" s="3" t="s">
        <v>1325</v>
      </c>
      <c r="I115" s="27">
        <v>41419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1337078.1500000001</v>
      </c>
      <c r="AG115" s="22">
        <f t="shared" si="6"/>
        <v>0</v>
      </c>
      <c r="AH115" s="22">
        <f t="shared" si="7"/>
        <v>0</v>
      </c>
      <c r="AI115" s="22">
        <f t="shared" si="8"/>
        <v>0</v>
      </c>
      <c r="AJ115" s="22">
        <f t="shared" si="9"/>
        <v>1337078.1500000001</v>
      </c>
      <c r="AK115" s="22">
        <f t="shared" si="5"/>
        <v>1337078.1500000001</v>
      </c>
    </row>
    <row r="116" spans="1:37">
      <c r="A116" s="4" t="s">
        <v>208</v>
      </c>
      <c r="B116" s="6" t="s">
        <v>1344</v>
      </c>
      <c r="C116" s="23" t="s">
        <v>1131</v>
      </c>
      <c r="D116" s="23" t="s">
        <v>1132</v>
      </c>
      <c r="E116" s="23" t="s">
        <v>1816</v>
      </c>
      <c r="F116" s="9" t="s">
        <v>199</v>
      </c>
      <c r="G116" s="24" t="s">
        <v>11</v>
      </c>
      <c r="H116" s="3" t="s">
        <v>1325</v>
      </c>
      <c r="I116" s="27">
        <v>40877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2">
        <f t="shared" si="6"/>
        <v>0</v>
      </c>
      <c r="AH116" s="22">
        <f t="shared" si="7"/>
        <v>0</v>
      </c>
      <c r="AI116" s="22">
        <f t="shared" si="8"/>
        <v>0</v>
      </c>
      <c r="AJ116" s="22">
        <f t="shared" si="9"/>
        <v>0</v>
      </c>
      <c r="AK116" s="22">
        <f t="shared" si="5"/>
        <v>0</v>
      </c>
    </row>
    <row r="117" spans="1:37">
      <c r="A117" s="4" t="s">
        <v>208</v>
      </c>
      <c r="B117" s="6" t="s">
        <v>1346</v>
      </c>
      <c r="C117" s="23" t="s">
        <v>336</v>
      </c>
      <c r="D117" s="23" t="s">
        <v>337</v>
      </c>
      <c r="E117" s="23" t="s">
        <v>1816</v>
      </c>
      <c r="F117" s="9" t="s">
        <v>199</v>
      </c>
      <c r="G117" s="24" t="s">
        <v>11</v>
      </c>
      <c r="H117" s="3" t="s">
        <v>1325</v>
      </c>
      <c r="I117" s="27">
        <v>41026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>
        <v>1277317.79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2">
        <f t="shared" si="6"/>
        <v>0</v>
      </c>
      <c r="AH117" s="22">
        <f t="shared" si="7"/>
        <v>1277317.79</v>
      </c>
      <c r="AI117" s="22">
        <f t="shared" si="8"/>
        <v>0</v>
      </c>
      <c r="AJ117" s="22">
        <f t="shared" si="9"/>
        <v>0</v>
      </c>
      <c r="AK117" s="22">
        <f t="shared" si="5"/>
        <v>1277317.79</v>
      </c>
    </row>
    <row r="118" spans="1:37">
      <c r="A118" s="4" t="s">
        <v>208</v>
      </c>
      <c r="B118" s="6" t="s">
        <v>1388</v>
      </c>
      <c r="C118" s="23" t="s">
        <v>560</v>
      </c>
      <c r="D118" s="23" t="s">
        <v>561</v>
      </c>
      <c r="E118" s="23" t="s">
        <v>1816</v>
      </c>
      <c r="F118" s="9" t="s">
        <v>202</v>
      </c>
      <c r="G118" s="24" t="s">
        <v>304</v>
      </c>
      <c r="H118" s="3" t="s">
        <v>1325</v>
      </c>
      <c r="I118" s="27">
        <v>41274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1275812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2">
        <f t="shared" si="6"/>
        <v>0</v>
      </c>
      <c r="AH118" s="22">
        <f t="shared" si="7"/>
        <v>1275812</v>
      </c>
      <c r="AI118" s="22">
        <f t="shared" si="8"/>
        <v>0</v>
      </c>
      <c r="AJ118" s="22">
        <f t="shared" si="9"/>
        <v>0</v>
      </c>
      <c r="AK118" s="22">
        <f t="shared" si="5"/>
        <v>1275812</v>
      </c>
    </row>
    <row r="119" spans="1:37">
      <c r="A119" s="4" t="s">
        <v>208</v>
      </c>
      <c r="B119" s="6" t="s">
        <v>1346</v>
      </c>
      <c r="C119" s="23" t="s">
        <v>338</v>
      </c>
      <c r="D119" s="23" t="s">
        <v>339</v>
      </c>
      <c r="E119" s="23" t="s">
        <v>1816</v>
      </c>
      <c r="F119" s="9" t="s">
        <v>199</v>
      </c>
      <c r="G119" s="24" t="s">
        <v>11</v>
      </c>
      <c r="H119" s="3" t="s">
        <v>1325</v>
      </c>
      <c r="I119" s="27">
        <v>41026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>
        <v>1273107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2">
        <f t="shared" si="6"/>
        <v>0</v>
      </c>
      <c r="AH119" s="22">
        <f t="shared" si="7"/>
        <v>1273107</v>
      </c>
      <c r="AI119" s="22">
        <f t="shared" si="8"/>
        <v>0</v>
      </c>
      <c r="AJ119" s="22">
        <f t="shared" si="9"/>
        <v>0</v>
      </c>
      <c r="AK119" s="22">
        <f t="shared" si="5"/>
        <v>1273107</v>
      </c>
    </row>
    <row r="120" spans="1:37">
      <c r="A120" s="4" t="s">
        <v>208</v>
      </c>
      <c r="B120" s="6" t="s">
        <v>1361</v>
      </c>
      <c r="C120" s="23" t="s">
        <v>1050</v>
      </c>
      <c r="D120" s="23" t="s">
        <v>1051</v>
      </c>
      <c r="E120" s="23" t="s">
        <v>1816</v>
      </c>
      <c r="F120" s="9" t="s">
        <v>199</v>
      </c>
      <c r="G120" s="24" t="s">
        <v>11</v>
      </c>
      <c r="H120" s="3" t="s">
        <v>1325</v>
      </c>
      <c r="I120" s="27">
        <v>40875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2">
        <f t="shared" si="6"/>
        <v>0</v>
      </c>
      <c r="AH120" s="22">
        <f t="shared" si="7"/>
        <v>0</v>
      </c>
      <c r="AI120" s="22">
        <f t="shared" si="8"/>
        <v>0</v>
      </c>
      <c r="AJ120" s="22">
        <f t="shared" si="9"/>
        <v>0</v>
      </c>
      <c r="AK120" s="22">
        <f t="shared" si="5"/>
        <v>0</v>
      </c>
    </row>
    <row r="121" spans="1:37">
      <c r="A121" s="4" t="s">
        <v>208</v>
      </c>
      <c r="B121" s="6" t="s">
        <v>1363</v>
      </c>
      <c r="C121" s="23" t="s">
        <v>1479</v>
      </c>
      <c r="D121" s="23" t="s">
        <v>367</v>
      </c>
      <c r="E121" s="23" t="s">
        <v>1816</v>
      </c>
      <c r="F121" s="9" t="s">
        <v>12</v>
      </c>
      <c r="G121" s="24" t="s">
        <v>11</v>
      </c>
      <c r="H121" s="3" t="s">
        <v>1325</v>
      </c>
      <c r="I121" s="27">
        <v>41213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1270204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2">
        <f t="shared" si="6"/>
        <v>0</v>
      </c>
      <c r="AH121" s="22">
        <f t="shared" si="7"/>
        <v>1270204</v>
      </c>
      <c r="AI121" s="22">
        <f t="shared" si="8"/>
        <v>0</v>
      </c>
      <c r="AJ121" s="22">
        <f t="shared" si="9"/>
        <v>0</v>
      </c>
      <c r="AK121" s="22">
        <f t="shared" si="5"/>
        <v>1270204</v>
      </c>
    </row>
    <row r="122" spans="1:37">
      <c r="A122" s="4" t="s">
        <v>208</v>
      </c>
      <c r="B122" s="6" t="s">
        <v>1344</v>
      </c>
      <c r="C122" s="23" t="s">
        <v>1140</v>
      </c>
      <c r="D122" s="23" t="s">
        <v>1141</v>
      </c>
      <c r="E122" s="23" t="s">
        <v>1816</v>
      </c>
      <c r="F122" s="9" t="s">
        <v>199</v>
      </c>
      <c r="G122" s="24" t="s">
        <v>11</v>
      </c>
      <c r="H122" s="3" t="s">
        <v>1325</v>
      </c>
      <c r="I122" s="27">
        <v>40877</v>
      </c>
      <c r="J122" s="26"/>
      <c r="K122" s="26"/>
      <c r="L122" s="26"/>
      <c r="M122" s="26"/>
      <c r="N122" s="26"/>
      <c r="O122" s="26"/>
      <c r="P122" s="26"/>
      <c r="Q122" s="26"/>
      <c r="R122" s="26"/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2">
        <f t="shared" si="6"/>
        <v>0</v>
      </c>
      <c r="AH122" s="22">
        <f t="shared" si="7"/>
        <v>0</v>
      </c>
      <c r="AI122" s="22">
        <f t="shared" si="8"/>
        <v>0</v>
      </c>
      <c r="AJ122" s="22">
        <f t="shared" si="9"/>
        <v>0</v>
      </c>
      <c r="AK122" s="22">
        <f t="shared" si="5"/>
        <v>0</v>
      </c>
    </row>
    <row r="123" spans="1:37">
      <c r="A123" s="4" t="s">
        <v>208</v>
      </c>
      <c r="B123" s="6" t="s">
        <v>1352</v>
      </c>
      <c r="C123" s="23" t="s">
        <v>1065</v>
      </c>
      <c r="D123" s="23" t="s">
        <v>1480</v>
      </c>
      <c r="E123" s="23" t="s">
        <v>1816</v>
      </c>
      <c r="F123" s="9" t="s">
        <v>199</v>
      </c>
      <c r="G123" s="24" t="s">
        <v>11</v>
      </c>
      <c r="H123" s="3" t="s">
        <v>1325</v>
      </c>
      <c r="I123" s="27">
        <v>41090</v>
      </c>
      <c r="J123" s="26"/>
      <c r="K123" s="26"/>
      <c r="L123" s="26"/>
      <c r="M123" s="26"/>
      <c r="N123" s="26"/>
      <c r="O123" s="26"/>
      <c r="P123" s="26"/>
      <c r="Q123" s="26"/>
      <c r="R123" s="26"/>
      <c r="S123" s="26">
        <v>0</v>
      </c>
      <c r="T123" s="26">
        <v>0</v>
      </c>
      <c r="U123" s="26">
        <v>1006237.8600000001</v>
      </c>
      <c r="V123" s="26">
        <v>222299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2">
        <f t="shared" si="6"/>
        <v>0</v>
      </c>
      <c r="AH123" s="22">
        <f t="shared" si="7"/>
        <v>1228536.8600000001</v>
      </c>
      <c r="AI123" s="22">
        <f t="shared" si="8"/>
        <v>0</v>
      </c>
      <c r="AJ123" s="22">
        <f t="shared" si="9"/>
        <v>0</v>
      </c>
      <c r="AK123" s="22">
        <f t="shared" si="5"/>
        <v>1228536.8600000001</v>
      </c>
    </row>
    <row r="124" spans="1:37">
      <c r="A124" s="4" t="s">
        <v>208</v>
      </c>
      <c r="B124" s="6" t="s">
        <v>1366</v>
      </c>
      <c r="C124" s="23" t="s">
        <v>150</v>
      </c>
      <c r="D124" s="23" t="s">
        <v>315</v>
      </c>
      <c r="E124" s="23" t="s">
        <v>1819</v>
      </c>
      <c r="F124" s="9" t="s">
        <v>200</v>
      </c>
      <c r="G124" s="24" t="s">
        <v>201</v>
      </c>
      <c r="H124" s="3" t="s">
        <v>1325</v>
      </c>
      <c r="I124" s="27">
        <v>40939</v>
      </c>
      <c r="J124" s="26"/>
      <c r="K124" s="26"/>
      <c r="L124" s="26"/>
      <c r="M124" s="26"/>
      <c r="N124" s="26"/>
      <c r="O124" s="26"/>
      <c r="P124" s="26"/>
      <c r="Q124" s="26"/>
      <c r="R124" s="26"/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22">
        <f t="shared" si="6"/>
        <v>0</v>
      </c>
      <c r="AH124" s="22">
        <f t="shared" si="7"/>
        <v>0</v>
      </c>
      <c r="AI124" s="22">
        <f t="shared" si="8"/>
        <v>0</v>
      </c>
      <c r="AJ124" s="22">
        <f t="shared" si="9"/>
        <v>0</v>
      </c>
      <c r="AK124" s="22">
        <f t="shared" si="5"/>
        <v>0</v>
      </c>
    </row>
    <row r="125" spans="1:37">
      <c r="A125" s="4" t="s">
        <v>208</v>
      </c>
      <c r="B125" s="6" t="s">
        <v>1351</v>
      </c>
      <c r="C125" s="23" t="s">
        <v>397</v>
      </c>
      <c r="D125" s="23" t="s">
        <v>398</v>
      </c>
      <c r="E125" s="23" t="s">
        <v>1816</v>
      </c>
      <c r="F125" s="9" t="s">
        <v>199</v>
      </c>
      <c r="G125" s="24" t="s">
        <v>11</v>
      </c>
      <c r="H125" s="3" t="s">
        <v>1325</v>
      </c>
      <c r="I125" s="27">
        <v>41424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1224485.75</v>
      </c>
      <c r="AG125" s="22">
        <f t="shared" si="6"/>
        <v>0</v>
      </c>
      <c r="AH125" s="22">
        <f t="shared" si="7"/>
        <v>0</v>
      </c>
      <c r="AI125" s="22">
        <f t="shared" si="8"/>
        <v>0</v>
      </c>
      <c r="AJ125" s="22">
        <f t="shared" si="9"/>
        <v>1224485.75</v>
      </c>
      <c r="AK125" s="22">
        <f t="shared" si="5"/>
        <v>1224485.75</v>
      </c>
    </row>
    <row r="126" spans="1:37">
      <c r="A126" s="4" t="s">
        <v>208</v>
      </c>
      <c r="B126" s="6" t="s">
        <v>1375</v>
      </c>
      <c r="C126" s="23" t="s">
        <v>380</v>
      </c>
      <c r="D126" s="23" t="s">
        <v>381</v>
      </c>
      <c r="E126" s="23" t="s">
        <v>1816</v>
      </c>
      <c r="F126" s="9" t="s">
        <v>199</v>
      </c>
      <c r="G126" s="24" t="s">
        <v>11</v>
      </c>
      <c r="H126" s="3" t="s">
        <v>1325</v>
      </c>
      <c r="I126" s="27">
        <v>41090</v>
      </c>
      <c r="J126" s="26"/>
      <c r="K126" s="26"/>
      <c r="L126" s="26"/>
      <c r="M126" s="26"/>
      <c r="N126" s="26"/>
      <c r="O126" s="26"/>
      <c r="P126" s="26"/>
      <c r="Q126" s="26"/>
      <c r="R126" s="26"/>
      <c r="S126" s="26">
        <v>0</v>
      </c>
      <c r="T126" s="26">
        <v>0</v>
      </c>
      <c r="U126" s="26">
        <v>1223881.67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0</v>
      </c>
      <c r="AG126" s="22">
        <f t="shared" si="6"/>
        <v>0</v>
      </c>
      <c r="AH126" s="22">
        <f t="shared" si="7"/>
        <v>1223881.67</v>
      </c>
      <c r="AI126" s="22">
        <f t="shared" si="8"/>
        <v>0</v>
      </c>
      <c r="AJ126" s="22">
        <f t="shared" si="9"/>
        <v>0</v>
      </c>
      <c r="AK126" s="22">
        <f t="shared" si="5"/>
        <v>1223881.67</v>
      </c>
    </row>
    <row r="127" spans="1:37">
      <c r="A127" s="4" t="s">
        <v>208</v>
      </c>
      <c r="B127" s="6" t="s">
        <v>1361</v>
      </c>
      <c r="C127" s="23" t="s">
        <v>259</v>
      </c>
      <c r="D127" s="23" t="s">
        <v>1025</v>
      </c>
      <c r="E127" s="23" t="s">
        <v>1816</v>
      </c>
      <c r="F127" s="9" t="s">
        <v>199</v>
      </c>
      <c r="G127" s="24" t="s">
        <v>11</v>
      </c>
      <c r="H127" s="3" t="s">
        <v>1325</v>
      </c>
      <c r="I127" s="27">
        <v>41019</v>
      </c>
      <c r="J127" s="26"/>
      <c r="K127" s="26"/>
      <c r="L127" s="26"/>
      <c r="M127" s="26"/>
      <c r="N127" s="26"/>
      <c r="O127" s="26"/>
      <c r="P127" s="26"/>
      <c r="Q127" s="26"/>
      <c r="R127" s="26"/>
      <c r="S127" s="26">
        <v>1217705.19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2">
        <f t="shared" si="6"/>
        <v>0</v>
      </c>
      <c r="AH127" s="22">
        <f t="shared" si="7"/>
        <v>1217705.19</v>
      </c>
      <c r="AI127" s="22">
        <f t="shared" si="8"/>
        <v>0</v>
      </c>
      <c r="AJ127" s="22">
        <f t="shared" si="9"/>
        <v>0</v>
      </c>
      <c r="AK127" s="22">
        <f t="shared" si="5"/>
        <v>1217705.19</v>
      </c>
    </row>
    <row r="128" spans="1:37">
      <c r="A128" s="4" t="s">
        <v>208</v>
      </c>
      <c r="B128" s="6" t="s">
        <v>1355</v>
      </c>
      <c r="C128" s="23" t="s">
        <v>1481</v>
      </c>
      <c r="D128" s="23" t="s">
        <v>1482</v>
      </c>
      <c r="E128" s="23" t="s">
        <v>1816</v>
      </c>
      <c r="F128" s="9" t="s">
        <v>199</v>
      </c>
      <c r="G128" s="24" t="s">
        <v>11</v>
      </c>
      <c r="H128" s="3" t="s">
        <v>1325</v>
      </c>
      <c r="I128" s="27">
        <v>41274</v>
      </c>
      <c r="J128" s="26"/>
      <c r="K128" s="26"/>
      <c r="L128" s="26"/>
      <c r="M128" s="26"/>
      <c r="N128" s="26"/>
      <c r="O128" s="26"/>
      <c r="P128" s="26"/>
      <c r="Q128" s="26"/>
      <c r="R128" s="26"/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1196521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2">
        <f t="shared" si="6"/>
        <v>0</v>
      </c>
      <c r="AH128" s="22">
        <f t="shared" si="7"/>
        <v>1196521</v>
      </c>
      <c r="AI128" s="22">
        <f t="shared" si="8"/>
        <v>0</v>
      </c>
      <c r="AJ128" s="22">
        <f t="shared" si="9"/>
        <v>0</v>
      </c>
      <c r="AK128" s="22">
        <f t="shared" si="5"/>
        <v>1196521</v>
      </c>
    </row>
    <row r="129" spans="1:37">
      <c r="A129" s="4" t="s">
        <v>208</v>
      </c>
      <c r="B129" s="6" t="s">
        <v>1353</v>
      </c>
      <c r="C129" s="23" t="s">
        <v>1062</v>
      </c>
      <c r="D129" s="23" t="s">
        <v>1483</v>
      </c>
      <c r="E129" s="23" t="s">
        <v>1812</v>
      </c>
      <c r="F129" s="9" t="s">
        <v>199</v>
      </c>
      <c r="G129" s="24" t="s">
        <v>11</v>
      </c>
      <c r="H129" s="3" t="s">
        <v>1325</v>
      </c>
      <c r="I129" s="27">
        <v>41090</v>
      </c>
      <c r="J129" s="26"/>
      <c r="K129" s="26"/>
      <c r="L129" s="26"/>
      <c r="M129" s="26"/>
      <c r="N129" s="26"/>
      <c r="O129" s="26"/>
      <c r="P129" s="26"/>
      <c r="Q129" s="26"/>
      <c r="R129" s="26"/>
      <c r="S129" s="26">
        <v>0</v>
      </c>
      <c r="T129" s="26">
        <v>0</v>
      </c>
      <c r="U129" s="26">
        <v>1048791.21</v>
      </c>
      <c r="V129" s="26">
        <v>134417.71999999997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2">
        <f t="shared" si="6"/>
        <v>0</v>
      </c>
      <c r="AH129" s="22">
        <f t="shared" si="7"/>
        <v>1183208.93</v>
      </c>
      <c r="AI129" s="22">
        <f t="shared" si="8"/>
        <v>0</v>
      </c>
      <c r="AJ129" s="22">
        <f t="shared" si="9"/>
        <v>0</v>
      </c>
      <c r="AK129" s="22">
        <f t="shared" si="5"/>
        <v>1183208.93</v>
      </c>
    </row>
    <row r="130" spans="1:37">
      <c r="A130" s="4" t="s">
        <v>208</v>
      </c>
      <c r="B130" s="6" t="s">
        <v>1389</v>
      </c>
      <c r="C130" s="23" t="s">
        <v>830</v>
      </c>
      <c r="D130" s="23" t="s">
        <v>831</v>
      </c>
      <c r="E130" s="23" t="s">
        <v>1814</v>
      </c>
      <c r="F130" s="9" t="s">
        <v>198</v>
      </c>
      <c r="G130" s="9" t="s">
        <v>205</v>
      </c>
      <c r="H130" s="3" t="s">
        <v>1325</v>
      </c>
      <c r="I130" s="27">
        <v>41213</v>
      </c>
      <c r="J130" s="26"/>
      <c r="K130" s="26"/>
      <c r="L130" s="26"/>
      <c r="M130" s="26"/>
      <c r="N130" s="26"/>
      <c r="O130" s="26"/>
      <c r="P130" s="26"/>
      <c r="Q130" s="26"/>
      <c r="R130" s="26"/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1174222.6400000001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2">
        <f t="shared" si="6"/>
        <v>0</v>
      </c>
      <c r="AH130" s="22">
        <f t="shared" si="7"/>
        <v>1174222.6400000001</v>
      </c>
      <c r="AI130" s="22">
        <f t="shared" si="8"/>
        <v>0</v>
      </c>
      <c r="AJ130" s="22">
        <f t="shared" si="9"/>
        <v>0</v>
      </c>
      <c r="AK130" s="22">
        <f t="shared" si="5"/>
        <v>1174222.6400000001</v>
      </c>
    </row>
    <row r="131" spans="1:37">
      <c r="A131" s="4" t="s">
        <v>208</v>
      </c>
      <c r="B131" s="6" t="s">
        <v>1390</v>
      </c>
      <c r="C131" s="23" t="s">
        <v>1340</v>
      </c>
      <c r="D131" s="23" t="s">
        <v>1341</v>
      </c>
      <c r="E131" s="23" t="s">
        <v>1815</v>
      </c>
      <c r="F131" s="9" t="s">
        <v>199</v>
      </c>
      <c r="G131" s="24" t="s">
        <v>11</v>
      </c>
      <c r="H131" s="3" t="s">
        <v>1325</v>
      </c>
      <c r="I131" s="27">
        <v>41091</v>
      </c>
      <c r="J131" s="26"/>
      <c r="K131" s="26"/>
      <c r="L131" s="26"/>
      <c r="M131" s="26"/>
      <c r="N131" s="26"/>
      <c r="O131" s="26"/>
      <c r="P131" s="26"/>
      <c r="Q131" s="26"/>
      <c r="R131" s="26"/>
      <c r="S131" s="26">
        <v>0</v>
      </c>
      <c r="T131" s="26">
        <v>0</v>
      </c>
      <c r="U131" s="26">
        <v>0</v>
      </c>
      <c r="V131" s="26">
        <v>1129822.8700000001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2">
        <f t="shared" si="6"/>
        <v>0</v>
      </c>
      <c r="AH131" s="22">
        <f t="shared" si="7"/>
        <v>1129822.8700000001</v>
      </c>
      <c r="AI131" s="22">
        <f t="shared" si="8"/>
        <v>0</v>
      </c>
      <c r="AJ131" s="22">
        <f t="shared" si="9"/>
        <v>0</v>
      </c>
      <c r="AK131" s="22">
        <f t="shared" si="5"/>
        <v>1129822.8700000001</v>
      </c>
    </row>
    <row r="132" spans="1:37">
      <c r="A132" s="4" t="s">
        <v>208</v>
      </c>
      <c r="B132" s="6" t="s">
        <v>1350</v>
      </c>
      <c r="C132" s="23" t="s">
        <v>1484</v>
      </c>
      <c r="D132" s="23" t="s">
        <v>712</v>
      </c>
      <c r="E132" s="23" t="s">
        <v>1814</v>
      </c>
      <c r="F132" s="9" t="s">
        <v>198</v>
      </c>
      <c r="G132" s="9" t="s">
        <v>205</v>
      </c>
      <c r="H132" s="3" t="s">
        <v>1325</v>
      </c>
      <c r="I132" s="27">
        <v>40879</v>
      </c>
      <c r="J132" s="26"/>
      <c r="K132" s="26"/>
      <c r="L132" s="26"/>
      <c r="M132" s="26"/>
      <c r="N132" s="26"/>
      <c r="O132" s="26"/>
      <c r="P132" s="26"/>
      <c r="Q132" s="26"/>
      <c r="R132" s="26"/>
      <c r="S132" s="26">
        <v>0</v>
      </c>
      <c r="T132" s="26">
        <v>0</v>
      </c>
      <c r="U132" s="26">
        <v>234675</v>
      </c>
      <c r="V132" s="26">
        <v>234675</v>
      </c>
      <c r="W132" s="26">
        <v>73010</v>
      </c>
      <c r="X132" s="26">
        <v>73010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2">
        <f t="shared" si="6"/>
        <v>0</v>
      </c>
      <c r="AH132" s="22">
        <f t="shared" si="7"/>
        <v>615370</v>
      </c>
      <c r="AI132" s="22">
        <f t="shared" si="8"/>
        <v>0</v>
      </c>
      <c r="AJ132" s="22">
        <f t="shared" si="9"/>
        <v>0</v>
      </c>
      <c r="AK132" s="22">
        <f t="shared" si="5"/>
        <v>615370</v>
      </c>
    </row>
    <row r="133" spans="1:37">
      <c r="A133" s="4" t="s">
        <v>208</v>
      </c>
      <c r="B133" s="6" t="s">
        <v>1384</v>
      </c>
      <c r="C133" s="23" t="s">
        <v>762</v>
      </c>
      <c r="D133" s="23" t="s">
        <v>763</v>
      </c>
      <c r="E133" s="23" t="s">
        <v>1816</v>
      </c>
      <c r="F133" s="9" t="s">
        <v>198</v>
      </c>
      <c r="G133" s="9" t="s">
        <v>205</v>
      </c>
      <c r="H133" s="3" t="s">
        <v>1325</v>
      </c>
      <c r="I133" s="27">
        <v>40877</v>
      </c>
      <c r="J133" s="26"/>
      <c r="K133" s="26"/>
      <c r="L133" s="26"/>
      <c r="M133" s="26"/>
      <c r="N133" s="26"/>
      <c r="O133" s="26"/>
      <c r="P133" s="26"/>
      <c r="Q133" s="26"/>
      <c r="R133" s="26"/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2">
        <f t="shared" si="6"/>
        <v>0</v>
      </c>
      <c r="AH133" s="22">
        <f t="shared" si="7"/>
        <v>0</v>
      </c>
      <c r="AI133" s="22">
        <f t="shared" si="8"/>
        <v>0</v>
      </c>
      <c r="AJ133" s="22">
        <f t="shared" si="9"/>
        <v>0</v>
      </c>
      <c r="AK133" s="22">
        <f t="shared" ref="AK133:AK196" si="10">SUM(J133:AF133)</f>
        <v>0</v>
      </c>
    </row>
    <row r="134" spans="1:37">
      <c r="A134" s="4" t="s">
        <v>208</v>
      </c>
      <c r="B134" s="6" t="s">
        <v>1348</v>
      </c>
      <c r="C134" s="23" t="s">
        <v>812</v>
      </c>
      <c r="D134" s="23" t="s">
        <v>813</v>
      </c>
      <c r="E134" s="23" t="s">
        <v>1811</v>
      </c>
      <c r="F134" s="9" t="s">
        <v>198</v>
      </c>
      <c r="G134" s="9" t="s">
        <v>205</v>
      </c>
      <c r="H134" s="3" t="s">
        <v>1325</v>
      </c>
      <c r="I134" s="27">
        <v>41258</v>
      </c>
      <c r="J134" s="26"/>
      <c r="K134" s="26"/>
      <c r="L134" s="26"/>
      <c r="M134" s="26"/>
      <c r="N134" s="26"/>
      <c r="O134" s="26"/>
      <c r="P134" s="26"/>
      <c r="Q134" s="26"/>
      <c r="R134" s="26"/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1114660.3700000001</v>
      </c>
      <c r="AB134" s="26">
        <v>0</v>
      </c>
      <c r="AC134" s="26">
        <v>0</v>
      </c>
      <c r="AD134" s="26">
        <v>0</v>
      </c>
      <c r="AE134" s="26">
        <v>0</v>
      </c>
      <c r="AF134" s="26">
        <v>0</v>
      </c>
      <c r="AG134" s="22">
        <f t="shared" ref="AG134:AG197" si="11">SUM(J134:O134)</f>
        <v>0</v>
      </c>
      <c r="AH134" s="22">
        <f t="shared" ref="AH134:AH197" si="12">SUM(P134:AA134)</f>
        <v>1114660.3700000001</v>
      </c>
      <c r="AI134" s="22">
        <f t="shared" ref="AI134:AI197" si="13">SUM(AB134:AD134)</f>
        <v>0</v>
      </c>
      <c r="AJ134" s="22">
        <f t="shared" ref="AJ134:AJ197" si="14">SUM(AE134:AF134)</f>
        <v>0</v>
      </c>
      <c r="AK134" s="22">
        <f t="shared" si="10"/>
        <v>1114660.3700000001</v>
      </c>
    </row>
    <row r="135" spans="1:37">
      <c r="A135" s="4" t="s">
        <v>208</v>
      </c>
      <c r="B135" s="6" t="s">
        <v>1391</v>
      </c>
      <c r="C135" s="23" t="s">
        <v>1052</v>
      </c>
      <c r="D135" s="23" t="s">
        <v>1053</v>
      </c>
      <c r="E135" s="23" t="s">
        <v>1813</v>
      </c>
      <c r="F135" s="9" t="s">
        <v>199</v>
      </c>
      <c r="G135" s="24" t="s">
        <v>11</v>
      </c>
      <c r="H135" s="3" t="s">
        <v>1325</v>
      </c>
      <c r="I135" s="27">
        <v>40877</v>
      </c>
      <c r="J135" s="26"/>
      <c r="K135" s="26"/>
      <c r="L135" s="26"/>
      <c r="M135" s="26"/>
      <c r="N135" s="26"/>
      <c r="O135" s="26"/>
      <c r="P135" s="26"/>
      <c r="Q135" s="26"/>
      <c r="R135" s="26"/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2">
        <f t="shared" si="11"/>
        <v>0</v>
      </c>
      <c r="AH135" s="22">
        <f t="shared" si="12"/>
        <v>0</v>
      </c>
      <c r="AI135" s="22">
        <f t="shared" si="13"/>
        <v>0</v>
      </c>
      <c r="AJ135" s="22">
        <f t="shared" si="14"/>
        <v>0</v>
      </c>
      <c r="AK135" s="22">
        <f t="shared" si="10"/>
        <v>0</v>
      </c>
    </row>
    <row r="136" spans="1:37">
      <c r="A136" s="4" t="s">
        <v>208</v>
      </c>
      <c r="B136" s="6" t="s">
        <v>1364</v>
      </c>
      <c r="C136" s="23" t="s">
        <v>319</v>
      </c>
      <c r="D136" s="23" t="s">
        <v>1485</v>
      </c>
      <c r="E136" s="23" t="s">
        <v>1820</v>
      </c>
      <c r="F136" s="9" t="s">
        <v>199</v>
      </c>
      <c r="G136" s="24" t="s">
        <v>11</v>
      </c>
      <c r="H136" s="3" t="s">
        <v>1325</v>
      </c>
      <c r="I136" s="27">
        <v>41241</v>
      </c>
      <c r="J136" s="26"/>
      <c r="K136" s="26"/>
      <c r="L136" s="26"/>
      <c r="M136" s="26"/>
      <c r="N136" s="26"/>
      <c r="O136" s="26"/>
      <c r="P136" s="26"/>
      <c r="Q136" s="26"/>
      <c r="R136" s="26"/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1080719.4499999997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22">
        <f t="shared" si="11"/>
        <v>0</v>
      </c>
      <c r="AH136" s="22">
        <f t="shared" si="12"/>
        <v>1080719.4499999997</v>
      </c>
      <c r="AI136" s="22">
        <f t="shared" si="13"/>
        <v>0</v>
      </c>
      <c r="AJ136" s="22">
        <f t="shared" si="14"/>
        <v>0</v>
      </c>
      <c r="AK136" s="22">
        <f t="shared" si="10"/>
        <v>1080719.4499999997</v>
      </c>
    </row>
    <row r="137" spans="1:37">
      <c r="A137" s="4" t="s">
        <v>208</v>
      </c>
      <c r="B137" s="6" t="s">
        <v>1375</v>
      </c>
      <c r="C137" s="23" t="s">
        <v>1096</v>
      </c>
      <c r="D137" s="23" t="s">
        <v>1097</v>
      </c>
      <c r="E137" s="23" t="s">
        <v>1810</v>
      </c>
      <c r="F137" s="9" t="s">
        <v>197</v>
      </c>
      <c r="G137" s="24" t="s">
        <v>11</v>
      </c>
      <c r="H137" s="3" t="s">
        <v>1325</v>
      </c>
      <c r="I137" s="27">
        <v>41053</v>
      </c>
      <c r="J137" s="26"/>
      <c r="K137" s="26"/>
      <c r="L137" s="26"/>
      <c r="M137" s="26"/>
      <c r="N137" s="26"/>
      <c r="O137" s="26"/>
      <c r="P137" s="26"/>
      <c r="Q137" s="26"/>
      <c r="R137" s="26"/>
      <c r="S137" s="26">
        <v>0</v>
      </c>
      <c r="T137" s="26">
        <v>1064651.95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2">
        <f t="shared" si="11"/>
        <v>0</v>
      </c>
      <c r="AH137" s="22">
        <f t="shared" si="12"/>
        <v>1064651.95</v>
      </c>
      <c r="AI137" s="22">
        <f t="shared" si="13"/>
        <v>0</v>
      </c>
      <c r="AJ137" s="22">
        <f t="shared" si="14"/>
        <v>0</v>
      </c>
      <c r="AK137" s="22">
        <f t="shared" si="10"/>
        <v>1064651.95</v>
      </c>
    </row>
    <row r="138" spans="1:37">
      <c r="A138" s="4" t="s">
        <v>208</v>
      </c>
      <c r="B138" s="6" t="s">
        <v>1392</v>
      </c>
      <c r="C138" s="23" t="s">
        <v>158</v>
      </c>
      <c r="D138" s="23" t="s">
        <v>186</v>
      </c>
      <c r="E138" s="23" t="s">
        <v>1811</v>
      </c>
      <c r="F138" s="9" t="s">
        <v>198</v>
      </c>
      <c r="G138" s="9" t="s">
        <v>204</v>
      </c>
      <c r="H138" s="3" t="s">
        <v>1325</v>
      </c>
      <c r="I138" s="27">
        <v>40746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2">
        <f t="shared" si="11"/>
        <v>0</v>
      </c>
      <c r="AH138" s="22">
        <f t="shared" si="12"/>
        <v>0</v>
      </c>
      <c r="AI138" s="22">
        <f t="shared" si="13"/>
        <v>0</v>
      </c>
      <c r="AJ138" s="22">
        <f t="shared" si="14"/>
        <v>0</v>
      </c>
      <c r="AK138" s="22">
        <f t="shared" si="10"/>
        <v>0</v>
      </c>
    </row>
    <row r="139" spans="1:37">
      <c r="A139" s="4" t="s">
        <v>208</v>
      </c>
      <c r="B139" s="6" t="s">
        <v>1376</v>
      </c>
      <c r="C139" s="23" t="s">
        <v>620</v>
      </c>
      <c r="D139" s="23" t="s">
        <v>1486</v>
      </c>
      <c r="E139" s="23" t="s">
        <v>1815</v>
      </c>
      <c r="F139" s="9" t="s">
        <v>199</v>
      </c>
      <c r="G139" s="24" t="s">
        <v>203</v>
      </c>
      <c r="H139" s="3" t="s">
        <v>1325</v>
      </c>
      <c r="I139" s="27">
        <v>41419</v>
      </c>
      <c r="J139" s="26"/>
      <c r="K139" s="26"/>
      <c r="L139" s="26"/>
      <c r="M139" s="26"/>
      <c r="N139" s="26"/>
      <c r="O139" s="26"/>
      <c r="P139" s="26"/>
      <c r="Q139" s="26"/>
      <c r="R139" s="26"/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1038488.1499999997</v>
      </c>
      <c r="AG139" s="22">
        <f t="shared" si="11"/>
        <v>0</v>
      </c>
      <c r="AH139" s="22">
        <f t="shared" si="12"/>
        <v>0</v>
      </c>
      <c r="AI139" s="22">
        <f t="shared" si="13"/>
        <v>0</v>
      </c>
      <c r="AJ139" s="22">
        <f t="shared" si="14"/>
        <v>1038488.1499999997</v>
      </c>
      <c r="AK139" s="22">
        <f t="shared" si="10"/>
        <v>1038488.1499999997</v>
      </c>
    </row>
    <row r="140" spans="1:37">
      <c r="A140" s="4" t="s">
        <v>208</v>
      </c>
      <c r="B140" s="6" t="s">
        <v>1393</v>
      </c>
      <c r="C140" s="23" t="s">
        <v>239</v>
      </c>
      <c r="D140" s="23" t="s">
        <v>284</v>
      </c>
      <c r="E140" s="23" t="s">
        <v>1810</v>
      </c>
      <c r="F140" s="9" t="s">
        <v>197</v>
      </c>
      <c r="G140" s="24" t="s">
        <v>11</v>
      </c>
      <c r="H140" s="3" t="s">
        <v>1325</v>
      </c>
      <c r="I140" s="27">
        <v>40720</v>
      </c>
      <c r="J140" s="26"/>
      <c r="K140" s="26"/>
      <c r="L140" s="26"/>
      <c r="M140" s="26"/>
      <c r="N140" s="26"/>
      <c r="O140" s="26"/>
      <c r="P140" s="26"/>
      <c r="Q140" s="26"/>
      <c r="R140" s="26"/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26">
        <v>0</v>
      </c>
      <c r="AG140" s="22">
        <f t="shared" si="11"/>
        <v>0</v>
      </c>
      <c r="AH140" s="22">
        <f t="shared" si="12"/>
        <v>0</v>
      </c>
      <c r="AI140" s="22">
        <f t="shared" si="13"/>
        <v>0</v>
      </c>
      <c r="AJ140" s="22">
        <f t="shared" si="14"/>
        <v>0</v>
      </c>
      <c r="AK140" s="22">
        <f t="shared" si="10"/>
        <v>0</v>
      </c>
    </row>
    <row r="141" spans="1:37">
      <c r="A141" s="4" t="s">
        <v>208</v>
      </c>
      <c r="B141" s="6" t="s">
        <v>1394</v>
      </c>
      <c r="C141" s="23" t="s">
        <v>901</v>
      </c>
      <c r="D141" s="23" t="s">
        <v>1487</v>
      </c>
      <c r="E141" s="23" t="s">
        <v>1816</v>
      </c>
      <c r="F141" s="9" t="s">
        <v>202</v>
      </c>
      <c r="G141" s="24" t="s">
        <v>11</v>
      </c>
      <c r="H141" s="3" t="s">
        <v>1325</v>
      </c>
      <c r="I141" s="27">
        <v>40732</v>
      </c>
      <c r="J141" s="26"/>
      <c r="K141" s="26"/>
      <c r="L141" s="26"/>
      <c r="M141" s="26"/>
      <c r="N141" s="26"/>
      <c r="O141" s="26"/>
      <c r="P141" s="26"/>
      <c r="Q141" s="26"/>
      <c r="R141" s="26"/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26">
        <v>0</v>
      </c>
      <c r="AG141" s="22">
        <f t="shared" si="11"/>
        <v>0</v>
      </c>
      <c r="AH141" s="22">
        <f t="shared" si="12"/>
        <v>0</v>
      </c>
      <c r="AI141" s="22">
        <f t="shared" si="13"/>
        <v>0</v>
      </c>
      <c r="AJ141" s="22">
        <f t="shared" si="14"/>
        <v>0</v>
      </c>
      <c r="AK141" s="22">
        <f t="shared" si="10"/>
        <v>0</v>
      </c>
    </row>
    <row r="142" spans="1:37">
      <c r="A142" s="4" t="s">
        <v>208</v>
      </c>
      <c r="B142" s="6" t="s">
        <v>1345</v>
      </c>
      <c r="C142" s="23" t="s">
        <v>1488</v>
      </c>
      <c r="D142" s="23" t="s">
        <v>412</v>
      </c>
      <c r="E142" s="23" t="s">
        <v>1816</v>
      </c>
      <c r="F142" s="9" t="s">
        <v>199</v>
      </c>
      <c r="G142" s="24" t="s">
        <v>11</v>
      </c>
      <c r="H142" s="3" t="s">
        <v>1325</v>
      </c>
      <c r="I142" s="27">
        <v>41060</v>
      </c>
      <c r="J142" s="26"/>
      <c r="K142" s="26"/>
      <c r="L142" s="26"/>
      <c r="M142" s="26"/>
      <c r="N142" s="26"/>
      <c r="O142" s="26"/>
      <c r="P142" s="26"/>
      <c r="Q142" s="26"/>
      <c r="R142" s="26"/>
      <c r="S142" s="26">
        <v>0</v>
      </c>
      <c r="T142" s="26">
        <v>1009609.02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2">
        <f t="shared" si="11"/>
        <v>0</v>
      </c>
      <c r="AH142" s="22">
        <f t="shared" si="12"/>
        <v>1009609.02</v>
      </c>
      <c r="AI142" s="22">
        <f t="shared" si="13"/>
        <v>0</v>
      </c>
      <c r="AJ142" s="22">
        <f t="shared" si="14"/>
        <v>0</v>
      </c>
      <c r="AK142" s="22">
        <f t="shared" si="10"/>
        <v>1009609.02</v>
      </c>
    </row>
    <row r="143" spans="1:37">
      <c r="A143" s="4" t="s">
        <v>208</v>
      </c>
      <c r="B143" s="6" t="s">
        <v>1375</v>
      </c>
      <c r="C143" s="23" t="s">
        <v>1489</v>
      </c>
      <c r="D143" s="23" t="s">
        <v>1490</v>
      </c>
      <c r="E143" s="23" t="s">
        <v>1816</v>
      </c>
      <c r="F143" s="9" t="s">
        <v>199</v>
      </c>
      <c r="G143" s="24" t="s">
        <v>11</v>
      </c>
      <c r="H143" s="3" t="s">
        <v>1325</v>
      </c>
      <c r="I143" s="27">
        <v>41090</v>
      </c>
      <c r="J143" s="26"/>
      <c r="K143" s="26"/>
      <c r="L143" s="26"/>
      <c r="M143" s="26"/>
      <c r="N143" s="26"/>
      <c r="O143" s="26"/>
      <c r="P143" s="26"/>
      <c r="Q143" s="26"/>
      <c r="R143" s="26"/>
      <c r="S143" s="26">
        <v>0</v>
      </c>
      <c r="T143" s="26">
        <v>0</v>
      </c>
      <c r="U143" s="26">
        <v>999593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2">
        <f t="shared" si="11"/>
        <v>0</v>
      </c>
      <c r="AH143" s="22">
        <f t="shared" si="12"/>
        <v>999593</v>
      </c>
      <c r="AI143" s="22">
        <f t="shared" si="13"/>
        <v>0</v>
      </c>
      <c r="AJ143" s="22">
        <f t="shared" si="14"/>
        <v>0</v>
      </c>
      <c r="AK143" s="22">
        <f t="shared" si="10"/>
        <v>999593</v>
      </c>
    </row>
    <row r="144" spans="1:37">
      <c r="A144" s="4" t="s">
        <v>208</v>
      </c>
      <c r="B144" s="6" t="s">
        <v>1387</v>
      </c>
      <c r="C144" s="23" t="s">
        <v>778</v>
      </c>
      <c r="D144" s="23" t="s">
        <v>1491</v>
      </c>
      <c r="E144" s="23" t="s">
        <v>1819</v>
      </c>
      <c r="F144" s="9" t="s">
        <v>200</v>
      </c>
      <c r="G144" s="24" t="s">
        <v>201</v>
      </c>
      <c r="H144" s="3" t="s">
        <v>1325</v>
      </c>
      <c r="I144" s="27">
        <v>40892</v>
      </c>
      <c r="J144" s="26"/>
      <c r="K144" s="26"/>
      <c r="L144" s="26"/>
      <c r="M144" s="26"/>
      <c r="N144" s="26"/>
      <c r="O144" s="26"/>
      <c r="P144" s="26"/>
      <c r="Q144" s="26"/>
      <c r="R144" s="26"/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2">
        <f t="shared" si="11"/>
        <v>0</v>
      </c>
      <c r="AH144" s="22">
        <f t="shared" si="12"/>
        <v>0</v>
      </c>
      <c r="AI144" s="22">
        <f t="shared" si="13"/>
        <v>0</v>
      </c>
      <c r="AJ144" s="22">
        <f t="shared" si="14"/>
        <v>0</v>
      </c>
      <c r="AK144" s="22">
        <f t="shared" si="10"/>
        <v>0</v>
      </c>
    </row>
    <row r="145" spans="1:37">
      <c r="A145" s="4" t="s">
        <v>208</v>
      </c>
      <c r="B145" s="6" t="s">
        <v>1351</v>
      </c>
      <c r="C145" s="23" t="s">
        <v>627</v>
      </c>
      <c r="D145" s="23" t="s">
        <v>628</v>
      </c>
      <c r="E145" s="23" t="s">
        <v>1816</v>
      </c>
      <c r="F145" s="9" t="s">
        <v>199</v>
      </c>
      <c r="G145" s="24" t="s">
        <v>11</v>
      </c>
      <c r="H145" s="3" t="s">
        <v>1325</v>
      </c>
      <c r="I145" s="27">
        <v>41424</v>
      </c>
      <c r="J145" s="26"/>
      <c r="K145" s="26"/>
      <c r="L145" s="26"/>
      <c r="M145" s="26"/>
      <c r="N145" s="26"/>
      <c r="O145" s="26"/>
      <c r="P145" s="26"/>
      <c r="Q145" s="26"/>
      <c r="R145" s="26"/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993943.86</v>
      </c>
      <c r="AG145" s="22">
        <f t="shared" si="11"/>
        <v>0</v>
      </c>
      <c r="AH145" s="22">
        <f t="shared" si="12"/>
        <v>0</v>
      </c>
      <c r="AI145" s="22">
        <f t="shared" si="13"/>
        <v>0</v>
      </c>
      <c r="AJ145" s="22">
        <f t="shared" si="14"/>
        <v>993943.86</v>
      </c>
      <c r="AK145" s="22">
        <f t="shared" si="10"/>
        <v>993943.86</v>
      </c>
    </row>
    <row r="146" spans="1:37">
      <c r="A146" s="4" t="s">
        <v>208</v>
      </c>
      <c r="B146" s="6" t="s">
        <v>1376</v>
      </c>
      <c r="C146" s="23" t="s">
        <v>506</v>
      </c>
      <c r="D146" s="23" t="s">
        <v>1492</v>
      </c>
      <c r="E146" s="23" t="s">
        <v>1815</v>
      </c>
      <c r="F146" s="9" t="s">
        <v>199</v>
      </c>
      <c r="G146" s="24" t="s">
        <v>203</v>
      </c>
      <c r="H146" s="3" t="s">
        <v>1325</v>
      </c>
      <c r="I146" s="27">
        <v>41419</v>
      </c>
      <c r="J146" s="26"/>
      <c r="K146" s="26"/>
      <c r="L146" s="26"/>
      <c r="M146" s="26"/>
      <c r="N146" s="26"/>
      <c r="O146" s="26"/>
      <c r="P146" s="26"/>
      <c r="Q146" s="26"/>
      <c r="R146" s="26"/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984251.91999999993</v>
      </c>
      <c r="AG146" s="22">
        <f t="shared" si="11"/>
        <v>0</v>
      </c>
      <c r="AH146" s="22">
        <f t="shared" si="12"/>
        <v>0</v>
      </c>
      <c r="AI146" s="22">
        <f t="shared" si="13"/>
        <v>0</v>
      </c>
      <c r="AJ146" s="22">
        <f t="shared" si="14"/>
        <v>984251.91999999993</v>
      </c>
      <c r="AK146" s="22">
        <f t="shared" si="10"/>
        <v>984251.91999999993</v>
      </c>
    </row>
    <row r="147" spans="1:37">
      <c r="A147" s="4" t="s">
        <v>208</v>
      </c>
      <c r="B147" s="6" t="s">
        <v>1395</v>
      </c>
      <c r="C147" s="23" t="s">
        <v>148</v>
      </c>
      <c r="D147" s="23" t="s">
        <v>181</v>
      </c>
      <c r="E147" s="23" t="s">
        <v>1810</v>
      </c>
      <c r="F147" s="9" t="s">
        <v>197</v>
      </c>
      <c r="G147" s="24" t="s">
        <v>11</v>
      </c>
      <c r="H147" s="3" t="s">
        <v>1325</v>
      </c>
      <c r="I147" s="27">
        <v>40329</v>
      </c>
      <c r="J147" s="26"/>
      <c r="K147" s="26"/>
      <c r="L147" s="26"/>
      <c r="M147" s="26"/>
      <c r="N147" s="26"/>
      <c r="O147" s="26"/>
      <c r="P147" s="26"/>
      <c r="Q147" s="26"/>
      <c r="R147" s="26"/>
      <c r="S147" s="26">
        <v>0</v>
      </c>
      <c r="T147" s="26">
        <v>807540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0</v>
      </c>
      <c r="AF147" s="26">
        <v>0</v>
      </c>
      <c r="AG147" s="22">
        <f t="shared" si="11"/>
        <v>0</v>
      </c>
      <c r="AH147" s="22">
        <f t="shared" si="12"/>
        <v>807540</v>
      </c>
      <c r="AI147" s="22">
        <f t="shared" si="13"/>
        <v>0</v>
      </c>
      <c r="AJ147" s="22">
        <f t="shared" si="14"/>
        <v>0</v>
      </c>
      <c r="AK147" s="22">
        <f t="shared" si="10"/>
        <v>807540</v>
      </c>
    </row>
    <row r="148" spans="1:37">
      <c r="A148" s="4" t="s">
        <v>208</v>
      </c>
      <c r="B148" s="6" t="s">
        <v>1369</v>
      </c>
      <c r="C148" s="23" t="s">
        <v>159</v>
      </c>
      <c r="D148" s="23" t="s">
        <v>1017</v>
      </c>
      <c r="E148" s="23" t="s">
        <v>1817</v>
      </c>
      <c r="F148" s="9" t="s">
        <v>199</v>
      </c>
      <c r="G148" s="24" t="s">
        <v>11</v>
      </c>
      <c r="H148" s="3" t="s">
        <v>1325</v>
      </c>
      <c r="I148" s="27">
        <v>40908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2">
        <f t="shared" si="11"/>
        <v>0</v>
      </c>
      <c r="AH148" s="22">
        <f t="shared" si="12"/>
        <v>0</v>
      </c>
      <c r="AI148" s="22">
        <f t="shared" si="13"/>
        <v>0</v>
      </c>
      <c r="AJ148" s="22">
        <f t="shared" si="14"/>
        <v>0</v>
      </c>
      <c r="AK148" s="22">
        <f t="shared" si="10"/>
        <v>0</v>
      </c>
    </row>
    <row r="149" spans="1:37">
      <c r="A149" s="4" t="s">
        <v>208</v>
      </c>
      <c r="B149" s="6" t="s">
        <v>1372</v>
      </c>
      <c r="C149" s="23" t="s">
        <v>498</v>
      </c>
      <c r="D149" s="23" t="s">
        <v>499</v>
      </c>
      <c r="E149" s="23" t="s">
        <v>1815</v>
      </c>
      <c r="F149" s="9" t="s">
        <v>199</v>
      </c>
      <c r="G149" s="24" t="s">
        <v>11</v>
      </c>
      <c r="H149" s="3" t="s">
        <v>1325</v>
      </c>
      <c r="I149" s="27">
        <v>41389</v>
      </c>
      <c r="J149" s="26"/>
      <c r="K149" s="26"/>
      <c r="L149" s="26"/>
      <c r="M149" s="26"/>
      <c r="N149" s="26"/>
      <c r="O149" s="26"/>
      <c r="P149" s="26"/>
      <c r="Q149" s="26"/>
      <c r="R149" s="26"/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957613.95999999985</v>
      </c>
      <c r="AF149" s="26">
        <v>0</v>
      </c>
      <c r="AG149" s="22">
        <f t="shared" si="11"/>
        <v>0</v>
      </c>
      <c r="AH149" s="22">
        <f t="shared" si="12"/>
        <v>0</v>
      </c>
      <c r="AI149" s="22">
        <f t="shared" si="13"/>
        <v>0</v>
      </c>
      <c r="AJ149" s="22">
        <f t="shared" si="14"/>
        <v>957613.95999999985</v>
      </c>
      <c r="AK149" s="22">
        <f t="shared" si="10"/>
        <v>957613.95999999985</v>
      </c>
    </row>
    <row r="150" spans="1:37">
      <c r="A150" s="4" t="s">
        <v>208</v>
      </c>
      <c r="B150" s="6" t="s">
        <v>1396</v>
      </c>
      <c r="C150" s="23" t="s">
        <v>562</v>
      </c>
      <c r="D150" s="23" t="s">
        <v>563</v>
      </c>
      <c r="E150" s="23" t="s">
        <v>1816</v>
      </c>
      <c r="F150" s="9" t="s">
        <v>202</v>
      </c>
      <c r="G150" s="24" t="s">
        <v>304</v>
      </c>
      <c r="H150" s="3" t="s">
        <v>1325</v>
      </c>
      <c r="I150" s="27">
        <v>41274</v>
      </c>
      <c r="J150" s="26"/>
      <c r="K150" s="26"/>
      <c r="L150" s="26"/>
      <c r="M150" s="26"/>
      <c r="N150" s="26"/>
      <c r="O150" s="26"/>
      <c r="P150" s="26"/>
      <c r="Q150" s="26"/>
      <c r="R150" s="26"/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956859.05999999994</v>
      </c>
      <c r="AB150" s="26">
        <v>0</v>
      </c>
      <c r="AC150" s="26">
        <v>0</v>
      </c>
      <c r="AD150" s="26">
        <v>0</v>
      </c>
      <c r="AE150" s="26">
        <v>0</v>
      </c>
      <c r="AF150" s="26">
        <v>0</v>
      </c>
      <c r="AG150" s="22">
        <f t="shared" si="11"/>
        <v>0</v>
      </c>
      <c r="AH150" s="22">
        <f t="shared" si="12"/>
        <v>956859.05999999994</v>
      </c>
      <c r="AI150" s="22">
        <f t="shared" si="13"/>
        <v>0</v>
      </c>
      <c r="AJ150" s="22">
        <f t="shared" si="14"/>
        <v>0</v>
      </c>
      <c r="AK150" s="22">
        <f t="shared" si="10"/>
        <v>956859.05999999994</v>
      </c>
    </row>
    <row r="151" spans="1:37">
      <c r="A151" s="4" t="s">
        <v>208</v>
      </c>
      <c r="B151" s="6" t="s">
        <v>1386</v>
      </c>
      <c r="C151" s="23" t="s">
        <v>567</v>
      </c>
      <c r="D151" s="23" t="s">
        <v>568</v>
      </c>
      <c r="E151" s="23" t="s">
        <v>1812</v>
      </c>
      <c r="F151" s="9" t="s">
        <v>199</v>
      </c>
      <c r="G151" s="24" t="s">
        <v>11</v>
      </c>
      <c r="H151" s="3" t="s">
        <v>1325</v>
      </c>
      <c r="I151" s="27">
        <v>41385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956530.99</v>
      </c>
      <c r="AF151" s="26">
        <v>0</v>
      </c>
      <c r="AG151" s="22">
        <f t="shared" si="11"/>
        <v>0</v>
      </c>
      <c r="AH151" s="22">
        <f t="shared" si="12"/>
        <v>0</v>
      </c>
      <c r="AI151" s="22">
        <f t="shared" si="13"/>
        <v>0</v>
      </c>
      <c r="AJ151" s="22">
        <f t="shared" si="14"/>
        <v>956530.99</v>
      </c>
      <c r="AK151" s="22">
        <f t="shared" si="10"/>
        <v>956530.99</v>
      </c>
    </row>
    <row r="152" spans="1:37">
      <c r="A152" s="4" t="s">
        <v>208</v>
      </c>
      <c r="B152" s="6" t="s">
        <v>1345</v>
      </c>
      <c r="C152" s="23" t="s">
        <v>1178</v>
      </c>
      <c r="D152" s="23" t="s">
        <v>1179</v>
      </c>
      <c r="E152" s="23" t="s">
        <v>1816</v>
      </c>
      <c r="F152" s="9" t="s">
        <v>199</v>
      </c>
      <c r="G152" s="24" t="s">
        <v>11</v>
      </c>
      <c r="H152" s="3" t="s">
        <v>1325</v>
      </c>
      <c r="I152" s="27">
        <v>41060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>
        <v>0</v>
      </c>
      <c r="T152" s="26">
        <v>955454.41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2">
        <f t="shared" si="11"/>
        <v>0</v>
      </c>
      <c r="AH152" s="22">
        <f t="shared" si="12"/>
        <v>955454.41</v>
      </c>
      <c r="AI152" s="22">
        <f t="shared" si="13"/>
        <v>0</v>
      </c>
      <c r="AJ152" s="22">
        <f t="shared" si="14"/>
        <v>0</v>
      </c>
      <c r="AK152" s="22">
        <f t="shared" si="10"/>
        <v>955454.41</v>
      </c>
    </row>
    <row r="153" spans="1:37">
      <c r="A153" s="4" t="s">
        <v>208</v>
      </c>
      <c r="B153" s="6" t="s">
        <v>1366</v>
      </c>
      <c r="C153" s="23" t="s">
        <v>787</v>
      </c>
      <c r="D153" s="23" t="s">
        <v>788</v>
      </c>
      <c r="E153" s="23" t="s">
        <v>1819</v>
      </c>
      <c r="F153" s="9" t="s">
        <v>200</v>
      </c>
      <c r="G153" s="24" t="s">
        <v>201</v>
      </c>
      <c r="H153" s="3" t="s">
        <v>1325</v>
      </c>
      <c r="I153" s="27">
        <v>40907</v>
      </c>
      <c r="J153" s="26"/>
      <c r="K153" s="26"/>
      <c r="L153" s="26"/>
      <c r="M153" s="26"/>
      <c r="N153" s="26"/>
      <c r="O153" s="26"/>
      <c r="P153" s="26"/>
      <c r="Q153" s="26"/>
      <c r="R153" s="26"/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2">
        <f t="shared" si="11"/>
        <v>0</v>
      </c>
      <c r="AH153" s="22">
        <f t="shared" si="12"/>
        <v>0</v>
      </c>
      <c r="AI153" s="22">
        <f t="shared" si="13"/>
        <v>0</v>
      </c>
      <c r="AJ153" s="22">
        <f t="shared" si="14"/>
        <v>0</v>
      </c>
      <c r="AK153" s="22">
        <f t="shared" si="10"/>
        <v>0</v>
      </c>
    </row>
    <row r="154" spans="1:37">
      <c r="A154" s="4" t="s">
        <v>208</v>
      </c>
      <c r="B154" s="6" t="s">
        <v>1397</v>
      </c>
      <c r="C154" s="23" t="s">
        <v>772</v>
      </c>
      <c r="D154" s="23" t="s">
        <v>773</v>
      </c>
      <c r="E154" s="23" t="s">
        <v>1819</v>
      </c>
      <c r="F154" s="9" t="s">
        <v>200</v>
      </c>
      <c r="G154" s="24" t="s">
        <v>201</v>
      </c>
      <c r="H154" s="3" t="s">
        <v>1325</v>
      </c>
      <c r="I154" s="27">
        <v>40739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2">
        <f t="shared" si="11"/>
        <v>0</v>
      </c>
      <c r="AH154" s="22">
        <f t="shared" si="12"/>
        <v>0</v>
      </c>
      <c r="AI154" s="22">
        <f t="shared" si="13"/>
        <v>0</v>
      </c>
      <c r="AJ154" s="22">
        <f t="shared" si="14"/>
        <v>0</v>
      </c>
      <c r="AK154" s="22">
        <f t="shared" si="10"/>
        <v>0</v>
      </c>
    </row>
    <row r="155" spans="1:37">
      <c r="A155" s="4" t="s">
        <v>208</v>
      </c>
      <c r="B155" s="6" t="s">
        <v>1346</v>
      </c>
      <c r="C155" s="23" t="s">
        <v>684</v>
      </c>
      <c r="D155" s="23" t="s">
        <v>685</v>
      </c>
      <c r="E155" s="23" t="s">
        <v>1816</v>
      </c>
      <c r="F155" s="9" t="s">
        <v>199</v>
      </c>
      <c r="G155" s="24" t="s">
        <v>11</v>
      </c>
      <c r="H155" s="3" t="s">
        <v>1325</v>
      </c>
      <c r="I155" s="27">
        <v>41090</v>
      </c>
      <c r="J155" s="26"/>
      <c r="K155" s="26"/>
      <c r="L155" s="26"/>
      <c r="M155" s="26"/>
      <c r="N155" s="26"/>
      <c r="O155" s="26"/>
      <c r="P155" s="26"/>
      <c r="Q155" s="26"/>
      <c r="R155" s="26"/>
      <c r="S155" s="26">
        <v>0</v>
      </c>
      <c r="T155" s="26">
        <v>0</v>
      </c>
      <c r="U155" s="26">
        <v>936952.00000000012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2">
        <f t="shared" si="11"/>
        <v>0</v>
      </c>
      <c r="AH155" s="22">
        <f t="shared" si="12"/>
        <v>936952.00000000012</v>
      </c>
      <c r="AI155" s="22">
        <f t="shared" si="13"/>
        <v>0</v>
      </c>
      <c r="AJ155" s="22">
        <f t="shared" si="14"/>
        <v>0</v>
      </c>
      <c r="AK155" s="22">
        <f t="shared" si="10"/>
        <v>936952.00000000012</v>
      </c>
    </row>
    <row r="156" spans="1:37">
      <c r="A156" s="4" t="s">
        <v>208</v>
      </c>
      <c r="B156" s="6" t="s">
        <v>1398</v>
      </c>
      <c r="C156" s="23" t="s">
        <v>858</v>
      </c>
      <c r="D156" s="23" t="s">
        <v>859</v>
      </c>
      <c r="E156" s="23" t="s">
        <v>1811</v>
      </c>
      <c r="F156" s="9" t="s">
        <v>198</v>
      </c>
      <c r="G156" s="9" t="s">
        <v>205</v>
      </c>
      <c r="H156" s="3" t="s">
        <v>1325</v>
      </c>
      <c r="I156" s="27">
        <v>41243</v>
      </c>
      <c r="J156" s="26"/>
      <c r="K156" s="26"/>
      <c r="L156" s="26"/>
      <c r="M156" s="26"/>
      <c r="N156" s="26"/>
      <c r="O156" s="26"/>
      <c r="P156" s="26"/>
      <c r="Q156" s="26"/>
      <c r="R156" s="26"/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933655.59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6">
        <v>0</v>
      </c>
      <c r="AG156" s="22">
        <f t="shared" si="11"/>
        <v>0</v>
      </c>
      <c r="AH156" s="22">
        <f t="shared" si="12"/>
        <v>933655.59</v>
      </c>
      <c r="AI156" s="22">
        <f t="shared" si="13"/>
        <v>0</v>
      </c>
      <c r="AJ156" s="22">
        <f t="shared" si="14"/>
        <v>0</v>
      </c>
      <c r="AK156" s="22">
        <f t="shared" si="10"/>
        <v>933655.59</v>
      </c>
    </row>
    <row r="157" spans="1:37">
      <c r="A157" s="4" t="s">
        <v>208</v>
      </c>
      <c r="B157" s="6" t="s">
        <v>1364</v>
      </c>
      <c r="C157" s="23" t="s">
        <v>721</v>
      </c>
      <c r="D157" s="23" t="s">
        <v>722</v>
      </c>
      <c r="E157" s="23" t="s">
        <v>1814</v>
      </c>
      <c r="F157" s="9" t="s">
        <v>199</v>
      </c>
      <c r="G157" s="24" t="s">
        <v>11</v>
      </c>
      <c r="H157" s="3" t="s">
        <v>1325</v>
      </c>
      <c r="I157" s="27">
        <v>41179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927494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2">
        <f t="shared" si="11"/>
        <v>0</v>
      </c>
      <c r="AH157" s="22">
        <f t="shared" si="12"/>
        <v>927494</v>
      </c>
      <c r="AI157" s="22">
        <f t="shared" si="13"/>
        <v>0</v>
      </c>
      <c r="AJ157" s="22">
        <f t="shared" si="14"/>
        <v>0</v>
      </c>
      <c r="AK157" s="22">
        <f t="shared" si="10"/>
        <v>927494</v>
      </c>
    </row>
    <row r="158" spans="1:37">
      <c r="A158" s="4" t="s">
        <v>208</v>
      </c>
      <c r="B158" s="6" t="s">
        <v>1355</v>
      </c>
      <c r="C158" s="23" t="s">
        <v>1493</v>
      </c>
      <c r="D158" s="23" t="s">
        <v>1494</v>
      </c>
      <c r="E158" s="23" t="s">
        <v>1813</v>
      </c>
      <c r="F158" s="9" t="s">
        <v>199</v>
      </c>
      <c r="G158" s="24" t="s">
        <v>11</v>
      </c>
      <c r="H158" s="3" t="s">
        <v>1325</v>
      </c>
      <c r="I158" s="27">
        <v>41274</v>
      </c>
      <c r="J158" s="26"/>
      <c r="K158" s="26"/>
      <c r="L158" s="26"/>
      <c r="M158" s="26"/>
      <c r="N158" s="26"/>
      <c r="O158" s="26"/>
      <c r="P158" s="26"/>
      <c r="Q158" s="26"/>
      <c r="R158" s="26"/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918056</v>
      </c>
      <c r="AB158" s="26">
        <v>0</v>
      </c>
      <c r="AC158" s="26">
        <v>0</v>
      </c>
      <c r="AD158" s="26">
        <v>0</v>
      </c>
      <c r="AE158" s="26">
        <v>0</v>
      </c>
      <c r="AF158" s="26">
        <v>0</v>
      </c>
      <c r="AG158" s="22">
        <f t="shared" si="11"/>
        <v>0</v>
      </c>
      <c r="AH158" s="22">
        <f t="shared" si="12"/>
        <v>918056</v>
      </c>
      <c r="AI158" s="22">
        <f t="shared" si="13"/>
        <v>0</v>
      </c>
      <c r="AJ158" s="22">
        <f t="shared" si="14"/>
        <v>0</v>
      </c>
      <c r="AK158" s="22">
        <f t="shared" si="10"/>
        <v>918056</v>
      </c>
    </row>
    <row r="159" spans="1:37">
      <c r="A159" s="4" t="s">
        <v>208</v>
      </c>
      <c r="B159" s="6" t="s">
        <v>1383</v>
      </c>
      <c r="C159" s="23" t="s">
        <v>492</v>
      </c>
      <c r="D159" s="23" t="s">
        <v>1495</v>
      </c>
      <c r="E159" s="23" t="s">
        <v>1815</v>
      </c>
      <c r="F159" s="9" t="s">
        <v>199</v>
      </c>
      <c r="G159" s="24" t="s">
        <v>11</v>
      </c>
      <c r="H159" s="3" t="s">
        <v>1325</v>
      </c>
      <c r="I159" s="27">
        <v>41414</v>
      </c>
      <c r="J159" s="26"/>
      <c r="K159" s="26"/>
      <c r="L159" s="26"/>
      <c r="M159" s="26"/>
      <c r="N159" s="26"/>
      <c r="O159" s="26"/>
      <c r="P159" s="26"/>
      <c r="Q159" s="26"/>
      <c r="R159" s="26"/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914790.11999999988</v>
      </c>
      <c r="AG159" s="22">
        <f t="shared" si="11"/>
        <v>0</v>
      </c>
      <c r="AH159" s="22">
        <f t="shared" si="12"/>
        <v>0</v>
      </c>
      <c r="AI159" s="22">
        <f t="shared" si="13"/>
        <v>0</v>
      </c>
      <c r="AJ159" s="22">
        <f t="shared" si="14"/>
        <v>914790.11999999988</v>
      </c>
      <c r="AK159" s="22">
        <f t="shared" si="10"/>
        <v>914790.11999999988</v>
      </c>
    </row>
    <row r="160" spans="1:37">
      <c r="A160" s="4" t="s">
        <v>208</v>
      </c>
      <c r="B160" s="6" t="s">
        <v>1364</v>
      </c>
      <c r="C160" s="23" t="s">
        <v>972</v>
      </c>
      <c r="D160" s="23" t="s">
        <v>1496</v>
      </c>
      <c r="E160" s="23" t="s">
        <v>1820</v>
      </c>
      <c r="F160" s="9" t="s">
        <v>199</v>
      </c>
      <c r="G160" s="24" t="s">
        <v>11</v>
      </c>
      <c r="H160" s="3" t="s">
        <v>1325</v>
      </c>
      <c r="I160" s="27">
        <v>40816</v>
      </c>
      <c r="J160" s="26"/>
      <c r="K160" s="26"/>
      <c r="L160" s="26"/>
      <c r="M160" s="26"/>
      <c r="N160" s="26"/>
      <c r="O160" s="26"/>
      <c r="P160" s="26"/>
      <c r="Q160" s="26"/>
      <c r="R160" s="26"/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  <c r="AF160" s="26">
        <v>0</v>
      </c>
      <c r="AG160" s="22">
        <f t="shared" si="11"/>
        <v>0</v>
      </c>
      <c r="AH160" s="22">
        <f t="shared" si="12"/>
        <v>0</v>
      </c>
      <c r="AI160" s="22">
        <f t="shared" si="13"/>
        <v>0</v>
      </c>
      <c r="AJ160" s="22">
        <f t="shared" si="14"/>
        <v>0</v>
      </c>
      <c r="AK160" s="22">
        <f t="shared" si="10"/>
        <v>0</v>
      </c>
    </row>
    <row r="161" spans="1:37">
      <c r="A161" s="4" t="s">
        <v>208</v>
      </c>
      <c r="B161" s="6" t="s">
        <v>1398</v>
      </c>
      <c r="C161" s="23" t="s">
        <v>155</v>
      </c>
      <c r="D161" s="23" t="s">
        <v>185</v>
      </c>
      <c r="E161" s="23" t="s">
        <v>1811</v>
      </c>
      <c r="F161" s="9" t="s">
        <v>198</v>
      </c>
      <c r="G161" s="9" t="s">
        <v>205</v>
      </c>
      <c r="H161" s="3" t="s">
        <v>1325</v>
      </c>
      <c r="I161" s="27">
        <v>40848</v>
      </c>
      <c r="J161" s="26"/>
      <c r="K161" s="26"/>
      <c r="L161" s="26"/>
      <c r="M161" s="26"/>
      <c r="N161" s="26"/>
      <c r="O161" s="26"/>
      <c r="P161" s="26"/>
      <c r="Q161" s="26"/>
      <c r="R161" s="26"/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2">
        <f t="shared" si="11"/>
        <v>0</v>
      </c>
      <c r="AH161" s="22">
        <f t="shared" si="12"/>
        <v>0</v>
      </c>
      <c r="AI161" s="22">
        <f t="shared" si="13"/>
        <v>0</v>
      </c>
      <c r="AJ161" s="22">
        <f t="shared" si="14"/>
        <v>0</v>
      </c>
      <c r="AK161" s="22">
        <f t="shared" si="10"/>
        <v>0</v>
      </c>
    </row>
    <row r="162" spans="1:37">
      <c r="A162" s="4" t="s">
        <v>208</v>
      </c>
      <c r="B162" s="6" t="s">
        <v>1395</v>
      </c>
      <c r="C162" s="23" t="s">
        <v>160</v>
      </c>
      <c r="D162" s="23" t="s">
        <v>958</v>
      </c>
      <c r="E162" s="23" t="s">
        <v>1816</v>
      </c>
      <c r="F162" s="9" t="s">
        <v>199</v>
      </c>
      <c r="G162" s="24" t="s">
        <v>11</v>
      </c>
      <c r="H162" s="3" t="s">
        <v>1325</v>
      </c>
      <c r="I162" s="27">
        <v>40847</v>
      </c>
      <c r="J162" s="26"/>
      <c r="K162" s="26"/>
      <c r="L162" s="26"/>
      <c r="M162" s="26"/>
      <c r="N162" s="26"/>
      <c r="O162" s="26"/>
      <c r="P162" s="26"/>
      <c r="Q162" s="26"/>
      <c r="R162" s="26"/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2">
        <f t="shared" si="11"/>
        <v>0</v>
      </c>
      <c r="AH162" s="22">
        <f t="shared" si="12"/>
        <v>0</v>
      </c>
      <c r="AI162" s="22">
        <f t="shared" si="13"/>
        <v>0</v>
      </c>
      <c r="AJ162" s="22">
        <f t="shared" si="14"/>
        <v>0</v>
      </c>
      <c r="AK162" s="22">
        <f t="shared" si="10"/>
        <v>0</v>
      </c>
    </row>
    <row r="163" spans="1:37">
      <c r="A163" s="4" t="s">
        <v>208</v>
      </c>
      <c r="B163" s="6" t="s">
        <v>1345</v>
      </c>
      <c r="C163" s="23" t="s">
        <v>413</v>
      </c>
      <c r="D163" s="23" t="s">
        <v>414</v>
      </c>
      <c r="E163" s="23" t="s">
        <v>1816</v>
      </c>
      <c r="F163" s="9" t="s">
        <v>199</v>
      </c>
      <c r="G163" s="24" t="s">
        <v>11</v>
      </c>
      <c r="H163" s="3" t="s">
        <v>1325</v>
      </c>
      <c r="I163" s="27">
        <v>41060</v>
      </c>
      <c r="J163" s="26"/>
      <c r="K163" s="26"/>
      <c r="L163" s="26"/>
      <c r="M163" s="26"/>
      <c r="N163" s="26"/>
      <c r="O163" s="26"/>
      <c r="P163" s="26"/>
      <c r="Q163" s="26"/>
      <c r="R163" s="26"/>
      <c r="S163" s="26">
        <v>0</v>
      </c>
      <c r="T163" s="26">
        <v>634855</v>
      </c>
      <c r="U163" s="26">
        <v>126971</v>
      </c>
      <c r="V163" s="26">
        <v>126971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2">
        <f t="shared" si="11"/>
        <v>0</v>
      </c>
      <c r="AH163" s="22">
        <f t="shared" si="12"/>
        <v>888797</v>
      </c>
      <c r="AI163" s="22">
        <f t="shared" si="13"/>
        <v>0</v>
      </c>
      <c r="AJ163" s="22">
        <f t="shared" si="14"/>
        <v>0</v>
      </c>
      <c r="AK163" s="22">
        <f t="shared" si="10"/>
        <v>888797</v>
      </c>
    </row>
    <row r="164" spans="1:37">
      <c r="A164" s="4" t="s">
        <v>208</v>
      </c>
      <c r="B164" s="6" t="s">
        <v>1387</v>
      </c>
      <c r="C164" s="23" t="s">
        <v>770</v>
      </c>
      <c r="D164" s="23" t="s">
        <v>771</v>
      </c>
      <c r="E164" s="23" t="s">
        <v>1819</v>
      </c>
      <c r="F164" s="9" t="s">
        <v>200</v>
      </c>
      <c r="G164" s="24" t="s">
        <v>201</v>
      </c>
      <c r="H164" s="3" t="s">
        <v>1325</v>
      </c>
      <c r="I164" s="27">
        <v>40765</v>
      </c>
      <c r="J164" s="26"/>
      <c r="K164" s="26"/>
      <c r="L164" s="26"/>
      <c r="M164" s="26"/>
      <c r="N164" s="26"/>
      <c r="O164" s="26"/>
      <c r="P164" s="26"/>
      <c r="Q164" s="26"/>
      <c r="R164" s="26"/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22">
        <f t="shared" si="11"/>
        <v>0</v>
      </c>
      <c r="AH164" s="22">
        <f t="shared" si="12"/>
        <v>0</v>
      </c>
      <c r="AI164" s="22">
        <f t="shared" si="13"/>
        <v>0</v>
      </c>
      <c r="AJ164" s="22">
        <f t="shared" si="14"/>
        <v>0</v>
      </c>
      <c r="AK164" s="22">
        <f t="shared" si="10"/>
        <v>0</v>
      </c>
    </row>
    <row r="165" spans="1:37">
      <c r="A165" s="4" t="s">
        <v>208</v>
      </c>
      <c r="B165" s="6" t="s">
        <v>1376</v>
      </c>
      <c r="C165" s="23" t="s">
        <v>269</v>
      </c>
      <c r="D165" s="23" t="s">
        <v>298</v>
      </c>
      <c r="E165" s="23" t="s">
        <v>1815</v>
      </c>
      <c r="F165" s="9" t="s">
        <v>199</v>
      </c>
      <c r="G165" s="24" t="s">
        <v>203</v>
      </c>
      <c r="H165" s="3" t="s">
        <v>1325</v>
      </c>
      <c r="I165" s="27">
        <v>40908</v>
      </c>
      <c r="J165" s="26"/>
      <c r="K165" s="26"/>
      <c r="L165" s="26"/>
      <c r="M165" s="26"/>
      <c r="N165" s="26"/>
      <c r="O165" s="26"/>
      <c r="P165" s="26"/>
      <c r="Q165" s="26"/>
      <c r="R165" s="26"/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2">
        <f t="shared" si="11"/>
        <v>0</v>
      </c>
      <c r="AH165" s="22">
        <f t="shared" si="12"/>
        <v>0</v>
      </c>
      <c r="AI165" s="22">
        <f t="shared" si="13"/>
        <v>0</v>
      </c>
      <c r="AJ165" s="22">
        <f t="shared" si="14"/>
        <v>0</v>
      </c>
      <c r="AK165" s="22">
        <f t="shared" si="10"/>
        <v>0</v>
      </c>
    </row>
    <row r="166" spans="1:37">
      <c r="A166" s="4" t="s">
        <v>208</v>
      </c>
      <c r="B166" s="6" t="s">
        <v>1345</v>
      </c>
      <c r="C166" s="23" t="s">
        <v>543</v>
      </c>
      <c r="D166" s="23" t="s">
        <v>544</v>
      </c>
      <c r="E166" s="23" t="s">
        <v>1816</v>
      </c>
      <c r="F166" s="9" t="s">
        <v>199</v>
      </c>
      <c r="G166" s="24" t="s">
        <v>11</v>
      </c>
      <c r="H166" s="3" t="s">
        <v>1325</v>
      </c>
      <c r="I166" s="27">
        <v>41060</v>
      </c>
      <c r="J166" s="26"/>
      <c r="K166" s="26"/>
      <c r="L166" s="26"/>
      <c r="M166" s="26"/>
      <c r="N166" s="26"/>
      <c r="O166" s="26"/>
      <c r="P166" s="26"/>
      <c r="Q166" s="26"/>
      <c r="R166" s="26"/>
      <c r="S166" s="26">
        <v>0</v>
      </c>
      <c r="T166" s="26">
        <v>874619.79999999993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2">
        <f t="shared" si="11"/>
        <v>0</v>
      </c>
      <c r="AH166" s="22">
        <f t="shared" si="12"/>
        <v>874619.79999999993</v>
      </c>
      <c r="AI166" s="22">
        <f t="shared" si="13"/>
        <v>0</v>
      </c>
      <c r="AJ166" s="22">
        <f t="shared" si="14"/>
        <v>0</v>
      </c>
      <c r="AK166" s="22">
        <f t="shared" si="10"/>
        <v>874619.79999999993</v>
      </c>
    </row>
    <row r="167" spans="1:37">
      <c r="A167" s="4" t="s">
        <v>208</v>
      </c>
      <c r="B167" s="6" t="s">
        <v>1352</v>
      </c>
      <c r="C167" s="23" t="s">
        <v>1094</v>
      </c>
      <c r="D167" s="23" t="s">
        <v>1095</v>
      </c>
      <c r="E167" s="23" t="s">
        <v>1814</v>
      </c>
      <c r="F167" s="9" t="s">
        <v>199</v>
      </c>
      <c r="G167" s="24" t="s">
        <v>11</v>
      </c>
      <c r="H167" s="3" t="s">
        <v>1325</v>
      </c>
      <c r="I167" s="27">
        <v>41121</v>
      </c>
      <c r="J167" s="26"/>
      <c r="K167" s="26"/>
      <c r="L167" s="26"/>
      <c r="M167" s="26"/>
      <c r="N167" s="26"/>
      <c r="O167" s="26"/>
      <c r="P167" s="26"/>
      <c r="Q167" s="26"/>
      <c r="R167" s="26"/>
      <c r="S167" s="26">
        <v>0</v>
      </c>
      <c r="T167" s="26">
        <v>0</v>
      </c>
      <c r="U167" s="26">
        <v>0</v>
      </c>
      <c r="V167" s="26">
        <v>873114.7300000001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  <c r="AF167" s="26">
        <v>0</v>
      </c>
      <c r="AG167" s="22">
        <f t="shared" si="11"/>
        <v>0</v>
      </c>
      <c r="AH167" s="22">
        <f t="shared" si="12"/>
        <v>873114.7300000001</v>
      </c>
      <c r="AI167" s="22">
        <f t="shared" si="13"/>
        <v>0</v>
      </c>
      <c r="AJ167" s="22">
        <f t="shared" si="14"/>
        <v>0</v>
      </c>
      <c r="AK167" s="22">
        <f t="shared" si="10"/>
        <v>873114.7300000001</v>
      </c>
    </row>
    <row r="168" spans="1:37">
      <c r="A168" s="4" t="s">
        <v>208</v>
      </c>
      <c r="B168" s="6" t="s">
        <v>1389</v>
      </c>
      <c r="C168" s="23" t="s">
        <v>816</v>
      </c>
      <c r="D168" s="23" t="s">
        <v>817</v>
      </c>
      <c r="E168" s="23" t="s">
        <v>1811</v>
      </c>
      <c r="F168" s="9" t="s">
        <v>198</v>
      </c>
      <c r="G168" s="9" t="s">
        <v>205</v>
      </c>
      <c r="H168" s="3" t="s">
        <v>1325</v>
      </c>
      <c r="I168" s="27">
        <v>41110</v>
      </c>
      <c r="J168" s="26"/>
      <c r="K168" s="26"/>
      <c r="L168" s="26"/>
      <c r="M168" s="26"/>
      <c r="N168" s="26"/>
      <c r="O168" s="26"/>
      <c r="P168" s="26"/>
      <c r="Q168" s="26"/>
      <c r="R168" s="26"/>
      <c r="S168" s="26">
        <v>0</v>
      </c>
      <c r="T168" s="26">
        <v>0</v>
      </c>
      <c r="U168" s="26">
        <v>0</v>
      </c>
      <c r="V168" s="26">
        <v>867230.69</v>
      </c>
      <c r="W168" s="26">
        <v>1043</v>
      </c>
      <c r="X168" s="26">
        <v>521.5</v>
      </c>
      <c r="Y168" s="26">
        <v>521.5</v>
      </c>
      <c r="Z168" s="26">
        <v>104.30000000004657</v>
      </c>
      <c r="AA168" s="26">
        <v>104.30000000004657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22">
        <f t="shared" si="11"/>
        <v>0</v>
      </c>
      <c r="AH168" s="22">
        <f t="shared" si="12"/>
        <v>869525.29</v>
      </c>
      <c r="AI168" s="22">
        <f t="shared" si="13"/>
        <v>0</v>
      </c>
      <c r="AJ168" s="22">
        <f t="shared" si="14"/>
        <v>0</v>
      </c>
      <c r="AK168" s="22">
        <f t="shared" si="10"/>
        <v>869525.29</v>
      </c>
    </row>
    <row r="169" spans="1:37">
      <c r="A169" s="4" t="s">
        <v>208</v>
      </c>
      <c r="B169" s="6" t="s">
        <v>1377</v>
      </c>
      <c r="C169" s="23" t="s">
        <v>547</v>
      </c>
      <c r="D169" s="23" t="s">
        <v>548</v>
      </c>
      <c r="E169" s="23" t="s">
        <v>1814</v>
      </c>
      <c r="F169" s="9" t="s">
        <v>199</v>
      </c>
      <c r="G169" s="24" t="s">
        <v>11</v>
      </c>
      <c r="H169" s="3" t="s">
        <v>1325</v>
      </c>
      <c r="I169" s="27">
        <v>41243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860219.3</v>
      </c>
      <c r="AA169" s="26">
        <v>0</v>
      </c>
      <c r="AB169" s="26">
        <v>0</v>
      </c>
      <c r="AC169" s="26">
        <v>0</v>
      </c>
      <c r="AD169" s="26">
        <v>0</v>
      </c>
      <c r="AE169" s="26">
        <v>0</v>
      </c>
      <c r="AF169" s="26">
        <v>0</v>
      </c>
      <c r="AG169" s="22">
        <f t="shared" si="11"/>
        <v>0</v>
      </c>
      <c r="AH169" s="22">
        <f t="shared" si="12"/>
        <v>860219.3</v>
      </c>
      <c r="AI169" s="22">
        <f t="shared" si="13"/>
        <v>0</v>
      </c>
      <c r="AJ169" s="22">
        <f t="shared" si="14"/>
        <v>0</v>
      </c>
      <c r="AK169" s="22">
        <f t="shared" si="10"/>
        <v>860219.3</v>
      </c>
    </row>
    <row r="170" spans="1:37">
      <c r="A170" s="4" t="s">
        <v>208</v>
      </c>
      <c r="B170" s="6" t="s">
        <v>1393</v>
      </c>
      <c r="C170" s="23" t="s">
        <v>1497</v>
      </c>
      <c r="D170" s="23" t="s">
        <v>1498</v>
      </c>
      <c r="E170" s="23" t="s">
        <v>1816</v>
      </c>
      <c r="F170" s="9" t="s">
        <v>199</v>
      </c>
      <c r="G170" s="24" t="s">
        <v>11</v>
      </c>
      <c r="H170" s="3" t="s">
        <v>1325</v>
      </c>
      <c r="I170" s="27">
        <v>40724</v>
      </c>
      <c r="J170" s="26"/>
      <c r="K170" s="26"/>
      <c r="L170" s="26"/>
      <c r="M170" s="26"/>
      <c r="N170" s="26"/>
      <c r="O170" s="26"/>
      <c r="P170" s="26"/>
      <c r="Q170" s="26"/>
      <c r="R170" s="26"/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0</v>
      </c>
      <c r="AF170" s="26">
        <v>0</v>
      </c>
      <c r="AG170" s="22">
        <f t="shared" si="11"/>
        <v>0</v>
      </c>
      <c r="AH170" s="22">
        <f t="shared" si="12"/>
        <v>0</v>
      </c>
      <c r="AI170" s="22">
        <f t="shared" si="13"/>
        <v>0</v>
      </c>
      <c r="AJ170" s="22">
        <f t="shared" si="14"/>
        <v>0</v>
      </c>
      <c r="AK170" s="22">
        <f t="shared" si="10"/>
        <v>0</v>
      </c>
    </row>
    <row r="171" spans="1:37">
      <c r="A171" s="4" t="s">
        <v>208</v>
      </c>
      <c r="B171" s="6" t="s">
        <v>1353</v>
      </c>
      <c r="C171" s="23" t="s">
        <v>651</v>
      </c>
      <c r="D171" s="23" t="s">
        <v>652</v>
      </c>
      <c r="E171" s="23" t="s">
        <v>1814</v>
      </c>
      <c r="F171" s="9" t="s">
        <v>199</v>
      </c>
      <c r="G171" s="24" t="s">
        <v>11</v>
      </c>
      <c r="H171" s="3" t="s">
        <v>1325</v>
      </c>
      <c r="I171" s="27">
        <v>41274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850732.46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2">
        <f t="shared" si="11"/>
        <v>0</v>
      </c>
      <c r="AH171" s="22">
        <f t="shared" si="12"/>
        <v>850732.46</v>
      </c>
      <c r="AI171" s="22">
        <f t="shared" si="13"/>
        <v>0</v>
      </c>
      <c r="AJ171" s="22">
        <f t="shared" si="14"/>
        <v>0</v>
      </c>
      <c r="AK171" s="22">
        <f t="shared" si="10"/>
        <v>850732.46</v>
      </c>
    </row>
    <row r="172" spans="1:37">
      <c r="A172" s="4" t="s">
        <v>208</v>
      </c>
      <c r="B172" s="6" t="s">
        <v>1399</v>
      </c>
      <c r="C172" s="23" t="s">
        <v>1499</v>
      </c>
      <c r="D172" s="23" t="s">
        <v>490</v>
      </c>
      <c r="E172" s="23" t="s">
        <v>1817</v>
      </c>
      <c r="F172" s="9" t="s">
        <v>202</v>
      </c>
      <c r="G172" s="24" t="s">
        <v>304</v>
      </c>
      <c r="H172" s="3" t="s">
        <v>1325</v>
      </c>
      <c r="I172" s="27">
        <v>41333</v>
      </c>
      <c r="J172" s="26"/>
      <c r="K172" s="26"/>
      <c r="L172" s="26"/>
      <c r="M172" s="26"/>
      <c r="N172" s="26"/>
      <c r="O172" s="26"/>
      <c r="P172" s="26"/>
      <c r="Q172" s="26"/>
      <c r="R172" s="26"/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849713.23000000045</v>
      </c>
      <c r="AD172" s="26">
        <v>0</v>
      </c>
      <c r="AE172" s="26">
        <v>0</v>
      </c>
      <c r="AF172" s="26">
        <v>0</v>
      </c>
      <c r="AG172" s="22">
        <f t="shared" si="11"/>
        <v>0</v>
      </c>
      <c r="AH172" s="22">
        <f t="shared" si="12"/>
        <v>0</v>
      </c>
      <c r="AI172" s="22">
        <f t="shared" si="13"/>
        <v>849713.23000000045</v>
      </c>
      <c r="AJ172" s="22">
        <f t="shared" si="14"/>
        <v>0</v>
      </c>
      <c r="AK172" s="22">
        <f t="shared" si="10"/>
        <v>849713.23000000045</v>
      </c>
    </row>
    <row r="173" spans="1:37">
      <c r="A173" s="4" t="s">
        <v>208</v>
      </c>
      <c r="B173" s="6" t="s">
        <v>1369</v>
      </c>
      <c r="C173" s="23" t="s">
        <v>149</v>
      </c>
      <c r="D173" s="23" t="s">
        <v>182</v>
      </c>
      <c r="E173" s="23" t="s">
        <v>1810</v>
      </c>
      <c r="F173" s="9" t="s">
        <v>197</v>
      </c>
      <c r="G173" s="24" t="s">
        <v>11</v>
      </c>
      <c r="H173" s="3" t="s">
        <v>1325</v>
      </c>
      <c r="I173" s="27">
        <v>40512</v>
      </c>
      <c r="J173" s="26"/>
      <c r="K173" s="26"/>
      <c r="L173" s="26"/>
      <c r="M173" s="26"/>
      <c r="N173" s="26"/>
      <c r="O173" s="26"/>
      <c r="P173" s="26"/>
      <c r="Q173" s="26"/>
      <c r="R173" s="26"/>
      <c r="S173" s="26">
        <v>100000</v>
      </c>
      <c r="T173" s="26">
        <v>100000</v>
      </c>
      <c r="U173" s="26">
        <v>100000</v>
      </c>
      <c r="V173" s="26">
        <v>100000</v>
      </c>
      <c r="W173" s="26">
        <v>100000</v>
      </c>
      <c r="X173" s="26">
        <v>100000</v>
      </c>
      <c r="Y173" s="26">
        <v>150000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  <c r="AF173" s="26">
        <v>0</v>
      </c>
      <c r="AG173" s="22">
        <f t="shared" si="11"/>
        <v>0</v>
      </c>
      <c r="AH173" s="22">
        <f t="shared" si="12"/>
        <v>750000</v>
      </c>
      <c r="AI173" s="22">
        <f t="shared" si="13"/>
        <v>0</v>
      </c>
      <c r="AJ173" s="22">
        <f t="shared" si="14"/>
        <v>0</v>
      </c>
      <c r="AK173" s="22">
        <f t="shared" si="10"/>
        <v>750000</v>
      </c>
    </row>
    <row r="174" spans="1:37">
      <c r="A174" s="4" t="s">
        <v>208</v>
      </c>
      <c r="B174" s="6" t="s">
        <v>1366</v>
      </c>
      <c r="C174" s="23" t="s">
        <v>1500</v>
      </c>
      <c r="D174" s="23" t="s">
        <v>1501</v>
      </c>
      <c r="E174" s="23" t="s">
        <v>1821</v>
      </c>
      <c r="F174" s="9" t="s">
        <v>202</v>
      </c>
      <c r="G174" s="24" t="s">
        <v>304</v>
      </c>
      <c r="H174" s="3" t="s">
        <v>1325</v>
      </c>
      <c r="I174" s="27">
        <v>40967</v>
      </c>
      <c r="J174" s="26"/>
      <c r="K174" s="26"/>
      <c r="L174" s="26"/>
      <c r="M174" s="26"/>
      <c r="N174" s="26"/>
      <c r="O174" s="26"/>
      <c r="P174" s="26"/>
      <c r="Q174" s="26"/>
      <c r="R174" s="26"/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v>0</v>
      </c>
      <c r="AG174" s="22">
        <f t="shared" si="11"/>
        <v>0</v>
      </c>
      <c r="AH174" s="22">
        <f t="shared" si="12"/>
        <v>0</v>
      </c>
      <c r="AI174" s="22">
        <f t="shared" si="13"/>
        <v>0</v>
      </c>
      <c r="AJ174" s="22">
        <f t="shared" si="14"/>
        <v>0</v>
      </c>
      <c r="AK174" s="22">
        <f t="shared" si="10"/>
        <v>0</v>
      </c>
    </row>
    <row r="175" spans="1:37">
      <c r="A175" s="4" t="s">
        <v>208</v>
      </c>
      <c r="B175" s="6" t="s">
        <v>1350</v>
      </c>
      <c r="C175" s="23" t="s">
        <v>165</v>
      </c>
      <c r="D175" s="23" t="s">
        <v>189</v>
      </c>
      <c r="E175" s="23" t="s">
        <v>1811</v>
      </c>
      <c r="F175" s="9" t="s">
        <v>198</v>
      </c>
      <c r="G175" s="9" t="s">
        <v>205</v>
      </c>
      <c r="H175" s="3" t="s">
        <v>1325</v>
      </c>
      <c r="I175" s="27">
        <v>41044</v>
      </c>
      <c r="J175" s="26"/>
      <c r="K175" s="26"/>
      <c r="L175" s="26"/>
      <c r="M175" s="26"/>
      <c r="N175" s="26"/>
      <c r="O175" s="26"/>
      <c r="P175" s="26"/>
      <c r="Q175" s="26"/>
      <c r="R175" s="26"/>
      <c r="S175" s="26">
        <v>0</v>
      </c>
      <c r="T175" s="26">
        <v>818117.77000000025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v>0</v>
      </c>
      <c r="AG175" s="22">
        <f t="shared" si="11"/>
        <v>0</v>
      </c>
      <c r="AH175" s="22">
        <f t="shared" si="12"/>
        <v>818117.77000000025</v>
      </c>
      <c r="AI175" s="22">
        <f t="shared" si="13"/>
        <v>0</v>
      </c>
      <c r="AJ175" s="22">
        <f t="shared" si="14"/>
        <v>0</v>
      </c>
      <c r="AK175" s="22">
        <f t="shared" si="10"/>
        <v>818117.77000000025</v>
      </c>
    </row>
    <row r="176" spans="1:37">
      <c r="A176" s="4" t="s">
        <v>208</v>
      </c>
      <c r="B176" s="6" t="s">
        <v>1400</v>
      </c>
      <c r="C176" s="23" t="s">
        <v>1199</v>
      </c>
      <c r="D176" s="23" t="s">
        <v>1200</v>
      </c>
      <c r="E176" s="23" t="s">
        <v>1817</v>
      </c>
      <c r="F176" s="9" t="s">
        <v>202</v>
      </c>
      <c r="G176" s="24" t="s">
        <v>304</v>
      </c>
      <c r="H176" s="3" t="s">
        <v>1325</v>
      </c>
      <c r="I176" s="27">
        <v>40828</v>
      </c>
      <c r="J176" s="26"/>
      <c r="K176" s="26"/>
      <c r="L176" s="26"/>
      <c r="M176" s="26"/>
      <c r="N176" s="26"/>
      <c r="O176" s="26"/>
      <c r="P176" s="26"/>
      <c r="Q176" s="26"/>
      <c r="R176" s="26"/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0</v>
      </c>
      <c r="AF176" s="26">
        <v>0</v>
      </c>
      <c r="AG176" s="22">
        <f t="shared" si="11"/>
        <v>0</v>
      </c>
      <c r="AH176" s="22">
        <f t="shared" si="12"/>
        <v>0</v>
      </c>
      <c r="AI176" s="22">
        <f t="shared" si="13"/>
        <v>0</v>
      </c>
      <c r="AJ176" s="22">
        <f t="shared" si="14"/>
        <v>0</v>
      </c>
      <c r="AK176" s="22">
        <f t="shared" si="10"/>
        <v>0</v>
      </c>
    </row>
    <row r="177" spans="1:37">
      <c r="A177" s="4" t="s">
        <v>208</v>
      </c>
      <c r="B177" s="6" t="s">
        <v>1364</v>
      </c>
      <c r="C177" s="23" t="s">
        <v>754</v>
      </c>
      <c r="D177" s="23" t="s">
        <v>755</v>
      </c>
      <c r="E177" s="23" t="s">
        <v>1820</v>
      </c>
      <c r="F177" s="9" t="s">
        <v>199</v>
      </c>
      <c r="G177" s="24" t="s">
        <v>11</v>
      </c>
      <c r="H177" s="3" t="s">
        <v>1325</v>
      </c>
      <c r="I177" s="27">
        <v>41274</v>
      </c>
      <c r="J177" s="26"/>
      <c r="K177" s="26"/>
      <c r="L177" s="26"/>
      <c r="M177" s="26"/>
      <c r="N177" s="26"/>
      <c r="O177" s="26"/>
      <c r="P177" s="26"/>
      <c r="Q177" s="26"/>
      <c r="R177" s="26"/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813111</v>
      </c>
      <c r="AB177" s="26">
        <v>0</v>
      </c>
      <c r="AC177" s="26">
        <v>0</v>
      </c>
      <c r="AD177" s="26">
        <v>0</v>
      </c>
      <c r="AE177" s="26">
        <v>0</v>
      </c>
      <c r="AF177" s="26">
        <v>0</v>
      </c>
      <c r="AG177" s="22">
        <f t="shared" si="11"/>
        <v>0</v>
      </c>
      <c r="AH177" s="22">
        <f t="shared" si="12"/>
        <v>813111</v>
      </c>
      <c r="AI177" s="22">
        <f t="shared" si="13"/>
        <v>0</v>
      </c>
      <c r="AJ177" s="22">
        <f t="shared" si="14"/>
        <v>0</v>
      </c>
      <c r="AK177" s="22">
        <f t="shared" si="10"/>
        <v>813111</v>
      </c>
    </row>
    <row r="178" spans="1:37">
      <c r="A178" s="4" t="s">
        <v>208</v>
      </c>
      <c r="B178" s="6" t="s">
        <v>1344</v>
      </c>
      <c r="C178" s="23" t="s">
        <v>1170</v>
      </c>
      <c r="D178" s="23" t="s">
        <v>1171</v>
      </c>
      <c r="E178" s="23" t="s">
        <v>1816</v>
      </c>
      <c r="F178" s="9" t="s">
        <v>199</v>
      </c>
      <c r="G178" s="24" t="s">
        <v>11</v>
      </c>
      <c r="H178" s="3" t="s">
        <v>1325</v>
      </c>
      <c r="I178" s="27">
        <v>40877</v>
      </c>
      <c r="J178" s="26"/>
      <c r="K178" s="26"/>
      <c r="L178" s="26"/>
      <c r="M178" s="26"/>
      <c r="N178" s="26"/>
      <c r="O178" s="26"/>
      <c r="P178" s="26"/>
      <c r="Q178" s="26"/>
      <c r="R178" s="26"/>
      <c r="S178" s="26">
        <v>0</v>
      </c>
      <c r="T178" s="26">
        <v>0</v>
      </c>
      <c r="U178" s="26">
        <v>0.30000000004656613</v>
      </c>
      <c r="V178" s="26">
        <v>9.1199999999953434</v>
      </c>
      <c r="W178" s="26">
        <v>3681.3000000000466</v>
      </c>
      <c r="X178" s="26">
        <v>11041.319999999949</v>
      </c>
      <c r="Y178" s="26">
        <v>4670.5699999999488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  <c r="AF178" s="26">
        <v>0</v>
      </c>
      <c r="AG178" s="22">
        <f t="shared" si="11"/>
        <v>0</v>
      </c>
      <c r="AH178" s="22">
        <f t="shared" si="12"/>
        <v>19402.609999999986</v>
      </c>
      <c r="AI178" s="22">
        <f t="shared" si="13"/>
        <v>0</v>
      </c>
      <c r="AJ178" s="22">
        <f t="shared" si="14"/>
        <v>0</v>
      </c>
      <c r="AK178" s="22">
        <f t="shared" si="10"/>
        <v>19402.609999999986</v>
      </c>
    </row>
    <row r="179" spans="1:37">
      <c r="A179" s="4" t="s">
        <v>208</v>
      </c>
      <c r="B179" s="6" t="s">
        <v>1377</v>
      </c>
      <c r="C179" s="23" t="s">
        <v>983</v>
      </c>
      <c r="D179" s="23" t="s">
        <v>984</v>
      </c>
      <c r="E179" s="23" t="s">
        <v>1816</v>
      </c>
      <c r="F179" s="9" t="s">
        <v>199</v>
      </c>
      <c r="G179" s="24" t="s">
        <v>11</v>
      </c>
      <c r="H179" s="3" t="s">
        <v>1325</v>
      </c>
      <c r="I179" s="27">
        <v>41274</v>
      </c>
      <c r="J179" s="26"/>
      <c r="K179" s="26"/>
      <c r="L179" s="26"/>
      <c r="M179" s="26"/>
      <c r="N179" s="26"/>
      <c r="O179" s="26"/>
      <c r="P179" s="26"/>
      <c r="Q179" s="26"/>
      <c r="R179" s="26"/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796212</v>
      </c>
      <c r="AB179" s="26">
        <v>0</v>
      </c>
      <c r="AC179" s="26">
        <v>0</v>
      </c>
      <c r="AD179" s="26">
        <v>0</v>
      </c>
      <c r="AE179" s="26">
        <v>0</v>
      </c>
      <c r="AF179" s="26">
        <v>0</v>
      </c>
      <c r="AG179" s="22">
        <f t="shared" si="11"/>
        <v>0</v>
      </c>
      <c r="AH179" s="22">
        <f t="shared" si="12"/>
        <v>796212</v>
      </c>
      <c r="AI179" s="22">
        <f t="shared" si="13"/>
        <v>0</v>
      </c>
      <c r="AJ179" s="22">
        <f t="shared" si="14"/>
        <v>0</v>
      </c>
      <c r="AK179" s="22">
        <f t="shared" si="10"/>
        <v>796212</v>
      </c>
    </row>
    <row r="180" spans="1:37">
      <c r="A180" s="4" t="s">
        <v>208</v>
      </c>
      <c r="B180" s="6" t="s">
        <v>1352</v>
      </c>
      <c r="C180" s="23" t="s">
        <v>359</v>
      </c>
      <c r="D180" s="23" t="s">
        <v>360</v>
      </c>
      <c r="E180" s="23" t="s">
        <v>1816</v>
      </c>
      <c r="F180" s="9" t="s">
        <v>199</v>
      </c>
      <c r="G180" s="24" t="s">
        <v>11</v>
      </c>
      <c r="H180" s="3" t="s">
        <v>1325</v>
      </c>
      <c r="I180" s="27">
        <v>41006</v>
      </c>
      <c r="J180" s="26"/>
      <c r="K180" s="26"/>
      <c r="L180" s="26"/>
      <c r="M180" s="26"/>
      <c r="N180" s="26"/>
      <c r="O180" s="26"/>
      <c r="P180" s="26"/>
      <c r="Q180" s="26"/>
      <c r="R180" s="26"/>
      <c r="S180" s="26">
        <v>792537.14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0</v>
      </c>
      <c r="AF180" s="26">
        <v>0</v>
      </c>
      <c r="AG180" s="22">
        <f t="shared" si="11"/>
        <v>0</v>
      </c>
      <c r="AH180" s="22">
        <f t="shared" si="12"/>
        <v>792537.14</v>
      </c>
      <c r="AI180" s="22">
        <f t="shared" si="13"/>
        <v>0</v>
      </c>
      <c r="AJ180" s="22">
        <f t="shared" si="14"/>
        <v>0</v>
      </c>
      <c r="AK180" s="22">
        <f t="shared" si="10"/>
        <v>792537.14</v>
      </c>
    </row>
    <row r="181" spans="1:37">
      <c r="A181" s="4" t="s">
        <v>208</v>
      </c>
      <c r="B181" s="6" t="s">
        <v>1385</v>
      </c>
      <c r="C181" s="23" t="s">
        <v>889</v>
      </c>
      <c r="D181" s="23" t="s">
        <v>890</v>
      </c>
      <c r="E181" s="23" t="s">
        <v>1815</v>
      </c>
      <c r="F181" s="9" t="s">
        <v>202</v>
      </c>
      <c r="G181" s="24" t="s">
        <v>11</v>
      </c>
      <c r="H181" s="3" t="s">
        <v>1325</v>
      </c>
      <c r="I181" s="27">
        <v>40724</v>
      </c>
      <c r="J181" s="26"/>
      <c r="K181" s="26"/>
      <c r="L181" s="26"/>
      <c r="M181" s="26"/>
      <c r="N181" s="26"/>
      <c r="O181" s="26"/>
      <c r="P181" s="26"/>
      <c r="Q181" s="26"/>
      <c r="R181" s="26"/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0</v>
      </c>
      <c r="AC181" s="26">
        <v>0</v>
      </c>
      <c r="AD181" s="26">
        <v>0</v>
      </c>
      <c r="AE181" s="26">
        <v>0</v>
      </c>
      <c r="AF181" s="26">
        <v>0</v>
      </c>
      <c r="AG181" s="22">
        <f t="shared" si="11"/>
        <v>0</v>
      </c>
      <c r="AH181" s="22">
        <f t="shared" si="12"/>
        <v>0</v>
      </c>
      <c r="AI181" s="22">
        <f t="shared" si="13"/>
        <v>0</v>
      </c>
      <c r="AJ181" s="22">
        <f t="shared" si="14"/>
        <v>0</v>
      </c>
      <c r="AK181" s="22">
        <f t="shared" si="10"/>
        <v>0</v>
      </c>
    </row>
    <row r="182" spans="1:37">
      <c r="A182" s="4" t="s">
        <v>208</v>
      </c>
      <c r="B182" s="6" t="s">
        <v>1364</v>
      </c>
      <c r="C182" s="23" t="s">
        <v>987</v>
      </c>
      <c r="D182" s="23" t="s">
        <v>988</v>
      </c>
      <c r="E182" s="23" t="s">
        <v>1816</v>
      </c>
      <c r="F182" s="9" t="s">
        <v>199</v>
      </c>
      <c r="G182" s="24" t="s">
        <v>11</v>
      </c>
      <c r="H182" s="3" t="s">
        <v>1325</v>
      </c>
      <c r="I182" s="27">
        <v>40864</v>
      </c>
      <c r="J182" s="26"/>
      <c r="K182" s="26"/>
      <c r="L182" s="26"/>
      <c r="M182" s="26"/>
      <c r="N182" s="26"/>
      <c r="O182" s="26"/>
      <c r="P182" s="26"/>
      <c r="Q182" s="26"/>
      <c r="R182" s="26"/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0</v>
      </c>
      <c r="AF182" s="26">
        <v>0</v>
      </c>
      <c r="AG182" s="22">
        <f t="shared" si="11"/>
        <v>0</v>
      </c>
      <c r="AH182" s="22">
        <f t="shared" si="12"/>
        <v>0</v>
      </c>
      <c r="AI182" s="22">
        <f t="shared" si="13"/>
        <v>0</v>
      </c>
      <c r="AJ182" s="22">
        <f t="shared" si="14"/>
        <v>0</v>
      </c>
      <c r="AK182" s="22">
        <f t="shared" si="10"/>
        <v>0</v>
      </c>
    </row>
    <row r="183" spans="1:37">
      <c r="A183" s="4" t="s">
        <v>208</v>
      </c>
      <c r="B183" s="6" t="s">
        <v>1344</v>
      </c>
      <c r="C183" s="23" t="s">
        <v>1174</v>
      </c>
      <c r="D183" s="23" t="s">
        <v>1175</v>
      </c>
      <c r="E183" s="23" t="s">
        <v>1816</v>
      </c>
      <c r="F183" s="9" t="s">
        <v>199</v>
      </c>
      <c r="G183" s="24" t="s">
        <v>11</v>
      </c>
      <c r="H183" s="3" t="s">
        <v>1325</v>
      </c>
      <c r="I183" s="27">
        <v>40877</v>
      </c>
      <c r="J183" s="26"/>
      <c r="K183" s="26"/>
      <c r="L183" s="26"/>
      <c r="M183" s="26"/>
      <c r="N183" s="26"/>
      <c r="O183" s="26"/>
      <c r="P183" s="26"/>
      <c r="Q183" s="26"/>
      <c r="R183" s="26"/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  <c r="AF183" s="26">
        <v>0</v>
      </c>
      <c r="AG183" s="22">
        <f t="shared" si="11"/>
        <v>0</v>
      </c>
      <c r="AH183" s="22">
        <f t="shared" si="12"/>
        <v>0</v>
      </c>
      <c r="AI183" s="22">
        <f t="shared" si="13"/>
        <v>0</v>
      </c>
      <c r="AJ183" s="22">
        <f t="shared" si="14"/>
        <v>0</v>
      </c>
      <c r="AK183" s="22">
        <f t="shared" si="10"/>
        <v>0</v>
      </c>
    </row>
    <row r="184" spans="1:37">
      <c r="A184" s="4" t="s">
        <v>208</v>
      </c>
      <c r="B184" s="6" t="s">
        <v>1378</v>
      </c>
      <c r="C184" s="23" t="s">
        <v>1138</v>
      </c>
      <c r="D184" s="23" t="s">
        <v>1139</v>
      </c>
      <c r="E184" s="23" t="s">
        <v>1816</v>
      </c>
      <c r="F184" s="9" t="s">
        <v>199</v>
      </c>
      <c r="G184" s="24" t="s">
        <v>11</v>
      </c>
      <c r="H184" s="3" t="s">
        <v>1325</v>
      </c>
      <c r="I184" s="27">
        <v>40862</v>
      </c>
      <c r="J184" s="26"/>
      <c r="K184" s="26"/>
      <c r="L184" s="26"/>
      <c r="M184" s="26"/>
      <c r="N184" s="26"/>
      <c r="O184" s="26"/>
      <c r="P184" s="26"/>
      <c r="Q184" s="26"/>
      <c r="R184" s="26"/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  <c r="AF184" s="26">
        <v>0</v>
      </c>
      <c r="AG184" s="22">
        <f t="shared" si="11"/>
        <v>0</v>
      </c>
      <c r="AH184" s="22">
        <f t="shared" si="12"/>
        <v>0</v>
      </c>
      <c r="AI184" s="22">
        <f t="shared" si="13"/>
        <v>0</v>
      </c>
      <c r="AJ184" s="22">
        <f t="shared" si="14"/>
        <v>0</v>
      </c>
      <c r="AK184" s="22">
        <f t="shared" si="10"/>
        <v>0</v>
      </c>
    </row>
    <row r="185" spans="1:37">
      <c r="A185" s="4" t="s">
        <v>208</v>
      </c>
      <c r="B185" s="6" t="s">
        <v>1401</v>
      </c>
      <c r="C185" s="23" t="s">
        <v>1502</v>
      </c>
      <c r="D185" s="23" t="s">
        <v>481</v>
      </c>
      <c r="E185" s="23" t="s">
        <v>1816</v>
      </c>
      <c r="F185" s="9" t="s">
        <v>202</v>
      </c>
      <c r="G185" s="24" t="s">
        <v>206</v>
      </c>
      <c r="H185" s="3" t="s">
        <v>1325</v>
      </c>
      <c r="I185" s="27">
        <v>40908</v>
      </c>
      <c r="J185" s="26"/>
      <c r="K185" s="26"/>
      <c r="L185" s="26"/>
      <c r="M185" s="26"/>
      <c r="N185" s="26"/>
      <c r="O185" s="26"/>
      <c r="P185" s="26"/>
      <c r="Q185" s="26"/>
      <c r="R185" s="26"/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  <c r="AF185" s="26">
        <v>0</v>
      </c>
      <c r="AG185" s="22">
        <f t="shared" si="11"/>
        <v>0</v>
      </c>
      <c r="AH185" s="22">
        <f t="shared" si="12"/>
        <v>0</v>
      </c>
      <c r="AI185" s="22">
        <f t="shared" si="13"/>
        <v>0</v>
      </c>
      <c r="AJ185" s="22">
        <f t="shared" si="14"/>
        <v>0</v>
      </c>
      <c r="AK185" s="22">
        <f t="shared" si="10"/>
        <v>0</v>
      </c>
    </row>
    <row r="186" spans="1:37">
      <c r="A186" s="4" t="s">
        <v>208</v>
      </c>
      <c r="B186" s="6" t="s">
        <v>1370</v>
      </c>
      <c r="C186" s="23" t="s">
        <v>442</v>
      </c>
      <c r="D186" s="23" t="s">
        <v>443</v>
      </c>
      <c r="E186" s="23" t="s">
        <v>1816</v>
      </c>
      <c r="F186" s="9" t="s">
        <v>199</v>
      </c>
      <c r="G186" s="24" t="s">
        <v>11</v>
      </c>
      <c r="H186" s="3" t="s">
        <v>1325</v>
      </c>
      <c r="I186" s="27">
        <v>41029</v>
      </c>
      <c r="J186" s="26"/>
      <c r="K186" s="26"/>
      <c r="L186" s="26"/>
      <c r="M186" s="26"/>
      <c r="N186" s="26"/>
      <c r="O186" s="26"/>
      <c r="P186" s="26"/>
      <c r="Q186" s="26"/>
      <c r="R186" s="26"/>
      <c r="S186" s="26">
        <v>771878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  <c r="AE186" s="26">
        <v>0</v>
      </c>
      <c r="AF186" s="26">
        <v>0</v>
      </c>
      <c r="AG186" s="22">
        <f t="shared" si="11"/>
        <v>0</v>
      </c>
      <c r="AH186" s="22">
        <f t="shared" si="12"/>
        <v>771878</v>
      </c>
      <c r="AI186" s="22">
        <f t="shared" si="13"/>
        <v>0</v>
      </c>
      <c r="AJ186" s="22">
        <f t="shared" si="14"/>
        <v>0</v>
      </c>
      <c r="AK186" s="22">
        <f t="shared" si="10"/>
        <v>771878</v>
      </c>
    </row>
    <row r="187" spans="1:37">
      <c r="A187" s="4" t="s">
        <v>208</v>
      </c>
      <c r="B187" s="6" t="s">
        <v>1365</v>
      </c>
      <c r="C187" s="23" t="s">
        <v>686</v>
      </c>
      <c r="D187" s="23" t="s">
        <v>687</v>
      </c>
      <c r="E187" s="23" t="s">
        <v>1811</v>
      </c>
      <c r="F187" s="9" t="s">
        <v>198</v>
      </c>
      <c r="G187" s="9" t="s">
        <v>205</v>
      </c>
      <c r="H187" s="3" t="s">
        <v>1325</v>
      </c>
      <c r="I187" s="27">
        <v>41213</v>
      </c>
      <c r="J187" s="26"/>
      <c r="K187" s="26"/>
      <c r="L187" s="26"/>
      <c r="M187" s="26"/>
      <c r="N187" s="26"/>
      <c r="O187" s="26"/>
      <c r="P187" s="26"/>
      <c r="Q187" s="26"/>
      <c r="R187" s="26"/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764940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0</v>
      </c>
      <c r="AF187" s="26">
        <v>0</v>
      </c>
      <c r="AG187" s="22">
        <f t="shared" si="11"/>
        <v>0</v>
      </c>
      <c r="AH187" s="22">
        <f t="shared" si="12"/>
        <v>764940</v>
      </c>
      <c r="AI187" s="22">
        <f t="shared" si="13"/>
        <v>0</v>
      </c>
      <c r="AJ187" s="22">
        <f t="shared" si="14"/>
        <v>0</v>
      </c>
      <c r="AK187" s="22">
        <f t="shared" si="10"/>
        <v>764940</v>
      </c>
    </row>
    <row r="188" spans="1:37">
      <c r="A188" s="4" t="s">
        <v>208</v>
      </c>
      <c r="B188" s="6" t="s">
        <v>1372</v>
      </c>
      <c r="C188" s="23" t="s">
        <v>502</v>
      </c>
      <c r="D188" s="23" t="s">
        <v>503</v>
      </c>
      <c r="E188" s="23" t="s">
        <v>1815</v>
      </c>
      <c r="F188" s="9" t="s">
        <v>199</v>
      </c>
      <c r="G188" s="24" t="s">
        <v>11</v>
      </c>
      <c r="H188" s="3" t="s">
        <v>1325</v>
      </c>
      <c r="I188" s="27">
        <v>41389</v>
      </c>
      <c r="J188" s="26"/>
      <c r="K188" s="26"/>
      <c r="L188" s="26"/>
      <c r="M188" s="26"/>
      <c r="N188" s="26"/>
      <c r="O188" s="26"/>
      <c r="P188" s="26"/>
      <c r="Q188" s="26"/>
      <c r="R188" s="26"/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733815.67999999993</v>
      </c>
      <c r="AF188" s="26">
        <v>0</v>
      </c>
      <c r="AG188" s="22">
        <f t="shared" si="11"/>
        <v>0</v>
      </c>
      <c r="AH188" s="22">
        <f t="shared" si="12"/>
        <v>0</v>
      </c>
      <c r="AI188" s="22">
        <f t="shared" si="13"/>
        <v>0</v>
      </c>
      <c r="AJ188" s="22">
        <f t="shared" si="14"/>
        <v>733815.67999999993</v>
      </c>
      <c r="AK188" s="22">
        <f t="shared" si="10"/>
        <v>733815.67999999993</v>
      </c>
    </row>
    <row r="189" spans="1:37">
      <c r="A189" s="4" t="s">
        <v>208</v>
      </c>
      <c r="B189" s="6" t="s">
        <v>1364</v>
      </c>
      <c r="C189" s="23" t="s">
        <v>968</v>
      </c>
      <c r="D189" s="23" t="s">
        <v>969</v>
      </c>
      <c r="E189" s="23" t="s">
        <v>1816</v>
      </c>
      <c r="F189" s="9" t="s">
        <v>199</v>
      </c>
      <c r="G189" s="24" t="s">
        <v>11</v>
      </c>
      <c r="H189" s="3" t="s">
        <v>1325</v>
      </c>
      <c r="I189" s="27">
        <v>40908</v>
      </c>
      <c r="J189" s="26"/>
      <c r="K189" s="26"/>
      <c r="L189" s="26"/>
      <c r="M189" s="26"/>
      <c r="N189" s="26"/>
      <c r="O189" s="26"/>
      <c r="P189" s="26"/>
      <c r="Q189" s="26"/>
      <c r="R189" s="26"/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  <c r="AF189" s="26">
        <v>0</v>
      </c>
      <c r="AG189" s="22">
        <f t="shared" si="11"/>
        <v>0</v>
      </c>
      <c r="AH189" s="22">
        <f t="shared" si="12"/>
        <v>0</v>
      </c>
      <c r="AI189" s="22">
        <f t="shared" si="13"/>
        <v>0</v>
      </c>
      <c r="AJ189" s="22">
        <f t="shared" si="14"/>
        <v>0</v>
      </c>
      <c r="AK189" s="22">
        <f t="shared" si="10"/>
        <v>0</v>
      </c>
    </row>
    <row r="190" spans="1:37">
      <c r="A190" s="4" t="s">
        <v>208</v>
      </c>
      <c r="B190" s="6" t="s">
        <v>1402</v>
      </c>
      <c r="C190" s="23" t="s">
        <v>277</v>
      </c>
      <c r="D190" s="23" t="s">
        <v>302</v>
      </c>
      <c r="E190" s="23" t="s">
        <v>1815</v>
      </c>
      <c r="F190" s="9" t="s">
        <v>199</v>
      </c>
      <c r="G190" s="24" t="s">
        <v>11</v>
      </c>
      <c r="H190" s="3" t="s">
        <v>1325</v>
      </c>
      <c r="I190" s="27">
        <v>40725</v>
      </c>
      <c r="J190" s="26"/>
      <c r="K190" s="26"/>
      <c r="L190" s="26"/>
      <c r="M190" s="26"/>
      <c r="N190" s="26"/>
      <c r="O190" s="26"/>
      <c r="P190" s="26"/>
      <c r="Q190" s="26"/>
      <c r="R190" s="26"/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0</v>
      </c>
      <c r="AF190" s="26">
        <v>0</v>
      </c>
      <c r="AG190" s="22">
        <f t="shared" si="11"/>
        <v>0</v>
      </c>
      <c r="AH190" s="22">
        <f t="shared" si="12"/>
        <v>0</v>
      </c>
      <c r="AI190" s="22">
        <f t="shared" si="13"/>
        <v>0</v>
      </c>
      <c r="AJ190" s="22">
        <f t="shared" si="14"/>
        <v>0</v>
      </c>
      <c r="AK190" s="22">
        <f t="shared" si="10"/>
        <v>0</v>
      </c>
    </row>
    <row r="191" spans="1:37">
      <c r="A191" s="4" t="s">
        <v>208</v>
      </c>
      <c r="B191" s="6" t="s">
        <v>1355</v>
      </c>
      <c r="C191" s="23" t="s">
        <v>389</v>
      </c>
      <c r="D191" s="23" t="s">
        <v>390</v>
      </c>
      <c r="E191" s="23" t="s">
        <v>1820</v>
      </c>
      <c r="F191" s="9" t="s">
        <v>199</v>
      </c>
      <c r="G191" s="24" t="s">
        <v>11</v>
      </c>
      <c r="H191" s="3" t="s">
        <v>1325</v>
      </c>
      <c r="I191" s="27">
        <v>41260</v>
      </c>
      <c r="J191" s="26"/>
      <c r="K191" s="26"/>
      <c r="L191" s="26"/>
      <c r="M191" s="26"/>
      <c r="N191" s="26"/>
      <c r="O191" s="26"/>
      <c r="P191" s="26"/>
      <c r="Q191" s="26"/>
      <c r="R191" s="26"/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706119.03</v>
      </c>
      <c r="AB191" s="26">
        <v>0</v>
      </c>
      <c r="AC191" s="26">
        <v>0</v>
      </c>
      <c r="AD191" s="26">
        <v>0</v>
      </c>
      <c r="AE191" s="26">
        <v>0</v>
      </c>
      <c r="AF191" s="26">
        <v>0</v>
      </c>
      <c r="AG191" s="22">
        <f t="shared" si="11"/>
        <v>0</v>
      </c>
      <c r="AH191" s="22">
        <f t="shared" si="12"/>
        <v>706119.03</v>
      </c>
      <c r="AI191" s="22">
        <f t="shared" si="13"/>
        <v>0</v>
      </c>
      <c r="AJ191" s="22">
        <f t="shared" si="14"/>
        <v>0</v>
      </c>
      <c r="AK191" s="22">
        <f t="shared" si="10"/>
        <v>706119.03</v>
      </c>
    </row>
    <row r="192" spans="1:37">
      <c r="A192" s="4" t="s">
        <v>208</v>
      </c>
      <c r="B192" s="6" t="s">
        <v>1372</v>
      </c>
      <c r="C192" s="23" t="s">
        <v>638</v>
      </c>
      <c r="D192" s="23" t="s">
        <v>639</v>
      </c>
      <c r="E192" s="23" t="s">
        <v>1815</v>
      </c>
      <c r="F192" s="9" t="s">
        <v>199</v>
      </c>
      <c r="G192" s="24" t="s">
        <v>11</v>
      </c>
      <c r="H192" s="3" t="s">
        <v>1325</v>
      </c>
      <c r="I192" s="27">
        <v>41389</v>
      </c>
      <c r="J192" s="26"/>
      <c r="K192" s="26"/>
      <c r="L192" s="26"/>
      <c r="M192" s="26"/>
      <c r="N192" s="26"/>
      <c r="O192" s="26"/>
      <c r="P192" s="26"/>
      <c r="Q192" s="26"/>
      <c r="R192" s="26"/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705990.79999999993</v>
      </c>
      <c r="AF192" s="26">
        <v>0</v>
      </c>
      <c r="AG192" s="22">
        <f t="shared" si="11"/>
        <v>0</v>
      </c>
      <c r="AH192" s="22">
        <f t="shared" si="12"/>
        <v>0</v>
      </c>
      <c r="AI192" s="22">
        <f t="shared" si="13"/>
        <v>0</v>
      </c>
      <c r="AJ192" s="22">
        <f t="shared" si="14"/>
        <v>705990.79999999993</v>
      </c>
      <c r="AK192" s="22">
        <f t="shared" si="10"/>
        <v>705990.79999999993</v>
      </c>
    </row>
    <row r="193" spans="1:37">
      <c r="A193" s="4" t="s">
        <v>208</v>
      </c>
      <c r="B193" s="6" t="s">
        <v>1352</v>
      </c>
      <c r="C193" s="23" t="s">
        <v>1092</v>
      </c>
      <c r="D193" s="23" t="s">
        <v>1093</v>
      </c>
      <c r="E193" s="23" t="s">
        <v>1816</v>
      </c>
      <c r="F193" s="9" t="s">
        <v>199</v>
      </c>
      <c r="G193" s="24" t="s">
        <v>11</v>
      </c>
      <c r="H193" s="3" t="s">
        <v>1325</v>
      </c>
      <c r="I193" s="27">
        <v>41005</v>
      </c>
      <c r="J193" s="26"/>
      <c r="K193" s="26"/>
      <c r="L193" s="26"/>
      <c r="M193" s="26"/>
      <c r="N193" s="26"/>
      <c r="O193" s="26"/>
      <c r="P193" s="26"/>
      <c r="Q193" s="26"/>
      <c r="R193" s="26"/>
      <c r="S193" s="26">
        <v>662930.44000000006</v>
      </c>
      <c r="T193" s="26">
        <v>42253.140000000014</v>
      </c>
      <c r="U193" s="26">
        <v>-11250.599999999977</v>
      </c>
      <c r="V193" s="26">
        <v>2058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0</v>
      </c>
      <c r="AF193" s="26">
        <v>0</v>
      </c>
      <c r="AG193" s="22">
        <f t="shared" si="11"/>
        <v>0</v>
      </c>
      <c r="AH193" s="22">
        <f t="shared" si="12"/>
        <v>695990.9800000001</v>
      </c>
      <c r="AI193" s="22">
        <f t="shared" si="13"/>
        <v>0</v>
      </c>
      <c r="AJ193" s="22">
        <f t="shared" si="14"/>
        <v>0</v>
      </c>
      <c r="AK193" s="22">
        <f t="shared" si="10"/>
        <v>695990.9800000001</v>
      </c>
    </row>
    <row r="194" spans="1:37">
      <c r="A194" s="4" t="s">
        <v>208</v>
      </c>
      <c r="B194" s="6" t="s">
        <v>1346</v>
      </c>
      <c r="C194" s="23" t="s">
        <v>1503</v>
      </c>
      <c r="D194" s="23" t="s">
        <v>333</v>
      </c>
      <c r="E194" s="23" t="s">
        <v>1816</v>
      </c>
      <c r="F194" s="9" t="s">
        <v>199</v>
      </c>
      <c r="G194" s="24" t="s">
        <v>11</v>
      </c>
      <c r="H194" s="3" t="s">
        <v>1325</v>
      </c>
      <c r="I194" s="27">
        <v>41121</v>
      </c>
      <c r="J194" s="26"/>
      <c r="K194" s="26"/>
      <c r="L194" s="26"/>
      <c r="M194" s="26"/>
      <c r="N194" s="26"/>
      <c r="O194" s="26"/>
      <c r="P194" s="26"/>
      <c r="Q194" s="26"/>
      <c r="R194" s="26"/>
      <c r="S194" s="26">
        <v>0</v>
      </c>
      <c r="T194" s="26">
        <v>0</v>
      </c>
      <c r="U194" s="26">
        <v>0</v>
      </c>
      <c r="V194" s="26">
        <v>676567.13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0</v>
      </c>
      <c r="AE194" s="26">
        <v>0</v>
      </c>
      <c r="AF194" s="26">
        <v>0</v>
      </c>
      <c r="AG194" s="22">
        <f t="shared" si="11"/>
        <v>0</v>
      </c>
      <c r="AH194" s="22">
        <f t="shared" si="12"/>
        <v>676567.13</v>
      </c>
      <c r="AI194" s="22">
        <f t="shared" si="13"/>
        <v>0</v>
      </c>
      <c r="AJ194" s="22">
        <f t="shared" si="14"/>
        <v>0</v>
      </c>
      <c r="AK194" s="22">
        <f t="shared" si="10"/>
        <v>676567.13</v>
      </c>
    </row>
    <row r="195" spans="1:37">
      <c r="A195" s="4" t="s">
        <v>208</v>
      </c>
      <c r="B195" s="6" t="s">
        <v>1346</v>
      </c>
      <c r="C195" s="23" t="s">
        <v>985</v>
      </c>
      <c r="D195" s="23" t="s">
        <v>986</v>
      </c>
      <c r="E195" s="23" t="s">
        <v>1817</v>
      </c>
      <c r="F195" s="9" t="s">
        <v>199</v>
      </c>
      <c r="G195" s="24" t="s">
        <v>11</v>
      </c>
      <c r="H195" s="3" t="s">
        <v>1325</v>
      </c>
      <c r="I195" s="27">
        <v>41121</v>
      </c>
      <c r="J195" s="26"/>
      <c r="K195" s="26"/>
      <c r="L195" s="26"/>
      <c r="M195" s="26"/>
      <c r="N195" s="26"/>
      <c r="O195" s="26"/>
      <c r="P195" s="26"/>
      <c r="Q195" s="26"/>
      <c r="R195" s="26"/>
      <c r="S195" s="26">
        <v>0</v>
      </c>
      <c r="T195" s="26">
        <v>0</v>
      </c>
      <c r="U195" s="26">
        <v>0</v>
      </c>
      <c r="V195" s="26">
        <v>676488.91999999993</v>
      </c>
      <c r="W195" s="26">
        <v>0</v>
      </c>
      <c r="X195" s="26">
        <v>0</v>
      </c>
      <c r="Y195" s="26">
        <v>0</v>
      </c>
      <c r="Z195" s="26">
        <v>0</v>
      </c>
      <c r="AA195" s="26">
        <v>0</v>
      </c>
      <c r="AB195" s="26">
        <v>0</v>
      </c>
      <c r="AC195" s="26">
        <v>0</v>
      </c>
      <c r="AD195" s="26">
        <v>0</v>
      </c>
      <c r="AE195" s="26">
        <v>0</v>
      </c>
      <c r="AF195" s="26">
        <v>0</v>
      </c>
      <c r="AG195" s="22">
        <f t="shared" si="11"/>
        <v>0</v>
      </c>
      <c r="AH195" s="22">
        <f t="shared" si="12"/>
        <v>676488.91999999993</v>
      </c>
      <c r="AI195" s="22">
        <f t="shared" si="13"/>
        <v>0</v>
      </c>
      <c r="AJ195" s="22">
        <f t="shared" si="14"/>
        <v>0</v>
      </c>
      <c r="AK195" s="22">
        <f t="shared" si="10"/>
        <v>676488.91999999993</v>
      </c>
    </row>
    <row r="196" spans="1:37">
      <c r="A196" s="4" t="s">
        <v>208</v>
      </c>
      <c r="B196" s="6" t="s">
        <v>1384</v>
      </c>
      <c r="C196" s="23" t="s">
        <v>867</v>
      </c>
      <c r="D196" s="23" t="s">
        <v>868</v>
      </c>
      <c r="E196" s="23" t="s">
        <v>1817</v>
      </c>
      <c r="F196" s="9" t="s">
        <v>198</v>
      </c>
      <c r="G196" s="9" t="s">
        <v>205</v>
      </c>
      <c r="H196" s="3" t="s">
        <v>1325</v>
      </c>
      <c r="I196" s="27">
        <v>41228</v>
      </c>
      <c r="J196" s="26"/>
      <c r="K196" s="26"/>
      <c r="L196" s="26"/>
      <c r="M196" s="26"/>
      <c r="N196" s="26"/>
      <c r="O196" s="26"/>
      <c r="P196" s="26"/>
      <c r="Q196" s="26"/>
      <c r="R196" s="26"/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675906.61</v>
      </c>
      <c r="AA196" s="26">
        <v>0</v>
      </c>
      <c r="AB196" s="26">
        <v>0</v>
      </c>
      <c r="AC196" s="26">
        <v>0</v>
      </c>
      <c r="AD196" s="26">
        <v>0</v>
      </c>
      <c r="AE196" s="26">
        <v>0</v>
      </c>
      <c r="AF196" s="26">
        <v>0</v>
      </c>
      <c r="AG196" s="22">
        <f t="shared" si="11"/>
        <v>0</v>
      </c>
      <c r="AH196" s="22">
        <f t="shared" si="12"/>
        <v>675906.61</v>
      </c>
      <c r="AI196" s="22">
        <f t="shared" si="13"/>
        <v>0</v>
      </c>
      <c r="AJ196" s="22">
        <f t="shared" si="14"/>
        <v>0</v>
      </c>
      <c r="AK196" s="22">
        <f t="shared" si="10"/>
        <v>675906.61</v>
      </c>
    </row>
    <row r="197" spans="1:37">
      <c r="A197" s="4" t="s">
        <v>208</v>
      </c>
      <c r="B197" s="6" t="s">
        <v>1364</v>
      </c>
      <c r="C197" s="23" t="s">
        <v>960</v>
      </c>
      <c r="D197" s="23" t="s">
        <v>961</v>
      </c>
      <c r="E197" s="23" t="s">
        <v>1816</v>
      </c>
      <c r="F197" s="9" t="s">
        <v>199</v>
      </c>
      <c r="G197" s="24" t="s">
        <v>11</v>
      </c>
      <c r="H197" s="3" t="s">
        <v>1325</v>
      </c>
      <c r="I197" s="27">
        <v>40770</v>
      </c>
      <c r="J197" s="26"/>
      <c r="K197" s="26"/>
      <c r="L197" s="26"/>
      <c r="M197" s="26"/>
      <c r="N197" s="26"/>
      <c r="O197" s="26"/>
      <c r="P197" s="26"/>
      <c r="Q197" s="26"/>
      <c r="R197" s="26"/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0</v>
      </c>
      <c r="AF197" s="26">
        <v>0</v>
      </c>
      <c r="AG197" s="22">
        <f t="shared" si="11"/>
        <v>0</v>
      </c>
      <c r="AH197" s="22">
        <f t="shared" si="12"/>
        <v>0</v>
      </c>
      <c r="AI197" s="22">
        <f t="shared" si="13"/>
        <v>0</v>
      </c>
      <c r="AJ197" s="22">
        <f t="shared" si="14"/>
        <v>0</v>
      </c>
      <c r="AK197" s="22">
        <f t="shared" ref="AK197:AK260" si="15">SUM(J197:AF197)</f>
        <v>0</v>
      </c>
    </row>
    <row r="198" spans="1:37">
      <c r="A198" s="4" t="s">
        <v>208</v>
      </c>
      <c r="B198" s="6" t="s">
        <v>1385</v>
      </c>
      <c r="C198" s="23" t="s">
        <v>551</v>
      </c>
      <c r="D198" s="23" t="s">
        <v>552</v>
      </c>
      <c r="E198" s="23" t="s">
        <v>1815</v>
      </c>
      <c r="F198" s="9" t="s">
        <v>202</v>
      </c>
      <c r="G198" s="24" t="s">
        <v>11</v>
      </c>
      <c r="H198" s="3" t="s">
        <v>1325</v>
      </c>
      <c r="I198" s="27">
        <v>41090</v>
      </c>
      <c r="J198" s="26"/>
      <c r="K198" s="26"/>
      <c r="L198" s="26"/>
      <c r="M198" s="26"/>
      <c r="N198" s="26"/>
      <c r="O198" s="26"/>
      <c r="P198" s="26"/>
      <c r="Q198" s="26"/>
      <c r="R198" s="26"/>
      <c r="S198" s="26">
        <v>0</v>
      </c>
      <c r="T198" s="26">
        <v>0</v>
      </c>
      <c r="U198" s="26">
        <v>672282.02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0</v>
      </c>
      <c r="AE198" s="26">
        <v>0</v>
      </c>
      <c r="AF198" s="26">
        <v>0</v>
      </c>
      <c r="AG198" s="22">
        <f t="shared" ref="AG198:AG260" si="16">SUM(J198:O198)</f>
        <v>0</v>
      </c>
      <c r="AH198" s="22">
        <f t="shared" ref="AH198:AH260" si="17">SUM(P198:AA198)</f>
        <v>672282.02</v>
      </c>
      <c r="AI198" s="22">
        <f t="shared" ref="AI198:AI260" si="18">SUM(AB198:AD198)</f>
        <v>0</v>
      </c>
      <c r="AJ198" s="22">
        <f t="shared" ref="AJ198:AJ260" si="19">SUM(AE198:AF198)</f>
        <v>0</v>
      </c>
      <c r="AK198" s="22">
        <f t="shared" si="15"/>
        <v>672282.02</v>
      </c>
    </row>
    <row r="199" spans="1:37">
      <c r="A199" s="4" t="s">
        <v>208</v>
      </c>
      <c r="B199" s="6" t="s">
        <v>1370</v>
      </c>
      <c r="C199" s="23" t="s">
        <v>1504</v>
      </c>
      <c r="D199" s="23" t="s">
        <v>1505</v>
      </c>
      <c r="E199" s="23" t="s">
        <v>1816</v>
      </c>
      <c r="F199" s="9" t="s">
        <v>199</v>
      </c>
      <c r="G199" s="24" t="s">
        <v>11</v>
      </c>
      <c r="H199" s="3" t="s">
        <v>1325</v>
      </c>
      <c r="I199" s="27">
        <v>41152</v>
      </c>
      <c r="J199" s="26"/>
      <c r="K199" s="26"/>
      <c r="L199" s="26"/>
      <c r="M199" s="26"/>
      <c r="N199" s="26"/>
      <c r="O199" s="26"/>
      <c r="P199" s="26"/>
      <c r="Q199" s="26"/>
      <c r="R199" s="26"/>
      <c r="S199" s="26">
        <v>0</v>
      </c>
      <c r="T199" s="26">
        <v>0</v>
      </c>
      <c r="U199" s="26">
        <v>0</v>
      </c>
      <c r="V199" s="26">
        <v>0</v>
      </c>
      <c r="W199" s="26">
        <v>670587.67000000004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0</v>
      </c>
      <c r="AF199" s="26">
        <v>0</v>
      </c>
      <c r="AG199" s="22">
        <f t="shared" si="16"/>
        <v>0</v>
      </c>
      <c r="AH199" s="22">
        <f t="shared" si="17"/>
        <v>670587.67000000004</v>
      </c>
      <c r="AI199" s="22">
        <f t="shared" si="18"/>
        <v>0</v>
      </c>
      <c r="AJ199" s="22">
        <f t="shared" si="19"/>
        <v>0</v>
      </c>
      <c r="AK199" s="22">
        <f t="shared" si="15"/>
        <v>670587.67000000004</v>
      </c>
    </row>
    <row r="200" spans="1:37">
      <c r="A200" s="4" t="s">
        <v>208</v>
      </c>
      <c r="B200" s="6" t="s">
        <v>1344</v>
      </c>
      <c r="C200" s="23" t="s">
        <v>1186</v>
      </c>
      <c r="D200" s="23" t="s">
        <v>1187</v>
      </c>
      <c r="E200" s="23" t="s">
        <v>1816</v>
      </c>
      <c r="F200" s="9" t="s">
        <v>199</v>
      </c>
      <c r="G200" s="24" t="s">
        <v>11</v>
      </c>
      <c r="H200" s="3" t="s">
        <v>1325</v>
      </c>
      <c r="I200" s="27">
        <v>40877</v>
      </c>
      <c r="J200" s="26"/>
      <c r="K200" s="26"/>
      <c r="L200" s="26"/>
      <c r="M200" s="26"/>
      <c r="N200" s="26"/>
      <c r="O200" s="26"/>
      <c r="P200" s="26"/>
      <c r="Q200" s="26"/>
      <c r="R200" s="26"/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0</v>
      </c>
      <c r="AF200" s="26">
        <v>0</v>
      </c>
      <c r="AG200" s="22">
        <f t="shared" si="16"/>
        <v>0</v>
      </c>
      <c r="AH200" s="22">
        <f t="shared" si="17"/>
        <v>0</v>
      </c>
      <c r="AI200" s="22">
        <f t="shared" si="18"/>
        <v>0</v>
      </c>
      <c r="AJ200" s="22">
        <f t="shared" si="19"/>
        <v>0</v>
      </c>
      <c r="AK200" s="22">
        <f t="shared" si="15"/>
        <v>0</v>
      </c>
    </row>
    <row r="201" spans="1:37">
      <c r="A201" s="4" t="s">
        <v>208</v>
      </c>
      <c r="B201" s="6" t="s">
        <v>1403</v>
      </c>
      <c r="C201" s="23" t="s">
        <v>869</v>
      </c>
      <c r="D201" s="23" t="s">
        <v>870</v>
      </c>
      <c r="E201" s="23" t="s">
        <v>1814</v>
      </c>
      <c r="F201" s="9" t="s">
        <v>198</v>
      </c>
      <c r="G201" s="9" t="s">
        <v>205</v>
      </c>
      <c r="H201" s="3" t="s">
        <v>1325</v>
      </c>
      <c r="I201" s="27">
        <v>40892</v>
      </c>
      <c r="J201" s="26"/>
      <c r="K201" s="26"/>
      <c r="L201" s="26"/>
      <c r="M201" s="26"/>
      <c r="N201" s="26"/>
      <c r="O201" s="26"/>
      <c r="P201" s="26"/>
      <c r="Q201" s="26"/>
      <c r="R201" s="26"/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>
        <v>0</v>
      </c>
      <c r="AB201" s="26">
        <v>0</v>
      </c>
      <c r="AC201" s="26">
        <v>0</v>
      </c>
      <c r="AD201" s="26">
        <v>0</v>
      </c>
      <c r="AE201" s="26">
        <v>0</v>
      </c>
      <c r="AF201" s="26">
        <v>0</v>
      </c>
      <c r="AG201" s="22">
        <f t="shared" si="16"/>
        <v>0</v>
      </c>
      <c r="AH201" s="22">
        <f t="shared" si="17"/>
        <v>0</v>
      </c>
      <c r="AI201" s="22">
        <f t="shared" si="18"/>
        <v>0</v>
      </c>
      <c r="AJ201" s="22">
        <f t="shared" si="19"/>
        <v>0</v>
      </c>
      <c r="AK201" s="22">
        <f t="shared" si="15"/>
        <v>0</v>
      </c>
    </row>
    <row r="202" spans="1:37">
      <c r="A202" s="4" t="s">
        <v>208</v>
      </c>
      <c r="B202" s="6" t="s">
        <v>1404</v>
      </c>
      <c r="C202" s="23" t="s">
        <v>1007</v>
      </c>
      <c r="D202" s="23" t="s">
        <v>1008</v>
      </c>
      <c r="E202" s="23" t="s">
        <v>1815</v>
      </c>
      <c r="F202" s="9" t="s">
        <v>199</v>
      </c>
      <c r="G202" s="24" t="s">
        <v>11</v>
      </c>
      <c r="H202" s="3" t="s">
        <v>1325</v>
      </c>
      <c r="I202" s="27">
        <v>40786</v>
      </c>
      <c r="J202" s="26"/>
      <c r="K202" s="26"/>
      <c r="L202" s="26"/>
      <c r="M202" s="26"/>
      <c r="N202" s="26"/>
      <c r="O202" s="26"/>
      <c r="P202" s="26"/>
      <c r="Q202" s="26"/>
      <c r="R202" s="26"/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0</v>
      </c>
      <c r="AA202" s="26">
        <v>0</v>
      </c>
      <c r="AB202" s="26">
        <v>0</v>
      </c>
      <c r="AC202" s="26">
        <v>0</v>
      </c>
      <c r="AD202" s="26">
        <v>0</v>
      </c>
      <c r="AE202" s="26">
        <v>0</v>
      </c>
      <c r="AF202" s="26">
        <v>0</v>
      </c>
      <c r="AG202" s="22">
        <f t="shared" si="16"/>
        <v>0</v>
      </c>
      <c r="AH202" s="22">
        <f t="shared" si="17"/>
        <v>0</v>
      </c>
      <c r="AI202" s="22">
        <f t="shared" si="18"/>
        <v>0</v>
      </c>
      <c r="AJ202" s="22">
        <f t="shared" si="19"/>
        <v>0</v>
      </c>
      <c r="AK202" s="22">
        <f t="shared" si="15"/>
        <v>0</v>
      </c>
    </row>
    <row r="203" spans="1:37">
      <c r="A203" s="4" t="s">
        <v>208</v>
      </c>
      <c r="B203" s="6" t="s">
        <v>1375</v>
      </c>
      <c r="C203" s="23" t="s">
        <v>462</v>
      </c>
      <c r="D203" s="23" t="s">
        <v>463</v>
      </c>
      <c r="E203" s="23" t="s">
        <v>1814</v>
      </c>
      <c r="F203" s="9" t="s">
        <v>199</v>
      </c>
      <c r="G203" s="24" t="s">
        <v>11</v>
      </c>
      <c r="H203" s="3" t="s">
        <v>1325</v>
      </c>
      <c r="I203" s="27">
        <v>41424</v>
      </c>
      <c r="J203" s="26"/>
      <c r="K203" s="26"/>
      <c r="L203" s="26"/>
      <c r="M203" s="26"/>
      <c r="N203" s="26"/>
      <c r="O203" s="26"/>
      <c r="P203" s="26"/>
      <c r="Q203" s="26"/>
      <c r="R203" s="26"/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0</v>
      </c>
      <c r="AF203" s="26">
        <v>656457.23</v>
      </c>
      <c r="AG203" s="22">
        <f t="shared" si="16"/>
        <v>0</v>
      </c>
      <c r="AH203" s="22">
        <f t="shared" si="17"/>
        <v>0</v>
      </c>
      <c r="AI203" s="22">
        <f t="shared" si="18"/>
        <v>0</v>
      </c>
      <c r="AJ203" s="22">
        <f t="shared" si="19"/>
        <v>656457.23</v>
      </c>
      <c r="AK203" s="22">
        <f t="shared" si="15"/>
        <v>656457.23</v>
      </c>
    </row>
    <row r="204" spans="1:37">
      <c r="A204" s="4" t="s">
        <v>208</v>
      </c>
      <c r="B204" s="6" t="s">
        <v>1391</v>
      </c>
      <c r="C204" s="23" t="s">
        <v>1506</v>
      </c>
      <c r="D204" s="23" t="s">
        <v>1507</v>
      </c>
      <c r="E204" s="23" t="s">
        <v>1813</v>
      </c>
      <c r="F204" s="9" t="s">
        <v>199</v>
      </c>
      <c r="G204" s="24" t="s">
        <v>11</v>
      </c>
      <c r="H204" s="3" t="s">
        <v>1325</v>
      </c>
      <c r="I204" s="27">
        <v>41121</v>
      </c>
      <c r="J204" s="26"/>
      <c r="K204" s="26"/>
      <c r="L204" s="26"/>
      <c r="M204" s="26"/>
      <c r="N204" s="26"/>
      <c r="O204" s="26"/>
      <c r="P204" s="26"/>
      <c r="Q204" s="26"/>
      <c r="R204" s="26"/>
      <c r="S204" s="26">
        <v>0</v>
      </c>
      <c r="T204" s="26">
        <v>0</v>
      </c>
      <c r="U204" s="26">
        <v>0</v>
      </c>
      <c r="V204" s="26">
        <v>653666.99999999977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0</v>
      </c>
      <c r="AF204" s="26">
        <v>0</v>
      </c>
      <c r="AG204" s="22">
        <f t="shared" si="16"/>
        <v>0</v>
      </c>
      <c r="AH204" s="22">
        <f t="shared" si="17"/>
        <v>653666.99999999977</v>
      </c>
      <c r="AI204" s="22">
        <f t="shared" si="18"/>
        <v>0</v>
      </c>
      <c r="AJ204" s="22">
        <f t="shared" si="19"/>
        <v>0</v>
      </c>
      <c r="AK204" s="22">
        <f t="shared" si="15"/>
        <v>653666.99999999977</v>
      </c>
    </row>
    <row r="205" spans="1:37">
      <c r="A205" s="4" t="s">
        <v>208</v>
      </c>
      <c r="B205" s="6" t="s">
        <v>1387</v>
      </c>
      <c r="C205" s="23" t="s">
        <v>1508</v>
      </c>
      <c r="D205" s="23" t="s">
        <v>1509</v>
      </c>
      <c r="E205" s="23" t="s">
        <v>1818</v>
      </c>
      <c r="F205" s="9" t="s">
        <v>200</v>
      </c>
      <c r="G205" s="24" t="s">
        <v>201</v>
      </c>
      <c r="H205" s="3" t="s">
        <v>1325</v>
      </c>
      <c r="I205" s="27">
        <v>40939</v>
      </c>
      <c r="J205" s="26"/>
      <c r="K205" s="26"/>
      <c r="L205" s="26"/>
      <c r="M205" s="26"/>
      <c r="N205" s="26"/>
      <c r="O205" s="26"/>
      <c r="P205" s="26"/>
      <c r="Q205" s="26"/>
      <c r="R205" s="26"/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>
        <v>0</v>
      </c>
      <c r="AF205" s="26">
        <v>0</v>
      </c>
      <c r="AG205" s="22">
        <f t="shared" si="16"/>
        <v>0</v>
      </c>
      <c r="AH205" s="22">
        <f t="shared" si="17"/>
        <v>0</v>
      </c>
      <c r="AI205" s="22">
        <f t="shared" si="18"/>
        <v>0</v>
      </c>
      <c r="AJ205" s="22">
        <f t="shared" si="19"/>
        <v>0</v>
      </c>
      <c r="AK205" s="22">
        <f t="shared" si="15"/>
        <v>0</v>
      </c>
    </row>
    <row r="206" spans="1:37">
      <c r="A206" s="4" t="s">
        <v>208</v>
      </c>
      <c r="B206" s="6" t="s">
        <v>1376</v>
      </c>
      <c r="C206" s="23" t="s">
        <v>509</v>
      </c>
      <c r="D206" s="23" t="s">
        <v>510</v>
      </c>
      <c r="E206" s="23" t="s">
        <v>1815</v>
      </c>
      <c r="F206" s="9" t="s">
        <v>199</v>
      </c>
      <c r="G206" s="24" t="s">
        <v>203</v>
      </c>
      <c r="H206" s="3" t="s">
        <v>1325</v>
      </c>
      <c r="I206" s="27">
        <v>41419</v>
      </c>
      <c r="J206" s="26"/>
      <c r="K206" s="26"/>
      <c r="L206" s="26"/>
      <c r="M206" s="26"/>
      <c r="N206" s="26"/>
      <c r="O206" s="26"/>
      <c r="P206" s="26"/>
      <c r="Q206" s="26"/>
      <c r="R206" s="26"/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6">
        <v>0</v>
      </c>
      <c r="AF206" s="26">
        <v>646583.9</v>
      </c>
      <c r="AG206" s="22">
        <f t="shared" si="16"/>
        <v>0</v>
      </c>
      <c r="AH206" s="22">
        <f t="shared" si="17"/>
        <v>0</v>
      </c>
      <c r="AI206" s="22">
        <f t="shared" si="18"/>
        <v>0</v>
      </c>
      <c r="AJ206" s="22">
        <f t="shared" si="19"/>
        <v>646583.9</v>
      </c>
      <c r="AK206" s="22">
        <f t="shared" si="15"/>
        <v>646583.9</v>
      </c>
    </row>
    <row r="207" spans="1:37">
      <c r="A207" s="4" t="s">
        <v>208</v>
      </c>
      <c r="B207" s="6" t="s">
        <v>1390</v>
      </c>
      <c r="C207" s="23" t="s">
        <v>678</v>
      </c>
      <c r="D207" s="23" t="s">
        <v>679</v>
      </c>
      <c r="E207" s="23" t="s">
        <v>1815</v>
      </c>
      <c r="F207" s="9" t="s">
        <v>199</v>
      </c>
      <c r="G207" s="24" t="s">
        <v>11</v>
      </c>
      <c r="H207" s="3" t="s">
        <v>1325</v>
      </c>
      <c r="I207" s="27">
        <v>41213</v>
      </c>
      <c r="J207" s="26"/>
      <c r="K207" s="26"/>
      <c r="L207" s="26"/>
      <c r="M207" s="26"/>
      <c r="N207" s="26"/>
      <c r="O207" s="26"/>
      <c r="P207" s="26"/>
      <c r="Q207" s="26"/>
      <c r="R207" s="26"/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646469.76000000013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6">
        <v>0</v>
      </c>
      <c r="AF207" s="26">
        <v>0</v>
      </c>
      <c r="AG207" s="22">
        <f t="shared" si="16"/>
        <v>0</v>
      </c>
      <c r="AH207" s="22">
        <f t="shared" si="17"/>
        <v>646469.76000000013</v>
      </c>
      <c r="AI207" s="22">
        <f t="shared" si="18"/>
        <v>0</v>
      </c>
      <c r="AJ207" s="22">
        <f t="shared" si="19"/>
        <v>0</v>
      </c>
      <c r="AK207" s="22">
        <f t="shared" si="15"/>
        <v>646469.76000000013</v>
      </c>
    </row>
    <row r="208" spans="1:37">
      <c r="A208" s="4" t="s">
        <v>208</v>
      </c>
      <c r="B208" s="6" t="s">
        <v>1386</v>
      </c>
      <c r="C208" s="23" t="s">
        <v>1510</v>
      </c>
      <c r="D208" s="23" t="s">
        <v>1511</v>
      </c>
      <c r="E208" s="23" t="s">
        <v>1817</v>
      </c>
      <c r="F208" s="9" t="s">
        <v>199</v>
      </c>
      <c r="G208" s="24" t="s">
        <v>11</v>
      </c>
      <c r="H208" s="3" t="s">
        <v>1325</v>
      </c>
      <c r="I208" s="27">
        <v>41271</v>
      </c>
      <c r="J208" s="26"/>
      <c r="K208" s="26"/>
      <c r="L208" s="26"/>
      <c r="M208" s="26"/>
      <c r="N208" s="26"/>
      <c r="O208" s="26"/>
      <c r="P208" s="26"/>
      <c r="Q208" s="26"/>
      <c r="R208" s="26"/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26">
        <v>646392</v>
      </c>
      <c r="AB208" s="26">
        <v>0</v>
      </c>
      <c r="AC208" s="26">
        <v>0</v>
      </c>
      <c r="AD208" s="26">
        <v>0</v>
      </c>
      <c r="AE208" s="26">
        <v>0</v>
      </c>
      <c r="AF208" s="26">
        <v>0</v>
      </c>
      <c r="AG208" s="22">
        <f t="shared" si="16"/>
        <v>0</v>
      </c>
      <c r="AH208" s="22">
        <f t="shared" si="17"/>
        <v>646392</v>
      </c>
      <c r="AI208" s="22">
        <f t="shared" si="18"/>
        <v>0</v>
      </c>
      <c r="AJ208" s="22">
        <f t="shared" si="19"/>
        <v>0</v>
      </c>
      <c r="AK208" s="22">
        <f t="shared" si="15"/>
        <v>646392</v>
      </c>
    </row>
    <row r="209" spans="1:37">
      <c r="A209" s="4" t="s">
        <v>208</v>
      </c>
      <c r="B209" s="6" t="s">
        <v>1364</v>
      </c>
      <c r="C209" s="23" t="s">
        <v>748</v>
      </c>
      <c r="D209" s="23" t="s">
        <v>749</v>
      </c>
      <c r="E209" s="23" t="s">
        <v>1817</v>
      </c>
      <c r="F209" s="9" t="s">
        <v>199</v>
      </c>
      <c r="G209" s="24" t="s">
        <v>11</v>
      </c>
      <c r="H209" s="3" t="s">
        <v>1325</v>
      </c>
      <c r="I209" s="27">
        <v>41213</v>
      </c>
      <c r="J209" s="26"/>
      <c r="K209" s="26"/>
      <c r="L209" s="26"/>
      <c r="M209" s="26"/>
      <c r="N209" s="26"/>
      <c r="O209" s="26"/>
      <c r="P209" s="26"/>
      <c r="Q209" s="26"/>
      <c r="R209" s="26"/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646374.00000000012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  <c r="AF209" s="26">
        <v>0</v>
      </c>
      <c r="AG209" s="22">
        <f t="shared" si="16"/>
        <v>0</v>
      </c>
      <c r="AH209" s="22">
        <f t="shared" si="17"/>
        <v>646374.00000000012</v>
      </c>
      <c r="AI209" s="22">
        <f t="shared" si="18"/>
        <v>0</v>
      </c>
      <c r="AJ209" s="22">
        <f t="shared" si="19"/>
        <v>0</v>
      </c>
      <c r="AK209" s="22">
        <f t="shared" si="15"/>
        <v>646374.00000000012</v>
      </c>
    </row>
    <row r="210" spans="1:37">
      <c r="A210" s="4" t="s">
        <v>208</v>
      </c>
      <c r="B210" s="6" t="s">
        <v>1367</v>
      </c>
      <c r="C210" s="23" t="s">
        <v>800</v>
      </c>
      <c r="D210" s="23" t="s">
        <v>801</v>
      </c>
      <c r="E210" s="23" t="s">
        <v>1812</v>
      </c>
      <c r="F210" s="9" t="s">
        <v>198</v>
      </c>
      <c r="G210" s="9" t="s">
        <v>204</v>
      </c>
      <c r="H210" s="3" t="s">
        <v>1325</v>
      </c>
      <c r="I210" s="27">
        <v>40893</v>
      </c>
      <c r="J210" s="26"/>
      <c r="K210" s="26"/>
      <c r="L210" s="26"/>
      <c r="M210" s="26"/>
      <c r="N210" s="26"/>
      <c r="O210" s="26"/>
      <c r="P210" s="26"/>
      <c r="Q210" s="26"/>
      <c r="R210" s="26"/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  <c r="AF210" s="26">
        <v>0</v>
      </c>
      <c r="AG210" s="22">
        <f t="shared" si="16"/>
        <v>0</v>
      </c>
      <c r="AH210" s="22">
        <f t="shared" si="17"/>
        <v>0</v>
      </c>
      <c r="AI210" s="22">
        <f t="shared" si="18"/>
        <v>0</v>
      </c>
      <c r="AJ210" s="22">
        <f t="shared" si="19"/>
        <v>0</v>
      </c>
      <c r="AK210" s="22">
        <f t="shared" si="15"/>
        <v>0</v>
      </c>
    </row>
    <row r="211" spans="1:37">
      <c r="A211" s="4" t="s">
        <v>208</v>
      </c>
      <c r="B211" s="6" t="s">
        <v>1346</v>
      </c>
      <c r="C211" s="23" t="s">
        <v>694</v>
      </c>
      <c r="D211" s="23" t="s">
        <v>695</v>
      </c>
      <c r="E211" s="23" t="s">
        <v>1816</v>
      </c>
      <c r="F211" s="9" t="s">
        <v>199</v>
      </c>
      <c r="G211" s="24" t="s">
        <v>11</v>
      </c>
      <c r="H211" s="3" t="s">
        <v>1325</v>
      </c>
      <c r="I211" s="27">
        <v>41027</v>
      </c>
      <c r="J211" s="26"/>
      <c r="K211" s="26"/>
      <c r="L211" s="26"/>
      <c r="M211" s="26"/>
      <c r="N211" s="26"/>
      <c r="O211" s="26"/>
      <c r="P211" s="26"/>
      <c r="Q211" s="26"/>
      <c r="R211" s="26"/>
      <c r="S211" s="26">
        <v>634029.69999999995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2">
        <f t="shared" si="16"/>
        <v>0</v>
      </c>
      <c r="AH211" s="22">
        <f t="shared" si="17"/>
        <v>634029.69999999995</v>
      </c>
      <c r="AI211" s="22">
        <f t="shared" si="18"/>
        <v>0</v>
      </c>
      <c r="AJ211" s="22">
        <f t="shared" si="19"/>
        <v>0</v>
      </c>
      <c r="AK211" s="22">
        <f t="shared" si="15"/>
        <v>634029.69999999995</v>
      </c>
    </row>
    <row r="212" spans="1:37">
      <c r="A212" s="4" t="s">
        <v>208</v>
      </c>
      <c r="B212" s="6" t="s">
        <v>1385</v>
      </c>
      <c r="C212" s="23" t="s">
        <v>895</v>
      </c>
      <c r="D212" s="23" t="s">
        <v>896</v>
      </c>
      <c r="E212" s="23" t="s">
        <v>1815</v>
      </c>
      <c r="F212" s="9" t="s">
        <v>202</v>
      </c>
      <c r="G212" s="24" t="s">
        <v>11</v>
      </c>
      <c r="H212" s="3" t="s">
        <v>1325</v>
      </c>
      <c r="I212" s="27">
        <v>40755</v>
      </c>
      <c r="J212" s="26"/>
      <c r="K212" s="26"/>
      <c r="L212" s="26"/>
      <c r="M212" s="26"/>
      <c r="N212" s="26"/>
      <c r="O212" s="26"/>
      <c r="P212" s="26"/>
      <c r="Q212" s="26"/>
      <c r="R212" s="26"/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22">
        <f t="shared" si="16"/>
        <v>0</v>
      </c>
      <c r="AH212" s="22">
        <f t="shared" si="17"/>
        <v>0</v>
      </c>
      <c r="AI212" s="22">
        <f t="shared" si="18"/>
        <v>0</v>
      </c>
      <c r="AJ212" s="22">
        <f t="shared" si="19"/>
        <v>0</v>
      </c>
      <c r="AK212" s="22">
        <f t="shared" si="15"/>
        <v>0</v>
      </c>
    </row>
    <row r="213" spans="1:37">
      <c r="A213" s="4" t="s">
        <v>208</v>
      </c>
      <c r="B213" s="6" t="s">
        <v>1405</v>
      </c>
      <c r="C213" s="23" t="s">
        <v>932</v>
      </c>
      <c r="D213" s="23" t="s">
        <v>1512</v>
      </c>
      <c r="E213" s="23" t="s">
        <v>1815</v>
      </c>
      <c r="F213" s="9" t="s">
        <v>199</v>
      </c>
      <c r="G213" s="24" t="s">
        <v>203</v>
      </c>
      <c r="H213" s="3" t="s">
        <v>1325</v>
      </c>
      <c r="I213" s="27">
        <v>41090</v>
      </c>
      <c r="J213" s="26"/>
      <c r="K213" s="26"/>
      <c r="L213" s="26"/>
      <c r="M213" s="26"/>
      <c r="N213" s="26"/>
      <c r="O213" s="26"/>
      <c r="P213" s="26"/>
      <c r="Q213" s="26"/>
      <c r="R213" s="26"/>
      <c r="S213" s="26">
        <v>0</v>
      </c>
      <c r="T213" s="26">
        <v>0</v>
      </c>
      <c r="U213" s="26">
        <v>316942.75</v>
      </c>
      <c r="V213" s="26">
        <v>52486.679999999993</v>
      </c>
      <c r="W213" s="26">
        <v>58654.679999999993</v>
      </c>
      <c r="X213" s="26">
        <v>59682.679999999993</v>
      </c>
      <c r="Y213" s="26">
        <v>60710.679999999993</v>
      </c>
      <c r="Z213" s="26">
        <v>54542.680000000051</v>
      </c>
      <c r="AA213" s="26">
        <v>25700</v>
      </c>
      <c r="AB213" s="26">
        <v>0</v>
      </c>
      <c r="AC213" s="26">
        <v>0</v>
      </c>
      <c r="AD213" s="26">
        <v>0</v>
      </c>
      <c r="AE213" s="26">
        <v>0</v>
      </c>
      <c r="AF213" s="26">
        <v>0</v>
      </c>
      <c r="AG213" s="22">
        <f t="shared" si="16"/>
        <v>0</v>
      </c>
      <c r="AH213" s="22">
        <f t="shared" si="17"/>
        <v>628720.15</v>
      </c>
      <c r="AI213" s="22">
        <f t="shared" si="18"/>
        <v>0</v>
      </c>
      <c r="AJ213" s="22">
        <f t="shared" si="19"/>
        <v>0</v>
      </c>
      <c r="AK213" s="22">
        <f t="shared" si="15"/>
        <v>628720.15</v>
      </c>
    </row>
    <row r="214" spans="1:37">
      <c r="A214" s="4" t="s">
        <v>208</v>
      </c>
      <c r="B214" s="6" t="s">
        <v>1367</v>
      </c>
      <c r="C214" s="23" t="s">
        <v>804</v>
      </c>
      <c r="D214" s="23" t="s">
        <v>805</v>
      </c>
      <c r="E214" s="23" t="s">
        <v>1812</v>
      </c>
      <c r="F214" s="9" t="s">
        <v>198</v>
      </c>
      <c r="G214" s="9" t="s">
        <v>204</v>
      </c>
      <c r="H214" s="3" t="s">
        <v>1325</v>
      </c>
      <c r="I214" s="27">
        <v>40893</v>
      </c>
      <c r="J214" s="26"/>
      <c r="K214" s="26"/>
      <c r="L214" s="26"/>
      <c r="M214" s="26"/>
      <c r="N214" s="26"/>
      <c r="O214" s="26"/>
      <c r="P214" s="26"/>
      <c r="Q214" s="26"/>
      <c r="R214" s="26"/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0</v>
      </c>
      <c r="AF214" s="26">
        <v>0</v>
      </c>
      <c r="AG214" s="22">
        <f t="shared" si="16"/>
        <v>0</v>
      </c>
      <c r="AH214" s="22">
        <f t="shared" si="17"/>
        <v>0</v>
      </c>
      <c r="AI214" s="22">
        <f t="shared" si="18"/>
        <v>0</v>
      </c>
      <c r="AJ214" s="22">
        <f t="shared" si="19"/>
        <v>0</v>
      </c>
      <c r="AK214" s="22">
        <f t="shared" si="15"/>
        <v>0</v>
      </c>
    </row>
    <row r="215" spans="1:37">
      <c r="A215" s="4" t="s">
        <v>208</v>
      </c>
      <c r="B215" s="6" t="s">
        <v>1355</v>
      </c>
      <c r="C215" s="23" t="s">
        <v>1513</v>
      </c>
      <c r="D215" s="23" t="s">
        <v>1514</v>
      </c>
      <c r="E215" s="23" t="s">
        <v>1816</v>
      </c>
      <c r="F215" s="9" t="s">
        <v>199</v>
      </c>
      <c r="G215" s="24" t="s">
        <v>11</v>
      </c>
      <c r="H215" s="3" t="s">
        <v>1325</v>
      </c>
      <c r="I215" s="27">
        <v>41213</v>
      </c>
      <c r="J215" s="26"/>
      <c r="K215" s="26"/>
      <c r="L215" s="26"/>
      <c r="M215" s="26"/>
      <c r="N215" s="26"/>
      <c r="O215" s="26"/>
      <c r="P215" s="26"/>
      <c r="Q215" s="26"/>
      <c r="R215" s="26"/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626807.33000000007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2">
        <f t="shared" si="16"/>
        <v>0</v>
      </c>
      <c r="AH215" s="22">
        <f t="shared" si="17"/>
        <v>626807.33000000007</v>
      </c>
      <c r="AI215" s="22">
        <f t="shared" si="18"/>
        <v>0</v>
      </c>
      <c r="AJ215" s="22">
        <f t="shared" si="19"/>
        <v>0</v>
      </c>
      <c r="AK215" s="22">
        <f t="shared" si="15"/>
        <v>626807.33000000007</v>
      </c>
    </row>
    <row r="216" spans="1:37">
      <c r="A216" s="4" t="s">
        <v>208</v>
      </c>
      <c r="B216" s="6" t="s">
        <v>1363</v>
      </c>
      <c r="C216" s="23" t="s">
        <v>364</v>
      </c>
      <c r="D216" s="23" t="s">
        <v>365</v>
      </c>
      <c r="E216" s="23" t="s">
        <v>1820</v>
      </c>
      <c r="F216" s="9" t="s">
        <v>199</v>
      </c>
      <c r="G216" s="24" t="s">
        <v>11</v>
      </c>
      <c r="H216" s="3" t="s">
        <v>1325</v>
      </c>
      <c r="I216" s="27">
        <v>41274</v>
      </c>
      <c r="J216" s="26"/>
      <c r="K216" s="26"/>
      <c r="L216" s="26"/>
      <c r="M216" s="26"/>
      <c r="N216" s="26"/>
      <c r="O216" s="26"/>
      <c r="P216" s="26"/>
      <c r="Q216" s="26"/>
      <c r="R216" s="26"/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626704.29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22">
        <f t="shared" si="16"/>
        <v>0</v>
      </c>
      <c r="AH216" s="22">
        <f t="shared" si="17"/>
        <v>626704.29</v>
      </c>
      <c r="AI216" s="22">
        <f t="shared" si="18"/>
        <v>0</v>
      </c>
      <c r="AJ216" s="22">
        <f t="shared" si="19"/>
        <v>0</v>
      </c>
      <c r="AK216" s="22">
        <f t="shared" si="15"/>
        <v>626704.29</v>
      </c>
    </row>
    <row r="217" spans="1:37">
      <c r="A217" s="4" t="s">
        <v>208</v>
      </c>
      <c r="B217" s="6" t="s">
        <v>1361</v>
      </c>
      <c r="C217" s="23" t="s">
        <v>1046</v>
      </c>
      <c r="D217" s="23" t="s">
        <v>1047</v>
      </c>
      <c r="E217" s="23" t="s">
        <v>1816</v>
      </c>
      <c r="F217" s="9" t="s">
        <v>199</v>
      </c>
      <c r="G217" s="24" t="s">
        <v>11</v>
      </c>
      <c r="H217" s="3" t="s">
        <v>1325</v>
      </c>
      <c r="I217" s="27">
        <v>40908</v>
      </c>
      <c r="J217" s="26"/>
      <c r="K217" s="26"/>
      <c r="L217" s="26"/>
      <c r="M217" s="26"/>
      <c r="N217" s="26"/>
      <c r="O217" s="26"/>
      <c r="P217" s="26"/>
      <c r="Q217" s="26"/>
      <c r="R217" s="26"/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0</v>
      </c>
      <c r="AF217" s="26">
        <v>0</v>
      </c>
      <c r="AG217" s="22">
        <f t="shared" si="16"/>
        <v>0</v>
      </c>
      <c r="AH217" s="22">
        <f t="shared" si="17"/>
        <v>0</v>
      </c>
      <c r="AI217" s="22">
        <f t="shared" si="18"/>
        <v>0</v>
      </c>
      <c r="AJ217" s="22">
        <f t="shared" si="19"/>
        <v>0</v>
      </c>
      <c r="AK217" s="22">
        <f t="shared" si="15"/>
        <v>0</v>
      </c>
    </row>
    <row r="218" spans="1:37">
      <c r="A218" s="4" t="s">
        <v>208</v>
      </c>
      <c r="B218" s="6" t="s">
        <v>1355</v>
      </c>
      <c r="C218" s="23" t="s">
        <v>382</v>
      </c>
      <c r="D218" s="23" t="s">
        <v>1515</v>
      </c>
      <c r="E218" s="23" t="s">
        <v>1816</v>
      </c>
      <c r="F218" s="9" t="s">
        <v>12</v>
      </c>
      <c r="G218" s="24" t="s">
        <v>11</v>
      </c>
      <c r="H218" s="3" t="s">
        <v>1325</v>
      </c>
      <c r="I218" s="27">
        <v>41274</v>
      </c>
      <c r="J218" s="26"/>
      <c r="K218" s="26"/>
      <c r="L218" s="26"/>
      <c r="M218" s="26"/>
      <c r="N218" s="26"/>
      <c r="O218" s="26"/>
      <c r="P218" s="26"/>
      <c r="Q218" s="26"/>
      <c r="R218" s="26"/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>
        <v>620513.44000000006</v>
      </c>
      <c r="AB218" s="26">
        <v>0</v>
      </c>
      <c r="AC218" s="26">
        <v>0</v>
      </c>
      <c r="AD218" s="26">
        <v>0</v>
      </c>
      <c r="AE218" s="26">
        <v>0</v>
      </c>
      <c r="AF218" s="26">
        <v>0</v>
      </c>
      <c r="AG218" s="22">
        <f t="shared" si="16"/>
        <v>0</v>
      </c>
      <c r="AH218" s="22">
        <f t="shared" si="17"/>
        <v>620513.44000000006</v>
      </c>
      <c r="AI218" s="22">
        <f t="shared" si="18"/>
        <v>0</v>
      </c>
      <c r="AJ218" s="22">
        <f t="shared" si="19"/>
        <v>0</v>
      </c>
      <c r="AK218" s="22">
        <f t="shared" si="15"/>
        <v>620513.44000000006</v>
      </c>
    </row>
    <row r="219" spans="1:37">
      <c r="A219" s="4" t="s">
        <v>208</v>
      </c>
      <c r="B219" s="6" t="s">
        <v>1393</v>
      </c>
      <c r="C219" s="23" t="s">
        <v>262</v>
      </c>
      <c r="D219" s="23" t="s">
        <v>1098</v>
      </c>
      <c r="E219" s="23" t="s">
        <v>1816</v>
      </c>
      <c r="F219" s="9" t="s">
        <v>199</v>
      </c>
      <c r="G219" s="24" t="s">
        <v>11</v>
      </c>
      <c r="H219" s="3" t="s">
        <v>1325</v>
      </c>
      <c r="I219" s="27">
        <v>40755</v>
      </c>
      <c r="J219" s="26"/>
      <c r="K219" s="26"/>
      <c r="L219" s="26"/>
      <c r="M219" s="26"/>
      <c r="N219" s="26"/>
      <c r="O219" s="26"/>
      <c r="P219" s="26"/>
      <c r="Q219" s="26"/>
      <c r="R219" s="26"/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0</v>
      </c>
      <c r="AF219" s="26">
        <v>0</v>
      </c>
      <c r="AG219" s="22">
        <f t="shared" si="16"/>
        <v>0</v>
      </c>
      <c r="AH219" s="22">
        <f t="shared" si="17"/>
        <v>0</v>
      </c>
      <c r="AI219" s="22">
        <f t="shared" si="18"/>
        <v>0</v>
      </c>
      <c r="AJ219" s="22">
        <f t="shared" si="19"/>
        <v>0</v>
      </c>
      <c r="AK219" s="22">
        <f t="shared" si="15"/>
        <v>0</v>
      </c>
    </row>
    <row r="220" spans="1:37">
      <c r="A220" s="4" t="s">
        <v>208</v>
      </c>
      <c r="B220" s="6" t="s">
        <v>1376</v>
      </c>
      <c r="C220" s="23" t="s">
        <v>930</v>
      </c>
      <c r="D220" s="23" t="s">
        <v>931</v>
      </c>
      <c r="E220" s="23" t="s">
        <v>1815</v>
      </c>
      <c r="F220" s="9" t="s">
        <v>199</v>
      </c>
      <c r="G220" s="24" t="s">
        <v>203</v>
      </c>
      <c r="H220" s="3" t="s">
        <v>1325</v>
      </c>
      <c r="I220" s="27">
        <v>41273</v>
      </c>
      <c r="J220" s="26"/>
      <c r="K220" s="26"/>
      <c r="L220" s="26"/>
      <c r="M220" s="26"/>
      <c r="N220" s="26"/>
      <c r="O220" s="26"/>
      <c r="P220" s="26"/>
      <c r="Q220" s="26"/>
      <c r="R220" s="26"/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619834.49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2">
        <f t="shared" si="16"/>
        <v>0</v>
      </c>
      <c r="AH220" s="22">
        <f t="shared" si="17"/>
        <v>619834.49</v>
      </c>
      <c r="AI220" s="22">
        <f t="shared" si="18"/>
        <v>0</v>
      </c>
      <c r="AJ220" s="22">
        <f t="shared" si="19"/>
        <v>0</v>
      </c>
      <c r="AK220" s="22">
        <f t="shared" si="15"/>
        <v>619834.49</v>
      </c>
    </row>
    <row r="221" spans="1:37">
      <c r="A221" s="4" t="s">
        <v>208</v>
      </c>
      <c r="B221" s="6" t="s">
        <v>1391</v>
      </c>
      <c r="C221" s="23" t="s">
        <v>1516</v>
      </c>
      <c r="D221" s="23" t="s">
        <v>347</v>
      </c>
      <c r="E221" s="23" t="s">
        <v>1817</v>
      </c>
      <c r="F221" s="9" t="s">
        <v>199</v>
      </c>
      <c r="G221" s="24" t="s">
        <v>11</v>
      </c>
      <c r="H221" s="3" t="s">
        <v>1325</v>
      </c>
      <c r="I221" s="27">
        <v>41152</v>
      </c>
      <c r="J221" s="26"/>
      <c r="K221" s="26"/>
      <c r="L221" s="26"/>
      <c r="M221" s="26"/>
      <c r="N221" s="26"/>
      <c r="O221" s="26"/>
      <c r="P221" s="26"/>
      <c r="Q221" s="26"/>
      <c r="R221" s="26"/>
      <c r="S221" s="26">
        <v>0</v>
      </c>
      <c r="T221" s="26">
        <v>0</v>
      </c>
      <c r="U221" s="26">
        <v>0</v>
      </c>
      <c r="V221" s="26">
        <v>0</v>
      </c>
      <c r="W221" s="26">
        <v>619582.38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22">
        <f t="shared" si="16"/>
        <v>0</v>
      </c>
      <c r="AH221" s="22">
        <f t="shared" si="17"/>
        <v>619582.38</v>
      </c>
      <c r="AI221" s="22">
        <f t="shared" si="18"/>
        <v>0</v>
      </c>
      <c r="AJ221" s="22">
        <f t="shared" si="19"/>
        <v>0</v>
      </c>
      <c r="AK221" s="22">
        <f t="shared" si="15"/>
        <v>619582.38</v>
      </c>
    </row>
    <row r="222" spans="1:37">
      <c r="A222" s="4" t="s">
        <v>208</v>
      </c>
      <c r="B222" s="6" t="s">
        <v>1376</v>
      </c>
      <c r="C222" s="23" t="s">
        <v>655</v>
      </c>
      <c r="D222" s="23" t="s">
        <v>656</v>
      </c>
      <c r="E222" s="23" t="s">
        <v>1815</v>
      </c>
      <c r="F222" s="9" t="s">
        <v>199</v>
      </c>
      <c r="G222" s="24" t="s">
        <v>203</v>
      </c>
      <c r="H222" s="3" t="s">
        <v>1325</v>
      </c>
      <c r="I222" s="27">
        <v>41419</v>
      </c>
      <c r="J222" s="26"/>
      <c r="K222" s="26"/>
      <c r="L222" s="26"/>
      <c r="M222" s="26"/>
      <c r="N222" s="26"/>
      <c r="O222" s="26"/>
      <c r="P222" s="26"/>
      <c r="Q222" s="26"/>
      <c r="R222" s="26"/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609905.69999999995</v>
      </c>
      <c r="AG222" s="22">
        <f t="shared" si="16"/>
        <v>0</v>
      </c>
      <c r="AH222" s="22">
        <f t="shared" si="17"/>
        <v>0</v>
      </c>
      <c r="AI222" s="22">
        <f t="shared" si="18"/>
        <v>0</v>
      </c>
      <c r="AJ222" s="22">
        <f t="shared" si="19"/>
        <v>609905.69999999995</v>
      </c>
      <c r="AK222" s="22">
        <f t="shared" si="15"/>
        <v>609905.69999999995</v>
      </c>
    </row>
    <row r="223" spans="1:37">
      <c r="A223" s="4" t="s">
        <v>208</v>
      </c>
      <c r="B223" s="6" t="s">
        <v>1406</v>
      </c>
      <c r="C223" s="23" t="s">
        <v>818</v>
      </c>
      <c r="D223" s="23" t="s">
        <v>819</v>
      </c>
      <c r="E223" s="23" t="s">
        <v>1811</v>
      </c>
      <c r="F223" s="9" t="s">
        <v>198</v>
      </c>
      <c r="G223" s="9" t="s">
        <v>205</v>
      </c>
      <c r="H223" s="3" t="s">
        <v>1325</v>
      </c>
      <c r="I223" s="27">
        <v>41261</v>
      </c>
      <c r="J223" s="26"/>
      <c r="K223" s="26"/>
      <c r="L223" s="26"/>
      <c r="M223" s="26"/>
      <c r="N223" s="26"/>
      <c r="O223" s="26"/>
      <c r="P223" s="26"/>
      <c r="Q223" s="26"/>
      <c r="R223" s="26"/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607447.16999999993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2">
        <f t="shared" si="16"/>
        <v>0</v>
      </c>
      <c r="AH223" s="22">
        <f t="shared" si="17"/>
        <v>607447.16999999993</v>
      </c>
      <c r="AI223" s="22">
        <f t="shared" si="18"/>
        <v>0</v>
      </c>
      <c r="AJ223" s="22">
        <f t="shared" si="19"/>
        <v>0</v>
      </c>
      <c r="AK223" s="22">
        <f t="shared" si="15"/>
        <v>607447.16999999993</v>
      </c>
    </row>
    <row r="224" spans="1:37">
      <c r="A224" s="4" t="s">
        <v>208</v>
      </c>
      <c r="B224" s="6" t="s">
        <v>1369</v>
      </c>
      <c r="C224" s="23" t="s">
        <v>1517</v>
      </c>
      <c r="D224" s="23" t="s">
        <v>1518</v>
      </c>
      <c r="E224" s="23" t="s">
        <v>1816</v>
      </c>
      <c r="F224" s="9" t="s">
        <v>199</v>
      </c>
      <c r="G224" s="24" t="s">
        <v>11</v>
      </c>
      <c r="H224" s="3" t="s">
        <v>1325</v>
      </c>
      <c r="I224" s="27">
        <v>40877</v>
      </c>
      <c r="J224" s="26"/>
      <c r="K224" s="26"/>
      <c r="L224" s="26"/>
      <c r="M224" s="26"/>
      <c r="N224" s="26"/>
      <c r="O224" s="26"/>
      <c r="P224" s="26"/>
      <c r="Q224" s="26"/>
      <c r="R224" s="26"/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2">
        <f t="shared" si="16"/>
        <v>0</v>
      </c>
      <c r="AH224" s="22">
        <f t="shared" si="17"/>
        <v>0</v>
      </c>
      <c r="AI224" s="22">
        <f t="shared" si="18"/>
        <v>0</v>
      </c>
      <c r="AJ224" s="22">
        <f t="shared" si="19"/>
        <v>0</v>
      </c>
      <c r="AK224" s="22">
        <f t="shared" si="15"/>
        <v>0</v>
      </c>
    </row>
    <row r="225" spans="1:37">
      <c r="A225" s="4" t="s">
        <v>208</v>
      </c>
      <c r="B225" s="6" t="s">
        <v>1355</v>
      </c>
      <c r="C225" s="23" t="s">
        <v>1519</v>
      </c>
      <c r="D225" s="23" t="s">
        <v>1520</v>
      </c>
      <c r="E225" s="23" t="s">
        <v>1816</v>
      </c>
      <c r="F225" s="9" t="s">
        <v>12</v>
      </c>
      <c r="G225" s="24" t="s">
        <v>11</v>
      </c>
      <c r="H225" s="3" t="s">
        <v>1325</v>
      </c>
      <c r="I225" s="27">
        <v>41274</v>
      </c>
      <c r="J225" s="26"/>
      <c r="K225" s="26"/>
      <c r="L225" s="26"/>
      <c r="M225" s="26"/>
      <c r="N225" s="26"/>
      <c r="O225" s="26"/>
      <c r="P225" s="26"/>
      <c r="Q225" s="26"/>
      <c r="R225" s="26"/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597573</v>
      </c>
      <c r="AB225" s="26">
        <v>0</v>
      </c>
      <c r="AC225" s="26">
        <v>0</v>
      </c>
      <c r="AD225" s="26">
        <v>0</v>
      </c>
      <c r="AE225" s="26">
        <v>0</v>
      </c>
      <c r="AF225" s="26">
        <v>0</v>
      </c>
      <c r="AG225" s="22">
        <f t="shared" si="16"/>
        <v>0</v>
      </c>
      <c r="AH225" s="22">
        <f t="shared" si="17"/>
        <v>597573</v>
      </c>
      <c r="AI225" s="22">
        <f t="shared" si="18"/>
        <v>0</v>
      </c>
      <c r="AJ225" s="22">
        <f t="shared" si="19"/>
        <v>0</v>
      </c>
      <c r="AK225" s="22">
        <f t="shared" si="15"/>
        <v>597573</v>
      </c>
    </row>
    <row r="226" spans="1:37">
      <c r="A226" s="4" t="s">
        <v>208</v>
      </c>
      <c r="B226" s="6" t="s">
        <v>1405</v>
      </c>
      <c r="C226" s="23" t="s">
        <v>1521</v>
      </c>
      <c r="D226" s="23" t="s">
        <v>1522</v>
      </c>
      <c r="E226" s="23" t="s">
        <v>1815</v>
      </c>
      <c r="F226" s="9" t="s">
        <v>9</v>
      </c>
      <c r="G226" s="24" t="s">
        <v>11</v>
      </c>
      <c r="H226" s="3" t="s">
        <v>1325</v>
      </c>
      <c r="I226" s="27">
        <v>41274</v>
      </c>
      <c r="J226" s="26"/>
      <c r="K226" s="26"/>
      <c r="L226" s="26"/>
      <c r="M226" s="26"/>
      <c r="N226" s="26"/>
      <c r="O226" s="26"/>
      <c r="P226" s="26"/>
      <c r="Q226" s="26"/>
      <c r="R226" s="26"/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581433.15</v>
      </c>
      <c r="AB226" s="26">
        <v>0</v>
      </c>
      <c r="AC226" s="26">
        <v>0</v>
      </c>
      <c r="AD226" s="26">
        <v>0</v>
      </c>
      <c r="AE226" s="26">
        <v>0</v>
      </c>
      <c r="AF226" s="26">
        <v>0</v>
      </c>
      <c r="AG226" s="22">
        <f t="shared" si="16"/>
        <v>0</v>
      </c>
      <c r="AH226" s="22">
        <f t="shared" si="17"/>
        <v>581433.15</v>
      </c>
      <c r="AI226" s="22">
        <f t="shared" si="18"/>
        <v>0</v>
      </c>
      <c r="AJ226" s="22">
        <f t="shared" si="19"/>
        <v>0</v>
      </c>
      <c r="AK226" s="22">
        <f t="shared" si="15"/>
        <v>581433.15</v>
      </c>
    </row>
    <row r="227" spans="1:37">
      <c r="A227" s="4" t="s">
        <v>208</v>
      </c>
      <c r="B227" s="6" t="s">
        <v>1344</v>
      </c>
      <c r="C227" s="23" t="s">
        <v>1134</v>
      </c>
      <c r="D227" s="23" t="s">
        <v>1135</v>
      </c>
      <c r="E227" s="23" t="s">
        <v>1816</v>
      </c>
      <c r="F227" s="9" t="s">
        <v>199</v>
      </c>
      <c r="G227" s="24" t="s">
        <v>11</v>
      </c>
      <c r="H227" s="3" t="s">
        <v>1325</v>
      </c>
      <c r="I227" s="27">
        <v>40877</v>
      </c>
      <c r="J227" s="26"/>
      <c r="K227" s="26"/>
      <c r="L227" s="26"/>
      <c r="M227" s="26"/>
      <c r="N227" s="26"/>
      <c r="O227" s="26"/>
      <c r="P227" s="26"/>
      <c r="Q227" s="26"/>
      <c r="R227" s="26"/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2">
        <f t="shared" si="16"/>
        <v>0</v>
      </c>
      <c r="AH227" s="22">
        <f t="shared" si="17"/>
        <v>0</v>
      </c>
      <c r="AI227" s="22">
        <f t="shared" si="18"/>
        <v>0</v>
      </c>
      <c r="AJ227" s="22">
        <f t="shared" si="19"/>
        <v>0</v>
      </c>
      <c r="AK227" s="22">
        <f t="shared" si="15"/>
        <v>0</v>
      </c>
    </row>
    <row r="228" spans="1:37">
      <c r="A228" s="4" t="s">
        <v>208</v>
      </c>
      <c r="B228" s="6" t="s">
        <v>1405</v>
      </c>
      <c r="C228" s="23" t="s">
        <v>916</v>
      </c>
      <c r="D228" s="23" t="s">
        <v>917</v>
      </c>
      <c r="E228" s="23" t="s">
        <v>1815</v>
      </c>
      <c r="F228" s="9" t="s">
        <v>199</v>
      </c>
      <c r="G228" s="24" t="s">
        <v>203</v>
      </c>
      <c r="H228" s="3" t="s">
        <v>1325</v>
      </c>
      <c r="I228" s="27">
        <v>40724</v>
      </c>
      <c r="J228" s="26"/>
      <c r="K228" s="26"/>
      <c r="L228" s="26"/>
      <c r="M228" s="26"/>
      <c r="N228" s="26"/>
      <c r="O228" s="26"/>
      <c r="P228" s="26"/>
      <c r="Q228" s="26"/>
      <c r="R228" s="26"/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6">
        <v>0</v>
      </c>
      <c r="AF228" s="26">
        <v>0</v>
      </c>
      <c r="AG228" s="22">
        <f t="shared" si="16"/>
        <v>0</v>
      </c>
      <c r="AH228" s="22">
        <f t="shared" si="17"/>
        <v>0</v>
      </c>
      <c r="AI228" s="22">
        <f t="shared" si="18"/>
        <v>0</v>
      </c>
      <c r="AJ228" s="22">
        <f t="shared" si="19"/>
        <v>0</v>
      </c>
      <c r="AK228" s="22">
        <f t="shared" si="15"/>
        <v>0</v>
      </c>
    </row>
    <row r="229" spans="1:37">
      <c r="A229" s="4" t="s">
        <v>208</v>
      </c>
      <c r="B229" s="6" t="s">
        <v>1386</v>
      </c>
      <c r="C229" s="6" t="s">
        <v>340</v>
      </c>
      <c r="D229" s="6" t="s">
        <v>341</v>
      </c>
      <c r="E229" s="6" t="s">
        <v>1816</v>
      </c>
      <c r="F229" s="9" t="s">
        <v>199</v>
      </c>
      <c r="G229" s="24" t="s">
        <v>11</v>
      </c>
      <c r="H229" s="3" t="s">
        <v>1325</v>
      </c>
      <c r="I229" s="28">
        <v>41385</v>
      </c>
      <c r="J229" s="26"/>
      <c r="K229" s="26"/>
      <c r="L229" s="26"/>
      <c r="M229" s="26"/>
      <c r="N229" s="26"/>
      <c r="O229" s="26"/>
      <c r="P229" s="26"/>
      <c r="Q229" s="26"/>
      <c r="R229" s="26"/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571590.76</v>
      </c>
      <c r="AF229" s="26">
        <v>0</v>
      </c>
      <c r="AG229" s="22">
        <f t="shared" si="16"/>
        <v>0</v>
      </c>
      <c r="AH229" s="22">
        <f t="shared" si="17"/>
        <v>0</v>
      </c>
      <c r="AI229" s="22">
        <f t="shared" si="18"/>
        <v>0</v>
      </c>
      <c r="AJ229" s="22">
        <f t="shared" si="19"/>
        <v>571590.76</v>
      </c>
      <c r="AK229" s="22">
        <f t="shared" si="15"/>
        <v>571590.76</v>
      </c>
    </row>
    <row r="230" spans="1:37">
      <c r="A230" s="4" t="s">
        <v>208</v>
      </c>
      <c r="B230" s="6" t="s">
        <v>1393</v>
      </c>
      <c r="C230" s="6" t="s">
        <v>1111</v>
      </c>
      <c r="D230" s="6" t="s">
        <v>1112</v>
      </c>
      <c r="E230" s="6" t="s">
        <v>1816</v>
      </c>
      <c r="F230" s="9" t="s">
        <v>199</v>
      </c>
      <c r="G230" s="24" t="s">
        <v>11</v>
      </c>
      <c r="H230" s="3" t="s">
        <v>1325</v>
      </c>
      <c r="I230" s="28">
        <v>40724</v>
      </c>
      <c r="J230" s="26"/>
      <c r="K230" s="26"/>
      <c r="L230" s="26"/>
      <c r="M230" s="26"/>
      <c r="N230" s="26"/>
      <c r="O230" s="26"/>
      <c r="P230" s="26"/>
      <c r="Q230" s="26"/>
      <c r="R230" s="26"/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>
        <v>0</v>
      </c>
      <c r="AF230" s="26">
        <v>0</v>
      </c>
      <c r="AG230" s="22">
        <f t="shared" si="16"/>
        <v>0</v>
      </c>
      <c r="AH230" s="22">
        <f t="shared" si="17"/>
        <v>0</v>
      </c>
      <c r="AI230" s="22">
        <f t="shared" si="18"/>
        <v>0</v>
      </c>
      <c r="AJ230" s="22">
        <f t="shared" si="19"/>
        <v>0</v>
      </c>
      <c r="AK230" s="22">
        <f t="shared" si="15"/>
        <v>0</v>
      </c>
    </row>
    <row r="231" spans="1:37">
      <c r="A231" s="4" t="s">
        <v>208</v>
      </c>
      <c r="B231" s="6" t="s">
        <v>1348</v>
      </c>
      <c r="C231" s="6" t="s">
        <v>827</v>
      </c>
      <c r="D231" s="6" t="s">
        <v>828</v>
      </c>
      <c r="E231" s="6" t="s">
        <v>1814</v>
      </c>
      <c r="F231" s="9" t="s">
        <v>198</v>
      </c>
      <c r="G231" s="9" t="s">
        <v>205</v>
      </c>
      <c r="H231" s="3" t="s">
        <v>1325</v>
      </c>
      <c r="I231" s="28">
        <v>41243</v>
      </c>
      <c r="J231" s="26"/>
      <c r="K231" s="26"/>
      <c r="L231" s="26"/>
      <c r="M231" s="26"/>
      <c r="N231" s="26"/>
      <c r="O231" s="26"/>
      <c r="P231" s="26"/>
      <c r="Q231" s="26"/>
      <c r="R231" s="26"/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  <c r="Z231" s="26">
        <v>568249.3899999999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  <c r="AF231" s="26">
        <v>0</v>
      </c>
      <c r="AG231" s="22">
        <f t="shared" si="16"/>
        <v>0</v>
      </c>
      <c r="AH231" s="22">
        <f t="shared" si="17"/>
        <v>568249.3899999999</v>
      </c>
      <c r="AI231" s="22">
        <f t="shared" si="18"/>
        <v>0</v>
      </c>
      <c r="AJ231" s="22">
        <f t="shared" si="19"/>
        <v>0</v>
      </c>
      <c r="AK231" s="22">
        <f t="shared" si="15"/>
        <v>568249.3899999999</v>
      </c>
    </row>
    <row r="232" spans="1:37">
      <c r="A232" s="4" t="s">
        <v>208</v>
      </c>
      <c r="B232" s="6" t="s">
        <v>1345</v>
      </c>
      <c r="C232" s="6" t="s">
        <v>1523</v>
      </c>
      <c r="D232" s="6" t="s">
        <v>433</v>
      </c>
      <c r="E232" s="6" t="s">
        <v>1816</v>
      </c>
      <c r="F232" s="9" t="s">
        <v>199</v>
      </c>
      <c r="G232" s="24" t="s">
        <v>11</v>
      </c>
      <c r="H232" s="3" t="s">
        <v>1325</v>
      </c>
      <c r="I232" s="28">
        <v>41121</v>
      </c>
      <c r="J232" s="26"/>
      <c r="K232" s="26"/>
      <c r="L232" s="26"/>
      <c r="M232" s="26"/>
      <c r="N232" s="26"/>
      <c r="O232" s="26"/>
      <c r="P232" s="26"/>
      <c r="Q232" s="26"/>
      <c r="R232" s="26"/>
      <c r="S232" s="26">
        <v>0</v>
      </c>
      <c r="T232" s="26">
        <v>0</v>
      </c>
      <c r="U232" s="26">
        <v>0</v>
      </c>
      <c r="V232" s="26">
        <v>564922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22">
        <f t="shared" si="16"/>
        <v>0</v>
      </c>
      <c r="AH232" s="22">
        <f t="shared" si="17"/>
        <v>564922</v>
      </c>
      <c r="AI232" s="22">
        <f t="shared" si="18"/>
        <v>0</v>
      </c>
      <c r="AJ232" s="22">
        <f t="shared" si="19"/>
        <v>0</v>
      </c>
      <c r="AK232" s="22">
        <f t="shared" si="15"/>
        <v>564922</v>
      </c>
    </row>
    <row r="233" spans="1:37">
      <c r="A233" s="4" t="s">
        <v>208</v>
      </c>
      <c r="B233" s="6" t="s">
        <v>1376</v>
      </c>
      <c r="C233" s="6" t="s">
        <v>511</v>
      </c>
      <c r="D233" s="6" t="s">
        <v>512</v>
      </c>
      <c r="E233" s="6" t="s">
        <v>1815</v>
      </c>
      <c r="F233" s="9" t="s">
        <v>199</v>
      </c>
      <c r="G233" s="24" t="s">
        <v>203</v>
      </c>
      <c r="H233" s="3" t="s">
        <v>1325</v>
      </c>
      <c r="I233" s="28">
        <v>41419</v>
      </c>
      <c r="J233" s="26"/>
      <c r="K233" s="26"/>
      <c r="L233" s="26"/>
      <c r="M233" s="26"/>
      <c r="N233" s="26"/>
      <c r="O233" s="26"/>
      <c r="P233" s="26"/>
      <c r="Q233" s="26"/>
      <c r="R233" s="26"/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559502.51000000013</v>
      </c>
      <c r="AG233" s="22">
        <f t="shared" si="16"/>
        <v>0</v>
      </c>
      <c r="AH233" s="22">
        <f t="shared" si="17"/>
        <v>0</v>
      </c>
      <c r="AI233" s="22">
        <f t="shared" si="18"/>
        <v>0</v>
      </c>
      <c r="AJ233" s="22">
        <f t="shared" si="19"/>
        <v>559502.51000000013</v>
      </c>
      <c r="AK233" s="22">
        <f t="shared" si="15"/>
        <v>559502.51000000013</v>
      </c>
    </row>
    <row r="234" spans="1:37">
      <c r="A234" s="4" t="s">
        <v>208</v>
      </c>
      <c r="B234" s="6" t="s">
        <v>1355</v>
      </c>
      <c r="C234" s="6" t="s">
        <v>1524</v>
      </c>
      <c r="D234" s="6" t="s">
        <v>1525</v>
      </c>
      <c r="E234" s="6" t="s">
        <v>1816</v>
      </c>
      <c r="F234" s="9" t="s">
        <v>199</v>
      </c>
      <c r="G234" s="24" t="s">
        <v>11</v>
      </c>
      <c r="H234" s="3" t="s">
        <v>1325</v>
      </c>
      <c r="I234" s="28">
        <v>41274</v>
      </c>
      <c r="J234" s="26"/>
      <c r="K234" s="26"/>
      <c r="L234" s="26"/>
      <c r="M234" s="26"/>
      <c r="N234" s="26"/>
      <c r="O234" s="26"/>
      <c r="P234" s="26"/>
      <c r="Q234" s="26"/>
      <c r="R234" s="26"/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0</v>
      </c>
      <c r="Z234" s="26">
        <v>0</v>
      </c>
      <c r="AA234" s="26">
        <v>551555.18000000005</v>
      </c>
      <c r="AB234" s="26">
        <v>0</v>
      </c>
      <c r="AC234" s="26">
        <v>0</v>
      </c>
      <c r="AD234" s="26">
        <v>0</v>
      </c>
      <c r="AE234" s="26">
        <v>0</v>
      </c>
      <c r="AF234" s="26">
        <v>0</v>
      </c>
      <c r="AG234" s="22">
        <f t="shared" si="16"/>
        <v>0</v>
      </c>
      <c r="AH234" s="22">
        <f t="shared" si="17"/>
        <v>551555.18000000005</v>
      </c>
      <c r="AI234" s="22">
        <f t="shared" si="18"/>
        <v>0</v>
      </c>
      <c r="AJ234" s="22">
        <f t="shared" si="19"/>
        <v>0</v>
      </c>
      <c r="AK234" s="22">
        <f t="shared" si="15"/>
        <v>551555.18000000005</v>
      </c>
    </row>
    <row r="235" spans="1:37">
      <c r="A235" s="4" t="s">
        <v>208</v>
      </c>
      <c r="B235" s="6" t="s">
        <v>1344</v>
      </c>
      <c r="C235" s="6" t="s">
        <v>1142</v>
      </c>
      <c r="D235" s="6" t="s">
        <v>1143</v>
      </c>
      <c r="E235" s="6" t="s">
        <v>1816</v>
      </c>
      <c r="F235" s="9" t="s">
        <v>199</v>
      </c>
      <c r="G235" s="24" t="s">
        <v>11</v>
      </c>
      <c r="H235" s="3" t="s">
        <v>1325</v>
      </c>
      <c r="I235" s="28">
        <v>40877</v>
      </c>
      <c r="J235" s="26"/>
      <c r="K235" s="26"/>
      <c r="L235" s="26"/>
      <c r="M235" s="26"/>
      <c r="N235" s="26"/>
      <c r="O235" s="26"/>
      <c r="P235" s="26"/>
      <c r="Q235" s="26"/>
      <c r="R235" s="26"/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  <c r="AF235" s="26">
        <v>0</v>
      </c>
      <c r="AG235" s="22">
        <f t="shared" si="16"/>
        <v>0</v>
      </c>
      <c r="AH235" s="22">
        <f t="shared" si="17"/>
        <v>0</v>
      </c>
      <c r="AI235" s="22">
        <f t="shared" si="18"/>
        <v>0</v>
      </c>
      <c r="AJ235" s="22">
        <f t="shared" si="19"/>
        <v>0</v>
      </c>
      <c r="AK235" s="22">
        <f t="shared" si="15"/>
        <v>0</v>
      </c>
    </row>
    <row r="236" spans="1:37">
      <c r="A236" s="4" t="s">
        <v>208</v>
      </c>
      <c r="B236" s="6" t="s">
        <v>1385</v>
      </c>
      <c r="C236" s="6" t="s">
        <v>893</v>
      </c>
      <c r="D236" s="6" t="s">
        <v>894</v>
      </c>
      <c r="E236" s="6" t="s">
        <v>1815</v>
      </c>
      <c r="F236" s="9" t="s">
        <v>202</v>
      </c>
      <c r="G236" s="24" t="s">
        <v>11</v>
      </c>
      <c r="H236" s="3" t="s">
        <v>1325</v>
      </c>
      <c r="I236" s="28">
        <v>40755</v>
      </c>
      <c r="J236" s="26"/>
      <c r="K236" s="26"/>
      <c r="L236" s="26"/>
      <c r="M236" s="26"/>
      <c r="N236" s="26"/>
      <c r="O236" s="26"/>
      <c r="P236" s="26"/>
      <c r="Q236" s="26"/>
      <c r="R236" s="26"/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0</v>
      </c>
      <c r="Z236" s="26">
        <v>0</v>
      </c>
      <c r="AA236" s="26">
        <v>0</v>
      </c>
      <c r="AB236" s="26">
        <v>0</v>
      </c>
      <c r="AC236" s="26">
        <v>0</v>
      </c>
      <c r="AD236" s="26">
        <v>0</v>
      </c>
      <c r="AE236" s="26">
        <v>0</v>
      </c>
      <c r="AF236" s="26">
        <v>0</v>
      </c>
      <c r="AG236" s="22">
        <f t="shared" si="16"/>
        <v>0</v>
      </c>
      <c r="AH236" s="22">
        <f t="shared" si="17"/>
        <v>0</v>
      </c>
      <c r="AI236" s="22">
        <f t="shared" si="18"/>
        <v>0</v>
      </c>
      <c r="AJ236" s="22">
        <f t="shared" si="19"/>
        <v>0</v>
      </c>
      <c r="AK236" s="22">
        <f t="shared" si="15"/>
        <v>0</v>
      </c>
    </row>
    <row r="237" spans="1:37">
      <c r="A237" s="4" t="s">
        <v>208</v>
      </c>
      <c r="B237" s="6" t="s">
        <v>1405</v>
      </c>
      <c r="C237" s="6" t="s">
        <v>624</v>
      </c>
      <c r="D237" s="6" t="s">
        <v>625</v>
      </c>
      <c r="E237" s="6" t="s">
        <v>1815</v>
      </c>
      <c r="F237" s="9" t="s">
        <v>199</v>
      </c>
      <c r="G237" s="24" t="s">
        <v>203</v>
      </c>
      <c r="H237" s="3" t="s">
        <v>1325</v>
      </c>
      <c r="I237" s="28">
        <v>41274</v>
      </c>
      <c r="J237" s="26"/>
      <c r="K237" s="26"/>
      <c r="L237" s="26"/>
      <c r="M237" s="26"/>
      <c r="N237" s="26"/>
      <c r="O237" s="26"/>
      <c r="P237" s="26"/>
      <c r="Q237" s="26"/>
      <c r="R237" s="26"/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0</v>
      </c>
      <c r="Z237" s="26">
        <v>0</v>
      </c>
      <c r="AA237" s="26">
        <v>536909.22</v>
      </c>
      <c r="AB237" s="26">
        <v>0</v>
      </c>
      <c r="AC237" s="26">
        <v>0</v>
      </c>
      <c r="AD237" s="26">
        <v>0</v>
      </c>
      <c r="AE237" s="26">
        <v>0</v>
      </c>
      <c r="AF237" s="26">
        <v>0</v>
      </c>
      <c r="AG237" s="22">
        <f t="shared" si="16"/>
        <v>0</v>
      </c>
      <c r="AH237" s="22">
        <f t="shared" si="17"/>
        <v>536909.22</v>
      </c>
      <c r="AI237" s="22">
        <f t="shared" si="18"/>
        <v>0</v>
      </c>
      <c r="AJ237" s="22">
        <f t="shared" si="19"/>
        <v>0</v>
      </c>
      <c r="AK237" s="22">
        <f t="shared" si="15"/>
        <v>536909.22</v>
      </c>
    </row>
    <row r="238" spans="1:37">
      <c r="A238" s="4" t="s">
        <v>208</v>
      </c>
      <c r="B238" s="6" t="s">
        <v>1345</v>
      </c>
      <c r="C238" s="6" t="s">
        <v>420</v>
      </c>
      <c r="D238" s="6" t="s">
        <v>421</v>
      </c>
      <c r="E238" s="6" t="s">
        <v>1816</v>
      </c>
      <c r="F238" s="9" t="s">
        <v>199</v>
      </c>
      <c r="G238" s="24" t="s">
        <v>11</v>
      </c>
      <c r="H238" s="3" t="s">
        <v>1325</v>
      </c>
      <c r="I238" s="28">
        <v>41060</v>
      </c>
      <c r="J238" s="26"/>
      <c r="K238" s="26"/>
      <c r="L238" s="26"/>
      <c r="M238" s="26"/>
      <c r="N238" s="26"/>
      <c r="O238" s="26"/>
      <c r="P238" s="26"/>
      <c r="Q238" s="26"/>
      <c r="R238" s="26"/>
      <c r="S238" s="26">
        <v>0</v>
      </c>
      <c r="T238" s="26">
        <v>381802.85000000003</v>
      </c>
      <c r="U238" s="26">
        <v>76360.570000000007</v>
      </c>
      <c r="V238" s="26">
        <v>76360.579999999958</v>
      </c>
      <c r="W238" s="26">
        <v>0</v>
      </c>
      <c r="X238" s="26">
        <v>0</v>
      </c>
      <c r="Y238" s="26">
        <v>0</v>
      </c>
      <c r="Z238" s="26">
        <v>0</v>
      </c>
      <c r="AA238" s="26">
        <v>0</v>
      </c>
      <c r="AB238" s="26">
        <v>0</v>
      </c>
      <c r="AC238" s="26">
        <v>0</v>
      </c>
      <c r="AD238" s="26">
        <v>0</v>
      </c>
      <c r="AE238" s="26">
        <v>0</v>
      </c>
      <c r="AF238" s="26">
        <v>0</v>
      </c>
      <c r="AG238" s="22">
        <f t="shared" si="16"/>
        <v>0</v>
      </c>
      <c r="AH238" s="22">
        <f t="shared" si="17"/>
        <v>534524</v>
      </c>
      <c r="AI238" s="22">
        <f t="shared" si="18"/>
        <v>0</v>
      </c>
      <c r="AJ238" s="22">
        <f t="shared" si="19"/>
        <v>0</v>
      </c>
      <c r="AK238" s="22">
        <f t="shared" si="15"/>
        <v>534524</v>
      </c>
    </row>
    <row r="239" spans="1:37">
      <c r="A239" s="4" t="s">
        <v>208</v>
      </c>
      <c r="B239" s="6" t="s">
        <v>1355</v>
      </c>
      <c r="C239" s="6" t="s">
        <v>1526</v>
      </c>
      <c r="D239" s="6" t="s">
        <v>1527</v>
      </c>
      <c r="E239" s="6" t="s">
        <v>1813</v>
      </c>
      <c r="F239" s="9" t="s">
        <v>199</v>
      </c>
      <c r="G239" s="24" t="s">
        <v>11</v>
      </c>
      <c r="H239" s="3" t="s">
        <v>1325</v>
      </c>
      <c r="I239" s="28">
        <v>41274</v>
      </c>
      <c r="J239" s="26"/>
      <c r="K239" s="26"/>
      <c r="L239" s="26"/>
      <c r="M239" s="26"/>
      <c r="N239" s="26"/>
      <c r="O239" s="26"/>
      <c r="P239" s="26"/>
      <c r="Q239" s="26"/>
      <c r="R239" s="26"/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  <c r="Z239" s="26">
        <v>0</v>
      </c>
      <c r="AA239" s="26">
        <v>531405.70000000007</v>
      </c>
      <c r="AB239" s="26">
        <v>0</v>
      </c>
      <c r="AC239" s="26">
        <v>0</v>
      </c>
      <c r="AD239" s="26">
        <v>0</v>
      </c>
      <c r="AE239" s="26">
        <v>0</v>
      </c>
      <c r="AF239" s="26">
        <v>0</v>
      </c>
      <c r="AG239" s="22">
        <f t="shared" si="16"/>
        <v>0</v>
      </c>
      <c r="AH239" s="22">
        <f t="shared" si="17"/>
        <v>531405.70000000007</v>
      </c>
      <c r="AI239" s="22">
        <f t="shared" si="18"/>
        <v>0</v>
      </c>
      <c r="AJ239" s="22">
        <f t="shared" si="19"/>
        <v>0</v>
      </c>
      <c r="AK239" s="22">
        <f t="shared" si="15"/>
        <v>531405.70000000007</v>
      </c>
    </row>
    <row r="240" spans="1:37">
      <c r="A240" s="4" t="s">
        <v>208</v>
      </c>
      <c r="B240" s="6" t="s">
        <v>1355</v>
      </c>
      <c r="C240" s="6" t="s">
        <v>378</v>
      </c>
      <c r="D240" s="6" t="s">
        <v>379</v>
      </c>
      <c r="E240" s="6" t="s">
        <v>1820</v>
      </c>
      <c r="F240" s="9" t="s">
        <v>199</v>
      </c>
      <c r="G240" s="24" t="s">
        <v>11</v>
      </c>
      <c r="H240" s="3" t="s">
        <v>1325</v>
      </c>
      <c r="I240" s="28">
        <v>41257</v>
      </c>
      <c r="J240" s="26"/>
      <c r="K240" s="26"/>
      <c r="L240" s="26"/>
      <c r="M240" s="26"/>
      <c r="N240" s="26"/>
      <c r="O240" s="26"/>
      <c r="P240" s="26"/>
      <c r="Q240" s="26"/>
      <c r="R240" s="26"/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530581.00000000012</v>
      </c>
      <c r="AB240" s="26">
        <v>0</v>
      </c>
      <c r="AC240" s="26">
        <v>0</v>
      </c>
      <c r="AD240" s="26">
        <v>0</v>
      </c>
      <c r="AE240" s="26">
        <v>0</v>
      </c>
      <c r="AF240" s="26">
        <v>0</v>
      </c>
      <c r="AG240" s="22">
        <f t="shared" si="16"/>
        <v>0</v>
      </c>
      <c r="AH240" s="22">
        <f t="shared" si="17"/>
        <v>530581.00000000012</v>
      </c>
      <c r="AI240" s="22">
        <f t="shared" si="18"/>
        <v>0</v>
      </c>
      <c r="AJ240" s="22">
        <f t="shared" si="19"/>
        <v>0</v>
      </c>
      <c r="AK240" s="22">
        <f t="shared" si="15"/>
        <v>530581.00000000012</v>
      </c>
    </row>
    <row r="241" spans="1:37">
      <c r="A241" s="4" t="s">
        <v>208</v>
      </c>
      <c r="B241" s="6" t="s">
        <v>1365</v>
      </c>
      <c r="C241" s="6" t="s">
        <v>663</v>
      </c>
      <c r="D241" s="6" t="s">
        <v>664</v>
      </c>
      <c r="E241" s="6" t="s">
        <v>1814</v>
      </c>
      <c r="F241" s="9" t="s">
        <v>198</v>
      </c>
      <c r="G241" s="9" t="s">
        <v>205</v>
      </c>
      <c r="H241" s="3" t="s">
        <v>1325</v>
      </c>
      <c r="I241" s="28">
        <v>41214</v>
      </c>
      <c r="J241" s="26"/>
      <c r="K241" s="26"/>
      <c r="L241" s="26"/>
      <c r="M241" s="26"/>
      <c r="N241" s="26"/>
      <c r="O241" s="26"/>
      <c r="P241" s="26"/>
      <c r="Q241" s="26"/>
      <c r="R241" s="26"/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526097.99999999988</v>
      </c>
      <c r="AA241" s="26">
        <v>0</v>
      </c>
      <c r="AB241" s="26">
        <v>0</v>
      </c>
      <c r="AC241" s="26">
        <v>0</v>
      </c>
      <c r="AD241" s="26">
        <v>0</v>
      </c>
      <c r="AE241" s="26">
        <v>0</v>
      </c>
      <c r="AF241" s="26">
        <v>0</v>
      </c>
      <c r="AG241" s="22">
        <f t="shared" si="16"/>
        <v>0</v>
      </c>
      <c r="AH241" s="22">
        <f t="shared" si="17"/>
        <v>526097.99999999988</v>
      </c>
      <c r="AI241" s="22">
        <f t="shared" si="18"/>
        <v>0</v>
      </c>
      <c r="AJ241" s="22">
        <f t="shared" si="19"/>
        <v>0</v>
      </c>
      <c r="AK241" s="22">
        <f t="shared" si="15"/>
        <v>526097.99999999988</v>
      </c>
    </row>
    <row r="242" spans="1:37">
      <c r="A242" s="4" t="s">
        <v>208</v>
      </c>
      <c r="B242" s="6" t="s">
        <v>1344</v>
      </c>
      <c r="C242" s="6" t="s">
        <v>1127</v>
      </c>
      <c r="D242" s="6" t="s">
        <v>1128</v>
      </c>
      <c r="E242" s="6" t="s">
        <v>1816</v>
      </c>
      <c r="F242" s="9" t="s">
        <v>199</v>
      </c>
      <c r="G242" s="24" t="s">
        <v>11</v>
      </c>
      <c r="H242" s="3" t="s">
        <v>1325</v>
      </c>
      <c r="I242" s="28">
        <v>40908</v>
      </c>
      <c r="J242" s="26"/>
      <c r="K242" s="26"/>
      <c r="L242" s="26"/>
      <c r="M242" s="26"/>
      <c r="N242" s="26"/>
      <c r="O242" s="26"/>
      <c r="P242" s="26"/>
      <c r="Q242" s="26"/>
      <c r="R242" s="26"/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>
        <v>0</v>
      </c>
      <c r="AB242" s="26">
        <v>0</v>
      </c>
      <c r="AC242" s="26">
        <v>0</v>
      </c>
      <c r="AD242" s="26">
        <v>0</v>
      </c>
      <c r="AE242" s="26">
        <v>0</v>
      </c>
      <c r="AF242" s="26">
        <v>0</v>
      </c>
      <c r="AG242" s="22">
        <f t="shared" si="16"/>
        <v>0</v>
      </c>
      <c r="AH242" s="22">
        <f t="shared" si="17"/>
        <v>0</v>
      </c>
      <c r="AI242" s="22">
        <f t="shared" si="18"/>
        <v>0</v>
      </c>
      <c r="AJ242" s="22">
        <f t="shared" si="19"/>
        <v>0</v>
      </c>
      <c r="AK242" s="22">
        <f t="shared" si="15"/>
        <v>0</v>
      </c>
    </row>
    <row r="243" spans="1:37">
      <c r="A243" s="4" t="s">
        <v>208</v>
      </c>
      <c r="B243" s="6" t="s">
        <v>1375</v>
      </c>
      <c r="C243" s="6" t="s">
        <v>1528</v>
      </c>
      <c r="D243" s="6" t="s">
        <v>471</v>
      </c>
      <c r="E243" s="6" t="s">
        <v>1816</v>
      </c>
      <c r="F243" s="9" t="s">
        <v>199</v>
      </c>
      <c r="G243" s="24" t="s">
        <v>11</v>
      </c>
      <c r="H243" s="3" t="s">
        <v>1325</v>
      </c>
      <c r="I243" s="28">
        <v>41121</v>
      </c>
      <c r="J243" s="26"/>
      <c r="K243" s="26"/>
      <c r="L243" s="26"/>
      <c r="M243" s="26"/>
      <c r="N243" s="26"/>
      <c r="O243" s="26"/>
      <c r="P243" s="26"/>
      <c r="Q243" s="26"/>
      <c r="R243" s="26"/>
      <c r="S243" s="26">
        <v>0</v>
      </c>
      <c r="T243" s="26">
        <v>0</v>
      </c>
      <c r="U243" s="26">
        <v>0</v>
      </c>
      <c r="V243" s="26">
        <v>520282.47000000003</v>
      </c>
      <c r="W243" s="26">
        <v>0</v>
      </c>
      <c r="X243" s="26">
        <v>0</v>
      </c>
      <c r="Y243" s="26">
        <v>0</v>
      </c>
      <c r="Z243" s="26">
        <v>0</v>
      </c>
      <c r="AA243" s="26">
        <v>0</v>
      </c>
      <c r="AB243" s="26">
        <v>0</v>
      </c>
      <c r="AC243" s="26">
        <v>0</v>
      </c>
      <c r="AD243" s="26">
        <v>0</v>
      </c>
      <c r="AE243" s="26">
        <v>0</v>
      </c>
      <c r="AF243" s="26">
        <v>0</v>
      </c>
      <c r="AG243" s="22">
        <f t="shared" si="16"/>
        <v>0</v>
      </c>
      <c r="AH243" s="22">
        <f t="shared" si="17"/>
        <v>520282.47000000003</v>
      </c>
      <c r="AI243" s="22">
        <f t="shared" si="18"/>
        <v>0</v>
      </c>
      <c r="AJ243" s="22">
        <f t="shared" si="19"/>
        <v>0</v>
      </c>
      <c r="AK243" s="22">
        <f t="shared" si="15"/>
        <v>520282.47000000003</v>
      </c>
    </row>
    <row r="244" spans="1:37">
      <c r="A244" s="4" t="s">
        <v>208</v>
      </c>
      <c r="B244" s="6" t="s">
        <v>1364</v>
      </c>
      <c r="C244" s="23" t="s">
        <v>549</v>
      </c>
      <c r="D244" s="23" t="s">
        <v>550</v>
      </c>
      <c r="E244" s="23" t="s">
        <v>1814</v>
      </c>
      <c r="F244" s="9" t="s">
        <v>199</v>
      </c>
      <c r="G244" s="24" t="s">
        <v>11</v>
      </c>
      <c r="H244" s="3" t="s">
        <v>1325</v>
      </c>
      <c r="I244" s="27">
        <v>41243</v>
      </c>
      <c r="J244" s="26"/>
      <c r="K244" s="26"/>
      <c r="L244" s="26"/>
      <c r="M244" s="26"/>
      <c r="N244" s="26"/>
      <c r="O244" s="26"/>
      <c r="P244" s="26"/>
      <c r="Q244" s="26"/>
      <c r="R244" s="26"/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</v>
      </c>
      <c r="Z244" s="26">
        <v>513898.64</v>
      </c>
      <c r="AA244" s="26">
        <v>0</v>
      </c>
      <c r="AB244" s="26">
        <v>0</v>
      </c>
      <c r="AC244" s="26">
        <v>0</v>
      </c>
      <c r="AD244" s="26">
        <v>0</v>
      </c>
      <c r="AE244" s="26">
        <v>0</v>
      </c>
      <c r="AF244" s="26">
        <v>0</v>
      </c>
      <c r="AG244" s="22">
        <f t="shared" si="16"/>
        <v>0</v>
      </c>
      <c r="AH244" s="22">
        <f t="shared" si="17"/>
        <v>513898.64</v>
      </c>
      <c r="AI244" s="22">
        <f t="shared" si="18"/>
        <v>0</v>
      </c>
      <c r="AJ244" s="22">
        <f t="shared" si="19"/>
        <v>0</v>
      </c>
      <c r="AK244" s="22">
        <f t="shared" si="15"/>
        <v>513898.64</v>
      </c>
    </row>
    <row r="245" spans="1:37">
      <c r="A245" s="4" t="s">
        <v>208</v>
      </c>
      <c r="B245" s="6" t="s">
        <v>1351</v>
      </c>
      <c r="C245" s="23" t="s">
        <v>472</v>
      </c>
      <c r="D245" s="23" t="s">
        <v>473</v>
      </c>
      <c r="E245" s="23" t="s">
        <v>1816</v>
      </c>
      <c r="F245" s="9" t="s">
        <v>199</v>
      </c>
      <c r="G245" s="24" t="s">
        <v>11</v>
      </c>
      <c r="H245" s="3" t="s">
        <v>1325</v>
      </c>
      <c r="I245" s="27">
        <v>41424</v>
      </c>
      <c r="J245" s="26"/>
      <c r="K245" s="26"/>
      <c r="L245" s="26"/>
      <c r="M245" s="26"/>
      <c r="N245" s="26"/>
      <c r="O245" s="26"/>
      <c r="P245" s="26"/>
      <c r="Q245" s="26"/>
      <c r="R245" s="26"/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0</v>
      </c>
      <c r="AB245" s="26">
        <v>0</v>
      </c>
      <c r="AC245" s="26">
        <v>0</v>
      </c>
      <c r="AD245" s="26">
        <v>0</v>
      </c>
      <c r="AE245" s="26">
        <v>0</v>
      </c>
      <c r="AF245" s="26">
        <v>512060.5</v>
      </c>
      <c r="AG245" s="22">
        <f t="shared" si="16"/>
        <v>0</v>
      </c>
      <c r="AH245" s="22">
        <f t="shared" si="17"/>
        <v>0</v>
      </c>
      <c r="AI245" s="22">
        <f t="shared" si="18"/>
        <v>0</v>
      </c>
      <c r="AJ245" s="22">
        <f t="shared" si="19"/>
        <v>512060.5</v>
      </c>
      <c r="AK245" s="22">
        <f t="shared" si="15"/>
        <v>512060.5</v>
      </c>
    </row>
    <row r="246" spans="1:37">
      <c r="A246" s="4" t="s">
        <v>208</v>
      </c>
      <c r="B246" s="6" t="s">
        <v>1370</v>
      </c>
      <c r="C246" s="23" t="s">
        <v>1529</v>
      </c>
      <c r="D246" s="23" t="s">
        <v>660</v>
      </c>
      <c r="E246" s="23" t="s">
        <v>1812</v>
      </c>
      <c r="F246" s="9" t="s">
        <v>199</v>
      </c>
      <c r="G246" s="24" t="s">
        <v>11</v>
      </c>
      <c r="H246" s="3" t="s">
        <v>1325</v>
      </c>
      <c r="I246" s="27">
        <v>40877</v>
      </c>
      <c r="J246" s="26"/>
      <c r="K246" s="26"/>
      <c r="L246" s="26"/>
      <c r="M246" s="26"/>
      <c r="N246" s="26"/>
      <c r="O246" s="26"/>
      <c r="P246" s="26"/>
      <c r="Q246" s="26"/>
      <c r="R246" s="26"/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0</v>
      </c>
      <c r="AB246" s="26">
        <v>0</v>
      </c>
      <c r="AC246" s="26">
        <v>0</v>
      </c>
      <c r="AD246" s="26">
        <v>0</v>
      </c>
      <c r="AE246" s="26">
        <v>0</v>
      </c>
      <c r="AF246" s="26">
        <v>0</v>
      </c>
      <c r="AG246" s="22">
        <f t="shared" si="16"/>
        <v>0</v>
      </c>
      <c r="AH246" s="22">
        <f t="shared" si="17"/>
        <v>0</v>
      </c>
      <c r="AI246" s="22">
        <f t="shared" si="18"/>
        <v>0</v>
      </c>
      <c r="AJ246" s="22">
        <f t="shared" si="19"/>
        <v>0</v>
      </c>
      <c r="AK246" s="22">
        <f t="shared" si="15"/>
        <v>0</v>
      </c>
    </row>
    <row r="247" spans="1:37">
      <c r="A247" s="4" t="s">
        <v>208</v>
      </c>
      <c r="B247" s="6" t="s">
        <v>1352</v>
      </c>
      <c r="C247" s="23" t="s">
        <v>1530</v>
      </c>
      <c r="D247" s="23" t="s">
        <v>358</v>
      </c>
      <c r="E247" s="23" t="s">
        <v>1816</v>
      </c>
      <c r="F247" s="9" t="s">
        <v>199</v>
      </c>
      <c r="G247" s="24" t="s">
        <v>11</v>
      </c>
      <c r="H247" s="3" t="s">
        <v>1325</v>
      </c>
      <c r="I247" s="27">
        <v>41061</v>
      </c>
      <c r="J247" s="26"/>
      <c r="K247" s="26"/>
      <c r="L247" s="26"/>
      <c r="M247" s="26"/>
      <c r="N247" s="26"/>
      <c r="O247" s="26"/>
      <c r="P247" s="26"/>
      <c r="Q247" s="26"/>
      <c r="R247" s="26"/>
      <c r="S247" s="26">
        <v>0</v>
      </c>
      <c r="T247" s="26">
        <v>0</v>
      </c>
      <c r="U247" s="26">
        <v>507828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  <c r="AE247" s="26">
        <v>0</v>
      </c>
      <c r="AF247" s="26">
        <v>0</v>
      </c>
      <c r="AG247" s="22">
        <f t="shared" si="16"/>
        <v>0</v>
      </c>
      <c r="AH247" s="22">
        <f t="shared" si="17"/>
        <v>507828</v>
      </c>
      <c r="AI247" s="22">
        <f t="shared" si="18"/>
        <v>0</v>
      </c>
      <c r="AJ247" s="22">
        <f t="shared" si="19"/>
        <v>0</v>
      </c>
      <c r="AK247" s="22">
        <f t="shared" si="15"/>
        <v>507828</v>
      </c>
    </row>
    <row r="248" spans="1:37">
      <c r="A248" s="4" t="s">
        <v>208</v>
      </c>
      <c r="B248" s="6" t="s">
        <v>1376</v>
      </c>
      <c r="C248" s="23" t="s">
        <v>515</v>
      </c>
      <c r="D248" s="23" t="s">
        <v>1531</v>
      </c>
      <c r="E248" s="23" t="s">
        <v>1815</v>
      </c>
      <c r="F248" s="9" t="s">
        <v>199</v>
      </c>
      <c r="G248" s="24" t="s">
        <v>203</v>
      </c>
      <c r="H248" s="3" t="s">
        <v>1325</v>
      </c>
      <c r="I248" s="27">
        <v>41419</v>
      </c>
      <c r="J248" s="26"/>
      <c r="K248" s="26"/>
      <c r="L248" s="26"/>
      <c r="M248" s="26"/>
      <c r="N248" s="26"/>
      <c r="O248" s="26"/>
      <c r="P248" s="26"/>
      <c r="Q248" s="26"/>
      <c r="R248" s="26"/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0</v>
      </c>
      <c r="AB248" s="26">
        <v>0</v>
      </c>
      <c r="AC248" s="26">
        <v>0</v>
      </c>
      <c r="AD248" s="26">
        <v>0</v>
      </c>
      <c r="AE248" s="26">
        <v>0</v>
      </c>
      <c r="AF248" s="26">
        <v>507568.31999999989</v>
      </c>
      <c r="AG248" s="22">
        <f t="shared" si="16"/>
        <v>0</v>
      </c>
      <c r="AH248" s="22">
        <f t="shared" si="17"/>
        <v>0</v>
      </c>
      <c r="AI248" s="22">
        <f t="shared" si="18"/>
        <v>0</v>
      </c>
      <c r="AJ248" s="22">
        <f t="shared" si="19"/>
        <v>507568.31999999989</v>
      </c>
      <c r="AK248" s="22">
        <f t="shared" si="15"/>
        <v>507568.31999999989</v>
      </c>
    </row>
    <row r="249" spans="1:37">
      <c r="A249" s="4" t="s">
        <v>208</v>
      </c>
      <c r="B249" s="6" t="s">
        <v>1407</v>
      </c>
      <c r="C249" s="23" t="s">
        <v>668</v>
      </c>
      <c r="D249" s="23" t="s">
        <v>669</v>
      </c>
      <c r="E249" s="23" t="s">
        <v>1816</v>
      </c>
      <c r="F249" s="9" t="s">
        <v>199</v>
      </c>
      <c r="G249" s="24" t="s">
        <v>11</v>
      </c>
      <c r="H249" s="3" t="s">
        <v>1325</v>
      </c>
      <c r="I249" s="27">
        <v>41121</v>
      </c>
      <c r="J249" s="26"/>
      <c r="K249" s="26"/>
      <c r="L249" s="26"/>
      <c r="M249" s="26"/>
      <c r="N249" s="26"/>
      <c r="O249" s="26"/>
      <c r="P249" s="26"/>
      <c r="Q249" s="26"/>
      <c r="R249" s="26"/>
      <c r="S249" s="26">
        <v>0</v>
      </c>
      <c r="T249" s="26">
        <v>0</v>
      </c>
      <c r="U249" s="26">
        <v>0</v>
      </c>
      <c r="V249" s="26">
        <v>507212.00000000012</v>
      </c>
      <c r="W249" s="26">
        <v>0</v>
      </c>
      <c r="X249" s="26">
        <v>0</v>
      </c>
      <c r="Y249" s="26">
        <v>0</v>
      </c>
      <c r="Z249" s="26">
        <v>0</v>
      </c>
      <c r="AA249" s="26">
        <v>0</v>
      </c>
      <c r="AB249" s="26">
        <v>0</v>
      </c>
      <c r="AC249" s="26">
        <v>0</v>
      </c>
      <c r="AD249" s="26">
        <v>0</v>
      </c>
      <c r="AE249" s="26">
        <v>0</v>
      </c>
      <c r="AF249" s="26">
        <v>0</v>
      </c>
      <c r="AG249" s="22">
        <f t="shared" si="16"/>
        <v>0</v>
      </c>
      <c r="AH249" s="22">
        <f t="shared" si="17"/>
        <v>507212.00000000012</v>
      </c>
      <c r="AI249" s="22">
        <f t="shared" si="18"/>
        <v>0</v>
      </c>
      <c r="AJ249" s="22">
        <f t="shared" si="19"/>
        <v>0</v>
      </c>
      <c r="AK249" s="22">
        <f t="shared" si="15"/>
        <v>507212.00000000012</v>
      </c>
    </row>
    <row r="250" spans="1:37">
      <c r="A250" s="4" t="s">
        <v>208</v>
      </c>
      <c r="B250" s="6" t="s">
        <v>1383</v>
      </c>
      <c r="C250" s="23" t="s">
        <v>937</v>
      </c>
      <c r="D250" s="23" t="s">
        <v>938</v>
      </c>
      <c r="E250" s="23" t="s">
        <v>1815</v>
      </c>
      <c r="F250" s="9" t="s">
        <v>199</v>
      </c>
      <c r="G250" s="24" t="s">
        <v>11</v>
      </c>
      <c r="H250" s="3" t="s">
        <v>1325</v>
      </c>
      <c r="I250" s="27">
        <v>40753</v>
      </c>
      <c r="J250" s="26"/>
      <c r="K250" s="26"/>
      <c r="L250" s="26"/>
      <c r="M250" s="26"/>
      <c r="N250" s="26"/>
      <c r="O250" s="26"/>
      <c r="P250" s="26"/>
      <c r="Q250" s="26"/>
      <c r="R250" s="26"/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26">
        <v>0</v>
      </c>
      <c r="AC250" s="26">
        <v>0</v>
      </c>
      <c r="AD250" s="26">
        <v>0</v>
      </c>
      <c r="AE250" s="26">
        <v>0</v>
      </c>
      <c r="AF250" s="26">
        <v>0</v>
      </c>
      <c r="AG250" s="22">
        <f t="shared" si="16"/>
        <v>0</v>
      </c>
      <c r="AH250" s="22">
        <f t="shared" si="17"/>
        <v>0</v>
      </c>
      <c r="AI250" s="22">
        <f t="shared" si="18"/>
        <v>0</v>
      </c>
      <c r="AJ250" s="22">
        <f t="shared" si="19"/>
        <v>0</v>
      </c>
      <c r="AK250" s="22">
        <f t="shared" si="15"/>
        <v>0</v>
      </c>
    </row>
    <row r="251" spans="1:37">
      <c r="A251" s="4" t="s">
        <v>208</v>
      </c>
      <c r="B251" s="6" t="s">
        <v>1350</v>
      </c>
      <c r="C251" s="23" t="s">
        <v>847</v>
      </c>
      <c r="D251" s="23" t="s">
        <v>848</v>
      </c>
      <c r="E251" s="23" t="s">
        <v>1811</v>
      </c>
      <c r="F251" s="9" t="s">
        <v>198</v>
      </c>
      <c r="G251" s="9" t="s">
        <v>205</v>
      </c>
      <c r="H251" s="3" t="s">
        <v>1325</v>
      </c>
      <c r="I251" s="27">
        <v>41254</v>
      </c>
      <c r="J251" s="26"/>
      <c r="K251" s="26"/>
      <c r="L251" s="26"/>
      <c r="M251" s="26"/>
      <c r="N251" s="26"/>
      <c r="O251" s="26"/>
      <c r="P251" s="26"/>
      <c r="Q251" s="26"/>
      <c r="R251" s="26"/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  <c r="Z251" s="26">
        <v>0</v>
      </c>
      <c r="AA251" s="26">
        <v>506383.19</v>
      </c>
      <c r="AB251" s="26">
        <v>0</v>
      </c>
      <c r="AC251" s="26">
        <v>0</v>
      </c>
      <c r="AD251" s="26">
        <v>0</v>
      </c>
      <c r="AE251" s="26">
        <v>0</v>
      </c>
      <c r="AF251" s="26">
        <v>0</v>
      </c>
      <c r="AG251" s="22">
        <f t="shared" si="16"/>
        <v>0</v>
      </c>
      <c r="AH251" s="22">
        <f t="shared" si="17"/>
        <v>506383.19</v>
      </c>
      <c r="AI251" s="22">
        <f t="shared" si="18"/>
        <v>0</v>
      </c>
      <c r="AJ251" s="22">
        <f t="shared" si="19"/>
        <v>0</v>
      </c>
      <c r="AK251" s="22">
        <f t="shared" si="15"/>
        <v>506383.19</v>
      </c>
    </row>
    <row r="252" spans="1:37">
      <c r="A252" s="4" t="s">
        <v>208</v>
      </c>
      <c r="B252" s="6" t="s">
        <v>1346</v>
      </c>
      <c r="C252" s="23" t="s">
        <v>964</v>
      </c>
      <c r="D252" s="23" t="s">
        <v>965</v>
      </c>
      <c r="E252" s="23" t="s">
        <v>1816</v>
      </c>
      <c r="F252" s="9" t="s">
        <v>199</v>
      </c>
      <c r="G252" s="24" t="s">
        <v>11</v>
      </c>
      <c r="H252" s="3" t="s">
        <v>1325</v>
      </c>
      <c r="I252" s="27">
        <v>41152</v>
      </c>
      <c r="J252" s="26"/>
      <c r="K252" s="26"/>
      <c r="L252" s="26"/>
      <c r="M252" s="26"/>
      <c r="N252" s="26"/>
      <c r="O252" s="26"/>
      <c r="P252" s="26"/>
      <c r="Q252" s="26"/>
      <c r="R252" s="26"/>
      <c r="S252" s="26">
        <v>0</v>
      </c>
      <c r="T252" s="26">
        <v>0</v>
      </c>
      <c r="U252" s="26">
        <v>0</v>
      </c>
      <c r="V252" s="26">
        <v>0</v>
      </c>
      <c r="W252" s="26">
        <v>505439.97000000003</v>
      </c>
      <c r="X252" s="26">
        <v>0</v>
      </c>
      <c r="Y252" s="26">
        <v>0</v>
      </c>
      <c r="Z252" s="26">
        <v>0</v>
      </c>
      <c r="AA252" s="26">
        <v>0</v>
      </c>
      <c r="AB252" s="26">
        <v>0</v>
      </c>
      <c r="AC252" s="26">
        <v>0</v>
      </c>
      <c r="AD252" s="26">
        <v>0</v>
      </c>
      <c r="AE252" s="26">
        <v>0</v>
      </c>
      <c r="AF252" s="26">
        <v>0</v>
      </c>
      <c r="AG252" s="22">
        <f t="shared" si="16"/>
        <v>0</v>
      </c>
      <c r="AH252" s="22">
        <f t="shared" si="17"/>
        <v>505439.97000000003</v>
      </c>
      <c r="AI252" s="22">
        <f t="shared" si="18"/>
        <v>0</v>
      </c>
      <c r="AJ252" s="22">
        <f t="shared" si="19"/>
        <v>0</v>
      </c>
      <c r="AK252" s="22">
        <f t="shared" si="15"/>
        <v>505439.97000000003</v>
      </c>
    </row>
    <row r="253" spans="1:37">
      <c r="A253" s="4" t="s">
        <v>208</v>
      </c>
      <c r="B253" s="6" t="s">
        <v>1351</v>
      </c>
      <c r="C253" s="23" t="s">
        <v>399</v>
      </c>
      <c r="D253" s="23" t="s">
        <v>400</v>
      </c>
      <c r="E253" s="23" t="s">
        <v>1816</v>
      </c>
      <c r="F253" s="9" t="s">
        <v>199</v>
      </c>
      <c r="G253" s="24" t="s">
        <v>11</v>
      </c>
      <c r="H253" s="3" t="s">
        <v>1325</v>
      </c>
      <c r="I253" s="27">
        <v>41424</v>
      </c>
      <c r="J253" s="26"/>
      <c r="K253" s="26"/>
      <c r="L253" s="26"/>
      <c r="M253" s="26"/>
      <c r="N253" s="26"/>
      <c r="O253" s="26"/>
      <c r="P253" s="26"/>
      <c r="Q253" s="26"/>
      <c r="R253" s="26"/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0</v>
      </c>
      <c r="Z253" s="26">
        <v>0</v>
      </c>
      <c r="AA253" s="26">
        <v>0</v>
      </c>
      <c r="AB253" s="26">
        <v>0</v>
      </c>
      <c r="AC253" s="26">
        <v>0</v>
      </c>
      <c r="AD253" s="26">
        <v>0</v>
      </c>
      <c r="AE253" s="26">
        <v>0</v>
      </c>
      <c r="AF253" s="26">
        <v>503918.05</v>
      </c>
      <c r="AG253" s="22">
        <f t="shared" si="16"/>
        <v>0</v>
      </c>
      <c r="AH253" s="22">
        <f t="shared" si="17"/>
        <v>0</v>
      </c>
      <c r="AI253" s="22">
        <f t="shared" si="18"/>
        <v>0</v>
      </c>
      <c r="AJ253" s="22">
        <f t="shared" si="19"/>
        <v>503918.05</v>
      </c>
      <c r="AK253" s="22">
        <f t="shared" si="15"/>
        <v>503918.05</v>
      </c>
    </row>
    <row r="254" spans="1:37">
      <c r="A254" s="4" t="s">
        <v>208</v>
      </c>
      <c r="B254" s="6" t="s">
        <v>1345</v>
      </c>
      <c r="C254" s="23" t="s">
        <v>541</v>
      </c>
      <c r="D254" s="23" t="s">
        <v>542</v>
      </c>
      <c r="E254" s="23" t="s">
        <v>1816</v>
      </c>
      <c r="F254" s="9" t="s">
        <v>199</v>
      </c>
      <c r="G254" s="24" t="s">
        <v>11</v>
      </c>
      <c r="H254" s="3" t="s">
        <v>1325</v>
      </c>
      <c r="I254" s="27">
        <v>41060</v>
      </c>
      <c r="J254" s="26"/>
      <c r="K254" s="26"/>
      <c r="L254" s="26"/>
      <c r="M254" s="26"/>
      <c r="N254" s="26"/>
      <c r="O254" s="26"/>
      <c r="P254" s="26"/>
      <c r="Q254" s="26"/>
      <c r="R254" s="26"/>
      <c r="S254" s="26">
        <v>0</v>
      </c>
      <c r="T254" s="26">
        <v>501969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26">
        <v>0</v>
      </c>
      <c r="AC254" s="26">
        <v>0</v>
      </c>
      <c r="AD254" s="26">
        <v>0</v>
      </c>
      <c r="AE254" s="26">
        <v>0</v>
      </c>
      <c r="AF254" s="26">
        <v>0</v>
      </c>
      <c r="AG254" s="22">
        <f t="shared" si="16"/>
        <v>0</v>
      </c>
      <c r="AH254" s="22">
        <f t="shared" si="17"/>
        <v>501969</v>
      </c>
      <c r="AI254" s="22">
        <f t="shared" si="18"/>
        <v>0</v>
      </c>
      <c r="AJ254" s="22">
        <f t="shared" si="19"/>
        <v>0</v>
      </c>
      <c r="AK254" s="22">
        <f t="shared" si="15"/>
        <v>501969</v>
      </c>
    </row>
    <row r="255" spans="1:37">
      <c r="A255" s="4" t="s">
        <v>208</v>
      </c>
      <c r="B255" s="6" t="s">
        <v>1383</v>
      </c>
      <c r="C255" s="23" t="s">
        <v>1532</v>
      </c>
      <c r="D255" s="23" t="s">
        <v>1533</v>
      </c>
      <c r="E255" s="23" t="s">
        <v>1810</v>
      </c>
      <c r="F255" s="9" t="s">
        <v>199</v>
      </c>
      <c r="G255" s="24" t="s">
        <v>11</v>
      </c>
      <c r="H255" s="3" t="s">
        <v>1325</v>
      </c>
      <c r="I255" s="27">
        <v>41274</v>
      </c>
      <c r="J255" s="26"/>
      <c r="K255" s="26"/>
      <c r="L255" s="26"/>
      <c r="M255" s="26"/>
      <c r="N255" s="26"/>
      <c r="O255" s="26"/>
      <c r="P255" s="26"/>
      <c r="Q255" s="26"/>
      <c r="R255" s="26"/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0</v>
      </c>
      <c r="Z255" s="26">
        <v>0</v>
      </c>
      <c r="AA255" s="26">
        <v>499999.99999999988</v>
      </c>
      <c r="AB255" s="26">
        <v>0</v>
      </c>
      <c r="AC255" s="26">
        <v>0</v>
      </c>
      <c r="AD255" s="26">
        <v>0</v>
      </c>
      <c r="AE255" s="26">
        <v>0</v>
      </c>
      <c r="AF255" s="26">
        <v>0</v>
      </c>
      <c r="AG255" s="22">
        <f t="shared" si="16"/>
        <v>0</v>
      </c>
      <c r="AH255" s="22">
        <f t="shared" si="17"/>
        <v>499999.99999999988</v>
      </c>
      <c r="AI255" s="22">
        <f t="shared" si="18"/>
        <v>0</v>
      </c>
      <c r="AJ255" s="22">
        <f t="shared" si="19"/>
        <v>0</v>
      </c>
      <c r="AK255" s="22">
        <f t="shared" si="15"/>
        <v>499999.99999999988</v>
      </c>
    </row>
    <row r="256" spans="1:37">
      <c r="A256" s="4" t="s">
        <v>208</v>
      </c>
      <c r="B256" s="6" t="s">
        <v>1348</v>
      </c>
      <c r="C256" s="23" t="s">
        <v>168</v>
      </c>
      <c r="D256" s="23" t="s">
        <v>191</v>
      </c>
      <c r="E256" s="23" t="s">
        <v>1814</v>
      </c>
      <c r="F256" s="9" t="s">
        <v>198</v>
      </c>
      <c r="G256" s="9" t="s">
        <v>205</v>
      </c>
      <c r="H256" s="3" t="s">
        <v>1325</v>
      </c>
      <c r="I256" s="27">
        <v>40848</v>
      </c>
      <c r="J256" s="26"/>
      <c r="K256" s="26"/>
      <c r="L256" s="26"/>
      <c r="M256" s="26"/>
      <c r="N256" s="26"/>
      <c r="O256" s="26"/>
      <c r="P256" s="26"/>
      <c r="Q256" s="26"/>
      <c r="R256" s="26"/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  <c r="Z256" s="26">
        <v>0</v>
      </c>
      <c r="AA256" s="26">
        <v>0</v>
      </c>
      <c r="AB256" s="26">
        <v>0</v>
      </c>
      <c r="AC256" s="26">
        <v>0</v>
      </c>
      <c r="AD256" s="26">
        <v>0</v>
      </c>
      <c r="AE256" s="26">
        <v>0</v>
      </c>
      <c r="AF256" s="26">
        <v>0</v>
      </c>
      <c r="AG256" s="22">
        <f t="shared" si="16"/>
        <v>0</v>
      </c>
      <c r="AH256" s="22">
        <f t="shared" si="17"/>
        <v>0</v>
      </c>
      <c r="AI256" s="22">
        <f t="shared" si="18"/>
        <v>0</v>
      </c>
      <c r="AJ256" s="22">
        <f t="shared" si="19"/>
        <v>0</v>
      </c>
      <c r="AK256" s="22">
        <f t="shared" si="15"/>
        <v>0</v>
      </c>
    </row>
    <row r="257" spans="1:37">
      <c r="A257" s="4" t="s">
        <v>208</v>
      </c>
      <c r="B257" s="6" t="s">
        <v>1375</v>
      </c>
      <c r="C257" s="23" t="s">
        <v>584</v>
      </c>
      <c r="D257" s="23" t="s">
        <v>585</v>
      </c>
      <c r="E257" s="23" t="s">
        <v>1816</v>
      </c>
      <c r="F257" s="9" t="s">
        <v>199</v>
      </c>
      <c r="G257" s="24" t="s">
        <v>11</v>
      </c>
      <c r="H257" s="3" t="s">
        <v>1325</v>
      </c>
      <c r="I257" s="27">
        <v>41090</v>
      </c>
      <c r="J257" s="26"/>
      <c r="K257" s="26"/>
      <c r="L257" s="26"/>
      <c r="M257" s="26"/>
      <c r="N257" s="26"/>
      <c r="O257" s="26"/>
      <c r="P257" s="26"/>
      <c r="Q257" s="26"/>
      <c r="R257" s="26"/>
      <c r="S257" s="26">
        <v>0</v>
      </c>
      <c r="T257" s="26">
        <v>0</v>
      </c>
      <c r="U257" s="26">
        <v>497457.67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6">
        <v>0</v>
      </c>
      <c r="AF257" s="26">
        <v>0</v>
      </c>
      <c r="AG257" s="22">
        <f t="shared" si="16"/>
        <v>0</v>
      </c>
      <c r="AH257" s="22">
        <f t="shared" si="17"/>
        <v>497457.67</v>
      </c>
      <c r="AI257" s="22">
        <f t="shared" si="18"/>
        <v>0</v>
      </c>
      <c r="AJ257" s="22">
        <f t="shared" si="19"/>
        <v>0</v>
      </c>
      <c r="AK257" s="22">
        <f t="shared" si="15"/>
        <v>497457.67</v>
      </c>
    </row>
    <row r="258" spans="1:37">
      <c r="A258" s="4" t="s">
        <v>208</v>
      </c>
      <c r="B258" s="6" t="s">
        <v>1388</v>
      </c>
      <c r="C258" s="23" t="s">
        <v>1534</v>
      </c>
      <c r="D258" s="23" t="s">
        <v>1535</v>
      </c>
      <c r="E258" s="23" t="s">
        <v>1816</v>
      </c>
      <c r="F258" s="9" t="s">
        <v>202</v>
      </c>
      <c r="G258" s="24" t="s">
        <v>304</v>
      </c>
      <c r="H258" s="3" t="s">
        <v>1325</v>
      </c>
      <c r="I258" s="27">
        <v>40816</v>
      </c>
      <c r="J258" s="26"/>
      <c r="K258" s="26"/>
      <c r="L258" s="26"/>
      <c r="M258" s="26"/>
      <c r="N258" s="26"/>
      <c r="O258" s="26"/>
      <c r="P258" s="26"/>
      <c r="Q258" s="26"/>
      <c r="R258" s="26"/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0</v>
      </c>
      <c r="Z258" s="26">
        <v>0</v>
      </c>
      <c r="AA258" s="26">
        <v>0</v>
      </c>
      <c r="AB258" s="26">
        <v>0</v>
      </c>
      <c r="AC258" s="26">
        <v>0</v>
      </c>
      <c r="AD258" s="26">
        <v>0</v>
      </c>
      <c r="AE258" s="26">
        <v>0</v>
      </c>
      <c r="AF258" s="26">
        <v>0</v>
      </c>
      <c r="AG258" s="22">
        <f t="shared" si="16"/>
        <v>0</v>
      </c>
      <c r="AH258" s="22">
        <f t="shared" si="17"/>
        <v>0</v>
      </c>
      <c r="AI258" s="22">
        <f t="shared" si="18"/>
        <v>0</v>
      </c>
      <c r="AJ258" s="22">
        <f t="shared" si="19"/>
        <v>0</v>
      </c>
      <c r="AK258" s="22">
        <f t="shared" si="15"/>
        <v>0</v>
      </c>
    </row>
    <row r="259" spans="1:37">
      <c r="A259" s="4" t="s">
        <v>208</v>
      </c>
      <c r="B259" s="6" t="s">
        <v>1366</v>
      </c>
      <c r="C259" s="23" t="s">
        <v>243</v>
      </c>
      <c r="D259" s="23" t="s">
        <v>285</v>
      </c>
      <c r="E259" s="23" t="s">
        <v>1812</v>
      </c>
      <c r="F259" s="9" t="s">
        <v>12</v>
      </c>
      <c r="G259" s="24" t="s">
        <v>11</v>
      </c>
      <c r="H259" s="3" t="s">
        <v>1325</v>
      </c>
      <c r="I259" s="27">
        <v>40785</v>
      </c>
      <c r="J259" s="26"/>
      <c r="K259" s="26"/>
      <c r="L259" s="26"/>
      <c r="M259" s="26"/>
      <c r="N259" s="26"/>
      <c r="O259" s="26"/>
      <c r="P259" s="26"/>
      <c r="Q259" s="26"/>
      <c r="R259" s="26"/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26">
        <v>0</v>
      </c>
      <c r="AC259" s="26">
        <v>0</v>
      </c>
      <c r="AD259" s="26">
        <v>0</v>
      </c>
      <c r="AE259" s="26">
        <v>0</v>
      </c>
      <c r="AF259" s="26">
        <v>0</v>
      </c>
      <c r="AG259" s="22">
        <f t="shared" si="16"/>
        <v>0</v>
      </c>
      <c r="AH259" s="22">
        <f t="shared" si="17"/>
        <v>0</v>
      </c>
      <c r="AI259" s="22">
        <f t="shared" si="18"/>
        <v>0</v>
      </c>
      <c r="AJ259" s="22">
        <f t="shared" si="19"/>
        <v>0</v>
      </c>
      <c r="AK259" s="22">
        <f t="shared" si="15"/>
        <v>0</v>
      </c>
    </row>
    <row r="260" spans="1:37">
      <c r="A260" s="4" t="s">
        <v>208</v>
      </c>
      <c r="B260" s="6" t="s">
        <v>1395</v>
      </c>
      <c r="C260" s="23" t="s">
        <v>151</v>
      </c>
      <c r="D260" s="23" t="s">
        <v>956</v>
      </c>
      <c r="E260" s="23" t="s">
        <v>1810</v>
      </c>
      <c r="F260" s="9" t="s">
        <v>197</v>
      </c>
      <c r="G260" s="24" t="s">
        <v>11</v>
      </c>
      <c r="H260" s="3" t="s">
        <v>1325</v>
      </c>
      <c r="I260" s="27">
        <v>40391</v>
      </c>
      <c r="J260" s="26"/>
      <c r="K260" s="26"/>
      <c r="L260" s="26"/>
      <c r="M260" s="26"/>
      <c r="N260" s="26"/>
      <c r="O260" s="26"/>
      <c r="P260" s="26"/>
      <c r="Q260" s="26"/>
      <c r="R260" s="26"/>
      <c r="S260" s="26">
        <v>50000</v>
      </c>
      <c r="T260" s="26">
        <v>125000</v>
      </c>
      <c r="U260" s="26">
        <v>0</v>
      </c>
      <c r="V260" s="26">
        <v>25000</v>
      </c>
      <c r="W260" s="26">
        <v>25000</v>
      </c>
      <c r="X260" s="26">
        <v>125000</v>
      </c>
      <c r="Y260" s="26">
        <v>0</v>
      </c>
      <c r="Z260" s="26">
        <v>0</v>
      </c>
      <c r="AA260" s="26">
        <v>0</v>
      </c>
      <c r="AB260" s="26">
        <v>0</v>
      </c>
      <c r="AC260" s="26">
        <v>0</v>
      </c>
      <c r="AD260" s="26">
        <v>0</v>
      </c>
      <c r="AE260" s="26">
        <v>0</v>
      </c>
      <c r="AF260" s="26">
        <v>0</v>
      </c>
      <c r="AG260" s="22">
        <f t="shared" si="16"/>
        <v>0</v>
      </c>
      <c r="AH260" s="22">
        <f t="shared" si="17"/>
        <v>350000</v>
      </c>
      <c r="AI260" s="22">
        <f t="shared" si="18"/>
        <v>0</v>
      </c>
      <c r="AJ260" s="22">
        <f t="shared" si="19"/>
        <v>0</v>
      </c>
      <c r="AK260" s="22">
        <f t="shared" si="15"/>
        <v>350000</v>
      </c>
    </row>
    <row r="261" spans="1:37">
      <c r="A261" s="4" t="s">
        <v>208</v>
      </c>
      <c r="B261" s="6" t="s">
        <v>1383</v>
      </c>
      <c r="C261" s="23" t="s">
        <v>629</v>
      </c>
      <c r="D261" s="23" t="s">
        <v>630</v>
      </c>
      <c r="E261" s="23" t="s">
        <v>1815</v>
      </c>
      <c r="F261" s="9" t="s">
        <v>199</v>
      </c>
      <c r="G261" s="24" t="s">
        <v>11</v>
      </c>
      <c r="H261" s="3" t="s">
        <v>1325</v>
      </c>
      <c r="I261" s="27">
        <v>41414</v>
      </c>
      <c r="J261" s="26"/>
      <c r="K261" s="26"/>
      <c r="L261" s="26"/>
      <c r="M261" s="26"/>
      <c r="N261" s="26"/>
      <c r="O261" s="26"/>
      <c r="P261" s="26"/>
      <c r="Q261" s="26"/>
      <c r="R261" s="26"/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0</v>
      </c>
      <c r="Z261" s="26">
        <v>0</v>
      </c>
      <c r="AA261" s="26">
        <v>0</v>
      </c>
      <c r="AB261" s="26">
        <v>0</v>
      </c>
      <c r="AC261" s="26">
        <v>0</v>
      </c>
      <c r="AD261" s="26">
        <v>0</v>
      </c>
      <c r="AE261" s="26">
        <v>0</v>
      </c>
      <c r="AF261" s="26">
        <v>482056.06000000006</v>
      </c>
      <c r="AG261" s="22">
        <f t="shared" ref="AG261:AG324" si="20">SUM(J261:O261)</f>
        <v>0</v>
      </c>
      <c r="AH261" s="22">
        <f t="shared" ref="AH261:AH324" si="21">SUM(P261:AA261)</f>
        <v>0</v>
      </c>
      <c r="AI261" s="22">
        <f t="shared" ref="AI261:AI324" si="22">SUM(AB261:AD261)</f>
        <v>0</v>
      </c>
      <c r="AJ261" s="22">
        <f t="shared" ref="AJ261:AJ324" si="23">SUM(AE261:AF261)</f>
        <v>482056.06000000006</v>
      </c>
      <c r="AK261" s="22">
        <f t="shared" ref="AK261:AK324" si="24">SUM(J261:AF261)</f>
        <v>482056.06000000006</v>
      </c>
    </row>
    <row r="262" spans="1:37">
      <c r="A262" s="4" t="s">
        <v>208</v>
      </c>
      <c r="B262" s="6" t="s">
        <v>1408</v>
      </c>
      <c r="C262" s="23" t="s">
        <v>553</v>
      </c>
      <c r="D262" s="23" t="s">
        <v>554</v>
      </c>
      <c r="E262" s="23" t="s">
        <v>1816</v>
      </c>
      <c r="F262" s="9" t="s">
        <v>202</v>
      </c>
      <c r="G262" s="24" t="s">
        <v>11</v>
      </c>
      <c r="H262" s="3" t="s">
        <v>1325</v>
      </c>
      <c r="I262" s="27">
        <v>41274</v>
      </c>
      <c r="J262" s="26"/>
      <c r="K262" s="26"/>
      <c r="L262" s="26"/>
      <c r="M262" s="26"/>
      <c r="N262" s="26"/>
      <c r="O262" s="26"/>
      <c r="P262" s="26"/>
      <c r="Q262" s="26"/>
      <c r="R262" s="26"/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481318.27999999991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22">
        <f t="shared" si="20"/>
        <v>0</v>
      </c>
      <c r="AH262" s="22">
        <f t="shared" si="21"/>
        <v>481318.27999999991</v>
      </c>
      <c r="AI262" s="22">
        <f t="shared" si="22"/>
        <v>0</v>
      </c>
      <c r="AJ262" s="22">
        <f t="shared" si="23"/>
        <v>0</v>
      </c>
      <c r="AK262" s="22">
        <f t="shared" si="24"/>
        <v>481318.27999999991</v>
      </c>
    </row>
    <row r="263" spans="1:37">
      <c r="A263" s="4" t="s">
        <v>208</v>
      </c>
      <c r="B263" s="6" t="s">
        <v>1365</v>
      </c>
      <c r="C263" s="23" t="s">
        <v>1536</v>
      </c>
      <c r="D263" s="23" t="s">
        <v>1537</v>
      </c>
      <c r="E263" s="23" t="s">
        <v>1812</v>
      </c>
      <c r="F263" s="9" t="s">
        <v>12</v>
      </c>
      <c r="G263" s="24" t="s">
        <v>11</v>
      </c>
      <c r="H263" s="3" t="s">
        <v>1325</v>
      </c>
      <c r="I263" s="27">
        <v>40886</v>
      </c>
      <c r="J263" s="26"/>
      <c r="K263" s="26"/>
      <c r="L263" s="26"/>
      <c r="M263" s="26"/>
      <c r="N263" s="26"/>
      <c r="O263" s="26"/>
      <c r="P263" s="26"/>
      <c r="Q263" s="26"/>
      <c r="R263" s="26"/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26">
        <v>0</v>
      </c>
      <c r="AC263" s="26">
        <v>0</v>
      </c>
      <c r="AD263" s="26">
        <v>0</v>
      </c>
      <c r="AE263" s="26">
        <v>0</v>
      </c>
      <c r="AF263" s="26">
        <v>0</v>
      </c>
      <c r="AG263" s="22">
        <f t="shared" si="20"/>
        <v>0</v>
      </c>
      <c r="AH263" s="22">
        <f t="shared" si="21"/>
        <v>0</v>
      </c>
      <c r="AI263" s="22">
        <f t="shared" si="22"/>
        <v>0</v>
      </c>
      <c r="AJ263" s="22">
        <f t="shared" si="23"/>
        <v>0</v>
      </c>
      <c r="AK263" s="22">
        <f t="shared" si="24"/>
        <v>0</v>
      </c>
    </row>
    <row r="264" spans="1:37">
      <c r="A264" s="4" t="s">
        <v>208</v>
      </c>
      <c r="B264" s="6" t="s">
        <v>1391</v>
      </c>
      <c r="C264" s="23" t="s">
        <v>1538</v>
      </c>
      <c r="D264" s="23" t="s">
        <v>576</v>
      </c>
      <c r="E264" s="23" t="s">
        <v>1816</v>
      </c>
      <c r="F264" s="9" t="s">
        <v>199</v>
      </c>
      <c r="G264" s="24" t="s">
        <v>11</v>
      </c>
      <c r="H264" s="3" t="s">
        <v>1325</v>
      </c>
      <c r="I264" s="27">
        <v>41264</v>
      </c>
      <c r="J264" s="26"/>
      <c r="K264" s="26"/>
      <c r="L264" s="26"/>
      <c r="M264" s="26"/>
      <c r="N264" s="26"/>
      <c r="O264" s="26"/>
      <c r="P264" s="26"/>
      <c r="Q264" s="26"/>
      <c r="R264" s="26"/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476409</v>
      </c>
      <c r="AB264" s="26">
        <v>0</v>
      </c>
      <c r="AC264" s="26">
        <v>0</v>
      </c>
      <c r="AD264" s="26">
        <v>0</v>
      </c>
      <c r="AE264" s="26">
        <v>0</v>
      </c>
      <c r="AF264" s="26">
        <v>0</v>
      </c>
      <c r="AG264" s="22">
        <f t="shared" si="20"/>
        <v>0</v>
      </c>
      <c r="AH264" s="22">
        <f t="shared" si="21"/>
        <v>476409</v>
      </c>
      <c r="AI264" s="22">
        <f t="shared" si="22"/>
        <v>0</v>
      </c>
      <c r="AJ264" s="22">
        <f t="shared" si="23"/>
        <v>0</v>
      </c>
      <c r="AK264" s="22">
        <f t="shared" si="24"/>
        <v>476409</v>
      </c>
    </row>
    <row r="265" spans="1:37">
      <c r="A265" s="4" t="s">
        <v>208</v>
      </c>
      <c r="B265" s="6" t="s">
        <v>1365</v>
      </c>
      <c r="C265" s="23" t="s">
        <v>163</v>
      </c>
      <c r="D265" s="23" t="s">
        <v>188</v>
      </c>
      <c r="E265" s="23" t="s">
        <v>1813</v>
      </c>
      <c r="F265" s="9" t="s">
        <v>143</v>
      </c>
      <c r="G265" s="24" t="s">
        <v>11</v>
      </c>
      <c r="H265" s="3" t="s">
        <v>1325</v>
      </c>
      <c r="I265" s="27">
        <v>40862</v>
      </c>
      <c r="J265" s="26"/>
      <c r="K265" s="26"/>
      <c r="L265" s="26"/>
      <c r="M265" s="26"/>
      <c r="N265" s="26"/>
      <c r="O265" s="26"/>
      <c r="P265" s="26"/>
      <c r="Q265" s="26"/>
      <c r="R265" s="26"/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</v>
      </c>
      <c r="Z265" s="26">
        <v>0</v>
      </c>
      <c r="AA265" s="26">
        <v>0</v>
      </c>
      <c r="AB265" s="26">
        <v>0</v>
      </c>
      <c r="AC265" s="26">
        <v>0</v>
      </c>
      <c r="AD265" s="26">
        <v>0</v>
      </c>
      <c r="AE265" s="26">
        <v>0</v>
      </c>
      <c r="AF265" s="26">
        <v>0</v>
      </c>
      <c r="AG265" s="22">
        <f t="shared" si="20"/>
        <v>0</v>
      </c>
      <c r="AH265" s="22">
        <f t="shared" si="21"/>
        <v>0</v>
      </c>
      <c r="AI265" s="22">
        <f t="shared" si="22"/>
        <v>0</v>
      </c>
      <c r="AJ265" s="22">
        <f t="shared" si="23"/>
        <v>0</v>
      </c>
      <c r="AK265" s="22">
        <f t="shared" si="24"/>
        <v>0</v>
      </c>
    </row>
    <row r="266" spans="1:37">
      <c r="A266" s="4" t="s">
        <v>208</v>
      </c>
      <c r="B266" s="6" t="s">
        <v>1350</v>
      </c>
      <c r="C266" s="23" t="s">
        <v>843</v>
      </c>
      <c r="D266" s="23" t="s">
        <v>844</v>
      </c>
      <c r="E266" s="23" t="s">
        <v>1811</v>
      </c>
      <c r="F266" s="9" t="s">
        <v>198</v>
      </c>
      <c r="G266" s="9" t="s">
        <v>205</v>
      </c>
      <c r="H266" s="3" t="s">
        <v>1325</v>
      </c>
      <c r="I266" s="27">
        <v>41228</v>
      </c>
      <c r="J266" s="26"/>
      <c r="K266" s="26"/>
      <c r="L266" s="26"/>
      <c r="M266" s="26"/>
      <c r="N266" s="26"/>
      <c r="O266" s="26"/>
      <c r="P266" s="26"/>
      <c r="Q266" s="26"/>
      <c r="R266" s="26"/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  <c r="Z266" s="26">
        <v>473295.63000000006</v>
      </c>
      <c r="AA266" s="26">
        <v>0</v>
      </c>
      <c r="AB266" s="26">
        <v>0</v>
      </c>
      <c r="AC266" s="26">
        <v>0</v>
      </c>
      <c r="AD266" s="26">
        <v>0</v>
      </c>
      <c r="AE266" s="26">
        <v>0</v>
      </c>
      <c r="AF266" s="26">
        <v>0</v>
      </c>
      <c r="AG266" s="22">
        <f t="shared" si="20"/>
        <v>0</v>
      </c>
      <c r="AH266" s="22">
        <f t="shared" si="21"/>
        <v>473295.63000000006</v>
      </c>
      <c r="AI266" s="22">
        <f t="shared" si="22"/>
        <v>0</v>
      </c>
      <c r="AJ266" s="22">
        <f t="shared" si="23"/>
        <v>0</v>
      </c>
      <c r="AK266" s="22">
        <f t="shared" si="24"/>
        <v>473295.63000000006</v>
      </c>
    </row>
    <row r="267" spans="1:37">
      <c r="A267" s="4" t="s">
        <v>208</v>
      </c>
      <c r="B267" s="6" t="s">
        <v>1364</v>
      </c>
      <c r="C267" s="23" t="s">
        <v>962</v>
      </c>
      <c r="D267" s="23" t="s">
        <v>963</v>
      </c>
      <c r="E267" s="23" t="s">
        <v>1820</v>
      </c>
      <c r="F267" s="9" t="s">
        <v>199</v>
      </c>
      <c r="G267" s="24" t="s">
        <v>11</v>
      </c>
      <c r="H267" s="3" t="s">
        <v>1325</v>
      </c>
      <c r="I267" s="27">
        <v>40908</v>
      </c>
      <c r="J267" s="26"/>
      <c r="K267" s="26"/>
      <c r="L267" s="26"/>
      <c r="M267" s="26"/>
      <c r="N267" s="26"/>
      <c r="O267" s="26"/>
      <c r="P267" s="26"/>
      <c r="Q267" s="26"/>
      <c r="R267" s="26"/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0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>
        <v>0</v>
      </c>
      <c r="AF267" s="26">
        <v>0</v>
      </c>
      <c r="AG267" s="22">
        <f t="shared" si="20"/>
        <v>0</v>
      </c>
      <c r="AH267" s="22">
        <f t="shared" si="21"/>
        <v>0</v>
      </c>
      <c r="AI267" s="22">
        <f t="shared" si="22"/>
        <v>0</v>
      </c>
      <c r="AJ267" s="22">
        <f t="shared" si="23"/>
        <v>0</v>
      </c>
      <c r="AK267" s="22">
        <f t="shared" si="24"/>
        <v>0</v>
      </c>
    </row>
    <row r="268" spans="1:37">
      <c r="A268" s="4" t="s">
        <v>208</v>
      </c>
      <c r="B268" s="6" t="s">
        <v>1409</v>
      </c>
      <c r="C268" s="23" t="s">
        <v>1539</v>
      </c>
      <c r="D268" s="23" t="s">
        <v>1540</v>
      </c>
      <c r="E268" s="23" t="s">
        <v>1816</v>
      </c>
      <c r="F268" s="9" t="s">
        <v>202</v>
      </c>
      <c r="G268" s="24" t="s">
        <v>304</v>
      </c>
      <c r="H268" s="3" t="s">
        <v>1325</v>
      </c>
      <c r="I268" s="27">
        <v>40877</v>
      </c>
      <c r="J268" s="26"/>
      <c r="K268" s="26"/>
      <c r="L268" s="26"/>
      <c r="M268" s="26"/>
      <c r="N268" s="26"/>
      <c r="O268" s="26"/>
      <c r="P268" s="26"/>
      <c r="Q268" s="26"/>
      <c r="R268" s="26"/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0</v>
      </c>
      <c r="Y268" s="26">
        <v>0</v>
      </c>
      <c r="Z268" s="26">
        <v>0</v>
      </c>
      <c r="AA268" s="26">
        <v>0</v>
      </c>
      <c r="AB268" s="26">
        <v>0</v>
      </c>
      <c r="AC268" s="26">
        <v>0</v>
      </c>
      <c r="AD268" s="26">
        <v>0</v>
      </c>
      <c r="AE268" s="26">
        <v>0</v>
      </c>
      <c r="AF268" s="26">
        <v>0</v>
      </c>
      <c r="AG268" s="22">
        <f t="shared" si="20"/>
        <v>0</v>
      </c>
      <c r="AH268" s="22">
        <f t="shared" si="21"/>
        <v>0</v>
      </c>
      <c r="AI268" s="22">
        <f t="shared" si="22"/>
        <v>0</v>
      </c>
      <c r="AJ268" s="22">
        <f t="shared" si="23"/>
        <v>0</v>
      </c>
      <c r="AK268" s="22">
        <f t="shared" si="24"/>
        <v>0</v>
      </c>
    </row>
    <row r="269" spans="1:37">
      <c r="A269" s="4" t="s">
        <v>208</v>
      </c>
      <c r="B269" s="6" t="s">
        <v>1375</v>
      </c>
      <c r="C269" s="23" t="s">
        <v>1117</v>
      </c>
      <c r="D269" s="23" t="s">
        <v>1118</v>
      </c>
      <c r="E269" s="23" t="s">
        <v>1814</v>
      </c>
      <c r="F269" s="9" t="s">
        <v>199</v>
      </c>
      <c r="G269" s="24" t="s">
        <v>11</v>
      </c>
      <c r="H269" s="3" t="s">
        <v>1325</v>
      </c>
      <c r="I269" s="27">
        <v>41121</v>
      </c>
      <c r="J269" s="26"/>
      <c r="K269" s="26"/>
      <c r="L269" s="26"/>
      <c r="M269" s="26"/>
      <c r="N269" s="26"/>
      <c r="O269" s="26"/>
      <c r="P269" s="26"/>
      <c r="Q269" s="26"/>
      <c r="R269" s="26"/>
      <c r="S269" s="26">
        <v>0</v>
      </c>
      <c r="T269" s="26">
        <v>0</v>
      </c>
      <c r="U269" s="26">
        <v>0</v>
      </c>
      <c r="V269" s="26">
        <v>461362.35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  <c r="AE269" s="26">
        <v>0</v>
      </c>
      <c r="AF269" s="26">
        <v>0</v>
      </c>
      <c r="AG269" s="22">
        <f t="shared" si="20"/>
        <v>0</v>
      </c>
      <c r="AH269" s="22">
        <f t="shared" si="21"/>
        <v>461362.35</v>
      </c>
      <c r="AI269" s="22">
        <f t="shared" si="22"/>
        <v>0</v>
      </c>
      <c r="AJ269" s="22">
        <f t="shared" si="23"/>
        <v>0</v>
      </c>
      <c r="AK269" s="22">
        <f t="shared" si="24"/>
        <v>461362.35</v>
      </c>
    </row>
    <row r="270" spans="1:37">
      <c r="A270" s="4" t="s">
        <v>208</v>
      </c>
      <c r="B270" s="6" t="s">
        <v>1351</v>
      </c>
      <c r="C270" s="23" t="s">
        <v>578</v>
      </c>
      <c r="D270" s="23" t="s">
        <v>579</v>
      </c>
      <c r="E270" s="23" t="s">
        <v>1816</v>
      </c>
      <c r="F270" s="9" t="s">
        <v>199</v>
      </c>
      <c r="G270" s="24" t="s">
        <v>11</v>
      </c>
      <c r="H270" s="3" t="s">
        <v>1325</v>
      </c>
      <c r="I270" s="27">
        <v>41424</v>
      </c>
      <c r="J270" s="26"/>
      <c r="K270" s="26"/>
      <c r="L270" s="26"/>
      <c r="M270" s="26"/>
      <c r="N270" s="26"/>
      <c r="O270" s="26"/>
      <c r="P270" s="26"/>
      <c r="Q270" s="26"/>
      <c r="R270" s="26"/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461096.89</v>
      </c>
      <c r="AG270" s="22">
        <f t="shared" si="20"/>
        <v>0</v>
      </c>
      <c r="AH270" s="22">
        <f t="shared" si="21"/>
        <v>0</v>
      </c>
      <c r="AI270" s="22">
        <f t="shared" si="22"/>
        <v>0</v>
      </c>
      <c r="AJ270" s="22">
        <f t="shared" si="23"/>
        <v>461096.89</v>
      </c>
      <c r="AK270" s="22">
        <f t="shared" si="24"/>
        <v>461096.89</v>
      </c>
    </row>
    <row r="271" spans="1:37">
      <c r="A271" s="4" t="s">
        <v>208</v>
      </c>
      <c r="B271" s="6" t="s">
        <v>1381</v>
      </c>
      <c r="C271" s="23" t="s">
        <v>950</v>
      </c>
      <c r="D271" s="23" t="s">
        <v>951</v>
      </c>
      <c r="E271" s="23" t="s">
        <v>1815</v>
      </c>
      <c r="F271" s="9" t="s">
        <v>199</v>
      </c>
      <c r="G271" s="24" t="s">
        <v>11</v>
      </c>
      <c r="H271" s="3" t="s">
        <v>1325</v>
      </c>
      <c r="I271" s="27">
        <v>40907</v>
      </c>
      <c r="J271" s="26"/>
      <c r="K271" s="26"/>
      <c r="L271" s="26"/>
      <c r="M271" s="26"/>
      <c r="N271" s="26"/>
      <c r="O271" s="26"/>
      <c r="P271" s="26"/>
      <c r="Q271" s="26"/>
      <c r="R271" s="26"/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6">
        <v>0</v>
      </c>
      <c r="AF271" s="26">
        <v>0</v>
      </c>
      <c r="AG271" s="22">
        <f t="shared" si="20"/>
        <v>0</v>
      </c>
      <c r="AH271" s="22">
        <f t="shared" si="21"/>
        <v>0</v>
      </c>
      <c r="AI271" s="22">
        <f t="shared" si="22"/>
        <v>0</v>
      </c>
      <c r="AJ271" s="22">
        <f t="shared" si="23"/>
        <v>0</v>
      </c>
      <c r="AK271" s="22">
        <f t="shared" si="24"/>
        <v>0</v>
      </c>
    </row>
    <row r="272" spans="1:37">
      <c r="A272" s="4" t="s">
        <v>208</v>
      </c>
      <c r="B272" s="6" t="s">
        <v>1350</v>
      </c>
      <c r="C272" s="23" t="s">
        <v>849</v>
      </c>
      <c r="D272" s="23" t="s">
        <v>850</v>
      </c>
      <c r="E272" s="23" t="s">
        <v>1811</v>
      </c>
      <c r="F272" s="9" t="s">
        <v>198</v>
      </c>
      <c r="G272" s="9" t="s">
        <v>205</v>
      </c>
      <c r="H272" s="3" t="s">
        <v>1325</v>
      </c>
      <c r="I272" s="27">
        <v>40888</v>
      </c>
      <c r="J272" s="26"/>
      <c r="K272" s="26"/>
      <c r="L272" s="26"/>
      <c r="M272" s="26"/>
      <c r="N272" s="26"/>
      <c r="O272" s="26"/>
      <c r="P272" s="26"/>
      <c r="Q272" s="26"/>
      <c r="R272" s="26"/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0</v>
      </c>
      <c r="AB272" s="26">
        <v>0</v>
      </c>
      <c r="AC272" s="26">
        <v>0</v>
      </c>
      <c r="AD272" s="26">
        <v>0</v>
      </c>
      <c r="AE272" s="26">
        <v>0</v>
      </c>
      <c r="AF272" s="26">
        <v>0</v>
      </c>
      <c r="AG272" s="22">
        <f t="shared" si="20"/>
        <v>0</v>
      </c>
      <c r="AH272" s="22">
        <f t="shared" si="21"/>
        <v>0</v>
      </c>
      <c r="AI272" s="22">
        <f t="shared" si="22"/>
        <v>0</v>
      </c>
      <c r="AJ272" s="22">
        <f t="shared" si="23"/>
        <v>0</v>
      </c>
      <c r="AK272" s="22">
        <f t="shared" si="24"/>
        <v>0</v>
      </c>
    </row>
    <row r="273" spans="1:37">
      <c r="A273" s="4" t="s">
        <v>208</v>
      </c>
      <c r="B273" s="6" t="s">
        <v>1410</v>
      </c>
      <c r="C273" s="23" t="s">
        <v>1541</v>
      </c>
      <c r="D273" s="23" t="s">
        <v>1542</v>
      </c>
      <c r="E273" s="23" t="s">
        <v>1816</v>
      </c>
      <c r="F273" s="9" t="s">
        <v>202</v>
      </c>
      <c r="G273" s="24" t="s">
        <v>304</v>
      </c>
      <c r="H273" s="3" t="s">
        <v>1325</v>
      </c>
      <c r="I273" s="27">
        <v>40862</v>
      </c>
      <c r="J273" s="26"/>
      <c r="K273" s="26"/>
      <c r="L273" s="26"/>
      <c r="M273" s="26"/>
      <c r="N273" s="26"/>
      <c r="O273" s="26"/>
      <c r="P273" s="26"/>
      <c r="Q273" s="26"/>
      <c r="R273" s="26"/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0</v>
      </c>
      <c r="Z273" s="26">
        <v>0</v>
      </c>
      <c r="AA273" s="26">
        <v>0</v>
      </c>
      <c r="AB273" s="26">
        <v>0</v>
      </c>
      <c r="AC273" s="26">
        <v>0</v>
      </c>
      <c r="AD273" s="26">
        <v>0</v>
      </c>
      <c r="AE273" s="26">
        <v>0</v>
      </c>
      <c r="AF273" s="26">
        <v>0</v>
      </c>
      <c r="AG273" s="22">
        <f t="shared" si="20"/>
        <v>0</v>
      </c>
      <c r="AH273" s="22">
        <f t="shared" si="21"/>
        <v>0</v>
      </c>
      <c r="AI273" s="22">
        <f t="shared" si="22"/>
        <v>0</v>
      </c>
      <c r="AJ273" s="22">
        <f t="shared" si="23"/>
        <v>0</v>
      </c>
      <c r="AK273" s="22">
        <f t="shared" si="24"/>
        <v>0</v>
      </c>
    </row>
    <row r="274" spans="1:37">
      <c r="A274" s="4" t="s">
        <v>208</v>
      </c>
      <c r="B274" s="6" t="s">
        <v>1367</v>
      </c>
      <c r="C274" s="23" t="s">
        <v>1543</v>
      </c>
      <c r="D274" s="23" t="s">
        <v>1544</v>
      </c>
      <c r="E274" s="23" t="s">
        <v>1814</v>
      </c>
      <c r="F274" s="9" t="s">
        <v>198</v>
      </c>
      <c r="G274" s="9" t="s">
        <v>204</v>
      </c>
      <c r="H274" s="3" t="s">
        <v>1325</v>
      </c>
      <c r="I274" s="27">
        <v>41240</v>
      </c>
      <c r="J274" s="26"/>
      <c r="K274" s="26"/>
      <c r="L274" s="26"/>
      <c r="M274" s="26"/>
      <c r="N274" s="26"/>
      <c r="O274" s="26"/>
      <c r="P274" s="26"/>
      <c r="Q274" s="26"/>
      <c r="R274" s="26"/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0</v>
      </c>
      <c r="Z274" s="26">
        <v>456912.83999999991</v>
      </c>
      <c r="AA274" s="26">
        <v>0</v>
      </c>
      <c r="AB274" s="26">
        <v>0</v>
      </c>
      <c r="AC274" s="26">
        <v>0</v>
      </c>
      <c r="AD274" s="26">
        <v>0</v>
      </c>
      <c r="AE274" s="26">
        <v>0</v>
      </c>
      <c r="AF274" s="26">
        <v>0</v>
      </c>
      <c r="AG274" s="22">
        <f t="shared" si="20"/>
        <v>0</v>
      </c>
      <c r="AH274" s="22">
        <f t="shared" si="21"/>
        <v>456912.83999999991</v>
      </c>
      <c r="AI274" s="22">
        <f t="shared" si="22"/>
        <v>0</v>
      </c>
      <c r="AJ274" s="22">
        <f t="shared" si="23"/>
        <v>0</v>
      </c>
      <c r="AK274" s="22">
        <f t="shared" si="24"/>
        <v>456912.83999999991</v>
      </c>
    </row>
    <row r="275" spans="1:37">
      <c r="A275" s="4" t="s">
        <v>208</v>
      </c>
      <c r="B275" s="6" t="s">
        <v>1345</v>
      </c>
      <c r="C275" s="23" t="s">
        <v>598</v>
      </c>
      <c r="D275" s="23" t="s">
        <v>599</v>
      </c>
      <c r="E275" s="23" t="s">
        <v>1816</v>
      </c>
      <c r="F275" s="9" t="s">
        <v>199</v>
      </c>
      <c r="G275" s="24" t="s">
        <v>11</v>
      </c>
      <c r="H275" s="3" t="s">
        <v>1325</v>
      </c>
      <c r="I275" s="27">
        <v>41274</v>
      </c>
      <c r="J275" s="26"/>
      <c r="K275" s="26"/>
      <c r="L275" s="26"/>
      <c r="M275" s="26"/>
      <c r="N275" s="26"/>
      <c r="O275" s="26"/>
      <c r="P275" s="26"/>
      <c r="Q275" s="26"/>
      <c r="R275" s="26"/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453307.00000000012</v>
      </c>
      <c r="AB275" s="26">
        <v>0</v>
      </c>
      <c r="AC275" s="26">
        <v>0</v>
      </c>
      <c r="AD275" s="26">
        <v>0</v>
      </c>
      <c r="AE275" s="26">
        <v>0</v>
      </c>
      <c r="AF275" s="26">
        <v>0</v>
      </c>
      <c r="AG275" s="22">
        <f t="shared" si="20"/>
        <v>0</v>
      </c>
      <c r="AH275" s="22">
        <f t="shared" si="21"/>
        <v>453307.00000000012</v>
      </c>
      <c r="AI275" s="22">
        <f t="shared" si="22"/>
        <v>0</v>
      </c>
      <c r="AJ275" s="22">
        <f t="shared" si="23"/>
        <v>0</v>
      </c>
      <c r="AK275" s="22">
        <f t="shared" si="24"/>
        <v>453307.00000000012</v>
      </c>
    </row>
    <row r="276" spans="1:37">
      <c r="A276" s="4" t="s">
        <v>208</v>
      </c>
      <c r="B276" s="6" t="s">
        <v>1405</v>
      </c>
      <c r="C276" s="23" t="s">
        <v>270</v>
      </c>
      <c r="D276" s="23" t="s">
        <v>299</v>
      </c>
      <c r="E276" s="23" t="s">
        <v>1815</v>
      </c>
      <c r="F276" s="9" t="s">
        <v>199</v>
      </c>
      <c r="G276" s="24" t="s">
        <v>203</v>
      </c>
      <c r="H276" s="3" t="s">
        <v>1325</v>
      </c>
      <c r="I276" s="27">
        <v>40908</v>
      </c>
      <c r="J276" s="26"/>
      <c r="K276" s="26"/>
      <c r="L276" s="26"/>
      <c r="M276" s="26"/>
      <c r="N276" s="26"/>
      <c r="O276" s="26"/>
      <c r="P276" s="26"/>
      <c r="Q276" s="26"/>
      <c r="R276" s="26"/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0</v>
      </c>
      <c r="Y276" s="26">
        <v>0</v>
      </c>
      <c r="Z276" s="26">
        <v>0</v>
      </c>
      <c r="AA276" s="26">
        <v>0</v>
      </c>
      <c r="AB276" s="26">
        <v>0</v>
      </c>
      <c r="AC276" s="26">
        <v>0</v>
      </c>
      <c r="AD276" s="26">
        <v>0</v>
      </c>
      <c r="AE276" s="26">
        <v>0</v>
      </c>
      <c r="AF276" s="26">
        <v>0</v>
      </c>
      <c r="AG276" s="22">
        <f t="shared" si="20"/>
        <v>0</v>
      </c>
      <c r="AH276" s="22">
        <f t="shared" si="21"/>
        <v>0</v>
      </c>
      <c r="AI276" s="22">
        <f t="shared" si="22"/>
        <v>0</v>
      </c>
      <c r="AJ276" s="22">
        <f t="shared" si="23"/>
        <v>0</v>
      </c>
      <c r="AK276" s="22">
        <f t="shared" si="24"/>
        <v>0</v>
      </c>
    </row>
    <row r="277" spans="1:37">
      <c r="A277" s="4" t="s">
        <v>208</v>
      </c>
      <c r="B277" s="6" t="s">
        <v>1376</v>
      </c>
      <c r="C277" s="23" t="s">
        <v>1545</v>
      </c>
      <c r="D277" s="23" t="s">
        <v>1546</v>
      </c>
      <c r="E277" s="23" t="s">
        <v>1815</v>
      </c>
      <c r="F277" s="9" t="s">
        <v>199</v>
      </c>
      <c r="G277" s="24" t="s">
        <v>203</v>
      </c>
      <c r="H277" s="3" t="s">
        <v>1325</v>
      </c>
      <c r="I277" s="27">
        <v>41274</v>
      </c>
      <c r="J277" s="26"/>
      <c r="K277" s="26"/>
      <c r="L277" s="26"/>
      <c r="M277" s="26"/>
      <c r="N277" s="26"/>
      <c r="O277" s="26"/>
      <c r="P277" s="26"/>
      <c r="Q277" s="26"/>
      <c r="R277" s="26"/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0</v>
      </c>
      <c r="Y277" s="26">
        <v>0</v>
      </c>
      <c r="Z277" s="26">
        <v>0</v>
      </c>
      <c r="AA277" s="26">
        <v>445719.84</v>
      </c>
      <c r="AB277" s="26">
        <v>0</v>
      </c>
      <c r="AC277" s="26">
        <v>0</v>
      </c>
      <c r="AD277" s="26">
        <v>0</v>
      </c>
      <c r="AE277" s="26">
        <v>0</v>
      </c>
      <c r="AF277" s="26">
        <v>0</v>
      </c>
      <c r="AG277" s="22">
        <f t="shared" si="20"/>
        <v>0</v>
      </c>
      <c r="AH277" s="22">
        <f t="shared" si="21"/>
        <v>445719.84</v>
      </c>
      <c r="AI277" s="22">
        <f t="shared" si="22"/>
        <v>0</v>
      </c>
      <c r="AJ277" s="22">
        <f t="shared" si="23"/>
        <v>0</v>
      </c>
      <c r="AK277" s="22">
        <f t="shared" si="24"/>
        <v>445719.84</v>
      </c>
    </row>
    <row r="278" spans="1:37">
      <c r="A278" s="4" t="s">
        <v>208</v>
      </c>
      <c r="B278" s="6" t="s">
        <v>1383</v>
      </c>
      <c r="C278" s="23" t="s">
        <v>276</v>
      </c>
      <c r="D278" s="23" t="s">
        <v>635</v>
      </c>
      <c r="E278" s="23" t="s">
        <v>1815</v>
      </c>
      <c r="F278" s="9" t="s">
        <v>199</v>
      </c>
      <c r="G278" s="24" t="s">
        <v>11</v>
      </c>
      <c r="H278" s="3" t="s">
        <v>1325</v>
      </c>
      <c r="I278" s="27">
        <v>40908</v>
      </c>
      <c r="J278" s="26"/>
      <c r="K278" s="26"/>
      <c r="L278" s="26"/>
      <c r="M278" s="26"/>
      <c r="N278" s="26"/>
      <c r="O278" s="26"/>
      <c r="P278" s="26"/>
      <c r="Q278" s="26"/>
      <c r="R278" s="26"/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0</v>
      </c>
      <c r="Z278" s="26">
        <v>0</v>
      </c>
      <c r="AA278" s="26">
        <v>0</v>
      </c>
      <c r="AB278" s="26">
        <v>0</v>
      </c>
      <c r="AC278" s="26">
        <v>0</v>
      </c>
      <c r="AD278" s="26">
        <v>0</v>
      </c>
      <c r="AE278" s="26">
        <v>0</v>
      </c>
      <c r="AF278" s="26">
        <v>0</v>
      </c>
      <c r="AG278" s="22">
        <f t="shared" si="20"/>
        <v>0</v>
      </c>
      <c r="AH278" s="22">
        <f t="shared" si="21"/>
        <v>0</v>
      </c>
      <c r="AI278" s="22">
        <f t="shared" si="22"/>
        <v>0</v>
      </c>
      <c r="AJ278" s="22">
        <f t="shared" si="23"/>
        <v>0</v>
      </c>
      <c r="AK278" s="22">
        <f t="shared" si="24"/>
        <v>0</v>
      </c>
    </row>
    <row r="279" spans="1:37">
      <c r="A279" s="4" t="s">
        <v>208</v>
      </c>
      <c r="B279" s="6" t="s">
        <v>1345</v>
      </c>
      <c r="C279" s="23" t="s">
        <v>1547</v>
      </c>
      <c r="D279" s="23" t="s">
        <v>422</v>
      </c>
      <c r="E279" s="23" t="s">
        <v>1816</v>
      </c>
      <c r="F279" s="9" t="s">
        <v>199</v>
      </c>
      <c r="G279" s="24" t="s">
        <v>11</v>
      </c>
      <c r="H279" s="3" t="s">
        <v>1325</v>
      </c>
      <c r="I279" s="27">
        <v>41121</v>
      </c>
      <c r="J279" s="26"/>
      <c r="K279" s="26"/>
      <c r="L279" s="26"/>
      <c r="M279" s="26"/>
      <c r="N279" s="26"/>
      <c r="O279" s="26"/>
      <c r="P279" s="26"/>
      <c r="Q279" s="26"/>
      <c r="R279" s="26"/>
      <c r="S279" s="26">
        <v>0</v>
      </c>
      <c r="T279" s="26">
        <v>0</v>
      </c>
      <c r="U279" s="26">
        <v>0</v>
      </c>
      <c r="V279" s="26">
        <v>441956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  <c r="AF279" s="26">
        <v>0</v>
      </c>
      <c r="AG279" s="22">
        <f t="shared" si="20"/>
        <v>0</v>
      </c>
      <c r="AH279" s="22">
        <f t="shared" si="21"/>
        <v>441956</v>
      </c>
      <c r="AI279" s="22">
        <f t="shared" si="22"/>
        <v>0</v>
      </c>
      <c r="AJ279" s="22">
        <f t="shared" si="23"/>
        <v>0</v>
      </c>
      <c r="AK279" s="22">
        <f t="shared" si="24"/>
        <v>441956</v>
      </c>
    </row>
    <row r="280" spans="1:37">
      <c r="A280" s="4" t="s">
        <v>208</v>
      </c>
      <c r="B280" s="6" t="s">
        <v>1387</v>
      </c>
      <c r="C280" s="23" t="s">
        <v>779</v>
      </c>
      <c r="D280" s="23" t="s">
        <v>780</v>
      </c>
      <c r="E280" s="23" t="s">
        <v>1818</v>
      </c>
      <c r="F280" s="9" t="s">
        <v>200</v>
      </c>
      <c r="G280" s="24" t="s">
        <v>201</v>
      </c>
      <c r="H280" s="3" t="s">
        <v>1325</v>
      </c>
      <c r="I280" s="27">
        <v>40754</v>
      </c>
      <c r="J280" s="26"/>
      <c r="K280" s="26"/>
      <c r="L280" s="26"/>
      <c r="M280" s="26"/>
      <c r="N280" s="26"/>
      <c r="O280" s="26"/>
      <c r="P280" s="26"/>
      <c r="Q280" s="26"/>
      <c r="R280" s="26"/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0</v>
      </c>
      <c r="AD280" s="26">
        <v>0</v>
      </c>
      <c r="AE280" s="26">
        <v>0</v>
      </c>
      <c r="AF280" s="26">
        <v>0</v>
      </c>
      <c r="AG280" s="22">
        <f t="shared" si="20"/>
        <v>0</v>
      </c>
      <c r="AH280" s="22">
        <f t="shared" si="21"/>
        <v>0</v>
      </c>
      <c r="AI280" s="22">
        <f t="shared" si="22"/>
        <v>0</v>
      </c>
      <c r="AJ280" s="22">
        <f t="shared" si="23"/>
        <v>0</v>
      </c>
      <c r="AK280" s="22">
        <f t="shared" si="24"/>
        <v>0</v>
      </c>
    </row>
    <row r="281" spans="1:37">
      <c r="A281" s="4" t="s">
        <v>208</v>
      </c>
      <c r="B281" s="6" t="s">
        <v>1365</v>
      </c>
      <c r="C281" s="23" t="s">
        <v>454</v>
      </c>
      <c r="D281" s="23" t="s">
        <v>455</v>
      </c>
      <c r="E281" s="23" t="s">
        <v>1812</v>
      </c>
      <c r="F281" s="9" t="s">
        <v>12</v>
      </c>
      <c r="G281" s="24" t="s">
        <v>11</v>
      </c>
      <c r="H281" s="3" t="s">
        <v>1325</v>
      </c>
      <c r="I281" s="27">
        <v>41090</v>
      </c>
      <c r="J281" s="26"/>
      <c r="K281" s="26"/>
      <c r="L281" s="26"/>
      <c r="M281" s="26"/>
      <c r="N281" s="26"/>
      <c r="O281" s="26"/>
      <c r="P281" s="26"/>
      <c r="Q281" s="26"/>
      <c r="R281" s="26"/>
      <c r="S281" s="26">
        <v>0</v>
      </c>
      <c r="T281" s="26">
        <v>0</v>
      </c>
      <c r="U281" s="26">
        <v>434119.79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26">
        <v>0</v>
      </c>
      <c r="AF281" s="26">
        <v>0</v>
      </c>
      <c r="AG281" s="22">
        <f t="shared" si="20"/>
        <v>0</v>
      </c>
      <c r="AH281" s="22">
        <f t="shared" si="21"/>
        <v>434119.79</v>
      </c>
      <c r="AI281" s="22">
        <f t="shared" si="22"/>
        <v>0</v>
      </c>
      <c r="AJ281" s="22">
        <f t="shared" si="23"/>
        <v>0</v>
      </c>
      <c r="AK281" s="22">
        <f t="shared" si="24"/>
        <v>434119.79</v>
      </c>
    </row>
    <row r="282" spans="1:37">
      <c r="A282" s="4" t="s">
        <v>208</v>
      </c>
      <c r="B282" s="6" t="s">
        <v>1351</v>
      </c>
      <c r="C282" s="23" t="s">
        <v>704</v>
      </c>
      <c r="D282" s="23" t="s">
        <v>705</v>
      </c>
      <c r="E282" s="23" t="s">
        <v>1816</v>
      </c>
      <c r="F282" s="9" t="s">
        <v>199</v>
      </c>
      <c r="G282" s="24" t="s">
        <v>11</v>
      </c>
      <c r="H282" s="3" t="s">
        <v>1325</v>
      </c>
      <c r="I282" s="27">
        <v>41424</v>
      </c>
      <c r="J282" s="26"/>
      <c r="K282" s="26"/>
      <c r="L282" s="26"/>
      <c r="M282" s="26"/>
      <c r="N282" s="26"/>
      <c r="O282" s="26"/>
      <c r="P282" s="26"/>
      <c r="Q282" s="26"/>
      <c r="R282" s="26"/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0</v>
      </c>
      <c r="Z282" s="26">
        <v>0</v>
      </c>
      <c r="AA282" s="26">
        <v>0</v>
      </c>
      <c r="AB282" s="26">
        <v>0</v>
      </c>
      <c r="AC282" s="26">
        <v>0</v>
      </c>
      <c r="AD282" s="26">
        <v>0</v>
      </c>
      <c r="AE282" s="26">
        <v>0</v>
      </c>
      <c r="AF282" s="26">
        <v>429996.07</v>
      </c>
      <c r="AG282" s="22">
        <f t="shared" si="20"/>
        <v>0</v>
      </c>
      <c r="AH282" s="22">
        <f t="shared" si="21"/>
        <v>0</v>
      </c>
      <c r="AI282" s="22">
        <f t="shared" si="22"/>
        <v>0</v>
      </c>
      <c r="AJ282" s="22">
        <f t="shared" si="23"/>
        <v>429996.07</v>
      </c>
      <c r="AK282" s="22">
        <f t="shared" si="24"/>
        <v>429996.07</v>
      </c>
    </row>
    <row r="283" spans="1:37">
      <c r="A283" s="4" t="s">
        <v>208</v>
      </c>
      <c r="B283" s="6" t="s">
        <v>1405</v>
      </c>
      <c r="C283" s="23" t="s">
        <v>918</v>
      </c>
      <c r="D283" s="23" t="s">
        <v>919</v>
      </c>
      <c r="E283" s="23" t="s">
        <v>1815</v>
      </c>
      <c r="F283" s="9" t="s">
        <v>199</v>
      </c>
      <c r="G283" s="24" t="s">
        <v>203</v>
      </c>
      <c r="H283" s="3" t="s">
        <v>1325</v>
      </c>
      <c r="I283" s="27">
        <v>40634</v>
      </c>
      <c r="J283" s="26"/>
      <c r="K283" s="26"/>
      <c r="L283" s="26"/>
      <c r="M283" s="26"/>
      <c r="N283" s="26"/>
      <c r="O283" s="26"/>
      <c r="P283" s="26"/>
      <c r="Q283" s="26"/>
      <c r="R283" s="26"/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6">
        <v>0</v>
      </c>
      <c r="AF283" s="26">
        <v>0</v>
      </c>
      <c r="AG283" s="22">
        <f t="shared" si="20"/>
        <v>0</v>
      </c>
      <c r="AH283" s="22">
        <f t="shared" si="21"/>
        <v>0</v>
      </c>
      <c r="AI283" s="22">
        <f t="shared" si="22"/>
        <v>0</v>
      </c>
      <c r="AJ283" s="22">
        <f t="shared" si="23"/>
        <v>0</v>
      </c>
      <c r="AK283" s="22">
        <f t="shared" si="24"/>
        <v>0</v>
      </c>
    </row>
    <row r="284" spans="1:37">
      <c r="A284" s="4" t="s">
        <v>208</v>
      </c>
      <c r="B284" s="6" t="s">
        <v>1345</v>
      </c>
      <c r="C284" s="23" t="s">
        <v>423</v>
      </c>
      <c r="D284" s="23" t="s">
        <v>424</v>
      </c>
      <c r="E284" s="23" t="s">
        <v>1816</v>
      </c>
      <c r="F284" s="9" t="s">
        <v>199</v>
      </c>
      <c r="G284" s="24" t="s">
        <v>11</v>
      </c>
      <c r="H284" s="3" t="s">
        <v>1325</v>
      </c>
      <c r="I284" s="27">
        <v>41060</v>
      </c>
      <c r="J284" s="26"/>
      <c r="K284" s="26"/>
      <c r="L284" s="26"/>
      <c r="M284" s="26"/>
      <c r="N284" s="26"/>
      <c r="O284" s="26"/>
      <c r="P284" s="26"/>
      <c r="Q284" s="26"/>
      <c r="R284" s="26"/>
      <c r="S284" s="26">
        <v>0</v>
      </c>
      <c r="T284" s="26">
        <v>306278.55</v>
      </c>
      <c r="U284" s="26">
        <v>61255.710000000021</v>
      </c>
      <c r="V284" s="26">
        <v>61255.739999999991</v>
      </c>
      <c r="W284" s="26">
        <v>0</v>
      </c>
      <c r="X284" s="26">
        <v>0</v>
      </c>
      <c r="Y284" s="26">
        <v>0</v>
      </c>
      <c r="Z284" s="26">
        <v>0</v>
      </c>
      <c r="AA284" s="26">
        <v>0</v>
      </c>
      <c r="AB284" s="26">
        <v>0</v>
      </c>
      <c r="AC284" s="26">
        <v>0</v>
      </c>
      <c r="AD284" s="26">
        <v>0</v>
      </c>
      <c r="AE284" s="26">
        <v>0</v>
      </c>
      <c r="AF284" s="26">
        <v>0</v>
      </c>
      <c r="AG284" s="22">
        <f t="shared" si="20"/>
        <v>0</v>
      </c>
      <c r="AH284" s="22">
        <f t="shared" si="21"/>
        <v>428790</v>
      </c>
      <c r="AI284" s="22">
        <f t="shared" si="22"/>
        <v>0</v>
      </c>
      <c r="AJ284" s="22">
        <f t="shared" si="23"/>
        <v>0</v>
      </c>
      <c r="AK284" s="22">
        <f t="shared" si="24"/>
        <v>428790</v>
      </c>
    </row>
    <row r="285" spans="1:37">
      <c r="A285" s="4" t="s">
        <v>208</v>
      </c>
      <c r="B285" s="6" t="s">
        <v>1345</v>
      </c>
      <c r="C285" s="23" t="s">
        <v>1548</v>
      </c>
      <c r="D285" s="23" t="s">
        <v>1549</v>
      </c>
      <c r="E285" s="23" t="s">
        <v>1816</v>
      </c>
      <c r="F285" s="9" t="s">
        <v>199</v>
      </c>
      <c r="G285" s="24" t="s">
        <v>11</v>
      </c>
      <c r="H285" s="3" t="s">
        <v>1325</v>
      </c>
      <c r="I285" s="27">
        <v>41060</v>
      </c>
      <c r="J285" s="26"/>
      <c r="K285" s="26"/>
      <c r="L285" s="26"/>
      <c r="M285" s="26"/>
      <c r="N285" s="26"/>
      <c r="O285" s="26"/>
      <c r="P285" s="26"/>
      <c r="Q285" s="26"/>
      <c r="R285" s="26"/>
      <c r="S285" s="26">
        <v>0</v>
      </c>
      <c r="T285" s="26">
        <v>304857.84999999998</v>
      </c>
      <c r="U285" s="26">
        <v>60971.570000000007</v>
      </c>
      <c r="V285" s="26">
        <v>60971.580000000016</v>
      </c>
      <c r="W285" s="26">
        <v>0</v>
      </c>
      <c r="X285" s="26">
        <v>0</v>
      </c>
      <c r="Y285" s="26">
        <v>0</v>
      </c>
      <c r="Z285" s="26">
        <v>0</v>
      </c>
      <c r="AA285" s="26">
        <v>0</v>
      </c>
      <c r="AB285" s="26">
        <v>0</v>
      </c>
      <c r="AC285" s="26">
        <v>0</v>
      </c>
      <c r="AD285" s="26">
        <v>0</v>
      </c>
      <c r="AE285" s="26">
        <v>0</v>
      </c>
      <c r="AF285" s="26">
        <v>0</v>
      </c>
      <c r="AG285" s="22">
        <f t="shared" si="20"/>
        <v>0</v>
      </c>
      <c r="AH285" s="22">
        <f t="shared" si="21"/>
        <v>426801</v>
      </c>
      <c r="AI285" s="22">
        <f t="shared" si="22"/>
        <v>0</v>
      </c>
      <c r="AJ285" s="22">
        <f t="shared" si="23"/>
        <v>0</v>
      </c>
      <c r="AK285" s="22">
        <f t="shared" si="24"/>
        <v>426801</v>
      </c>
    </row>
    <row r="286" spans="1:37">
      <c r="A286" s="4" t="s">
        <v>208</v>
      </c>
      <c r="B286" s="6" t="s">
        <v>1353</v>
      </c>
      <c r="C286" s="23" t="s">
        <v>730</v>
      </c>
      <c r="D286" s="23" t="s">
        <v>731</v>
      </c>
      <c r="E286" s="23" t="s">
        <v>1816</v>
      </c>
      <c r="F286" s="9" t="s">
        <v>199</v>
      </c>
      <c r="G286" s="24" t="s">
        <v>11</v>
      </c>
      <c r="H286" s="3" t="s">
        <v>1325</v>
      </c>
      <c r="I286" s="27">
        <v>41238</v>
      </c>
      <c r="J286" s="26"/>
      <c r="K286" s="26"/>
      <c r="L286" s="26"/>
      <c r="M286" s="26"/>
      <c r="N286" s="26"/>
      <c r="O286" s="26"/>
      <c r="P286" s="26"/>
      <c r="Q286" s="26"/>
      <c r="R286" s="26"/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0</v>
      </c>
      <c r="Z286" s="26">
        <v>425632.09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>
        <v>0</v>
      </c>
      <c r="AG286" s="22">
        <f t="shared" si="20"/>
        <v>0</v>
      </c>
      <c r="AH286" s="22">
        <f t="shared" si="21"/>
        <v>425632.09</v>
      </c>
      <c r="AI286" s="22">
        <f t="shared" si="22"/>
        <v>0</v>
      </c>
      <c r="AJ286" s="22">
        <f t="shared" si="23"/>
        <v>0</v>
      </c>
      <c r="AK286" s="22">
        <f t="shared" si="24"/>
        <v>425632.09</v>
      </c>
    </row>
    <row r="287" spans="1:37">
      <c r="A287" s="4" t="s">
        <v>208</v>
      </c>
      <c r="B287" s="6" t="s">
        <v>1350</v>
      </c>
      <c r="C287" s="23" t="s">
        <v>249</v>
      </c>
      <c r="D287" s="23" t="s">
        <v>193</v>
      </c>
      <c r="E287" s="23" t="s">
        <v>1811</v>
      </c>
      <c r="F287" s="9" t="s">
        <v>198</v>
      </c>
      <c r="G287" s="9" t="s">
        <v>205</v>
      </c>
      <c r="H287" s="3" t="s">
        <v>1325</v>
      </c>
      <c r="I287" s="27">
        <v>40862</v>
      </c>
      <c r="J287" s="26"/>
      <c r="K287" s="26"/>
      <c r="L287" s="26"/>
      <c r="M287" s="26"/>
      <c r="N287" s="26"/>
      <c r="O287" s="26"/>
      <c r="P287" s="26"/>
      <c r="Q287" s="26"/>
      <c r="R287" s="26"/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  <c r="Z287" s="26">
        <v>0</v>
      </c>
      <c r="AA287" s="26">
        <v>0</v>
      </c>
      <c r="AB287" s="26">
        <v>0</v>
      </c>
      <c r="AC287" s="26">
        <v>0</v>
      </c>
      <c r="AD287" s="26">
        <v>0</v>
      </c>
      <c r="AE287" s="26">
        <v>0</v>
      </c>
      <c r="AF287" s="26">
        <v>0</v>
      </c>
      <c r="AG287" s="22">
        <f t="shared" si="20"/>
        <v>0</v>
      </c>
      <c r="AH287" s="22">
        <f t="shared" si="21"/>
        <v>0</v>
      </c>
      <c r="AI287" s="22">
        <f t="shared" si="22"/>
        <v>0</v>
      </c>
      <c r="AJ287" s="22">
        <f t="shared" si="23"/>
        <v>0</v>
      </c>
      <c r="AK287" s="22">
        <f t="shared" si="24"/>
        <v>0</v>
      </c>
    </row>
    <row r="288" spans="1:37">
      <c r="A288" s="4" t="s">
        <v>208</v>
      </c>
      <c r="B288" s="6" t="s">
        <v>1411</v>
      </c>
      <c r="C288" s="23" t="s">
        <v>152</v>
      </c>
      <c r="D288" s="23" t="s">
        <v>183</v>
      </c>
      <c r="E288" s="23" t="s">
        <v>89</v>
      </c>
      <c r="F288" s="9" t="s">
        <v>9</v>
      </c>
      <c r="G288" s="24" t="s">
        <v>11</v>
      </c>
      <c r="H288" s="3" t="s">
        <v>1325</v>
      </c>
      <c r="I288" s="27">
        <v>40908</v>
      </c>
      <c r="J288" s="26"/>
      <c r="K288" s="26"/>
      <c r="L288" s="26"/>
      <c r="M288" s="26"/>
      <c r="N288" s="26"/>
      <c r="O288" s="26"/>
      <c r="P288" s="26"/>
      <c r="Q288" s="26"/>
      <c r="R288" s="26"/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6">
        <v>0</v>
      </c>
      <c r="Z288" s="26">
        <v>0</v>
      </c>
      <c r="AA288" s="26">
        <v>0</v>
      </c>
      <c r="AB288" s="26">
        <v>0</v>
      </c>
      <c r="AC288" s="26">
        <v>0</v>
      </c>
      <c r="AD288" s="26">
        <v>0</v>
      </c>
      <c r="AE288" s="26">
        <v>0</v>
      </c>
      <c r="AF288" s="26">
        <v>0</v>
      </c>
      <c r="AG288" s="22">
        <f t="shared" si="20"/>
        <v>0</v>
      </c>
      <c r="AH288" s="22">
        <f t="shared" si="21"/>
        <v>0</v>
      </c>
      <c r="AI288" s="22">
        <f t="shared" si="22"/>
        <v>0</v>
      </c>
      <c r="AJ288" s="22">
        <f t="shared" si="23"/>
        <v>0</v>
      </c>
      <c r="AK288" s="22">
        <f t="shared" si="24"/>
        <v>0</v>
      </c>
    </row>
    <row r="289" spans="1:37">
      <c r="A289" s="4" t="s">
        <v>208</v>
      </c>
      <c r="B289" s="6" t="s">
        <v>1353</v>
      </c>
      <c r="C289" s="23" t="s">
        <v>256</v>
      </c>
      <c r="D289" s="23" t="s">
        <v>1069</v>
      </c>
      <c r="E289" s="23" t="s">
        <v>1816</v>
      </c>
      <c r="F289" s="9" t="s">
        <v>199</v>
      </c>
      <c r="G289" s="24" t="s">
        <v>11</v>
      </c>
      <c r="H289" s="3" t="s">
        <v>1325</v>
      </c>
      <c r="I289" s="27">
        <v>40663</v>
      </c>
      <c r="J289" s="26"/>
      <c r="K289" s="26"/>
      <c r="L289" s="26"/>
      <c r="M289" s="26"/>
      <c r="N289" s="26"/>
      <c r="O289" s="26"/>
      <c r="P289" s="26"/>
      <c r="Q289" s="26"/>
      <c r="R289" s="26"/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6">
        <v>0</v>
      </c>
      <c r="Z289" s="26">
        <v>0</v>
      </c>
      <c r="AA289" s="26">
        <v>0</v>
      </c>
      <c r="AB289" s="26">
        <v>0</v>
      </c>
      <c r="AC289" s="26">
        <v>0</v>
      </c>
      <c r="AD289" s="26">
        <v>0</v>
      </c>
      <c r="AE289" s="26">
        <v>0</v>
      </c>
      <c r="AF289" s="26">
        <v>0</v>
      </c>
      <c r="AG289" s="22">
        <f t="shared" si="20"/>
        <v>0</v>
      </c>
      <c r="AH289" s="22">
        <f t="shared" si="21"/>
        <v>0</v>
      </c>
      <c r="AI289" s="22">
        <f t="shared" si="22"/>
        <v>0</v>
      </c>
      <c r="AJ289" s="22">
        <f t="shared" si="23"/>
        <v>0</v>
      </c>
      <c r="AK289" s="22">
        <f t="shared" si="24"/>
        <v>0</v>
      </c>
    </row>
    <row r="290" spans="1:37">
      <c r="A290" s="4" t="s">
        <v>208</v>
      </c>
      <c r="B290" s="6" t="s">
        <v>1410</v>
      </c>
      <c r="C290" s="23" t="s">
        <v>1550</v>
      </c>
      <c r="D290" s="23" t="s">
        <v>1551</v>
      </c>
      <c r="E290" s="23" t="s">
        <v>1816</v>
      </c>
      <c r="F290" s="9" t="s">
        <v>202</v>
      </c>
      <c r="G290" s="24" t="s">
        <v>304</v>
      </c>
      <c r="H290" s="3" t="s">
        <v>1325</v>
      </c>
      <c r="I290" s="27">
        <v>40844</v>
      </c>
      <c r="J290" s="26"/>
      <c r="K290" s="26"/>
      <c r="L290" s="26"/>
      <c r="M290" s="26"/>
      <c r="N290" s="26"/>
      <c r="O290" s="26"/>
      <c r="P290" s="26"/>
      <c r="Q290" s="26"/>
      <c r="R290" s="26"/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0</v>
      </c>
      <c r="Z290" s="26">
        <v>0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26">
        <v>0</v>
      </c>
      <c r="AG290" s="22">
        <f t="shared" si="20"/>
        <v>0</v>
      </c>
      <c r="AH290" s="22">
        <f t="shared" si="21"/>
        <v>0</v>
      </c>
      <c r="AI290" s="22">
        <f t="shared" si="22"/>
        <v>0</v>
      </c>
      <c r="AJ290" s="22">
        <f t="shared" si="23"/>
        <v>0</v>
      </c>
      <c r="AK290" s="22">
        <f t="shared" si="24"/>
        <v>0</v>
      </c>
    </row>
    <row r="291" spans="1:37">
      <c r="A291" s="4" t="s">
        <v>208</v>
      </c>
      <c r="B291" s="6" t="s">
        <v>1352</v>
      </c>
      <c r="C291" s="23" t="s">
        <v>1552</v>
      </c>
      <c r="D291" s="23" t="s">
        <v>667</v>
      </c>
      <c r="E291" s="23" t="s">
        <v>1816</v>
      </c>
      <c r="F291" s="9" t="s">
        <v>199</v>
      </c>
      <c r="G291" s="24" t="s">
        <v>11</v>
      </c>
      <c r="H291" s="3" t="s">
        <v>1325</v>
      </c>
      <c r="I291" s="27">
        <v>41059</v>
      </c>
      <c r="J291" s="26"/>
      <c r="K291" s="26"/>
      <c r="L291" s="26"/>
      <c r="M291" s="26"/>
      <c r="N291" s="26"/>
      <c r="O291" s="26"/>
      <c r="P291" s="26"/>
      <c r="Q291" s="26"/>
      <c r="R291" s="26"/>
      <c r="S291" s="26">
        <v>0</v>
      </c>
      <c r="T291" s="26">
        <v>410254</v>
      </c>
      <c r="U291" s="26">
        <v>0</v>
      </c>
      <c r="V291" s="26">
        <v>0</v>
      </c>
      <c r="W291" s="26">
        <v>0</v>
      </c>
      <c r="X291" s="26">
        <v>0</v>
      </c>
      <c r="Y291" s="26">
        <v>0</v>
      </c>
      <c r="Z291" s="26">
        <v>0</v>
      </c>
      <c r="AA291" s="26">
        <v>0</v>
      </c>
      <c r="AB291" s="26">
        <v>0</v>
      </c>
      <c r="AC291" s="26">
        <v>0</v>
      </c>
      <c r="AD291" s="26">
        <v>0</v>
      </c>
      <c r="AE291" s="26">
        <v>0</v>
      </c>
      <c r="AF291" s="26">
        <v>0</v>
      </c>
      <c r="AG291" s="22">
        <f t="shared" si="20"/>
        <v>0</v>
      </c>
      <c r="AH291" s="22">
        <f t="shared" si="21"/>
        <v>410254</v>
      </c>
      <c r="AI291" s="22">
        <f t="shared" si="22"/>
        <v>0</v>
      </c>
      <c r="AJ291" s="22">
        <f t="shared" si="23"/>
        <v>0</v>
      </c>
      <c r="AK291" s="22">
        <f t="shared" si="24"/>
        <v>410254</v>
      </c>
    </row>
    <row r="292" spans="1:37">
      <c r="A292" s="4" t="s">
        <v>208</v>
      </c>
      <c r="B292" s="6" t="s">
        <v>1404</v>
      </c>
      <c r="C292" s="23" t="s">
        <v>999</v>
      </c>
      <c r="D292" s="23" t="s">
        <v>1000</v>
      </c>
      <c r="E292" s="23" t="s">
        <v>1815</v>
      </c>
      <c r="F292" s="9" t="s">
        <v>143</v>
      </c>
      <c r="G292" s="24" t="s">
        <v>11</v>
      </c>
      <c r="H292" s="3" t="s">
        <v>1325</v>
      </c>
      <c r="I292" s="27">
        <v>40786</v>
      </c>
      <c r="J292" s="26"/>
      <c r="K292" s="26"/>
      <c r="L292" s="26"/>
      <c r="M292" s="26"/>
      <c r="N292" s="26"/>
      <c r="O292" s="26"/>
      <c r="P292" s="26"/>
      <c r="Q292" s="26"/>
      <c r="R292" s="26"/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0</v>
      </c>
      <c r="Z292" s="26">
        <v>0</v>
      </c>
      <c r="AA292" s="26">
        <v>0</v>
      </c>
      <c r="AB292" s="26">
        <v>0</v>
      </c>
      <c r="AC292" s="26">
        <v>0</v>
      </c>
      <c r="AD292" s="26">
        <v>0</v>
      </c>
      <c r="AE292" s="26">
        <v>0</v>
      </c>
      <c r="AF292" s="26">
        <v>0</v>
      </c>
      <c r="AG292" s="22">
        <f t="shared" si="20"/>
        <v>0</v>
      </c>
      <c r="AH292" s="22">
        <f t="shared" si="21"/>
        <v>0</v>
      </c>
      <c r="AI292" s="22">
        <f t="shared" si="22"/>
        <v>0</v>
      </c>
      <c r="AJ292" s="22">
        <f t="shared" si="23"/>
        <v>0</v>
      </c>
      <c r="AK292" s="22">
        <f t="shared" si="24"/>
        <v>0</v>
      </c>
    </row>
    <row r="293" spans="1:37">
      <c r="A293" s="4" t="s">
        <v>208</v>
      </c>
      <c r="B293" s="6" t="s">
        <v>1387</v>
      </c>
      <c r="C293" s="23" t="s">
        <v>1553</v>
      </c>
      <c r="D293" s="23" t="s">
        <v>1554</v>
      </c>
      <c r="E293" s="23" t="s">
        <v>1819</v>
      </c>
      <c r="F293" s="9" t="s">
        <v>200</v>
      </c>
      <c r="G293" s="24" t="s">
        <v>201</v>
      </c>
      <c r="H293" s="3" t="s">
        <v>1325</v>
      </c>
      <c r="I293" s="27">
        <v>40999</v>
      </c>
      <c r="J293" s="26"/>
      <c r="K293" s="26"/>
      <c r="L293" s="26"/>
      <c r="M293" s="26"/>
      <c r="N293" s="26"/>
      <c r="O293" s="26"/>
      <c r="P293" s="26"/>
      <c r="Q293" s="26"/>
      <c r="R293" s="26"/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  <c r="Z293" s="26">
        <v>0</v>
      </c>
      <c r="AA293" s="26">
        <v>0</v>
      </c>
      <c r="AB293" s="26">
        <v>0</v>
      </c>
      <c r="AC293" s="26">
        <v>0</v>
      </c>
      <c r="AD293" s="26">
        <v>0</v>
      </c>
      <c r="AE293" s="26">
        <v>0</v>
      </c>
      <c r="AF293" s="26">
        <v>0</v>
      </c>
      <c r="AG293" s="22">
        <f t="shared" si="20"/>
        <v>0</v>
      </c>
      <c r="AH293" s="22">
        <f t="shared" si="21"/>
        <v>0</v>
      </c>
      <c r="AI293" s="22">
        <f t="shared" si="22"/>
        <v>0</v>
      </c>
      <c r="AJ293" s="22">
        <f t="shared" si="23"/>
        <v>0</v>
      </c>
      <c r="AK293" s="22">
        <f t="shared" si="24"/>
        <v>0</v>
      </c>
    </row>
    <row r="294" spans="1:37">
      <c r="A294" s="4" t="s">
        <v>208</v>
      </c>
      <c r="B294" s="6" t="s">
        <v>1385</v>
      </c>
      <c r="C294" s="23" t="s">
        <v>1555</v>
      </c>
      <c r="D294" s="23" t="s">
        <v>1556</v>
      </c>
      <c r="E294" s="23" t="s">
        <v>1815</v>
      </c>
      <c r="F294" s="9" t="s">
        <v>202</v>
      </c>
      <c r="G294" s="24" t="s">
        <v>11</v>
      </c>
      <c r="H294" s="3" t="s">
        <v>1325</v>
      </c>
      <c r="I294" s="27">
        <v>41274</v>
      </c>
      <c r="J294" s="26"/>
      <c r="K294" s="26"/>
      <c r="L294" s="26"/>
      <c r="M294" s="26"/>
      <c r="N294" s="26"/>
      <c r="O294" s="26"/>
      <c r="P294" s="26"/>
      <c r="Q294" s="26"/>
      <c r="R294" s="26"/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399335.95999999996</v>
      </c>
      <c r="AB294" s="26">
        <v>0</v>
      </c>
      <c r="AC294" s="26">
        <v>0</v>
      </c>
      <c r="AD294" s="26">
        <v>0</v>
      </c>
      <c r="AE294" s="26">
        <v>0</v>
      </c>
      <c r="AF294" s="26">
        <v>0</v>
      </c>
      <c r="AG294" s="22">
        <f t="shared" si="20"/>
        <v>0</v>
      </c>
      <c r="AH294" s="22">
        <f t="shared" si="21"/>
        <v>399335.95999999996</v>
      </c>
      <c r="AI294" s="22">
        <f t="shared" si="22"/>
        <v>0</v>
      </c>
      <c r="AJ294" s="22">
        <f t="shared" si="23"/>
        <v>0</v>
      </c>
      <c r="AK294" s="22">
        <f t="shared" si="24"/>
        <v>399335.95999999996</v>
      </c>
    </row>
    <row r="295" spans="1:37">
      <c r="A295" s="4" t="s">
        <v>208</v>
      </c>
      <c r="B295" s="6" t="s">
        <v>1385</v>
      </c>
      <c r="C295" s="23" t="s">
        <v>1557</v>
      </c>
      <c r="D295" s="23" t="s">
        <v>1558</v>
      </c>
      <c r="E295" s="23" t="s">
        <v>1815</v>
      </c>
      <c r="F295" s="9" t="s">
        <v>202</v>
      </c>
      <c r="G295" s="24" t="s">
        <v>11</v>
      </c>
      <c r="H295" s="3" t="s">
        <v>1325</v>
      </c>
      <c r="I295" s="27">
        <v>41274</v>
      </c>
      <c r="J295" s="26"/>
      <c r="K295" s="26"/>
      <c r="L295" s="26"/>
      <c r="M295" s="26"/>
      <c r="N295" s="26"/>
      <c r="O295" s="26"/>
      <c r="P295" s="26"/>
      <c r="Q295" s="26"/>
      <c r="R295" s="26"/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6">
        <v>0</v>
      </c>
      <c r="Z295" s="26">
        <v>0</v>
      </c>
      <c r="AA295" s="26">
        <v>399335.95999999996</v>
      </c>
      <c r="AB295" s="26">
        <v>0</v>
      </c>
      <c r="AC295" s="26">
        <v>0</v>
      </c>
      <c r="AD295" s="26">
        <v>0</v>
      </c>
      <c r="AE295" s="26">
        <v>0</v>
      </c>
      <c r="AF295" s="26">
        <v>0</v>
      </c>
      <c r="AG295" s="22">
        <f t="shared" si="20"/>
        <v>0</v>
      </c>
      <c r="AH295" s="22">
        <f t="shared" si="21"/>
        <v>399335.95999999996</v>
      </c>
      <c r="AI295" s="22">
        <f t="shared" si="22"/>
        <v>0</v>
      </c>
      <c r="AJ295" s="22">
        <f t="shared" si="23"/>
        <v>0</v>
      </c>
      <c r="AK295" s="22">
        <f t="shared" si="24"/>
        <v>399335.95999999996</v>
      </c>
    </row>
    <row r="296" spans="1:37">
      <c r="A296" s="4" t="s">
        <v>208</v>
      </c>
      <c r="B296" s="6" t="s">
        <v>1346</v>
      </c>
      <c r="C296" s="23" t="s">
        <v>970</v>
      </c>
      <c r="D296" s="23" t="s">
        <v>971</v>
      </c>
      <c r="E296" s="23" t="s">
        <v>1816</v>
      </c>
      <c r="F296" s="9" t="s">
        <v>199</v>
      </c>
      <c r="G296" s="24" t="s">
        <v>11</v>
      </c>
      <c r="H296" s="3" t="s">
        <v>1325</v>
      </c>
      <c r="I296" s="27">
        <v>41030</v>
      </c>
      <c r="J296" s="26"/>
      <c r="K296" s="26"/>
      <c r="L296" s="26"/>
      <c r="M296" s="26"/>
      <c r="N296" s="26"/>
      <c r="O296" s="26"/>
      <c r="P296" s="26"/>
      <c r="Q296" s="26"/>
      <c r="R296" s="26"/>
      <c r="S296" s="26">
        <v>0</v>
      </c>
      <c r="T296" s="26">
        <v>396508.71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v>0</v>
      </c>
      <c r="AB296" s="26">
        <v>0</v>
      </c>
      <c r="AC296" s="26">
        <v>0</v>
      </c>
      <c r="AD296" s="26">
        <v>0</v>
      </c>
      <c r="AE296" s="26">
        <v>0</v>
      </c>
      <c r="AF296" s="26">
        <v>0</v>
      </c>
      <c r="AG296" s="22">
        <f t="shared" si="20"/>
        <v>0</v>
      </c>
      <c r="AH296" s="22">
        <f t="shared" si="21"/>
        <v>396508.71</v>
      </c>
      <c r="AI296" s="22">
        <f t="shared" si="22"/>
        <v>0</v>
      </c>
      <c r="AJ296" s="22">
        <f t="shared" si="23"/>
        <v>0</v>
      </c>
      <c r="AK296" s="22">
        <f t="shared" si="24"/>
        <v>396508.71</v>
      </c>
    </row>
    <row r="297" spans="1:37">
      <c r="A297" s="4" t="s">
        <v>208</v>
      </c>
      <c r="B297" s="6" t="s">
        <v>1385</v>
      </c>
      <c r="C297" s="23" t="s">
        <v>688</v>
      </c>
      <c r="D297" s="23" t="s">
        <v>689</v>
      </c>
      <c r="E297" s="23" t="s">
        <v>1815</v>
      </c>
      <c r="F297" s="9" t="s">
        <v>202</v>
      </c>
      <c r="G297" s="24" t="s">
        <v>11</v>
      </c>
      <c r="H297" s="3" t="s">
        <v>1325</v>
      </c>
      <c r="I297" s="27">
        <v>41120</v>
      </c>
      <c r="J297" s="26"/>
      <c r="K297" s="26"/>
      <c r="L297" s="26"/>
      <c r="M297" s="26"/>
      <c r="N297" s="26"/>
      <c r="O297" s="26"/>
      <c r="P297" s="26"/>
      <c r="Q297" s="26"/>
      <c r="R297" s="26"/>
      <c r="S297" s="26">
        <v>0</v>
      </c>
      <c r="T297" s="26">
        <v>0</v>
      </c>
      <c r="U297" s="26">
        <v>0</v>
      </c>
      <c r="V297" s="26">
        <v>395522.67</v>
      </c>
      <c r="W297" s="26">
        <v>0</v>
      </c>
      <c r="X297" s="26">
        <v>0</v>
      </c>
      <c r="Y297" s="26">
        <v>0</v>
      </c>
      <c r="Z297" s="26">
        <v>0</v>
      </c>
      <c r="AA297" s="26">
        <v>0</v>
      </c>
      <c r="AB297" s="26">
        <v>0</v>
      </c>
      <c r="AC297" s="26">
        <v>0</v>
      </c>
      <c r="AD297" s="26">
        <v>0</v>
      </c>
      <c r="AE297" s="26">
        <v>0</v>
      </c>
      <c r="AF297" s="26">
        <v>0</v>
      </c>
      <c r="AG297" s="22">
        <f t="shared" si="20"/>
        <v>0</v>
      </c>
      <c r="AH297" s="22">
        <f t="shared" si="21"/>
        <v>395522.67</v>
      </c>
      <c r="AI297" s="22">
        <f t="shared" si="22"/>
        <v>0</v>
      </c>
      <c r="AJ297" s="22">
        <f t="shared" si="23"/>
        <v>0</v>
      </c>
      <c r="AK297" s="22">
        <f t="shared" si="24"/>
        <v>395522.67</v>
      </c>
    </row>
    <row r="298" spans="1:37">
      <c r="A298" s="4" t="s">
        <v>208</v>
      </c>
      <c r="B298" s="6" t="s">
        <v>1345</v>
      </c>
      <c r="C298" s="23" t="s">
        <v>416</v>
      </c>
      <c r="D298" s="23" t="s">
        <v>417</v>
      </c>
      <c r="E298" s="23" t="s">
        <v>1816</v>
      </c>
      <c r="F298" s="9" t="s">
        <v>199</v>
      </c>
      <c r="G298" s="24" t="s">
        <v>11</v>
      </c>
      <c r="H298" s="3" t="s">
        <v>1325</v>
      </c>
      <c r="I298" s="27">
        <v>41060</v>
      </c>
      <c r="J298" s="26"/>
      <c r="K298" s="26"/>
      <c r="L298" s="26"/>
      <c r="M298" s="26"/>
      <c r="N298" s="26"/>
      <c r="O298" s="26"/>
      <c r="P298" s="26"/>
      <c r="Q298" s="26"/>
      <c r="R298" s="26"/>
      <c r="S298" s="26">
        <v>0</v>
      </c>
      <c r="T298" s="26">
        <v>282157.84999999998</v>
      </c>
      <c r="U298" s="26">
        <v>56431.570000000007</v>
      </c>
      <c r="V298" s="26">
        <v>56431.580000000016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26">
        <v>0</v>
      </c>
      <c r="AG298" s="22">
        <f t="shared" si="20"/>
        <v>0</v>
      </c>
      <c r="AH298" s="22">
        <f t="shared" si="21"/>
        <v>395021</v>
      </c>
      <c r="AI298" s="22">
        <f t="shared" si="22"/>
        <v>0</v>
      </c>
      <c r="AJ298" s="22">
        <f t="shared" si="23"/>
        <v>0</v>
      </c>
      <c r="AK298" s="22">
        <f t="shared" si="24"/>
        <v>395021</v>
      </c>
    </row>
    <row r="299" spans="1:37">
      <c r="A299" s="4" t="s">
        <v>208</v>
      </c>
      <c r="B299" s="6" t="s">
        <v>1375</v>
      </c>
      <c r="C299" s="23" t="s">
        <v>385</v>
      </c>
      <c r="D299" s="23" t="s">
        <v>386</v>
      </c>
      <c r="E299" s="23" t="s">
        <v>1816</v>
      </c>
      <c r="F299" s="9" t="s">
        <v>199</v>
      </c>
      <c r="G299" s="24" t="s">
        <v>11</v>
      </c>
      <c r="H299" s="3" t="s">
        <v>1325</v>
      </c>
      <c r="I299" s="27">
        <v>41061</v>
      </c>
      <c r="J299" s="26"/>
      <c r="K299" s="26"/>
      <c r="L299" s="26"/>
      <c r="M299" s="26"/>
      <c r="N299" s="26"/>
      <c r="O299" s="26"/>
      <c r="P299" s="26"/>
      <c r="Q299" s="26"/>
      <c r="R299" s="26"/>
      <c r="S299" s="26">
        <v>0</v>
      </c>
      <c r="T299" s="26">
        <v>0</v>
      </c>
      <c r="U299" s="26">
        <v>389075.85</v>
      </c>
      <c r="V299" s="26">
        <v>0</v>
      </c>
      <c r="W299" s="26">
        <v>0</v>
      </c>
      <c r="X299" s="26">
        <v>0</v>
      </c>
      <c r="Y299" s="26">
        <v>0</v>
      </c>
      <c r="Z299" s="26">
        <v>0</v>
      </c>
      <c r="AA299" s="26">
        <v>0</v>
      </c>
      <c r="AB299" s="26">
        <v>0</v>
      </c>
      <c r="AC299" s="26">
        <v>0</v>
      </c>
      <c r="AD299" s="26">
        <v>0</v>
      </c>
      <c r="AE299" s="26">
        <v>0</v>
      </c>
      <c r="AF299" s="26">
        <v>0</v>
      </c>
      <c r="AG299" s="22">
        <f t="shared" si="20"/>
        <v>0</v>
      </c>
      <c r="AH299" s="22">
        <f t="shared" si="21"/>
        <v>389075.85</v>
      </c>
      <c r="AI299" s="22">
        <f t="shared" si="22"/>
        <v>0</v>
      </c>
      <c r="AJ299" s="22">
        <f t="shared" si="23"/>
        <v>0</v>
      </c>
      <c r="AK299" s="22">
        <f t="shared" si="24"/>
        <v>389075.85</v>
      </c>
    </row>
    <row r="300" spans="1:37">
      <c r="A300" s="4" t="s">
        <v>208</v>
      </c>
      <c r="B300" s="6" t="s">
        <v>1350</v>
      </c>
      <c r="C300" s="23" t="s">
        <v>167</v>
      </c>
      <c r="D300" s="23" t="s">
        <v>190</v>
      </c>
      <c r="E300" s="23" t="s">
        <v>1811</v>
      </c>
      <c r="F300" s="9" t="s">
        <v>198</v>
      </c>
      <c r="G300" s="9" t="s">
        <v>205</v>
      </c>
      <c r="H300" s="3" t="s">
        <v>1325</v>
      </c>
      <c r="I300" s="27">
        <v>40739</v>
      </c>
      <c r="J300" s="26"/>
      <c r="K300" s="26"/>
      <c r="L300" s="26"/>
      <c r="M300" s="26"/>
      <c r="N300" s="26"/>
      <c r="O300" s="26"/>
      <c r="P300" s="26"/>
      <c r="Q300" s="26"/>
      <c r="R300" s="26"/>
      <c r="S300" s="26">
        <v>2160.1399999999994</v>
      </c>
      <c r="T300" s="26">
        <v>2160.1399999999994</v>
      </c>
      <c r="U300" s="26">
        <v>2402.8000000000011</v>
      </c>
      <c r="V300" s="26">
        <v>2160.1399999999994</v>
      </c>
      <c r="W300" s="26">
        <v>2160.1399999999994</v>
      </c>
      <c r="X300" s="26">
        <v>2160.1399999999994</v>
      </c>
      <c r="Y300" s="26">
        <v>2160.1399999999994</v>
      </c>
      <c r="Z300" s="26">
        <v>2160.1399999999994</v>
      </c>
      <c r="AA300" s="26">
        <v>0</v>
      </c>
      <c r="AB300" s="26">
        <v>0</v>
      </c>
      <c r="AC300" s="26">
        <v>0</v>
      </c>
      <c r="AD300" s="26">
        <v>0</v>
      </c>
      <c r="AE300" s="26">
        <v>0</v>
      </c>
      <c r="AF300" s="26">
        <v>0</v>
      </c>
      <c r="AG300" s="22">
        <f t="shared" si="20"/>
        <v>0</v>
      </c>
      <c r="AH300" s="22">
        <f t="shared" si="21"/>
        <v>17523.78</v>
      </c>
      <c r="AI300" s="22">
        <f t="shared" si="22"/>
        <v>0</v>
      </c>
      <c r="AJ300" s="22">
        <f t="shared" si="23"/>
        <v>0</v>
      </c>
      <c r="AK300" s="22">
        <f t="shared" si="24"/>
        <v>17523.78</v>
      </c>
    </row>
    <row r="301" spans="1:37">
      <c r="A301" s="4" t="s">
        <v>208</v>
      </c>
      <c r="B301" s="6" t="s">
        <v>1383</v>
      </c>
      <c r="C301" s="23" t="s">
        <v>1559</v>
      </c>
      <c r="D301" s="23" t="s">
        <v>1560</v>
      </c>
      <c r="E301" s="23" t="s">
        <v>1815</v>
      </c>
      <c r="F301" s="9" t="s">
        <v>199</v>
      </c>
      <c r="G301" s="24" t="s">
        <v>11</v>
      </c>
      <c r="H301" s="3" t="s">
        <v>1325</v>
      </c>
      <c r="I301" s="27">
        <v>40816</v>
      </c>
      <c r="J301" s="26"/>
      <c r="K301" s="26"/>
      <c r="L301" s="26"/>
      <c r="M301" s="26"/>
      <c r="N301" s="26"/>
      <c r="O301" s="26"/>
      <c r="P301" s="26"/>
      <c r="Q301" s="26"/>
      <c r="R301" s="26"/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0</v>
      </c>
      <c r="Z301" s="26">
        <v>0</v>
      </c>
      <c r="AA301" s="26">
        <v>0</v>
      </c>
      <c r="AB301" s="26">
        <v>0</v>
      </c>
      <c r="AC301" s="26">
        <v>0</v>
      </c>
      <c r="AD301" s="26">
        <v>0</v>
      </c>
      <c r="AE301" s="26">
        <v>0</v>
      </c>
      <c r="AF301" s="26">
        <v>0</v>
      </c>
      <c r="AG301" s="22">
        <f t="shared" si="20"/>
        <v>0</v>
      </c>
      <c r="AH301" s="22">
        <f t="shared" si="21"/>
        <v>0</v>
      </c>
      <c r="AI301" s="22">
        <f t="shared" si="22"/>
        <v>0</v>
      </c>
      <c r="AJ301" s="22">
        <f t="shared" si="23"/>
        <v>0</v>
      </c>
      <c r="AK301" s="22">
        <f t="shared" si="24"/>
        <v>0</v>
      </c>
    </row>
    <row r="302" spans="1:37">
      <c r="A302" s="4" t="s">
        <v>208</v>
      </c>
      <c r="B302" s="6" t="s">
        <v>1391</v>
      </c>
      <c r="C302" s="23" t="s">
        <v>1038</v>
      </c>
      <c r="D302" s="23" t="s">
        <v>1039</v>
      </c>
      <c r="E302" s="23" t="s">
        <v>1820</v>
      </c>
      <c r="F302" s="9" t="s">
        <v>199</v>
      </c>
      <c r="G302" s="24" t="s">
        <v>11</v>
      </c>
      <c r="H302" s="3" t="s">
        <v>1325</v>
      </c>
      <c r="I302" s="27">
        <v>40877</v>
      </c>
      <c r="J302" s="26"/>
      <c r="K302" s="26"/>
      <c r="L302" s="26"/>
      <c r="M302" s="26"/>
      <c r="N302" s="26"/>
      <c r="O302" s="26"/>
      <c r="P302" s="26"/>
      <c r="Q302" s="26"/>
      <c r="R302" s="26"/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6">
        <v>0</v>
      </c>
      <c r="Z302" s="26">
        <v>0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26">
        <v>0</v>
      </c>
      <c r="AG302" s="22">
        <f t="shared" si="20"/>
        <v>0</v>
      </c>
      <c r="AH302" s="22">
        <f t="shared" si="21"/>
        <v>0</v>
      </c>
      <c r="AI302" s="22">
        <f t="shared" si="22"/>
        <v>0</v>
      </c>
      <c r="AJ302" s="22">
        <f t="shared" si="23"/>
        <v>0</v>
      </c>
      <c r="AK302" s="22">
        <f t="shared" si="24"/>
        <v>0</v>
      </c>
    </row>
    <row r="303" spans="1:37">
      <c r="A303" s="4" t="s">
        <v>208</v>
      </c>
      <c r="B303" s="6" t="s">
        <v>1365</v>
      </c>
      <c r="C303" s="23" t="s">
        <v>764</v>
      </c>
      <c r="D303" s="23" t="s">
        <v>765</v>
      </c>
      <c r="E303" s="23" t="s">
        <v>1812</v>
      </c>
      <c r="F303" s="9" t="s">
        <v>9</v>
      </c>
      <c r="G303" s="24" t="s">
        <v>11</v>
      </c>
      <c r="H303" s="3" t="s">
        <v>1325</v>
      </c>
      <c r="I303" s="27">
        <v>41213</v>
      </c>
      <c r="J303" s="26"/>
      <c r="K303" s="26"/>
      <c r="L303" s="26"/>
      <c r="M303" s="26"/>
      <c r="N303" s="26"/>
      <c r="O303" s="26"/>
      <c r="P303" s="26"/>
      <c r="Q303" s="26"/>
      <c r="R303" s="26"/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378919.51</v>
      </c>
      <c r="Z303" s="26">
        <v>0</v>
      </c>
      <c r="AA303" s="26">
        <v>0</v>
      </c>
      <c r="AB303" s="26">
        <v>0</v>
      </c>
      <c r="AC303" s="26">
        <v>0</v>
      </c>
      <c r="AD303" s="26">
        <v>0</v>
      </c>
      <c r="AE303" s="26">
        <v>0</v>
      </c>
      <c r="AF303" s="26">
        <v>0</v>
      </c>
      <c r="AG303" s="22">
        <f t="shared" si="20"/>
        <v>0</v>
      </c>
      <c r="AH303" s="22">
        <f t="shared" si="21"/>
        <v>378919.51</v>
      </c>
      <c r="AI303" s="22">
        <f t="shared" si="22"/>
        <v>0</v>
      </c>
      <c r="AJ303" s="22">
        <f t="shared" si="23"/>
        <v>0</v>
      </c>
      <c r="AK303" s="22">
        <f t="shared" si="24"/>
        <v>378919.51</v>
      </c>
    </row>
    <row r="304" spans="1:37">
      <c r="A304" s="4" t="s">
        <v>208</v>
      </c>
      <c r="B304" s="6" t="s">
        <v>1399</v>
      </c>
      <c r="C304" s="23" t="s">
        <v>1561</v>
      </c>
      <c r="D304" s="23" t="s">
        <v>558</v>
      </c>
      <c r="E304" s="23" t="s">
        <v>1817</v>
      </c>
      <c r="F304" s="9" t="s">
        <v>202</v>
      </c>
      <c r="G304" s="24" t="s">
        <v>304</v>
      </c>
      <c r="H304" s="3" t="s">
        <v>1325</v>
      </c>
      <c r="I304" s="27">
        <v>41363</v>
      </c>
      <c r="J304" s="26"/>
      <c r="K304" s="26"/>
      <c r="L304" s="26"/>
      <c r="M304" s="26"/>
      <c r="N304" s="26"/>
      <c r="O304" s="26"/>
      <c r="P304" s="26"/>
      <c r="Q304" s="26"/>
      <c r="R304" s="26"/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0</v>
      </c>
      <c r="Z304" s="26">
        <v>0</v>
      </c>
      <c r="AA304" s="26">
        <v>0</v>
      </c>
      <c r="AB304" s="26">
        <v>0</v>
      </c>
      <c r="AC304" s="26">
        <v>0</v>
      </c>
      <c r="AD304" s="26">
        <v>375253.54</v>
      </c>
      <c r="AE304" s="26">
        <v>0</v>
      </c>
      <c r="AF304" s="26">
        <v>0</v>
      </c>
      <c r="AG304" s="22">
        <f t="shared" si="20"/>
        <v>0</v>
      </c>
      <c r="AH304" s="22">
        <f t="shared" si="21"/>
        <v>0</v>
      </c>
      <c r="AI304" s="22">
        <f t="shared" si="22"/>
        <v>375253.54</v>
      </c>
      <c r="AJ304" s="22">
        <f t="shared" si="23"/>
        <v>0</v>
      </c>
      <c r="AK304" s="22">
        <f t="shared" si="24"/>
        <v>375253.54</v>
      </c>
    </row>
    <row r="305" spans="1:37">
      <c r="A305" s="4" t="s">
        <v>208</v>
      </c>
      <c r="B305" s="6" t="s">
        <v>1364</v>
      </c>
      <c r="C305" s="23" t="s">
        <v>966</v>
      </c>
      <c r="D305" s="23" t="s">
        <v>967</v>
      </c>
      <c r="E305" s="23" t="s">
        <v>1820</v>
      </c>
      <c r="F305" s="9" t="s">
        <v>199</v>
      </c>
      <c r="G305" s="24" t="s">
        <v>11</v>
      </c>
      <c r="H305" s="3" t="s">
        <v>1325</v>
      </c>
      <c r="I305" s="27">
        <v>40907</v>
      </c>
      <c r="J305" s="26"/>
      <c r="K305" s="26"/>
      <c r="L305" s="26"/>
      <c r="M305" s="26"/>
      <c r="N305" s="26"/>
      <c r="O305" s="26"/>
      <c r="P305" s="26"/>
      <c r="Q305" s="26"/>
      <c r="R305" s="26"/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v>0</v>
      </c>
      <c r="AG305" s="22">
        <f t="shared" si="20"/>
        <v>0</v>
      </c>
      <c r="AH305" s="22">
        <f t="shared" si="21"/>
        <v>0</v>
      </c>
      <c r="AI305" s="22">
        <f t="shared" si="22"/>
        <v>0</v>
      </c>
      <c r="AJ305" s="22">
        <f t="shared" si="23"/>
        <v>0</v>
      </c>
      <c r="AK305" s="22">
        <f t="shared" si="24"/>
        <v>0</v>
      </c>
    </row>
    <row r="306" spans="1:37">
      <c r="A306" s="4" t="s">
        <v>208</v>
      </c>
      <c r="B306" s="6" t="s">
        <v>1412</v>
      </c>
      <c r="C306" s="23" t="s">
        <v>529</v>
      </c>
      <c r="D306" s="23" t="s">
        <v>530</v>
      </c>
      <c r="E306" s="23" t="s">
        <v>1816</v>
      </c>
      <c r="F306" s="9" t="s">
        <v>9</v>
      </c>
      <c r="G306" s="24" t="s">
        <v>11</v>
      </c>
      <c r="H306" s="3" t="s">
        <v>1325</v>
      </c>
      <c r="I306" s="27">
        <v>41213</v>
      </c>
      <c r="J306" s="26"/>
      <c r="K306" s="26"/>
      <c r="L306" s="26"/>
      <c r="M306" s="26"/>
      <c r="N306" s="26"/>
      <c r="O306" s="26"/>
      <c r="P306" s="26"/>
      <c r="Q306" s="26"/>
      <c r="R306" s="26"/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372242.00000000006</v>
      </c>
      <c r="Z306" s="26">
        <v>0</v>
      </c>
      <c r="AA306" s="26">
        <v>0</v>
      </c>
      <c r="AB306" s="26">
        <v>0</v>
      </c>
      <c r="AC306" s="26">
        <v>0</v>
      </c>
      <c r="AD306" s="26">
        <v>0</v>
      </c>
      <c r="AE306" s="26">
        <v>0</v>
      </c>
      <c r="AF306" s="26">
        <v>0</v>
      </c>
      <c r="AG306" s="22">
        <f t="shared" si="20"/>
        <v>0</v>
      </c>
      <c r="AH306" s="22">
        <f t="shared" si="21"/>
        <v>372242.00000000006</v>
      </c>
      <c r="AI306" s="22">
        <f t="shared" si="22"/>
        <v>0</v>
      </c>
      <c r="AJ306" s="22">
        <f t="shared" si="23"/>
        <v>0</v>
      </c>
      <c r="AK306" s="22">
        <f t="shared" si="24"/>
        <v>372242.00000000006</v>
      </c>
    </row>
    <row r="307" spans="1:37">
      <c r="A307" s="4" t="s">
        <v>208</v>
      </c>
      <c r="B307" s="6" t="s">
        <v>1376</v>
      </c>
      <c r="C307" s="23" t="s">
        <v>513</v>
      </c>
      <c r="D307" s="23" t="s">
        <v>514</v>
      </c>
      <c r="E307" s="23" t="s">
        <v>1815</v>
      </c>
      <c r="F307" s="9" t="s">
        <v>199</v>
      </c>
      <c r="G307" s="24" t="s">
        <v>203</v>
      </c>
      <c r="H307" s="3" t="s">
        <v>1325</v>
      </c>
      <c r="I307" s="27">
        <v>41419</v>
      </c>
      <c r="J307" s="26"/>
      <c r="K307" s="26"/>
      <c r="L307" s="26"/>
      <c r="M307" s="26"/>
      <c r="N307" s="26"/>
      <c r="O307" s="26"/>
      <c r="P307" s="26"/>
      <c r="Q307" s="26"/>
      <c r="R307" s="26"/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0</v>
      </c>
      <c r="Z307" s="26">
        <v>0</v>
      </c>
      <c r="AA307" s="26">
        <v>0</v>
      </c>
      <c r="AB307" s="26">
        <v>0</v>
      </c>
      <c r="AC307" s="26">
        <v>0</v>
      </c>
      <c r="AD307" s="26">
        <v>0</v>
      </c>
      <c r="AE307" s="26">
        <v>0</v>
      </c>
      <c r="AF307" s="26">
        <v>372021.52</v>
      </c>
      <c r="AG307" s="22">
        <f t="shared" si="20"/>
        <v>0</v>
      </c>
      <c r="AH307" s="22">
        <f t="shared" si="21"/>
        <v>0</v>
      </c>
      <c r="AI307" s="22">
        <f t="shared" si="22"/>
        <v>0</v>
      </c>
      <c r="AJ307" s="22">
        <f t="shared" si="23"/>
        <v>372021.52</v>
      </c>
      <c r="AK307" s="22">
        <f t="shared" si="24"/>
        <v>372021.52</v>
      </c>
    </row>
    <row r="308" spans="1:37">
      <c r="A308" s="4" t="s">
        <v>208</v>
      </c>
      <c r="B308" s="6" t="s">
        <v>1363</v>
      </c>
      <c r="C308" s="23" t="s">
        <v>162</v>
      </c>
      <c r="D308" s="23" t="s">
        <v>1068</v>
      </c>
      <c r="E308" s="23" t="s">
        <v>1814</v>
      </c>
      <c r="F308" s="9" t="s">
        <v>199</v>
      </c>
      <c r="G308" s="24" t="s">
        <v>11</v>
      </c>
      <c r="H308" s="3" t="s">
        <v>1325</v>
      </c>
      <c r="I308" s="27">
        <v>40847</v>
      </c>
      <c r="J308" s="26"/>
      <c r="K308" s="26"/>
      <c r="L308" s="26"/>
      <c r="M308" s="26"/>
      <c r="N308" s="26"/>
      <c r="O308" s="26"/>
      <c r="P308" s="26"/>
      <c r="Q308" s="26"/>
      <c r="R308" s="26"/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0</v>
      </c>
      <c r="Z308" s="26">
        <v>0</v>
      </c>
      <c r="AA308" s="26">
        <v>0</v>
      </c>
      <c r="AB308" s="26">
        <v>0</v>
      </c>
      <c r="AC308" s="26">
        <v>0</v>
      </c>
      <c r="AD308" s="26">
        <v>0</v>
      </c>
      <c r="AE308" s="26">
        <v>0</v>
      </c>
      <c r="AF308" s="26">
        <v>0</v>
      </c>
      <c r="AG308" s="22">
        <f t="shared" si="20"/>
        <v>0</v>
      </c>
      <c r="AH308" s="22">
        <f t="shared" si="21"/>
        <v>0</v>
      </c>
      <c r="AI308" s="22">
        <f t="shared" si="22"/>
        <v>0</v>
      </c>
      <c r="AJ308" s="22">
        <f t="shared" si="23"/>
        <v>0</v>
      </c>
      <c r="AK308" s="22">
        <f t="shared" si="24"/>
        <v>0</v>
      </c>
    </row>
    <row r="309" spans="1:37">
      <c r="A309" s="4" t="s">
        <v>208</v>
      </c>
      <c r="B309" s="6" t="s">
        <v>1363</v>
      </c>
      <c r="C309" s="6" t="s">
        <v>484</v>
      </c>
      <c r="D309" s="6" t="s">
        <v>485</v>
      </c>
      <c r="E309" s="6" t="s">
        <v>1820</v>
      </c>
      <c r="F309" s="9" t="s">
        <v>199</v>
      </c>
      <c r="G309" s="24" t="s">
        <v>11</v>
      </c>
      <c r="H309" s="3" t="s">
        <v>1325</v>
      </c>
      <c r="I309" s="28">
        <v>41274</v>
      </c>
      <c r="J309" s="26"/>
      <c r="K309" s="26"/>
      <c r="L309" s="26"/>
      <c r="M309" s="26"/>
      <c r="N309" s="26"/>
      <c r="O309" s="26"/>
      <c r="P309" s="26"/>
      <c r="Q309" s="26"/>
      <c r="R309" s="26"/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369773.51999999996</v>
      </c>
      <c r="AB309" s="26">
        <v>0</v>
      </c>
      <c r="AC309" s="26">
        <v>0</v>
      </c>
      <c r="AD309" s="26">
        <v>0</v>
      </c>
      <c r="AE309" s="26">
        <v>0</v>
      </c>
      <c r="AF309" s="26">
        <v>0</v>
      </c>
      <c r="AG309" s="22">
        <f t="shared" si="20"/>
        <v>0</v>
      </c>
      <c r="AH309" s="22">
        <f t="shared" si="21"/>
        <v>369773.51999999996</v>
      </c>
      <c r="AI309" s="22">
        <f t="shared" si="22"/>
        <v>0</v>
      </c>
      <c r="AJ309" s="22">
        <f t="shared" si="23"/>
        <v>0</v>
      </c>
      <c r="AK309" s="22">
        <f t="shared" si="24"/>
        <v>369773.51999999996</v>
      </c>
    </row>
    <row r="310" spans="1:37">
      <c r="A310" s="4" t="s">
        <v>208</v>
      </c>
      <c r="B310" s="6" t="s">
        <v>1383</v>
      </c>
      <c r="C310" s="6" t="s">
        <v>275</v>
      </c>
      <c r="D310" s="6" t="s">
        <v>634</v>
      </c>
      <c r="E310" s="11" t="s">
        <v>1815</v>
      </c>
      <c r="F310" s="9" t="s">
        <v>199</v>
      </c>
      <c r="G310" s="24" t="s">
        <v>11</v>
      </c>
      <c r="H310" s="3" t="s">
        <v>1325</v>
      </c>
      <c r="I310" s="28">
        <v>40908</v>
      </c>
      <c r="J310" s="26"/>
      <c r="K310" s="26"/>
      <c r="L310" s="26"/>
      <c r="M310" s="26"/>
      <c r="N310" s="26"/>
      <c r="O310" s="26"/>
      <c r="P310" s="26"/>
      <c r="Q310" s="26"/>
      <c r="R310" s="26"/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0</v>
      </c>
      <c r="Z310" s="26">
        <v>0</v>
      </c>
      <c r="AA310" s="26">
        <v>0</v>
      </c>
      <c r="AB310" s="26">
        <v>0</v>
      </c>
      <c r="AC310" s="26">
        <v>0</v>
      </c>
      <c r="AD310" s="26">
        <v>0</v>
      </c>
      <c r="AE310" s="26">
        <v>0</v>
      </c>
      <c r="AF310" s="26">
        <v>0</v>
      </c>
      <c r="AG310" s="22">
        <f t="shared" si="20"/>
        <v>0</v>
      </c>
      <c r="AH310" s="22">
        <f t="shared" si="21"/>
        <v>0</v>
      </c>
      <c r="AI310" s="22">
        <f t="shared" si="22"/>
        <v>0</v>
      </c>
      <c r="AJ310" s="22">
        <f t="shared" si="23"/>
        <v>0</v>
      </c>
      <c r="AK310" s="22">
        <f t="shared" si="24"/>
        <v>0</v>
      </c>
    </row>
    <row r="311" spans="1:37">
      <c r="A311" s="4" t="s">
        <v>208</v>
      </c>
      <c r="B311" s="6" t="s">
        <v>1345</v>
      </c>
      <c r="C311" s="6" t="s">
        <v>665</v>
      </c>
      <c r="D311" s="6" t="s">
        <v>666</v>
      </c>
      <c r="E311" s="6" t="s">
        <v>1816</v>
      </c>
      <c r="F311" s="9" t="s">
        <v>199</v>
      </c>
      <c r="G311" s="24" t="s">
        <v>11</v>
      </c>
      <c r="H311" s="3" t="s">
        <v>1325</v>
      </c>
      <c r="I311" s="28">
        <v>41060</v>
      </c>
      <c r="J311" s="26"/>
      <c r="K311" s="26"/>
      <c r="L311" s="26"/>
      <c r="M311" s="26"/>
      <c r="N311" s="26"/>
      <c r="O311" s="26"/>
      <c r="P311" s="26"/>
      <c r="Q311" s="26"/>
      <c r="R311" s="26"/>
      <c r="S311" s="26">
        <v>0</v>
      </c>
      <c r="T311" s="26">
        <v>369221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  <c r="Z311" s="26">
        <v>0</v>
      </c>
      <c r="AA311" s="26">
        <v>0</v>
      </c>
      <c r="AB311" s="26">
        <v>0</v>
      </c>
      <c r="AC311" s="26">
        <v>0</v>
      </c>
      <c r="AD311" s="26">
        <v>0</v>
      </c>
      <c r="AE311" s="26">
        <v>0</v>
      </c>
      <c r="AF311" s="26">
        <v>0</v>
      </c>
      <c r="AG311" s="22">
        <f t="shared" si="20"/>
        <v>0</v>
      </c>
      <c r="AH311" s="22">
        <f t="shared" si="21"/>
        <v>369221</v>
      </c>
      <c r="AI311" s="22">
        <f t="shared" si="22"/>
        <v>0</v>
      </c>
      <c r="AJ311" s="22">
        <f t="shared" si="23"/>
        <v>0</v>
      </c>
      <c r="AK311" s="22">
        <f t="shared" si="24"/>
        <v>369221</v>
      </c>
    </row>
    <row r="312" spans="1:37">
      <c r="A312" s="4" t="s">
        <v>208</v>
      </c>
      <c r="B312" s="6" t="s">
        <v>1375</v>
      </c>
      <c r="C312" s="6" t="s">
        <v>1562</v>
      </c>
      <c r="D312" s="6" t="s">
        <v>1563</v>
      </c>
      <c r="E312" s="6" t="s">
        <v>1816</v>
      </c>
      <c r="F312" s="9" t="s">
        <v>199</v>
      </c>
      <c r="G312" s="24" t="s">
        <v>11</v>
      </c>
      <c r="H312" s="3" t="s">
        <v>1325</v>
      </c>
      <c r="I312" s="28">
        <v>41090</v>
      </c>
      <c r="J312" s="26"/>
      <c r="K312" s="26"/>
      <c r="L312" s="26"/>
      <c r="M312" s="26"/>
      <c r="N312" s="26"/>
      <c r="O312" s="26"/>
      <c r="P312" s="26"/>
      <c r="Q312" s="26"/>
      <c r="R312" s="26"/>
      <c r="S312" s="26">
        <v>0</v>
      </c>
      <c r="T312" s="26">
        <v>0</v>
      </c>
      <c r="U312" s="26">
        <v>368976.13</v>
      </c>
      <c r="V312" s="26">
        <v>0</v>
      </c>
      <c r="W312" s="26">
        <v>0</v>
      </c>
      <c r="X312" s="26">
        <v>0</v>
      </c>
      <c r="Y312" s="26">
        <v>0</v>
      </c>
      <c r="Z312" s="26">
        <v>0</v>
      </c>
      <c r="AA312" s="26">
        <v>0</v>
      </c>
      <c r="AB312" s="26">
        <v>0</v>
      </c>
      <c r="AC312" s="26">
        <v>0</v>
      </c>
      <c r="AD312" s="26">
        <v>0</v>
      </c>
      <c r="AE312" s="26">
        <v>0</v>
      </c>
      <c r="AF312" s="26">
        <v>0</v>
      </c>
      <c r="AG312" s="22">
        <f t="shared" si="20"/>
        <v>0</v>
      </c>
      <c r="AH312" s="22">
        <f t="shared" si="21"/>
        <v>368976.13</v>
      </c>
      <c r="AI312" s="22">
        <f t="shared" si="22"/>
        <v>0</v>
      </c>
      <c r="AJ312" s="22">
        <f t="shared" si="23"/>
        <v>0</v>
      </c>
      <c r="AK312" s="22">
        <f t="shared" si="24"/>
        <v>368976.13</v>
      </c>
    </row>
    <row r="313" spans="1:37">
      <c r="A313" s="4" t="s">
        <v>208</v>
      </c>
      <c r="B313" s="6" t="s">
        <v>1353</v>
      </c>
      <c r="C313" s="6" t="s">
        <v>169</v>
      </c>
      <c r="D313" s="6" t="s">
        <v>1070</v>
      </c>
      <c r="E313" s="6" t="s">
        <v>1810</v>
      </c>
      <c r="F313" s="9" t="s">
        <v>197</v>
      </c>
      <c r="G313" s="24" t="s">
        <v>11</v>
      </c>
      <c r="H313" s="3" t="s">
        <v>1325</v>
      </c>
      <c r="I313" s="28">
        <v>40664</v>
      </c>
      <c r="J313" s="26"/>
      <c r="K313" s="26"/>
      <c r="L313" s="26"/>
      <c r="M313" s="26"/>
      <c r="N313" s="26"/>
      <c r="O313" s="26"/>
      <c r="P313" s="26"/>
      <c r="Q313" s="26"/>
      <c r="R313" s="26"/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0</v>
      </c>
      <c r="Z313" s="26">
        <v>0</v>
      </c>
      <c r="AA313" s="26">
        <v>0</v>
      </c>
      <c r="AB313" s="26">
        <v>0</v>
      </c>
      <c r="AC313" s="26">
        <v>0</v>
      </c>
      <c r="AD313" s="26">
        <v>0</v>
      </c>
      <c r="AE313" s="26">
        <v>0</v>
      </c>
      <c r="AF313" s="26">
        <v>0</v>
      </c>
      <c r="AG313" s="22">
        <f t="shared" si="20"/>
        <v>0</v>
      </c>
      <c r="AH313" s="22">
        <f t="shared" si="21"/>
        <v>0</v>
      </c>
      <c r="AI313" s="22">
        <f t="shared" si="22"/>
        <v>0</v>
      </c>
      <c r="AJ313" s="22">
        <f t="shared" si="23"/>
        <v>0</v>
      </c>
      <c r="AK313" s="22">
        <f t="shared" si="24"/>
        <v>0</v>
      </c>
    </row>
    <row r="314" spans="1:37">
      <c r="A314" s="4" t="s">
        <v>208</v>
      </c>
      <c r="B314" s="6" t="s">
        <v>1357</v>
      </c>
      <c r="C314" s="6" t="s">
        <v>875</v>
      </c>
      <c r="D314" s="6" t="s">
        <v>876</v>
      </c>
      <c r="E314" s="6" t="s">
        <v>1813</v>
      </c>
      <c r="F314" s="9" t="s">
        <v>198</v>
      </c>
      <c r="G314" s="9" t="s">
        <v>205</v>
      </c>
      <c r="H314" s="3" t="s">
        <v>1325</v>
      </c>
      <c r="I314" s="28">
        <v>40756</v>
      </c>
      <c r="J314" s="26"/>
      <c r="K314" s="26"/>
      <c r="L314" s="26"/>
      <c r="M314" s="26"/>
      <c r="N314" s="26"/>
      <c r="O314" s="26"/>
      <c r="P314" s="26"/>
      <c r="Q314" s="26"/>
      <c r="R314" s="26"/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0</v>
      </c>
      <c r="Z314" s="26">
        <v>0</v>
      </c>
      <c r="AA314" s="26">
        <v>0</v>
      </c>
      <c r="AB314" s="26">
        <v>0</v>
      </c>
      <c r="AC314" s="26">
        <v>0</v>
      </c>
      <c r="AD314" s="26">
        <v>0</v>
      </c>
      <c r="AE314" s="26">
        <v>0</v>
      </c>
      <c r="AF314" s="26">
        <v>0</v>
      </c>
      <c r="AG314" s="22">
        <f t="shared" si="20"/>
        <v>0</v>
      </c>
      <c r="AH314" s="22">
        <f t="shared" si="21"/>
        <v>0</v>
      </c>
      <c r="AI314" s="22">
        <f t="shared" si="22"/>
        <v>0</v>
      </c>
      <c r="AJ314" s="22">
        <f t="shared" si="23"/>
        <v>0</v>
      </c>
      <c r="AK314" s="22">
        <f t="shared" si="24"/>
        <v>0</v>
      </c>
    </row>
    <row r="315" spans="1:37">
      <c r="A315" s="4" t="s">
        <v>208</v>
      </c>
      <c r="B315" s="6" t="s">
        <v>1382</v>
      </c>
      <c r="C315" s="6" t="s">
        <v>1564</v>
      </c>
      <c r="D315" s="6" t="s">
        <v>1565</v>
      </c>
      <c r="E315" s="6" t="s">
        <v>1817</v>
      </c>
      <c r="F315" s="9" t="s">
        <v>199</v>
      </c>
      <c r="G315" s="24" t="s">
        <v>11</v>
      </c>
      <c r="H315" s="3" t="s">
        <v>1325</v>
      </c>
      <c r="I315" s="28">
        <v>40663</v>
      </c>
      <c r="J315" s="26"/>
      <c r="K315" s="26"/>
      <c r="L315" s="26"/>
      <c r="M315" s="26"/>
      <c r="N315" s="26"/>
      <c r="O315" s="26"/>
      <c r="P315" s="26"/>
      <c r="Q315" s="26"/>
      <c r="R315" s="26"/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0</v>
      </c>
      <c r="Z315" s="26">
        <v>0</v>
      </c>
      <c r="AA315" s="26">
        <v>0</v>
      </c>
      <c r="AB315" s="26">
        <v>0</v>
      </c>
      <c r="AC315" s="26">
        <v>0</v>
      </c>
      <c r="AD315" s="26">
        <v>0</v>
      </c>
      <c r="AE315" s="26">
        <v>0</v>
      </c>
      <c r="AF315" s="26">
        <v>0</v>
      </c>
      <c r="AG315" s="22">
        <f t="shared" si="20"/>
        <v>0</v>
      </c>
      <c r="AH315" s="22">
        <f t="shared" si="21"/>
        <v>0</v>
      </c>
      <c r="AI315" s="22">
        <f t="shared" si="22"/>
        <v>0</v>
      </c>
      <c r="AJ315" s="22">
        <f t="shared" si="23"/>
        <v>0</v>
      </c>
      <c r="AK315" s="22">
        <f t="shared" si="24"/>
        <v>0</v>
      </c>
    </row>
    <row r="316" spans="1:37">
      <c r="A316" s="4" t="s">
        <v>208</v>
      </c>
      <c r="B316" s="6" t="s">
        <v>1367</v>
      </c>
      <c r="C316" s="6" t="s">
        <v>523</v>
      </c>
      <c r="D316" s="6" t="s">
        <v>1566</v>
      </c>
      <c r="E316" s="6" t="s">
        <v>1816</v>
      </c>
      <c r="F316" s="9" t="s">
        <v>198</v>
      </c>
      <c r="G316" s="9" t="s">
        <v>204</v>
      </c>
      <c r="H316" s="3" t="s">
        <v>1325</v>
      </c>
      <c r="I316" s="28">
        <v>41244</v>
      </c>
      <c r="J316" s="26"/>
      <c r="K316" s="26"/>
      <c r="L316" s="26"/>
      <c r="M316" s="26"/>
      <c r="N316" s="26"/>
      <c r="O316" s="26"/>
      <c r="P316" s="26"/>
      <c r="Q316" s="26"/>
      <c r="R316" s="26"/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0</v>
      </c>
      <c r="Y316" s="26">
        <v>0</v>
      </c>
      <c r="Z316" s="26">
        <v>0</v>
      </c>
      <c r="AA316" s="26">
        <v>364234.00000000012</v>
      </c>
      <c r="AB316" s="26">
        <v>0</v>
      </c>
      <c r="AC316" s="26">
        <v>0</v>
      </c>
      <c r="AD316" s="26">
        <v>0</v>
      </c>
      <c r="AE316" s="26">
        <v>0</v>
      </c>
      <c r="AF316" s="26">
        <v>0</v>
      </c>
      <c r="AG316" s="22">
        <f t="shared" si="20"/>
        <v>0</v>
      </c>
      <c r="AH316" s="22">
        <f t="shared" si="21"/>
        <v>364234.00000000012</v>
      </c>
      <c r="AI316" s="22">
        <f t="shared" si="22"/>
        <v>0</v>
      </c>
      <c r="AJ316" s="22">
        <f t="shared" si="23"/>
        <v>0</v>
      </c>
      <c r="AK316" s="22">
        <f t="shared" si="24"/>
        <v>364234.00000000012</v>
      </c>
    </row>
    <row r="317" spans="1:37">
      <c r="A317" s="4" t="s">
        <v>208</v>
      </c>
      <c r="B317" s="6" t="s">
        <v>1361</v>
      </c>
      <c r="C317" s="6" t="s">
        <v>258</v>
      </c>
      <c r="D317" s="6" t="s">
        <v>1019</v>
      </c>
      <c r="E317" s="6" t="s">
        <v>1814</v>
      </c>
      <c r="F317" s="9" t="s">
        <v>199</v>
      </c>
      <c r="G317" s="24" t="s">
        <v>11</v>
      </c>
      <c r="H317" s="3" t="s">
        <v>1325</v>
      </c>
      <c r="I317" s="28">
        <v>40908</v>
      </c>
      <c r="J317" s="26"/>
      <c r="K317" s="26"/>
      <c r="L317" s="26"/>
      <c r="M317" s="26"/>
      <c r="N317" s="26"/>
      <c r="O317" s="26"/>
      <c r="P317" s="26"/>
      <c r="Q317" s="26"/>
      <c r="R317" s="26"/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  <c r="Z317" s="26">
        <v>0</v>
      </c>
      <c r="AA317" s="26">
        <v>0</v>
      </c>
      <c r="AB317" s="26">
        <v>0</v>
      </c>
      <c r="AC317" s="26">
        <v>0</v>
      </c>
      <c r="AD317" s="26">
        <v>0</v>
      </c>
      <c r="AE317" s="26">
        <v>0</v>
      </c>
      <c r="AF317" s="26">
        <v>0</v>
      </c>
      <c r="AG317" s="22">
        <f t="shared" si="20"/>
        <v>0</v>
      </c>
      <c r="AH317" s="22">
        <f t="shared" si="21"/>
        <v>0</v>
      </c>
      <c r="AI317" s="22">
        <f t="shared" si="22"/>
        <v>0</v>
      </c>
      <c r="AJ317" s="22">
        <f t="shared" si="23"/>
        <v>0</v>
      </c>
      <c r="AK317" s="22">
        <f t="shared" si="24"/>
        <v>0</v>
      </c>
    </row>
    <row r="318" spans="1:37">
      <c r="A318" s="4" t="s">
        <v>208</v>
      </c>
      <c r="B318" s="6" t="s">
        <v>1360</v>
      </c>
      <c r="C318" s="6" t="s">
        <v>171</v>
      </c>
      <c r="D318" s="6" t="s">
        <v>192</v>
      </c>
      <c r="E318" s="6" t="s">
        <v>1816</v>
      </c>
      <c r="F318" s="9" t="s">
        <v>200</v>
      </c>
      <c r="G318" s="24" t="s">
        <v>201</v>
      </c>
      <c r="H318" s="3" t="s">
        <v>1325</v>
      </c>
      <c r="I318" s="28" t="s">
        <v>13</v>
      </c>
      <c r="J318" s="26"/>
      <c r="K318" s="26"/>
      <c r="L318" s="26"/>
      <c r="M318" s="26"/>
      <c r="N318" s="26"/>
      <c r="O318" s="26"/>
      <c r="P318" s="26"/>
      <c r="Q318" s="26"/>
      <c r="R318" s="26"/>
      <c r="S318" s="26">
        <v>15000</v>
      </c>
      <c r="T318" s="26">
        <v>15000</v>
      </c>
      <c r="U318" s="26">
        <v>15000</v>
      </c>
      <c r="V318" s="26">
        <v>15000</v>
      </c>
      <c r="W318" s="26">
        <v>14000</v>
      </c>
      <c r="X318" s="26">
        <v>14000</v>
      </c>
      <c r="Y318" s="26">
        <v>14000</v>
      </c>
      <c r="Z318" s="26">
        <v>14000</v>
      </c>
      <c r="AA318" s="26">
        <v>14000</v>
      </c>
      <c r="AB318" s="26">
        <v>15000</v>
      </c>
      <c r="AC318" s="26">
        <v>15000</v>
      </c>
      <c r="AD318" s="26">
        <v>15000</v>
      </c>
      <c r="AE318" s="26">
        <v>15000</v>
      </c>
      <c r="AF318" s="26">
        <v>15000</v>
      </c>
      <c r="AG318" s="22">
        <f t="shared" si="20"/>
        <v>0</v>
      </c>
      <c r="AH318" s="22">
        <f t="shared" si="21"/>
        <v>130000</v>
      </c>
      <c r="AI318" s="22">
        <f t="shared" si="22"/>
        <v>45000</v>
      </c>
      <c r="AJ318" s="22">
        <f t="shared" si="23"/>
        <v>30000</v>
      </c>
      <c r="AK318" s="22">
        <f t="shared" si="24"/>
        <v>205000</v>
      </c>
    </row>
    <row r="319" spans="1:37">
      <c r="A319" s="4" t="s">
        <v>208</v>
      </c>
      <c r="B319" s="6" t="s">
        <v>1413</v>
      </c>
      <c r="C319" s="6" t="s">
        <v>1567</v>
      </c>
      <c r="D319" s="6" t="s">
        <v>1568</v>
      </c>
      <c r="E319" s="6" t="s">
        <v>1816</v>
      </c>
      <c r="F319" s="9" t="s">
        <v>9</v>
      </c>
      <c r="G319" s="24" t="s">
        <v>11</v>
      </c>
      <c r="H319" s="3" t="s">
        <v>1325</v>
      </c>
      <c r="I319" s="28">
        <v>40877</v>
      </c>
      <c r="J319" s="26"/>
      <c r="K319" s="26"/>
      <c r="L319" s="26"/>
      <c r="M319" s="26"/>
      <c r="N319" s="26"/>
      <c r="O319" s="26"/>
      <c r="P319" s="26"/>
      <c r="Q319" s="26"/>
      <c r="R319" s="26"/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  <c r="Y319" s="26">
        <v>0</v>
      </c>
      <c r="Z319" s="26">
        <v>0</v>
      </c>
      <c r="AA319" s="26">
        <v>0</v>
      </c>
      <c r="AB319" s="26">
        <v>0</v>
      </c>
      <c r="AC319" s="26">
        <v>0</v>
      </c>
      <c r="AD319" s="26">
        <v>0</v>
      </c>
      <c r="AE319" s="26">
        <v>0</v>
      </c>
      <c r="AF319" s="26">
        <v>0</v>
      </c>
      <c r="AG319" s="22">
        <f t="shared" si="20"/>
        <v>0</v>
      </c>
      <c r="AH319" s="22">
        <f t="shared" si="21"/>
        <v>0</v>
      </c>
      <c r="AI319" s="22">
        <f t="shared" si="22"/>
        <v>0</v>
      </c>
      <c r="AJ319" s="22">
        <f t="shared" si="23"/>
        <v>0</v>
      </c>
      <c r="AK319" s="22">
        <f t="shared" si="24"/>
        <v>0</v>
      </c>
    </row>
    <row r="320" spans="1:37">
      <c r="A320" s="4" t="s">
        <v>208</v>
      </c>
      <c r="B320" s="6" t="s">
        <v>1369</v>
      </c>
      <c r="C320" s="6" t="s">
        <v>352</v>
      </c>
      <c r="D320" s="6" t="s">
        <v>353</v>
      </c>
      <c r="E320" s="6" t="s">
        <v>1820</v>
      </c>
      <c r="F320" s="9" t="s">
        <v>199</v>
      </c>
      <c r="G320" s="24" t="s">
        <v>11</v>
      </c>
      <c r="H320" s="3" t="s">
        <v>1325</v>
      </c>
      <c r="I320" s="28">
        <v>41274</v>
      </c>
      <c r="J320" s="26"/>
      <c r="K320" s="26"/>
      <c r="L320" s="26"/>
      <c r="M320" s="26"/>
      <c r="N320" s="26"/>
      <c r="O320" s="26"/>
      <c r="P320" s="26"/>
      <c r="Q320" s="26"/>
      <c r="R320" s="26"/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358057.56</v>
      </c>
      <c r="AB320" s="26">
        <v>0</v>
      </c>
      <c r="AC320" s="26">
        <v>0</v>
      </c>
      <c r="AD320" s="26">
        <v>0</v>
      </c>
      <c r="AE320" s="26">
        <v>0</v>
      </c>
      <c r="AF320" s="26">
        <v>0</v>
      </c>
      <c r="AG320" s="22">
        <f t="shared" si="20"/>
        <v>0</v>
      </c>
      <c r="AH320" s="22">
        <f t="shared" si="21"/>
        <v>358057.56</v>
      </c>
      <c r="AI320" s="22">
        <f t="shared" si="22"/>
        <v>0</v>
      </c>
      <c r="AJ320" s="22">
        <f t="shared" si="23"/>
        <v>0</v>
      </c>
      <c r="AK320" s="22">
        <f t="shared" si="24"/>
        <v>358057.56</v>
      </c>
    </row>
    <row r="321" spans="1:37">
      <c r="A321" s="4" t="s">
        <v>208</v>
      </c>
      <c r="B321" s="6" t="s">
        <v>1406</v>
      </c>
      <c r="C321" s="6" t="s">
        <v>250</v>
      </c>
      <c r="D321" s="6" t="s">
        <v>290</v>
      </c>
      <c r="E321" s="6" t="s">
        <v>1811</v>
      </c>
      <c r="F321" s="9" t="s">
        <v>198</v>
      </c>
      <c r="G321" s="9" t="s">
        <v>205</v>
      </c>
      <c r="H321" s="3" t="s">
        <v>1325</v>
      </c>
      <c r="I321" s="28">
        <v>41152</v>
      </c>
      <c r="J321" s="26"/>
      <c r="K321" s="26"/>
      <c r="L321" s="26"/>
      <c r="M321" s="26"/>
      <c r="N321" s="26"/>
      <c r="O321" s="26"/>
      <c r="P321" s="26"/>
      <c r="Q321" s="26"/>
      <c r="R321" s="26"/>
      <c r="S321" s="26">
        <v>0</v>
      </c>
      <c r="T321" s="26">
        <v>0</v>
      </c>
      <c r="U321" s="26">
        <v>0</v>
      </c>
      <c r="V321" s="26">
        <v>0</v>
      </c>
      <c r="W321" s="26">
        <v>355470.32999999996</v>
      </c>
      <c r="X321" s="26">
        <v>0</v>
      </c>
      <c r="Y321" s="26">
        <v>0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  <c r="AF321" s="26">
        <v>0</v>
      </c>
      <c r="AG321" s="22">
        <f t="shared" si="20"/>
        <v>0</v>
      </c>
      <c r="AH321" s="22">
        <f t="shared" si="21"/>
        <v>355470.32999999996</v>
      </c>
      <c r="AI321" s="22">
        <f t="shared" si="22"/>
        <v>0</v>
      </c>
      <c r="AJ321" s="22">
        <f t="shared" si="23"/>
        <v>0</v>
      </c>
      <c r="AK321" s="22">
        <f t="shared" si="24"/>
        <v>355470.32999999996</v>
      </c>
    </row>
    <row r="322" spans="1:37">
      <c r="A322" s="4" t="s">
        <v>208</v>
      </c>
      <c r="B322" s="6" t="s">
        <v>1350</v>
      </c>
      <c r="C322" s="6" t="s">
        <v>247</v>
      </c>
      <c r="D322" s="6" t="s">
        <v>825</v>
      </c>
      <c r="E322" s="6" t="s">
        <v>1813</v>
      </c>
      <c r="F322" s="9" t="s">
        <v>198</v>
      </c>
      <c r="G322" s="9" t="s">
        <v>205</v>
      </c>
      <c r="H322" s="3" t="s">
        <v>1325</v>
      </c>
      <c r="I322" s="28">
        <v>41244</v>
      </c>
      <c r="J322" s="26"/>
      <c r="K322" s="26"/>
      <c r="L322" s="26"/>
      <c r="M322" s="26"/>
      <c r="N322" s="26"/>
      <c r="O322" s="26"/>
      <c r="P322" s="26"/>
      <c r="Q322" s="26"/>
      <c r="R322" s="26"/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0</v>
      </c>
      <c r="Z322" s="26">
        <v>0</v>
      </c>
      <c r="AA322" s="26">
        <v>353043.83</v>
      </c>
      <c r="AB322" s="26">
        <v>0</v>
      </c>
      <c r="AC322" s="26">
        <v>0</v>
      </c>
      <c r="AD322" s="26">
        <v>0</v>
      </c>
      <c r="AE322" s="26">
        <v>0</v>
      </c>
      <c r="AF322" s="26">
        <v>0</v>
      </c>
      <c r="AG322" s="22">
        <f t="shared" si="20"/>
        <v>0</v>
      </c>
      <c r="AH322" s="22">
        <f t="shared" si="21"/>
        <v>353043.83</v>
      </c>
      <c r="AI322" s="22">
        <f t="shared" si="22"/>
        <v>0</v>
      </c>
      <c r="AJ322" s="22">
        <f t="shared" si="23"/>
        <v>0</v>
      </c>
      <c r="AK322" s="22">
        <f t="shared" si="24"/>
        <v>353043.83</v>
      </c>
    </row>
    <row r="323" spans="1:37">
      <c r="A323" s="4" t="s">
        <v>208</v>
      </c>
      <c r="B323" s="6" t="s">
        <v>1364</v>
      </c>
      <c r="C323" s="6" t="s">
        <v>752</v>
      </c>
      <c r="D323" s="6" t="s">
        <v>753</v>
      </c>
      <c r="E323" s="6" t="s">
        <v>1820</v>
      </c>
      <c r="F323" s="9" t="s">
        <v>199</v>
      </c>
      <c r="G323" s="24" t="s">
        <v>11</v>
      </c>
      <c r="H323" s="3" t="s">
        <v>1325</v>
      </c>
      <c r="I323" s="28">
        <v>41274</v>
      </c>
      <c r="J323" s="26"/>
      <c r="K323" s="26"/>
      <c r="L323" s="26"/>
      <c r="M323" s="26"/>
      <c r="N323" s="26"/>
      <c r="O323" s="26"/>
      <c r="P323" s="26"/>
      <c r="Q323" s="26"/>
      <c r="R323" s="26"/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  <c r="Z323" s="26">
        <v>0</v>
      </c>
      <c r="AA323" s="26">
        <v>352348.00000000012</v>
      </c>
      <c r="AB323" s="26">
        <v>0</v>
      </c>
      <c r="AC323" s="26">
        <v>0</v>
      </c>
      <c r="AD323" s="26">
        <v>0</v>
      </c>
      <c r="AE323" s="26">
        <v>0</v>
      </c>
      <c r="AF323" s="26">
        <v>0</v>
      </c>
      <c r="AG323" s="22">
        <f t="shared" si="20"/>
        <v>0</v>
      </c>
      <c r="AH323" s="22">
        <f t="shared" si="21"/>
        <v>352348.00000000012</v>
      </c>
      <c r="AI323" s="22">
        <f t="shared" si="22"/>
        <v>0</v>
      </c>
      <c r="AJ323" s="22">
        <f t="shared" si="23"/>
        <v>0</v>
      </c>
      <c r="AK323" s="22">
        <f t="shared" si="24"/>
        <v>352348.00000000012</v>
      </c>
    </row>
    <row r="324" spans="1:37">
      <c r="A324" s="4" t="s">
        <v>208</v>
      </c>
      <c r="B324" s="6" t="s">
        <v>1346</v>
      </c>
      <c r="C324" s="6" t="s">
        <v>164</v>
      </c>
      <c r="D324" s="6" t="s">
        <v>959</v>
      </c>
      <c r="E324" s="6" t="s">
        <v>1816</v>
      </c>
      <c r="F324" s="9" t="s">
        <v>199</v>
      </c>
      <c r="G324" s="24" t="s">
        <v>11</v>
      </c>
      <c r="H324" s="3" t="s">
        <v>1325</v>
      </c>
      <c r="I324" s="28">
        <v>40847</v>
      </c>
      <c r="J324" s="26"/>
      <c r="K324" s="26"/>
      <c r="L324" s="26"/>
      <c r="M324" s="26"/>
      <c r="N324" s="26"/>
      <c r="O324" s="26"/>
      <c r="P324" s="26"/>
      <c r="Q324" s="26"/>
      <c r="R324" s="26"/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0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26">
        <v>0</v>
      </c>
      <c r="AG324" s="22">
        <f t="shared" si="20"/>
        <v>0</v>
      </c>
      <c r="AH324" s="22">
        <f t="shared" si="21"/>
        <v>0</v>
      </c>
      <c r="AI324" s="22">
        <f t="shared" si="22"/>
        <v>0</v>
      </c>
      <c r="AJ324" s="22">
        <f t="shared" si="23"/>
        <v>0</v>
      </c>
      <c r="AK324" s="22">
        <f t="shared" si="24"/>
        <v>0</v>
      </c>
    </row>
    <row r="325" spans="1:37">
      <c r="A325" s="4" t="s">
        <v>208</v>
      </c>
      <c r="B325" s="6" t="s">
        <v>1364</v>
      </c>
      <c r="C325" s="6" t="s">
        <v>743</v>
      </c>
      <c r="D325" s="6" t="s">
        <v>744</v>
      </c>
      <c r="E325" s="6" t="s">
        <v>1812</v>
      </c>
      <c r="F325" s="9" t="s">
        <v>199</v>
      </c>
      <c r="G325" s="24" t="s">
        <v>11</v>
      </c>
      <c r="H325" s="3" t="s">
        <v>1325</v>
      </c>
      <c r="I325" s="28">
        <v>41213</v>
      </c>
      <c r="J325" s="26"/>
      <c r="K325" s="26"/>
      <c r="L325" s="26"/>
      <c r="M325" s="26"/>
      <c r="N325" s="26"/>
      <c r="O325" s="26"/>
      <c r="P325" s="26"/>
      <c r="Q325" s="26"/>
      <c r="R325" s="26"/>
      <c r="S325" s="26">
        <v>0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350119.00000000006</v>
      </c>
      <c r="Z325" s="26">
        <v>0</v>
      </c>
      <c r="AA325" s="26">
        <v>0</v>
      </c>
      <c r="AB325" s="26">
        <v>0</v>
      </c>
      <c r="AC325" s="26">
        <v>0</v>
      </c>
      <c r="AD325" s="26">
        <v>0</v>
      </c>
      <c r="AE325" s="26">
        <v>0</v>
      </c>
      <c r="AF325" s="26">
        <v>0</v>
      </c>
      <c r="AG325" s="22">
        <f t="shared" ref="AG325:AG387" si="25">SUM(J325:O325)</f>
        <v>0</v>
      </c>
      <c r="AH325" s="22">
        <f t="shared" ref="AH325:AH387" si="26">SUM(P325:AA325)</f>
        <v>350119.00000000006</v>
      </c>
      <c r="AI325" s="22">
        <f t="shared" ref="AI325:AI387" si="27">SUM(AB325:AD325)</f>
        <v>0</v>
      </c>
      <c r="AJ325" s="22">
        <f t="shared" ref="AJ325:AJ387" si="28">SUM(AE325:AF325)</f>
        <v>0</v>
      </c>
      <c r="AK325" s="22">
        <f t="shared" ref="AK325:AK388" si="29">SUM(J325:AF325)</f>
        <v>350119.00000000006</v>
      </c>
    </row>
    <row r="326" spans="1:37">
      <c r="A326" s="4" t="s">
        <v>208</v>
      </c>
      <c r="B326" s="6" t="s">
        <v>1349</v>
      </c>
      <c r="C326" s="6" t="s">
        <v>1569</v>
      </c>
      <c r="D326" s="6" t="s">
        <v>1570</v>
      </c>
      <c r="E326" s="6" t="s">
        <v>1816</v>
      </c>
      <c r="F326" s="9" t="s">
        <v>199</v>
      </c>
      <c r="G326" s="24" t="s">
        <v>11</v>
      </c>
      <c r="H326" s="3" t="s">
        <v>1325</v>
      </c>
      <c r="I326" s="28">
        <v>40892</v>
      </c>
      <c r="J326" s="26"/>
      <c r="K326" s="26"/>
      <c r="L326" s="26"/>
      <c r="M326" s="26"/>
      <c r="N326" s="26"/>
      <c r="O326" s="26"/>
      <c r="P326" s="26"/>
      <c r="Q326" s="26"/>
      <c r="R326" s="26"/>
      <c r="S326" s="26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0</v>
      </c>
      <c r="AD326" s="26">
        <v>0</v>
      </c>
      <c r="AE326" s="26">
        <v>0</v>
      </c>
      <c r="AF326" s="26">
        <v>0</v>
      </c>
      <c r="AG326" s="22">
        <f t="shared" si="25"/>
        <v>0</v>
      </c>
      <c r="AH326" s="22">
        <f t="shared" si="26"/>
        <v>0</v>
      </c>
      <c r="AI326" s="22">
        <f t="shared" si="27"/>
        <v>0</v>
      </c>
      <c r="AJ326" s="22">
        <f t="shared" si="28"/>
        <v>0</v>
      </c>
      <c r="AK326" s="22">
        <f t="shared" si="29"/>
        <v>0</v>
      </c>
    </row>
    <row r="327" spans="1:37">
      <c r="A327" s="4" t="s">
        <v>208</v>
      </c>
      <c r="B327" s="6" t="s">
        <v>1350</v>
      </c>
      <c r="C327" s="6" t="s">
        <v>826</v>
      </c>
      <c r="D327" s="6" t="s">
        <v>291</v>
      </c>
      <c r="E327" s="6" t="s">
        <v>1811</v>
      </c>
      <c r="F327" s="9" t="s">
        <v>198</v>
      </c>
      <c r="G327" s="9" t="s">
        <v>205</v>
      </c>
      <c r="H327" s="3" t="s">
        <v>1325</v>
      </c>
      <c r="I327" s="28">
        <v>41243</v>
      </c>
      <c r="J327" s="26"/>
      <c r="K327" s="26"/>
      <c r="L327" s="26"/>
      <c r="M327" s="26"/>
      <c r="N327" s="26"/>
      <c r="O327" s="26"/>
      <c r="P327" s="26"/>
      <c r="Q327" s="26"/>
      <c r="R327" s="26"/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347982.62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  <c r="AF327" s="26">
        <v>0</v>
      </c>
      <c r="AG327" s="22">
        <f t="shared" si="25"/>
        <v>0</v>
      </c>
      <c r="AH327" s="22">
        <f t="shared" si="26"/>
        <v>347982.62</v>
      </c>
      <c r="AI327" s="22">
        <f t="shared" si="27"/>
        <v>0</v>
      </c>
      <c r="AJ327" s="22">
        <f t="shared" si="28"/>
        <v>0</v>
      </c>
      <c r="AK327" s="22">
        <f t="shared" si="29"/>
        <v>347982.62</v>
      </c>
    </row>
    <row r="328" spans="1:37">
      <c r="A328" s="4" t="s">
        <v>208</v>
      </c>
      <c r="B328" s="6" t="s">
        <v>1355</v>
      </c>
      <c r="C328" s="6" t="s">
        <v>1571</v>
      </c>
      <c r="D328" s="6" t="s">
        <v>470</v>
      </c>
      <c r="E328" s="6" t="s">
        <v>1816</v>
      </c>
      <c r="F328" s="9" t="s">
        <v>199</v>
      </c>
      <c r="G328" s="24" t="s">
        <v>11</v>
      </c>
      <c r="H328" s="3" t="s">
        <v>1325</v>
      </c>
      <c r="I328" s="28">
        <v>41121</v>
      </c>
      <c r="J328" s="26"/>
      <c r="K328" s="26"/>
      <c r="L328" s="26"/>
      <c r="M328" s="26"/>
      <c r="N328" s="26"/>
      <c r="O328" s="26"/>
      <c r="P328" s="26"/>
      <c r="Q328" s="26"/>
      <c r="R328" s="26"/>
      <c r="S328" s="26">
        <v>0</v>
      </c>
      <c r="T328" s="26">
        <v>0</v>
      </c>
      <c r="U328" s="26">
        <v>0</v>
      </c>
      <c r="V328" s="26">
        <v>347536.71000000008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  <c r="AF328" s="26">
        <v>0</v>
      </c>
      <c r="AG328" s="22">
        <f t="shared" si="25"/>
        <v>0</v>
      </c>
      <c r="AH328" s="22">
        <f t="shared" si="26"/>
        <v>347536.71000000008</v>
      </c>
      <c r="AI328" s="22">
        <f t="shared" si="27"/>
        <v>0</v>
      </c>
      <c r="AJ328" s="22">
        <f t="shared" si="28"/>
        <v>0</v>
      </c>
      <c r="AK328" s="22">
        <f t="shared" si="29"/>
        <v>347536.71000000008</v>
      </c>
    </row>
    <row r="329" spans="1:37">
      <c r="A329" s="4" t="s">
        <v>208</v>
      </c>
      <c r="B329" s="6" t="s">
        <v>1414</v>
      </c>
      <c r="C329" s="6" t="s">
        <v>460</v>
      </c>
      <c r="D329" s="6" t="s">
        <v>461</v>
      </c>
      <c r="E329" s="6" t="s">
        <v>1816</v>
      </c>
      <c r="F329" s="9" t="s">
        <v>199</v>
      </c>
      <c r="G329" s="24" t="s">
        <v>11</v>
      </c>
      <c r="H329" s="3" t="s">
        <v>1325</v>
      </c>
      <c r="I329" s="28">
        <v>41089</v>
      </c>
      <c r="J329" s="26"/>
      <c r="K329" s="26"/>
      <c r="L329" s="26"/>
      <c r="M329" s="26"/>
      <c r="N329" s="26"/>
      <c r="O329" s="26"/>
      <c r="P329" s="26"/>
      <c r="Q329" s="26"/>
      <c r="R329" s="26"/>
      <c r="S329" s="26">
        <v>0</v>
      </c>
      <c r="T329" s="26">
        <v>0</v>
      </c>
      <c r="U329" s="26">
        <v>347427</v>
      </c>
      <c r="V329" s="26">
        <v>0</v>
      </c>
      <c r="W329" s="26">
        <v>0</v>
      </c>
      <c r="X329" s="26">
        <v>0</v>
      </c>
      <c r="Y329" s="26">
        <v>0</v>
      </c>
      <c r="Z329" s="26">
        <v>0</v>
      </c>
      <c r="AA329" s="26">
        <v>0</v>
      </c>
      <c r="AB329" s="26">
        <v>0</v>
      </c>
      <c r="AC329" s="26">
        <v>0</v>
      </c>
      <c r="AD329" s="26">
        <v>0</v>
      </c>
      <c r="AE329" s="26">
        <v>0</v>
      </c>
      <c r="AF329" s="26">
        <v>0</v>
      </c>
      <c r="AG329" s="22">
        <f t="shared" si="25"/>
        <v>0</v>
      </c>
      <c r="AH329" s="22">
        <f t="shared" si="26"/>
        <v>347427</v>
      </c>
      <c r="AI329" s="22">
        <f t="shared" si="27"/>
        <v>0</v>
      </c>
      <c r="AJ329" s="22">
        <f t="shared" si="28"/>
        <v>0</v>
      </c>
      <c r="AK329" s="22">
        <f t="shared" si="29"/>
        <v>347427</v>
      </c>
    </row>
    <row r="330" spans="1:37">
      <c r="A330" s="4" t="s">
        <v>208</v>
      </c>
      <c r="B330" s="6" t="s">
        <v>1351</v>
      </c>
      <c r="C330" s="6" t="s">
        <v>1572</v>
      </c>
      <c r="D330" s="6" t="s">
        <v>1573</v>
      </c>
      <c r="E330" s="6" t="s">
        <v>1816</v>
      </c>
      <c r="F330" s="9" t="s">
        <v>199</v>
      </c>
      <c r="G330" s="24" t="s">
        <v>11</v>
      </c>
      <c r="H330" s="3" t="s">
        <v>1325</v>
      </c>
      <c r="I330" s="28">
        <v>41424</v>
      </c>
      <c r="J330" s="26"/>
      <c r="K330" s="26"/>
      <c r="L330" s="26"/>
      <c r="M330" s="26"/>
      <c r="N330" s="26"/>
      <c r="O330" s="26"/>
      <c r="P330" s="26"/>
      <c r="Q330" s="26"/>
      <c r="R330" s="26"/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0</v>
      </c>
      <c r="Z330" s="26">
        <v>0</v>
      </c>
      <c r="AA330" s="26">
        <v>0</v>
      </c>
      <c r="AB330" s="26">
        <v>0</v>
      </c>
      <c r="AC330" s="26">
        <v>0</v>
      </c>
      <c r="AD330" s="26">
        <v>0</v>
      </c>
      <c r="AE330" s="26">
        <v>0</v>
      </c>
      <c r="AF330" s="26">
        <v>345654.74999999994</v>
      </c>
      <c r="AG330" s="22">
        <f t="shared" si="25"/>
        <v>0</v>
      </c>
      <c r="AH330" s="22">
        <f t="shared" si="26"/>
        <v>0</v>
      </c>
      <c r="AI330" s="22">
        <f t="shared" si="27"/>
        <v>0</v>
      </c>
      <c r="AJ330" s="22">
        <f t="shared" si="28"/>
        <v>345654.74999999994</v>
      </c>
      <c r="AK330" s="22">
        <f t="shared" si="29"/>
        <v>345654.74999999994</v>
      </c>
    </row>
    <row r="331" spans="1:37">
      <c r="A331" s="4" t="s">
        <v>208</v>
      </c>
      <c r="B331" s="6" t="s">
        <v>1345</v>
      </c>
      <c r="C331" s="6" t="s">
        <v>418</v>
      </c>
      <c r="D331" s="6" t="s">
        <v>419</v>
      </c>
      <c r="E331" s="6" t="s">
        <v>1816</v>
      </c>
      <c r="F331" s="9" t="s">
        <v>199</v>
      </c>
      <c r="G331" s="24" t="s">
        <v>11</v>
      </c>
      <c r="H331" s="3" t="s">
        <v>1325</v>
      </c>
      <c r="I331" s="28">
        <v>41060</v>
      </c>
      <c r="J331" s="26"/>
      <c r="K331" s="26"/>
      <c r="L331" s="26"/>
      <c r="M331" s="26"/>
      <c r="N331" s="26"/>
      <c r="O331" s="26"/>
      <c r="P331" s="26"/>
      <c r="Q331" s="26"/>
      <c r="R331" s="26"/>
      <c r="S331" s="26">
        <v>0</v>
      </c>
      <c r="T331" s="26">
        <v>246887.85</v>
      </c>
      <c r="U331" s="26">
        <v>49377.569999999978</v>
      </c>
      <c r="V331" s="26">
        <v>49377.580000000016</v>
      </c>
      <c r="W331" s="26">
        <v>0</v>
      </c>
      <c r="X331" s="26">
        <v>0</v>
      </c>
      <c r="Y331" s="26">
        <v>0</v>
      </c>
      <c r="Z331" s="26">
        <v>0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  <c r="AF331" s="26">
        <v>0</v>
      </c>
      <c r="AG331" s="22">
        <f t="shared" si="25"/>
        <v>0</v>
      </c>
      <c r="AH331" s="22">
        <f t="shared" si="26"/>
        <v>345643</v>
      </c>
      <c r="AI331" s="22">
        <f t="shared" si="27"/>
        <v>0</v>
      </c>
      <c r="AJ331" s="22">
        <f t="shared" si="28"/>
        <v>0</v>
      </c>
      <c r="AK331" s="22">
        <f t="shared" si="29"/>
        <v>345643</v>
      </c>
    </row>
    <row r="332" spans="1:37">
      <c r="A332" s="4" t="s">
        <v>208</v>
      </c>
      <c r="B332" s="6" t="s">
        <v>1391</v>
      </c>
      <c r="C332" s="6" t="s">
        <v>354</v>
      </c>
      <c r="D332" s="6" t="s">
        <v>355</v>
      </c>
      <c r="E332" s="6" t="s">
        <v>1816</v>
      </c>
      <c r="F332" s="9" t="s">
        <v>199</v>
      </c>
      <c r="G332" s="24" t="s">
        <v>11</v>
      </c>
      <c r="H332" s="3" t="s">
        <v>1325</v>
      </c>
      <c r="I332" s="28">
        <v>41213</v>
      </c>
      <c r="J332" s="26"/>
      <c r="K332" s="26"/>
      <c r="L332" s="26"/>
      <c r="M332" s="26"/>
      <c r="N332" s="26"/>
      <c r="O332" s="26"/>
      <c r="P332" s="26"/>
      <c r="Q332" s="26"/>
      <c r="R332" s="26"/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345279.32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  <c r="AF332" s="26">
        <v>0</v>
      </c>
      <c r="AG332" s="22">
        <f t="shared" si="25"/>
        <v>0</v>
      </c>
      <c r="AH332" s="22">
        <f t="shared" si="26"/>
        <v>345279.32</v>
      </c>
      <c r="AI332" s="22">
        <f t="shared" si="27"/>
        <v>0</v>
      </c>
      <c r="AJ332" s="22">
        <f t="shared" si="28"/>
        <v>0</v>
      </c>
      <c r="AK332" s="22">
        <f t="shared" si="29"/>
        <v>345279.32</v>
      </c>
    </row>
    <row r="333" spans="1:37">
      <c r="A333" s="4" t="s">
        <v>208</v>
      </c>
      <c r="B333" s="6" t="s">
        <v>1391</v>
      </c>
      <c r="C333" s="6" t="s">
        <v>356</v>
      </c>
      <c r="D333" s="6" t="s">
        <v>357</v>
      </c>
      <c r="E333" s="6" t="s">
        <v>1816</v>
      </c>
      <c r="F333" s="9" t="s">
        <v>199</v>
      </c>
      <c r="G333" s="24" t="s">
        <v>11</v>
      </c>
      <c r="H333" s="3" t="s">
        <v>1325</v>
      </c>
      <c r="I333" s="28">
        <v>41213</v>
      </c>
      <c r="J333" s="26"/>
      <c r="K333" s="26"/>
      <c r="L333" s="26"/>
      <c r="M333" s="26"/>
      <c r="N333" s="26"/>
      <c r="O333" s="26"/>
      <c r="P333" s="26"/>
      <c r="Q333" s="26"/>
      <c r="R333" s="26"/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345279.32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26">
        <v>0</v>
      </c>
      <c r="AG333" s="22">
        <f t="shared" si="25"/>
        <v>0</v>
      </c>
      <c r="AH333" s="22">
        <f t="shared" si="26"/>
        <v>345279.32</v>
      </c>
      <c r="AI333" s="22">
        <f t="shared" si="27"/>
        <v>0</v>
      </c>
      <c r="AJ333" s="22">
        <f t="shared" si="28"/>
        <v>0</v>
      </c>
      <c r="AK333" s="22">
        <f t="shared" si="29"/>
        <v>345279.32</v>
      </c>
    </row>
    <row r="334" spans="1:37">
      <c r="A334" s="4" t="s">
        <v>208</v>
      </c>
      <c r="B334" s="6" t="s">
        <v>1401</v>
      </c>
      <c r="C334" s="6" t="s">
        <v>1574</v>
      </c>
      <c r="D334" s="6" t="s">
        <v>1575</v>
      </c>
      <c r="E334" s="6" t="s">
        <v>1813</v>
      </c>
      <c r="F334" s="9" t="s">
        <v>202</v>
      </c>
      <c r="G334" s="24" t="s">
        <v>206</v>
      </c>
      <c r="H334" s="3" t="s">
        <v>1325</v>
      </c>
      <c r="I334" s="28">
        <v>40908</v>
      </c>
      <c r="J334" s="26"/>
      <c r="K334" s="26"/>
      <c r="L334" s="26"/>
      <c r="M334" s="26"/>
      <c r="N334" s="26"/>
      <c r="O334" s="26"/>
      <c r="P334" s="26"/>
      <c r="Q334" s="26"/>
      <c r="R334" s="26"/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0</v>
      </c>
      <c r="Z334" s="26">
        <v>0</v>
      </c>
      <c r="AA334" s="26">
        <v>0</v>
      </c>
      <c r="AB334" s="26">
        <v>0</v>
      </c>
      <c r="AC334" s="26">
        <v>0</v>
      </c>
      <c r="AD334" s="26">
        <v>0</v>
      </c>
      <c r="AE334" s="26">
        <v>0</v>
      </c>
      <c r="AF334" s="26">
        <v>0</v>
      </c>
      <c r="AG334" s="22">
        <f t="shared" si="25"/>
        <v>0</v>
      </c>
      <c r="AH334" s="22">
        <f t="shared" si="26"/>
        <v>0</v>
      </c>
      <c r="AI334" s="22">
        <f t="shared" si="27"/>
        <v>0</v>
      </c>
      <c r="AJ334" s="22">
        <f t="shared" si="28"/>
        <v>0</v>
      </c>
      <c r="AK334" s="22">
        <f t="shared" si="29"/>
        <v>0</v>
      </c>
    </row>
    <row r="335" spans="1:37">
      <c r="A335" s="4" t="s">
        <v>208</v>
      </c>
      <c r="B335" s="6" t="s">
        <v>1415</v>
      </c>
      <c r="C335" s="6" t="s">
        <v>1576</v>
      </c>
      <c r="D335" s="6" t="s">
        <v>1577</v>
      </c>
      <c r="E335" s="6" t="s">
        <v>1813</v>
      </c>
      <c r="F335" s="9" t="s">
        <v>202</v>
      </c>
      <c r="G335" s="24" t="s">
        <v>206</v>
      </c>
      <c r="H335" s="3" t="s">
        <v>1325</v>
      </c>
      <c r="I335" s="28">
        <v>40908</v>
      </c>
      <c r="J335" s="26"/>
      <c r="K335" s="26"/>
      <c r="L335" s="26"/>
      <c r="M335" s="26"/>
      <c r="N335" s="26"/>
      <c r="O335" s="26"/>
      <c r="P335" s="26"/>
      <c r="Q335" s="26"/>
      <c r="R335" s="26"/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>
        <v>0</v>
      </c>
      <c r="AF335" s="26">
        <v>0</v>
      </c>
      <c r="AG335" s="22">
        <f t="shared" si="25"/>
        <v>0</v>
      </c>
      <c r="AH335" s="22">
        <f t="shared" si="26"/>
        <v>0</v>
      </c>
      <c r="AI335" s="22">
        <f t="shared" si="27"/>
        <v>0</v>
      </c>
      <c r="AJ335" s="22">
        <f t="shared" si="28"/>
        <v>0</v>
      </c>
      <c r="AK335" s="22">
        <f t="shared" si="29"/>
        <v>0</v>
      </c>
    </row>
    <row r="336" spans="1:37">
      <c r="A336" s="4" t="s">
        <v>208</v>
      </c>
      <c r="B336" s="6" t="s">
        <v>1416</v>
      </c>
      <c r="C336" s="6" t="s">
        <v>1578</v>
      </c>
      <c r="D336" s="6" t="s">
        <v>1579</v>
      </c>
      <c r="E336" s="6" t="s">
        <v>1813</v>
      </c>
      <c r="F336" s="9" t="s">
        <v>202</v>
      </c>
      <c r="G336" s="24" t="s">
        <v>206</v>
      </c>
      <c r="H336" s="3" t="s">
        <v>1325</v>
      </c>
      <c r="I336" s="28">
        <v>40908</v>
      </c>
      <c r="J336" s="26"/>
      <c r="K336" s="26"/>
      <c r="L336" s="26"/>
      <c r="M336" s="26"/>
      <c r="N336" s="26"/>
      <c r="O336" s="26"/>
      <c r="P336" s="26"/>
      <c r="Q336" s="26"/>
      <c r="R336" s="26"/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0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6">
        <v>0</v>
      </c>
      <c r="AF336" s="26">
        <v>0</v>
      </c>
      <c r="AG336" s="22">
        <f t="shared" si="25"/>
        <v>0</v>
      </c>
      <c r="AH336" s="22">
        <f t="shared" si="26"/>
        <v>0</v>
      </c>
      <c r="AI336" s="22">
        <f t="shared" si="27"/>
        <v>0</v>
      </c>
      <c r="AJ336" s="22">
        <f t="shared" si="28"/>
        <v>0</v>
      </c>
      <c r="AK336" s="22">
        <f t="shared" si="29"/>
        <v>0</v>
      </c>
    </row>
    <row r="337" spans="1:37">
      <c r="A337" s="4" t="s">
        <v>208</v>
      </c>
      <c r="B337" s="6" t="s">
        <v>1405</v>
      </c>
      <c r="C337" s="6" t="s">
        <v>268</v>
      </c>
      <c r="D337" s="6" t="s">
        <v>297</v>
      </c>
      <c r="E337" s="6" t="s">
        <v>1815</v>
      </c>
      <c r="F337" s="9" t="s">
        <v>199</v>
      </c>
      <c r="G337" s="24" t="s">
        <v>203</v>
      </c>
      <c r="H337" s="3" t="s">
        <v>1325</v>
      </c>
      <c r="I337" s="28">
        <v>40628</v>
      </c>
      <c r="J337" s="26"/>
      <c r="K337" s="26"/>
      <c r="L337" s="26"/>
      <c r="M337" s="26"/>
      <c r="N337" s="26"/>
      <c r="O337" s="26"/>
      <c r="P337" s="26"/>
      <c r="Q337" s="26"/>
      <c r="R337" s="26"/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  <c r="Z337" s="26">
        <v>0</v>
      </c>
      <c r="AA337" s="26">
        <v>0</v>
      </c>
      <c r="AB337" s="26">
        <v>0</v>
      </c>
      <c r="AC337" s="26">
        <v>0</v>
      </c>
      <c r="AD337" s="26">
        <v>0</v>
      </c>
      <c r="AE337" s="26">
        <v>0</v>
      </c>
      <c r="AF337" s="26">
        <v>0</v>
      </c>
      <c r="AG337" s="22">
        <f t="shared" si="25"/>
        <v>0</v>
      </c>
      <c r="AH337" s="22">
        <f t="shared" si="26"/>
        <v>0</v>
      </c>
      <c r="AI337" s="22">
        <f t="shared" si="27"/>
        <v>0</v>
      </c>
      <c r="AJ337" s="22">
        <f t="shared" si="28"/>
        <v>0</v>
      </c>
      <c r="AK337" s="22">
        <f t="shared" si="29"/>
        <v>0</v>
      </c>
    </row>
    <row r="338" spans="1:37">
      <c r="A338" s="4" t="s">
        <v>208</v>
      </c>
      <c r="B338" s="6" t="s">
        <v>1372</v>
      </c>
      <c r="C338" s="6" t="s">
        <v>500</v>
      </c>
      <c r="D338" s="6" t="s">
        <v>1580</v>
      </c>
      <c r="E338" s="6" t="s">
        <v>1815</v>
      </c>
      <c r="F338" s="9" t="s">
        <v>199</v>
      </c>
      <c r="G338" s="24" t="s">
        <v>11</v>
      </c>
      <c r="H338" s="3" t="s">
        <v>1325</v>
      </c>
      <c r="I338" s="28">
        <v>41389</v>
      </c>
      <c r="J338" s="26"/>
      <c r="K338" s="26"/>
      <c r="L338" s="26"/>
      <c r="M338" s="26"/>
      <c r="N338" s="26"/>
      <c r="O338" s="26"/>
      <c r="P338" s="26"/>
      <c r="Q338" s="26"/>
      <c r="R338" s="26"/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6">
        <v>331598.71000000002</v>
      </c>
      <c r="AF338" s="26">
        <v>0</v>
      </c>
      <c r="AG338" s="22">
        <f t="shared" si="25"/>
        <v>0</v>
      </c>
      <c r="AH338" s="22">
        <f t="shared" si="26"/>
        <v>0</v>
      </c>
      <c r="AI338" s="22">
        <f t="shared" si="27"/>
        <v>0</v>
      </c>
      <c r="AJ338" s="22">
        <f t="shared" si="28"/>
        <v>331598.71000000002</v>
      </c>
      <c r="AK338" s="22">
        <f t="shared" si="29"/>
        <v>331598.71000000002</v>
      </c>
    </row>
    <row r="339" spans="1:37">
      <c r="A339" s="4" t="s">
        <v>208</v>
      </c>
      <c r="B339" s="6" t="s">
        <v>1383</v>
      </c>
      <c r="C339" s="6" t="s">
        <v>632</v>
      </c>
      <c r="D339" s="6" t="s">
        <v>633</v>
      </c>
      <c r="E339" s="6" t="s">
        <v>1815</v>
      </c>
      <c r="F339" s="9" t="s">
        <v>199</v>
      </c>
      <c r="G339" s="24" t="s">
        <v>11</v>
      </c>
      <c r="H339" s="3" t="s">
        <v>1325</v>
      </c>
      <c r="I339" s="28">
        <v>41414</v>
      </c>
      <c r="J339" s="26"/>
      <c r="K339" s="26"/>
      <c r="L339" s="26"/>
      <c r="M339" s="26"/>
      <c r="N339" s="26"/>
      <c r="O339" s="26"/>
      <c r="P339" s="26"/>
      <c r="Q339" s="26"/>
      <c r="R339" s="26"/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6">
        <v>0</v>
      </c>
      <c r="AF339" s="26">
        <v>329474.84000000003</v>
      </c>
      <c r="AG339" s="22">
        <f t="shared" si="25"/>
        <v>0</v>
      </c>
      <c r="AH339" s="22">
        <f t="shared" si="26"/>
        <v>0</v>
      </c>
      <c r="AI339" s="22">
        <f t="shared" si="27"/>
        <v>0</v>
      </c>
      <c r="AJ339" s="22">
        <f t="shared" si="28"/>
        <v>329474.84000000003</v>
      </c>
      <c r="AK339" s="22">
        <f t="shared" si="29"/>
        <v>329474.84000000003</v>
      </c>
    </row>
    <row r="340" spans="1:37">
      <c r="A340" s="4" t="s">
        <v>208</v>
      </c>
      <c r="B340" s="6" t="s">
        <v>1417</v>
      </c>
      <c r="C340" s="6" t="s">
        <v>994</v>
      </c>
      <c r="D340" s="6" t="s">
        <v>995</v>
      </c>
      <c r="E340" s="6" t="s">
        <v>1816</v>
      </c>
      <c r="F340" s="9" t="s">
        <v>199</v>
      </c>
      <c r="G340" s="24" t="s">
        <v>11</v>
      </c>
      <c r="H340" s="3" t="s">
        <v>1325</v>
      </c>
      <c r="I340" s="28">
        <v>40784</v>
      </c>
      <c r="J340" s="26"/>
      <c r="K340" s="26"/>
      <c r="L340" s="26"/>
      <c r="M340" s="26"/>
      <c r="N340" s="26"/>
      <c r="O340" s="26"/>
      <c r="P340" s="26"/>
      <c r="Q340" s="26"/>
      <c r="R340" s="26"/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6">
        <v>0</v>
      </c>
      <c r="AF340" s="26">
        <v>0</v>
      </c>
      <c r="AG340" s="22">
        <f t="shared" si="25"/>
        <v>0</v>
      </c>
      <c r="AH340" s="22">
        <f t="shared" si="26"/>
        <v>0</v>
      </c>
      <c r="AI340" s="22">
        <f t="shared" si="27"/>
        <v>0</v>
      </c>
      <c r="AJ340" s="22">
        <f t="shared" si="28"/>
        <v>0</v>
      </c>
      <c r="AK340" s="22">
        <f t="shared" si="29"/>
        <v>0</v>
      </c>
    </row>
    <row r="341" spans="1:37">
      <c r="A341" s="4" t="s">
        <v>208</v>
      </c>
      <c r="B341" s="6" t="s">
        <v>1353</v>
      </c>
      <c r="C341" s="6" t="s">
        <v>1077</v>
      </c>
      <c r="D341" s="6" t="s">
        <v>1078</v>
      </c>
      <c r="E341" s="6" t="s">
        <v>1814</v>
      </c>
      <c r="F341" s="9" t="s">
        <v>199</v>
      </c>
      <c r="G341" s="24" t="s">
        <v>11</v>
      </c>
      <c r="H341" s="3" t="s">
        <v>1325</v>
      </c>
      <c r="I341" s="28">
        <v>40683</v>
      </c>
      <c r="J341" s="26"/>
      <c r="K341" s="26"/>
      <c r="L341" s="26"/>
      <c r="M341" s="26"/>
      <c r="N341" s="26"/>
      <c r="O341" s="26"/>
      <c r="P341" s="26"/>
      <c r="Q341" s="26"/>
      <c r="R341" s="26"/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  <c r="Z341" s="26">
        <v>0</v>
      </c>
      <c r="AA341" s="26">
        <v>0</v>
      </c>
      <c r="AB341" s="26">
        <v>0</v>
      </c>
      <c r="AC341" s="26">
        <v>0</v>
      </c>
      <c r="AD341" s="26">
        <v>0</v>
      </c>
      <c r="AE341" s="26">
        <v>0</v>
      </c>
      <c r="AF341" s="26">
        <v>0</v>
      </c>
      <c r="AG341" s="22">
        <f t="shared" si="25"/>
        <v>0</v>
      </c>
      <c r="AH341" s="22">
        <f t="shared" si="26"/>
        <v>0</v>
      </c>
      <c r="AI341" s="22">
        <f t="shared" si="27"/>
        <v>0</v>
      </c>
      <c r="AJ341" s="22">
        <f t="shared" si="28"/>
        <v>0</v>
      </c>
      <c r="AK341" s="22">
        <f t="shared" si="29"/>
        <v>0</v>
      </c>
    </row>
    <row r="342" spans="1:37">
      <c r="A342" s="4" t="s">
        <v>208</v>
      </c>
      <c r="B342" s="6" t="s">
        <v>1350</v>
      </c>
      <c r="C342" s="6" t="s">
        <v>840</v>
      </c>
      <c r="D342" s="6" t="s">
        <v>841</v>
      </c>
      <c r="E342" s="6" t="s">
        <v>1811</v>
      </c>
      <c r="F342" s="9" t="s">
        <v>198</v>
      </c>
      <c r="G342" s="9" t="s">
        <v>205</v>
      </c>
      <c r="H342" s="3" t="s">
        <v>1325</v>
      </c>
      <c r="I342" s="28">
        <v>40877</v>
      </c>
      <c r="J342" s="26"/>
      <c r="K342" s="26"/>
      <c r="L342" s="26"/>
      <c r="M342" s="26"/>
      <c r="N342" s="26"/>
      <c r="O342" s="26"/>
      <c r="P342" s="26"/>
      <c r="Q342" s="26"/>
      <c r="R342" s="26"/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0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6">
        <v>0</v>
      </c>
      <c r="AF342" s="26">
        <v>0</v>
      </c>
      <c r="AG342" s="22">
        <f t="shared" si="25"/>
        <v>0</v>
      </c>
      <c r="AH342" s="22">
        <f t="shared" si="26"/>
        <v>0</v>
      </c>
      <c r="AI342" s="22">
        <f t="shared" si="27"/>
        <v>0</v>
      </c>
      <c r="AJ342" s="22">
        <f t="shared" si="28"/>
        <v>0</v>
      </c>
      <c r="AK342" s="22">
        <f t="shared" si="29"/>
        <v>0</v>
      </c>
    </row>
    <row r="343" spans="1:37">
      <c r="A343" s="4" t="s">
        <v>208</v>
      </c>
      <c r="B343" s="6" t="s">
        <v>1378</v>
      </c>
      <c r="C343" s="6" t="s">
        <v>519</v>
      </c>
      <c r="D343" s="6" t="s">
        <v>520</v>
      </c>
      <c r="E343" s="6" t="s">
        <v>1817</v>
      </c>
      <c r="F343" s="9" t="s">
        <v>199</v>
      </c>
      <c r="G343" s="24" t="s">
        <v>11</v>
      </c>
      <c r="H343" s="3" t="s">
        <v>1325</v>
      </c>
      <c r="I343" s="28">
        <v>41213</v>
      </c>
      <c r="J343" s="26"/>
      <c r="K343" s="26"/>
      <c r="L343" s="26"/>
      <c r="M343" s="26"/>
      <c r="N343" s="26"/>
      <c r="O343" s="26"/>
      <c r="P343" s="26"/>
      <c r="Q343" s="26"/>
      <c r="R343" s="26"/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325046</v>
      </c>
      <c r="Z343" s="26">
        <v>0</v>
      </c>
      <c r="AA343" s="26">
        <v>0</v>
      </c>
      <c r="AB343" s="26">
        <v>0</v>
      </c>
      <c r="AC343" s="26">
        <v>0</v>
      </c>
      <c r="AD343" s="26">
        <v>0</v>
      </c>
      <c r="AE343" s="26">
        <v>0</v>
      </c>
      <c r="AF343" s="26">
        <v>0</v>
      </c>
      <c r="AG343" s="22">
        <f t="shared" si="25"/>
        <v>0</v>
      </c>
      <c r="AH343" s="22">
        <f t="shared" si="26"/>
        <v>325046</v>
      </c>
      <c r="AI343" s="22">
        <f t="shared" si="27"/>
        <v>0</v>
      </c>
      <c r="AJ343" s="22">
        <f t="shared" si="28"/>
        <v>0</v>
      </c>
      <c r="AK343" s="22">
        <f t="shared" si="29"/>
        <v>325046</v>
      </c>
    </row>
    <row r="344" spans="1:37">
      <c r="A344" s="4" t="s">
        <v>208</v>
      </c>
      <c r="B344" s="6" t="s">
        <v>1345</v>
      </c>
      <c r="C344" s="6" t="s">
        <v>466</v>
      </c>
      <c r="D344" s="6" t="s">
        <v>467</v>
      </c>
      <c r="E344" s="6" t="s">
        <v>1816</v>
      </c>
      <c r="F344" s="9" t="s">
        <v>199</v>
      </c>
      <c r="G344" s="24" t="s">
        <v>11</v>
      </c>
      <c r="H344" s="3" t="s">
        <v>1325</v>
      </c>
      <c r="I344" s="28">
        <v>41060</v>
      </c>
      <c r="J344" s="26"/>
      <c r="K344" s="26"/>
      <c r="L344" s="26"/>
      <c r="M344" s="26"/>
      <c r="N344" s="26"/>
      <c r="O344" s="26"/>
      <c r="P344" s="26"/>
      <c r="Q344" s="26"/>
      <c r="R344" s="26"/>
      <c r="S344" s="26">
        <v>0</v>
      </c>
      <c r="T344" s="26">
        <v>229709.3</v>
      </c>
      <c r="U344" s="26">
        <v>45941.859999999986</v>
      </c>
      <c r="V344" s="26">
        <v>45941.840000000026</v>
      </c>
      <c r="W344" s="26">
        <v>0</v>
      </c>
      <c r="X344" s="26">
        <v>0</v>
      </c>
      <c r="Y344" s="26">
        <v>0</v>
      </c>
      <c r="Z344" s="26">
        <v>0</v>
      </c>
      <c r="AA344" s="26">
        <v>0</v>
      </c>
      <c r="AB344" s="26">
        <v>0</v>
      </c>
      <c r="AC344" s="26">
        <v>0</v>
      </c>
      <c r="AD344" s="26">
        <v>0</v>
      </c>
      <c r="AE344" s="26">
        <v>0</v>
      </c>
      <c r="AF344" s="26">
        <v>0</v>
      </c>
      <c r="AG344" s="22">
        <f t="shared" si="25"/>
        <v>0</v>
      </c>
      <c r="AH344" s="22">
        <f t="shared" si="26"/>
        <v>321593</v>
      </c>
      <c r="AI344" s="22">
        <f t="shared" si="27"/>
        <v>0</v>
      </c>
      <c r="AJ344" s="22">
        <f t="shared" si="28"/>
        <v>0</v>
      </c>
      <c r="AK344" s="22">
        <f t="shared" si="29"/>
        <v>321593</v>
      </c>
    </row>
    <row r="345" spans="1:37">
      <c r="A345" s="4" t="s">
        <v>208</v>
      </c>
      <c r="B345" s="6" t="s">
        <v>1391</v>
      </c>
      <c r="C345" s="6" t="s">
        <v>180</v>
      </c>
      <c r="D345" s="6" t="s">
        <v>1015</v>
      </c>
      <c r="E345" s="6" t="s">
        <v>1816</v>
      </c>
      <c r="F345" s="9" t="s">
        <v>199</v>
      </c>
      <c r="G345" s="24" t="s">
        <v>11</v>
      </c>
      <c r="H345" s="3" t="s">
        <v>1325</v>
      </c>
      <c r="I345" s="28">
        <v>40631</v>
      </c>
      <c r="J345" s="26"/>
      <c r="K345" s="26"/>
      <c r="L345" s="26"/>
      <c r="M345" s="26"/>
      <c r="N345" s="26"/>
      <c r="O345" s="26"/>
      <c r="P345" s="26"/>
      <c r="Q345" s="26"/>
      <c r="R345" s="26"/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0</v>
      </c>
      <c r="Z345" s="26">
        <v>0</v>
      </c>
      <c r="AA345" s="26">
        <v>0</v>
      </c>
      <c r="AB345" s="26">
        <v>0</v>
      </c>
      <c r="AC345" s="26">
        <v>0</v>
      </c>
      <c r="AD345" s="26">
        <v>0</v>
      </c>
      <c r="AE345" s="26">
        <v>0</v>
      </c>
      <c r="AF345" s="26">
        <v>0</v>
      </c>
      <c r="AG345" s="22">
        <f t="shared" si="25"/>
        <v>0</v>
      </c>
      <c r="AH345" s="22">
        <f t="shared" si="26"/>
        <v>0</v>
      </c>
      <c r="AI345" s="22">
        <f t="shared" si="27"/>
        <v>0</v>
      </c>
      <c r="AJ345" s="22">
        <f t="shared" si="28"/>
        <v>0</v>
      </c>
      <c r="AK345" s="22">
        <f t="shared" si="29"/>
        <v>0</v>
      </c>
    </row>
    <row r="346" spans="1:37">
      <c r="A346" s="4" t="s">
        <v>208</v>
      </c>
      <c r="B346" s="6" t="s">
        <v>1385</v>
      </c>
      <c r="C346" s="6" t="s">
        <v>1581</v>
      </c>
      <c r="D346" s="6" t="s">
        <v>1582</v>
      </c>
      <c r="E346" s="6" t="s">
        <v>1815</v>
      </c>
      <c r="F346" s="9" t="s">
        <v>202</v>
      </c>
      <c r="G346" s="24" t="s">
        <v>11</v>
      </c>
      <c r="H346" s="3" t="s">
        <v>1325</v>
      </c>
      <c r="I346" s="28">
        <v>41274</v>
      </c>
      <c r="J346" s="26"/>
      <c r="K346" s="26"/>
      <c r="L346" s="26"/>
      <c r="M346" s="26"/>
      <c r="N346" s="26"/>
      <c r="O346" s="26"/>
      <c r="P346" s="26"/>
      <c r="Q346" s="26"/>
      <c r="R346" s="26"/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0</v>
      </c>
      <c r="Z346" s="26">
        <v>0</v>
      </c>
      <c r="AA346" s="26">
        <v>319468.76999999996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22">
        <f t="shared" si="25"/>
        <v>0</v>
      </c>
      <c r="AH346" s="22">
        <f t="shared" si="26"/>
        <v>319468.76999999996</v>
      </c>
      <c r="AI346" s="22">
        <f t="shared" si="27"/>
        <v>0</v>
      </c>
      <c r="AJ346" s="22">
        <f t="shared" si="28"/>
        <v>0</v>
      </c>
      <c r="AK346" s="22">
        <f t="shared" si="29"/>
        <v>319468.76999999996</v>
      </c>
    </row>
    <row r="347" spans="1:37">
      <c r="A347" s="4" t="s">
        <v>208</v>
      </c>
      <c r="B347" s="6" t="s">
        <v>1410</v>
      </c>
      <c r="C347" s="6" t="s">
        <v>564</v>
      </c>
      <c r="D347" s="6" t="s">
        <v>489</v>
      </c>
      <c r="E347" s="6" t="s">
        <v>1816</v>
      </c>
      <c r="F347" s="9" t="s">
        <v>202</v>
      </c>
      <c r="G347" s="24" t="s">
        <v>304</v>
      </c>
      <c r="H347" s="3" t="s">
        <v>1325</v>
      </c>
      <c r="I347" s="28">
        <v>41274</v>
      </c>
      <c r="J347" s="26"/>
      <c r="K347" s="26"/>
      <c r="L347" s="26"/>
      <c r="M347" s="26"/>
      <c r="N347" s="26"/>
      <c r="O347" s="26"/>
      <c r="P347" s="26"/>
      <c r="Q347" s="26"/>
      <c r="R347" s="26"/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26">
        <v>318953.00999999989</v>
      </c>
      <c r="AB347" s="26">
        <v>0</v>
      </c>
      <c r="AC347" s="26">
        <v>0</v>
      </c>
      <c r="AD347" s="26">
        <v>0</v>
      </c>
      <c r="AE347" s="26">
        <v>0</v>
      </c>
      <c r="AF347" s="26">
        <v>0</v>
      </c>
      <c r="AG347" s="22">
        <f t="shared" si="25"/>
        <v>0</v>
      </c>
      <c r="AH347" s="22">
        <f t="shared" si="26"/>
        <v>318953.00999999989</v>
      </c>
      <c r="AI347" s="22">
        <f t="shared" si="27"/>
        <v>0</v>
      </c>
      <c r="AJ347" s="22">
        <f t="shared" si="28"/>
        <v>0</v>
      </c>
      <c r="AK347" s="22">
        <f t="shared" si="29"/>
        <v>318953.00999999989</v>
      </c>
    </row>
    <row r="348" spans="1:37">
      <c r="A348" s="4" t="s">
        <v>208</v>
      </c>
      <c r="B348" s="6" t="s">
        <v>1349</v>
      </c>
      <c r="C348" s="6" t="s">
        <v>370</v>
      </c>
      <c r="D348" s="6" t="s">
        <v>371</v>
      </c>
      <c r="E348" s="6" t="s">
        <v>1810</v>
      </c>
      <c r="F348" s="9" t="s">
        <v>197</v>
      </c>
      <c r="G348" s="24" t="s">
        <v>11</v>
      </c>
      <c r="H348" s="3" t="s">
        <v>1325</v>
      </c>
      <c r="I348" s="28">
        <v>41274</v>
      </c>
      <c r="J348" s="26"/>
      <c r="K348" s="26"/>
      <c r="L348" s="26"/>
      <c r="M348" s="26"/>
      <c r="N348" s="26"/>
      <c r="O348" s="26"/>
      <c r="P348" s="26"/>
      <c r="Q348" s="26"/>
      <c r="R348" s="26"/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318425.3</v>
      </c>
      <c r="AB348" s="26">
        <v>0</v>
      </c>
      <c r="AC348" s="26">
        <v>0</v>
      </c>
      <c r="AD348" s="26">
        <v>0</v>
      </c>
      <c r="AE348" s="26">
        <v>0</v>
      </c>
      <c r="AF348" s="26">
        <v>0</v>
      </c>
      <c r="AG348" s="22">
        <f t="shared" si="25"/>
        <v>0</v>
      </c>
      <c r="AH348" s="22">
        <f t="shared" si="26"/>
        <v>318425.3</v>
      </c>
      <c r="AI348" s="22">
        <f t="shared" si="27"/>
        <v>0</v>
      </c>
      <c r="AJ348" s="22">
        <f t="shared" si="28"/>
        <v>0</v>
      </c>
      <c r="AK348" s="22">
        <f t="shared" si="29"/>
        <v>318425.3</v>
      </c>
    </row>
    <row r="349" spans="1:37">
      <c r="A349" s="4" t="s">
        <v>208</v>
      </c>
      <c r="B349" s="6" t="s">
        <v>1350</v>
      </c>
      <c r="C349" s="11" t="s">
        <v>836</v>
      </c>
      <c r="D349" s="11" t="s">
        <v>837</v>
      </c>
      <c r="E349" s="6" t="s">
        <v>1813</v>
      </c>
      <c r="F349" s="9" t="s">
        <v>198</v>
      </c>
      <c r="G349" s="9" t="s">
        <v>205</v>
      </c>
      <c r="H349" s="3" t="s">
        <v>1325</v>
      </c>
      <c r="I349" s="28">
        <v>41257</v>
      </c>
      <c r="J349" s="26"/>
      <c r="K349" s="26"/>
      <c r="L349" s="26"/>
      <c r="M349" s="26"/>
      <c r="N349" s="26"/>
      <c r="O349" s="26"/>
      <c r="P349" s="26"/>
      <c r="Q349" s="26"/>
      <c r="R349" s="26"/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0</v>
      </c>
      <c r="Z349" s="26">
        <v>0</v>
      </c>
      <c r="AA349" s="26">
        <v>318278.71000000002</v>
      </c>
      <c r="AB349" s="26">
        <v>0</v>
      </c>
      <c r="AC349" s="26">
        <v>0</v>
      </c>
      <c r="AD349" s="26">
        <v>0</v>
      </c>
      <c r="AE349" s="26">
        <v>0</v>
      </c>
      <c r="AF349" s="26">
        <v>0</v>
      </c>
      <c r="AG349" s="22">
        <f t="shared" si="25"/>
        <v>0</v>
      </c>
      <c r="AH349" s="22">
        <f t="shared" si="26"/>
        <v>318278.71000000002</v>
      </c>
      <c r="AI349" s="22">
        <f t="shared" si="27"/>
        <v>0</v>
      </c>
      <c r="AJ349" s="22">
        <f t="shared" si="28"/>
        <v>0</v>
      </c>
      <c r="AK349" s="22">
        <f t="shared" si="29"/>
        <v>318278.71000000002</v>
      </c>
    </row>
    <row r="350" spans="1:37">
      <c r="A350" s="4" t="s">
        <v>208</v>
      </c>
      <c r="B350" s="6" t="s">
        <v>1380</v>
      </c>
      <c r="C350" s="6" t="s">
        <v>904</v>
      </c>
      <c r="D350" s="6" t="s">
        <v>905</v>
      </c>
      <c r="E350" s="6" t="s">
        <v>1816</v>
      </c>
      <c r="F350" s="9" t="s">
        <v>199</v>
      </c>
      <c r="G350" s="24" t="s">
        <v>11</v>
      </c>
      <c r="H350" s="3" t="s">
        <v>1325</v>
      </c>
      <c r="I350" s="28">
        <v>41397</v>
      </c>
      <c r="J350" s="26"/>
      <c r="K350" s="26"/>
      <c r="L350" s="26"/>
      <c r="M350" s="26"/>
      <c r="N350" s="26"/>
      <c r="O350" s="26"/>
      <c r="P350" s="26"/>
      <c r="Q350" s="26"/>
      <c r="R350" s="26"/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  <c r="AD350" s="26">
        <v>0</v>
      </c>
      <c r="AE350" s="26">
        <v>0</v>
      </c>
      <c r="AF350" s="26">
        <v>318130.47000000009</v>
      </c>
      <c r="AG350" s="22">
        <f t="shared" si="25"/>
        <v>0</v>
      </c>
      <c r="AH350" s="22">
        <f t="shared" si="26"/>
        <v>0</v>
      </c>
      <c r="AI350" s="22">
        <f t="shared" si="27"/>
        <v>0</v>
      </c>
      <c r="AJ350" s="22">
        <f t="shared" si="28"/>
        <v>318130.47000000009</v>
      </c>
      <c r="AK350" s="22">
        <f t="shared" si="29"/>
        <v>318130.47000000009</v>
      </c>
    </row>
    <row r="351" spans="1:37">
      <c r="A351" s="4" t="s">
        <v>208</v>
      </c>
      <c r="B351" s="6" t="s">
        <v>1345</v>
      </c>
      <c r="C351" s="6" t="s">
        <v>521</v>
      </c>
      <c r="D351" s="6" t="s">
        <v>522</v>
      </c>
      <c r="E351" s="6" t="s">
        <v>1816</v>
      </c>
      <c r="F351" s="9" t="s">
        <v>199</v>
      </c>
      <c r="G351" s="24" t="s">
        <v>11</v>
      </c>
      <c r="H351" s="3" t="s">
        <v>1325</v>
      </c>
      <c r="I351" s="28">
        <v>41060</v>
      </c>
      <c r="J351" s="26"/>
      <c r="K351" s="26"/>
      <c r="L351" s="26"/>
      <c r="M351" s="26"/>
      <c r="N351" s="26"/>
      <c r="O351" s="26"/>
      <c r="P351" s="26"/>
      <c r="Q351" s="26"/>
      <c r="R351" s="26"/>
      <c r="S351" s="26">
        <v>0</v>
      </c>
      <c r="T351" s="26">
        <v>318043.56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  <c r="AD351" s="26">
        <v>0</v>
      </c>
      <c r="AE351" s="26">
        <v>0</v>
      </c>
      <c r="AF351" s="26">
        <v>0</v>
      </c>
      <c r="AG351" s="22">
        <f t="shared" si="25"/>
        <v>0</v>
      </c>
      <c r="AH351" s="22">
        <f t="shared" si="26"/>
        <v>318043.56</v>
      </c>
      <c r="AI351" s="22">
        <f t="shared" si="27"/>
        <v>0</v>
      </c>
      <c r="AJ351" s="22">
        <f t="shared" si="28"/>
        <v>0</v>
      </c>
      <c r="AK351" s="22">
        <f t="shared" si="29"/>
        <v>318043.56</v>
      </c>
    </row>
    <row r="352" spans="1:37">
      <c r="A352" s="4" t="s">
        <v>208</v>
      </c>
      <c r="B352" s="6" t="s">
        <v>1352</v>
      </c>
      <c r="C352" s="6" t="s">
        <v>1583</v>
      </c>
      <c r="D352" s="6" t="s">
        <v>361</v>
      </c>
      <c r="E352" s="6" t="s">
        <v>1816</v>
      </c>
      <c r="F352" s="9" t="s">
        <v>199</v>
      </c>
      <c r="G352" s="24" t="s">
        <v>11</v>
      </c>
      <c r="H352" s="3" t="s">
        <v>1325</v>
      </c>
      <c r="I352" s="28">
        <v>40908</v>
      </c>
      <c r="J352" s="26"/>
      <c r="K352" s="26"/>
      <c r="L352" s="26"/>
      <c r="M352" s="26"/>
      <c r="N352" s="26"/>
      <c r="O352" s="26"/>
      <c r="P352" s="26"/>
      <c r="Q352" s="26"/>
      <c r="R352" s="26"/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  <c r="AD352" s="26">
        <v>0</v>
      </c>
      <c r="AE352" s="26">
        <v>0</v>
      </c>
      <c r="AF352" s="26">
        <v>0</v>
      </c>
      <c r="AG352" s="22">
        <f t="shared" si="25"/>
        <v>0</v>
      </c>
      <c r="AH352" s="22">
        <f t="shared" si="26"/>
        <v>0</v>
      </c>
      <c r="AI352" s="22">
        <f t="shared" si="27"/>
        <v>0</v>
      </c>
      <c r="AJ352" s="22">
        <f t="shared" si="28"/>
        <v>0</v>
      </c>
      <c r="AK352" s="22">
        <f t="shared" si="29"/>
        <v>0</v>
      </c>
    </row>
    <row r="353" spans="1:37">
      <c r="A353" s="4" t="s">
        <v>208</v>
      </c>
      <c r="B353" s="6" t="s">
        <v>1386</v>
      </c>
      <c r="C353" s="6" t="s">
        <v>342</v>
      </c>
      <c r="D353" s="6" t="s">
        <v>343</v>
      </c>
      <c r="E353" s="6" t="s">
        <v>1816</v>
      </c>
      <c r="F353" s="9" t="s">
        <v>199</v>
      </c>
      <c r="G353" s="24" t="s">
        <v>11</v>
      </c>
      <c r="H353" s="3" t="s">
        <v>1325</v>
      </c>
      <c r="I353" s="28">
        <v>41385</v>
      </c>
      <c r="J353" s="26"/>
      <c r="K353" s="26"/>
      <c r="L353" s="26"/>
      <c r="M353" s="26"/>
      <c r="N353" s="26"/>
      <c r="O353" s="26"/>
      <c r="P353" s="26"/>
      <c r="Q353" s="26"/>
      <c r="R353" s="26"/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26">
        <v>317014.84999999998</v>
      </c>
      <c r="AF353" s="26">
        <v>0</v>
      </c>
      <c r="AG353" s="22">
        <f t="shared" si="25"/>
        <v>0</v>
      </c>
      <c r="AH353" s="22">
        <f t="shared" si="26"/>
        <v>0</v>
      </c>
      <c r="AI353" s="22">
        <f t="shared" si="27"/>
        <v>0</v>
      </c>
      <c r="AJ353" s="22">
        <f t="shared" si="28"/>
        <v>317014.84999999998</v>
      </c>
      <c r="AK353" s="22">
        <f t="shared" si="29"/>
        <v>317014.84999999998</v>
      </c>
    </row>
    <row r="354" spans="1:37">
      <c r="A354" s="4" t="s">
        <v>208</v>
      </c>
      <c r="B354" s="6" t="s">
        <v>1364</v>
      </c>
      <c r="C354" s="6" t="s">
        <v>741</v>
      </c>
      <c r="D354" s="6" t="s">
        <v>742</v>
      </c>
      <c r="E354" s="6" t="s">
        <v>1817</v>
      </c>
      <c r="F354" s="9" t="s">
        <v>199</v>
      </c>
      <c r="G354" s="24" t="s">
        <v>11</v>
      </c>
      <c r="H354" s="3" t="s">
        <v>1325</v>
      </c>
      <c r="I354" s="28">
        <v>40877</v>
      </c>
      <c r="J354" s="26"/>
      <c r="K354" s="26"/>
      <c r="L354" s="26"/>
      <c r="M354" s="26"/>
      <c r="N354" s="26"/>
      <c r="O354" s="26"/>
      <c r="P354" s="26"/>
      <c r="Q354" s="26"/>
      <c r="R354" s="26"/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0</v>
      </c>
      <c r="Z354" s="26">
        <v>0</v>
      </c>
      <c r="AA354" s="26">
        <v>0</v>
      </c>
      <c r="AB354" s="26">
        <v>0</v>
      </c>
      <c r="AC354" s="26">
        <v>0</v>
      </c>
      <c r="AD354" s="26">
        <v>0</v>
      </c>
      <c r="AE354" s="26">
        <v>0</v>
      </c>
      <c r="AF354" s="26">
        <v>0</v>
      </c>
      <c r="AG354" s="22">
        <f t="shared" si="25"/>
        <v>0</v>
      </c>
      <c r="AH354" s="22">
        <f t="shared" si="26"/>
        <v>0</v>
      </c>
      <c r="AI354" s="22">
        <f t="shared" si="27"/>
        <v>0</v>
      </c>
      <c r="AJ354" s="22">
        <f t="shared" si="28"/>
        <v>0</v>
      </c>
      <c r="AK354" s="22">
        <f t="shared" si="29"/>
        <v>0</v>
      </c>
    </row>
    <row r="355" spans="1:37">
      <c r="A355" s="4" t="s">
        <v>208</v>
      </c>
      <c r="B355" s="6" t="s">
        <v>1390</v>
      </c>
      <c r="C355" s="6" t="s">
        <v>676</v>
      </c>
      <c r="D355" s="6" t="s">
        <v>677</v>
      </c>
      <c r="E355" s="6" t="s">
        <v>1815</v>
      </c>
      <c r="F355" s="9" t="s">
        <v>199</v>
      </c>
      <c r="G355" s="24" t="s">
        <v>11</v>
      </c>
      <c r="H355" s="3" t="s">
        <v>1325</v>
      </c>
      <c r="I355" s="28">
        <v>41213</v>
      </c>
      <c r="J355" s="26"/>
      <c r="K355" s="26"/>
      <c r="L355" s="26"/>
      <c r="M355" s="26"/>
      <c r="N355" s="26"/>
      <c r="O355" s="26"/>
      <c r="P355" s="26"/>
      <c r="Q355" s="26"/>
      <c r="R355" s="26"/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314122.27</v>
      </c>
      <c r="Z355" s="26">
        <v>0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>
        <v>0</v>
      </c>
      <c r="AG355" s="22">
        <f t="shared" si="25"/>
        <v>0</v>
      </c>
      <c r="AH355" s="22">
        <f t="shared" si="26"/>
        <v>314122.27</v>
      </c>
      <c r="AI355" s="22">
        <f t="shared" si="27"/>
        <v>0</v>
      </c>
      <c r="AJ355" s="22">
        <f t="shared" si="28"/>
        <v>0</v>
      </c>
      <c r="AK355" s="22">
        <f t="shared" si="29"/>
        <v>314122.27</v>
      </c>
    </row>
    <row r="356" spans="1:37">
      <c r="A356" s="4" t="s">
        <v>208</v>
      </c>
      <c r="B356" s="6" t="s">
        <v>1351</v>
      </c>
      <c r="C356" s="6" t="s">
        <v>403</v>
      </c>
      <c r="D356" s="6" t="s">
        <v>404</v>
      </c>
      <c r="E356" s="6" t="s">
        <v>1816</v>
      </c>
      <c r="F356" s="9" t="s">
        <v>199</v>
      </c>
      <c r="G356" s="24" t="s">
        <v>11</v>
      </c>
      <c r="H356" s="3" t="s">
        <v>1325</v>
      </c>
      <c r="I356" s="28">
        <v>41424</v>
      </c>
      <c r="J356" s="26"/>
      <c r="K356" s="26"/>
      <c r="L356" s="26"/>
      <c r="M356" s="26"/>
      <c r="N356" s="26"/>
      <c r="O356" s="26"/>
      <c r="P356" s="26"/>
      <c r="Q356" s="26"/>
      <c r="R356" s="26"/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0</v>
      </c>
      <c r="Z356" s="26">
        <v>0</v>
      </c>
      <c r="AA356" s="26">
        <v>0</v>
      </c>
      <c r="AB356" s="26">
        <v>0</v>
      </c>
      <c r="AC356" s="26">
        <v>0</v>
      </c>
      <c r="AD356" s="26">
        <v>0</v>
      </c>
      <c r="AE356" s="26">
        <v>0</v>
      </c>
      <c r="AF356" s="26">
        <v>313440.59000000003</v>
      </c>
      <c r="AG356" s="22">
        <f t="shared" si="25"/>
        <v>0</v>
      </c>
      <c r="AH356" s="22">
        <f t="shared" si="26"/>
        <v>0</v>
      </c>
      <c r="AI356" s="22">
        <f t="shared" si="27"/>
        <v>0</v>
      </c>
      <c r="AJ356" s="22">
        <f t="shared" si="28"/>
        <v>313440.59000000003</v>
      </c>
      <c r="AK356" s="22">
        <f t="shared" si="29"/>
        <v>313440.59000000003</v>
      </c>
    </row>
    <row r="357" spans="1:37">
      <c r="A357" s="4" t="s">
        <v>208</v>
      </c>
      <c r="B357" s="6" t="s">
        <v>1375</v>
      </c>
      <c r="C357" s="6" t="s">
        <v>393</v>
      </c>
      <c r="D357" s="6" t="s">
        <v>394</v>
      </c>
      <c r="E357" s="6" t="s">
        <v>1816</v>
      </c>
      <c r="F357" s="9" t="s">
        <v>199</v>
      </c>
      <c r="G357" s="24" t="s">
        <v>11</v>
      </c>
      <c r="H357" s="3" t="s">
        <v>1325</v>
      </c>
      <c r="I357" s="28">
        <v>41090</v>
      </c>
      <c r="J357" s="26"/>
      <c r="K357" s="26"/>
      <c r="L357" s="26"/>
      <c r="M357" s="26"/>
      <c r="N357" s="26"/>
      <c r="O357" s="26"/>
      <c r="P357" s="26"/>
      <c r="Q357" s="26"/>
      <c r="R357" s="26"/>
      <c r="S357" s="26">
        <v>0</v>
      </c>
      <c r="T357" s="26">
        <v>0</v>
      </c>
      <c r="U357" s="26">
        <v>313067</v>
      </c>
      <c r="V357" s="26">
        <v>0</v>
      </c>
      <c r="W357" s="26">
        <v>0</v>
      </c>
      <c r="X357" s="26">
        <v>0</v>
      </c>
      <c r="Y357" s="26">
        <v>0</v>
      </c>
      <c r="Z357" s="26">
        <v>0</v>
      </c>
      <c r="AA357" s="26">
        <v>0</v>
      </c>
      <c r="AB357" s="26">
        <v>0</v>
      </c>
      <c r="AC357" s="26">
        <v>0</v>
      </c>
      <c r="AD357" s="26">
        <v>0</v>
      </c>
      <c r="AE357" s="26">
        <v>0</v>
      </c>
      <c r="AF357" s="26">
        <v>0</v>
      </c>
      <c r="AG357" s="22">
        <f t="shared" si="25"/>
        <v>0</v>
      </c>
      <c r="AH357" s="22">
        <f t="shared" si="26"/>
        <v>313067</v>
      </c>
      <c r="AI357" s="22">
        <f t="shared" si="27"/>
        <v>0</v>
      </c>
      <c r="AJ357" s="22">
        <f t="shared" si="28"/>
        <v>0</v>
      </c>
      <c r="AK357" s="22">
        <f t="shared" si="29"/>
        <v>313067</v>
      </c>
    </row>
    <row r="358" spans="1:37">
      <c r="A358" s="4" t="s">
        <v>208</v>
      </c>
      <c r="B358" s="6" t="s">
        <v>1375</v>
      </c>
      <c r="C358" s="6" t="s">
        <v>1584</v>
      </c>
      <c r="D358" s="6" t="s">
        <v>1585</v>
      </c>
      <c r="E358" s="6" t="s">
        <v>1816</v>
      </c>
      <c r="F358" s="9" t="s">
        <v>199</v>
      </c>
      <c r="G358" s="24" t="s">
        <v>11</v>
      </c>
      <c r="H358" s="3" t="s">
        <v>1325</v>
      </c>
      <c r="I358" s="28">
        <v>41243</v>
      </c>
      <c r="J358" s="26"/>
      <c r="K358" s="26"/>
      <c r="L358" s="26"/>
      <c r="M358" s="26"/>
      <c r="N358" s="26"/>
      <c r="O358" s="26"/>
      <c r="P358" s="26"/>
      <c r="Q358" s="26"/>
      <c r="R358" s="26"/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0</v>
      </c>
      <c r="Z358" s="26">
        <v>312340.3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2">
        <f t="shared" si="25"/>
        <v>0</v>
      </c>
      <c r="AH358" s="22">
        <f t="shared" si="26"/>
        <v>312340.3</v>
      </c>
      <c r="AI358" s="22">
        <f t="shared" si="27"/>
        <v>0</v>
      </c>
      <c r="AJ358" s="22">
        <f t="shared" si="28"/>
        <v>0</v>
      </c>
      <c r="AK358" s="22">
        <f t="shared" si="29"/>
        <v>312340.3</v>
      </c>
    </row>
    <row r="359" spans="1:37">
      <c r="A359" s="4" t="s">
        <v>208</v>
      </c>
      <c r="B359" s="6" t="s">
        <v>1383</v>
      </c>
      <c r="C359" s="6" t="s">
        <v>274</v>
      </c>
      <c r="D359" s="6" t="s">
        <v>631</v>
      </c>
      <c r="E359" s="6" t="s">
        <v>1815</v>
      </c>
      <c r="F359" s="9" t="s">
        <v>199</v>
      </c>
      <c r="G359" s="24" t="s">
        <v>11</v>
      </c>
      <c r="H359" s="3" t="s">
        <v>1325</v>
      </c>
      <c r="I359" s="28">
        <v>40908</v>
      </c>
      <c r="J359" s="26"/>
      <c r="K359" s="26"/>
      <c r="L359" s="26"/>
      <c r="M359" s="26"/>
      <c r="N359" s="26"/>
      <c r="O359" s="26"/>
      <c r="P359" s="26"/>
      <c r="Q359" s="26"/>
      <c r="R359" s="26"/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  <c r="AF359" s="26">
        <v>0</v>
      </c>
      <c r="AG359" s="22">
        <f t="shared" si="25"/>
        <v>0</v>
      </c>
      <c r="AH359" s="22">
        <f t="shared" si="26"/>
        <v>0</v>
      </c>
      <c r="AI359" s="22">
        <f t="shared" si="27"/>
        <v>0</v>
      </c>
      <c r="AJ359" s="22">
        <f t="shared" si="28"/>
        <v>0</v>
      </c>
      <c r="AK359" s="22">
        <f t="shared" si="29"/>
        <v>0</v>
      </c>
    </row>
    <row r="360" spans="1:37">
      <c r="A360" s="4" t="s">
        <v>208</v>
      </c>
      <c r="B360" s="6" t="s">
        <v>1352</v>
      </c>
      <c r="C360" s="6" t="s">
        <v>1586</v>
      </c>
      <c r="D360" s="6" t="s">
        <v>366</v>
      </c>
      <c r="E360" s="6" t="s">
        <v>1816</v>
      </c>
      <c r="F360" s="9" t="s">
        <v>199</v>
      </c>
      <c r="G360" s="24" t="s">
        <v>11</v>
      </c>
      <c r="H360" s="3" t="s">
        <v>1325</v>
      </c>
      <c r="I360" s="28">
        <v>41014</v>
      </c>
      <c r="J360" s="26"/>
      <c r="K360" s="26"/>
      <c r="L360" s="26"/>
      <c r="M360" s="26"/>
      <c r="N360" s="26"/>
      <c r="O360" s="26"/>
      <c r="P360" s="26"/>
      <c r="Q360" s="26"/>
      <c r="R360" s="26"/>
      <c r="S360" s="26">
        <v>299604.81999999995</v>
      </c>
      <c r="T360" s="26">
        <v>1685.9799999999814</v>
      </c>
      <c r="U360" s="26">
        <v>1723.539999999979</v>
      </c>
      <c r="V360" s="26">
        <v>1685.9799999999814</v>
      </c>
      <c r="W360" s="26">
        <v>1685.9799999999814</v>
      </c>
      <c r="X360" s="26">
        <v>1685.9799999999814</v>
      </c>
      <c r="Y360" s="26">
        <v>1685.9799999999814</v>
      </c>
      <c r="Z360" s="26">
        <v>1685.9799999999814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  <c r="AF360" s="26">
        <v>0</v>
      </c>
      <c r="AG360" s="22">
        <f t="shared" si="25"/>
        <v>0</v>
      </c>
      <c r="AH360" s="22">
        <f t="shared" si="26"/>
        <v>311444.23999999982</v>
      </c>
      <c r="AI360" s="22">
        <f t="shared" si="27"/>
        <v>0</v>
      </c>
      <c r="AJ360" s="22">
        <f t="shared" si="28"/>
        <v>0</v>
      </c>
      <c r="AK360" s="22">
        <f t="shared" si="29"/>
        <v>311444.23999999982</v>
      </c>
    </row>
    <row r="361" spans="1:37">
      <c r="A361" s="4" t="s">
        <v>208</v>
      </c>
      <c r="B361" s="6" t="s">
        <v>1384</v>
      </c>
      <c r="C361" s="11" t="s">
        <v>865</v>
      </c>
      <c r="D361" s="11" t="s">
        <v>866</v>
      </c>
      <c r="E361" s="6" t="s">
        <v>1811</v>
      </c>
      <c r="F361" s="9" t="s">
        <v>198</v>
      </c>
      <c r="G361" s="9" t="s">
        <v>205</v>
      </c>
      <c r="H361" s="3" t="s">
        <v>1325</v>
      </c>
      <c r="I361" s="28">
        <v>40877</v>
      </c>
      <c r="J361" s="26"/>
      <c r="K361" s="26"/>
      <c r="L361" s="26"/>
      <c r="M361" s="26"/>
      <c r="N361" s="26"/>
      <c r="O361" s="26"/>
      <c r="P361" s="26"/>
      <c r="Q361" s="26"/>
      <c r="R361" s="26"/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  <c r="Y361" s="26">
        <v>0</v>
      </c>
      <c r="Z361" s="26">
        <v>0</v>
      </c>
      <c r="AA361" s="26">
        <v>0</v>
      </c>
      <c r="AB361" s="26">
        <v>0</v>
      </c>
      <c r="AC361" s="26">
        <v>0</v>
      </c>
      <c r="AD361" s="26">
        <v>0</v>
      </c>
      <c r="AE361" s="26">
        <v>0</v>
      </c>
      <c r="AF361" s="26">
        <v>0</v>
      </c>
      <c r="AG361" s="22">
        <f t="shared" si="25"/>
        <v>0</v>
      </c>
      <c r="AH361" s="22">
        <f t="shared" si="26"/>
        <v>0</v>
      </c>
      <c r="AI361" s="22">
        <f t="shared" si="27"/>
        <v>0</v>
      </c>
      <c r="AJ361" s="22">
        <f t="shared" si="28"/>
        <v>0</v>
      </c>
      <c r="AK361" s="22">
        <f t="shared" si="29"/>
        <v>0</v>
      </c>
    </row>
    <row r="362" spans="1:37">
      <c r="A362" s="4" t="s">
        <v>208</v>
      </c>
      <c r="B362" s="6" t="s">
        <v>1344</v>
      </c>
      <c r="C362" s="6" t="s">
        <v>1158</v>
      </c>
      <c r="D362" s="6" t="s">
        <v>1159</v>
      </c>
      <c r="E362" s="6" t="s">
        <v>1816</v>
      </c>
      <c r="F362" s="9" t="s">
        <v>199</v>
      </c>
      <c r="G362" s="24" t="s">
        <v>11</v>
      </c>
      <c r="H362" s="3" t="s">
        <v>1325</v>
      </c>
      <c r="I362" s="28">
        <v>40892</v>
      </c>
      <c r="J362" s="26"/>
      <c r="K362" s="26"/>
      <c r="L362" s="26"/>
      <c r="M362" s="26"/>
      <c r="N362" s="26"/>
      <c r="O362" s="26"/>
      <c r="P362" s="26"/>
      <c r="Q362" s="26"/>
      <c r="R362" s="26"/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  <c r="Z362" s="26">
        <v>0</v>
      </c>
      <c r="AA362" s="26">
        <v>0</v>
      </c>
      <c r="AB362" s="26">
        <v>0</v>
      </c>
      <c r="AC362" s="26">
        <v>0</v>
      </c>
      <c r="AD362" s="26">
        <v>0</v>
      </c>
      <c r="AE362" s="26">
        <v>0</v>
      </c>
      <c r="AF362" s="26">
        <v>0</v>
      </c>
      <c r="AG362" s="22">
        <f t="shared" si="25"/>
        <v>0</v>
      </c>
      <c r="AH362" s="22">
        <f t="shared" si="26"/>
        <v>0</v>
      </c>
      <c r="AI362" s="22">
        <f t="shared" si="27"/>
        <v>0</v>
      </c>
      <c r="AJ362" s="22">
        <f t="shared" si="28"/>
        <v>0</v>
      </c>
      <c r="AK362" s="22">
        <f t="shared" si="29"/>
        <v>0</v>
      </c>
    </row>
    <row r="363" spans="1:37">
      <c r="A363" s="4" t="s">
        <v>208</v>
      </c>
      <c r="B363" s="6" t="s">
        <v>1345</v>
      </c>
      <c r="C363" s="6" t="s">
        <v>425</v>
      </c>
      <c r="D363" s="6" t="s">
        <v>426</v>
      </c>
      <c r="E363" s="6" t="s">
        <v>1816</v>
      </c>
      <c r="F363" s="9" t="s">
        <v>199</v>
      </c>
      <c r="G363" s="24" t="s">
        <v>11</v>
      </c>
      <c r="H363" s="3" t="s">
        <v>1325</v>
      </c>
      <c r="I363" s="28">
        <v>41060</v>
      </c>
      <c r="J363" s="26"/>
      <c r="K363" s="26"/>
      <c r="L363" s="26"/>
      <c r="M363" s="26"/>
      <c r="N363" s="26"/>
      <c r="O363" s="26"/>
      <c r="P363" s="26"/>
      <c r="Q363" s="26"/>
      <c r="R363" s="26"/>
      <c r="S363" s="26">
        <v>0</v>
      </c>
      <c r="T363" s="26">
        <v>221022.15</v>
      </c>
      <c r="U363" s="26">
        <v>44204.430000000022</v>
      </c>
      <c r="V363" s="26">
        <v>44204.419999999984</v>
      </c>
      <c r="W363" s="26">
        <v>0</v>
      </c>
      <c r="X363" s="26">
        <v>0</v>
      </c>
      <c r="Y363" s="26">
        <v>0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  <c r="AF363" s="26">
        <v>0</v>
      </c>
      <c r="AG363" s="22">
        <f t="shared" si="25"/>
        <v>0</v>
      </c>
      <c r="AH363" s="22">
        <f t="shared" si="26"/>
        <v>309431</v>
      </c>
      <c r="AI363" s="22">
        <f t="shared" si="27"/>
        <v>0</v>
      </c>
      <c r="AJ363" s="22">
        <f t="shared" si="28"/>
        <v>0</v>
      </c>
      <c r="AK363" s="22">
        <f t="shared" si="29"/>
        <v>309431</v>
      </c>
    </row>
    <row r="364" spans="1:37">
      <c r="A364" s="4" t="s">
        <v>208</v>
      </c>
      <c r="B364" s="6" t="s">
        <v>1383</v>
      </c>
      <c r="C364" s="6" t="s">
        <v>1587</v>
      </c>
      <c r="D364" s="6" t="s">
        <v>1588</v>
      </c>
      <c r="E364" s="6" t="s">
        <v>1815</v>
      </c>
      <c r="F364" s="9" t="s">
        <v>199</v>
      </c>
      <c r="G364" s="24" t="s">
        <v>11</v>
      </c>
      <c r="H364" s="3" t="s">
        <v>1325</v>
      </c>
      <c r="I364" s="28">
        <v>41274</v>
      </c>
      <c r="J364" s="26"/>
      <c r="K364" s="26"/>
      <c r="L364" s="26"/>
      <c r="M364" s="26"/>
      <c r="N364" s="26"/>
      <c r="O364" s="26"/>
      <c r="P364" s="26"/>
      <c r="Q364" s="26"/>
      <c r="R364" s="26"/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0</v>
      </c>
      <c r="Z364" s="26">
        <v>0</v>
      </c>
      <c r="AA364" s="26">
        <v>308535.23</v>
      </c>
      <c r="AB364" s="26">
        <v>0</v>
      </c>
      <c r="AC364" s="26">
        <v>0</v>
      </c>
      <c r="AD364" s="26">
        <v>0</v>
      </c>
      <c r="AE364" s="26">
        <v>0</v>
      </c>
      <c r="AF364" s="26">
        <v>0</v>
      </c>
      <c r="AG364" s="22">
        <f t="shared" si="25"/>
        <v>0</v>
      </c>
      <c r="AH364" s="22">
        <f t="shared" si="26"/>
        <v>308535.23</v>
      </c>
      <c r="AI364" s="22">
        <f t="shared" si="27"/>
        <v>0</v>
      </c>
      <c r="AJ364" s="22">
        <f t="shared" si="28"/>
        <v>0</v>
      </c>
      <c r="AK364" s="22">
        <f t="shared" si="29"/>
        <v>308535.23</v>
      </c>
    </row>
    <row r="365" spans="1:37">
      <c r="A365" s="4" t="s">
        <v>208</v>
      </c>
      <c r="B365" s="6" t="s">
        <v>1355</v>
      </c>
      <c r="C365" s="6" t="s">
        <v>1119</v>
      </c>
      <c r="D365" s="6" t="s">
        <v>1120</v>
      </c>
      <c r="E365" s="6" t="s">
        <v>1822</v>
      </c>
      <c r="F365" s="9" t="s">
        <v>9</v>
      </c>
      <c r="G365" s="24" t="s">
        <v>11</v>
      </c>
      <c r="H365" s="3" t="s">
        <v>1325</v>
      </c>
      <c r="I365" s="28">
        <v>41243</v>
      </c>
      <c r="J365" s="26"/>
      <c r="K365" s="26"/>
      <c r="L365" s="26"/>
      <c r="M365" s="26"/>
      <c r="N365" s="26"/>
      <c r="O365" s="26"/>
      <c r="P365" s="26"/>
      <c r="Q365" s="26"/>
      <c r="R365" s="26"/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  <c r="Z365" s="26">
        <v>306899.15000000014</v>
      </c>
      <c r="AA365" s="26">
        <v>0</v>
      </c>
      <c r="AB365" s="26">
        <v>0</v>
      </c>
      <c r="AC365" s="26">
        <v>0</v>
      </c>
      <c r="AD365" s="26">
        <v>0</v>
      </c>
      <c r="AE365" s="26">
        <v>0</v>
      </c>
      <c r="AF365" s="26">
        <v>0</v>
      </c>
      <c r="AG365" s="22">
        <f t="shared" si="25"/>
        <v>0</v>
      </c>
      <c r="AH365" s="22">
        <f t="shared" si="26"/>
        <v>306899.15000000014</v>
      </c>
      <c r="AI365" s="22">
        <f t="shared" si="27"/>
        <v>0</v>
      </c>
      <c r="AJ365" s="22">
        <f t="shared" si="28"/>
        <v>0</v>
      </c>
      <c r="AK365" s="22">
        <f t="shared" si="29"/>
        <v>306899.15000000014</v>
      </c>
    </row>
    <row r="366" spans="1:37">
      <c r="A366" s="4" t="s">
        <v>208</v>
      </c>
      <c r="B366" s="6" t="s">
        <v>1372</v>
      </c>
      <c r="C366" s="6" t="s">
        <v>596</v>
      </c>
      <c r="D366" s="6" t="s">
        <v>597</v>
      </c>
      <c r="E366" s="6" t="s">
        <v>1815</v>
      </c>
      <c r="F366" s="9" t="s">
        <v>199</v>
      </c>
      <c r="G366" s="24" t="s">
        <v>11</v>
      </c>
      <c r="H366" s="3" t="s">
        <v>1325</v>
      </c>
      <c r="I366" s="28">
        <v>41389</v>
      </c>
      <c r="J366" s="26"/>
      <c r="K366" s="26"/>
      <c r="L366" s="26"/>
      <c r="M366" s="26"/>
      <c r="N366" s="26"/>
      <c r="O366" s="26"/>
      <c r="P366" s="26"/>
      <c r="Q366" s="26"/>
      <c r="R366" s="26"/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26">
        <v>0</v>
      </c>
      <c r="AB366" s="26">
        <v>0</v>
      </c>
      <c r="AC366" s="26">
        <v>0</v>
      </c>
      <c r="AD366" s="26">
        <v>0</v>
      </c>
      <c r="AE366" s="26">
        <v>302448.14999999997</v>
      </c>
      <c r="AF366" s="26">
        <v>0</v>
      </c>
      <c r="AG366" s="22">
        <f t="shared" si="25"/>
        <v>0</v>
      </c>
      <c r="AH366" s="22">
        <f t="shared" si="26"/>
        <v>0</v>
      </c>
      <c r="AI366" s="22">
        <f t="shared" si="27"/>
        <v>0</v>
      </c>
      <c r="AJ366" s="22">
        <f t="shared" si="28"/>
        <v>302448.14999999997</v>
      </c>
      <c r="AK366" s="22">
        <f t="shared" si="29"/>
        <v>302448.14999999997</v>
      </c>
    </row>
    <row r="367" spans="1:37">
      <c r="A367" s="4" t="s">
        <v>208</v>
      </c>
      <c r="B367" s="6" t="s">
        <v>1369</v>
      </c>
      <c r="C367" s="6" t="s">
        <v>1040</v>
      </c>
      <c r="D367" s="6" t="s">
        <v>1041</v>
      </c>
      <c r="E367" s="6" t="s">
        <v>1820</v>
      </c>
      <c r="F367" s="9" t="s">
        <v>199</v>
      </c>
      <c r="G367" s="24" t="s">
        <v>11</v>
      </c>
      <c r="H367" s="3" t="s">
        <v>1325</v>
      </c>
      <c r="I367" s="28">
        <v>40877</v>
      </c>
      <c r="J367" s="26"/>
      <c r="K367" s="26"/>
      <c r="L367" s="26"/>
      <c r="M367" s="26"/>
      <c r="N367" s="26"/>
      <c r="O367" s="26"/>
      <c r="P367" s="26"/>
      <c r="Q367" s="26"/>
      <c r="R367" s="26"/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0</v>
      </c>
      <c r="Z367" s="26">
        <v>0</v>
      </c>
      <c r="AA367" s="26">
        <v>0</v>
      </c>
      <c r="AB367" s="26">
        <v>0</v>
      </c>
      <c r="AC367" s="26">
        <v>0</v>
      </c>
      <c r="AD367" s="26">
        <v>0</v>
      </c>
      <c r="AE367" s="26">
        <v>0</v>
      </c>
      <c r="AF367" s="26">
        <v>0</v>
      </c>
      <c r="AG367" s="22">
        <f t="shared" si="25"/>
        <v>0</v>
      </c>
      <c r="AH367" s="22">
        <f t="shared" si="26"/>
        <v>0</v>
      </c>
      <c r="AI367" s="22">
        <f t="shared" si="27"/>
        <v>0</v>
      </c>
      <c r="AJ367" s="22">
        <f t="shared" si="28"/>
        <v>0</v>
      </c>
      <c r="AK367" s="22">
        <f t="shared" si="29"/>
        <v>0</v>
      </c>
    </row>
    <row r="368" spans="1:37">
      <c r="A368" s="4" t="s">
        <v>208</v>
      </c>
      <c r="B368" s="6" t="s">
        <v>1366</v>
      </c>
      <c r="C368" s="6" t="s">
        <v>860</v>
      </c>
      <c r="D368" s="6" t="s">
        <v>287</v>
      </c>
      <c r="E368" s="6" t="s">
        <v>1813</v>
      </c>
      <c r="F368" s="9" t="s">
        <v>198</v>
      </c>
      <c r="G368" s="9" t="s">
        <v>205</v>
      </c>
      <c r="H368" s="3" t="s">
        <v>1325</v>
      </c>
      <c r="I368" s="28">
        <v>40968</v>
      </c>
      <c r="J368" s="26"/>
      <c r="K368" s="26"/>
      <c r="L368" s="26"/>
      <c r="M368" s="26"/>
      <c r="N368" s="26"/>
      <c r="O368" s="26"/>
      <c r="P368" s="26"/>
      <c r="Q368" s="26"/>
      <c r="R368" s="26"/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0</v>
      </c>
      <c r="Y368" s="26">
        <v>0</v>
      </c>
      <c r="Z368" s="26">
        <v>0</v>
      </c>
      <c r="AA368" s="26">
        <v>0</v>
      </c>
      <c r="AB368" s="26">
        <v>0</v>
      </c>
      <c r="AC368" s="26">
        <v>0</v>
      </c>
      <c r="AD368" s="26">
        <v>0</v>
      </c>
      <c r="AE368" s="26">
        <v>0</v>
      </c>
      <c r="AF368" s="26">
        <v>0</v>
      </c>
      <c r="AG368" s="22">
        <f t="shared" si="25"/>
        <v>0</v>
      </c>
      <c r="AH368" s="22">
        <f t="shared" si="26"/>
        <v>0</v>
      </c>
      <c r="AI368" s="22">
        <f t="shared" si="27"/>
        <v>0</v>
      </c>
      <c r="AJ368" s="22">
        <f t="shared" si="28"/>
        <v>0</v>
      </c>
      <c r="AK368" s="22">
        <f t="shared" si="29"/>
        <v>0</v>
      </c>
    </row>
    <row r="369" spans="1:37">
      <c r="A369" s="4" t="s">
        <v>208</v>
      </c>
      <c r="B369" s="6" t="s">
        <v>1346</v>
      </c>
      <c r="C369" s="11" t="s">
        <v>344</v>
      </c>
      <c r="D369" s="11" t="s">
        <v>345</v>
      </c>
      <c r="E369" s="6" t="s">
        <v>1816</v>
      </c>
      <c r="F369" s="9" t="s">
        <v>199</v>
      </c>
      <c r="G369" s="24" t="s">
        <v>11</v>
      </c>
      <c r="H369" s="3" t="s">
        <v>1325</v>
      </c>
      <c r="I369" s="28">
        <v>41027</v>
      </c>
      <c r="J369" s="26"/>
      <c r="K369" s="26"/>
      <c r="L369" s="26"/>
      <c r="M369" s="26"/>
      <c r="N369" s="26"/>
      <c r="O369" s="26"/>
      <c r="P369" s="26"/>
      <c r="Q369" s="26"/>
      <c r="R369" s="26"/>
      <c r="S369" s="26">
        <v>296502.92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22">
        <f t="shared" si="25"/>
        <v>0</v>
      </c>
      <c r="AH369" s="22">
        <f t="shared" si="26"/>
        <v>296502.92</v>
      </c>
      <c r="AI369" s="22">
        <f t="shared" si="27"/>
        <v>0</v>
      </c>
      <c r="AJ369" s="22">
        <f t="shared" si="28"/>
        <v>0</v>
      </c>
      <c r="AK369" s="22">
        <f t="shared" si="29"/>
        <v>296502.92</v>
      </c>
    </row>
    <row r="370" spans="1:37">
      <c r="A370" s="4" t="s">
        <v>208</v>
      </c>
      <c r="B370" s="6" t="s">
        <v>1350</v>
      </c>
      <c r="C370" s="6" t="s">
        <v>680</v>
      </c>
      <c r="D370" s="6" t="s">
        <v>681</v>
      </c>
      <c r="E370" s="6" t="s">
        <v>1817</v>
      </c>
      <c r="F370" s="9" t="s">
        <v>198</v>
      </c>
      <c r="G370" s="9" t="s">
        <v>205</v>
      </c>
      <c r="H370" s="3" t="s">
        <v>1325</v>
      </c>
      <c r="I370" s="28">
        <v>41213</v>
      </c>
      <c r="J370" s="26"/>
      <c r="K370" s="26"/>
      <c r="L370" s="26"/>
      <c r="M370" s="26"/>
      <c r="N370" s="26"/>
      <c r="O370" s="26"/>
      <c r="P370" s="26"/>
      <c r="Q370" s="26"/>
      <c r="R370" s="26"/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  <c r="Y370" s="26">
        <v>296161</v>
      </c>
      <c r="Z370" s="26">
        <v>0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26">
        <v>0</v>
      </c>
      <c r="AG370" s="22">
        <f t="shared" si="25"/>
        <v>0</v>
      </c>
      <c r="AH370" s="22">
        <f t="shared" si="26"/>
        <v>296161</v>
      </c>
      <c r="AI370" s="22">
        <f t="shared" si="27"/>
        <v>0</v>
      </c>
      <c r="AJ370" s="22">
        <f t="shared" si="28"/>
        <v>0</v>
      </c>
      <c r="AK370" s="22">
        <f t="shared" si="29"/>
        <v>296161</v>
      </c>
    </row>
    <row r="371" spans="1:37">
      <c r="A371" s="4" t="s">
        <v>208</v>
      </c>
      <c r="B371" s="6" t="s">
        <v>1391</v>
      </c>
      <c r="C371" s="6" t="s">
        <v>1589</v>
      </c>
      <c r="D371" s="6" t="s">
        <v>732</v>
      </c>
      <c r="E371" s="6" t="s">
        <v>1816</v>
      </c>
      <c r="F371" s="9" t="s">
        <v>199</v>
      </c>
      <c r="G371" s="24" t="s">
        <v>11</v>
      </c>
      <c r="H371" s="3" t="s">
        <v>1325</v>
      </c>
      <c r="I371" s="28">
        <v>41274</v>
      </c>
      <c r="J371" s="26"/>
      <c r="K371" s="26"/>
      <c r="L371" s="26"/>
      <c r="M371" s="26"/>
      <c r="N371" s="26"/>
      <c r="O371" s="26"/>
      <c r="P371" s="26"/>
      <c r="Q371" s="26"/>
      <c r="R371" s="26"/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  <c r="Z371" s="26">
        <v>0</v>
      </c>
      <c r="AA371" s="26">
        <v>295433</v>
      </c>
      <c r="AB371" s="26">
        <v>0</v>
      </c>
      <c r="AC371" s="26">
        <v>0</v>
      </c>
      <c r="AD371" s="26">
        <v>0</v>
      </c>
      <c r="AE371" s="26">
        <v>0</v>
      </c>
      <c r="AF371" s="26">
        <v>0</v>
      </c>
      <c r="AG371" s="22">
        <f t="shared" si="25"/>
        <v>0</v>
      </c>
      <c r="AH371" s="22">
        <f t="shared" si="26"/>
        <v>295433</v>
      </c>
      <c r="AI371" s="22">
        <f t="shared" si="27"/>
        <v>0</v>
      </c>
      <c r="AJ371" s="22">
        <f t="shared" si="28"/>
        <v>0</v>
      </c>
      <c r="AK371" s="22">
        <f t="shared" si="29"/>
        <v>295433</v>
      </c>
    </row>
    <row r="372" spans="1:37">
      <c r="A372" s="4" t="s">
        <v>208</v>
      </c>
      <c r="B372" s="6" t="s">
        <v>1384</v>
      </c>
      <c r="C372" s="6" t="s">
        <v>863</v>
      </c>
      <c r="D372" s="6" t="s">
        <v>864</v>
      </c>
      <c r="E372" s="6" t="s">
        <v>1814</v>
      </c>
      <c r="F372" s="9" t="s">
        <v>198</v>
      </c>
      <c r="G372" s="9" t="s">
        <v>205</v>
      </c>
      <c r="H372" s="3" t="s">
        <v>1325</v>
      </c>
      <c r="I372" s="28">
        <v>40891</v>
      </c>
      <c r="J372" s="26"/>
      <c r="K372" s="26"/>
      <c r="L372" s="26"/>
      <c r="M372" s="26"/>
      <c r="N372" s="26"/>
      <c r="O372" s="26"/>
      <c r="P372" s="26"/>
      <c r="Q372" s="26"/>
      <c r="R372" s="26"/>
      <c r="S372" s="26">
        <v>521.5</v>
      </c>
      <c r="T372" s="26">
        <v>521.5</v>
      </c>
      <c r="U372" s="26">
        <v>521.5</v>
      </c>
      <c r="V372" s="26">
        <v>521.5</v>
      </c>
      <c r="W372" s="26">
        <v>521.5</v>
      </c>
      <c r="X372" s="26">
        <v>98042.000000000029</v>
      </c>
      <c r="Y372" s="26">
        <v>0</v>
      </c>
      <c r="Z372" s="26">
        <v>0</v>
      </c>
      <c r="AA372" s="26">
        <v>0</v>
      </c>
      <c r="AB372" s="26">
        <v>0</v>
      </c>
      <c r="AC372" s="26">
        <v>0</v>
      </c>
      <c r="AD372" s="26">
        <v>0</v>
      </c>
      <c r="AE372" s="26">
        <v>0</v>
      </c>
      <c r="AF372" s="26">
        <v>0</v>
      </c>
      <c r="AG372" s="22">
        <f t="shared" si="25"/>
        <v>0</v>
      </c>
      <c r="AH372" s="22">
        <f t="shared" si="26"/>
        <v>100649.50000000003</v>
      </c>
      <c r="AI372" s="22">
        <f t="shared" si="27"/>
        <v>0</v>
      </c>
      <c r="AJ372" s="22">
        <f t="shared" si="28"/>
        <v>0</v>
      </c>
      <c r="AK372" s="22">
        <f t="shared" si="29"/>
        <v>100649.50000000003</v>
      </c>
    </row>
    <row r="373" spans="1:37">
      <c r="A373" s="4" t="s">
        <v>208</v>
      </c>
      <c r="B373" s="6" t="s">
        <v>1364</v>
      </c>
      <c r="C373" s="6" t="s">
        <v>320</v>
      </c>
      <c r="D373" s="6" t="s">
        <v>321</v>
      </c>
      <c r="E373" s="6" t="s">
        <v>1820</v>
      </c>
      <c r="F373" s="9" t="s">
        <v>199</v>
      </c>
      <c r="G373" s="24" t="s">
        <v>11</v>
      </c>
      <c r="H373" s="3" t="s">
        <v>1325</v>
      </c>
      <c r="I373" s="28">
        <v>41152</v>
      </c>
      <c r="J373" s="26"/>
      <c r="K373" s="26"/>
      <c r="L373" s="26"/>
      <c r="M373" s="26"/>
      <c r="N373" s="26"/>
      <c r="O373" s="26"/>
      <c r="P373" s="26"/>
      <c r="Q373" s="26"/>
      <c r="R373" s="26"/>
      <c r="S373" s="26">
        <v>0</v>
      </c>
      <c r="T373" s="26">
        <v>0</v>
      </c>
      <c r="U373" s="26">
        <v>0</v>
      </c>
      <c r="V373" s="26">
        <v>0</v>
      </c>
      <c r="W373" s="26">
        <v>294368.84999999998</v>
      </c>
      <c r="X373" s="26">
        <v>0</v>
      </c>
      <c r="Y373" s="26">
        <v>0</v>
      </c>
      <c r="Z373" s="26">
        <v>0</v>
      </c>
      <c r="AA373" s="26">
        <v>0</v>
      </c>
      <c r="AB373" s="26">
        <v>0</v>
      </c>
      <c r="AC373" s="26">
        <v>0</v>
      </c>
      <c r="AD373" s="26">
        <v>0</v>
      </c>
      <c r="AE373" s="26">
        <v>0</v>
      </c>
      <c r="AF373" s="26">
        <v>0</v>
      </c>
      <c r="AG373" s="22">
        <f t="shared" si="25"/>
        <v>0</v>
      </c>
      <c r="AH373" s="22">
        <f t="shared" si="26"/>
        <v>294368.84999999998</v>
      </c>
      <c r="AI373" s="22">
        <f t="shared" si="27"/>
        <v>0</v>
      </c>
      <c r="AJ373" s="22">
        <f t="shared" si="28"/>
        <v>0</v>
      </c>
      <c r="AK373" s="22">
        <f t="shared" si="29"/>
        <v>294368.84999999998</v>
      </c>
    </row>
    <row r="374" spans="1:37">
      <c r="A374" s="4" t="s">
        <v>208</v>
      </c>
      <c r="B374" s="6" t="s">
        <v>1350</v>
      </c>
      <c r="C374" s="6" t="s">
        <v>1590</v>
      </c>
      <c r="D374" s="6" t="s">
        <v>570</v>
      </c>
      <c r="E374" s="6" t="s">
        <v>1811</v>
      </c>
      <c r="F374" s="9" t="s">
        <v>198</v>
      </c>
      <c r="G374" s="9" t="s">
        <v>205</v>
      </c>
      <c r="H374" s="3" t="s">
        <v>1325</v>
      </c>
      <c r="I374" s="28">
        <v>41258</v>
      </c>
      <c r="J374" s="26"/>
      <c r="K374" s="26"/>
      <c r="L374" s="26"/>
      <c r="M374" s="26"/>
      <c r="N374" s="26"/>
      <c r="O374" s="26"/>
      <c r="P374" s="26"/>
      <c r="Q374" s="26"/>
      <c r="R374" s="26"/>
      <c r="S374" s="26">
        <v>0</v>
      </c>
      <c r="T374" s="26">
        <v>0</v>
      </c>
      <c r="U374" s="26">
        <v>0</v>
      </c>
      <c r="V374" s="26">
        <v>0</v>
      </c>
      <c r="W374" s="26">
        <v>0</v>
      </c>
      <c r="X374" s="26">
        <v>0</v>
      </c>
      <c r="Y374" s="26">
        <v>0</v>
      </c>
      <c r="Z374" s="26">
        <v>0</v>
      </c>
      <c r="AA374" s="26">
        <v>294050.88</v>
      </c>
      <c r="AB374" s="26">
        <v>0</v>
      </c>
      <c r="AC374" s="26">
        <v>0</v>
      </c>
      <c r="AD374" s="26">
        <v>0</v>
      </c>
      <c r="AE374" s="26">
        <v>0</v>
      </c>
      <c r="AF374" s="26">
        <v>0</v>
      </c>
      <c r="AG374" s="22">
        <f t="shared" si="25"/>
        <v>0</v>
      </c>
      <c r="AH374" s="22">
        <f t="shared" si="26"/>
        <v>294050.88</v>
      </c>
      <c r="AI374" s="22">
        <f t="shared" si="27"/>
        <v>0</v>
      </c>
      <c r="AJ374" s="22">
        <f t="shared" si="28"/>
        <v>0</v>
      </c>
      <c r="AK374" s="22">
        <f t="shared" si="29"/>
        <v>294050.88</v>
      </c>
    </row>
    <row r="375" spans="1:37">
      <c r="A375" s="4" t="s">
        <v>208</v>
      </c>
      <c r="B375" s="6" t="s">
        <v>1355</v>
      </c>
      <c r="C375" s="6" t="s">
        <v>1100</v>
      </c>
      <c r="D375" s="6" t="s">
        <v>1591</v>
      </c>
      <c r="E375" s="6" t="s">
        <v>1813</v>
      </c>
      <c r="F375" s="9" t="s">
        <v>199</v>
      </c>
      <c r="G375" s="24" t="s">
        <v>11</v>
      </c>
      <c r="H375" s="3" t="s">
        <v>1325</v>
      </c>
      <c r="I375" s="28">
        <v>40908</v>
      </c>
      <c r="J375" s="26"/>
      <c r="K375" s="26"/>
      <c r="L375" s="26"/>
      <c r="M375" s="26"/>
      <c r="N375" s="26"/>
      <c r="O375" s="26"/>
      <c r="P375" s="26"/>
      <c r="Q375" s="26"/>
      <c r="R375" s="26"/>
      <c r="S375" s="26">
        <v>0</v>
      </c>
      <c r="T375" s="26">
        <v>0</v>
      </c>
      <c r="U375" s="26">
        <v>0</v>
      </c>
      <c r="V375" s="26">
        <v>0</v>
      </c>
      <c r="W375" s="26">
        <v>0</v>
      </c>
      <c r="X375" s="26">
        <v>0</v>
      </c>
      <c r="Y375" s="26">
        <v>0</v>
      </c>
      <c r="Z375" s="26">
        <v>0</v>
      </c>
      <c r="AA375" s="26">
        <v>0</v>
      </c>
      <c r="AB375" s="26">
        <v>0</v>
      </c>
      <c r="AC375" s="26">
        <v>0</v>
      </c>
      <c r="AD375" s="26">
        <v>0</v>
      </c>
      <c r="AE375" s="26">
        <v>0</v>
      </c>
      <c r="AF375" s="26">
        <v>0</v>
      </c>
      <c r="AG375" s="22">
        <f t="shared" si="25"/>
        <v>0</v>
      </c>
      <c r="AH375" s="22">
        <f t="shared" si="26"/>
        <v>0</v>
      </c>
      <c r="AI375" s="22">
        <f t="shared" si="27"/>
        <v>0</v>
      </c>
      <c r="AJ375" s="22">
        <f t="shared" si="28"/>
        <v>0</v>
      </c>
      <c r="AK375" s="22">
        <f t="shared" si="29"/>
        <v>0</v>
      </c>
    </row>
    <row r="376" spans="1:37">
      <c r="A376" s="4" t="s">
        <v>208</v>
      </c>
      <c r="B376" s="6" t="s">
        <v>1352</v>
      </c>
      <c r="C376" s="11" t="s">
        <v>1592</v>
      </c>
      <c r="D376" s="11" t="s">
        <v>745</v>
      </c>
      <c r="E376" s="6" t="s">
        <v>1816</v>
      </c>
      <c r="F376" s="9" t="s">
        <v>199</v>
      </c>
      <c r="G376" s="24" t="s">
        <v>11</v>
      </c>
      <c r="H376" s="3" t="s">
        <v>1325</v>
      </c>
      <c r="I376" s="28">
        <v>41030</v>
      </c>
      <c r="J376" s="26"/>
      <c r="K376" s="26"/>
      <c r="L376" s="26"/>
      <c r="M376" s="26"/>
      <c r="N376" s="26"/>
      <c r="O376" s="26"/>
      <c r="P376" s="26"/>
      <c r="Q376" s="26"/>
      <c r="R376" s="26"/>
      <c r="S376" s="26">
        <v>0</v>
      </c>
      <c r="T376" s="26">
        <v>291770.56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26">
        <v>0</v>
      </c>
      <c r="AG376" s="22">
        <f t="shared" si="25"/>
        <v>0</v>
      </c>
      <c r="AH376" s="22">
        <f t="shared" si="26"/>
        <v>291770.56</v>
      </c>
      <c r="AI376" s="22">
        <f t="shared" si="27"/>
        <v>0</v>
      </c>
      <c r="AJ376" s="22">
        <f t="shared" si="28"/>
        <v>0</v>
      </c>
      <c r="AK376" s="22">
        <f t="shared" si="29"/>
        <v>291770.56</v>
      </c>
    </row>
    <row r="377" spans="1:37">
      <c r="A377" s="4" t="s">
        <v>208</v>
      </c>
      <c r="B377" s="6" t="s">
        <v>1418</v>
      </c>
      <c r="C377" s="6" t="s">
        <v>1593</v>
      </c>
      <c r="D377" s="6" t="s">
        <v>659</v>
      </c>
      <c r="E377" s="6" t="s">
        <v>1816</v>
      </c>
      <c r="F377" s="9" t="s">
        <v>199</v>
      </c>
      <c r="G377" s="24" t="s">
        <v>11</v>
      </c>
      <c r="H377" s="3" t="s">
        <v>1325</v>
      </c>
      <c r="I377" s="28">
        <v>41244</v>
      </c>
      <c r="J377" s="26"/>
      <c r="K377" s="26"/>
      <c r="L377" s="26"/>
      <c r="M377" s="26"/>
      <c r="N377" s="26"/>
      <c r="O377" s="26"/>
      <c r="P377" s="26"/>
      <c r="Q377" s="26"/>
      <c r="R377" s="26"/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26">
        <v>0</v>
      </c>
      <c r="AA377" s="26">
        <v>290239.55</v>
      </c>
      <c r="AB377" s="26">
        <v>0</v>
      </c>
      <c r="AC377" s="26">
        <v>0</v>
      </c>
      <c r="AD377" s="26">
        <v>0</v>
      </c>
      <c r="AE377" s="26">
        <v>0</v>
      </c>
      <c r="AF377" s="26">
        <v>0</v>
      </c>
      <c r="AG377" s="22">
        <f t="shared" si="25"/>
        <v>0</v>
      </c>
      <c r="AH377" s="22">
        <f t="shared" si="26"/>
        <v>290239.55</v>
      </c>
      <c r="AI377" s="22">
        <f t="shared" si="27"/>
        <v>0</v>
      </c>
      <c r="AJ377" s="22">
        <f t="shared" si="28"/>
        <v>0</v>
      </c>
      <c r="AK377" s="22">
        <f t="shared" si="29"/>
        <v>290239.55</v>
      </c>
    </row>
    <row r="378" spans="1:37">
      <c r="A378" s="4" t="s">
        <v>208</v>
      </c>
      <c r="B378" s="6" t="s">
        <v>1353</v>
      </c>
      <c r="C378" s="6" t="s">
        <v>255</v>
      </c>
      <c r="D378" s="6" t="s">
        <v>1074</v>
      </c>
      <c r="E378" s="6" t="s">
        <v>1816</v>
      </c>
      <c r="F378" s="9" t="s">
        <v>199</v>
      </c>
      <c r="G378" s="24" t="s">
        <v>11</v>
      </c>
      <c r="H378" s="3" t="s">
        <v>1325</v>
      </c>
      <c r="I378" s="28">
        <v>40847</v>
      </c>
      <c r="J378" s="26"/>
      <c r="K378" s="26"/>
      <c r="L378" s="26"/>
      <c r="M378" s="26"/>
      <c r="N378" s="26"/>
      <c r="O378" s="26"/>
      <c r="P378" s="26"/>
      <c r="Q378" s="26"/>
      <c r="R378" s="26"/>
      <c r="S378" s="26">
        <v>0</v>
      </c>
      <c r="T378" s="26">
        <v>0</v>
      </c>
      <c r="U378" s="26">
        <v>0</v>
      </c>
      <c r="V378" s="26">
        <v>0</v>
      </c>
      <c r="W378" s="26">
        <v>0</v>
      </c>
      <c r="X378" s="26">
        <v>0</v>
      </c>
      <c r="Y378" s="26">
        <v>0</v>
      </c>
      <c r="Z378" s="26">
        <v>0</v>
      </c>
      <c r="AA378" s="26">
        <v>0</v>
      </c>
      <c r="AB378" s="26">
        <v>0</v>
      </c>
      <c r="AC378" s="26">
        <v>0</v>
      </c>
      <c r="AD378" s="26">
        <v>0</v>
      </c>
      <c r="AE378" s="26">
        <v>0</v>
      </c>
      <c r="AF378" s="26">
        <v>0</v>
      </c>
      <c r="AG378" s="22">
        <f t="shared" si="25"/>
        <v>0</v>
      </c>
      <c r="AH378" s="22">
        <f t="shared" si="26"/>
        <v>0</v>
      </c>
      <c r="AI378" s="22">
        <f t="shared" si="27"/>
        <v>0</v>
      </c>
      <c r="AJ378" s="22">
        <f t="shared" si="28"/>
        <v>0</v>
      </c>
      <c r="AK378" s="22">
        <f t="shared" si="29"/>
        <v>0</v>
      </c>
    </row>
    <row r="379" spans="1:37">
      <c r="A379" s="4" t="s">
        <v>208</v>
      </c>
      <c r="B379" s="6" t="s">
        <v>1361</v>
      </c>
      <c r="C379" s="6" t="s">
        <v>170</v>
      </c>
      <c r="D379" s="6" t="s">
        <v>1011</v>
      </c>
      <c r="E379" s="6" t="s">
        <v>1817</v>
      </c>
      <c r="F379" s="9" t="s">
        <v>199</v>
      </c>
      <c r="G379" s="24" t="s">
        <v>11</v>
      </c>
      <c r="H379" s="3" t="s">
        <v>1325</v>
      </c>
      <c r="I379" s="28">
        <v>41059</v>
      </c>
      <c r="J379" s="26"/>
      <c r="K379" s="26"/>
      <c r="L379" s="26"/>
      <c r="M379" s="26"/>
      <c r="N379" s="26"/>
      <c r="O379" s="26"/>
      <c r="P379" s="26"/>
      <c r="Q379" s="26"/>
      <c r="R379" s="26"/>
      <c r="S379" s="26">
        <v>0</v>
      </c>
      <c r="T379" s="26">
        <v>288099.42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  <c r="Z379" s="26">
        <v>0</v>
      </c>
      <c r="AA379" s="26">
        <v>0</v>
      </c>
      <c r="AB379" s="26">
        <v>0</v>
      </c>
      <c r="AC379" s="26">
        <v>0</v>
      </c>
      <c r="AD379" s="26">
        <v>0</v>
      </c>
      <c r="AE379" s="26">
        <v>0</v>
      </c>
      <c r="AF379" s="26">
        <v>0</v>
      </c>
      <c r="AG379" s="22">
        <f t="shared" si="25"/>
        <v>0</v>
      </c>
      <c r="AH379" s="22">
        <f t="shared" si="26"/>
        <v>288099.42</v>
      </c>
      <c r="AI379" s="22">
        <f t="shared" si="27"/>
        <v>0</v>
      </c>
      <c r="AJ379" s="22">
        <f t="shared" si="28"/>
        <v>0</v>
      </c>
      <c r="AK379" s="22">
        <f t="shared" si="29"/>
        <v>288099.42</v>
      </c>
    </row>
    <row r="380" spans="1:37">
      <c r="A380" s="4" t="s">
        <v>208</v>
      </c>
      <c r="B380" s="6" t="s">
        <v>1366</v>
      </c>
      <c r="C380" s="6" t="s">
        <v>796</v>
      </c>
      <c r="D380" s="6" t="s">
        <v>797</v>
      </c>
      <c r="E380" s="6" t="s">
        <v>1814</v>
      </c>
      <c r="F380" s="9" t="s">
        <v>12</v>
      </c>
      <c r="G380" s="24" t="s">
        <v>11</v>
      </c>
      <c r="H380" s="3" t="s">
        <v>1325</v>
      </c>
      <c r="I380" s="28">
        <v>41274</v>
      </c>
      <c r="J380" s="26"/>
      <c r="K380" s="26"/>
      <c r="L380" s="26"/>
      <c r="M380" s="26"/>
      <c r="N380" s="26"/>
      <c r="O380" s="26"/>
      <c r="P380" s="26"/>
      <c r="Q380" s="26"/>
      <c r="R380" s="26"/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  <c r="Z380" s="26">
        <v>0</v>
      </c>
      <c r="AA380" s="26">
        <v>285247.33</v>
      </c>
      <c r="AB380" s="26">
        <v>0</v>
      </c>
      <c r="AC380" s="26">
        <v>0</v>
      </c>
      <c r="AD380" s="26">
        <v>0</v>
      </c>
      <c r="AE380" s="26">
        <v>0</v>
      </c>
      <c r="AF380" s="26">
        <v>0</v>
      </c>
      <c r="AG380" s="22">
        <f t="shared" si="25"/>
        <v>0</v>
      </c>
      <c r="AH380" s="22">
        <f t="shared" si="26"/>
        <v>285247.33</v>
      </c>
      <c r="AI380" s="22">
        <f t="shared" si="27"/>
        <v>0</v>
      </c>
      <c r="AJ380" s="22">
        <f t="shared" si="28"/>
        <v>0</v>
      </c>
      <c r="AK380" s="22">
        <f t="shared" si="29"/>
        <v>285247.33</v>
      </c>
    </row>
    <row r="381" spans="1:37">
      <c r="A381" s="4" t="s">
        <v>208</v>
      </c>
      <c r="B381" s="6" t="s">
        <v>1378</v>
      </c>
      <c r="C381" s="6" t="s">
        <v>1125</v>
      </c>
      <c r="D381" s="6" t="s">
        <v>1126</v>
      </c>
      <c r="E381" s="6" t="s">
        <v>1816</v>
      </c>
      <c r="F381" s="9" t="s">
        <v>199</v>
      </c>
      <c r="G381" s="24" t="s">
        <v>11</v>
      </c>
      <c r="H381" s="3" t="s">
        <v>1325</v>
      </c>
      <c r="I381" s="28">
        <v>40754</v>
      </c>
      <c r="J381" s="26"/>
      <c r="K381" s="26"/>
      <c r="L381" s="26"/>
      <c r="M381" s="26"/>
      <c r="N381" s="26"/>
      <c r="O381" s="26"/>
      <c r="P381" s="26"/>
      <c r="Q381" s="26"/>
      <c r="R381" s="26"/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  <c r="Z381" s="26">
        <v>0</v>
      </c>
      <c r="AA381" s="26">
        <v>0</v>
      </c>
      <c r="AB381" s="26">
        <v>0</v>
      </c>
      <c r="AC381" s="26">
        <v>0</v>
      </c>
      <c r="AD381" s="26">
        <v>0</v>
      </c>
      <c r="AE381" s="26">
        <v>0</v>
      </c>
      <c r="AF381" s="26">
        <v>0</v>
      </c>
      <c r="AG381" s="22">
        <f t="shared" si="25"/>
        <v>0</v>
      </c>
      <c r="AH381" s="22">
        <f t="shared" si="26"/>
        <v>0</v>
      </c>
      <c r="AI381" s="22">
        <f t="shared" si="27"/>
        <v>0</v>
      </c>
      <c r="AJ381" s="22">
        <f t="shared" si="28"/>
        <v>0</v>
      </c>
      <c r="AK381" s="22">
        <f t="shared" si="29"/>
        <v>0</v>
      </c>
    </row>
    <row r="382" spans="1:37">
      <c r="A382" s="4" t="s">
        <v>208</v>
      </c>
      <c r="B382" s="6" t="s">
        <v>1419</v>
      </c>
      <c r="C382" s="11" t="s">
        <v>464</v>
      </c>
      <c r="D382" s="11" t="s">
        <v>465</v>
      </c>
      <c r="E382" s="6" t="s">
        <v>1816</v>
      </c>
      <c r="F382" s="9" t="s">
        <v>199</v>
      </c>
      <c r="G382" s="24" t="s">
        <v>11</v>
      </c>
      <c r="H382" s="3" t="s">
        <v>1325</v>
      </c>
      <c r="I382" s="28">
        <v>40999</v>
      </c>
      <c r="J382" s="26"/>
      <c r="K382" s="26"/>
      <c r="L382" s="26"/>
      <c r="M382" s="26"/>
      <c r="N382" s="26"/>
      <c r="O382" s="26"/>
      <c r="P382" s="26"/>
      <c r="Q382" s="26"/>
      <c r="R382" s="26"/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  <c r="Z382" s="26">
        <v>0</v>
      </c>
      <c r="AA382" s="26">
        <v>0</v>
      </c>
      <c r="AB382" s="26">
        <v>0</v>
      </c>
      <c r="AC382" s="26">
        <v>0</v>
      </c>
      <c r="AD382" s="26">
        <v>0</v>
      </c>
      <c r="AE382" s="26">
        <v>0</v>
      </c>
      <c r="AF382" s="26">
        <v>0</v>
      </c>
      <c r="AG382" s="22">
        <f t="shared" si="25"/>
        <v>0</v>
      </c>
      <c r="AH382" s="22">
        <f t="shared" si="26"/>
        <v>0</v>
      </c>
      <c r="AI382" s="22">
        <f t="shared" si="27"/>
        <v>0</v>
      </c>
      <c r="AJ382" s="22">
        <f t="shared" si="28"/>
        <v>0</v>
      </c>
      <c r="AK382" s="22">
        <f t="shared" si="29"/>
        <v>0</v>
      </c>
    </row>
    <row r="383" spans="1:37">
      <c r="A383" s="4" t="s">
        <v>208</v>
      </c>
      <c r="B383" s="6" t="s">
        <v>1410</v>
      </c>
      <c r="C383" s="6" t="s">
        <v>1594</v>
      </c>
      <c r="D383" s="6" t="s">
        <v>1595</v>
      </c>
      <c r="E383" s="6" t="s">
        <v>1816</v>
      </c>
      <c r="F383" s="9" t="s">
        <v>202</v>
      </c>
      <c r="G383" s="24" t="s">
        <v>304</v>
      </c>
      <c r="H383" s="3" t="s">
        <v>1325</v>
      </c>
      <c r="I383" s="28">
        <v>40841</v>
      </c>
      <c r="J383" s="26"/>
      <c r="K383" s="26"/>
      <c r="L383" s="26"/>
      <c r="M383" s="26"/>
      <c r="N383" s="26"/>
      <c r="O383" s="26"/>
      <c r="P383" s="26"/>
      <c r="Q383" s="26"/>
      <c r="R383" s="26"/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  <c r="Z383" s="26">
        <v>0</v>
      </c>
      <c r="AA383" s="26">
        <v>0</v>
      </c>
      <c r="AB383" s="26">
        <v>0</v>
      </c>
      <c r="AC383" s="26">
        <v>0</v>
      </c>
      <c r="AD383" s="26">
        <v>0</v>
      </c>
      <c r="AE383" s="26">
        <v>0</v>
      </c>
      <c r="AF383" s="26">
        <v>0</v>
      </c>
      <c r="AG383" s="22">
        <f t="shared" si="25"/>
        <v>0</v>
      </c>
      <c r="AH383" s="22">
        <f t="shared" si="26"/>
        <v>0</v>
      </c>
      <c r="AI383" s="22">
        <f t="shared" si="27"/>
        <v>0</v>
      </c>
      <c r="AJ383" s="22">
        <f t="shared" si="28"/>
        <v>0</v>
      </c>
      <c r="AK383" s="22">
        <f t="shared" si="29"/>
        <v>0</v>
      </c>
    </row>
    <row r="384" spans="1:37">
      <c r="A384" s="4" t="s">
        <v>208</v>
      </c>
      <c r="B384" s="6" t="s">
        <v>1391</v>
      </c>
      <c r="C384" s="6" t="s">
        <v>1013</v>
      </c>
      <c r="D384" s="6" t="s">
        <v>1014</v>
      </c>
      <c r="E384" s="6" t="s">
        <v>1813</v>
      </c>
      <c r="F384" s="9" t="s">
        <v>199</v>
      </c>
      <c r="G384" s="24" t="s">
        <v>11</v>
      </c>
      <c r="H384" s="3" t="s">
        <v>1325</v>
      </c>
      <c r="I384" s="28">
        <v>40511</v>
      </c>
      <c r="J384" s="26"/>
      <c r="K384" s="26"/>
      <c r="L384" s="26"/>
      <c r="M384" s="26"/>
      <c r="N384" s="26"/>
      <c r="O384" s="26"/>
      <c r="P384" s="26"/>
      <c r="Q384" s="26"/>
      <c r="R384" s="26"/>
      <c r="S384" s="26">
        <v>0</v>
      </c>
      <c r="T384" s="26">
        <v>0</v>
      </c>
      <c r="U384" s="26">
        <v>0</v>
      </c>
      <c r="V384" s="26">
        <v>0</v>
      </c>
      <c r="W384" s="26">
        <v>0</v>
      </c>
      <c r="X384" s="26">
        <v>0</v>
      </c>
      <c r="Y384" s="26">
        <v>0</v>
      </c>
      <c r="Z384" s="26">
        <v>0</v>
      </c>
      <c r="AA384" s="26">
        <v>0</v>
      </c>
      <c r="AB384" s="26">
        <v>0</v>
      </c>
      <c r="AC384" s="26">
        <v>0</v>
      </c>
      <c r="AD384" s="26">
        <v>0</v>
      </c>
      <c r="AE384" s="26">
        <v>0</v>
      </c>
      <c r="AF384" s="26">
        <v>0</v>
      </c>
      <c r="AG384" s="22">
        <f t="shared" si="25"/>
        <v>0</v>
      </c>
      <c r="AH384" s="22">
        <f t="shared" si="26"/>
        <v>0</v>
      </c>
      <c r="AI384" s="22">
        <f t="shared" si="27"/>
        <v>0</v>
      </c>
      <c r="AJ384" s="22">
        <f t="shared" si="28"/>
        <v>0</v>
      </c>
      <c r="AK384" s="22">
        <f t="shared" si="29"/>
        <v>0</v>
      </c>
    </row>
    <row r="385" spans="1:37">
      <c r="A385" s="4" t="s">
        <v>208</v>
      </c>
      <c r="B385" s="6" t="s">
        <v>1376</v>
      </c>
      <c r="C385" s="6" t="s">
        <v>935</v>
      </c>
      <c r="D385" s="6" t="s">
        <v>936</v>
      </c>
      <c r="E385" s="6" t="s">
        <v>1815</v>
      </c>
      <c r="F385" s="9" t="s">
        <v>199</v>
      </c>
      <c r="G385" s="24" t="s">
        <v>203</v>
      </c>
      <c r="H385" s="3" t="s">
        <v>1325</v>
      </c>
      <c r="I385" s="28">
        <v>40907</v>
      </c>
      <c r="J385" s="26"/>
      <c r="K385" s="26"/>
      <c r="L385" s="26"/>
      <c r="M385" s="26"/>
      <c r="N385" s="26"/>
      <c r="O385" s="26"/>
      <c r="P385" s="26"/>
      <c r="Q385" s="26"/>
      <c r="R385" s="26"/>
      <c r="S385" s="26">
        <v>0</v>
      </c>
      <c r="T385" s="26">
        <v>0</v>
      </c>
      <c r="U385" s="26">
        <v>0</v>
      </c>
      <c r="V385" s="26">
        <v>0</v>
      </c>
      <c r="W385" s="26">
        <v>0</v>
      </c>
      <c r="X385" s="26">
        <v>0</v>
      </c>
      <c r="Y385" s="26">
        <v>0</v>
      </c>
      <c r="Z385" s="26">
        <v>0</v>
      </c>
      <c r="AA385" s="26">
        <v>0</v>
      </c>
      <c r="AB385" s="26">
        <v>0</v>
      </c>
      <c r="AC385" s="26">
        <v>0</v>
      </c>
      <c r="AD385" s="26">
        <v>0</v>
      </c>
      <c r="AE385" s="26">
        <v>0</v>
      </c>
      <c r="AF385" s="26">
        <v>0</v>
      </c>
      <c r="AG385" s="22">
        <f t="shared" si="25"/>
        <v>0</v>
      </c>
      <c r="AH385" s="22">
        <f t="shared" si="26"/>
        <v>0</v>
      </c>
      <c r="AI385" s="22">
        <f t="shared" si="27"/>
        <v>0</v>
      </c>
      <c r="AJ385" s="22">
        <f t="shared" si="28"/>
        <v>0</v>
      </c>
      <c r="AK385" s="22">
        <f t="shared" si="29"/>
        <v>0</v>
      </c>
    </row>
    <row r="386" spans="1:37">
      <c r="A386" s="4" t="s">
        <v>208</v>
      </c>
      <c r="B386" s="6" t="s">
        <v>1355</v>
      </c>
      <c r="C386" s="6" t="s">
        <v>383</v>
      </c>
      <c r="D386" s="6" t="s">
        <v>384</v>
      </c>
      <c r="E386" s="11" t="s">
        <v>1820</v>
      </c>
      <c r="F386" s="9" t="s">
        <v>199</v>
      </c>
      <c r="G386" s="24" t="s">
        <v>11</v>
      </c>
      <c r="H386" s="3" t="s">
        <v>1325</v>
      </c>
      <c r="I386" s="28">
        <v>41274</v>
      </c>
      <c r="J386" s="26"/>
      <c r="K386" s="26"/>
      <c r="L386" s="26"/>
      <c r="M386" s="26"/>
      <c r="N386" s="26"/>
      <c r="O386" s="26"/>
      <c r="P386" s="26"/>
      <c r="Q386" s="26"/>
      <c r="R386" s="26"/>
      <c r="S386" s="26">
        <v>0</v>
      </c>
      <c r="T386" s="26">
        <v>0</v>
      </c>
      <c r="U386" s="26">
        <v>0</v>
      </c>
      <c r="V386" s="26">
        <v>0</v>
      </c>
      <c r="W386" s="26">
        <v>0</v>
      </c>
      <c r="X386" s="26">
        <v>0</v>
      </c>
      <c r="Y386" s="26">
        <v>0</v>
      </c>
      <c r="Z386" s="26">
        <v>0</v>
      </c>
      <c r="AA386" s="26">
        <v>280892.67000000004</v>
      </c>
      <c r="AB386" s="26">
        <v>0</v>
      </c>
      <c r="AC386" s="26">
        <v>0</v>
      </c>
      <c r="AD386" s="26">
        <v>0</v>
      </c>
      <c r="AE386" s="26">
        <v>0</v>
      </c>
      <c r="AF386" s="26">
        <v>0</v>
      </c>
      <c r="AG386" s="22">
        <f t="shared" si="25"/>
        <v>0</v>
      </c>
      <c r="AH386" s="22">
        <f t="shared" si="26"/>
        <v>280892.67000000004</v>
      </c>
      <c r="AI386" s="22">
        <f t="shared" si="27"/>
        <v>0</v>
      </c>
      <c r="AJ386" s="22">
        <f t="shared" si="28"/>
        <v>0</v>
      </c>
      <c r="AK386" s="22">
        <f t="shared" si="29"/>
        <v>280892.67000000004</v>
      </c>
    </row>
    <row r="387" spans="1:37">
      <c r="A387" s="4" t="s">
        <v>208</v>
      </c>
      <c r="B387" s="6" t="s">
        <v>1356</v>
      </c>
      <c r="C387" s="6" t="s">
        <v>1001</v>
      </c>
      <c r="D387" s="6" t="s">
        <v>1002</v>
      </c>
      <c r="E387" s="11" t="s">
        <v>1815</v>
      </c>
      <c r="F387" s="9" t="s">
        <v>199</v>
      </c>
      <c r="G387" s="24" t="s">
        <v>11</v>
      </c>
      <c r="H387" s="3" t="s">
        <v>1325</v>
      </c>
      <c r="I387" s="28">
        <v>40816</v>
      </c>
      <c r="J387" s="26"/>
      <c r="K387" s="26"/>
      <c r="L387" s="26"/>
      <c r="M387" s="26"/>
      <c r="N387" s="26"/>
      <c r="O387" s="26"/>
      <c r="P387" s="26"/>
      <c r="Q387" s="26"/>
      <c r="R387" s="26"/>
      <c r="S387" s="26">
        <v>0</v>
      </c>
      <c r="T387" s="26">
        <v>0</v>
      </c>
      <c r="U387" s="26">
        <v>0</v>
      </c>
      <c r="V387" s="26">
        <v>0</v>
      </c>
      <c r="W387" s="26">
        <v>0</v>
      </c>
      <c r="X387" s="26">
        <v>0</v>
      </c>
      <c r="Y387" s="26">
        <v>0</v>
      </c>
      <c r="Z387" s="26">
        <v>0</v>
      </c>
      <c r="AA387" s="26">
        <v>0</v>
      </c>
      <c r="AB387" s="26">
        <v>0</v>
      </c>
      <c r="AC387" s="26">
        <v>0</v>
      </c>
      <c r="AD387" s="26">
        <v>0</v>
      </c>
      <c r="AE387" s="26">
        <v>0</v>
      </c>
      <c r="AF387" s="26">
        <v>0</v>
      </c>
      <c r="AG387" s="22">
        <f t="shared" si="25"/>
        <v>0</v>
      </c>
      <c r="AH387" s="22">
        <f t="shared" si="26"/>
        <v>0</v>
      </c>
      <c r="AI387" s="22">
        <f t="shared" si="27"/>
        <v>0</v>
      </c>
      <c r="AJ387" s="22">
        <f t="shared" si="28"/>
        <v>0</v>
      </c>
      <c r="AK387" s="22">
        <f t="shared" si="29"/>
        <v>0</v>
      </c>
    </row>
    <row r="388" spans="1:37">
      <c r="A388" s="4" t="s">
        <v>208</v>
      </c>
      <c r="B388" s="6" t="s">
        <v>1355</v>
      </c>
      <c r="C388" s="6" t="s">
        <v>1596</v>
      </c>
      <c r="D388" s="6" t="s">
        <v>474</v>
      </c>
      <c r="E388" s="11" t="s">
        <v>1814</v>
      </c>
      <c r="F388" s="9" t="s">
        <v>199</v>
      </c>
      <c r="G388" s="24" t="s">
        <v>11</v>
      </c>
      <c r="H388" s="3" t="s">
        <v>1325</v>
      </c>
      <c r="I388" s="28">
        <v>41274</v>
      </c>
      <c r="J388" s="26"/>
      <c r="K388" s="26"/>
      <c r="L388" s="26"/>
      <c r="M388" s="26"/>
      <c r="N388" s="26"/>
      <c r="O388" s="26"/>
      <c r="P388" s="26"/>
      <c r="Q388" s="26"/>
      <c r="R388" s="26"/>
      <c r="S388" s="26">
        <v>0</v>
      </c>
      <c r="T388" s="26">
        <v>0</v>
      </c>
      <c r="U388" s="26">
        <v>0</v>
      </c>
      <c r="V388" s="26">
        <v>0</v>
      </c>
      <c r="W388" s="26">
        <v>0</v>
      </c>
      <c r="X388" s="26">
        <v>0</v>
      </c>
      <c r="Y388" s="26">
        <v>0</v>
      </c>
      <c r="Z388" s="26">
        <v>0</v>
      </c>
      <c r="AA388" s="26">
        <v>279892.14999999997</v>
      </c>
      <c r="AB388" s="26">
        <v>0</v>
      </c>
      <c r="AC388" s="26">
        <v>0</v>
      </c>
      <c r="AD388" s="26">
        <v>0</v>
      </c>
      <c r="AE388" s="26">
        <v>0</v>
      </c>
      <c r="AF388" s="26">
        <v>0</v>
      </c>
      <c r="AG388" s="22">
        <f t="shared" ref="AG388:AG449" si="30">SUM(J388:O388)</f>
        <v>0</v>
      </c>
      <c r="AH388" s="22">
        <f t="shared" ref="AH388:AH449" si="31">SUM(P388:AA388)</f>
        <v>279892.14999999997</v>
      </c>
      <c r="AI388" s="22">
        <f t="shared" ref="AI388:AI449" si="32">SUM(AB388:AD388)</f>
        <v>0</v>
      </c>
      <c r="AJ388" s="22">
        <f t="shared" ref="AJ388:AJ449" si="33">SUM(AE388:AF388)</f>
        <v>0</v>
      </c>
      <c r="AK388" s="22">
        <f t="shared" si="29"/>
        <v>279892.14999999997</v>
      </c>
    </row>
    <row r="389" spans="1:37">
      <c r="A389" s="4" t="s">
        <v>208</v>
      </c>
      <c r="B389" s="6" t="s">
        <v>1355</v>
      </c>
      <c r="C389" s="6" t="s">
        <v>1107</v>
      </c>
      <c r="D389" s="6" t="s">
        <v>1108</v>
      </c>
      <c r="E389" s="11" t="s">
        <v>1816</v>
      </c>
      <c r="F389" s="9" t="s">
        <v>199</v>
      </c>
      <c r="G389" s="24" t="s">
        <v>11</v>
      </c>
      <c r="H389" s="3" t="s">
        <v>1325</v>
      </c>
      <c r="I389" s="28">
        <v>40908</v>
      </c>
      <c r="J389" s="26"/>
      <c r="K389" s="26"/>
      <c r="L389" s="26"/>
      <c r="M389" s="26"/>
      <c r="N389" s="26"/>
      <c r="O389" s="26"/>
      <c r="P389" s="26"/>
      <c r="Q389" s="26"/>
      <c r="R389" s="26"/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26">
        <v>0</v>
      </c>
      <c r="AA389" s="26">
        <v>0</v>
      </c>
      <c r="AB389" s="26">
        <v>0</v>
      </c>
      <c r="AC389" s="26">
        <v>0</v>
      </c>
      <c r="AD389" s="26">
        <v>0</v>
      </c>
      <c r="AE389" s="26">
        <v>0</v>
      </c>
      <c r="AF389" s="26">
        <v>0</v>
      </c>
      <c r="AG389" s="22">
        <f t="shared" si="30"/>
        <v>0</v>
      </c>
      <c r="AH389" s="22">
        <f t="shared" si="31"/>
        <v>0</v>
      </c>
      <c r="AI389" s="22">
        <f t="shared" si="32"/>
        <v>0</v>
      </c>
      <c r="AJ389" s="22">
        <f t="shared" si="33"/>
        <v>0</v>
      </c>
      <c r="AK389" s="22">
        <f t="shared" ref="AK389:AK452" si="34">SUM(J389:AF389)</f>
        <v>0</v>
      </c>
    </row>
    <row r="390" spans="1:37">
      <c r="A390" s="4" t="s">
        <v>208</v>
      </c>
      <c r="B390" s="6" t="s">
        <v>1420</v>
      </c>
      <c r="C390" s="6" t="s">
        <v>789</v>
      </c>
      <c r="D390" s="6" t="s">
        <v>790</v>
      </c>
      <c r="E390" s="11" t="s">
        <v>1823</v>
      </c>
      <c r="F390" s="9" t="s">
        <v>200</v>
      </c>
      <c r="G390" s="24" t="s">
        <v>201</v>
      </c>
      <c r="H390" s="3" t="s">
        <v>1325</v>
      </c>
      <c r="I390" s="28">
        <v>40892</v>
      </c>
      <c r="J390" s="26"/>
      <c r="K390" s="26"/>
      <c r="L390" s="26"/>
      <c r="M390" s="26"/>
      <c r="N390" s="26"/>
      <c r="O390" s="26"/>
      <c r="P390" s="26"/>
      <c r="Q390" s="26"/>
      <c r="R390" s="26"/>
      <c r="S390" s="26">
        <v>0</v>
      </c>
      <c r="T390" s="26">
        <v>0</v>
      </c>
      <c r="U390" s="26">
        <v>0</v>
      </c>
      <c r="V390" s="26">
        <v>0</v>
      </c>
      <c r="W390" s="26">
        <v>0</v>
      </c>
      <c r="X390" s="26">
        <v>0</v>
      </c>
      <c r="Y390" s="26">
        <v>0</v>
      </c>
      <c r="Z390" s="26">
        <v>0</v>
      </c>
      <c r="AA390" s="26">
        <v>0</v>
      </c>
      <c r="AB390" s="26">
        <v>0</v>
      </c>
      <c r="AC390" s="26">
        <v>0</v>
      </c>
      <c r="AD390" s="26">
        <v>0</v>
      </c>
      <c r="AE390" s="26">
        <v>0</v>
      </c>
      <c r="AF390" s="26">
        <v>0</v>
      </c>
      <c r="AG390" s="22">
        <f t="shared" si="30"/>
        <v>0</v>
      </c>
      <c r="AH390" s="22">
        <f t="shared" si="31"/>
        <v>0</v>
      </c>
      <c r="AI390" s="22">
        <f t="shared" si="32"/>
        <v>0</v>
      </c>
      <c r="AJ390" s="22">
        <f t="shared" si="33"/>
        <v>0</v>
      </c>
      <c r="AK390" s="22">
        <f t="shared" si="34"/>
        <v>0</v>
      </c>
    </row>
    <row r="391" spans="1:37">
      <c r="A391" s="4" t="s">
        <v>208</v>
      </c>
      <c r="B391" s="6" t="s">
        <v>1345</v>
      </c>
      <c r="C391" s="6" t="s">
        <v>1597</v>
      </c>
      <c r="D391" s="6" t="s">
        <v>697</v>
      </c>
      <c r="E391" s="11" t="s">
        <v>1816</v>
      </c>
      <c r="F391" s="9" t="s">
        <v>199</v>
      </c>
      <c r="G391" s="24" t="s">
        <v>11</v>
      </c>
      <c r="H391" s="3" t="s">
        <v>1325</v>
      </c>
      <c r="I391" s="28">
        <v>41091</v>
      </c>
      <c r="J391" s="26"/>
      <c r="K391" s="26"/>
      <c r="L391" s="26"/>
      <c r="M391" s="26"/>
      <c r="N391" s="26"/>
      <c r="O391" s="26"/>
      <c r="P391" s="26"/>
      <c r="Q391" s="26"/>
      <c r="R391" s="26"/>
      <c r="S391" s="26">
        <v>0</v>
      </c>
      <c r="T391" s="26">
        <v>0</v>
      </c>
      <c r="U391" s="26">
        <v>0</v>
      </c>
      <c r="V391" s="26">
        <v>276298.7</v>
      </c>
      <c r="W391" s="26">
        <v>0</v>
      </c>
      <c r="X391" s="26">
        <v>0</v>
      </c>
      <c r="Y391" s="26">
        <v>0</v>
      </c>
      <c r="Z391" s="26">
        <v>0</v>
      </c>
      <c r="AA391" s="26">
        <v>0</v>
      </c>
      <c r="AB391" s="26">
        <v>0</v>
      </c>
      <c r="AC391" s="26">
        <v>0</v>
      </c>
      <c r="AD391" s="26">
        <v>0</v>
      </c>
      <c r="AE391" s="26">
        <v>0</v>
      </c>
      <c r="AF391" s="26">
        <v>0</v>
      </c>
      <c r="AG391" s="22">
        <f t="shared" si="30"/>
        <v>0</v>
      </c>
      <c r="AH391" s="22">
        <f t="shared" si="31"/>
        <v>276298.7</v>
      </c>
      <c r="AI391" s="22">
        <f t="shared" si="32"/>
        <v>0</v>
      </c>
      <c r="AJ391" s="22">
        <f t="shared" si="33"/>
        <v>0</v>
      </c>
      <c r="AK391" s="22">
        <f t="shared" si="34"/>
        <v>276298.7</v>
      </c>
    </row>
    <row r="392" spans="1:37">
      <c r="A392" s="4" t="s">
        <v>208</v>
      </c>
      <c r="B392" s="6" t="s">
        <v>1375</v>
      </c>
      <c r="C392" s="6" t="s">
        <v>387</v>
      </c>
      <c r="D392" s="6" t="s">
        <v>388</v>
      </c>
      <c r="E392" s="11" t="s">
        <v>1816</v>
      </c>
      <c r="F392" s="9" t="s">
        <v>199</v>
      </c>
      <c r="G392" s="24" t="s">
        <v>11</v>
      </c>
      <c r="H392" s="3" t="s">
        <v>1325</v>
      </c>
      <c r="I392" s="28">
        <v>41090</v>
      </c>
      <c r="J392" s="26"/>
      <c r="K392" s="26"/>
      <c r="L392" s="26"/>
      <c r="M392" s="26"/>
      <c r="N392" s="26"/>
      <c r="O392" s="26"/>
      <c r="P392" s="26"/>
      <c r="Q392" s="26"/>
      <c r="R392" s="26"/>
      <c r="S392" s="26">
        <v>0</v>
      </c>
      <c r="T392" s="26">
        <v>0</v>
      </c>
      <c r="U392" s="26">
        <v>275999.33</v>
      </c>
      <c r="V392" s="26">
        <v>0</v>
      </c>
      <c r="W392" s="26">
        <v>0</v>
      </c>
      <c r="X392" s="26">
        <v>0</v>
      </c>
      <c r="Y392" s="26">
        <v>0</v>
      </c>
      <c r="Z392" s="26">
        <v>0</v>
      </c>
      <c r="AA392" s="26">
        <v>0</v>
      </c>
      <c r="AB392" s="26">
        <v>0</v>
      </c>
      <c r="AC392" s="26">
        <v>0</v>
      </c>
      <c r="AD392" s="26">
        <v>0</v>
      </c>
      <c r="AE392" s="26">
        <v>0</v>
      </c>
      <c r="AF392" s="26">
        <v>0</v>
      </c>
      <c r="AG392" s="22">
        <f t="shared" si="30"/>
        <v>0</v>
      </c>
      <c r="AH392" s="22">
        <f t="shared" si="31"/>
        <v>275999.33</v>
      </c>
      <c r="AI392" s="22">
        <f t="shared" si="32"/>
        <v>0</v>
      </c>
      <c r="AJ392" s="22">
        <f t="shared" si="33"/>
        <v>0</v>
      </c>
      <c r="AK392" s="22">
        <f t="shared" si="34"/>
        <v>275999.33</v>
      </c>
    </row>
    <row r="393" spans="1:37">
      <c r="A393" s="4" t="s">
        <v>208</v>
      </c>
      <c r="B393" s="6" t="s">
        <v>1421</v>
      </c>
      <c r="C393" s="6" t="s">
        <v>594</v>
      </c>
      <c r="D393" s="6" t="s">
        <v>595</v>
      </c>
      <c r="E393" s="11" t="s">
        <v>1813</v>
      </c>
      <c r="F393" s="9" t="s">
        <v>199</v>
      </c>
      <c r="G393" s="24" t="s">
        <v>11</v>
      </c>
      <c r="H393" s="3" t="s">
        <v>1325</v>
      </c>
      <c r="I393" s="28">
        <v>41090</v>
      </c>
      <c r="J393" s="26"/>
      <c r="K393" s="26"/>
      <c r="L393" s="26"/>
      <c r="M393" s="26"/>
      <c r="N393" s="26"/>
      <c r="O393" s="26"/>
      <c r="P393" s="26"/>
      <c r="Q393" s="26"/>
      <c r="R393" s="26"/>
      <c r="S393" s="26">
        <v>0</v>
      </c>
      <c r="T393" s="26">
        <v>0</v>
      </c>
      <c r="U393" s="26">
        <v>273725.46000000002</v>
      </c>
      <c r="V393" s="26">
        <v>0</v>
      </c>
      <c r="W393" s="26">
        <v>0</v>
      </c>
      <c r="X393" s="26">
        <v>0</v>
      </c>
      <c r="Y393" s="26">
        <v>0</v>
      </c>
      <c r="Z393" s="26">
        <v>0</v>
      </c>
      <c r="AA393" s="26">
        <v>0</v>
      </c>
      <c r="AB393" s="26">
        <v>0</v>
      </c>
      <c r="AC393" s="26">
        <v>0</v>
      </c>
      <c r="AD393" s="26">
        <v>0</v>
      </c>
      <c r="AE393" s="26">
        <v>0</v>
      </c>
      <c r="AF393" s="26">
        <v>0</v>
      </c>
      <c r="AG393" s="22">
        <f t="shared" si="30"/>
        <v>0</v>
      </c>
      <c r="AH393" s="22">
        <f t="shared" si="31"/>
        <v>273725.46000000002</v>
      </c>
      <c r="AI393" s="22">
        <f t="shared" si="32"/>
        <v>0</v>
      </c>
      <c r="AJ393" s="22">
        <f t="shared" si="33"/>
        <v>0</v>
      </c>
      <c r="AK393" s="22">
        <f t="shared" si="34"/>
        <v>273725.46000000002</v>
      </c>
    </row>
    <row r="394" spans="1:37">
      <c r="A394" s="4" t="s">
        <v>208</v>
      </c>
      <c r="B394" s="6" t="s">
        <v>1375</v>
      </c>
      <c r="C394" s="6" t="s">
        <v>545</v>
      </c>
      <c r="D394" s="6" t="s">
        <v>546</v>
      </c>
      <c r="E394" s="11" t="s">
        <v>1816</v>
      </c>
      <c r="F394" s="9" t="s">
        <v>199</v>
      </c>
      <c r="G394" s="24" t="s">
        <v>11</v>
      </c>
      <c r="H394" s="3" t="s">
        <v>1325</v>
      </c>
      <c r="I394" s="28">
        <v>41090</v>
      </c>
      <c r="J394" s="26"/>
      <c r="K394" s="26"/>
      <c r="L394" s="26"/>
      <c r="M394" s="26"/>
      <c r="N394" s="26"/>
      <c r="O394" s="26"/>
      <c r="P394" s="26"/>
      <c r="Q394" s="26"/>
      <c r="R394" s="26"/>
      <c r="S394" s="26">
        <v>0</v>
      </c>
      <c r="T394" s="26">
        <v>0</v>
      </c>
      <c r="U394" s="26">
        <v>273355.32999999996</v>
      </c>
      <c r="V394" s="26">
        <v>0</v>
      </c>
      <c r="W394" s="26">
        <v>0</v>
      </c>
      <c r="X394" s="26">
        <v>0</v>
      </c>
      <c r="Y394" s="26">
        <v>0</v>
      </c>
      <c r="Z394" s="26">
        <v>0</v>
      </c>
      <c r="AA394" s="26">
        <v>0</v>
      </c>
      <c r="AB394" s="26">
        <v>0</v>
      </c>
      <c r="AC394" s="26">
        <v>0</v>
      </c>
      <c r="AD394" s="26">
        <v>0</v>
      </c>
      <c r="AE394" s="26">
        <v>0</v>
      </c>
      <c r="AF394" s="26">
        <v>0</v>
      </c>
      <c r="AG394" s="22">
        <f t="shared" si="30"/>
        <v>0</v>
      </c>
      <c r="AH394" s="22">
        <f t="shared" si="31"/>
        <v>273355.32999999996</v>
      </c>
      <c r="AI394" s="22">
        <f t="shared" si="32"/>
        <v>0</v>
      </c>
      <c r="AJ394" s="22">
        <f t="shared" si="33"/>
        <v>0</v>
      </c>
      <c r="AK394" s="22">
        <f t="shared" si="34"/>
        <v>273355.32999999996</v>
      </c>
    </row>
    <row r="395" spans="1:37">
      <c r="A395" s="4" t="s">
        <v>208</v>
      </c>
      <c r="B395" s="6" t="s">
        <v>1351</v>
      </c>
      <c r="C395" s="6" t="s">
        <v>736</v>
      </c>
      <c r="D395" s="6" t="s">
        <v>737</v>
      </c>
      <c r="E395" s="6" t="s">
        <v>1816</v>
      </c>
      <c r="F395" s="9" t="s">
        <v>199</v>
      </c>
      <c r="G395" s="24" t="s">
        <v>11</v>
      </c>
      <c r="H395" s="3" t="s">
        <v>1325</v>
      </c>
      <c r="I395" s="28">
        <v>41424</v>
      </c>
      <c r="J395" s="26"/>
      <c r="K395" s="26"/>
      <c r="L395" s="26"/>
      <c r="M395" s="26"/>
      <c r="N395" s="26"/>
      <c r="O395" s="26"/>
      <c r="P395" s="26"/>
      <c r="Q395" s="26"/>
      <c r="R395" s="26"/>
      <c r="S395" s="26">
        <v>0</v>
      </c>
      <c r="T395" s="26">
        <v>0</v>
      </c>
      <c r="U395" s="26">
        <v>0</v>
      </c>
      <c r="V395" s="26">
        <v>0</v>
      </c>
      <c r="W395" s="26">
        <v>0</v>
      </c>
      <c r="X395" s="26">
        <v>0</v>
      </c>
      <c r="Y395" s="26">
        <v>0</v>
      </c>
      <c r="Z395" s="26">
        <v>0</v>
      </c>
      <c r="AA395" s="26">
        <v>0</v>
      </c>
      <c r="AB395" s="26">
        <v>0</v>
      </c>
      <c r="AC395" s="26">
        <v>0</v>
      </c>
      <c r="AD395" s="26">
        <v>0</v>
      </c>
      <c r="AE395" s="26">
        <v>0</v>
      </c>
      <c r="AF395" s="26">
        <v>273241.96999999997</v>
      </c>
      <c r="AG395" s="22">
        <f t="shared" si="30"/>
        <v>0</v>
      </c>
      <c r="AH395" s="22">
        <f t="shared" si="31"/>
        <v>0</v>
      </c>
      <c r="AI395" s="22">
        <f t="shared" si="32"/>
        <v>0</v>
      </c>
      <c r="AJ395" s="22">
        <f t="shared" si="33"/>
        <v>273241.96999999997</v>
      </c>
      <c r="AK395" s="22">
        <f t="shared" si="34"/>
        <v>273241.96999999997</v>
      </c>
    </row>
    <row r="396" spans="1:37">
      <c r="A396" s="4" t="s">
        <v>208</v>
      </c>
      <c r="B396" s="6" t="s">
        <v>1405</v>
      </c>
      <c r="C396" s="6" t="s">
        <v>933</v>
      </c>
      <c r="D396" s="6" t="s">
        <v>934</v>
      </c>
      <c r="E396" s="6" t="s">
        <v>1815</v>
      </c>
      <c r="F396" s="9" t="s">
        <v>199</v>
      </c>
      <c r="G396" s="24" t="s">
        <v>203</v>
      </c>
      <c r="H396" s="3" t="s">
        <v>1325</v>
      </c>
      <c r="I396" s="28">
        <v>40844</v>
      </c>
      <c r="J396" s="26"/>
      <c r="K396" s="26"/>
      <c r="L396" s="26"/>
      <c r="M396" s="26"/>
      <c r="N396" s="26"/>
      <c r="O396" s="26"/>
      <c r="P396" s="26"/>
      <c r="Q396" s="26"/>
      <c r="R396" s="26"/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>
        <v>0</v>
      </c>
      <c r="AB396" s="26">
        <v>0</v>
      </c>
      <c r="AC396" s="26">
        <v>0</v>
      </c>
      <c r="AD396" s="26">
        <v>0</v>
      </c>
      <c r="AE396" s="26">
        <v>0</v>
      </c>
      <c r="AF396" s="26">
        <v>0</v>
      </c>
      <c r="AG396" s="22">
        <f t="shared" si="30"/>
        <v>0</v>
      </c>
      <c r="AH396" s="22">
        <f t="shared" si="31"/>
        <v>0</v>
      </c>
      <c r="AI396" s="22">
        <f t="shared" si="32"/>
        <v>0</v>
      </c>
      <c r="AJ396" s="22">
        <f t="shared" si="33"/>
        <v>0</v>
      </c>
      <c r="AK396" s="22">
        <f t="shared" si="34"/>
        <v>0</v>
      </c>
    </row>
    <row r="397" spans="1:37">
      <c r="A397" s="4" t="s">
        <v>208</v>
      </c>
      <c r="B397" s="6" t="s">
        <v>1376</v>
      </c>
      <c r="C397" s="6" t="s">
        <v>174</v>
      </c>
      <c r="D397" s="6" t="s">
        <v>623</v>
      </c>
      <c r="E397" s="6" t="s">
        <v>1815</v>
      </c>
      <c r="F397" s="9" t="s">
        <v>199</v>
      </c>
      <c r="G397" s="24" t="s">
        <v>203</v>
      </c>
      <c r="H397" s="3" t="s">
        <v>1325</v>
      </c>
      <c r="I397" s="28">
        <v>41274</v>
      </c>
      <c r="J397" s="26"/>
      <c r="K397" s="26"/>
      <c r="L397" s="26"/>
      <c r="M397" s="26"/>
      <c r="N397" s="26"/>
      <c r="O397" s="26"/>
      <c r="P397" s="26"/>
      <c r="Q397" s="26"/>
      <c r="R397" s="26"/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6">
        <v>0</v>
      </c>
      <c r="AA397" s="26">
        <v>271766.03999999992</v>
      </c>
      <c r="AB397" s="26">
        <v>0</v>
      </c>
      <c r="AC397" s="26">
        <v>0</v>
      </c>
      <c r="AD397" s="26">
        <v>0</v>
      </c>
      <c r="AE397" s="26">
        <v>0</v>
      </c>
      <c r="AF397" s="26">
        <v>0</v>
      </c>
      <c r="AG397" s="22">
        <f t="shared" si="30"/>
        <v>0</v>
      </c>
      <c r="AH397" s="22">
        <f t="shared" si="31"/>
        <v>271766.03999999992</v>
      </c>
      <c r="AI397" s="22">
        <f t="shared" si="32"/>
        <v>0</v>
      </c>
      <c r="AJ397" s="22">
        <f t="shared" si="33"/>
        <v>0</v>
      </c>
      <c r="AK397" s="22">
        <f t="shared" si="34"/>
        <v>271766.03999999992</v>
      </c>
    </row>
    <row r="398" spans="1:37">
      <c r="A398" s="4" t="s">
        <v>208</v>
      </c>
      <c r="B398" s="6" t="s">
        <v>1364</v>
      </c>
      <c r="C398" s="6" t="s">
        <v>1598</v>
      </c>
      <c r="D398" s="6" t="s">
        <v>1599</v>
      </c>
      <c r="E398" s="6" t="s">
        <v>1816</v>
      </c>
      <c r="F398" s="9" t="s">
        <v>199</v>
      </c>
      <c r="G398" s="24" t="s">
        <v>11</v>
      </c>
      <c r="H398" s="3" t="s">
        <v>1325</v>
      </c>
      <c r="I398" s="28">
        <v>40908</v>
      </c>
      <c r="J398" s="26"/>
      <c r="K398" s="26"/>
      <c r="L398" s="26"/>
      <c r="M398" s="26"/>
      <c r="N398" s="26"/>
      <c r="O398" s="26"/>
      <c r="P398" s="26"/>
      <c r="Q398" s="26"/>
      <c r="R398" s="26"/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  <c r="Z398" s="26">
        <v>0</v>
      </c>
      <c r="AA398" s="26">
        <v>0</v>
      </c>
      <c r="AB398" s="26">
        <v>0</v>
      </c>
      <c r="AC398" s="26">
        <v>0</v>
      </c>
      <c r="AD398" s="26">
        <v>0</v>
      </c>
      <c r="AE398" s="26">
        <v>0</v>
      </c>
      <c r="AF398" s="26">
        <v>0</v>
      </c>
      <c r="AG398" s="22">
        <f t="shared" si="30"/>
        <v>0</v>
      </c>
      <c r="AH398" s="22">
        <f t="shared" si="31"/>
        <v>0</v>
      </c>
      <c r="AI398" s="22">
        <f t="shared" si="32"/>
        <v>0</v>
      </c>
      <c r="AJ398" s="22">
        <f t="shared" si="33"/>
        <v>0</v>
      </c>
      <c r="AK398" s="22">
        <f t="shared" si="34"/>
        <v>0</v>
      </c>
    </row>
    <row r="399" spans="1:37">
      <c r="A399" s="4" t="s">
        <v>208</v>
      </c>
      <c r="B399" s="6" t="s">
        <v>1378</v>
      </c>
      <c r="C399" s="6" t="s">
        <v>468</v>
      </c>
      <c r="D399" s="6" t="s">
        <v>469</v>
      </c>
      <c r="E399" s="6" t="s">
        <v>1814</v>
      </c>
      <c r="F399" s="9" t="s">
        <v>199</v>
      </c>
      <c r="G399" s="24" t="s">
        <v>11</v>
      </c>
      <c r="H399" s="3" t="s">
        <v>1325</v>
      </c>
      <c r="I399" s="28">
        <v>41274</v>
      </c>
      <c r="J399" s="26"/>
      <c r="K399" s="26"/>
      <c r="L399" s="26"/>
      <c r="M399" s="26"/>
      <c r="N399" s="26"/>
      <c r="O399" s="26"/>
      <c r="P399" s="26"/>
      <c r="Q399" s="26"/>
      <c r="R399" s="26"/>
      <c r="S399" s="26">
        <v>0</v>
      </c>
      <c r="T399" s="26">
        <v>0</v>
      </c>
      <c r="U399" s="26">
        <v>0</v>
      </c>
      <c r="V399" s="26">
        <v>0</v>
      </c>
      <c r="W399" s="26">
        <v>0</v>
      </c>
      <c r="X399" s="26">
        <v>0</v>
      </c>
      <c r="Y399" s="26">
        <v>0</v>
      </c>
      <c r="Z399" s="26">
        <v>0</v>
      </c>
      <c r="AA399" s="26">
        <v>271036.99999999994</v>
      </c>
      <c r="AB399" s="26">
        <v>0</v>
      </c>
      <c r="AC399" s="26">
        <v>0</v>
      </c>
      <c r="AD399" s="26">
        <v>0</v>
      </c>
      <c r="AE399" s="26">
        <v>0</v>
      </c>
      <c r="AF399" s="26">
        <v>0</v>
      </c>
      <c r="AG399" s="22">
        <f t="shared" si="30"/>
        <v>0</v>
      </c>
      <c r="AH399" s="22">
        <f t="shared" si="31"/>
        <v>271036.99999999994</v>
      </c>
      <c r="AI399" s="22">
        <f t="shared" si="32"/>
        <v>0</v>
      </c>
      <c r="AJ399" s="22">
        <f t="shared" si="33"/>
        <v>0</v>
      </c>
      <c r="AK399" s="22">
        <f t="shared" si="34"/>
        <v>271036.99999999994</v>
      </c>
    </row>
    <row r="400" spans="1:37">
      <c r="A400" s="4" t="s">
        <v>208</v>
      </c>
      <c r="B400" s="6" t="s">
        <v>1391</v>
      </c>
      <c r="C400" s="6" t="s">
        <v>350</v>
      </c>
      <c r="D400" s="6" t="s">
        <v>351</v>
      </c>
      <c r="E400" s="6" t="s">
        <v>1820</v>
      </c>
      <c r="F400" s="9" t="s">
        <v>199</v>
      </c>
      <c r="G400" s="24" t="s">
        <v>11</v>
      </c>
      <c r="H400" s="3" t="s">
        <v>1325</v>
      </c>
      <c r="I400" s="28">
        <v>41274</v>
      </c>
      <c r="J400" s="26"/>
      <c r="K400" s="26"/>
      <c r="L400" s="26"/>
      <c r="M400" s="26"/>
      <c r="N400" s="26"/>
      <c r="O400" s="26"/>
      <c r="P400" s="26"/>
      <c r="Q400" s="26"/>
      <c r="R400" s="26"/>
      <c r="S400" s="26">
        <v>0</v>
      </c>
      <c r="T400" s="26">
        <v>0</v>
      </c>
      <c r="U400" s="26">
        <v>0</v>
      </c>
      <c r="V400" s="26">
        <v>0</v>
      </c>
      <c r="W400" s="26">
        <v>0</v>
      </c>
      <c r="X400" s="26">
        <v>0</v>
      </c>
      <c r="Y400" s="26">
        <v>0</v>
      </c>
      <c r="Z400" s="26">
        <v>0</v>
      </c>
      <c r="AA400" s="26">
        <v>265830.65999999992</v>
      </c>
      <c r="AB400" s="26">
        <v>0</v>
      </c>
      <c r="AC400" s="26">
        <v>0</v>
      </c>
      <c r="AD400" s="26">
        <v>0</v>
      </c>
      <c r="AE400" s="26">
        <v>0</v>
      </c>
      <c r="AF400" s="26">
        <v>0</v>
      </c>
      <c r="AG400" s="22">
        <f t="shared" si="30"/>
        <v>0</v>
      </c>
      <c r="AH400" s="22">
        <f t="shared" si="31"/>
        <v>265830.65999999992</v>
      </c>
      <c r="AI400" s="22">
        <f t="shared" si="32"/>
        <v>0</v>
      </c>
      <c r="AJ400" s="22">
        <f t="shared" si="33"/>
        <v>0</v>
      </c>
      <c r="AK400" s="22">
        <f t="shared" si="34"/>
        <v>265830.65999999992</v>
      </c>
    </row>
    <row r="401" spans="1:37">
      <c r="A401" s="4" t="s">
        <v>208</v>
      </c>
      <c r="B401" s="6" t="s">
        <v>1378</v>
      </c>
      <c r="C401" s="6" t="s">
        <v>1600</v>
      </c>
      <c r="D401" s="6" t="s">
        <v>1601</v>
      </c>
      <c r="E401" s="6" t="s">
        <v>1814</v>
      </c>
      <c r="F401" s="9" t="s">
        <v>199</v>
      </c>
      <c r="G401" s="24" t="s">
        <v>11</v>
      </c>
      <c r="H401" s="3" t="s">
        <v>1325</v>
      </c>
      <c r="I401" s="28">
        <v>40877</v>
      </c>
      <c r="J401" s="26"/>
      <c r="K401" s="26"/>
      <c r="L401" s="26"/>
      <c r="M401" s="26"/>
      <c r="N401" s="26"/>
      <c r="O401" s="26"/>
      <c r="P401" s="26"/>
      <c r="Q401" s="26"/>
      <c r="R401" s="26"/>
      <c r="S401" s="26">
        <v>0</v>
      </c>
      <c r="T401" s="26">
        <v>0</v>
      </c>
      <c r="U401" s="26">
        <v>0</v>
      </c>
      <c r="V401" s="26">
        <v>0</v>
      </c>
      <c r="W401" s="26">
        <v>0</v>
      </c>
      <c r="X401" s="26">
        <v>0</v>
      </c>
      <c r="Y401" s="26">
        <v>0</v>
      </c>
      <c r="Z401" s="26">
        <v>0</v>
      </c>
      <c r="AA401" s="26">
        <v>0</v>
      </c>
      <c r="AB401" s="26">
        <v>0</v>
      </c>
      <c r="AC401" s="26">
        <v>0</v>
      </c>
      <c r="AD401" s="26">
        <v>0</v>
      </c>
      <c r="AE401" s="26">
        <v>0</v>
      </c>
      <c r="AF401" s="26">
        <v>0</v>
      </c>
      <c r="AG401" s="22">
        <f t="shared" si="30"/>
        <v>0</v>
      </c>
      <c r="AH401" s="22">
        <f t="shared" si="31"/>
        <v>0</v>
      </c>
      <c r="AI401" s="22">
        <f t="shared" si="32"/>
        <v>0</v>
      </c>
      <c r="AJ401" s="22">
        <f t="shared" si="33"/>
        <v>0</v>
      </c>
      <c r="AK401" s="22">
        <f t="shared" si="34"/>
        <v>0</v>
      </c>
    </row>
    <row r="402" spans="1:37">
      <c r="A402" s="4" t="s">
        <v>208</v>
      </c>
      <c r="B402" s="6" t="s">
        <v>1405</v>
      </c>
      <c r="C402" s="6" t="s">
        <v>1602</v>
      </c>
      <c r="D402" s="6" t="s">
        <v>1603</v>
      </c>
      <c r="E402" s="6" t="s">
        <v>1815</v>
      </c>
      <c r="F402" s="9" t="s">
        <v>199</v>
      </c>
      <c r="G402" s="24" t="s">
        <v>203</v>
      </c>
      <c r="H402" s="3" t="s">
        <v>1325</v>
      </c>
      <c r="I402" s="28">
        <v>41273</v>
      </c>
      <c r="J402" s="26"/>
      <c r="K402" s="26"/>
      <c r="L402" s="26"/>
      <c r="M402" s="26"/>
      <c r="N402" s="26"/>
      <c r="O402" s="26"/>
      <c r="P402" s="26"/>
      <c r="Q402" s="26"/>
      <c r="R402" s="26"/>
      <c r="S402" s="26">
        <v>0</v>
      </c>
      <c r="T402" s="26">
        <v>0</v>
      </c>
      <c r="U402" s="26">
        <v>0</v>
      </c>
      <c r="V402" s="26">
        <v>0</v>
      </c>
      <c r="W402" s="26">
        <v>0</v>
      </c>
      <c r="X402" s="26">
        <v>0</v>
      </c>
      <c r="Y402" s="26">
        <v>0</v>
      </c>
      <c r="Z402" s="26">
        <v>0</v>
      </c>
      <c r="AA402" s="26">
        <v>262742.48000000004</v>
      </c>
      <c r="AB402" s="26">
        <v>0</v>
      </c>
      <c r="AC402" s="26">
        <v>0</v>
      </c>
      <c r="AD402" s="26">
        <v>0</v>
      </c>
      <c r="AE402" s="26">
        <v>0</v>
      </c>
      <c r="AF402" s="26">
        <v>0</v>
      </c>
      <c r="AG402" s="22">
        <f t="shared" si="30"/>
        <v>0</v>
      </c>
      <c r="AH402" s="22">
        <f t="shared" si="31"/>
        <v>262742.48000000004</v>
      </c>
      <c r="AI402" s="22">
        <f t="shared" si="32"/>
        <v>0</v>
      </c>
      <c r="AJ402" s="22">
        <f t="shared" si="33"/>
        <v>0</v>
      </c>
      <c r="AK402" s="22">
        <f t="shared" si="34"/>
        <v>262742.48000000004</v>
      </c>
    </row>
    <row r="403" spans="1:37">
      <c r="A403" s="4" t="s">
        <v>208</v>
      </c>
      <c r="B403" s="6" t="s">
        <v>1378</v>
      </c>
      <c r="C403" s="6" t="s">
        <v>1144</v>
      </c>
      <c r="D403" s="6" t="s">
        <v>1145</v>
      </c>
      <c r="E403" s="6" t="s">
        <v>1814</v>
      </c>
      <c r="F403" s="9" t="s">
        <v>199</v>
      </c>
      <c r="G403" s="24" t="s">
        <v>11</v>
      </c>
      <c r="H403" s="3" t="s">
        <v>1325</v>
      </c>
      <c r="I403" s="28">
        <v>40846</v>
      </c>
      <c r="J403" s="26"/>
      <c r="K403" s="26"/>
      <c r="L403" s="26"/>
      <c r="M403" s="26"/>
      <c r="N403" s="26"/>
      <c r="O403" s="26"/>
      <c r="P403" s="26"/>
      <c r="Q403" s="26"/>
      <c r="R403" s="26"/>
      <c r="S403" s="26">
        <v>0</v>
      </c>
      <c r="T403" s="26">
        <v>0</v>
      </c>
      <c r="U403" s="26">
        <v>0</v>
      </c>
      <c r="V403" s="26">
        <v>0</v>
      </c>
      <c r="W403" s="26">
        <v>0</v>
      </c>
      <c r="X403" s="26">
        <v>0</v>
      </c>
      <c r="Y403" s="26">
        <v>0</v>
      </c>
      <c r="Z403" s="26">
        <v>0</v>
      </c>
      <c r="AA403" s="26">
        <v>0</v>
      </c>
      <c r="AB403" s="26">
        <v>0</v>
      </c>
      <c r="AC403" s="26">
        <v>0</v>
      </c>
      <c r="AD403" s="26">
        <v>0</v>
      </c>
      <c r="AE403" s="26">
        <v>0</v>
      </c>
      <c r="AF403" s="26">
        <v>0</v>
      </c>
      <c r="AG403" s="22">
        <f t="shared" si="30"/>
        <v>0</v>
      </c>
      <c r="AH403" s="22">
        <f t="shared" si="31"/>
        <v>0</v>
      </c>
      <c r="AI403" s="22">
        <f t="shared" si="32"/>
        <v>0</v>
      </c>
      <c r="AJ403" s="22">
        <f t="shared" si="33"/>
        <v>0</v>
      </c>
      <c r="AK403" s="22">
        <f t="shared" si="34"/>
        <v>0</v>
      </c>
    </row>
    <row r="404" spans="1:37">
      <c r="A404" s="4" t="s">
        <v>208</v>
      </c>
      <c r="B404" s="6" t="s">
        <v>1366</v>
      </c>
      <c r="C404" s="6" t="s">
        <v>991</v>
      </c>
      <c r="D404" s="6" t="s">
        <v>992</v>
      </c>
      <c r="E404" s="6" t="s">
        <v>1822</v>
      </c>
      <c r="F404" s="9" t="s">
        <v>9</v>
      </c>
      <c r="G404" s="24" t="s">
        <v>11</v>
      </c>
      <c r="H404" s="3" t="s">
        <v>1325</v>
      </c>
      <c r="I404" s="28">
        <v>41243</v>
      </c>
      <c r="J404" s="26"/>
      <c r="K404" s="26"/>
      <c r="L404" s="26"/>
      <c r="M404" s="26"/>
      <c r="N404" s="26"/>
      <c r="O404" s="26"/>
      <c r="P404" s="26"/>
      <c r="Q404" s="26"/>
      <c r="R404" s="26"/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  <c r="Z404" s="26">
        <v>260612.68000000008</v>
      </c>
      <c r="AA404" s="26">
        <v>0</v>
      </c>
      <c r="AB404" s="26">
        <v>0</v>
      </c>
      <c r="AC404" s="26">
        <v>0</v>
      </c>
      <c r="AD404" s="26">
        <v>0</v>
      </c>
      <c r="AE404" s="26">
        <v>0</v>
      </c>
      <c r="AF404" s="26">
        <v>0</v>
      </c>
      <c r="AG404" s="22">
        <f t="shared" si="30"/>
        <v>0</v>
      </c>
      <c r="AH404" s="22">
        <f t="shared" si="31"/>
        <v>260612.68000000008</v>
      </c>
      <c r="AI404" s="22">
        <f t="shared" si="32"/>
        <v>0</v>
      </c>
      <c r="AJ404" s="22">
        <f t="shared" si="33"/>
        <v>0</v>
      </c>
      <c r="AK404" s="22">
        <f t="shared" si="34"/>
        <v>260612.68000000008</v>
      </c>
    </row>
    <row r="405" spans="1:37">
      <c r="A405" s="4" t="s">
        <v>208</v>
      </c>
      <c r="B405" s="6" t="s">
        <v>1422</v>
      </c>
      <c r="C405" s="6" t="s">
        <v>781</v>
      </c>
      <c r="D405" s="6" t="s">
        <v>782</v>
      </c>
      <c r="E405" s="6" t="s">
        <v>1818</v>
      </c>
      <c r="F405" s="9" t="s">
        <v>200</v>
      </c>
      <c r="G405" s="24" t="s">
        <v>201</v>
      </c>
      <c r="H405" s="3" t="s">
        <v>1325</v>
      </c>
      <c r="I405" s="28">
        <v>40767</v>
      </c>
      <c r="J405" s="26"/>
      <c r="K405" s="26"/>
      <c r="L405" s="26"/>
      <c r="M405" s="26"/>
      <c r="N405" s="26"/>
      <c r="O405" s="26"/>
      <c r="P405" s="26"/>
      <c r="Q405" s="26"/>
      <c r="R405" s="26"/>
      <c r="S405" s="26">
        <v>0</v>
      </c>
      <c r="T405" s="26">
        <v>0</v>
      </c>
      <c r="U405" s="26">
        <v>0</v>
      </c>
      <c r="V405" s="26">
        <v>0</v>
      </c>
      <c r="W405" s="26">
        <v>0</v>
      </c>
      <c r="X405" s="26">
        <v>0</v>
      </c>
      <c r="Y405" s="26">
        <v>0</v>
      </c>
      <c r="Z405" s="26">
        <v>0</v>
      </c>
      <c r="AA405" s="26">
        <v>0</v>
      </c>
      <c r="AB405" s="26">
        <v>0</v>
      </c>
      <c r="AC405" s="26">
        <v>0</v>
      </c>
      <c r="AD405" s="26">
        <v>0</v>
      </c>
      <c r="AE405" s="26">
        <v>0</v>
      </c>
      <c r="AF405" s="26">
        <v>0</v>
      </c>
      <c r="AG405" s="22">
        <f t="shared" si="30"/>
        <v>0</v>
      </c>
      <c r="AH405" s="22">
        <f t="shared" si="31"/>
        <v>0</v>
      </c>
      <c r="AI405" s="22">
        <f t="shared" si="32"/>
        <v>0</v>
      </c>
      <c r="AJ405" s="22">
        <f t="shared" si="33"/>
        <v>0</v>
      </c>
      <c r="AK405" s="22">
        <f t="shared" si="34"/>
        <v>0</v>
      </c>
    </row>
    <row r="406" spans="1:37">
      <c r="A406" s="4" t="s">
        <v>208</v>
      </c>
      <c r="B406" s="6" t="s">
        <v>1409</v>
      </c>
      <c r="C406" s="6" t="s">
        <v>1604</v>
      </c>
      <c r="D406" s="6" t="s">
        <v>1605</v>
      </c>
      <c r="E406" s="6" t="s">
        <v>1816</v>
      </c>
      <c r="F406" s="9" t="s">
        <v>202</v>
      </c>
      <c r="G406" s="24" t="s">
        <v>304</v>
      </c>
      <c r="H406" s="3" t="s">
        <v>1325</v>
      </c>
      <c r="I406" s="28">
        <v>40892</v>
      </c>
      <c r="J406" s="26"/>
      <c r="K406" s="26"/>
      <c r="L406" s="26"/>
      <c r="M406" s="26"/>
      <c r="N406" s="26"/>
      <c r="O406" s="26"/>
      <c r="P406" s="26"/>
      <c r="Q406" s="26"/>
      <c r="R406" s="26"/>
      <c r="S406" s="26">
        <v>0</v>
      </c>
      <c r="T406" s="26">
        <v>0</v>
      </c>
      <c r="U406" s="26">
        <v>0</v>
      </c>
      <c r="V406" s="26">
        <v>0</v>
      </c>
      <c r="W406" s="26">
        <v>0</v>
      </c>
      <c r="X406" s="26">
        <v>0</v>
      </c>
      <c r="Y406" s="26">
        <v>0</v>
      </c>
      <c r="Z406" s="26">
        <v>0</v>
      </c>
      <c r="AA406" s="26">
        <v>0</v>
      </c>
      <c r="AB406" s="26">
        <v>0</v>
      </c>
      <c r="AC406" s="26">
        <v>0</v>
      </c>
      <c r="AD406" s="26">
        <v>0</v>
      </c>
      <c r="AE406" s="26">
        <v>0</v>
      </c>
      <c r="AF406" s="26">
        <v>0</v>
      </c>
      <c r="AG406" s="22">
        <f t="shared" si="30"/>
        <v>0</v>
      </c>
      <c r="AH406" s="22">
        <f t="shared" si="31"/>
        <v>0</v>
      </c>
      <c r="AI406" s="22">
        <f t="shared" si="32"/>
        <v>0</v>
      </c>
      <c r="AJ406" s="22">
        <f t="shared" si="33"/>
        <v>0</v>
      </c>
      <c r="AK406" s="22">
        <f t="shared" si="34"/>
        <v>0</v>
      </c>
    </row>
    <row r="407" spans="1:37">
      <c r="A407" s="4" t="s">
        <v>208</v>
      </c>
      <c r="B407" s="6" t="s">
        <v>1350</v>
      </c>
      <c r="C407" s="6" t="s">
        <v>642</v>
      </c>
      <c r="D407" s="6" t="s">
        <v>643</v>
      </c>
      <c r="E407" s="6" t="s">
        <v>1811</v>
      </c>
      <c r="F407" s="9" t="s">
        <v>198</v>
      </c>
      <c r="G407" s="9" t="s">
        <v>205</v>
      </c>
      <c r="H407" s="3" t="s">
        <v>1325</v>
      </c>
      <c r="I407" s="28">
        <v>41255</v>
      </c>
      <c r="J407" s="26"/>
      <c r="K407" s="26"/>
      <c r="L407" s="26"/>
      <c r="M407" s="26"/>
      <c r="N407" s="26"/>
      <c r="O407" s="26"/>
      <c r="P407" s="26"/>
      <c r="Q407" s="26"/>
      <c r="R407" s="26"/>
      <c r="S407" s="26">
        <v>0</v>
      </c>
      <c r="T407" s="26">
        <v>0</v>
      </c>
      <c r="U407" s="26">
        <v>0</v>
      </c>
      <c r="V407" s="26">
        <v>0</v>
      </c>
      <c r="W407" s="26">
        <v>0</v>
      </c>
      <c r="X407" s="26">
        <v>0</v>
      </c>
      <c r="Y407" s="26">
        <v>0</v>
      </c>
      <c r="Z407" s="26">
        <v>0</v>
      </c>
      <c r="AA407" s="26">
        <v>256262</v>
      </c>
      <c r="AB407" s="26">
        <v>0</v>
      </c>
      <c r="AC407" s="26">
        <v>0</v>
      </c>
      <c r="AD407" s="26">
        <v>0</v>
      </c>
      <c r="AE407" s="26">
        <v>0</v>
      </c>
      <c r="AF407" s="26">
        <v>0</v>
      </c>
      <c r="AG407" s="22">
        <f t="shared" si="30"/>
        <v>0</v>
      </c>
      <c r="AH407" s="22">
        <f t="shared" si="31"/>
        <v>256262</v>
      </c>
      <c r="AI407" s="22">
        <f t="shared" si="32"/>
        <v>0</v>
      </c>
      <c r="AJ407" s="22">
        <f t="shared" si="33"/>
        <v>0</v>
      </c>
      <c r="AK407" s="22">
        <f t="shared" si="34"/>
        <v>256262</v>
      </c>
    </row>
    <row r="408" spans="1:37">
      <c r="A408" s="4" t="s">
        <v>208</v>
      </c>
      <c r="B408" s="6" t="s">
        <v>1423</v>
      </c>
      <c r="C408" s="6" t="s">
        <v>881</v>
      </c>
      <c r="D408" s="6" t="s">
        <v>882</v>
      </c>
      <c r="E408" s="6" t="s">
        <v>1816</v>
      </c>
      <c r="F408" s="9" t="s">
        <v>202</v>
      </c>
      <c r="G408" s="24" t="s">
        <v>11</v>
      </c>
      <c r="H408" s="3" t="s">
        <v>1325</v>
      </c>
      <c r="I408" s="28">
        <v>41060</v>
      </c>
      <c r="J408" s="26"/>
      <c r="K408" s="26"/>
      <c r="L408" s="26"/>
      <c r="M408" s="26"/>
      <c r="N408" s="26"/>
      <c r="O408" s="26"/>
      <c r="P408" s="26"/>
      <c r="Q408" s="26"/>
      <c r="R408" s="26"/>
      <c r="S408" s="26">
        <v>0</v>
      </c>
      <c r="T408" s="26">
        <v>254259.26</v>
      </c>
      <c r="U408" s="26">
        <v>0</v>
      </c>
      <c r="V408" s="26">
        <v>0</v>
      </c>
      <c r="W408" s="26">
        <v>0</v>
      </c>
      <c r="X408" s="26">
        <v>0</v>
      </c>
      <c r="Y408" s="26">
        <v>0</v>
      </c>
      <c r="Z408" s="26">
        <v>0</v>
      </c>
      <c r="AA408" s="26">
        <v>0</v>
      </c>
      <c r="AB408" s="26">
        <v>0</v>
      </c>
      <c r="AC408" s="26">
        <v>0</v>
      </c>
      <c r="AD408" s="26">
        <v>0</v>
      </c>
      <c r="AE408" s="26">
        <v>0</v>
      </c>
      <c r="AF408" s="26">
        <v>0</v>
      </c>
      <c r="AG408" s="22">
        <f t="shared" si="30"/>
        <v>0</v>
      </c>
      <c r="AH408" s="22">
        <f t="shared" si="31"/>
        <v>254259.26</v>
      </c>
      <c r="AI408" s="22">
        <f t="shared" si="32"/>
        <v>0</v>
      </c>
      <c r="AJ408" s="22">
        <f t="shared" si="33"/>
        <v>0</v>
      </c>
      <c r="AK408" s="22">
        <f t="shared" si="34"/>
        <v>254259.26</v>
      </c>
    </row>
    <row r="409" spans="1:37">
      <c r="A409" s="4" t="s">
        <v>208</v>
      </c>
      <c r="B409" s="6" t="s">
        <v>1370</v>
      </c>
      <c r="C409" s="6" t="s">
        <v>1606</v>
      </c>
      <c r="D409" s="6" t="s">
        <v>1607</v>
      </c>
      <c r="E409" s="6" t="s">
        <v>1816</v>
      </c>
      <c r="F409" s="9" t="s">
        <v>199</v>
      </c>
      <c r="G409" s="24" t="s">
        <v>11</v>
      </c>
      <c r="H409" s="3" t="s">
        <v>1325</v>
      </c>
      <c r="I409" s="28">
        <v>41274</v>
      </c>
      <c r="J409" s="26"/>
      <c r="K409" s="26"/>
      <c r="L409" s="26"/>
      <c r="M409" s="26"/>
      <c r="N409" s="26"/>
      <c r="O409" s="26"/>
      <c r="P409" s="26"/>
      <c r="Q409" s="26"/>
      <c r="R409" s="26"/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>
        <v>0</v>
      </c>
      <c r="Y409" s="26">
        <v>0</v>
      </c>
      <c r="Z409" s="26">
        <v>0</v>
      </c>
      <c r="AA409" s="26">
        <v>253406.13</v>
      </c>
      <c r="AB409" s="26">
        <v>0</v>
      </c>
      <c r="AC409" s="26">
        <v>0</v>
      </c>
      <c r="AD409" s="26">
        <v>0</v>
      </c>
      <c r="AE409" s="26">
        <v>0</v>
      </c>
      <c r="AF409" s="26">
        <v>0</v>
      </c>
      <c r="AG409" s="22">
        <f t="shared" si="30"/>
        <v>0</v>
      </c>
      <c r="AH409" s="22">
        <f t="shared" si="31"/>
        <v>253406.13</v>
      </c>
      <c r="AI409" s="22">
        <f t="shared" si="32"/>
        <v>0</v>
      </c>
      <c r="AJ409" s="22">
        <f t="shared" si="33"/>
        <v>0</v>
      </c>
      <c r="AK409" s="22">
        <f t="shared" si="34"/>
        <v>253406.13</v>
      </c>
    </row>
    <row r="410" spans="1:37">
      <c r="A410" s="4" t="s">
        <v>208</v>
      </c>
      <c r="B410" s="6" t="s">
        <v>1378</v>
      </c>
      <c r="C410" s="6" t="s">
        <v>1190</v>
      </c>
      <c r="D410" s="6" t="s">
        <v>1608</v>
      </c>
      <c r="E410" s="6" t="s">
        <v>1820</v>
      </c>
      <c r="F410" s="9" t="s">
        <v>199</v>
      </c>
      <c r="G410" s="24" t="s">
        <v>11</v>
      </c>
      <c r="H410" s="3" t="s">
        <v>1325</v>
      </c>
      <c r="I410" s="28">
        <v>40908</v>
      </c>
      <c r="J410" s="26"/>
      <c r="K410" s="26"/>
      <c r="L410" s="26"/>
      <c r="M410" s="26"/>
      <c r="N410" s="26"/>
      <c r="O410" s="26"/>
      <c r="P410" s="26"/>
      <c r="Q410" s="26"/>
      <c r="R410" s="26"/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  <c r="Z410" s="26">
        <v>0</v>
      </c>
      <c r="AA410" s="26">
        <v>0</v>
      </c>
      <c r="AB410" s="26">
        <v>0</v>
      </c>
      <c r="AC410" s="26">
        <v>0</v>
      </c>
      <c r="AD410" s="26">
        <v>0</v>
      </c>
      <c r="AE410" s="26">
        <v>0</v>
      </c>
      <c r="AF410" s="26">
        <v>0</v>
      </c>
      <c r="AG410" s="22">
        <f t="shared" si="30"/>
        <v>0</v>
      </c>
      <c r="AH410" s="22">
        <f t="shared" si="31"/>
        <v>0</v>
      </c>
      <c r="AI410" s="22">
        <f t="shared" si="32"/>
        <v>0</v>
      </c>
      <c r="AJ410" s="22">
        <f t="shared" si="33"/>
        <v>0</v>
      </c>
      <c r="AK410" s="22">
        <f t="shared" si="34"/>
        <v>0</v>
      </c>
    </row>
    <row r="411" spans="1:37">
      <c r="A411" s="4" t="s">
        <v>208</v>
      </c>
      <c r="B411" s="6" t="s">
        <v>1345</v>
      </c>
      <c r="C411" s="6" t="s">
        <v>1148</v>
      </c>
      <c r="D411" s="6" t="s">
        <v>1149</v>
      </c>
      <c r="E411" s="6" t="s">
        <v>1816</v>
      </c>
      <c r="F411" s="9" t="s">
        <v>199</v>
      </c>
      <c r="G411" s="24" t="s">
        <v>11</v>
      </c>
      <c r="H411" s="3" t="s">
        <v>1325</v>
      </c>
      <c r="I411" s="28">
        <v>41060</v>
      </c>
      <c r="J411" s="26"/>
      <c r="K411" s="26"/>
      <c r="L411" s="26"/>
      <c r="M411" s="26"/>
      <c r="N411" s="26"/>
      <c r="O411" s="26"/>
      <c r="P411" s="26"/>
      <c r="Q411" s="26"/>
      <c r="R411" s="26"/>
      <c r="S411" s="26">
        <v>0</v>
      </c>
      <c r="T411" s="26">
        <v>242043.03</v>
      </c>
      <c r="U411" s="26">
        <v>7231</v>
      </c>
      <c r="V411" s="26">
        <v>3099</v>
      </c>
      <c r="W411" s="26">
        <v>0</v>
      </c>
      <c r="X411" s="26">
        <v>0</v>
      </c>
      <c r="Y411" s="26">
        <v>0</v>
      </c>
      <c r="Z411" s="26">
        <v>0</v>
      </c>
      <c r="AA411" s="26">
        <v>0</v>
      </c>
      <c r="AB411" s="26">
        <v>0</v>
      </c>
      <c r="AC411" s="26">
        <v>0</v>
      </c>
      <c r="AD411" s="26">
        <v>0</v>
      </c>
      <c r="AE411" s="26">
        <v>0</v>
      </c>
      <c r="AF411" s="26">
        <v>0</v>
      </c>
      <c r="AG411" s="22">
        <f t="shared" si="30"/>
        <v>0</v>
      </c>
      <c r="AH411" s="22">
        <f t="shared" si="31"/>
        <v>252373.03</v>
      </c>
      <c r="AI411" s="22">
        <f t="shared" si="32"/>
        <v>0</v>
      </c>
      <c r="AJ411" s="22">
        <f t="shared" si="33"/>
        <v>0</v>
      </c>
      <c r="AK411" s="22">
        <f t="shared" si="34"/>
        <v>252373.03</v>
      </c>
    </row>
    <row r="412" spans="1:37">
      <c r="A412" s="4" t="s">
        <v>208</v>
      </c>
      <c r="B412" s="6" t="s">
        <v>1364</v>
      </c>
      <c r="C412" s="6" t="s">
        <v>726</v>
      </c>
      <c r="D412" s="6" t="s">
        <v>727</v>
      </c>
      <c r="E412" s="6" t="s">
        <v>1817</v>
      </c>
      <c r="F412" s="9" t="s">
        <v>199</v>
      </c>
      <c r="G412" s="24" t="s">
        <v>11</v>
      </c>
      <c r="H412" s="3" t="s">
        <v>1325</v>
      </c>
      <c r="I412" s="28">
        <v>41179</v>
      </c>
      <c r="J412" s="26"/>
      <c r="K412" s="26"/>
      <c r="L412" s="26"/>
      <c r="M412" s="26"/>
      <c r="N412" s="26"/>
      <c r="O412" s="26"/>
      <c r="P412" s="26"/>
      <c r="Q412" s="26"/>
      <c r="R412" s="26"/>
      <c r="S412" s="26">
        <v>0</v>
      </c>
      <c r="T412" s="26">
        <v>0</v>
      </c>
      <c r="U412" s="26">
        <v>0</v>
      </c>
      <c r="V412" s="26">
        <v>0</v>
      </c>
      <c r="W412" s="26">
        <v>0</v>
      </c>
      <c r="X412" s="26">
        <v>251322.99999999997</v>
      </c>
      <c r="Y412" s="26">
        <v>0</v>
      </c>
      <c r="Z412" s="26">
        <v>0</v>
      </c>
      <c r="AA412" s="26">
        <v>0</v>
      </c>
      <c r="AB412" s="26">
        <v>0</v>
      </c>
      <c r="AC412" s="26">
        <v>0</v>
      </c>
      <c r="AD412" s="26">
        <v>0</v>
      </c>
      <c r="AE412" s="26">
        <v>0</v>
      </c>
      <c r="AF412" s="26">
        <v>0</v>
      </c>
      <c r="AG412" s="22">
        <f t="shared" si="30"/>
        <v>0</v>
      </c>
      <c r="AH412" s="22">
        <f t="shared" si="31"/>
        <v>251322.99999999997</v>
      </c>
      <c r="AI412" s="22">
        <f t="shared" si="32"/>
        <v>0</v>
      </c>
      <c r="AJ412" s="22">
        <f t="shared" si="33"/>
        <v>0</v>
      </c>
      <c r="AK412" s="22">
        <f t="shared" si="34"/>
        <v>251322.99999999997</v>
      </c>
    </row>
    <row r="413" spans="1:37">
      <c r="A413" s="4" t="s">
        <v>208</v>
      </c>
      <c r="B413" s="6" t="s">
        <v>1411</v>
      </c>
      <c r="C413" s="6" t="s">
        <v>172</v>
      </c>
      <c r="D413" s="6" t="s">
        <v>793</v>
      </c>
      <c r="E413" s="6" t="s">
        <v>126</v>
      </c>
      <c r="F413" s="9" t="s">
        <v>12</v>
      </c>
      <c r="G413" s="24" t="s">
        <v>11</v>
      </c>
      <c r="H413" s="3" t="s">
        <v>1325</v>
      </c>
      <c r="I413" s="28" t="s">
        <v>13</v>
      </c>
      <c r="J413" s="26"/>
      <c r="K413" s="26"/>
      <c r="L413" s="26"/>
      <c r="M413" s="26"/>
      <c r="N413" s="26"/>
      <c r="O413" s="26"/>
      <c r="P413" s="26"/>
      <c r="Q413" s="26"/>
      <c r="R413" s="26"/>
      <c r="S413" s="26">
        <v>0</v>
      </c>
      <c r="T413" s="26">
        <v>0</v>
      </c>
      <c r="U413" s="26">
        <v>0</v>
      </c>
      <c r="V413" s="26">
        <v>0</v>
      </c>
      <c r="W413" s="26">
        <v>0</v>
      </c>
      <c r="X413" s="26">
        <v>0</v>
      </c>
      <c r="Y413" s="26">
        <v>0</v>
      </c>
      <c r="Z413" s="26">
        <v>0</v>
      </c>
      <c r="AA413" s="26">
        <v>125000</v>
      </c>
      <c r="AB413" s="26">
        <v>0</v>
      </c>
      <c r="AC413" s="26">
        <v>0</v>
      </c>
      <c r="AD413" s="26">
        <v>0</v>
      </c>
      <c r="AE413" s="26">
        <v>0</v>
      </c>
      <c r="AF413" s="26">
        <v>0</v>
      </c>
      <c r="AG413" s="22">
        <f t="shared" si="30"/>
        <v>0</v>
      </c>
      <c r="AH413" s="22">
        <f t="shared" si="31"/>
        <v>125000</v>
      </c>
      <c r="AI413" s="22">
        <f t="shared" si="32"/>
        <v>0</v>
      </c>
      <c r="AJ413" s="22">
        <f t="shared" si="33"/>
        <v>0</v>
      </c>
      <c r="AK413" s="22">
        <f t="shared" si="34"/>
        <v>125000</v>
      </c>
    </row>
    <row r="414" spans="1:37">
      <c r="A414" s="4" t="s">
        <v>208</v>
      </c>
      <c r="B414" s="6" t="s">
        <v>1424</v>
      </c>
      <c r="C414" s="6" t="s">
        <v>1129</v>
      </c>
      <c r="D414" s="6" t="s">
        <v>1130</v>
      </c>
      <c r="E414" s="6" t="s">
        <v>1816</v>
      </c>
      <c r="F414" s="9" t="s">
        <v>199</v>
      </c>
      <c r="G414" s="24" t="s">
        <v>11</v>
      </c>
      <c r="H414" s="3" t="s">
        <v>1325</v>
      </c>
      <c r="I414" s="28">
        <v>40694</v>
      </c>
      <c r="J414" s="26"/>
      <c r="K414" s="26"/>
      <c r="L414" s="26"/>
      <c r="M414" s="26"/>
      <c r="N414" s="26"/>
      <c r="O414" s="26"/>
      <c r="P414" s="26"/>
      <c r="Q414" s="26"/>
      <c r="R414" s="26"/>
      <c r="S414" s="26">
        <v>0</v>
      </c>
      <c r="T414" s="26">
        <v>0</v>
      </c>
      <c r="U414" s="26">
        <v>0</v>
      </c>
      <c r="V414" s="26">
        <v>0</v>
      </c>
      <c r="W414" s="26">
        <v>0</v>
      </c>
      <c r="X414" s="26">
        <v>0</v>
      </c>
      <c r="Y414" s="26">
        <v>0</v>
      </c>
      <c r="Z414" s="26">
        <v>0</v>
      </c>
      <c r="AA414" s="26">
        <v>0</v>
      </c>
      <c r="AB414" s="26">
        <v>0</v>
      </c>
      <c r="AC414" s="26">
        <v>0</v>
      </c>
      <c r="AD414" s="26">
        <v>0</v>
      </c>
      <c r="AE414" s="26">
        <v>0</v>
      </c>
      <c r="AF414" s="26">
        <v>0</v>
      </c>
      <c r="AG414" s="22">
        <f t="shared" si="30"/>
        <v>0</v>
      </c>
      <c r="AH414" s="22">
        <f t="shared" si="31"/>
        <v>0</v>
      </c>
      <c r="AI414" s="22">
        <f t="shared" si="32"/>
        <v>0</v>
      </c>
      <c r="AJ414" s="22">
        <f t="shared" si="33"/>
        <v>0</v>
      </c>
      <c r="AK414" s="22">
        <f t="shared" si="34"/>
        <v>0</v>
      </c>
    </row>
    <row r="415" spans="1:37">
      <c r="A415" s="4" t="s">
        <v>208</v>
      </c>
      <c r="B415" s="6" t="s">
        <v>1355</v>
      </c>
      <c r="C415" s="6" t="s">
        <v>1101</v>
      </c>
      <c r="D415" s="6" t="s">
        <v>1102</v>
      </c>
      <c r="E415" s="6" t="s">
        <v>1820</v>
      </c>
      <c r="F415" s="9" t="s">
        <v>199</v>
      </c>
      <c r="G415" s="24" t="s">
        <v>11</v>
      </c>
      <c r="H415" s="3" t="s">
        <v>1325</v>
      </c>
      <c r="I415" s="28">
        <v>40893</v>
      </c>
      <c r="J415" s="26"/>
      <c r="K415" s="26"/>
      <c r="L415" s="26"/>
      <c r="M415" s="26"/>
      <c r="N415" s="26"/>
      <c r="O415" s="26"/>
      <c r="P415" s="26"/>
      <c r="Q415" s="26"/>
      <c r="R415" s="26"/>
      <c r="S415" s="26">
        <v>0</v>
      </c>
      <c r="T415" s="26">
        <v>0</v>
      </c>
      <c r="U415" s="26">
        <v>0</v>
      </c>
      <c r="V415" s="26">
        <v>0</v>
      </c>
      <c r="W415" s="26">
        <v>0</v>
      </c>
      <c r="X415" s="26">
        <v>0</v>
      </c>
      <c r="Y415" s="26">
        <v>0</v>
      </c>
      <c r="Z415" s="26">
        <v>0</v>
      </c>
      <c r="AA415" s="26">
        <v>0</v>
      </c>
      <c r="AB415" s="26">
        <v>0</v>
      </c>
      <c r="AC415" s="26">
        <v>0</v>
      </c>
      <c r="AD415" s="26">
        <v>0</v>
      </c>
      <c r="AE415" s="26">
        <v>0</v>
      </c>
      <c r="AF415" s="26">
        <v>0</v>
      </c>
      <c r="AG415" s="22">
        <f t="shared" si="30"/>
        <v>0</v>
      </c>
      <c r="AH415" s="22">
        <f t="shared" si="31"/>
        <v>0</v>
      </c>
      <c r="AI415" s="22">
        <f t="shared" si="32"/>
        <v>0</v>
      </c>
      <c r="AJ415" s="22">
        <f t="shared" si="33"/>
        <v>0</v>
      </c>
      <c r="AK415" s="22">
        <f t="shared" si="34"/>
        <v>0</v>
      </c>
    </row>
    <row r="416" spans="1:37">
      <c r="A416" s="4" t="s">
        <v>208</v>
      </c>
      <c r="B416" s="6" t="s">
        <v>1376</v>
      </c>
      <c r="C416" s="6" t="s">
        <v>504</v>
      </c>
      <c r="D416" s="6" t="s">
        <v>505</v>
      </c>
      <c r="E416" s="6" t="s">
        <v>1815</v>
      </c>
      <c r="F416" s="9" t="s">
        <v>199</v>
      </c>
      <c r="G416" s="24" t="s">
        <v>203</v>
      </c>
      <c r="H416" s="3" t="s">
        <v>1325</v>
      </c>
      <c r="I416" s="28">
        <v>41274</v>
      </c>
      <c r="J416" s="26"/>
      <c r="K416" s="26"/>
      <c r="L416" s="26"/>
      <c r="M416" s="26"/>
      <c r="N416" s="26"/>
      <c r="O416" s="26"/>
      <c r="P416" s="26"/>
      <c r="Q416" s="26"/>
      <c r="R416" s="26"/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  <c r="Z416" s="26">
        <v>0</v>
      </c>
      <c r="AA416" s="26">
        <v>248000</v>
      </c>
      <c r="AB416" s="26">
        <v>0</v>
      </c>
      <c r="AC416" s="26">
        <v>0</v>
      </c>
      <c r="AD416" s="26">
        <v>0</v>
      </c>
      <c r="AE416" s="26">
        <v>0</v>
      </c>
      <c r="AF416" s="26">
        <v>0</v>
      </c>
      <c r="AG416" s="22">
        <f t="shared" si="30"/>
        <v>0</v>
      </c>
      <c r="AH416" s="22">
        <f t="shared" si="31"/>
        <v>248000</v>
      </c>
      <c r="AI416" s="22">
        <f t="shared" si="32"/>
        <v>0</v>
      </c>
      <c r="AJ416" s="22">
        <f t="shared" si="33"/>
        <v>0</v>
      </c>
      <c r="AK416" s="22">
        <f t="shared" si="34"/>
        <v>248000</v>
      </c>
    </row>
    <row r="417" spans="1:37">
      <c r="A417" s="4" t="s">
        <v>208</v>
      </c>
      <c r="B417" s="6" t="s">
        <v>1381</v>
      </c>
      <c r="C417" s="6" t="s">
        <v>1609</v>
      </c>
      <c r="D417" s="6" t="s">
        <v>1610</v>
      </c>
      <c r="E417" s="6" t="s">
        <v>1815</v>
      </c>
      <c r="F417" s="9" t="s">
        <v>199</v>
      </c>
      <c r="G417" s="24" t="s">
        <v>11</v>
      </c>
      <c r="H417" s="3" t="s">
        <v>1325</v>
      </c>
      <c r="I417" s="28">
        <v>40785</v>
      </c>
      <c r="J417" s="26"/>
      <c r="K417" s="26"/>
      <c r="L417" s="26"/>
      <c r="M417" s="26"/>
      <c r="N417" s="26"/>
      <c r="O417" s="26"/>
      <c r="P417" s="26"/>
      <c r="Q417" s="26"/>
      <c r="R417" s="26"/>
      <c r="S417" s="26">
        <v>0</v>
      </c>
      <c r="T417" s="26">
        <v>0</v>
      </c>
      <c r="U417" s="26">
        <v>0</v>
      </c>
      <c r="V417" s="26">
        <v>0</v>
      </c>
      <c r="W417" s="26">
        <v>0</v>
      </c>
      <c r="X417" s="26">
        <v>0</v>
      </c>
      <c r="Y417" s="26">
        <v>0</v>
      </c>
      <c r="Z417" s="26">
        <v>0</v>
      </c>
      <c r="AA417" s="26">
        <v>0</v>
      </c>
      <c r="AB417" s="26">
        <v>0</v>
      </c>
      <c r="AC417" s="26">
        <v>0</v>
      </c>
      <c r="AD417" s="26">
        <v>0</v>
      </c>
      <c r="AE417" s="26">
        <v>0</v>
      </c>
      <c r="AF417" s="26">
        <v>0</v>
      </c>
      <c r="AG417" s="22">
        <f t="shared" si="30"/>
        <v>0</v>
      </c>
      <c r="AH417" s="22">
        <f t="shared" si="31"/>
        <v>0</v>
      </c>
      <c r="AI417" s="22">
        <f t="shared" si="32"/>
        <v>0</v>
      </c>
      <c r="AJ417" s="22">
        <f t="shared" si="33"/>
        <v>0</v>
      </c>
      <c r="AK417" s="22">
        <f t="shared" si="34"/>
        <v>0</v>
      </c>
    </row>
    <row r="418" spans="1:37">
      <c r="A418" s="4" t="s">
        <v>208</v>
      </c>
      <c r="B418" s="6" t="s">
        <v>1355</v>
      </c>
      <c r="C418" s="6" t="s">
        <v>1611</v>
      </c>
      <c r="D418" s="6" t="s">
        <v>1612</v>
      </c>
      <c r="E418" s="6" t="s">
        <v>1817</v>
      </c>
      <c r="F418" s="9" t="s">
        <v>12</v>
      </c>
      <c r="G418" s="24" t="s">
        <v>11</v>
      </c>
      <c r="H418" s="3" t="s">
        <v>1325</v>
      </c>
      <c r="I418" s="28">
        <v>41274</v>
      </c>
      <c r="J418" s="26"/>
      <c r="K418" s="26"/>
      <c r="L418" s="26"/>
      <c r="M418" s="26"/>
      <c r="N418" s="26"/>
      <c r="O418" s="26"/>
      <c r="P418" s="26"/>
      <c r="Q418" s="26"/>
      <c r="R418" s="26"/>
      <c r="S418" s="26">
        <v>0</v>
      </c>
      <c r="T418" s="26">
        <v>0</v>
      </c>
      <c r="U418" s="26">
        <v>0</v>
      </c>
      <c r="V418" s="26">
        <v>0</v>
      </c>
      <c r="W418" s="26">
        <v>0</v>
      </c>
      <c r="X418" s="26">
        <v>0</v>
      </c>
      <c r="Y418" s="26">
        <v>0</v>
      </c>
      <c r="Z418" s="26">
        <v>0</v>
      </c>
      <c r="AA418" s="26">
        <v>247141</v>
      </c>
      <c r="AB418" s="26">
        <v>0</v>
      </c>
      <c r="AC418" s="26">
        <v>0</v>
      </c>
      <c r="AD418" s="26">
        <v>0</v>
      </c>
      <c r="AE418" s="26">
        <v>0</v>
      </c>
      <c r="AF418" s="26">
        <v>0</v>
      </c>
      <c r="AG418" s="22">
        <f t="shared" si="30"/>
        <v>0</v>
      </c>
      <c r="AH418" s="22">
        <f t="shared" si="31"/>
        <v>247141</v>
      </c>
      <c r="AI418" s="22">
        <f t="shared" si="32"/>
        <v>0</v>
      </c>
      <c r="AJ418" s="22">
        <f t="shared" si="33"/>
        <v>0</v>
      </c>
      <c r="AK418" s="22">
        <f t="shared" si="34"/>
        <v>247141</v>
      </c>
    </row>
    <row r="419" spans="1:37">
      <c r="A419" s="4" t="s">
        <v>208</v>
      </c>
      <c r="B419" s="6" t="s">
        <v>1355</v>
      </c>
      <c r="C419" s="6" t="s">
        <v>588</v>
      </c>
      <c r="D419" s="6" t="s">
        <v>589</v>
      </c>
      <c r="E419" s="6" t="s">
        <v>1816</v>
      </c>
      <c r="F419" s="9" t="s">
        <v>199</v>
      </c>
      <c r="G419" s="24" t="s">
        <v>11</v>
      </c>
      <c r="H419" s="3" t="s">
        <v>1325</v>
      </c>
      <c r="I419" s="28">
        <v>41152</v>
      </c>
      <c r="J419" s="26"/>
      <c r="K419" s="26"/>
      <c r="L419" s="26"/>
      <c r="M419" s="26"/>
      <c r="N419" s="26"/>
      <c r="O419" s="26"/>
      <c r="P419" s="26"/>
      <c r="Q419" s="26"/>
      <c r="R419" s="26"/>
      <c r="S419" s="26">
        <v>0</v>
      </c>
      <c r="T419" s="26">
        <v>0</v>
      </c>
      <c r="U419" s="26">
        <v>0</v>
      </c>
      <c r="V419" s="26">
        <v>0</v>
      </c>
      <c r="W419" s="26">
        <v>246154.90000000002</v>
      </c>
      <c r="X419" s="26">
        <v>0</v>
      </c>
      <c r="Y419" s="26">
        <v>0</v>
      </c>
      <c r="Z419" s="26">
        <v>0</v>
      </c>
      <c r="AA419" s="26">
        <v>0</v>
      </c>
      <c r="AB419" s="26">
        <v>0</v>
      </c>
      <c r="AC419" s="26">
        <v>0</v>
      </c>
      <c r="AD419" s="26">
        <v>0</v>
      </c>
      <c r="AE419" s="26">
        <v>0</v>
      </c>
      <c r="AF419" s="26">
        <v>0</v>
      </c>
      <c r="AG419" s="22">
        <f t="shared" si="30"/>
        <v>0</v>
      </c>
      <c r="AH419" s="22">
        <f t="shared" si="31"/>
        <v>246154.90000000002</v>
      </c>
      <c r="AI419" s="22">
        <f t="shared" si="32"/>
        <v>0</v>
      </c>
      <c r="AJ419" s="22">
        <f t="shared" si="33"/>
        <v>0</v>
      </c>
      <c r="AK419" s="22">
        <f t="shared" si="34"/>
        <v>246154.90000000002</v>
      </c>
    </row>
    <row r="420" spans="1:37">
      <c r="A420" s="4" t="s">
        <v>208</v>
      </c>
      <c r="B420" s="6" t="s">
        <v>1351</v>
      </c>
      <c r="C420" s="6" t="s">
        <v>537</v>
      </c>
      <c r="D420" s="6" t="s">
        <v>538</v>
      </c>
      <c r="E420" s="6" t="s">
        <v>1816</v>
      </c>
      <c r="F420" s="9" t="s">
        <v>199</v>
      </c>
      <c r="G420" s="24" t="s">
        <v>11</v>
      </c>
      <c r="H420" s="3" t="s">
        <v>1325</v>
      </c>
      <c r="I420" s="28">
        <v>41424</v>
      </c>
      <c r="J420" s="26"/>
      <c r="K420" s="26"/>
      <c r="L420" s="26"/>
      <c r="M420" s="26"/>
      <c r="N420" s="26"/>
      <c r="O420" s="26"/>
      <c r="P420" s="26"/>
      <c r="Q420" s="26"/>
      <c r="R420" s="26"/>
      <c r="S420" s="26">
        <v>0</v>
      </c>
      <c r="T420" s="26">
        <v>0</v>
      </c>
      <c r="U420" s="26">
        <v>0</v>
      </c>
      <c r="V420" s="26">
        <v>0</v>
      </c>
      <c r="W420" s="26">
        <v>0</v>
      </c>
      <c r="X420" s="26">
        <v>0</v>
      </c>
      <c r="Y420" s="26">
        <v>0</v>
      </c>
      <c r="Z420" s="26">
        <v>0</v>
      </c>
      <c r="AA420" s="26">
        <v>0</v>
      </c>
      <c r="AB420" s="26">
        <v>0</v>
      </c>
      <c r="AC420" s="26">
        <v>0</v>
      </c>
      <c r="AD420" s="26">
        <v>0</v>
      </c>
      <c r="AE420" s="26">
        <v>0</v>
      </c>
      <c r="AF420" s="26">
        <v>245484.57</v>
      </c>
      <c r="AG420" s="22">
        <f t="shared" si="30"/>
        <v>0</v>
      </c>
      <c r="AH420" s="22">
        <f t="shared" si="31"/>
        <v>0</v>
      </c>
      <c r="AI420" s="22">
        <f t="shared" si="32"/>
        <v>0</v>
      </c>
      <c r="AJ420" s="22">
        <f t="shared" si="33"/>
        <v>245484.57</v>
      </c>
      <c r="AK420" s="22">
        <f t="shared" si="34"/>
        <v>245484.57</v>
      </c>
    </row>
    <row r="421" spans="1:37">
      <c r="A421" s="4" t="s">
        <v>208</v>
      </c>
      <c r="B421" s="6" t="s">
        <v>1380</v>
      </c>
      <c r="C421" s="6" t="s">
        <v>1613</v>
      </c>
      <c r="D421" s="6" t="s">
        <v>1614</v>
      </c>
      <c r="E421" s="6" t="s">
        <v>1816</v>
      </c>
      <c r="F421" s="9" t="s">
        <v>199</v>
      </c>
      <c r="G421" s="24" t="s">
        <v>11</v>
      </c>
      <c r="H421" s="3" t="s">
        <v>1325</v>
      </c>
      <c r="I421" s="28">
        <v>41246</v>
      </c>
      <c r="J421" s="26"/>
      <c r="K421" s="26"/>
      <c r="L421" s="26"/>
      <c r="M421" s="26"/>
      <c r="N421" s="26"/>
      <c r="O421" s="26"/>
      <c r="P421" s="26"/>
      <c r="Q421" s="26"/>
      <c r="R421" s="26"/>
      <c r="S421" s="26">
        <v>0</v>
      </c>
      <c r="T421" s="26">
        <v>0</v>
      </c>
      <c r="U421" s="26">
        <v>0</v>
      </c>
      <c r="V421" s="26">
        <v>0</v>
      </c>
      <c r="W421" s="26">
        <v>0</v>
      </c>
      <c r="X421" s="26">
        <v>0</v>
      </c>
      <c r="Y421" s="26">
        <v>0</v>
      </c>
      <c r="Z421" s="26">
        <v>0</v>
      </c>
      <c r="AA421" s="26">
        <v>244791.98000000007</v>
      </c>
      <c r="AB421" s="26">
        <v>0</v>
      </c>
      <c r="AC421" s="26">
        <v>0</v>
      </c>
      <c r="AD421" s="26">
        <v>0</v>
      </c>
      <c r="AE421" s="26">
        <v>0</v>
      </c>
      <c r="AF421" s="26">
        <v>0</v>
      </c>
      <c r="AG421" s="22">
        <f t="shared" si="30"/>
        <v>0</v>
      </c>
      <c r="AH421" s="22">
        <f t="shared" si="31"/>
        <v>244791.98000000007</v>
      </c>
      <c r="AI421" s="22">
        <f t="shared" si="32"/>
        <v>0</v>
      </c>
      <c r="AJ421" s="22">
        <f t="shared" si="33"/>
        <v>0</v>
      </c>
      <c r="AK421" s="22">
        <f t="shared" si="34"/>
        <v>244791.98000000007</v>
      </c>
    </row>
    <row r="422" spans="1:37">
      <c r="A422" s="4" t="s">
        <v>208</v>
      </c>
      <c r="B422" s="6" t="s">
        <v>1344</v>
      </c>
      <c r="C422" s="6" t="s">
        <v>1184</v>
      </c>
      <c r="D422" s="6" t="s">
        <v>1185</v>
      </c>
      <c r="E422" s="6" t="s">
        <v>1814</v>
      </c>
      <c r="F422" s="9" t="s">
        <v>199</v>
      </c>
      <c r="G422" s="24" t="s">
        <v>11</v>
      </c>
      <c r="H422" s="3" t="s">
        <v>1325</v>
      </c>
      <c r="I422" s="28">
        <v>40877</v>
      </c>
      <c r="J422" s="26"/>
      <c r="K422" s="26"/>
      <c r="L422" s="26"/>
      <c r="M422" s="26"/>
      <c r="N422" s="26"/>
      <c r="O422" s="26"/>
      <c r="P422" s="26"/>
      <c r="Q422" s="26"/>
      <c r="R422" s="26"/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  <c r="Z422" s="26">
        <v>0</v>
      </c>
      <c r="AA422" s="26">
        <v>0</v>
      </c>
      <c r="AB422" s="26">
        <v>0</v>
      </c>
      <c r="AC422" s="26">
        <v>0</v>
      </c>
      <c r="AD422" s="26">
        <v>0</v>
      </c>
      <c r="AE422" s="26">
        <v>0</v>
      </c>
      <c r="AF422" s="26">
        <v>0</v>
      </c>
      <c r="AG422" s="22">
        <f t="shared" si="30"/>
        <v>0</v>
      </c>
      <c r="AH422" s="22">
        <f t="shared" si="31"/>
        <v>0</v>
      </c>
      <c r="AI422" s="22">
        <f t="shared" si="32"/>
        <v>0</v>
      </c>
      <c r="AJ422" s="22">
        <f t="shared" si="33"/>
        <v>0</v>
      </c>
      <c r="AK422" s="22">
        <f t="shared" si="34"/>
        <v>0</v>
      </c>
    </row>
    <row r="423" spans="1:37">
      <c r="A423" s="4" t="s">
        <v>208</v>
      </c>
      <c r="B423" s="6" t="s">
        <v>1375</v>
      </c>
      <c r="C423" s="6" t="s">
        <v>401</v>
      </c>
      <c r="D423" s="6" t="s">
        <v>402</v>
      </c>
      <c r="E423" s="6" t="s">
        <v>1816</v>
      </c>
      <c r="F423" s="9" t="s">
        <v>199</v>
      </c>
      <c r="G423" s="24" t="s">
        <v>11</v>
      </c>
      <c r="H423" s="3" t="s">
        <v>1325</v>
      </c>
      <c r="I423" s="28">
        <v>41061</v>
      </c>
      <c r="J423" s="26"/>
      <c r="K423" s="26"/>
      <c r="L423" s="26"/>
      <c r="M423" s="26"/>
      <c r="N423" s="26"/>
      <c r="O423" s="26"/>
      <c r="P423" s="26"/>
      <c r="Q423" s="26"/>
      <c r="R423" s="26"/>
      <c r="S423" s="26">
        <v>0</v>
      </c>
      <c r="T423" s="26">
        <v>0</v>
      </c>
      <c r="U423" s="26">
        <v>243172.66999999998</v>
      </c>
      <c r="V423" s="26">
        <v>0</v>
      </c>
      <c r="W423" s="26">
        <v>0</v>
      </c>
      <c r="X423" s="26">
        <v>0</v>
      </c>
      <c r="Y423" s="26">
        <v>0</v>
      </c>
      <c r="Z423" s="26">
        <v>0</v>
      </c>
      <c r="AA423" s="26">
        <v>0</v>
      </c>
      <c r="AB423" s="26">
        <v>0</v>
      </c>
      <c r="AC423" s="26">
        <v>0</v>
      </c>
      <c r="AD423" s="26">
        <v>0</v>
      </c>
      <c r="AE423" s="26">
        <v>0</v>
      </c>
      <c r="AF423" s="26">
        <v>0</v>
      </c>
      <c r="AG423" s="22">
        <f t="shared" si="30"/>
        <v>0</v>
      </c>
      <c r="AH423" s="22">
        <f t="shared" si="31"/>
        <v>243172.66999999998</v>
      </c>
      <c r="AI423" s="22">
        <f t="shared" si="32"/>
        <v>0</v>
      </c>
      <c r="AJ423" s="22">
        <f t="shared" si="33"/>
        <v>0</v>
      </c>
      <c r="AK423" s="22">
        <f t="shared" si="34"/>
        <v>243172.66999999998</v>
      </c>
    </row>
    <row r="424" spans="1:37">
      <c r="A424" s="4" t="s">
        <v>208</v>
      </c>
      <c r="B424" s="6" t="s">
        <v>1375</v>
      </c>
      <c r="C424" s="6" t="s">
        <v>702</v>
      </c>
      <c r="D424" s="6" t="s">
        <v>703</v>
      </c>
      <c r="E424" s="6" t="s">
        <v>1814</v>
      </c>
      <c r="F424" s="9" t="s">
        <v>199</v>
      </c>
      <c r="G424" s="24" t="s">
        <v>11</v>
      </c>
      <c r="H424" s="3" t="s">
        <v>1325</v>
      </c>
      <c r="I424" s="28">
        <v>41090</v>
      </c>
      <c r="J424" s="26"/>
      <c r="K424" s="26"/>
      <c r="L424" s="26"/>
      <c r="M424" s="26"/>
      <c r="N424" s="26"/>
      <c r="O424" s="26"/>
      <c r="P424" s="26"/>
      <c r="Q424" s="26"/>
      <c r="R424" s="26"/>
      <c r="S424" s="26">
        <v>0</v>
      </c>
      <c r="T424" s="26">
        <v>0</v>
      </c>
      <c r="U424" s="26">
        <v>243123.68</v>
      </c>
      <c r="V424" s="26">
        <v>0</v>
      </c>
      <c r="W424" s="26">
        <v>0</v>
      </c>
      <c r="X424" s="26">
        <v>0</v>
      </c>
      <c r="Y424" s="26">
        <v>0</v>
      </c>
      <c r="Z424" s="26">
        <v>0</v>
      </c>
      <c r="AA424" s="26">
        <v>0</v>
      </c>
      <c r="AB424" s="26">
        <v>0</v>
      </c>
      <c r="AC424" s="26">
        <v>0</v>
      </c>
      <c r="AD424" s="26">
        <v>0</v>
      </c>
      <c r="AE424" s="26">
        <v>0</v>
      </c>
      <c r="AF424" s="26">
        <v>0</v>
      </c>
      <c r="AG424" s="22">
        <f t="shared" si="30"/>
        <v>0</v>
      </c>
      <c r="AH424" s="22">
        <f t="shared" si="31"/>
        <v>243123.68</v>
      </c>
      <c r="AI424" s="22">
        <f t="shared" si="32"/>
        <v>0</v>
      </c>
      <c r="AJ424" s="22">
        <f t="shared" si="33"/>
        <v>0</v>
      </c>
      <c r="AK424" s="22">
        <f t="shared" si="34"/>
        <v>243123.68</v>
      </c>
    </row>
    <row r="425" spans="1:37">
      <c r="A425" s="4" t="s">
        <v>208</v>
      </c>
      <c r="B425" s="6" t="s">
        <v>1351</v>
      </c>
      <c r="C425" s="6" t="s">
        <v>706</v>
      </c>
      <c r="D425" s="6" t="s">
        <v>1615</v>
      </c>
      <c r="E425" s="6" t="s">
        <v>1814</v>
      </c>
      <c r="F425" s="9" t="s">
        <v>199</v>
      </c>
      <c r="G425" s="24" t="s">
        <v>11</v>
      </c>
      <c r="H425" s="3" t="s">
        <v>1325</v>
      </c>
      <c r="I425" s="28">
        <v>41122</v>
      </c>
      <c r="J425" s="26"/>
      <c r="K425" s="26"/>
      <c r="L425" s="26"/>
      <c r="M425" s="26"/>
      <c r="N425" s="26"/>
      <c r="O425" s="26"/>
      <c r="P425" s="26"/>
      <c r="Q425" s="26"/>
      <c r="R425" s="26"/>
      <c r="S425" s="26">
        <v>0</v>
      </c>
      <c r="T425" s="26">
        <v>0</v>
      </c>
      <c r="U425" s="26">
        <v>0</v>
      </c>
      <c r="V425" s="26">
        <v>0</v>
      </c>
      <c r="W425" s="26">
        <v>242539.04</v>
      </c>
      <c r="X425" s="26">
        <v>0</v>
      </c>
      <c r="Y425" s="26">
        <v>0</v>
      </c>
      <c r="Z425" s="26">
        <v>0</v>
      </c>
      <c r="AA425" s="26">
        <v>0</v>
      </c>
      <c r="AB425" s="26">
        <v>0</v>
      </c>
      <c r="AC425" s="26">
        <v>0</v>
      </c>
      <c r="AD425" s="26">
        <v>0</v>
      </c>
      <c r="AE425" s="26">
        <v>0</v>
      </c>
      <c r="AF425" s="26">
        <v>0</v>
      </c>
      <c r="AG425" s="22">
        <f t="shared" si="30"/>
        <v>0</v>
      </c>
      <c r="AH425" s="22">
        <f t="shared" si="31"/>
        <v>242539.04</v>
      </c>
      <c r="AI425" s="22">
        <f t="shared" si="32"/>
        <v>0</v>
      </c>
      <c r="AJ425" s="22">
        <f t="shared" si="33"/>
        <v>0</v>
      </c>
      <c r="AK425" s="22">
        <f t="shared" si="34"/>
        <v>242539.04</v>
      </c>
    </row>
    <row r="426" spans="1:37">
      <c r="A426" s="4" t="s">
        <v>208</v>
      </c>
      <c r="B426" s="6" t="s">
        <v>1414</v>
      </c>
      <c r="C426" s="6" t="s">
        <v>1616</v>
      </c>
      <c r="D426" s="6" t="s">
        <v>1617</v>
      </c>
      <c r="E426" s="6" t="s">
        <v>1814</v>
      </c>
      <c r="F426" s="9" t="s">
        <v>199</v>
      </c>
      <c r="G426" s="24" t="s">
        <v>11</v>
      </c>
      <c r="H426" s="3" t="s">
        <v>1325</v>
      </c>
      <c r="I426" s="28">
        <v>41122</v>
      </c>
      <c r="J426" s="26"/>
      <c r="K426" s="26"/>
      <c r="L426" s="26"/>
      <c r="M426" s="26"/>
      <c r="N426" s="26"/>
      <c r="O426" s="26"/>
      <c r="P426" s="26"/>
      <c r="Q426" s="26"/>
      <c r="R426" s="26"/>
      <c r="S426" s="26">
        <v>0</v>
      </c>
      <c r="T426" s="26">
        <v>0</v>
      </c>
      <c r="U426" s="26">
        <v>0</v>
      </c>
      <c r="V426" s="26">
        <v>0</v>
      </c>
      <c r="W426" s="26">
        <v>242539.04</v>
      </c>
      <c r="X426" s="26">
        <v>0</v>
      </c>
      <c r="Y426" s="26">
        <v>0</v>
      </c>
      <c r="Z426" s="26">
        <v>0</v>
      </c>
      <c r="AA426" s="26">
        <v>0</v>
      </c>
      <c r="AB426" s="26">
        <v>0</v>
      </c>
      <c r="AC426" s="26">
        <v>0</v>
      </c>
      <c r="AD426" s="26">
        <v>0</v>
      </c>
      <c r="AE426" s="26">
        <v>0</v>
      </c>
      <c r="AF426" s="26">
        <v>0</v>
      </c>
      <c r="AG426" s="22">
        <f t="shared" si="30"/>
        <v>0</v>
      </c>
      <c r="AH426" s="22">
        <f t="shared" si="31"/>
        <v>242539.04</v>
      </c>
      <c r="AI426" s="22">
        <f t="shared" si="32"/>
        <v>0</v>
      </c>
      <c r="AJ426" s="22">
        <f t="shared" si="33"/>
        <v>0</v>
      </c>
      <c r="AK426" s="22">
        <f t="shared" si="34"/>
        <v>242539.04</v>
      </c>
    </row>
    <row r="427" spans="1:37">
      <c r="A427" s="4" t="s">
        <v>208</v>
      </c>
      <c r="B427" s="6" t="s">
        <v>1382</v>
      </c>
      <c r="C427" s="6" t="s">
        <v>1618</v>
      </c>
      <c r="D427" s="6" t="s">
        <v>1619</v>
      </c>
      <c r="E427" s="6" t="s">
        <v>1816</v>
      </c>
      <c r="F427" s="9" t="s">
        <v>199</v>
      </c>
      <c r="G427" s="24" t="s">
        <v>11</v>
      </c>
      <c r="H427" s="3" t="s">
        <v>1325</v>
      </c>
      <c r="I427" s="28">
        <v>40694</v>
      </c>
      <c r="J427" s="26"/>
      <c r="K427" s="26"/>
      <c r="L427" s="26"/>
      <c r="M427" s="26"/>
      <c r="N427" s="26"/>
      <c r="O427" s="26"/>
      <c r="P427" s="26"/>
      <c r="Q427" s="26"/>
      <c r="R427" s="26"/>
      <c r="S427" s="26">
        <v>0</v>
      </c>
      <c r="T427" s="26">
        <v>0</v>
      </c>
      <c r="U427" s="26">
        <v>0</v>
      </c>
      <c r="V427" s="26">
        <v>0</v>
      </c>
      <c r="W427" s="26">
        <v>0</v>
      </c>
      <c r="X427" s="26">
        <v>0</v>
      </c>
      <c r="Y427" s="26">
        <v>0</v>
      </c>
      <c r="Z427" s="26">
        <v>0</v>
      </c>
      <c r="AA427" s="26">
        <v>0</v>
      </c>
      <c r="AB427" s="26">
        <v>0</v>
      </c>
      <c r="AC427" s="26">
        <v>0</v>
      </c>
      <c r="AD427" s="26">
        <v>0</v>
      </c>
      <c r="AE427" s="26">
        <v>0</v>
      </c>
      <c r="AF427" s="26">
        <v>0</v>
      </c>
      <c r="AG427" s="22">
        <f t="shared" si="30"/>
        <v>0</v>
      </c>
      <c r="AH427" s="22">
        <f t="shared" si="31"/>
        <v>0</v>
      </c>
      <c r="AI427" s="22">
        <f t="shared" si="32"/>
        <v>0</v>
      </c>
      <c r="AJ427" s="22">
        <f t="shared" si="33"/>
        <v>0</v>
      </c>
      <c r="AK427" s="22">
        <f t="shared" si="34"/>
        <v>0</v>
      </c>
    </row>
    <row r="428" spans="1:37">
      <c r="A428" s="4" t="s">
        <v>208</v>
      </c>
      <c r="B428" s="6" t="s">
        <v>1393</v>
      </c>
      <c r="C428" s="6" t="s">
        <v>1620</v>
      </c>
      <c r="D428" s="6" t="s">
        <v>1621</v>
      </c>
      <c r="E428" s="6" t="s">
        <v>1814</v>
      </c>
      <c r="F428" s="9" t="s">
        <v>199</v>
      </c>
      <c r="G428" s="24" t="s">
        <v>11</v>
      </c>
      <c r="H428" s="3" t="s">
        <v>1325</v>
      </c>
      <c r="I428" s="28">
        <v>41090</v>
      </c>
      <c r="J428" s="26"/>
      <c r="K428" s="26"/>
      <c r="L428" s="26"/>
      <c r="M428" s="26"/>
      <c r="N428" s="26"/>
      <c r="O428" s="26"/>
      <c r="P428" s="26"/>
      <c r="Q428" s="26"/>
      <c r="R428" s="26"/>
      <c r="S428" s="26">
        <v>0</v>
      </c>
      <c r="T428" s="26">
        <v>0</v>
      </c>
      <c r="U428" s="26">
        <v>240237.69</v>
      </c>
      <c r="V428" s="26">
        <v>0</v>
      </c>
      <c r="W428" s="26">
        <v>0</v>
      </c>
      <c r="X428" s="26">
        <v>0</v>
      </c>
      <c r="Y428" s="26">
        <v>0</v>
      </c>
      <c r="Z428" s="26">
        <v>0</v>
      </c>
      <c r="AA428" s="26">
        <v>0</v>
      </c>
      <c r="AB428" s="26">
        <v>0</v>
      </c>
      <c r="AC428" s="26">
        <v>0</v>
      </c>
      <c r="AD428" s="26">
        <v>0</v>
      </c>
      <c r="AE428" s="26">
        <v>0</v>
      </c>
      <c r="AF428" s="26">
        <v>0</v>
      </c>
      <c r="AG428" s="22">
        <f t="shared" si="30"/>
        <v>0</v>
      </c>
      <c r="AH428" s="22">
        <f t="shared" si="31"/>
        <v>240237.69</v>
      </c>
      <c r="AI428" s="22">
        <f t="shared" si="32"/>
        <v>0</v>
      </c>
      <c r="AJ428" s="22">
        <f t="shared" si="33"/>
        <v>0</v>
      </c>
      <c r="AK428" s="22">
        <f t="shared" si="34"/>
        <v>240237.69</v>
      </c>
    </row>
    <row r="429" spans="1:37">
      <c r="A429" s="4" t="s">
        <v>208</v>
      </c>
      <c r="B429" s="6" t="s">
        <v>1404</v>
      </c>
      <c r="C429" s="6" t="s">
        <v>1009</v>
      </c>
      <c r="D429" s="6" t="s">
        <v>1010</v>
      </c>
      <c r="E429" s="6" t="s">
        <v>1815</v>
      </c>
      <c r="F429" s="9" t="s">
        <v>199</v>
      </c>
      <c r="G429" s="24" t="s">
        <v>11</v>
      </c>
      <c r="H429" s="3" t="s">
        <v>1325</v>
      </c>
      <c r="I429" s="28">
        <v>40877</v>
      </c>
      <c r="J429" s="26"/>
      <c r="K429" s="26"/>
      <c r="L429" s="26"/>
      <c r="M429" s="26"/>
      <c r="N429" s="26"/>
      <c r="O429" s="26"/>
      <c r="P429" s="26"/>
      <c r="Q429" s="26"/>
      <c r="R429" s="26"/>
      <c r="S429" s="26">
        <v>0</v>
      </c>
      <c r="T429" s="26">
        <v>0</v>
      </c>
      <c r="U429" s="26">
        <v>0</v>
      </c>
      <c r="V429" s="26">
        <v>0</v>
      </c>
      <c r="W429" s="26">
        <v>0</v>
      </c>
      <c r="X429" s="26">
        <v>0</v>
      </c>
      <c r="Y429" s="26">
        <v>0</v>
      </c>
      <c r="Z429" s="26">
        <v>0</v>
      </c>
      <c r="AA429" s="26">
        <v>0</v>
      </c>
      <c r="AB429" s="26">
        <v>0</v>
      </c>
      <c r="AC429" s="26">
        <v>0</v>
      </c>
      <c r="AD429" s="26">
        <v>0</v>
      </c>
      <c r="AE429" s="26">
        <v>0</v>
      </c>
      <c r="AF429" s="26">
        <v>0</v>
      </c>
      <c r="AG429" s="22">
        <f t="shared" si="30"/>
        <v>0</v>
      </c>
      <c r="AH429" s="22">
        <f t="shared" si="31"/>
        <v>0</v>
      </c>
      <c r="AI429" s="22">
        <f t="shared" si="32"/>
        <v>0</v>
      </c>
      <c r="AJ429" s="22">
        <f t="shared" si="33"/>
        <v>0</v>
      </c>
      <c r="AK429" s="22">
        <f t="shared" si="34"/>
        <v>0</v>
      </c>
    </row>
    <row r="430" spans="1:37">
      <c r="A430" s="4" t="s">
        <v>208</v>
      </c>
      <c r="B430" s="6" t="s">
        <v>1345</v>
      </c>
      <c r="C430" s="6" t="s">
        <v>682</v>
      </c>
      <c r="D430" s="6" t="s">
        <v>683</v>
      </c>
      <c r="E430" s="6" t="s">
        <v>1816</v>
      </c>
      <c r="F430" s="9" t="s">
        <v>199</v>
      </c>
      <c r="G430" s="24" t="s">
        <v>11</v>
      </c>
      <c r="H430" s="3" t="s">
        <v>1325</v>
      </c>
      <c r="I430" s="28">
        <v>41060</v>
      </c>
      <c r="J430" s="26"/>
      <c r="K430" s="26"/>
      <c r="L430" s="26"/>
      <c r="M430" s="26"/>
      <c r="N430" s="26"/>
      <c r="O430" s="26"/>
      <c r="P430" s="26"/>
      <c r="Q430" s="26"/>
      <c r="R430" s="26"/>
      <c r="S430" s="26">
        <v>0</v>
      </c>
      <c r="T430" s="26">
        <v>237356.34999999998</v>
      </c>
      <c r="U430" s="26">
        <v>0</v>
      </c>
      <c r="V430" s="26">
        <v>0</v>
      </c>
      <c r="W430" s="26">
        <v>0</v>
      </c>
      <c r="X430" s="26">
        <v>0</v>
      </c>
      <c r="Y430" s="26">
        <v>0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  <c r="AF430" s="26">
        <v>0</v>
      </c>
      <c r="AG430" s="22">
        <f t="shared" si="30"/>
        <v>0</v>
      </c>
      <c r="AH430" s="22">
        <f t="shared" si="31"/>
        <v>237356.34999999998</v>
      </c>
      <c r="AI430" s="22">
        <f t="shared" si="32"/>
        <v>0</v>
      </c>
      <c r="AJ430" s="22">
        <f t="shared" si="33"/>
        <v>0</v>
      </c>
      <c r="AK430" s="22">
        <f t="shared" si="34"/>
        <v>237356.34999999998</v>
      </c>
    </row>
    <row r="431" spans="1:37">
      <c r="A431" s="4" t="s">
        <v>208</v>
      </c>
      <c r="B431" s="6" t="s">
        <v>1395</v>
      </c>
      <c r="C431" s="6" t="s">
        <v>1622</v>
      </c>
      <c r="D431" s="6" t="s">
        <v>1623</v>
      </c>
      <c r="E431" s="6" t="s">
        <v>1814</v>
      </c>
      <c r="F431" s="9" t="s">
        <v>199</v>
      </c>
      <c r="G431" s="24" t="s">
        <v>11</v>
      </c>
      <c r="H431" s="3" t="s">
        <v>1325</v>
      </c>
      <c r="I431" s="28">
        <v>40908</v>
      </c>
      <c r="J431" s="26"/>
      <c r="K431" s="26"/>
      <c r="L431" s="26"/>
      <c r="M431" s="26"/>
      <c r="N431" s="26"/>
      <c r="O431" s="26"/>
      <c r="P431" s="26"/>
      <c r="Q431" s="26"/>
      <c r="R431" s="26"/>
      <c r="S431" s="26">
        <v>0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26">
        <v>0</v>
      </c>
      <c r="AF431" s="26">
        <v>0</v>
      </c>
      <c r="AG431" s="22">
        <f t="shared" si="30"/>
        <v>0</v>
      </c>
      <c r="AH431" s="22">
        <f t="shared" si="31"/>
        <v>0</v>
      </c>
      <c r="AI431" s="22">
        <f t="shared" si="32"/>
        <v>0</v>
      </c>
      <c r="AJ431" s="22">
        <f t="shared" si="33"/>
        <v>0</v>
      </c>
      <c r="AK431" s="22">
        <f t="shared" si="34"/>
        <v>0</v>
      </c>
    </row>
    <row r="432" spans="1:37">
      <c r="A432" s="4" t="s">
        <v>208</v>
      </c>
      <c r="B432" s="6" t="s">
        <v>1351</v>
      </c>
      <c r="C432" s="6" t="s">
        <v>411</v>
      </c>
      <c r="D432" s="6" t="s">
        <v>1624</v>
      </c>
      <c r="E432" s="6" t="s">
        <v>1816</v>
      </c>
      <c r="F432" s="9" t="s">
        <v>199</v>
      </c>
      <c r="G432" s="24" t="s">
        <v>11</v>
      </c>
      <c r="H432" s="3" t="s">
        <v>1325</v>
      </c>
      <c r="I432" s="28">
        <v>41424</v>
      </c>
      <c r="J432" s="26"/>
      <c r="K432" s="26"/>
      <c r="L432" s="26"/>
      <c r="M432" s="26"/>
      <c r="N432" s="26"/>
      <c r="O432" s="26"/>
      <c r="P432" s="26"/>
      <c r="Q432" s="26"/>
      <c r="R432" s="26"/>
      <c r="S432" s="26">
        <v>0</v>
      </c>
      <c r="T432" s="26">
        <v>0</v>
      </c>
      <c r="U432" s="26">
        <v>0</v>
      </c>
      <c r="V432" s="26">
        <v>0</v>
      </c>
      <c r="W432" s="26">
        <v>0</v>
      </c>
      <c r="X432" s="26">
        <v>0</v>
      </c>
      <c r="Y432" s="26">
        <v>0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  <c r="AF432" s="26">
        <v>236542.09</v>
      </c>
      <c r="AG432" s="22">
        <f t="shared" si="30"/>
        <v>0</v>
      </c>
      <c r="AH432" s="22">
        <f t="shared" si="31"/>
        <v>0</v>
      </c>
      <c r="AI432" s="22">
        <f t="shared" si="32"/>
        <v>0</v>
      </c>
      <c r="AJ432" s="22">
        <f t="shared" si="33"/>
        <v>236542.09</v>
      </c>
      <c r="AK432" s="22">
        <f t="shared" si="34"/>
        <v>236542.09</v>
      </c>
    </row>
    <row r="433" spans="1:37">
      <c r="A433" s="4" t="s">
        <v>208</v>
      </c>
      <c r="B433" s="6" t="s">
        <v>1385</v>
      </c>
      <c r="C433" s="6" t="s">
        <v>887</v>
      </c>
      <c r="D433" s="6" t="s">
        <v>888</v>
      </c>
      <c r="E433" s="6" t="s">
        <v>1815</v>
      </c>
      <c r="F433" s="9" t="s">
        <v>202</v>
      </c>
      <c r="G433" s="24" t="s">
        <v>11</v>
      </c>
      <c r="H433" s="3" t="s">
        <v>1325</v>
      </c>
      <c r="I433" s="28">
        <v>40908</v>
      </c>
      <c r="J433" s="26"/>
      <c r="K433" s="26"/>
      <c r="L433" s="26"/>
      <c r="M433" s="26"/>
      <c r="N433" s="26"/>
      <c r="O433" s="26"/>
      <c r="P433" s="26"/>
      <c r="Q433" s="26"/>
      <c r="R433" s="26"/>
      <c r="S433" s="26">
        <v>0</v>
      </c>
      <c r="T433" s="26">
        <v>0</v>
      </c>
      <c r="U433" s="26">
        <v>0</v>
      </c>
      <c r="V433" s="26">
        <v>0</v>
      </c>
      <c r="W433" s="26">
        <v>0</v>
      </c>
      <c r="X433" s="26">
        <v>0</v>
      </c>
      <c r="Y433" s="26">
        <v>0</v>
      </c>
      <c r="Z433" s="26">
        <v>0</v>
      </c>
      <c r="AA433" s="26">
        <v>0</v>
      </c>
      <c r="AB433" s="26">
        <v>0</v>
      </c>
      <c r="AC433" s="26">
        <v>0</v>
      </c>
      <c r="AD433" s="26">
        <v>0</v>
      </c>
      <c r="AE433" s="26">
        <v>0</v>
      </c>
      <c r="AF433" s="26">
        <v>0</v>
      </c>
      <c r="AG433" s="22">
        <f t="shared" si="30"/>
        <v>0</v>
      </c>
      <c r="AH433" s="22">
        <f t="shared" si="31"/>
        <v>0</v>
      </c>
      <c r="AI433" s="22">
        <f t="shared" si="32"/>
        <v>0</v>
      </c>
      <c r="AJ433" s="22">
        <f t="shared" si="33"/>
        <v>0</v>
      </c>
      <c r="AK433" s="22">
        <f t="shared" si="34"/>
        <v>0</v>
      </c>
    </row>
    <row r="434" spans="1:37">
      <c r="A434" s="4" t="s">
        <v>208</v>
      </c>
      <c r="B434" s="6" t="s">
        <v>1350</v>
      </c>
      <c r="C434" s="6" t="s">
        <v>1625</v>
      </c>
      <c r="D434" s="6" t="s">
        <v>671</v>
      </c>
      <c r="E434" s="6" t="s">
        <v>1816</v>
      </c>
      <c r="F434" s="9" t="s">
        <v>198</v>
      </c>
      <c r="G434" s="9" t="s">
        <v>205</v>
      </c>
      <c r="H434" s="3" t="s">
        <v>1325</v>
      </c>
      <c r="I434" s="28">
        <v>41257</v>
      </c>
      <c r="J434" s="26"/>
      <c r="K434" s="26"/>
      <c r="L434" s="26"/>
      <c r="M434" s="26"/>
      <c r="N434" s="26"/>
      <c r="O434" s="26"/>
      <c r="P434" s="26"/>
      <c r="Q434" s="26"/>
      <c r="R434" s="26"/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  <c r="Z434" s="26">
        <v>0</v>
      </c>
      <c r="AA434" s="26">
        <v>234793.88</v>
      </c>
      <c r="AB434" s="26">
        <v>0</v>
      </c>
      <c r="AC434" s="26">
        <v>0</v>
      </c>
      <c r="AD434" s="26">
        <v>0</v>
      </c>
      <c r="AE434" s="26">
        <v>0</v>
      </c>
      <c r="AF434" s="26">
        <v>0</v>
      </c>
      <c r="AG434" s="22">
        <f t="shared" si="30"/>
        <v>0</v>
      </c>
      <c r="AH434" s="22">
        <f t="shared" si="31"/>
        <v>234793.88</v>
      </c>
      <c r="AI434" s="22">
        <f t="shared" si="32"/>
        <v>0</v>
      </c>
      <c r="AJ434" s="22">
        <f t="shared" si="33"/>
        <v>0</v>
      </c>
      <c r="AK434" s="22">
        <f t="shared" si="34"/>
        <v>234793.88</v>
      </c>
    </row>
    <row r="435" spans="1:37">
      <c r="A435" s="4" t="s">
        <v>208</v>
      </c>
      <c r="B435" s="6" t="s">
        <v>1345</v>
      </c>
      <c r="C435" s="6" t="s">
        <v>1626</v>
      </c>
      <c r="D435" s="6" t="s">
        <v>696</v>
      </c>
      <c r="E435" s="6" t="s">
        <v>1816</v>
      </c>
      <c r="F435" s="9" t="s">
        <v>199</v>
      </c>
      <c r="G435" s="24" t="s">
        <v>11</v>
      </c>
      <c r="H435" s="3" t="s">
        <v>1325</v>
      </c>
      <c r="I435" s="28">
        <v>41091</v>
      </c>
      <c r="J435" s="26"/>
      <c r="K435" s="26"/>
      <c r="L435" s="26"/>
      <c r="M435" s="26"/>
      <c r="N435" s="26"/>
      <c r="O435" s="26"/>
      <c r="P435" s="26"/>
      <c r="Q435" s="26"/>
      <c r="R435" s="26"/>
      <c r="S435" s="26">
        <v>0</v>
      </c>
      <c r="T435" s="26">
        <v>0</v>
      </c>
      <c r="U435" s="26">
        <v>0</v>
      </c>
      <c r="V435" s="26">
        <v>234030.47</v>
      </c>
      <c r="W435" s="26">
        <v>0</v>
      </c>
      <c r="X435" s="26">
        <v>0</v>
      </c>
      <c r="Y435" s="26">
        <v>0</v>
      </c>
      <c r="Z435" s="26">
        <v>0</v>
      </c>
      <c r="AA435" s="26">
        <v>0</v>
      </c>
      <c r="AB435" s="26">
        <v>0</v>
      </c>
      <c r="AC435" s="26">
        <v>0</v>
      </c>
      <c r="AD435" s="26">
        <v>0</v>
      </c>
      <c r="AE435" s="26">
        <v>0</v>
      </c>
      <c r="AF435" s="26">
        <v>0</v>
      </c>
      <c r="AG435" s="22">
        <f t="shared" si="30"/>
        <v>0</v>
      </c>
      <c r="AH435" s="22">
        <f t="shared" si="31"/>
        <v>234030.47</v>
      </c>
      <c r="AI435" s="22">
        <f t="shared" si="32"/>
        <v>0</v>
      </c>
      <c r="AJ435" s="22">
        <f t="shared" si="33"/>
        <v>0</v>
      </c>
      <c r="AK435" s="22">
        <f t="shared" si="34"/>
        <v>234030.47</v>
      </c>
    </row>
    <row r="436" spans="1:37">
      <c r="A436" s="4" t="s">
        <v>208</v>
      </c>
      <c r="B436" s="6" t="s">
        <v>1393</v>
      </c>
      <c r="C436" s="6" t="s">
        <v>1109</v>
      </c>
      <c r="D436" s="6" t="s">
        <v>1110</v>
      </c>
      <c r="E436" s="6" t="s">
        <v>1817</v>
      </c>
      <c r="F436" s="9" t="s">
        <v>199</v>
      </c>
      <c r="G436" s="24" t="s">
        <v>11</v>
      </c>
      <c r="H436" s="3" t="s">
        <v>1325</v>
      </c>
      <c r="I436" s="28">
        <v>40725</v>
      </c>
      <c r="J436" s="26"/>
      <c r="K436" s="26"/>
      <c r="L436" s="26"/>
      <c r="M436" s="26"/>
      <c r="N436" s="26"/>
      <c r="O436" s="26"/>
      <c r="P436" s="26"/>
      <c r="Q436" s="26"/>
      <c r="R436" s="26"/>
      <c r="S436" s="26">
        <v>0</v>
      </c>
      <c r="T436" s="26">
        <v>0</v>
      </c>
      <c r="U436" s="26">
        <v>0</v>
      </c>
      <c r="V436" s="26">
        <v>0</v>
      </c>
      <c r="W436" s="26">
        <v>0</v>
      </c>
      <c r="X436" s="26">
        <v>0</v>
      </c>
      <c r="Y436" s="26">
        <v>0</v>
      </c>
      <c r="Z436" s="26">
        <v>0</v>
      </c>
      <c r="AA436" s="26">
        <v>0</v>
      </c>
      <c r="AB436" s="26">
        <v>0</v>
      </c>
      <c r="AC436" s="26">
        <v>0</v>
      </c>
      <c r="AD436" s="26">
        <v>0</v>
      </c>
      <c r="AE436" s="26">
        <v>0</v>
      </c>
      <c r="AF436" s="26">
        <v>0</v>
      </c>
      <c r="AG436" s="22">
        <f t="shared" si="30"/>
        <v>0</v>
      </c>
      <c r="AH436" s="22">
        <f t="shared" si="31"/>
        <v>0</v>
      </c>
      <c r="AI436" s="22">
        <f t="shared" si="32"/>
        <v>0</v>
      </c>
      <c r="AJ436" s="22">
        <f t="shared" si="33"/>
        <v>0</v>
      </c>
      <c r="AK436" s="22">
        <f t="shared" si="34"/>
        <v>0</v>
      </c>
    </row>
    <row r="437" spans="1:37">
      <c r="A437" s="4" t="s">
        <v>208</v>
      </c>
      <c r="B437" s="6" t="s">
        <v>1425</v>
      </c>
      <c r="C437" s="6" t="s">
        <v>1627</v>
      </c>
      <c r="D437" s="6" t="s">
        <v>1628</v>
      </c>
      <c r="E437" s="6" t="s">
        <v>1816</v>
      </c>
      <c r="F437" s="9" t="s">
        <v>202</v>
      </c>
      <c r="G437" s="24" t="s">
        <v>304</v>
      </c>
      <c r="H437" s="3" t="s">
        <v>1325</v>
      </c>
      <c r="I437" s="28">
        <v>40816</v>
      </c>
      <c r="J437" s="26"/>
      <c r="K437" s="26"/>
      <c r="L437" s="26"/>
      <c r="M437" s="26"/>
      <c r="N437" s="26"/>
      <c r="O437" s="26"/>
      <c r="P437" s="26"/>
      <c r="Q437" s="26"/>
      <c r="R437" s="26"/>
      <c r="S437" s="26">
        <v>0</v>
      </c>
      <c r="T437" s="26">
        <v>0</v>
      </c>
      <c r="U437" s="26">
        <v>0</v>
      </c>
      <c r="V437" s="26">
        <v>0</v>
      </c>
      <c r="W437" s="26">
        <v>0</v>
      </c>
      <c r="X437" s="26">
        <v>0</v>
      </c>
      <c r="Y437" s="26">
        <v>0</v>
      </c>
      <c r="Z437" s="26">
        <v>0</v>
      </c>
      <c r="AA437" s="26">
        <v>0</v>
      </c>
      <c r="AB437" s="26">
        <v>0</v>
      </c>
      <c r="AC437" s="26">
        <v>0</v>
      </c>
      <c r="AD437" s="26">
        <v>0</v>
      </c>
      <c r="AE437" s="26">
        <v>0</v>
      </c>
      <c r="AF437" s="26">
        <v>0</v>
      </c>
      <c r="AG437" s="22">
        <f t="shared" si="30"/>
        <v>0</v>
      </c>
      <c r="AH437" s="22">
        <f t="shared" si="31"/>
        <v>0</v>
      </c>
      <c r="AI437" s="22">
        <f t="shared" si="32"/>
        <v>0</v>
      </c>
      <c r="AJ437" s="22">
        <f t="shared" si="33"/>
        <v>0</v>
      </c>
      <c r="AK437" s="22">
        <f t="shared" si="34"/>
        <v>0</v>
      </c>
    </row>
    <row r="438" spans="1:37">
      <c r="A438" s="4" t="s">
        <v>208</v>
      </c>
      <c r="B438" s="6" t="s">
        <v>1405</v>
      </c>
      <c r="C438" s="6" t="s">
        <v>1629</v>
      </c>
      <c r="D438" s="6" t="s">
        <v>1630</v>
      </c>
      <c r="E438" s="6" t="s">
        <v>1815</v>
      </c>
      <c r="F438" s="9" t="s">
        <v>9</v>
      </c>
      <c r="G438" s="24" t="s">
        <v>11</v>
      </c>
      <c r="H438" s="3" t="s">
        <v>1325</v>
      </c>
      <c r="I438" s="28">
        <v>41274</v>
      </c>
      <c r="J438" s="26"/>
      <c r="K438" s="26"/>
      <c r="L438" s="26"/>
      <c r="M438" s="26"/>
      <c r="N438" s="26"/>
      <c r="O438" s="26"/>
      <c r="P438" s="26"/>
      <c r="Q438" s="26"/>
      <c r="R438" s="26"/>
      <c r="S438" s="26">
        <v>0</v>
      </c>
      <c r="T438" s="26">
        <v>0</v>
      </c>
      <c r="U438" s="26">
        <v>0</v>
      </c>
      <c r="V438" s="26">
        <v>0</v>
      </c>
      <c r="W438" s="26">
        <v>0</v>
      </c>
      <c r="X438" s="26">
        <v>0</v>
      </c>
      <c r="Y438" s="26">
        <v>0</v>
      </c>
      <c r="Z438" s="26">
        <v>0</v>
      </c>
      <c r="AA438" s="26">
        <v>231082.39999999997</v>
      </c>
      <c r="AB438" s="26">
        <v>0</v>
      </c>
      <c r="AC438" s="26">
        <v>0</v>
      </c>
      <c r="AD438" s="26">
        <v>0</v>
      </c>
      <c r="AE438" s="26">
        <v>0</v>
      </c>
      <c r="AF438" s="26">
        <v>0</v>
      </c>
      <c r="AG438" s="22">
        <f t="shared" si="30"/>
        <v>0</v>
      </c>
      <c r="AH438" s="22">
        <f t="shared" si="31"/>
        <v>231082.39999999997</v>
      </c>
      <c r="AI438" s="22">
        <f t="shared" si="32"/>
        <v>0</v>
      </c>
      <c r="AJ438" s="22">
        <f t="shared" si="33"/>
        <v>0</v>
      </c>
      <c r="AK438" s="22">
        <f t="shared" si="34"/>
        <v>231082.39999999997</v>
      </c>
    </row>
    <row r="439" spans="1:37">
      <c r="A439" s="4" t="s">
        <v>208</v>
      </c>
      <c r="B439" s="6" t="s">
        <v>1384</v>
      </c>
      <c r="C439" s="6" t="s">
        <v>1631</v>
      </c>
      <c r="D439" s="6" t="s">
        <v>447</v>
      </c>
      <c r="E439" s="6" t="s">
        <v>1816</v>
      </c>
      <c r="F439" s="9" t="s">
        <v>12</v>
      </c>
      <c r="G439" s="24" t="s">
        <v>11</v>
      </c>
      <c r="H439" s="3" t="s">
        <v>1325</v>
      </c>
      <c r="I439" s="28">
        <v>40862</v>
      </c>
      <c r="J439" s="26"/>
      <c r="K439" s="26"/>
      <c r="L439" s="26"/>
      <c r="M439" s="26"/>
      <c r="N439" s="26"/>
      <c r="O439" s="26"/>
      <c r="P439" s="26"/>
      <c r="Q439" s="26"/>
      <c r="R439" s="26"/>
      <c r="S439" s="26">
        <v>0</v>
      </c>
      <c r="T439" s="26">
        <v>0</v>
      </c>
      <c r="U439" s="26">
        <v>0</v>
      </c>
      <c r="V439" s="26">
        <v>0</v>
      </c>
      <c r="W439" s="26">
        <v>0</v>
      </c>
      <c r="X439" s="26">
        <v>0</v>
      </c>
      <c r="Y439" s="26">
        <v>0</v>
      </c>
      <c r="Z439" s="26">
        <v>0</v>
      </c>
      <c r="AA439" s="26">
        <v>0</v>
      </c>
      <c r="AB439" s="26">
        <v>0</v>
      </c>
      <c r="AC439" s="26">
        <v>0</v>
      </c>
      <c r="AD439" s="26">
        <v>0</v>
      </c>
      <c r="AE439" s="26">
        <v>0</v>
      </c>
      <c r="AF439" s="26">
        <v>0</v>
      </c>
      <c r="AG439" s="22">
        <f t="shared" si="30"/>
        <v>0</v>
      </c>
      <c r="AH439" s="22">
        <f t="shared" si="31"/>
        <v>0</v>
      </c>
      <c r="AI439" s="22">
        <f t="shared" si="32"/>
        <v>0</v>
      </c>
      <c r="AJ439" s="22">
        <f t="shared" si="33"/>
        <v>0</v>
      </c>
      <c r="AK439" s="22">
        <f t="shared" si="34"/>
        <v>0</v>
      </c>
    </row>
    <row r="440" spans="1:37">
      <c r="A440" s="4" t="s">
        <v>208</v>
      </c>
      <c r="B440" s="6" t="s">
        <v>1391</v>
      </c>
      <c r="C440" s="6" t="s">
        <v>1032</v>
      </c>
      <c r="D440" s="6" t="s">
        <v>1033</v>
      </c>
      <c r="E440" s="6" t="s">
        <v>1816</v>
      </c>
      <c r="F440" s="9" t="s">
        <v>199</v>
      </c>
      <c r="G440" s="24" t="s">
        <v>11</v>
      </c>
      <c r="H440" s="3" t="s">
        <v>1325</v>
      </c>
      <c r="I440" s="28">
        <v>40877</v>
      </c>
      <c r="J440" s="26"/>
      <c r="K440" s="26"/>
      <c r="L440" s="26"/>
      <c r="M440" s="26"/>
      <c r="N440" s="26"/>
      <c r="O440" s="26"/>
      <c r="P440" s="26"/>
      <c r="Q440" s="26"/>
      <c r="R440" s="26"/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  <c r="Z440" s="26">
        <v>0</v>
      </c>
      <c r="AA440" s="26">
        <v>0</v>
      </c>
      <c r="AB440" s="26">
        <v>0</v>
      </c>
      <c r="AC440" s="26">
        <v>0</v>
      </c>
      <c r="AD440" s="26">
        <v>0</v>
      </c>
      <c r="AE440" s="26">
        <v>0</v>
      </c>
      <c r="AF440" s="26">
        <v>0</v>
      </c>
      <c r="AG440" s="22">
        <f t="shared" si="30"/>
        <v>0</v>
      </c>
      <c r="AH440" s="22">
        <f t="shared" si="31"/>
        <v>0</v>
      </c>
      <c r="AI440" s="22">
        <f t="shared" si="32"/>
        <v>0</v>
      </c>
      <c r="AJ440" s="22">
        <f t="shared" si="33"/>
        <v>0</v>
      </c>
      <c r="AK440" s="22">
        <f t="shared" si="34"/>
        <v>0</v>
      </c>
    </row>
    <row r="441" spans="1:37">
      <c r="A441" s="4" t="s">
        <v>208</v>
      </c>
      <c r="B441" s="6" t="s">
        <v>1426</v>
      </c>
      <c r="C441" s="6" t="s">
        <v>1196</v>
      </c>
      <c r="D441" s="6" t="s">
        <v>1197</v>
      </c>
      <c r="E441" s="6" t="s">
        <v>1814</v>
      </c>
      <c r="F441" s="9" t="s">
        <v>202</v>
      </c>
      <c r="G441" s="24" t="s">
        <v>304</v>
      </c>
      <c r="H441" s="3" t="s">
        <v>1325</v>
      </c>
      <c r="I441" s="28">
        <v>40847</v>
      </c>
      <c r="J441" s="26"/>
      <c r="K441" s="26"/>
      <c r="L441" s="26"/>
      <c r="M441" s="26"/>
      <c r="N441" s="26"/>
      <c r="O441" s="26"/>
      <c r="P441" s="26"/>
      <c r="Q441" s="26"/>
      <c r="R441" s="26"/>
      <c r="S441" s="26">
        <v>0</v>
      </c>
      <c r="T441" s="26">
        <v>0</v>
      </c>
      <c r="U441" s="26">
        <v>0</v>
      </c>
      <c r="V441" s="26">
        <v>0</v>
      </c>
      <c r="W441" s="26">
        <v>0</v>
      </c>
      <c r="X441" s="26">
        <v>0</v>
      </c>
      <c r="Y441" s="26">
        <v>0</v>
      </c>
      <c r="Z441" s="26">
        <v>0</v>
      </c>
      <c r="AA441" s="26">
        <v>0</v>
      </c>
      <c r="AB441" s="26">
        <v>0</v>
      </c>
      <c r="AC441" s="26">
        <v>0</v>
      </c>
      <c r="AD441" s="26">
        <v>0</v>
      </c>
      <c r="AE441" s="26">
        <v>0</v>
      </c>
      <c r="AF441" s="26">
        <v>0</v>
      </c>
      <c r="AG441" s="22">
        <f t="shared" si="30"/>
        <v>0</v>
      </c>
      <c r="AH441" s="22">
        <f t="shared" si="31"/>
        <v>0</v>
      </c>
      <c r="AI441" s="22">
        <f t="shared" si="32"/>
        <v>0</v>
      </c>
      <c r="AJ441" s="22">
        <f t="shared" si="33"/>
        <v>0</v>
      </c>
      <c r="AK441" s="22">
        <f t="shared" si="34"/>
        <v>0</v>
      </c>
    </row>
    <row r="442" spans="1:37">
      <c r="A442" s="4" t="s">
        <v>208</v>
      </c>
      <c r="B442" s="6" t="s">
        <v>1365</v>
      </c>
      <c r="C442" s="6" t="s">
        <v>452</v>
      </c>
      <c r="D442" s="6" t="s">
        <v>453</v>
      </c>
      <c r="E442" s="6" t="s">
        <v>1820</v>
      </c>
      <c r="F442" s="9" t="s">
        <v>198</v>
      </c>
      <c r="G442" s="9" t="s">
        <v>205</v>
      </c>
      <c r="H442" s="3" t="s">
        <v>1325</v>
      </c>
      <c r="I442" s="28">
        <v>41090</v>
      </c>
      <c r="J442" s="26"/>
      <c r="K442" s="26"/>
      <c r="L442" s="26"/>
      <c r="M442" s="26"/>
      <c r="N442" s="26"/>
      <c r="O442" s="26"/>
      <c r="P442" s="26"/>
      <c r="Q442" s="26"/>
      <c r="R442" s="26"/>
      <c r="S442" s="26">
        <v>0</v>
      </c>
      <c r="T442" s="26">
        <v>0</v>
      </c>
      <c r="U442" s="26">
        <v>223984.2</v>
      </c>
      <c r="V442" s="26">
        <v>0</v>
      </c>
      <c r="W442" s="26">
        <v>0</v>
      </c>
      <c r="X442" s="26">
        <v>0</v>
      </c>
      <c r="Y442" s="26">
        <v>0</v>
      </c>
      <c r="Z442" s="26">
        <v>0</v>
      </c>
      <c r="AA442" s="26">
        <v>0</v>
      </c>
      <c r="AB442" s="26">
        <v>0</v>
      </c>
      <c r="AC442" s="26">
        <v>0</v>
      </c>
      <c r="AD442" s="26">
        <v>0</v>
      </c>
      <c r="AE442" s="26">
        <v>0</v>
      </c>
      <c r="AF442" s="26">
        <v>0</v>
      </c>
      <c r="AG442" s="22">
        <f t="shared" si="30"/>
        <v>0</v>
      </c>
      <c r="AH442" s="22">
        <f t="shared" si="31"/>
        <v>223984.2</v>
      </c>
      <c r="AI442" s="22">
        <f t="shared" si="32"/>
        <v>0</v>
      </c>
      <c r="AJ442" s="22">
        <f t="shared" si="33"/>
        <v>0</v>
      </c>
      <c r="AK442" s="22">
        <f t="shared" si="34"/>
        <v>223984.2</v>
      </c>
    </row>
    <row r="443" spans="1:37">
      <c r="A443" s="4" t="s">
        <v>208</v>
      </c>
      <c r="B443" s="6" t="s">
        <v>1391</v>
      </c>
      <c r="C443" s="6" t="s">
        <v>1059</v>
      </c>
      <c r="D443" s="6" t="s">
        <v>1060</v>
      </c>
      <c r="E443" s="6" t="s">
        <v>1822</v>
      </c>
      <c r="F443" s="9" t="s">
        <v>9</v>
      </c>
      <c r="G443" s="24" t="s">
        <v>11</v>
      </c>
      <c r="H443" s="3" t="s">
        <v>1325</v>
      </c>
      <c r="I443" s="28">
        <v>41243</v>
      </c>
      <c r="J443" s="26"/>
      <c r="K443" s="26"/>
      <c r="L443" s="26"/>
      <c r="M443" s="26"/>
      <c r="N443" s="26"/>
      <c r="O443" s="26"/>
      <c r="P443" s="26"/>
      <c r="Q443" s="26"/>
      <c r="R443" s="26"/>
      <c r="S443" s="26">
        <v>0</v>
      </c>
      <c r="T443" s="26">
        <v>0</v>
      </c>
      <c r="U443" s="26">
        <v>0</v>
      </c>
      <c r="V443" s="26">
        <v>0</v>
      </c>
      <c r="W443" s="26">
        <v>0</v>
      </c>
      <c r="X443" s="26">
        <v>0</v>
      </c>
      <c r="Y443" s="26">
        <v>0</v>
      </c>
      <c r="Z443" s="26">
        <v>221304.71000000002</v>
      </c>
      <c r="AA443" s="26">
        <v>0</v>
      </c>
      <c r="AB443" s="26">
        <v>0</v>
      </c>
      <c r="AC443" s="26">
        <v>0</v>
      </c>
      <c r="AD443" s="26">
        <v>0</v>
      </c>
      <c r="AE443" s="26">
        <v>0</v>
      </c>
      <c r="AF443" s="26">
        <v>0</v>
      </c>
      <c r="AG443" s="22">
        <f t="shared" si="30"/>
        <v>0</v>
      </c>
      <c r="AH443" s="22">
        <f t="shared" si="31"/>
        <v>221304.71000000002</v>
      </c>
      <c r="AI443" s="22">
        <f t="shared" si="32"/>
        <v>0</v>
      </c>
      <c r="AJ443" s="22">
        <f t="shared" si="33"/>
        <v>0</v>
      </c>
      <c r="AK443" s="22">
        <f t="shared" si="34"/>
        <v>221304.71000000002</v>
      </c>
    </row>
    <row r="444" spans="1:37">
      <c r="A444" s="4" t="s">
        <v>208</v>
      </c>
      <c r="B444" s="6" t="s">
        <v>1344</v>
      </c>
      <c r="C444" s="6" t="s">
        <v>264</v>
      </c>
      <c r="D444" s="6" t="s">
        <v>1124</v>
      </c>
      <c r="E444" s="6" t="s">
        <v>1816</v>
      </c>
      <c r="F444" s="9" t="s">
        <v>199</v>
      </c>
      <c r="G444" s="24" t="s">
        <v>11</v>
      </c>
      <c r="H444" s="3" t="s">
        <v>1325</v>
      </c>
      <c r="I444" s="28">
        <v>40877</v>
      </c>
      <c r="J444" s="26"/>
      <c r="K444" s="26"/>
      <c r="L444" s="26"/>
      <c r="M444" s="26"/>
      <c r="N444" s="26"/>
      <c r="O444" s="26"/>
      <c r="P444" s="26"/>
      <c r="Q444" s="26"/>
      <c r="R444" s="26"/>
      <c r="S444" s="26">
        <v>0</v>
      </c>
      <c r="T444" s="26">
        <v>0</v>
      </c>
      <c r="U444" s="26">
        <v>0</v>
      </c>
      <c r="V444" s="26">
        <v>0</v>
      </c>
      <c r="W444" s="26">
        <v>0</v>
      </c>
      <c r="X444" s="26">
        <v>0</v>
      </c>
      <c r="Y444" s="26">
        <v>0</v>
      </c>
      <c r="Z444" s="26">
        <v>0</v>
      </c>
      <c r="AA444" s="26">
        <v>0</v>
      </c>
      <c r="AB444" s="26">
        <v>0</v>
      </c>
      <c r="AC444" s="26">
        <v>0</v>
      </c>
      <c r="AD444" s="26">
        <v>0</v>
      </c>
      <c r="AE444" s="26">
        <v>0</v>
      </c>
      <c r="AF444" s="26">
        <v>0</v>
      </c>
      <c r="AG444" s="22">
        <f t="shared" si="30"/>
        <v>0</v>
      </c>
      <c r="AH444" s="22">
        <f t="shared" si="31"/>
        <v>0</v>
      </c>
      <c r="AI444" s="22">
        <f t="shared" si="32"/>
        <v>0</v>
      </c>
      <c r="AJ444" s="22">
        <f t="shared" si="33"/>
        <v>0</v>
      </c>
      <c r="AK444" s="22">
        <f t="shared" si="34"/>
        <v>0</v>
      </c>
    </row>
    <row r="445" spans="1:37">
      <c r="A445" s="4" t="s">
        <v>208</v>
      </c>
      <c r="B445" s="6" t="s">
        <v>1344</v>
      </c>
      <c r="C445" s="6" t="s">
        <v>1172</v>
      </c>
      <c r="D445" s="6" t="s">
        <v>1173</v>
      </c>
      <c r="E445" s="6" t="s">
        <v>1816</v>
      </c>
      <c r="F445" s="9" t="s">
        <v>199</v>
      </c>
      <c r="G445" s="24" t="s">
        <v>11</v>
      </c>
      <c r="H445" s="3" t="s">
        <v>1325</v>
      </c>
      <c r="I445" s="28">
        <v>40908</v>
      </c>
      <c r="J445" s="26"/>
      <c r="K445" s="26"/>
      <c r="L445" s="26"/>
      <c r="M445" s="26"/>
      <c r="N445" s="26"/>
      <c r="O445" s="26"/>
      <c r="P445" s="26"/>
      <c r="Q445" s="26"/>
      <c r="R445" s="26"/>
      <c r="S445" s="26">
        <v>0</v>
      </c>
      <c r="T445" s="26">
        <v>0</v>
      </c>
      <c r="U445" s="26">
        <v>0</v>
      </c>
      <c r="V445" s="26">
        <v>0</v>
      </c>
      <c r="W445" s="26">
        <v>0</v>
      </c>
      <c r="X445" s="26">
        <v>0</v>
      </c>
      <c r="Y445" s="26">
        <v>0</v>
      </c>
      <c r="Z445" s="26">
        <v>0</v>
      </c>
      <c r="AA445" s="26">
        <v>0</v>
      </c>
      <c r="AB445" s="26">
        <v>0</v>
      </c>
      <c r="AC445" s="26">
        <v>0</v>
      </c>
      <c r="AD445" s="26">
        <v>0</v>
      </c>
      <c r="AE445" s="26">
        <v>0</v>
      </c>
      <c r="AF445" s="26">
        <v>0</v>
      </c>
      <c r="AG445" s="22">
        <f t="shared" si="30"/>
        <v>0</v>
      </c>
      <c r="AH445" s="22">
        <f t="shared" si="31"/>
        <v>0</v>
      </c>
      <c r="AI445" s="22">
        <f t="shared" si="32"/>
        <v>0</v>
      </c>
      <c r="AJ445" s="22">
        <f t="shared" si="33"/>
        <v>0</v>
      </c>
      <c r="AK445" s="22">
        <f t="shared" si="34"/>
        <v>0</v>
      </c>
    </row>
    <row r="446" spans="1:37">
      <c r="A446" s="4" t="s">
        <v>208</v>
      </c>
      <c r="B446" s="6" t="s">
        <v>1361</v>
      </c>
      <c r="C446" s="6" t="s">
        <v>1022</v>
      </c>
      <c r="D446" s="6" t="s">
        <v>1023</v>
      </c>
      <c r="E446" s="6" t="s">
        <v>1816</v>
      </c>
      <c r="F446" s="9" t="s">
        <v>199</v>
      </c>
      <c r="G446" s="24" t="s">
        <v>11</v>
      </c>
      <c r="H446" s="3" t="s">
        <v>1325</v>
      </c>
      <c r="I446" s="28">
        <v>40939</v>
      </c>
      <c r="J446" s="26"/>
      <c r="K446" s="26"/>
      <c r="L446" s="26"/>
      <c r="M446" s="26"/>
      <c r="N446" s="26"/>
      <c r="O446" s="26"/>
      <c r="P446" s="26"/>
      <c r="Q446" s="26"/>
      <c r="R446" s="26"/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  <c r="Z446" s="26">
        <v>0</v>
      </c>
      <c r="AA446" s="26">
        <v>0</v>
      </c>
      <c r="AB446" s="26">
        <v>0</v>
      </c>
      <c r="AC446" s="26">
        <v>0</v>
      </c>
      <c r="AD446" s="26">
        <v>0</v>
      </c>
      <c r="AE446" s="26">
        <v>0</v>
      </c>
      <c r="AF446" s="26">
        <v>0</v>
      </c>
      <c r="AG446" s="22">
        <f t="shared" si="30"/>
        <v>0</v>
      </c>
      <c r="AH446" s="22">
        <f t="shared" si="31"/>
        <v>0</v>
      </c>
      <c r="AI446" s="22">
        <f t="shared" si="32"/>
        <v>0</v>
      </c>
      <c r="AJ446" s="22">
        <f t="shared" si="33"/>
        <v>0</v>
      </c>
      <c r="AK446" s="22">
        <f t="shared" si="34"/>
        <v>0</v>
      </c>
    </row>
    <row r="447" spans="1:37">
      <c r="A447" s="4" t="s">
        <v>208</v>
      </c>
      <c r="B447" s="6" t="s">
        <v>1383</v>
      </c>
      <c r="C447" s="6" t="s">
        <v>273</v>
      </c>
      <c r="D447" s="6" t="s">
        <v>491</v>
      </c>
      <c r="E447" s="6" t="s">
        <v>1815</v>
      </c>
      <c r="F447" s="9" t="s">
        <v>199</v>
      </c>
      <c r="G447" s="24" t="s">
        <v>11</v>
      </c>
      <c r="H447" s="3" t="s">
        <v>1325</v>
      </c>
      <c r="I447" s="28">
        <v>40908</v>
      </c>
      <c r="J447" s="26"/>
      <c r="K447" s="26"/>
      <c r="L447" s="26"/>
      <c r="M447" s="26"/>
      <c r="N447" s="26"/>
      <c r="O447" s="26"/>
      <c r="P447" s="26"/>
      <c r="Q447" s="26"/>
      <c r="R447" s="26"/>
      <c r="S447" s="26">
        <v>0</v>
      </c>
      <c r="T447" s="26">
        <v>0</v>
      </c>
      <c r="U447" s="26">
        <v>0</v>
      </c>
      <c r="V447" s="26">
        <v>0</v>
      </c>
      <c r="W447" s="26">
        <v>0</v>
      </c>
      <c r="X447" s="26">
        <v>0</v>
      </c>
      <c r="Y447" s="26">
        <v>0</v>
      </c>
      <c r="Z447" s="26">
        <v>0</v>
      </c>
      <c r="AA447" s="26">
        <v>0</v>
      </c>
      <c r="AB447" s="26">
        <v>0</v>
      </c>
      <c r="AC447" s="26">
        <v>0</v>
      </c>
      <c r="AD447" s="26">
        <v>0</v>
      </c>
      <c r="AE447" s="26">
        <v>0</v>
      </c>
      <c r="AF447" s="26">
        <v>0</v>
      </c>
      <c r="AG447" s="22">
        <f t="shared" si="30"/>
        <v>0</v>
      </c>
      <c r="AH447" s="22">
        <f t="shared" si="31"/>
        <v>0</v>
      </c>
      <c r="AI447" s="22">
        <f t="shared" si="32"/>
        <v>0</v>
      </c>
      <c r="AJ447" s="22">
        <f t="shared" si="33"/>
        <v>0</v>
      </c>
      <c r="AK447" s="22">
        <f t="shared" si="34"/>
        <v>0</v>
      </c>
    </row>
    <row r="448" spans="1:37">
      <c r="A448" s="4" t="s">
        <v>208</v>
      </c>
      <c r="B448" s="6" t="s">
        <v>1344</v>
      </c>
      <c r="C448" s="11" t="s">
        <v>1164</v>
      </c>
      <c r="D448" s="11" t="s">
        <v>1165</v>
      </c>
      <c r="E448" s="25" t="s">
        <v>1816</v>
      </c>
      <c r="F448" s="9" t="s">
        <v>199</v>
      </c>
      <c r="G448" s="24" t="s">
        <v>11</v>
      </c>
      <c r="H448" s="3" t="s">
        <v>1325</v>
      </c>
      <c r="I448" s="28">
        <v>40877</v>
      </c>
      <c r="J448" s="26"/>
      <c r="K448" s="26"/>
      <c r="L448" s="26"/>
      <c r="M448" s="26"/>
      <c r="N448" s="26"/>
      <c r="O448" s="26"/>
      <c r="P448" s="26"/>
      <c r="Q448" s="26"/>
      <c r="R448" s="26"/>
      <c r="S448" s="26">
        <v>0</v>
      </c>
      <c r="T448" s="26">
        <v>0</v>
      </c>
      <c r="U448" s="26">
        <v>0</v>
      </c>
      <c r="V448" s="26">
        <v>0</v>
      </c>
      <c r="W448" s="26">
        <v>0</v>
      </c>
      <c r="X448" s="26">
        <v>0</v>
      </c>
      <c r="Y448" s="26">
        <v>0</v>
      </c>
      <c r="Z448" s="26">
        <v>0</v>
      </c>
      <c r="AA448" s="26">
        <v>0</v>
      </c>
      <c r="AB448" s="26">
        <v>0</v>
      </c>
      <c r="AC448" s="26">
        <v>0</v>
      </c>
      <c r="AD448" s="26">
        <v>0</v>
      </c>
      <c r="AE448" s="26">
        <v>0</v>
      </c>
      <c r="AF448" s="26">
        <v>0</v>
      </c>
      <c r="AG448" s="22">
        <f t="shared" si="30"/>
        <v>0</v>
      </c>
      <c r="AH448" s="22">
        <f t="shared" si="31"/>
        <v>0</v>
      </c>
      <c r="AI448" s="22">
        <f t="shared" si="32"/>
        <v>0</v>
      </c>
      <c r="AJ448" s="22">
        <f t="shared" si="33"/>
        <v>0</v>
      </c>
      <c r="AK448" s="22">
        <f t="shared" si="34"/>
        <v>0</v>
      </c>
    </row>
    <row r="449" spans="1:37">
      <c r="A449" s="4" t="s">
        <v>208</v>
      </c>
      <c r="B449" s="6" t="s">
        <v>1378</v>
      </c>
      <c r="C449" s="6" t="s">
        <v>175</v>
      </c>
      <c r="D449" s="6" t="s">
        <v>1632</v>
      </c>
      <c r="E449" s="25" t="s">
        <v>1814</v>
      </c>
      <c r="F449" s="9" t="s">
        <v>199</v>
      </c>
      <c r="G449" s="24" t="s">
        <v>11</v>
      </c>
      <c r="H449" s="3" t="s">
        <v>1325</v>
      </c>
      <c r="I449" s="28">
        <v>40877</v>
      </c>
      <c r="J449" s="26"/>
      <c r="K449" s="26"/>
      <c r="L449" s="26"/>
      <c r="M449" s="26"/>
      <c r="N449" s="26"/>
      <c r="O449" s="26"/>
      <c r="P449" s="26"/>
      <c r="Q449" s="26"/>
      <c r="R449" s="26"/>
      <c r="S449" s="26">
        <v>0</v>
      </c>
      <c r="T449" s="26">
        <v>0</v>
      </c>
      <c r="U449" s="26">
        <v>0</v>
      </c>
      <c r="V449" s="26">
        <v>0</v>
      </c>
      <c r="W449" s="26">
        <v>0</v>
      </c>
      <c r="X449" s="26">
        <v>0</v>
      </c>
      <c r="Y449" s="26">
        <v>0</v>
      </c>
      <c r="Z449" s="26">
        <v>0</v>
      </c>
      <c r="AA449" s="26">
        <v>0</v>
      </c>
      <c r="AB449" s="26">
        <v>0</v>
      </c>
      <c r="AC449" s="26">
        <v>0</v>
      </c>
      <c r="AD449" s="26">
        <v>0</v>
      </c>
      <c r="AE449" s="26">
        <v>0</v>
      </c>
      <c r="AF449" s="26">
        <v>0</v>
      </c>
      <c r="AG449" s="22">
        <f t="shared" si="30"/>
        <v>0</v>
      </c>
      <c r="AH449" s="22">
        <f t="shared" si="31"/>
        <v>0</v>
      </c>
      <c r="AI449" s="22">
        <f t="shared" si="32"/>
        <v>0</v>
      </c>
      <c r="AJ449" s="22">
        <f t="shared" si="33"/>
        <v>0</v>
      </c>
      <c r="AK449" s="22">
        <f t="shared" si="34"/>
        <v>0</v>
      </c>
    </row>
    <row r="450" spans="1:37">
      <c r="A450" s="4" t="s">
        <v>208</v>
      </c>
      <c r="B450" s="6" t="s">
        <v>1378</v>
      </c>
      <c r="C450" s="6" t="s">
        <v>646</v>
      </c>
      <c r="D450" s="6" t="s">
        <v>647</v>
      </c>
      <c r="E450" s="25" t="s">
        <v>1820</v>
      </c>
      <c r="F450" s="9" t="s">
        <v>199</v>
      </c>
      <c r="G450" s="24" t="s">
        <v>11</v>
      </c>
      <c r="H450" s="3" t="s">
        <v>1325</v>
      </c>
      <c r="I450" s="28">
        <v>41274</v>
      </c>
      <c r="J450" s="26"/>
      <c r="K450" s="26"/>
      <c r="L450" s="26"/>
      <c r="M450" s="26"/>
      <c r="N450" s="26"/>
      <c r="O450" s="26"/>
      <c r="P450" s="26"/>
      <c r="Q450" s="26"/>
      <c r="R450" s="26"/>
      <c r="S450" s="26">
        <v>0</v>
      </c>
      <c r="T450" s="26">
        <v>0</v>
      </c>
      <c r="U450" s="26">
        <v>0</v>
      </c>
      <c r="V450" s="26">
        <v>0</v>
      </c>
      <c r="W450" s="26">
        <v>0</v>
      </c>
      <c r="X450" s="26">
        <v>0</v>
      </c>
      <c r="Y450" s="26">
        <v>0</v>
      </c>
      <c r="Z450" s="26">
        <v>0</v>
      </c>
      <c r="AA450" s="26">
        <v>215860.00000000006</v>
      </c>
      <c r="AB450" s="26">
        <v>0</v>
      </c>
      <c r="AC450" s="26">
        <v>0</v>
      </c>
      <c r="AD450" s="26">
        <v>0</v>
      </c>
      <c r="AE450" s="26">
        <v>0</v>
      </c>
      <c r="AF450" s="26">
        <v>0</v>
      </c>
      <c r="AG450" s="22">
        <f t="shared" ref="AG450:AG512" si="35">SUM(J450:O450)</f>
        <v>0</v>
      </c>
      <c r="AH450" s="22">
        <f t="shared" ref="AH450:AH512" si="36">SUM(P450:AA450)</f>
        <v>215860.00000000006</v>
      </c>
      <c r="AI450" s="22">
        <f t="shared" ref="AI450:AI512" si="37">SUM(AB450:AD450)</f>
        <v>0</v>
      </c>
      <c r="AJ450" s="22">
        <f t="shared" ref="AJ450:AJ512" si="38">SUM(AE450:AF450)</f>
        <v>0</v>
      </c>
      <c r="AK450" s="22">
        <f t="shared" si="34"/>
        <v>215860.00000000006</v>
      </c>
    </row>
    <row r="451" spans="1:37">
      <c r="A451" s="4" t="s">
        <v>208</v>
      </c>
      <c r="B451" s="6" t="s">
        <v>1370</v>
      </c>
      <c r="C451" s="6" t="s">
        <v>1633</v>
      </c>
      <c r="D451" s="6" t="s">
        <v>436</v>
      </c>
      <c r="E451" s="25" t="s">
        <v>1816</v>
      </c>
      <c r="F451" s="9" t="s">
        <v>199</v>
      </c>
      <c r="G451" s="24" t="s">
        <v>11</v>
      </c>
      <c r="H451" s="3" t="s">
        <v>1325</v>
      </c>
      <c r="I451" s="28">
        <v>40908</v>
      </c>
      <c r="J451" s="26"/>
      <c r="K451" s="26"/>
      <c r="L451" s="26"/>
      <c r="M451" s="26"/>
      <c r="N451" s="26"/>
      <c r="O451" s="26"/>
      <c r="P451" s="26"/>
      <c r="Q451" s="26"/>
      <c r="R451" s="26"/>
      <c r="S451" s="26">
        <v>0</v>
      </c>
      <c r="T451" s="26">
        <v>0</v>
      </c>
      <c r="U451" s="26">
        <v>0</v>
      </c>
      <c r="V451" s="26">
        <v>0</v>
      </c>
      <c r="W451" s="26">
        <v>0</v>
      </c>
      <c r="X451" s="26">
        <v>0</v>
      </c>
      <c r="Y451" s="26">
        <v>0</v>
      </c>
      <c r="Z451" s="26">
        <v>0</v>
      </c>
      <c r="AA451" s="26">
        <v>0</v>
      </c>
      <c r="AB451" s="26">
        <v>0</v>
      </c>
      <c r="AC451" s="26">
        <v>0</v>
      </c>
      <c r="AD451" s="26">
        <v>0</v>
      </c>
      <c r="AE451" s="26">
        <v>0</v>
      </c>
      <c r="AF451" s="26">
        <v>0</v>
      </c>
      <c r="AG451" s="22">
        <f t="shared" si="35"/>
        <v>0</v>
      </c>
      <c r="AH451" s="22">
        <f t="shared" si="36"/>
        <v>0</v>
      </c>
      <c r="AI451" s="22">
        <f t="shared" si="37"/>
        <v>0</v>
      </c>
      <c r="AJ451" s="22">
        <f t="shared" si="38"/>
        <v>0</v>
      </c>
      <c r="AK451" s="22">
        <f t="shared" si="34"/>
        <v>0</v>
      </c>
    </row>
    <row r="452" spans="1:37">
      <c r="A452" s="4" t="s">
        <v>208</v>
      </c>
      <c r="B452" s="6" t="s">
        <v>1383</v>
      </c>
      <c r="C452" s="6" t="s">
        <v>941</v>
      </c>
      <c r="D452" s="6" t="s">
        <v>942</v>
      </c>
      <c r="E452" s="25" t="s">
        <v>1815</v>
      </c>
      <c r="F452" s="9" t="s">
        <v>199</v>
      </c>
      <c r="G452" s="24" t="s">
        <v>11</v>
      </c>
      <c r="H452" s="3" t="s">
        <v>1325</v>
      </c>
      <c r="I452" s="28">
        <v>40754</v>
      </c>
      <c r="J452" s="26"/>
      <c r="K452" s="26"/>
      <c r="L452" s="26"/>
      <c r="M452" s="26"/>
      <c r="N452" s="26"/>
      <c r="O452" s="26"/>
      <c r="P452" s="26"/>
      <c r="Q452" s="26"/>
      <c r="R452" s="26"/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  <c r="Z452" s="26">
        <v>0</v>
      </c>
      <c r="AA452" s="26">
        <v>0</v>
      </c>
      <c r="AB452" s="26">
        <v>0</v>
      </c>
      <c r="AC452" s="26">
        <v>0</v>
      </c>
      <c r="AD452" s="26">
        <v>0</v>
      </c>
      <c r="AE452" s="26">
        <v>0</v>
      </c>
      <c r="AF452" s="26">
        <v>0</v>
      </c>
      <c r="AG452" s="22">
        <f t="shared" si="35"/>
        <v>0</v>
      </c>
      <c r="AH452" s="22">
        <f t="shared" si="36"/>
        <v>0</v>
      </c>
      <c r="AI452" s="22">
        <f t="shared" si="37"/>
        <v>0</v>
      </c>
      <c r="AJ452" s="22">
        <f t="shared" si="38"/>
        <v>0</v>
      </c>
      <c r="AK452" s="22">
        <f t="shared" si="34"/>
        <v>0</v>
      </c>
    </row>
    <row r="453" spans="1:37">
      <c r="A453" s="4" t="s">
        <v>208</v>
      </c>
      <c r="B453" s="6" t="s">
        <v>1424</v>
      </c>
      <c r="C453" s="6" t="s">
        <v>1634</v>
      </c>
      <c r="D453" s="6" t="s">
        <v>1635</v>
      </c>
      <c r="E453" s="25" t="s">
        <v>1813</v>
      </c>
      <c r="F453" s="9" t="s">
        <v>197</v>
      </c>
      <c r="G453" s="24" t="s">
        <v>11</v>
      </c>
      <c r="H453" s="3" t="s">
        <v>1325</v>
      </c>
      <c r="I453" s="28">
        <v>40877</v>
      </c>
      <c r="J453" s="26"/>
      <c r="K453" s="26"/>
      <c r="L453" s="26"/>
      <c r="M453" s="26"/>
      <c r="N453" s="26"/>
      <c r="O453" s="26"/>
      <c r="P453" s="26"/>
      <c r="Q453" s="26"/>
      <c r="R453" s="26"/>
      <c r="S453" s="26">
        <v>0</v>
      </c>
      <c r="T453" s="26">
        <v>0</v>
      </c>
      <c r="U453" s="26">
        <v>0</v>
      </c>
      <c r="V453" s="26">
        <v>0</v>
      </c>
      <c r="W453" s="26">
        <v>0</v>
      </c>
      <c r="X453" s="26">
        <v>0</v>
      </c>
      <c r="Y453" s="26">
        <v>0</v>
      </c>
      <c r="Z453" s="26">
        <v>0</v>
      </c>
      <c r="AA453" s="26">
        <v>0</v>
      </c>
      <c r="AB453" s="26">
        <v>0</v>
      </c>
      <c r="AC453" s="26">
        <v>0</v>
      </c>
      <c r="AD453" s="26">
        <v>0</v>
      </c>
      <c r="AE453" s="26">
        <v>0</v>
      </c>
      <c r="AF453" s="26">
        <v>0</v>
      </c>
      <c r="AG453" s="22">
        <f t="shared" si="35"/>
        <v>0</v>
      </c>
      <c r="AH453" s="22">
        <f t="shared" si="36"/>
        <v>0</v>
      </c>
      <c r="AI453" s="22">
        <f t="shared" si="37"/>
        <v>0</v>
      </c>
      <c r="AJ453" s="22">
        <f t="shared" si="38"/>
        <v>0</v>
      </c>
      <c r="AK453" s="22">
        <f t="shared" ref="AK453:AK516" si="39">SUM(J453:AF453)</f>
        <v>0</v>
      </c>
    </row>
    <row r="454" spans="1:37">
      <c r="A454" s="4" t="s">
        <v>208</v>
      </c>
      <c r="B454" s="6" t="s">
        <v>1350</v>
      </c>
      <c r="C454" s="6" t="s">
        <v>820</v>
      </c>
      <c r="D454" s="6" t="s">
        <v>821</v>
      </c>
      <c r="E454" s="25" t="s">
        <v>1811</v>
      </c>
      <c r="F454" s="9" t="s">
        <v>198</v>
      </c>
      <c r="G454" s="9" t="s">
        <v>205</v>
      </c>
      <c r="H454" s="3" t="s">
        <v>1325</v>
      </c>
      <c r="I454" s="28">
        <v>41258</v>
      </c>
      <c r="J454" s="26"/>
      <c r="K454" s="26"/>
      <c r="L454" s="26"/>
      <c r="M454" s="26"/>
      <c r="N454" s="26"/>
      <c r="O454" s="26"/>
      <c r="P454" s="26"/>
      <c r="Q454" s="26"/>
      <c r="R454" s="26"/>
      <c r="S454" s="26">
        <v>0</v>
      </c>
      <c r="T454" s="26">
        <v>0</v>
      </c>
      <c r="U454" s="26">
        <v>0</v>
      </c>
      <c r="V454" s="26">
        <v>0</v>
      </c>
      <c r="W454" s="26">
        <v>0</v>
      </c>
      <c r="X454" s="26">
        <v>0</v>
      </c>
      <c r="Y454" s="26">
        <v>0</v>
      </c>
      <c r="Z454" s="26">
        <v>0</v>
      </c>
      <c r="AA454" s="26">
        <v>214317.84</v>
      </c>
      <c r="AB454" s="26">
        <v>0</v>
      </c>
      <c r="AC454" s="26">
        <v>0</v>
      </c>
      <c r="AD454" s="26">
        <v>0</v>
      </c>
      <c r="AE454" s="26">
        <v>0</v>
      </c>
      <c r="AF454" s="26">
        <v>0</v>
      </c>
      <c r="AG454" s="22">
        <f t="shared" si="35"/>
        <v>0</v>
      </c>
      <c r="AH454" s="22">
        <f t="shared" si="36"/>
        <v>214317.84</v>
      </c>
      <c r="AI454" s="22">
        <f t="shared" si="37"/>
        <v>0</v>
      </c>
      <c r="AJ454" s="22">
        <f t="shared" si="38"/>
        <v>0</v>
      </c>
      <c r="AK454" s="22">
        <f t="shared" si="39"/>
        <v>214317.84</v>
      </c>
    </row>
    <row r="455" spans="1:37">
      <c r="A455" s="4" t="s">
        <v>208</v>
      </c>
      <c r="B455" s="6" t="s">
        <v>1376</v>
      </c>
      <c r="C455" s="6" t="s">
        <v>750</v>
      </c>
      <c r="D455" s="6" t="s">
        <v>751</v>
      </c>
      <c r="E455" s="25" t="s">
        <v>1815</v>
      </c>
      <c r="F455" s="9" t="s">
        <v>199</v>
      </c>
      <c r="G455" s="24" t="s">
        <v>203</v>
      </c>
      <c r="H455" s="3" t="s">
        <v>1325</v>
      </c>
      <c r="I455" s="28">
        <v>41274</v>
      </c>
      <c r="J455" s="26"/>
      <c r="K455" s="26"/>
      <c r="L455" s="26"/>
      <c r="M455" s="26"/>
      <c r="N455" s="26"/>
      <c r="O455" s="26"/>
      <c r="P455" s="26"/>
      <c r="Q455" s="26"/>
      <c r="R455" s="26"/>
      <c r="S455" s="26">
        <v>0</v>
      </c>
      <c r="T455" s="26">
        <v>0</v>
      </c>
      <c r="U455" s="26">
        <v>0</v>
      </c>
      <c r="V455" s="26">
        <v>0</v>
      </c>
      <c r="W455" s="26">
        <v>0</v>
      </c>
      <c r="X455" s="26">
        <v>0</v>
      </c>
      <c r="Y455" s="26">
        <v>0</v>
      </c>
      <c r="Z455" s="26">
        <v>0</v>
      </c>
      <c r="AA455" s="26">
        <v>214044.07</v>
      </c>
      <c r="AB455" s="26">
        <v>0</v>
      </c>
      <c r="AC455" s="26">
        <v>0</v>
      </c>
      <c r="AD455" s="26">
        <v>0</v>
      </c>
      <c r="AE455" s="26">
        <v>0</v>
      </c>
      <c r="AF455" s="26">
        <v>0</v>
      </c>
      <c r="AG455" s="22">
        <f t="shared" si="35"/>
        <v>0</v>
      </c>
      <c r="AH455" s="22">
        <f t="shared" si="36"/>
        <v>214044.07</v>
      </c>
      <c r="AI455" s="22">
        <f t="shared" si="37"/>
        <v>0</v>
      </c>
      <c r="AJ455" s="22">
        <f t="shared" si="38"/>
        <v>0</v>
      </c>
      <c r="AK455" s="22">
        <f t="shared" si="39"/>
        <v>214044.07</v>
      </c>
    </row>
    <row r="456" spans="1:37">
      <c r="A456" s="4" t="s">
        <v>208</v>
      </c>
      <c r="B456" s="6" t="s">
        <v>1370</v>
      </c>
      <c r="C456" s="6" t="s">
        <v>1636</v>
      </c>
      <c r="D456" s="6" t="s">
        <v>1637</v>
      </c>
      <c r="E456" s="25" t="s">
        <v>1816</v>
      </c>
      <c r="F456" s="9" t="s">
        <v>199</v>
      </c>
      <c r="G456" s="24" t="s">
        <v>11</v>
      </c>
      <c r="H456" s="3" t="s">
        <v>1325</v>
      </c>
      <c r="I456" s="28">
        <v>40908</v>
      </c>
      <c r="J456" s="26"/>
      <c r="K456" s="26"/>
      <c r="L456" s="26"/>
      <c r="M456" s="26"/>
      <c r="N456" s="26"/>
      <c r="O456" s="26"/>
      <c r="P456" s="26"/>
      <c r="Q456" s="26"/>
      <c r="R456" s="26"/>
      <c r="S456" s="26">
        <v>0</v>
      </c>
      <c r="T456" s="26">
        <v>0</v>
      </c>
      <c r="U456" s="26">
        <v>0</v>
      </c>
      <c r="V456" s="26">
        <v>0</v>
      </c>
      <c r="W456" s="26">
        <v>0</v>
      </c>
      <c r="X456" s="26">
        <v>0</v>
      </c>
      <c r="Y456" s="26">
        <v>0</v>
      </c>
      <c r="Z456" s="26">
        <v>0</v>
      </c>
      <c r="AA456" s="26">
        <v>0</v>
      </c>
      <c r="AB456" s="26">
        <v>0</v>
      </c>
      <c r="AC456" s="26">
        <v>0</v>
      </c>
      <c r="AD456" s="26">
        <v>0</v>
      </c>
      <c r="AE456" s="26">
        <v>0</v>
      </c>
      <c r="AF456" s="26">
        <v>0</v>
      </c>
      <c r="AG456" s="22">
        <f t="shared" si="35"/>
        <v>0</v>
      </c>
      <c r="AH456" s="22">
        <f t="shared" si="36"/>
        <v>0</v>
      </c>
      <c r="AI456" s="22">
        <f t="shared" si="37"/>
        <v>0</v>
      </c>
      <c r="AJ456" s="22">
        <f t="shared" si="38"/>
        <v>0</v>
      </c>
      <c r="AK456" s="22">
        <f t="shared" si="39"/>
        <v>0</v>
      </c>
    </row>
    <row r="457" spans="1:37">
      <c r="A457" s="4" t="s">
        <v>208</v>
      </c>
      <c r="B457" s="6" t="s">
        <v>1383</v>
      </c>
      <c r="C457" s="6" t="s">
        <v>1638</v>
      </c>
      <c r="D457" s="6" t="s">
        <v>1639</v>
      </c>
      <c r="E457" s="25" t="s">
        <v>1815</v>
      </c>
      <c r="F457" s="9" t="s">
        <v>199</v>
      </c>
      <c r="G457" s="24" t="s">
        <v>11</v>
      </c>
      <c r="H457" s="3" t="s">
        <v>1325</v>
      </c>
      <c r="I457" s="28">
        <v>41414</v>
      </c>
      <c r="J457" s="26"/>
      <c r="K457" s="26"/>
      <c r="L457" s="26"/>
      <c r="M457" s="26"/>
      <c r="N457" s="26"/>
      <c r="O457" s="26"/>
      <c r="P457" s="26"/>
      <c r="Q457" s="26"/>
      <c r="R457" s="26"/>
      <c r="S457" s="26">
        <v>0</v>
      </c>
      <c r="T457" s="26">
        <v>0</v>
      </c>
      <c r="U457" s="26">
        <v>0</v>
      </c>
      <c r="V457" s="26">
        <v>0</v>
      </c>
      <c r="W457" s="26">
        <v>0</v>
      </c>
      <c r="X457" s="26">
        <v>0</v>
      </c>
      <c r="Y457" s="26">
        <v>0</v>
      </c>
      <c r="Z457" s="26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0</v>
      </c>
      <c r="AF457" s="26">
        <v>213623.15000000002</v>
      </c>
      <c r="AG457" s="22">
        <f t="shared" si="35"/>
        <v>0</v>
      </c>
      <c r="AH457" s="22">
        <f t="shared" si="36"/>
        <v>0</v>
      </c>
      <c r="AI457" s="22">
        <f t="shared" si="37"/>
        <v>0</v>
      </c>
      <c r="AJ457" s="22">
        <f t="shared" si="38"/>
        <v>213623.15000000002</v>
      </c>
      <c r="AK457" s="22">
        <f t="shared" si="39"/>
        <v>213623.15000000002</v>
      </c>
    </row>
    <row r="458" spans="1:37">
      <c r="A458" s="4" t="s">
        <v>208</v>
      </c>
      <c r="B458" s="6" t="s">
        <v>1409</v>
      </c>
      <c r="C458" s="6" t="s">
        <v>1640</v>
      </c>
      <c r="D458" s="6" t="s">
        <v>1641</v>
      </c>
      <c r="E458" s="6" t="s">
        <v>1816</v>
      </c>
      <c r="F458" s="9" t="s">
        <v>202</v>
      </c>
      <c r="G458" s="24" t="s">
        <v>304</v>
      </c>
      <c r="H458" s="3" t="s">
        <v>1325</v>
      </c>
      <c r="I458" s="28">
        <v>40869</v>
      </c>
      <c r="J458" s="26"/>
      <c r="K458" s="26"/>
      <c r="L458" s="26"/>
      <c r="M458" s="26"/>
      <c r="N458" s="26"/>
      <c r="O458" s="26"/>
      <c r="P458" s="26"/>
      <c r="Q458" s="26"/>
      <c r="R458" s="26"/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  <c r="Z458" s="26">
        <v>0</v>
      </c>
      <c r="AA458" s="26">
        <v>0</v>
      </c>
      <c r="AB458" s="26">
        <v>0</v>
      </c>
      <c r="AC458" s="26">
        <v>0</v>
      </c>
      <c r="AD458" s="26">
        <v>0</v>
      </c>
      <c r="AE458" s="26">
        <v>0</v>
      </c>
      <c r="AF458" s="26">
        <v>0</v>
      </c>
      <c r="AG458" s="22">
        <f t="shared" si="35"/>
        <v>0</v>
      </c>
      <c r="AH458" s="22">
        <f t="shared" si="36"/>
        <v>0</v>
      </c>
      <c r="AI458" s="22">
        <f t="shared" si="37"/>
        <v>0</v>
      </c>
      <c r="AJ458" s="22">
        <f t="shared" si="38"/>
        <v>0</v>
      </c>
      <c r="AK458" s="22">
        <f t="shared" si="39"/>
        <v>0</v>
      </c>
    </row>
    <row r="459" spans="1:37">
      <c r="A459" s="4" t="s">
        <v>208</v>
      </c>
      <c r="B459" s="6" t="s">
        <v>1385</v>
      </c>
      <c r="C459" s="6" t="s">
        <v>279</v>
      </c>
      <c r="D459" s="6" t="s">
        <v>303</v>
      </c>
      <c r="E459" s="6" t="s">
        <v>1815</v>
      </c>
      <c r="F459" s="9" t="s">
        <v>202</v>
      </c>
      <c r="G459" s="24" t="s">
        <v>11</v>
      </c>
      <c r="H459" s="3" t="s">
        <v>1325</v>
      </c>
      <c r="I459" s="28">
        <v>40696</v>
      </c>
      <c r="J459" s="26"/>
      <c r="K459" s="26"/>
      <c r="L459" s="26"/>
      <c r="M459" s="26"/>
      <c r="N459" s="26"/>
      <c r="O459" s="26"/>
      <c r="P459" s="26"/>
      <c r="Q459" s="26"/>
      <c r="R459" s="26"/>
      <c r="S459" s="26">
        <v>0</v>
      </c>
      <c r="T459" s="26">
        <v>0</v>
      </c>
      <c r="U459" s="26">
        <v>0</v>
      </c>
      <c r="V459" s="26">
        <v>0</v>
      </c>
      <c r="W459" s="26">
        <v>0</v>
      </c>
      <c r="X459" s="26">
        <v>0</v>
      </c>
      <c r="Y459" s="26">
        <v>0</v>
      </c>
      <c r="Z459" s="26">
        <v>0</v>
      </c>
      <c r="AA459" s="26">
        <v>0</v>
      </c>
      <c r="AB459" s="26">
        <v>0</v>
      </c>
      <c r="AC459" s="26">
        <v>0</v>
      </c>
      <c r="AD459" s="26">
        <v>0</v>
      </c>
      <c r="AE459" s="26">
        <v>0</v>
      </c>
      <c r="AF459" s="26">
        <v>0</v>
      </c>
      <c r="AG459" s="22">
        <f t="shared" si="35"/>
        <v>0</v>
      </c>
      <c r="AH459" s="22">
        <f t="shared" si="36"/>
        <v>0</v>
      </c>
      <c r="AI459" s="22">
        <f t="shared" si="37"/>
        <v>0</v>
      </c>
      <c r="AJ459" s="22">
        <f t="shared" si="38"/>
        <v>0</v>
      </c>
      <c r="AK459" s="22">
        <f t="shared" si="39"/>
        <v>0</v>
      </c>
    </row>
    <row r="460" spans="1:37">
      <c r="A460" s="4" t="s">
        <v>208</v>
      </c>
      <c r="B460" s="6" t="s">
        <v>1381</v>
      </c>
      <c r="C460" s="11" t="s">
        <v>1642</v>
      </c>
      <c r="D460" s="11" t="s">
        <v>1643</v>
      </c>
      <c r="E460" s="6" t="s">
        <v>1812</v>
      </c>
      <c r="F460" s="9" t="s">
        <v>199</v>
      </c>
      <c r="G460" s="24" t="s">
        <v>11</v>
      </c>
      <c r="H460" s="3" t="s">
        <v>1325</v>
      </c>
      <c r="I460" s="28">
        <v>40694</v>
      </c>
      <c r="J460" s="26"/>
      <c r="K460" s="26"/>
      <c r="L460" s="26"/>
      <c r="M460" s="26"/>
      <c r="N460" s="26"/>
      <c r="O460" s="26"/>
      <c r="P460" s="26"/>
      <c r="Q460" s="26"/>
      <c r="R460" s="26"/>
      <c r="S460" s="26">
        <v>0</v>
      </c>
      <c r="T460" s="26">
        <v>0</v>
      </c>
      <c r="U460" s="26">
        <v>0</v>
      </c>
      <c r="V460" s="26">
        <v>0</v>
      </c>
      <c r="W460" s="26">
        <v>0</v>
      </c>
      <c r="X460" s="26">
        <v>0</v>
      </c>
      <c r="Y460" s="26">
        <v>0</v>
      </c>
      <c r="Z460" s="26">
        <v>0</v>
      </c>
      <c r="AA460" s="26">
        <v>0</v>
      </c>
      <c r="AB460" s="26">
        <v>0</v>
      </c>
      <c r="AC460" s="26">
        <v>0</v>
      </c>
      <c r="AD460" s="26">
        <v>0</v>
      </c>
      <c r="AE460" s="26">
        <v>0</v>
      </c>
      <c r="AF460" s="26">
        <v>0</v>
      </c>
      <c r="AG460" s="22">
        <f t="shared" si="35"/>
        <v>0</v>
      </c>
      <c r="AH460" s="22">
        <f t="shared" si="36"/>
        <v>0</v>
      </c>
      <c r="AI460" s="22">
        <f t="shared" si="37"/>
        <v>0</v>
      </c>
      <c r="AJ460" s="22">
        <f t="shared" si="38"/>
        <v>0</v>
      </c>
      <c r="AK460" s="22">
        <f t="shared" si="39"/>
        <v>0</v>
      </c>
    </row>
    <row r="461" spans="1:37">
      <c r="A461" s="4" t="s">
        <v>208</v>
      </c>
      <c r="B461" s="6" t="s">
        <v>1424</v>
      </c>
      <c r="C461" s="6" t="s">
        <v>1180</v>
      </c>
      <c r="D461" s="6" t="s">
        <v>1181</v>
      </c>
      <c r="E461" s="6" t="s">
        <v>1816</v>
      </c>
      <c r="F461" s="9" t="s">
        <v>199</v>
      </c>
      <c r="G461" s="24" t="s">
        <v>11</v>
      </c>
      <c r="H461" s="3" t="s">
        <v>1325</v>
      </c>
      <c r="I461" s="28">
        <v>40790</v>
      </c>
      <c r="J461" s="26"/>
      <c r="K461" s="26"/>
      <c r="L461" s="26"/>
      <c r="M461" s="26"/>
      <c r="N461" s="26"/>
      <c r="O461" s="26"/>
      <c r="P461" s="26"/>
      <c r="Q461" s="26"/>
      <c r="R461" s="26"/>
      <c r="S461" s="26">
        <v>0</v>
      </c>
      <c r="T461" s="26">
        <v>0</v>
      </c>
      <c r="U461" s="26">
        <v>0</v>
      </c>
      <c r="V461" s="26">
        <v>0</v>
      </c>
      <c r="W461" s="26">
        <v>0</v>
      </c>
      <c r="X461" s="26">
        <v>0</v>
      </c>
      <c r="Y461" s="26">
        <v>0</v>
      </c>
      <c r="Z461" s="26">
        <v>0</v>
      </c>
      <c r="AA461" s="26">
        <v>0</v>
      </c>
      <c r="AB461" s="26">
        <v>0</v>
      </c>
      <c r="AC461" s="26">
        <v>0</v>
      </c>
      <c r="AD461" s="26">
        <v>0</v>
      </c>
      <c r="AE461" s="26">
        <v>0</v>
      </c>
      <c r="AF461" s="26">
        <v>0</v>
      </c>
      <c r="AG461" s="22">
        <f t="shared" si="35"/>
        <v>0</v>
      </c>
      <c r="AH461" s="22">
        <f t="shared" si="36"/>
        <v>0</v>
      </c>
      <c r="AI461" s="22">
        <f t="shared" si="37"/>
        <v>0</v>
      </c>
      <c r="AJ461" s="22">
        <f t="shared" si="38"/>
        <v>0</v>
      </c>
      <c r="AK461" s="22">
        <f t="shared" si="39"/>
        <v>0</v>
      </c>
    </row>
    <row r="462" spans="1:37">
      <c r="A462" s="4" t="s">
        <v>208</v>
      </c>
      <c r="B462" s="6" t="s">
        <v>1395</v>
      </c>
      <c r="C462" s="6" t="s">
        <v>973</v>
      </c>
      <c r="D462" s="6" t="s">
        <v>974</v>
      </c>
      <c r="E462" s="6" t="s">
        <v>1816</v>
      </c>
      <c r="F462" s="9" t="s">
        <v>199</v>
      </c>
      <c r="G462" s="24" t="s">
        <v>11</v>
      </c>
      <c r="H462" s="3" t="s">
        <v>1325</v>
      </c>
      <c r="I462" s="28">
        <v>40892</v>
      </c>
      <c r="J462" s="26"/>
      <c r="K462" s="26"/>
      <c r="L462" s="26"/>
      <c r="M462" s="26"/>
      <c r="N462" s="26"/>
      <c r="O462" s="26"/>
      <c r="P462" s="26"/>
      <c r="Q462" s="26"/>
      <c r="R462" s="26"/>
      <c r="S462" s="26">
        <v>0</v>
      </c>
      <c r="T462" s="26">
        <v>0</v>
      </c>
      <c r="U462" s="26">
        <v>0</v>
      </c>
      <c r="V462" s="26">
        <v>0</v>
      </c>
      <c r="W462" s="26">
        <v>0</v>
      </c>
      <c r="X462" s="26">
        <v>0</v>
      </c>
      <c r="Y462" s="26">
        <v>0</v>
      </c>
      <c r="Z462" s="26">
        <v>0</v>
      </c>
      <c r="AA462" s="26">
        <v>0</v>
      </c>
      <c r="AB462" s="26">
        <v>0</v>
      </c>
      <c r="AC462" s="26">
        <v>0</v>
      </c>
      <c r="AD462" s="26">
        <v>0</v>
      </c>
      <c r="AE462" s="26">
        <v>0</v>
      </c>
      <c r="AF462" s="26">
        <v>0</v>
      </c>
      <c r="AG462" s="22">
        <f t="shared" si="35"/>
        <v>0</v>
      </c>
      <c r="AH462" s="22">
        <f t="shared" si="36"/>
        <v>0</v>
      </c>
      <c r="AI462" s="22">
        <f t="shared" si="37"/>
        <v>0</v>
      </c>
      <c r="AJ462" s="22">
        <f t="shared" si="38"/>
        <v>0</v>
      </c>
      <c r="AK462" s="22">
        <f t="shared" si="39"/>
        <v>0</v>
      </c>
    </row>
    <row r="463" spans="1:37">
      <c r="A463" s="4" t="s">
        <v>208</v>
      </c>
      <c r="B463" s="6" t="s">
        <v>1424</v>
      </c>
      <c r="C463" s="6" t="s">
        <v>1150</v>
      </c>
      <c r="D463" s="6" t="s">
        <v>1151</v>
      </c>
      <c r="E463" s="6" t="s">
        <v>1816</v>
      </c>
      <c r="F463" s="9" t="s">
        <v>199</v>
      </c>
      <c r="G463" s="24" t="s">
        <v>11</v>
      </c>
      <c r="H463" s="3" t="s">
        <v>1325</v>
      </c>
      <c r="I463" s="28">
        <v>40828</v>
      </c>
      <c r="J463" s="26"/>
      <c r="K463" s="26"/>
      <c r="L463" s="26"/>
      <c r="M463" s="26"/>
      <c r="N463" s="26"/>
      <c r="O463" s="26"/>
      <c r="P463" s="26"/>
      <c r="Q463" s="26"/>
      <c r="R463" s="26"/>
      <c r="S463" s="26">
        <v>0</v>
      </c>
      <c r="T463" s="26">
        <v>0</v>
      </c>
      <c r="U463" s="26">
        <v>0</v>
      </c>
      <c r="V463" s="26">
        <v>0</v>
      </c>
      <c r="W463" s="26">
        <v>0</v>
      </c>
      <c r="X463" s="26">
        <v>0</v>
      </c>
      <c r="Y463" s="26">
        <v>0</v>
      </c>
      <c r="Z463" s="26">
        <v>0</v>
      </c>
      <c r="AA463" s="26">
        <v>0</v>
      </c>
      <c r="AB463" s="26">
        <v>0</v>
      </c>
      <c r="AC463" s="26">
        <v>0</v>
      </c>
      <c r="AD463" s="26">
        <v>0</v>
      </c>
      <c r="AE463" s="26">
        <v>0</v>
      </c>
      <c r="AF463" s="26">
        <v>0</v>
      </c>
      <c r="AG463" s="22">
        <f t="shared" si="35"/>
        <v>0</v>
      </c>
      <c r="AH463" s="22">
        <f t="shared" si="36"/>
        <v>0</v>
      </c>
      <c r="AI463" s="22">
        <f t="shared" si="37"/>
        <v>0</v>
      </c>
      <c r="AJ463" s="22">
        <f t="shared" si="38"/>
        <v>0</v>
      </c>
      <c r="AK463" s="22">
        <f t="shared" si="39"/>
        <v>0</v>
      </c>
    </row>
    <row r="464" spans="1:37">
      <c r="A464" s="4" t="s">
        <v>208</v>
      </c>
      <c r="B464" s="6" t="s">
        <v>1427</v>
      </c>
      <c r="C464" s="6" t="s">
        <v>1644</v>
      </c>
      <c r="D464" s="6" t="s">
        <v>1645</v>
      </c>
      <c r="E464" s="6" t="s">
        <v>1824</v>
      </c>
      <c r="F464" s="9" t="s">
        <v>1201</v>
      </c>
      <c r="G464" s="24" t="s">
        <v>11</v>
      </c>
      <c r="H464" s="3" t="s">
        <v>1325</v>
      </c>
      <c r="I464" s="28">
        <v>41213</v>
      </c>
      <c r="J464" s="26"/>
      <c r="K464" s="26"/>
      <c r="L464" s="26"/>
      <c r="M464" s="26"/>
      <c r="N464" s="26"/>
      <c r="O464" s="26"/>
      <c r="P464" s="26"/>
      <c r="Q464" s="26"/>
      <c r="R464" s="26"/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210072.00000000003</v>
      </c>
      <c r="Z464" s="26">
        <v>0</v>
      </c>
      <c r="AA464" s="26">
        <v>0</v>
      </c>
      <c r="AB464" s="26">
        <v>0</v>
      </c>
      <c r="AC464" s="26">
        <v>0</v>
      </c>
      <c r="AD464" s="26">
        <v>0</v>
      </c>
      <c r="AE464" s="26">
        <v>0</v>
      </c>
      <c r="AF464" s="26">
        <v>0</v>
      </c>
      <c r="AG464" s="22">
        <f t="shared" si="35"/>
        <v>0</v>
      </c>
      <c r="AH464" s="22">
        <f t="shared" si="36"/>
        <v>210072.00000000003</v>
      </c>
      <c r="AI464" s="22">
        <f t="shared" si="37"/>
        <v>0</v>
      </c>
      <c r="AJ464" s="22">
        <f t="shared" si="38"/>
        <v>0</v>
      </c>
      <c r="AK464" s="22">
        <f t="shared" si="39"/>
        <v>210072.00000000003</v>
      </c>
    </row>
    <row r="465" spans="1:37">
      <c r="A465" s="4" t="s">
        <v>208</v>
      </c>
      <c r="B465" s="6" t="s">
        <v>1388</v>
      </c>
      <c r="C465" s="6" t="s">
        <v>1646</v>
      </c>
      <c r="D465" s="6" t="s">
        <v>559</v>
      </c>
      <c r="E465" s="6" t="s">
        <v>1817</v>
      </c>
      <c r="F465" s="9" t="s">
        <v>202</v>
      </c>
      <c r="G465" s="24" t="s">
        <v>304</v>
      </c>
      <c r="H465" s="3" t="s">
        <v>1325</v>
      </c>
      <c r="I465" s="28">
        <v>40908</v>
      </c>
      <c r="J465" s="26"/>
      <c r="K465" s="26"/>
      <c r="L465" s="26"/>
      <c r="M465" s="26"/>
      <c r="N465" s="26"/>
      <c r="O465" s="26"/>
      <c r="P465" s="26"/>
      <c r="Q465" s="26"/>
      <c r="R465" s="26"/>
      <c r="S465" s="26">
        <v>0</v>
      </c>
      <c r="T465" s="26">
        <v>0</v>
      </c>
      <c r="U465" s="26">
        <v>0</v>
      </c>
      <c r="V465" s="26">
        <v>0</v>
      </c>
      <c r="W465" s="26">
        <v>0</v>
      </c>
      <c r="X465" s="26">
        <v>0</v>
      </c>
      <c r="Y465" s="26">
        <v>0</v>
      </c>
      <c r="Z465" s="26">
        <v>0</v>
      </c>
      <c r="AA465" s="26">
        <v>0</v>
      </c>
      <c r="AB465" s="26">
        <v>0</v>
      </c>
      <c r="AC465" s="26">
        <v>0</v>
      </c>
      <c r="AD465" s="26">
        <v>0</v>
      </c>
      <c r="AE465" s="26">
        <v>0</v>
      </c>
      <c r="AF465" s="26">
        <v>0</v>
      </c>
      <c r="AG465" s="22">
        <f t="shared" si="35"/>
        <v>0</v>
      </c>
      <c r="AH465" s="22">
        <f t="shared" si="36"/>
        <v>0</v>
      </c>
      <c r="AI465" s="22">
        <f t="shared" si="37"/>
        <v>0</v>
      </c>
      <c r="AJ465" s="22">
        <f t="shared" si="38"/>
        <v>0</v>
      </c>
      <c r="AK465" s="22">
        <f t="shared" si="39"/>
        <v>0</v>
      </c>
    </row>
    <row r="466" spans="1:37">
      <c r="A466" s="4" t="s">
        <v>208</v>
      </c>
      <c r="B466" s="6" t="s">
        <v>1376</v>
      </c>
      <c r="C466" s="6" t="s">
        <v>657</v>
      </c>
      <c r="D466" s="6" t="s">
        <v>658</v>
      </c>
      <c r="E466" s="6" t="s">
        <v>1815</v>
      </c>
      <c r="F466" s="9" t="s">
        <v>199</v>
      </c>
      <c r="G466" s="24" t="s">
        <v>203</v>
      </c>
      <c r="H466" s="3" t="s">
        <v>1325</v>
      </c>
      <c r="I466" s="28">
        <v>41419</v>
      </c>
      <c r="J466" s="26"/>
      <c r="K466" s="26"/>
      <c r="L466" s="26"/>
      <c r="M466" s="26"/>
      <c r="N466" s="26"/>
      <c r="O466" s="26"/>
      <c r="P466" s="26"/>
      <c r="Q466" s="26"/>
      <c r="R466" s="26"/>
      <c r="S466" s="26">
        <v>0</v>
      </c>
      <c r="T466" s="26">
        <v>0</v>
      </c>
      <c r="U466" s="26">
        <v>0</v>
      </c>
      <c r="V466" s="26">
        <v>0</v>
      </c>
      <c r="W466" s="26">
        <v>0</v>
      </c>
      <c r="X466" s="26">
        <v>0</v>
      </c>
      <c r="Y466" s="26">
        <v>0</v>
      </c>
      <c r="Z466" s="26">
        <v>0</v>
      </c>
      <c r="AA466" s="26">
        <v>0</v>
      </c>
      <c r="AB466" s="26">
        <v>0</v>
      </c>
      <c r="AC466" s="26">
        <v>0</v>
      </c>
      <c r="AD466" s="26">
        <v>0</v>
      </c>
      <c r="AE466" s="26">
        <v>0</v>
      </c>
      <c r="AF466" s="26">
        <v>208541.65000000002</v>
      </c>
      <c r="AG466" s="22">
        <f t="shared" si="35"/>
        <v>0</v>
      </c>
      <c r="AH466" s="22">
        <f t="shared" si="36"/>
        <v>0</v>
      </c>
      <c r="AI466" s="22">
        <f t="shared" si="37"/>
        <v>0</v>
      </c>
      <c r="AJ466" s="22">
        <f t="shared" si="38"/>
        <v>208541.65000000002</v>
      </c>
      <c r="AK466" s="22">
        <f t="shared" si="39"/>
        <v>208541.65000000002</v>
      </c>
    </row>
    <row r="467" spans="1:37">
      <c r="A467" s="4" t="s">
        <v>208</v>
      </c>
      <c r="B467" s="6" t="s">
        <v>1375</v>
      </c>
      <c r="C467" s="6" t="s">
        <v>700</v>
      </c>
      <c r="D467" s="6" t="s">
        <v>701</v>
      </c>
      <c r="E467" s="6" t="s">
        <v>1816</v>
      </c>
      <c r="F467" s="9" t="s">
        <v>199</v>
      </c>
      <c r="G467" s="24" t="s">
        <v>11</v>
      </c>
      <c r="H467" s="3" t="s">
        <v>1325</v>
      </c>
      <c r="I467" s="28">
        <v>41090</v>
      </c>
      <c r="J467" s="26"/>
      <c r="K467" s="26"/>
      <c r="L467" s="26"/>
      <c r="M467" s="26"/>
      <c r="N467" s="26"/>
      <c r="O467" s="26"/>
      <c r="P467" s="26"/>
      <c r="Q467" s="26"/>
      <c r="R467" s="26"/>
      <c r="S467" s="26">
        <v>0</v>
      </c>
      <c r="T467" s="26">
        <v>0</v>
      </c>
      <c r="U467" s="26">
        <v>208391.64</v>
      </c>
      <c r="V467" s="26">
        <v>0</v>
      </c>
      <c r="W467" s="26">
        <v>0</v>
      </c>
      <c r="X467" s="26">
        <v>0</v>
      </c>
      <c r="Y467" s="26">
        <v>0</v>
      </c>
      <c r="Z467" s="26">
        <v>0</v>
      </c>
      <c r="AA467" s="26">
        <v>0</v>
      </c>
      <c r="AB467" s="26">
        <v>0</v>
      </c>
      <c r="AC467" s="26">
        <v>0</v>
      </c>
      <c r="AD467" s="26">
        <v>0</v>
      </c>
      <c r="AE467" s="26">
        <v>0</v>
      </c>
      <c r="AF467" s="26">
        <v>0</v>
      </c>
      <c r="AG467" s="22">
        <f t="shared" si="35"/>
        <v>0</v>
      </c>
      <c r="AH467" s="22">
        <f t="shared" si="36"/>
        <v>208391.64</v>
      </c>
      <c r="AI467" s="22">
        <f t="shared" si="37"/>
        <v>0</v>
      </c>
      <c r="AJ467" s="22">
        <f t="shared" si="38"/>
        <v>0</v>
      </c>
      <c r="AK467" s="22">
        <f t="shared" si="39"/>
        <v>208391.64</v>
      </c>
    </row>
    <row r="468" spans="1:37">
      <c r="A468" s="4" t="s">
        <v>208</v>
      </c>
      <c r="B468" s="6" t="s">
        <v>1385</v>
      </c>
      <c r="C468" s="6" t="s">
        <v>1647</v>
      </c>
      <c r="D468" s="6" t="s">
        <v>1648</v>
      </c>
      <c r="E468" s="6" t="s">
        <v>1815</v>
      </c>
      <c r="F468" s="9" t="s">
        <v>202</v>
      </c>
      <c r="G468" s="24" t="s">
        <v>11</v>
      </c>
      <c r="H468" s="3" t="s">
        <v>1325</v>
      </c>
      <c r="I468" s="28">
        <v>40908</v>
      </c>
      <c r="J468" s="26"/>
      <c r="K468" s="26"/>
      <c r="L468" s="26"/>
      <c r="M468" s="26"/>
      <c r="N468" s="26"/>
      <c r="O468" s="26"/>
      <c r="P468" s="26"/>
      <c r="Q468" s="26"/>
      <c r="R468" s="26"/>
      <c r="S468" s="26">
        <v>0</v>
      </c>
      <c r="T468" s="26">
        <v>0</v>
      </c>
      <c r="U468" s="26">
        <v>0</v>
      </c>
      <c r="V468" s="26">
        <v>0</v>
      </c>
      <c r="W468" s="26">
        <v>0</v>
      </c>
      <c r="X468" s="26">
        <v>0</v>
      </c>
      <c r="Y468" s="26">
        <v>0</v>
      </c>
      <c r="Z468" s="26">
        <v>0</v>
      </c>
      <c r="AA468" s="26">
        <v>0</v>
      </c>
      <c r="AB468" s="26">
        <v>0</v>
      </c>
      <c r="AC468" s="26">
        <v>0</v>
      </c>
      <c r="AD468" s="26">
        <v>0</v>
      </c>
      <c r="AE468" s="26">
        <v>0</v>
      </c>
      <c r="AF468" s="26">
        <v>0</v>
      </c>
      <c r="AG468" s="22">
        <f t="shared" si="35"/>
        <v>0</v>
      </c>
      <c r="AH468" s="22">
        <f t="shared" si="36"/>
        <v>0</v>
      </c>
      <c r="AI468" s="22">
        <f t="shared" si="37"/>
        <v>0</v>
      </c>
      <c r="AJ468" s="22">
        <f t="shared" si="38"/>
        <v>0</v>
      </c>
      <c r="AK468" s="22">
        <f t="shared" si="39"/>
        <v>0</v>
      </c>
    </row>
    <row r="469" spans="1:37">
      <c r="A469" s="4" t="s">
        <v>208</v>
      </c>
      <c r="B469" s="6" t="s">
        <v>1369</v>
      </c>
      <c r="C469" s="11" t="s">
        <v>1056</v>
      </c>
      <c r="D469" s="11" t="s">
        <v>1057</v>
      </c>
      <c r="E469" s="6" t="s">
        <v>1816</v>
      </c>
      <c r="F469" s="9" t="s">
        <v>199</v>
      </c>
      <c r="G469" s="24" t="s">
        <v>11</v>
      </c>
      <c r="H469" s="3" t="s">
        <v>1325</v>
      </c>
      <c r="I469" s="28">
        <v>40907</v>
      </c>
      <c r="J469" s="26"/>
      <c r="K469" s="26"/>
      <c r="L469" s="26"/>
      <c r="M469" s="26"/>
      <c r="N469" s="26"/>
      <c r="O469" s="26"/>
      <c r="P469" s="26"/>
      <c r="Q469" s="26"/>
      <c r="R469" s="26"/>
      <c r="S469" s="26">
        <v>0</v>
      </c>
      <c r="T469" s="26">
        <v>0</v>
      </c>
      <c r="U469" s="26">
        <v>0</v>
      </c>
      <c r="V469" s="26">
        <v>0</v>
      </c>
      <c r="W469" s="26">
        <v>0</v>
      </c>
      <c r="X469" s="26">
        <v>0</v>
      </c>
      <c r="Y469" s="26">
        <v>0</v>
      </c>
      <c r="Z469" s="26">
        <v>0</v>
      </c>
      <c r="AA469" s="26">
        <v>0</v>
      </c>
      <c r="AB469" s="26">
        <v>0</v>
      </c>
      <c r="AC469" s="26">
        <v>0</v>
      </c>
      <c r="AD469" s="26">
        <v>0</v>
      </c>
      <c r="AE469" s="26">
        <v>0</v>
      </c>
      <c r="AF469" s="26">
        <v>0</v>
      </c>
      <c r="AG469" s="22">
        <f t="shared" si="35"/>
        <v>0</v>
      </c>
      <c r="AH469" s="22">
        <f t="shared" si="36"/>
        <v>0</v>
      </c>
      <c r="AI469" s="22">
        <f t="shared" si="37"/>
        <v>0</v>
      </c>
      <c r="AJ469" s="22">
        <f t="shared" si="38"/>
        <v>0</v>
      </c>
      <c r="AK469" s="22">
        <f t="shared" si="39"/>
        <v>0</v>
      </c>
    </row>
    <row r="470" spans="1:37">
      <c r="A470" s="4" t="s">
        <v>208</v>
      </c>
      <c r="B470" s="6" t="s">
        <v>1353</v>
      </c>
      <c r="C470" s="6" t="s">
        <v>1082</v>
      </c>
      <c r="D470" s="6" t="s">
        <v>1083</v>
      </c>
      <c r="E470" s="6" t="s">
        <v>1816</v>
      </c>
      <c r="F470" s="9" t="s">
        <v>199</v>
      </c>
      <c r="G470" s="24" t="s">
        <v>11</v>
      </c>
      <c r="H470" s="3" t="s">
        <v>1325</v>
      </c>
      <c r="I470" s="28">
        <v>40693</v>
      </c>
      <c r="J470" s="26"/>
      <c r="K470" s="26"/>
      <c r="L470" s="26"/>
      <c r="M470" s="26"/>
      <c r="N470" s="26"/>
      <c r="O470" s="26"/>
      <c r="P470" s="26"/>
      <c r="Q470" s="26"/>
      <c r="R470" s="26"/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  <c r="Z470" s="26">
        <v>0</v>
      </c>
      <c r="AA470" s="26">
        <v>0</v>
      </c>
      <c r="AB470" s="26">
        <v>0</v>
      </c>
      <c r="AC470" s="26">
        <v>0</v>
      </c>
      <c r="AD470" s="26">
        <v>0</v>
      </c>
      <c r="AE470" s="26">
        <v>0</v>
      </c>
      <c r="AF470" s="26">
        <v>0</v>
      </c>
      <c r="AG470" s="22">
        <f t="shared" si="35"/>
        <v>0</v>
      </c>
      <c r="AH470" s="22">
        <f t="shared" si="36"/>
        <v>0</v>
      </c>
      <c r="AI470" s="22">
        <f t="shared" si="37"/>
        <v>0</v>
      </c>
      <c r="AJ470" s="22">
        <f t="shared" si="38"/>
        <v>0</v>
      </c>
      <c r="AK470" s="22">
        <f t="shared" si="39"/>
        <v>0</v>
      </c>
    </row>
    <row r="471" spans="1:37">
      <c r="A471" s="4" t="s">
        <v>208</v>
      </c>
      <c r="B471" s="6" t="s">
        <v>1405</v>
      </c>
      <c r="C471" s="6" t="s">
        <v>914</v>
      </c>
      <c r="D471" s="6" t="s">
        <v>915</v>
      </c>
      <c r="E471" s="6" t="s">
        <v>1815</v>
      </c>
      <c r="F471" s="9" t="s">
        <v>199</v>
      </c>
      <c r="G471" s="24" t="s">
        <v>203</v>
      </c>
      <c r="H471" s="3" t="s">
        <v>1325</v>
      </c>
      <c r="I471" s="28">
        <v>41274</v>
      </c>
      <c r="J471" s="26"/>
      <c r="K471" s="26"/>
      <c r="L471" s="26"/>
      <c r="M471" s="26"/>
      <c r="N471" s="26"/>
      <c r="O471" s="26"/>
      <c r="P471" s="26"/>
      <c r="Q471" s="26"/>
      <c r="R471" s="26"/>
      <c r="S471" s="26">
        <v>0</v>
      </c>
      <c r="T471" s="26">
        <v>0</v>
      </c>
      <c r="U471" s="26">
        <v>0</v>
      </c>
      <c r="V471" s="26">
        <v>0</v>
      </c>
      <c r="W471" s="26">
        <v>0</v>
      </c>
      <c r="X471" s="26">
        <v>0</v>
      </c>
      <c r="Y471" s="26">
        <v>0</v>
      </c>
      <c r="Z471" s="26">
        <v>0</v>
      </c>
      <c r="AA471" s="26">
        <v>205100.06999999989</v>
      </c>
      <c r="AB471" s="26">
        <v>0</v>
      </c>
      <c r="AC471" s="26">
        <v>0</v>
      </c>
      <c r="AD471" s="26">
        <v>0</v>
      </c>
      <c r="AE471" s="26">
        <v>0</v>
      </c>
      <c r="AF471" s="26">
        <v>0</v>
      </c>
      <c r="AG471" s="22">
        <f t="shared" si="35"/>
        <v>0</v>
      </c>
      <c r="AH471" s="22">
        <f t="shared" si="36"/>
        <v>205100.06999999989</v>
      </c>
      <c r="AI471" s="22">
        <f t="shared" si="37"/>
        <v>0</v>
      </c>
      <c r="AJ471" s="22">
        <f t="shared" si="38"/>
        <v>0</v>
      </c>
      <c r="AK471" s="22">
        <f t="shared" si="39"/>
        <v>205100.06999999989</v>
      </c>
    </row>
    <row r="472" spans="1:37">
      <c r="A472" s="4" t="s">
        <v>208</v>
      </c>
      <c r="B472" s="6" t="s">
        <v>1393</v>
      </c>
      <c r="C472" s="6" t="s">
        <v>724</v>
      </c>
      <c r="D472" s="6" t="s">
        <v>725</v>
      </c>
      <c r="E472" s="6" t="s">
        <v>1814</v>
      </c>
      <c r="F472" s="9" t="s">
        <v>199</v>
      </c>
      <c r="G472" s="24" t="s">
        <v>11</v>
      </c>
      <c r="H472" s="3" t="s">
        <v>1325</v>
      </c>
      <c r="I472" s="28">
        <v>41424</v>
      </c>
      <c r="J472" s="26"/>
      <c r="K472" s="26"/>
      <c r="L472" s="26"/>
      <c r="M472" s="26"/>
      <c r="N472" s="26"/>
      <c r="O472" s="26"/>
      <c r="P472" s="26"/>
      <c r="Q472" s="26"/>
      <c r="R472" s="26"/>
      <c r="S472" s="26">
        <v>0</v>
      </c>
      <c r="T472" s="26">
        <v>0</v>
      </c>
      <c r="U472" s="26">
        <v>0</v>
      </c>
      <c r="V472" s="26">
        <v>0</v>
      </c>
      <c r="W472" s="26">
        <v>0</v>
      </c>
      <c r="X472" s="26">
        <v>0</v>
      </c>
      <c r="Y472" s="26">
        <v>0</v>
      </c>
      <c r="Z472" s="26">
        <v>0</v>
      </c>
      <c r="AA472" s="26">
        <v>0</v>
      </c>
      <c r="AB472" s="26">
        <v>0</v>
      </c>
      <c r="AC472" s="26">
        <v>0</v>
      </c>
      <c r="AD472" s="26">
        <v>0</v>
      </c>
      <c r="AE472" s="26">
        <v>0</v>
      </c>
      <c r="AF472" s="26">
        <v>204931.30000000002</v>
      </c>
      <c r="AG472" s="22">
        <f t="shared" si="35"/>
        <v>0</v>
      </c>
      <c r="AH472" s="22">
        <f t="shared" si="36"/>
        <v>0</v>
      </c>
      <c r="AI472" s="22">
        <f t="shared" si="37"/>
        <v>0</v>
      </c>
      <c r="AJ472" s="22">
        <f t="shared" si="38"/>
        <v>204931.30000000002</v>
      </c>
      <c r="AK472" s="22">
        <f t="shared" si="39"/>
        <v>204931.30000000002</v>
      </c>
    </row>
    <row r="473" spans="1:37">
      <c r="A473" s="4" t="s">
        <v>208</v>
      </c>
      <c r="B473" s="6" t="s">
        <v>1344</v>
      </c>
      <c r="C473" s="6" t="s">
        <v>1162</v>
      </c>
      <c r="D473" s="6" t="s">
        <v>1163</v>
      </c>
      <c r="E473" s="6" t="s">
        <v>1816</v>
      </c>
      <c r="F473" s="9" t="s">
        <v>199</v>
      </c>
      <c r="G473" s="24" t="s">
        <v>11</v>
      </c>
      <c r="H473" s="3" t="s">
        <v>1325</v>
      </c>
      <c r="I473" s="28">
        <v>40877</v>
      </c>
      <c r="J473" s="26"/>
      <c r="K473" s="26"/>
      <c r="L473" s="26"/>
      <c r="M473" s="26"/>
      <c r="N473" s="26"/>
      <c r="O473" s="26"/>
      <c r="P473" s="26"/>
      <c r="Q473" s="26"/>
      <c r="R473" s="26"/>
      <c r="S473" s="26">
        <v>0</v>
      </c>
      <c r="T473" s="26">
        <v>0</v>
      </c>
      <c r="U473" s="26">
        <v>0</v>
      </c>
      <c r="V473" s="26">
        <v>0</v>
      </c>
      <c r="W473" s="26">
        <v>0</v>
      </c>
      <c r="X473" s="26">
        <v>0</v>
      </c>
      <c r="Y473" s="26">
        <v>0</v>
      </c>
      <c r="Z473" s="26">
        <v>0</v>
      </c>
      <c r="AA473" s="26">
        <v>0</v>
      </c>
      <c r="AB473" s="26">
        <v>0</v>
      </c>
      <c r="AC473" s="26">
        <v>0</v>
      </c>
      <c r="AD473" s="26">
        <v>0</v>
      </c>
      <c r="AE473" s="26">
        <v>0</v>
      </c>
      <c r="AF473" s="26">
        <v>0</v>
      </c>
      <c r="AG473" s="22">
        <f t="shared" si="35"/>
        <v>0</v>
      </c>
      <c r="AH473" s="22">
        <f t="shared" si="36"/>
        <v>0</v>
      </c>
      <c r="AI473" s="22">
        <f t="shared" si="37"/>
        <v>0</v>
      </c>
      <c r="AJ473" s="22">
        <f t="shared" si="38"/>
        <v>0</v>
      </c>
      <c r="AK473" s="22">
        <f t="shared" si="39"/>
        <v>0</v>
      </c>
    </row>
    <row r="474" spans="1:37">
      <c r="A474" s="4" t="s">
        <v>208</v>
      </c>
      <c r="B474" s="6" t="s">
        <v>1391</v>
      </c>
      <c r="C474" s="11" t="s">
        <v>1034</v>
      </c>
      <c r="D474" s="11" t="s">
        <v>1035</v>
      </c>
      <c r="E474" s="6" t="s">
        <v>1813</v>
      </c>
      <c r="F474" s="9" t="s">
        <v>199</v>
      </c>
      <c r="G474" s="24" t="s">
        <v>11</v>
      </c>
      <c r="H474" s="3" t="s">
        <v>1325</v>
      </c>
      <c r="I474" s="28">
        <v>40877</v>
      </c>
      <c r="J474" s="26"/>
      <c r="K474" s="26"/>
      <c r="L474" s="26"/>
      <c r="M474" s="26"/>
      <c r="N474" s="26"/>
      <c r="O474" s="26"/>
      <c r="P474" s="26"/>
      <c r="Q474" s="26"/>
      <c r="R474" s="26"/>
      <c r="S474" s="26">
        <v>0</v>
      </c>
      <c r="T474" s="26">
        <v>0</v>
      </c>
      <c r="U474" s="26">
        <v>0</v>
      </c>
      <c r="V474" s="26">
        <v>0</v>
      </c>
      <c r="W474" s="26">
        <v>0</v>
      </c>
      <c r="X474" s="26">
        <v>0</v>
      </c>
      <c r="Y474" s="26">
        <v>0</v>
      </c>
      <c r="Z474" s="26">
        <v>0</v>
      </c>
      <c r="AA474" s="26">
        <v>0</v>
      </c>
      <c r="AB474" s="26">
        <v>0</v>
      </c>
      <c r="AC474" s="26">
        <v>0</v>
      </c>
      <c r="AD474" s="26">
        <v>0</v>
      </c>
      <c r="AE474" s="26">
        <v>0</v>
      </c>
      <c r="AF474" s="26">
        <v>0</v>
      </c>
      <c r="AG474" s="22">
        <f t="shared" si="35"/>
        <v>0</v>
      </c>
      <c r="AH474" s="22">
        <f t="shared" si="36"/>
        <v>0</v>
      </c>
      <c r="AI474" s="22">
        <f t="shared" si="37"/>
        <v>0</v>
      </c>
      <c r="AJ474" s="22">
        <f t="shared" si="38"/>
        <v>0</v>
      </c>
      <c r="AK474" s="22">
        <f t="shared" si="39"/>
        <v>0</v>
      </c>
    </row>
    <row r="475" spans="1:37">
      <c r="A475" s="4" t="s">
        <v>208</v>
      </c>
      <c r="B475" s="6" t="s">
        <v>1396</v>
      </c>
      <c r="C475" s="6" t="s">
        <v>1649</v>
      </c>
      <c r="D475" s="6" t="s">
        <v>1650</v>
      </c>
      <c r="E475" s="6" t="s">
        <v>1816</v>
      </c>
      <c r="F475" s="9" t="s">
        <v>202</v>
      </c>
      <c r="G475" s="24" t="s">
        <v>304</v>
      </c>
      <c r="H475" s="3" t="s">
        <v>1325</v>
      </c>
      <c r="I475" s="28">
        <v>40816</v>
      </c>
      <c r="J475" s="26"/>
      <c r="K475" s="26"/>
      <c r="L475" s="26"/>
      <c r="M475" s="26"/>
      <c r="N475" s="26"/>
      <c r="O475" s="26"/>
      <c r="P475" s="26"/>
      <c r="Q475" s="26"/>
      <c r="R475" s="26"/>
      <c r="S475" s="26">
        <v>0</v>
      </c>
      <c r="T475" s="26">
        <v>0</v>
      </c>
      <c r="U475" s="26">
        <v>0</v>
      </c>
      <c r="V475" s="26">
        <v>0</v>
      </c>
      <c r="W475" s="26">
        <v>0</v>
      </c>
      <c r="X475" s="26">
        <v>0</v>
      </c>
      <c r="Y475" s="26">
        <v>0</v>
      </c>
      <c r="Z475" s="26">
        <v>0</v>
      </c>
      <c r="AA475" s="26">
        <v>0</v>
      </c>
      <c r="AB475" s="26">
        <v>0</v>
      </c>
      <c r="AC475" s="26">
        <v>0</v>
      </c>
      <c r="AD475" s="26">
        <v>0</v>
      </c>
      <c r="AE475" s="26">
        <v>0</v>
      </c>
      <c r="AF475" s="26">
        <v>0</v>
      </c>
      <c r="AG475" s="22">
        <f t="shared" si="35"/>
        <v>0</v>
      </c>
      <c r="AH475" s="22">
        <f t="shared" si="36"/>
        <v>0</v>
      </c>
      <c r="AI475" s="22">
        <f t="shared" si="37"/>
        <v>0</v>
      </c>
      <c r="AJ475" s="22">
        <f t="shared" si="38"/>
        <v>0</v>
      </c>
      <c r="AK475" s="22">
        <f t="shared" si="39"/>
        <v>0</v>
      </c>
    </row>
    <row r="476" spans="1:37">
      <c r="A476" s="4" t="s">
        <v>208</v>
      </c>
      <c r="B476" s="6" t="s">
        <v>1391</v>
      </c>
      <c r="C476" s="6" t="s">
        <v>574</v>
      </c>
      <c r="D476" s="6" t="s">
        <v>575</v>
      </c>
      <c r="E476" s="6" t="s">
        <v>1816</v>
      </c>
      <c r="F476" s="9" t="s">
        <v>199</v>
      </c>
      <c r="G476" s="24" t="s">
        <v>11</v>
      </c>
      <c r="H476" s="3" t="s">
        <v>1325</v>
      </c>
      <c r="I476" s="28">
        <v>41258</v>
      </c>
      <c r="J476" s="26"/>
      <c r="K476" s="26"/>
      <c r="L476" s="26"/>
      <c r="M476" s="26"/>
      <c r="N476" s="26"/>
      <c r="O476" s="26"/>
      <c r="P476" s="26"/>
      <c r="Q476" s="26"/>
      <c r="R476" s="26"/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  <c r="Z476" s="26">
        <v>0</v>
      </c>
      <c r="AA476" s="26">
        <v>202859.82</v>
      </c>
      <c r="AB476" s="26">
        <v>0</v>
      </c>
      <c r="AC476" s="26">
        <v>0</v>
      </c>
      <c r="AD476" s="26">
        <v>0</v>
      </c>
      <c r="AE476" s="26">
        <v>0</v>
      </c>
      <c r="AF476" s="26">
        <v>0</v>
      </c>
      <c r="AG476" s="22">
        <f t="shared" si="35"/>
        <v>0</v>
      </c>
      <c r="AH476" s="22">
        <f t="shared" si="36"/>
        <v>202859.82</v>
      </c>
      <c r="AI476" s="22">
        <f t="shared" si="37"/>
        <v>0</v>
      </c>
      <c r="AJ476" s="22">
        <f t="shared" si="38"/>
        <v>0</v>
      </c>
      <c r="AK476" s="22">
        <f t="shared" si="39"/>
        <v>202859.82</v>
      </c>
    </row>
    <row r="477" spans="1:37">
      <c r="A477" s="4" t="s">
        <v>208</v>
      </c>
      <c r="B477" s="6" t="s">
        <v>1366</v>
      </c>
      <c r="C477" s="6" t="s">
        <v>871</v>
      </c>
      <c r="D477" s="6" t="s">
        <v>872</v>
      </c>
      <c r="E477" s="6" t="s">
        <v>1822</v>
      </c>
      <c r="F477" s="9" t="s">
        <v>9</v>
      </c>
      <c r="G477" s="24" t="s">
        <v>11</v>
      </c>
      <c r="H477" s="3" t="s">
        <v>1325</v>
      </c>
      <c r="I477" s="28">
        <v>41243</v>
      </c>
      <c r="J477" s="26"/>
      <c r="K477" s="26"/>
      <c r="L477" s="26"/>
      <c r="M477" s="26"/>
      <c r="N477" s="26"/>
      <c r="O477" s="26"/>
      <c r="P477" s="26"/>
      <c r="Q477" s="26"/>
      <c r="R477" s="26"/>
      <c r="S477" s="26">
        <v>0</v>
      </c>
      <c r="T477" s="26">
        <v>0</v>
      </c>
      <c r="U477" s="26">
        <v>0</v>
      </c>
      <c r="V477" s="26">
        <v>0</v>
      </c>
      <c r="W477" s="26">
        <v>0</v>
      </c>
      <c r="X477" s="26">
        <v>0</v>
      </c>
      <c r="Y477" s="26">
        <v>0</v>
      </c>
      <c r="Z477" s="26">
        <v>202149.88</v>
      </c>
      <c r="AA477" s="26">
        <v>0</v>
      </c>
      <c r="AB477" s="26">
        <v>0</v>
      </c>
      <c r="AC477" s="26">
        <v>0</v>
      </c>
      <c r="AD477" s="26">
        <v>0</v>
      </c>
      <c r="AE477" s="26">
        <v>0</v>
      </c>
      <c r="AF477" s="26">
        <v>0</v>
      </c>
      <c r="AG477" s="22">
        <f t="shared" si="35"/>
        <v>0</v>
      </c>
      <c r="AH477" s="22">
        <f t="shared" si="36"/>
        <v>202149.88</v>
      </c>
      <c r="AI477" s="22">
        <f t="shared" si="37"/>
        <v>0</v>
      </c>
      <c r="AJ477" s="22">
        <f t="shared" si="38"/>
        <v>0</v>
      </c>
      <c r="AK477" s="22">
        <f t="shared" si="39"/>
        <v>202149.88</v>
      </c>
    </row>
    <row r="478" spans="1:37">
      <c r="A478" s="4" t="s">
        <v>208</v>
      </c>
      <c r="B478" s="6" t="s">
        <v>1352</v>
      </c>
      <c r="C478" s="6" t="s">
        <v>1651</v>
      </c>
      <c r="D478" s="6" t="s">
        <v>740</v>
      </c>
      <c r="E478" s="6" t="s">
        <v>1816</v>
      </c>
      <c r="F478" s="9" t="s">
        <v>199</v>
      </c>
      <c r="G478" s="24" t="s">
        <v>11</v>
      </c>
      <c r="H478" s="3" t="s">
        <v>1325</v>
      </c>
      <c r="I478" s="28">
        <v>40902</v>
      </c>
      <c r="J478" s="26"/>
      <c r="K478" s="26"/>
      <c r="L478" s="26"/>
      <c r="M478" s="26"/>
      <c r="N478" s="26"/>
      <c r="O478" s="26"/>
      <c r="P478" s="26"/>
      <c r="Q478" s="26"/>
      <c r="R478" s="26"/>
      <c r="S478" s="26">
        <v>0</v>
      </c>
      <c r="T478" s="26">
        <v>0</v>
      </c>
      <c r="U478" s="26">
        <v>0</v>
      </c>
      <c r="V478" s="26">
        <v>0</v>
      </c>
      <c r="W478" s="26">
        <v>0</v>
      </c>
      <c r="X478" s="26">
        <v>0</v>
      </c>
      <c r="Y478" s="26">
        <v>0</v>
      </c>
      <c r="Z478" s="26">
        <v>0</v>
      </c>
      <c r="AA478" s="26">
        <v>0</v>
      </c>
      <c r="AB478" s="26">
        <v>0</v>
      </c>
      <c r="AC478" s="26">
        <v>0</v>
      </c>
      <c r="AD478" s="26">
        <v>0</v>
      </c>
      <c r="AE478" s="26">
        <v>0</v>
      </c>
      <c r="AF478" s="26">
        <v>0</v>
      </c>
      <c r="AG478" s="22">
        <f t="shared" si="35"/>
        <v>0</v>
      </c>
      <c r="AH478" s="22">
        <f t="shared" si="36"/>
        <v>0</v>
      </c>
      <c r="AI478" s="22">
        <f t="shared" si="37"/>
        <v>0</v>
      </c>
      <c r="AJ478" s="22">
        <f t="shared" si="38"/>
        <v>0</v>
      </c>
      <c r="AK478" s="22">
        <f t="shared" si="39"/>
        <v>0</v>
      </c>
    </row>
    <row r="479" spans="1:37">
      <c r="A479" s="4" t="s">
        <v>208</v>
      </c>
      <c r="B479" s="6" t="s">
        <v>1401</v>
      </c>
      <c r="C479" s="11" t="s">
        <v>1652</v>
      </c>
      <c r="D479" s="11" t="s">
        <v>586</v>
      </c>
      <c r="E479" s="6" t="s">
        <v>1816</v>
      </c>
      <c r="F479" s="9" t="s">
        <v>202</v>
      </c>
      <c r="G479" s="24" t="s">
        <v>206</v>
      </c>
      <c r="H479" s="3" t="s">
        <v>1325</v>
      </c>
      <c r="I479" s="28">
        <v>40908</v>
      </c>
      <c r="J479" s="26"/>
      <c r="K479" s="26"/>
      <c r="L479" s="26"/>
      <c r="M479" s="26"/>
      <c r="N479" s="26"/>
      <c r="O479" s="26"/>
      <c r="P479" s="26"/>
      <c r="Q479" s="26"/>
      <c r="R479" s="26"/>
      <c r="S479" s="26">
        <v>0</v>
      </c>
      <c r="T479" s="26">
        <v>0</v>
      </c>
      <c r="U479" s="26">
        <v>0</v>
      </c>
      <c r="V479" s="26">
        <v>0</v>
      </c>
      <c r="W479" s="26">
        <v>0</v>
      </c>
      <c r="X479" s="26">
        <v>0</v>
      </c>
      <c r="Y479" s="26">
        <v>0</v>
      </c>
      <c r="Z479" s="26">
        <v>0</v>
      </c>
      <c r="AA479" s="26">
        <v>0</v>
      </c>
      <c r="AB479" s="26">
        <v>0</v>
      </c>
      <c r="AC479" s="26">
        <v>0</v>
      </c>
      <c r="AD479" s="26">
        <v>0</v>
      </c>
      <c r="AE479" s="26">
        <v>0</v>
      </c>
      <c r="AF479" s="26">
        <v>0</v>
      </c>
      <c r="AG479" s="22">
        <f t="shared" si="35"/>
        <v>0</v>
      </c>
      <c r="AH479" s="22">
        <f t="shared" si="36"/>
        <v>0</v>
      </c>
      <c r="AI479" s="22">
        <f t="shared" si="37"/>
        <v>0</v>
      </c>
      <c r="AJ479" s="22">
        <f t="shared" si="38"/>
        <v>0</v>
      </c>
      <c r="AK479" s="22">
        <f t="shared" si="39"/>
        <v>0</v>
      </c>
    </row>
    <row r="480" spans="1:37">
      <c r="A480" s="4" t="s">
        <v>208</v>
      </c>
      <c r="B480" s="6" t="s">
        <v>1346</v>
      </c>
      <c r="C480" s="6" t="s">
        <v>176</v>
      </c>
      <c r="D480" s="6" t="s">
        <v>318</v>
      </c>
      <c r="E480" s="6" t="s">
        <v>1812</v>
      </c>
      <c r="F480" s="9" t="s">
        <v>199</v>
      </c>
      <c r="G480" s="24" t="s">
        <v>11</v>
      </c>
      <c r="H480" s="3" t="s">
        <v>1325</v>
      </c>
      <c r="I480" s="28">
        <v>40908</v>
      </c>
      <c r="J480" s="26"/>
      <c r="K480" s="26"/>
      <c r="L480" s="26"/>
      <c r="M480" s="26"/>
      <c r="N480" s="26"/>
      <c r="O480" s="26"/>
      <c r="P480" s="26"/>
      <c r="Q480" s="26"/>
      <c r="R480" s="26"/>
      <c r="S480" s="26">
        <v>0</v>
      </c>
      <c r="T480" s="26">
        <v>0</v>
      </c>
      <c r="U480" s="26">
        <v>0</v>
      </c>
      <c r="V480" s="26">
        <v>0</v>
      </c>
      <c r="W480" s="26">
        <v>0</v>
      </c>
      <c r="X480" s="26">
        <v>0</v>
      </c>
      <c r="Y480" s="26">
        <v>0</v>
      </c>
      <c r="Z480" s="26">
        <v>0</v>
      </c>
      <c r="AA480" s="26">
        <v>0</v>
      </c>
      <c r="AB480" s="26">
        <v>0</v>
      </c>
      <c r="AC480" s="26">
        <v>0</v>
      </c>
      <c r="AD480" s="26">
        <v>0</v>
      </c>
      <c r="AE480" s="26">
        <v>0</v>
      </c>
      <c r="AF480" s="26">
        <v>0</v>
      </c>
      <c r="AG480" s="22">
        <f t="shared" si="35"/>
        <v>0</v>
      </c>
      <c r="AH480" s="22">
        <f t="shared" si="36"/>
        <v>0</v>
      </c>
      <c r="AI480" s="22">
        <f t="shared" si="37"/>
        <v>0</v>
      </c>
      <c r="AJ480" s="22">
        <f t="shared" si="38"/>
        <v>0</v>
      </c>
      <c r="AK480" s="22">
        <f t="shared" si="39"/>
        <v>0</v>
      </c>
    </row>
    <row r="481" spans="1:37">
      <c r="A481" s="4" t="s">
        <v>208</v>
      </c>
      <c r="B481" s="6" t="s">
        <v>1352</v>
      </c>
      <c r="C481" s="6" t="s">
        <v>1653</v>
      </c>
      <c r="D481" s="6" t="s">
        <v>526</v>
      </c>
      <c r="E481" s="6" t="s">
        <v>1816</v>
      </c>
      <c r="F481" s="9" t="s">
        <v>199</v>
      </c>
      <c r="G481" s="24" t="s">
        <v>11</v>
      </c>
      <c r="H481" s="3" t="s">
        <v>1325</v>
      </c>
      <c r="I481" s="28">
        <v>40883</v>
      </c>
      <c r="J481" s="26"/>
      <c r="K481" s="26"/>
      <c r="L481" s="26"/>
      <c r="M481" s="26"/>
      <c r="N481" s="26"/>
      <c r="O481" s="26"/>
      <c r="P481" s="26"/>
      <c r="Q481" s="26"/>
      <c r="R481" s="26"/>
      <c r="S481" s="26">
        <v>0</v>
      </c>
      <c r="T481" s="26">
        <v>0</v>
      </c>
      <c r="U481" s="26">
        <v>0</v>
      </c>
      <c r="V481" s="26">
        <v>0</v>
      </c>
      <c r="W481" s="26">
        <v>0</v>
      </c>
      <c r="X481" s="26">
        <v>0</v>
      </c>
      <c r="Y481" s="26">
        <v>0</v>
      </c>
      <c r="Z481" s="26">
        <v>0</v>
      </c>
      <c r="AA481" s="26">
        <v>0</v>
      </c>
      <c r="AB481" s="26">
        <v>0</v>
      </c>
      <c r="AC481" s="26">
        <v>0</v>
      </c>
      <c r="AD481" s="26">
        <v>0</v>
      </c>
      <c r="AE481" s="26">
        <v>0</v>
      </c>
      <c r="AF481" s="26">
        <v>0</v>
      </c>
      <c r="AG481" s="22">
        <f t="shared" si="35"/>
        <v>0</v>
      </c>
      <c r="AH481" s="22">
        <f t="shared" si="36"/>
        <v>0</v>
      </c>
      <c r="AI481" s="22">
        <f t="shared" si="37"/>
        <v>0</v>
      </c>
      <c r="AJ481" s="22">
        <f t="shared" si="38"/>
        <v>0</v>
      </c>
      <c r="AK481" s="22">
        <f t="shared" si="39"/>
        <v>0</v>
      </c>
    </row>
    <row r="482" spans="1:37">
      <c r="A482" s="4" t="s">
        <v>208</v>
      </c>
      <c r="B482" s="6" t="s">
        <v>1352</v>
      </c>
      <c r="C482" s="6" t="s">
        <v>1654</v>
      </c>
      <c r="D482" s="6" t="s">
        <v>518</v>
      </c>
      <c r="E482" s="6" t="s">
        <v>1816</v>
      </c>
      <c r="F482" s="9" t="s">
        <v>199</v>
      </c>
      <c r="G482" s="24" t="s">
        <v>11</v>
      </c>
      <c r="H482" s="3" t="s">
        <v>1325</v>
      </c>
      <c r="I482" s="28">
        <v>40908</v>
      </c>
      <c r="J482" s="26"/>
      <c r="K482" s="26"/>
      <c r="L482" s="26"/>
      <c r="M482" s="26"/>
      <c r="N482" s="26"/>
      <c r="O482" s="26"/>
      <c r="P482" s="26"/>
      <c r="Q482" s="26"/>
      <c r="R482" s="26"/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  <c r="Z482" s="26">
        <v>0</v>
      </c>
      <c r="AA482" s="26">
        <v>0</v>
      </c>
      <c r="AB482" s="26">
        <v>0</v>
      </c>
      <c r="AC482" s="26">
        <v>0</v>
      </c>
      <c r="AD482" s="26">
        <v>0</v>
      </c>
      <c r="AE482" s="26">
        <v>0</v>
      </c>
      <c r="AF482" s="26">
        <v>0</v>
      </c>
      <c r="AG482" s="22">
        <f t="shared" si="35"/>
        <v>0</v>
      </c>
      <c r="AH482" s="22">
        <f t="shared" si="36"/>
        <v>0</v>
      </c>
      <c r="AI482" s="22">
        <f t="shared" si="37"/>
        <v>0</v>
      </c>
      <c r="AJ482" s="22">
        <f t="shared" si="38"/>
        <v>0</v>
      </c>
      <c r="AK482" s="22">
        <f t="shared" si="39"/>
        <v>0</v>
      </c>
    </row>
    <row r="483" spans="1:37">
      <c r="A483" s="4" t="s">
        <v>208</v>
      </c>
      <c r="B483" s="6" t="s">
        <v>1344</v>
      </c>
      <c r="C483" s="6" t="s">
        <v>1176</v>
      </c>
      <c r="D483" s="6" t="s">
        <v>1177</v>
      </c>
      <c r="E483" s="6" t="s">
        <v>1816</v>
      </c>
      <c r="F483" s="9" t="s">
        <v>199</v>
      </c>
      <c r="G483" s="24" t="s">
        <v>11</v>
      </c>
      <c r="H483" s="3" t="s">
        <v>1325</v>
      </c>
      <c r="I483" s="28">
        <v>40877</v>
      </c>
      <c r="J483" s="26"/>
      <c r="K483" s="26"/>
      <c r="L483" s="26"/>
      <c r="M483" s="26"/>
      <c r="N483" s="26"/>
      <c r="O483" s="26"/>
      <c r="P483" s="26"/>
      <c r="Q483" s="26"/>
      <c r="R483" s="26"/>
      <c r="S483" s="26">
        <v>0</v>
      </c>
      <c r="T483" s="26">
        <v>0</v>
      </c>
      <c r="U483" s="26">
        <v>0</v>
      </c>
      <c r="V483" s="26">
        <v>0</v>
      </c>
      <c r="W483" s="26">
        <v>0</v>
      </c>
      <c r="X483" s="26">
        <v>0</v>
      </c>
      <c r="Y483" s="26">
        <v>0</v>
      </c>
      <c r="Z483" s="26">
        <v>0</v>
      </c>
      <c r="AA483" s="26">
        <v>0</v>
      </c>
      <c r="AB483" s="26">
        <v>0</v>
      </c>
      <c r="AC483" s="26">
        <v>0</v>
      </c>
      <c r="AD483" s="26">
        <v>0</v>
      </c>
      <c r="AE483" s="26">
        <v>0</v>
      </c>
      <c r="AF483" s="26">
        <v>0</v>
      </c>
      <c r="AG483" s="22">
        <f t="shared" si="35"/>
        <v>0</v>
      </c>
      <c r="AH483" s="22">
        <f t="shared" si="36"/>
        <v>0</v>
      </c>
      <c r="AI483" s="22">
        <f t="shared" si="37"/>
        <v>0</v>
      </c>
      <c r="AJ483" s="22">
        <f t="shared" si="38"/>
        <v>0</v>
      </c>
      <c r="AK483" s="22">
        <f t="shared" si="39"/>
        <v>0</v>
      </c>
    </row>
    <row r="484" spans="1:37">
      <c r="A484" s="4" t="s">
        <v>208</v>
      </c>
      <c r="B484" s="6" t="s">
        <v>1376</v>
      </c>
      <c r="C484" s="6" t="s">
        <v>922</v>
      </c>
      <c r="D484" s="6" t="s">
        <v>923</v>
      </c>
      <c r="E484" s="6" t="s">
        <v>1815</v>
      </c>
      <c r="F484" s="9" t="s">
        <v>199</v>
      </c>
      <c r="G484" s="24" t="s">
        <v>203</v>
      </c>
      <c r="H484" s="3" t="s">
        <v>1325</v>
      </c>
      <c r="I484" s="28">
        <v>41395</v>
      </c>
      <c r="J484" s="26"/>
      <c r="K484" s="26"/>
      <c r="L484" s="26"/>
      <c r="M484" s="26"/>
      <c r="N484" s="26"/>
      <c r="O484" s="26"/>
      <c r="P484" s="26"/>
      <c r="Q484" s="26"/>
      <c r="R484" s="26"/>
      <c r="S484" s="26">
        <v>0</v>
      </c>
      <c r="T484" s="26">
        <v>0</v>
      </c>
      <c r="U484" s="26">
        <v>0</v>
      </c>
      <c r="V484" s="26">
        <v>0</v>
      </c>
      <c r="W484" s="26">
        <v>0</v>
      </c>
      <c r="X484" s="26">
        <v>0</v>
      </c>
      <c r="Y484" s="26">
        <v>0</v>
      </c>
      <c r="Z484" s="26">
        <v>0</v>
      </c>
      <c r="AA484" s="26">
        <v>0</v>
      </c>
      <c r="AB484" s="26">
        <v>0</v>
      </c>
      <c r="AC484" s="26">
        <v>0</v>
      </c>
      <c r="AD484" s="26">
        <v>0</v>
      </c>
      <c r="AE484" s="26">
        <v>0</v>
      </c>
      <c r="AF484" s="26">
        <v>197111.42</v>
      </c>
      <c r="AG484" s="22">
        <f t="shared" si="35"/>
        <v>0</v>
      </c>
      <c r="AH484" s="22">
        <f t="shared" si="36"/>
        <v>0</v>
      </c>
      <c r="AI484" s="22">
        <f t="shared" si="37"/>
        <v>0</v>
      </c>
      <c r="AJ484" s="22">
        <f t="shared" si="38"/>
        <v>197111.42</v>
      </c>
      <c r="AK484" s="22">
        <f t="shared" si="39"/>
        <v>197111.42</v>
      </c>
    </row>
    <row r="485" spans="1:37">
      <c r="A485" s="4" t="s">
        <v>208</v>
      </c>
      <c r="B485" s="6" t="s">
        <v>1407</v>
      </c>
      <c r="C485" s="6" t="s">
        <v>885</v>
      </c>
      <c r="D485" s="6" t="s">
        <v>886</v>
      </c>
      <c r="E485" s="6" t="s">
        <v>1816</v>
      </c>
      <c r="F485" s="9" t="s">
        <v>202</v>
      </c>
      <c r="G485" s="24" t="s">
        <v>206</v>
      </c>
      <c r="H485" s="3" t="s">
        <v>1325</v>
      </c>
      <c r="I485" s="28">
        <v>40847</v>
      </c>
      <c r="J485" s="26"/>
      <c r="K485" s="26"/>
      <c r="L485" s="26"/>
      <c r="M485" s="26"/>
      <c r="N485" s="26"/>
      <c r="O485" s="26"/>
      <c r="P485" s="26"/>
      <c r="Q485" s="26"/>
      <c r="R485" s="26"/>
      <c r="S485" s="26">
        <v>0</v>
      </c>
      <c r="T485" s="26">
        <v>0</v>
      </c>
      <c r="U485" s="26">
        <v>0</v>
      </c>
      <c r="V485" s="26">
        <v>0</v>
      </c>
      <c r="W485" s="26">
        <v>0</v>
      </c>
      <c r="X485" s="26">
        <v>0</v>
      </c>
      <c r="Y485" s="26">
        <v>0</v>
      </c>
      <c r="Z485" s="26">
        <v>0</v>
      </c>
      <c r="AA485" s="26">
        <v>0</v>
      </c>
      <c r="AB485" s="26">
        <v>0</v>
      </c>
      <c r="AC485" s="26">
        <v>0</v>
      </c>
      <c r="AD485" s="26">
        <v>0</v>
      </c>
      <c r="AE485" s="26">
        <v>0</v>
      </c>
      <c r="AF485" s="26">
        <v>0</v>
      </c>
      <c r="AG485" s="22">
        <f t="shared" si="35"/>
        <v>0</v>
      </c>
      <c r="AH485" s="22">
        <f t="shared" si="36"/>
        <v>0</v>
      </c>
      <c r="AI485" s="22">
        <f t="shared" si="37"/>
        <v>0</v>
      </c>
      <c r="AJ485" s="22">
        <f t="shared" si="38"/>
        <v>0</v>
      </c>
      <c r="AK485" s="22">
        <f t="shared" si="39"/>
        <v>0</v>
      </c>
    </row>
    <row r="486" spans="1:37">
      <c r="A486" s="4" t="s">
        <v>208</v>
      </c>
      <c r="B486" s="6" t="s">
        <v>1383</v>
      </c>
      <c r="C486" s="6" t="s">
        <v>939</v>
      </c>
      <c r="D486" s="6" t="s">
        <v>940</v>
      </c>
      <c r="E486" s="6" t="s">
        <v>1815</v>
      </c>
      <c r="F486" s="9" t="s">
        <v>199</v>
      </c>
      <c r="G486" s="24" t="s">
        <v>11</v>
      </c>
      <c r="H486" s="3" t="s">
        <v>1325</v>
      </c>
      <c r="I486" s="28">
        <v>40754</v>
      </c>
      <c r="J486" s="26"/>
      <c r="K486" s="26"/>
      <c r="L486" s="26"/>
      <c r="M486" s="26"/>
      <c r="N486" s="26"/>
      <c r="O486" s="26"/>
      <c r="P486" s="26"/>
      <c r="Q486" s="26"/>
      <c r="R486" s="26"/>
      <c r="S486" s="26">
        <v>0</v>
      </c>
      <c r="T486" s="26">
        <v>0</v>
      </c>
      <c r="U486" s="26">
        <v>0</v>
      </c>
      <c r="V486" s="26">
        <v>0</v>
      </c>
      <c r="W486" s="26">
        <v>0</v>
      </c>
      <c r="X486" s="26">
        <v>0</v>
      </c>
      <c r="Y486" s="26">
        <v>0</v>
      </c>
      <c r="Z486" s="26">
        <v>0</v>
      </c>
      <c r="AA486" s="26">
        <v>0</v>
      </c>
      <c r="AB486" s="26">
        <v>0</v>
      </c>
      <c r="AC486" s="26">
        <v>0</v>
      </c>
      <c r="AD486" s="26">
        <v>0</v>
      </c>
      <c r="AE486" s="26">
        <v>0</v>
      </c>
      <c r="AF486" s="26">
        <v>0</v>
      </c>
      <c r="AG486" s="22">
        <f t="shared" si="35"/>
        <v>0</v>
      </c>
      <c r="AH486" s="22">
        <f t="shared" si="36"/>
        <v>0</v>
      </c>
      <c r="AI486" s="22">
        <f t="shared" si="37"/>
        <v>0</v>
      </c>
      <c r="AJ486" s="22">
        <f t="shared" si="38"/>
        <v>0</v>
      </c>
      <c r="AK486" s="22">
        <f t="shared" si="39"/>
        <v>0</v>
      </c>
    </row>
    <row r="487" spans="1:37">
      <c r="A487" s="4" t="s">
        <v>208</v>
      </c>
      <c r="B487" s="6" t="s">
        <v>1362</v>
      </c>
      <c r="C487" s="6" t="s">
        <v>251</v>
      </c>
      <c r="D487" s="6" t="s">
        <v>293</v>
      </c>
      <c r="E487" s="6" t="s">
        <v>1811</v>
      </c>
      <c r="F487" s="9" t="s">
        <v>198</v>
      </c>
      <c r="G487" s="9" t="s">
        <v>205</v>
      </c>
      <c r="H487" s="3" t="s">
        <v>1325</v>
      </c>
      <c r="I487" s="28">
        <v>40877</v>
      </c>
      <c r="J487" s="26"/>
      <c r="K487" s="26"/>
      <c r="L487" s="26"/>
      <c r="M487" s="26"/>
      <c r="N487" s="26"/>
      <c r="O487" s="26"/>
      <c r="P487" s="26"/>
      <c r="Q487" s="26"/>
      <c r="R487" s="26"/>
      <c r="S487" s="26">
        <v>0</v>
      </c>
      <c r="T487" s="26">
        <v>0</v>
      </c>
      <c r="U487" s="26">
        <v>0</v>
      </c>
      <c r="V487" s="26">
        <v>0</v>
      </c>
      <c r="W487" s="26">
        <v>0</v>
      </c>
      <c r="X487" s="26">
        <v>0</v>
      </c>
      <c r="Y487" s="26">
        <v>0</v>
      </c>
      <c r="Z487" s="26">
        <v>0</v>
      </c>
      <c r="AA487" s="26">
        <v>0</v>
      </c>
      <c r="AB487" s="26">
        <v>0</v>
      </c>
      <c r="AC487" s="26">
        <v>0</v>
      </c>
      <c r="AD487" s="26">
        <v>0</v>
      </c>
      <c r="AE487" s="26">
        <v>0</v>
      </c>
      <c r="AF487" s="26">
        <v>0</v>
      </c>
      <c r="AG487" s="22">
        <f t="shared" si="35"/>
        <v>0</v>
      </c>
      <c r="AH487" s="22">
        <f t="shared" si="36"/>
        <v>0</v>
      </c>
      <c r="AI487" s="22">
        <f t="shared" si="37"/>
        <v>0</v>
      </c>
      <c r="AJ487" s="22">
        <f t="shared" si="38"/>
        <v>0</v>
      </c>
      <c r="AK487" s="22">
        <f t="shared" si="39"/>
        <v>0</v>
      </c>
    </row>
    <row r="488" spans="1:37">
      <c r="A488" s="4" t="s">
        <v>208</v>
      </c>
      <c r="B488" s="6" t="s">
        <v>1427</v>
      </c>
      <c r="C488" s="6" t="s">
        <v>1655</v>
      </c>
      <c r="D488" s="6" t="s">
        <v>1656</v>
      </c>
      <c r="E488" s="6" t="s">
        <v>1814</v>
      </c>
      <c r="F488" s="9" t="s">
        <v>1201</v>
      </c>
      <c r="G488" s="24" t="s">
        <v>11</v>
      </c>
      <c r="H488" s="3" t="s">
        <v>1325</v>
      </c>
      <c r="I488" s="28">
        <v>40877</v>
      </c>
      <c r="J488" s="26"/>
      <c r="K488" s="26"/>
      <c r="L488" s="26"/>
      <c r="M488" s="26"/>
      <c r="N488" s="26"/>
      <c r="O488" s="26"/>
      <c r="P488" s="26"/>
      <c r="Q488" s="26"/>
      <c r="R488" s="26"/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  <c r="Z488" s="26">
        <v>0</v>
      </c>
      <c r="AA488" s="26">
        <v>0</v>
      </c>
      <c r="AB488" s="26">
        <v>0</v>
      </c>
      <c r="AC488" s="26">
        <v>0</v>
      </c>
      <c r="AD488" s="26">
        <v>0</v>
      </c>
      <c r="AE488" s="26">
        <v>0</v>
      </c>
      <c r="AF488" s="26">
        <v>0</v>
      </c>
      <c r="AG488" s="22">
        <f t="shared" si="35"/>
        <v>0</v>
      </c>
      <c r="AH488" s="22">
        <f t="shared" si="36"/>
        <v>0</v>
      </c>
      <c r="AI488" s="22">
        <f t="shared" si="37"/>
        <v>0</v>
      </c>
      <c r="AJ488" s="22">
        <f t="shared" si="38"/>
        <v>0</v>
      </c>
      <c r="AK488" s="22">
        <f t="shared" si="39"/>
        <v>0</v>
      </c>
    </row>
    <row r="489" spans="1:37">
      <c r="A489" s="4" t="s">
        <v>208</v>
      </c>
      <c r="B489" s="6" t="s">
        <v>1355</v>
      </c>
      <c r="C489" s="6" t="s">
        <v>475</v>
      </c>
      <c r="D489" s="6" t="s">
        <v>476</v>
      </c>
      <c r="E489" s="6" t="s">
        <v>1816</v>
      </c>
      <c r="F489" s="9" t="s">
        <v>199</v>
      </c>
      <c r="G489" s="24" t="s">
        <v>11</v>
      </c>
      <c r="H489" s="3" t="s">
        <v>1325</v>
      </c>
      <c r="I489" s="28">
        <v>41274</v>
      </c>
      <c r="J489" s="26"/>
      <c r="K489" s="26"/>
      <c r="L489" s="26"/>
      <c r="M489" s="26"/>
      <c r="N489" s="26"/>
      <c r="O489" s="26"/>
      <c r="P489" s="26"/>
      <c r="Q489" s="26"/>
      <c r="R489" s="26"/>
      <c r="S489" s="26">
        <v>0</v>
      </c>
      <c r="T489" s="26">
        <v>0</v>
      </c>
      <c r="U489" s="26">
        <v>0</v>
      </c>
      <c r="V489" s="26">
        <v>0</v>
      </c>
      <c r="W489" s="26">
        <v>0</v>
      </c>
      <c r="X489" s="26">
        <v>0</v>
      </c>
      <c r="Y489" s="26">
        <v>0</v>
      </c>
      <c r="Z489" s="26">
        <v>0</v>
      </c>
      <c r="AA489" s="26">
        <v>194930.33</v>
      </c>
      <c r="AB489" s="26">
        <v>0</v>
      </c>
      <c r="AC489" s="26">
        <v>0</v>
      </c>
      <c r="AD489" s="26">
        <v>0</v>
      </c>
      <c r="AE489" s="26">
        <v>0</v>
      </c>
      <c r="AF489" s="26">
        <v>0</v>
      </c>
      <c r="AG489" s="22">
        <f t="shared" si="35"/>
        <v>0</v>
      </c>
      <c r="AH489" s="22">
        <f t="shared" si="36"/>
        <v>194930.33</v>
      </c>
      <c r="AI489" s="22">
        <f t="shared" si="37"/>
        <v>0</v>
      </c>
      <c r="AJ489" s="22">
        <f t="shared" si="38"/>
        <v>0</v>
      </c>
      <c r="AK489" s="22">
        <f t="shared" si="39"/>
        <v>194930.33</v>
      </c>
    </row>
    <row r="490" spans="1:37">
      <c r="A490" s="4" t="s">
        <v>208</v>
      </c>
      <c r="B490" s="6" t="s">
        <v>1391</v>
      </c>
      <c r="C490" s="6" t="s">
        <v>482</v>
      </c>
      <c r="D490" s="6" t="s">
        <v>483</v>
      </c>
      <c r="E490" s="6" t="s">
        <v>1820</v>
      </c>
      <c r="F490" s="9" t="s">
        <v>199</v>
      </c>
      <c r="G490" s="24" t="s">
        <v>11</v>
      </c>
      <c r="H490" s="3" t="s">
        <v>1325</v>
      </c>
      <c r="I490" s="28">
        <v>41243</v>
      </c>
      <c r="J490" s="26"/>
      <c r="K490" s="26"/>
      <c r="L490" s="26"/>
      <c r="M490" s="26"/>
      <c r="N490" s="26"/>
      <c r="O490" s="26"/>
      <c r="P490" s="26"/>
      <c r="Q490" s="26"/>
      <c r="R490" s="26"/>
      <c r="S490" s="26">
        <v>0</v>
      </c>
      <c r="T490" s="26">
        <v>0</v>
      </c>
      <c r="U490" s="26">
        <v>0</v>
      </c>
      <c r="V490" s="26">
        <v>0</v>
      </c>
      <c r="W490" s="26">
        <v>0</v>
      </c>
      <c r="X490" s="26">
        <v>0</v>
      </c>
      <c r="Y490" s="26">
        <v>0</v>
      </c>
      <c r="Z490" s="26">
        <v>194043.43</v>
      </c>
      <c r="AA490" s="26">
        <v>0</v>
      </c>
      <c r="AB490" s="26">
        <v>0</v>
      </c>
      <c r="AC490" s="26">
        <v>0</v>
      </c>
      <c r="AD490" s="26">
        <v>0</v>
      </c>
      <c r="AE490" s="26">
        <v>0</v>
      </c>
      <c r="AF490" s="26">
        <v>0</v>
      </c>
      <c r="AG490" s="22">
        <f t="shared" si="35"/>
        <v>0</v>
      </c>
      <c r="AH490" s="22">
        <f t="shared" si="36"/>
        <v>194043.43</v>
      </c>
      <c r="AI490" s="22">
        <f t="shared" si="37"/>
        <v>0</v>
      </c>
      <c r="AJ490" s="22">
        <f t="shared" si="38"/>
        <v>0</v>
      </c>
      <c r="AK490" s="22">
        <f t="shared" si="39"/>
        <v>194043.43</v>
      </c>
    </row>
    <row r="491" spans="1:37">
      <c r="A491" s="4" t="s">
        <v>208</v>
      </c>
      <c r="B491" s="6" t="s">
        <v>1352</v>
      </c>
      <c r="C491" s="6" t="s">
        <v>1657</v>
      </c>
      <c r="D491" s="6" t="s">
        <v>1658</v>
      </c>
      <c r="E491" s="6" t="s">
        <v>1816</v>
      </c>
      <c r="F491" s="9" t="s">
        <v>199</v>
      </c>
      <c r="G491" s="24" t="s">
        <v>11</v>
      </c>
      <c r="H491" s="3" t="s">
        <v>1325</v>
      </c>
      <c r="I491" s="28">
        <v>41061</v>
      </c>
      <c r="J491" s="26"/>
      <c r="K491" s="26"/>
      <c r="L491" s="26"/>
      <c r="M491" s="26"/>
      <c r="N491" s="26"/>
      <c r="O491" s="26"/>
      <c r="P491" s="26"/>
      <c r="Q491" s="26"/>
      <c r="R491" s="26"/>
      <c r="S491" s="26">
        <v>0</v>
      </c>
      <c r="T491" s="26">
        <v>0</v>
      </c>
      <c r="U491" s="26">
        <v>193772</v>
      </c>
      <c r="V491" s="26">
        <v>0</v>
      </c>
      <c r="W491" s="26">
        <v>0</v>
      </c>
      <c r="X491" s="26">
        <v>0</v>
      </c>
      <c r="Y491" s="26">
        <v>0</v>
      </c>
      <c r="Z491" s="26">
        <v>0</v>
      </c>
      <c r="AA491" s="26">
        <v>0</v>
      </c>
      <c r="AB491" s="26">
        <v>0</v>
      </c>
      <c r="AC491" s="26">
        <v>0</v>
      </c>
      <c r="AD491" s="26">
        <v>0</v>
      </c>
      <c r="AE491" s="26">
        <v>0</v>
      </c>
      <c r="AF491" s="26">
        <v>0</v>
      </c>
      <c r="AG491" s="22">
        <f t="shared" si="35"/>
        <v>0</v>
      </c>
      <c r="AH491" s="22">
        <f t="shared" si="36"/>
        <v>193772</v>
      </c>
      <c r="AI491" s="22">
        <f t="shared" si="37"/>
        <v>0</v>
      </c>
      <c r="AJ491" s="22">
        <f t="shared" si="38"/>
        <v>0</v>
      </c>
      <c r="AK491" s="22">
        <f t="shared" si="39"/>
        <v>193772</v>
      </c>
    </row>
    <row r="492" spans="1:37">
      <c r="A492" s="4" t="s">
        <v>208</v>
      </c>
      <c r="B492" s="6" t="s">
        <v>1344</v>
      </c>
      <c r="C492" s="6" t="s">
        <v>1152</v>
      </c>
      <c r="D492" s="6" t="s">
        <v>1153</v>
      </c>
      <c r="E492" s="6" t="s">
        <v>1816</v>
      </c>
      <c r="F492" s="9" t="s">
        <v>199</v>
      </c>
      <c r="G492" s="24" t="s">
        <v>11</v>
      </c>
      <c r="H492" s="3" t="s">
        <v>1325</v>
      </c>
      <c r="I492" s="28">
        <v>40877</v>
      </c>
      <c r="J492" s="26"/>
      <c r="K492" s="26"/>
      <c r="L492" s="26"/>
      <c r="M492" s="26"/>
      <c r="N492" s="26"/>
      <c r="O492" s="26"/>
      <c r="P492" s="26"/>
      <c r="Q492" s="26"/>
      <c r="R492" s="26"/>
      <c r="S492" s="26">
        <v>0</v>
      </c>
      <c r="T492" s="26">
        <v>0</v>
      </c>
      <c r="U492" s="26">
        <v>0</v>
      </c>
      <c r="V492" s="26">
        <v>0</v>
      </c>
      <c r="W492" s="26">
        <v>0</v>
      </c>
      <c r="X492" s="26">
        <v>0</v>
      </c>
      <c r="Y492" s="26">
        <v>0</v>
      </c>
      <c r="Z492" s="26">
        <v>0</v>
      </c>
      <c r="AA492" s="26">
        <v>0</v>
      </c>
      <c r="AB492" s="26">
        <v>0</v>
      </c>
      <c r="AC492" s="26">
        <v>0</v>
      </c>
      <c r="AD492" s="26">
        <v>0</v>
      </c>
      <c r="AE492" s="26">
        <v>0</v>
      </c>
      <c r="AF492" s="26">
        <v>0</v>
      </c>
      <c r="AG492" s="22">
        <f t="shared" si="35"/>
        <v>0</v>
      </c>
      <c r="AH492" s="22">
        <f t="shared" si="36"/>
        <v>0</v>
      </c>
      <c r="AI492" s="22">
        <f t="shared" si="37"/>
        <v>0</v>
      </c>
      <c r="AJ492" s="22">
        <f t="shared" si="38"/>
        <v>0</v>
      </c>
      <c r="AK492" s="22">
        <f t="shared" si="39"/>
        <v>0</v>
      </c>
    </row>
    <row r="493" spans="1:37">
      <c r="A493" s="4" t="s">
        <v>208</v>
      </c>
      <c r="B493" s="6" t="s">
        <v>1344</v>
      </c>
      <c r="C493" s="6" t="s">
        <v>1146</v>
      </c>
      <c r="D493" s="6" t="s">
        <v>1147</v>
      </c>
      <c r="E493" s="6" t="s">
        <v>1816</v>
      </c>
      <c r="F493" s="9" t="s">
        <v>199</v>
      </c>
      <c r="G493" s="24" t="s">
        <v>11</v>
      </c>
      <c r="H493" s="3" t="s">
        <v>1325</v>
      </c>
      <c r="I493" s="28">
        <v>40877</v>
      </c>
      <c r="J493" s="26"/>
      <c r="K493" s="26"/>
      <c r="L493" s="26"/>
      <c r="M493" s="26"/>
      <c r="N493" s="26"/>
      <c r="O493" s="26"/>
      <c r="P493" s="26"/>
      <c r="Q493" s="26"/>
      <c r="R493" s="26"/>
      <c r="S493" s="26">
        <v>0</v>
      </c>
      <c r="T493" s="26">
        <v>0</v>
      </c>
      <c r="U493" s="26">
        <v>0</v>
      </c>
      <c r="V493" s="26">
        <v>0</v>
      </c>
      <c r="W493" s="26">
        <v>0</v>
      </c>
      <c r="X493" s="26">
        <v>0</v>
      </c>
      <c r="Y493" s="26">
        <v>0</v>
      </c>
      <c r="Z493" s="26">
        <v>0</v>
      </c>
      <c r="AA493" s="26">
        <v>0</v>
      </c>
      <c r="AB493" s="26">
        <v>0</v>
      </c>
      <c r="AC493" s="26">
        <v>0</v>
      </c>
      <c r="AD493" s="26">
        <v>0</v>
      </c>
      <c r="AE493" s="26">
        <v>0</v>
      </c>
      <c r="AF493" s="26">
        <v>0</v>
      </c>
      <c r="AG493" s="22">
        <f t="shared" si="35"/>
        <v>0</v>
      </c>
      <c r="AH493" s="22">
        <f t="shared" si="36"/>
        <v>0</v>
      </c>
      <c r="AI493" s="22">
        <f t="shared" si="37"/>
        <v>0</v>
      </c>
      <c r="AJ493" s="22">
        <f t="shared" si="38"/>
        <v>0</v>
      </c>
      <c r="AK493" s="22">
        <f t="shared" si="39"/>
        <v>0</v>
      </c>
    </row>
    <row r="494" spans="1:37">
      <c r="A494" s="4" t="s">
        <v>208</v>
      </c>
      <c r="B494" s="6" t="s">
        <v>1391</v>
      </c>
      <c r="C494" s="6" t="s">
        <v>1036</v>
      </c>
      <c r="D494" s="6" t="s">
        <v>1037</v>
      </c>
      <c r="E494" s="6" t="s">
        <v>1820</v>
      </c>
      <c r="F494" s="9" t="s">
        <v>199</v>
      </c>
      <c r="G494" s="24" t="s">
        <v>11</v>
      </c>
      <c r="H494" s="3" t="s">
        <v>1325</v>
      </c>
      <c r="I494" s="28">
        <v>40908</v>
      </c>
      <c r="J494" s="26"/>
      <c r="K494" s="26"/>
      <c r="L494" s="26"/>
      <c r="M494" s="26"/>
      <c r="N494" s="26"/>
      <c r="O494" s="26"/>
      <c r="P494" s="26"/>
      <c r="Q494" s="26"/>
      <c r="R494" s="26"/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  <c r="Z494" s="26">
        <v>0</v>
      </c>
      <c r="AA494" s="26">
        <v>0</v>
      </c>
      <c r="AB494" s="26">
        <v>0</v>
      </c>
      <c r="AC494" s="26">
        <v>0</v>
      </c>
      <c r="AD494" s="26">
        <v>0</v>
      </c>
      <c r="AE494" s="26">
        <v>0</v>
      </c>
      <c r="AF494" s="26">
        <v>0</v>
      </c>
      <c r="AG494" s="22">
        <f t="shared" si="35"/>
        <v>0</v>
      </c>
      <c r="AH494" s="22">
        <f t="shared" si="36"/>
        <v>0</v>
      </c>
      <c r="AI494" s="22">
        <f t="shared" si="37"/>
        <v>0</v>
      </c>
      <c r="AJ494" s="22">
        <f t="shared" si="38"/>
        <v>0</v>
      </c>
      <c r="AK494" s="22">
        <f t="shared" si="39"/>
        <v>0</v>
      </c>
    </row>
    <row r="495" spans="1:37">
      <c r="A495" s="4" t="s">
        <v>208</v>
      </c>
      <c r="B495" s="6" t="s">
        <v>1346</v>
      </c>
      <c r="C495" s="6" t="s">
        <v>317</v>
      </c>
      <c r="D495" s="6" t="s">
        <v>1659</v>
      </c>
      <c r="E495" s="6" t="s">
        <v>1810</v>
      </c>
      <c r="F495" s="9" t="s">
        <v>197</v>
      </c>
      <c r="G495" s="24" t="s">
        <v>11</v>
      </c>
      <c r="H495" s="3" t="s">
        <v>1325</v>
      </c>
      <c r="I495" s="28">
        <v>41027</v>
      </c>
      <c r="J495" s="26"/>
      <c r="K495" s="26"/>
      <c r="L495" s="26"/>
      <c r="M495" s="26"/>
      <c r="N495" s="26"/>
      <c r="O495" s="26"/>
      <c r="P495" s="26"/>
      <c r="Q495" s="26"/>
      <c r="R495" s="26"/>
      <c r="S495" s="26">
        <v>189342.31000000003</v>
      </c>
      <c r="T495" s="26">
        <v>0</v>
      </c>
      <c r="U495" s="26">
        <v>0</v>
      </c>
      <c r="V495" s="26">
        <v>0</v>
      </c>
      <c r="W495" s="26">
        <v>0</v>
      </c>
      <c r="X495" s="26">
        <v>0</v>
      </c>
      <c r="Y495" s="26">
        <v>0</v>
      </c>
      <c r="Z495" s="26">
        <v>0</v>
      </c>
      <c r="AA495" s="26">
        <v>0</v>
      </c>
      <c r="AB495" s="26">
        <v>0</v>
      </c>
      <c r="AC495" s="26">
        <v>0</v>
      </c>
      <c r="AD495" s="26">
        <v>0</v>
      </c>
      <c r="AE495" s="26">
        <v>0</v>
      </c>
      <c r="AF495" s="26">
        <v>0</v>
      </c>
      <c r="AG495" s="22">
        <f t="shared" si="35"/>
        <v>0</v>
      </c>
      <c r="AH495" s="22">
        <f t="shared" si="36"/>
        <v>189342.31000000003</v>
      </c>
      <c r="AI495" s="22">
        <f t="shared" si="37"/>
        <v>0</v>
      </c>
      <c r="AJ495" s="22">
        <f t="shared" si="38"/>
        <v>0</v>
      </c>
      <c r="AK495" s="22">
        <f t="shared" si="39"/>
        <v>189342.31000000003</v>
      </c>
    </row>
    <row r="496" spans="1:37">
      <c r="A496" s="4" t="s">
        <v>208</v>
      </c>
      <c r="B496" s="6" t="s">
        <v>1350</v>
      </c>
      <c r="C496" s="6" t="s">
        <v>1660</v>
      </c>
      <c r="D496" s="6" t="s">
        <v>488</v>
      </c>
      <c r="E496" s="6" t="s">
        <v>1816</v>
      </c>
      <c r="F496" s="9" t="s">
        <v>198</v>
      </c>
      <c r="G496" s="9" t="s">
        <v>205</v>
      </c>
      <c r="H496" s="3" t="s">
        <v>1325</v>
      </c>
      <c r="I496" s="28">
        <v>40891</v>
      </c>
      <c r="J496" s="26"/>
      <c r="K496" s="26"/>
      <c r="L496" s="26"/>
      <c r="M496" s="26"/>
      <c r="N496" s="26"/>
      <c r="O496" s="26"/>
      <c r="P496" s="26"/>
      <c r="Q496" s="26"/>
      <c r="R496" s="26"/>
      <c r="S496" s="26">
        <v>0</v>
      </c>
      <c r="T496" s="26">
        <v>0</v>
      </c>
      <c r="U496" s="26">
        <v>0</v>
      </c>
      <c r="V496" s="26">
        <v>0</v>
      </c>
      <c r="W496" s="26">
        <v>0</v>
      </c>
      <c r="X496" s="26">
        <v>0</v>
      </c>
      <c r="Y496" s="26">
        <v>0</v>
      </c>
      <c r="Z496" s="26">
        <v>0</v>
      </c>
      <c r="AA496" s="26">
        <v>0</v>
      </c>
      <c r="AB496" s="26">
        <v>0</v>
      </c>
      <c r="AC496" s="26">
        <v>0</v>
      </c>
      <c r="AD496" s="26">
        <v>0</v>
      </c>
      <c r="AE496" s="26">
        <v>0</v>
      </c>
      <c r="AF496" s="26">
        <v>0</v>
      </c>
      <c r="AG496" s="22">
        <f t="shared" si="35"/>
        <v>0</v>
      </c>
      <c r="AH496" s="22">
        <f t="shared" si="36"/>
        <v>0</v>
      </c>
      <c r="AI496" s="22">
        <f t="shared" si="37"/>
        <v>0</v>
      </c>
      <c r="AJ496" s="22">
        <f t="shared" si="38"/>
        <v>0</v>
      </c>
      <c r="AK496" s="22">
        <f t="shared" si="39"/>
        <v>0</v>
      </c>
    </row>
    <row r="497" spans="1:37">
      <c r="A497" s="4" t="s">
        <v>208</v>
      </c>
      <c r="B497" s="6" t="s">
        <v>1424</v>
      </c>
      <c r="C497" s="6" t="s">
        <v>600</v>
      </c>
      <c r="D497" s="6" t="s">
        <v>601</v>
      </c>
      <c r="E497" s="6" t="s">
        <v>1816</v>
      </c>
      <c r="F497" s="9" t="s">
        <v>199</v>
      </c>
      <c r="G497" s="24" t="s">
        <v>11</v>
      </c>
      <c r="H497" s="3" t="s">
        <v>1325</v>
      </c>
      <c r="I497" s="28">
        <v>41274</v>
      </c>
      <c r="J497" s="26"/>
      <c r="K497" s="26"/>
      <c r="L497" s="26"/>
      <c r="M497" s="26"/>
      <c r="N497" s="26"/>
      <c r="O497" s="26"/>
      <c r="P497" s="26"/>
      <c r="Q497" s="26"/>
      <c r="R497" s="26"/>
      <c r="S497" s="26">
        <v>0</v>
      </c>
      <c r="T497" s="26">
        <v>0</v>
      </c>
      <c r="U497" s="26">
        <v>0</v>
      </c>
      <c r="V497" s="26">
        <v>0</v>
      </c>
      <c r="W497" s="26">
        <v>0</v>
      </c>
      <c r="X497" s="26">
        <v>0</v>
      </c>
      <c r="Y497" s="26">
        <v>0</v>
      </c>
      <c r="Z497" s="26">
        <v>0</v>
      </c>
      <c r="AA497" s="26">
        <v>188877</v>
      </c>
      <c r="AB497" s="26">
        <v>0</v>
      </c>
      <c r="AC497" s="26">
        <v>0</v>
      </c>
      <c r="AD497" s="26">
        <v>0</v>
      </c>
      <c r="AE497" s="26">
        <v>0</v>
      </c>
      <c r="AF497" s="26">
        <v>0</v>
      </c>
      <c r="AG497" s="22">
        <f t="shared" si="35"/>
        <v>0</v>
      </c>
      <c r="AH497" s="22">
        <f t="shared" si="36"/>
        <v>188877</v>
      </c>
      <c r="AI497" s="22">
        <f t="shared" si="37"/>
        <v>0</v>
      </c>
      <c r="AJ497" s="22">
        <f t="shared" si="38"/>
        <v>0</v>
      </c>
      <c r="AK497" s="22">
        <f t="shared" si="39"/>
        <v>188877</v>
      </c>
    </row>
    <row r="498" spans="1:37">
      <c r="A498" s="4" t="s">
        <v>208</v>
      </c>
      <c r="B498" s="6" t="s">
        <v>1424</v>
      </c>
      <c r="C498" s="6" t="s">
        <v>602</v>
      </c>
      <c r="D498" s="6" t="s">
        <v>603</v>
      </c>
      <c r="E498" s="6" t="s">
        <v>1816</v>
      </c>
      <c r="F498" s="9" t="s">
        <v>199</v>
      </c>
      <c r="G498" s="24" t="s">
        <v>11</v>
      </c>
      <c r="H498" s="3" t="s">
        <v>1325</v>
      </c>
      <c r="I498" s="28">
        <v>41274</v>
      </c>
      <c r="J498" s="26"/>
      <c r="K498" s="26"/>
      <c r="L498" s="26"/>
      <c r="M498" s="26"/>
      <c r="N498" s="26"/>
      <c r="O498" s="26"/>
      <c r="P498" s="26"/>
      <c r="Q498" s="26"/>
      <c r="R498" s="26"/>
      <c r="S498" s="26">
        <v>0</v>
      </c>
      <c r="T498" s="26">
        <v>0</v>
      </c>
      <c r="U498" s="26">
        <v>0</v>
      </c>
      <c r="V498" s="26">
        <v>0</v>
      </c>
      <c r="W498" s="26">
        <v>0</v>
      </c>
      <c r="X498" s="26">
        <v>0</v>
      </c>
      <c r="Y498" s="26">
        <v>0</v>
      </c>
      <c r="Z498" s="26">
        <v>0</v>
      </c>
      <c r="AA498" s="26">
        <v>188877</v>
      </c>
      <c r="AB498" s="26">
        <v>0</v>
      </c>
      <c r="AC498" s="26">
        <v>0</v>
      </c>
      <c r="AD498" s="26">
        <v>0</v>
      </c>
      <c r="AE498" s="26">
        <v>0</v>
      </c>
      <c r="AF498" s="26">
        <v>0</v>
      </c>
      <c r="AG498" s="22">
        <f t="shared" si="35"/>
        <v>0</v>
      </c>
      <c r="AH498" s="22">
        <f t="shared" si="36"/>
        <v>188877</v>
      </c>
      <c r="AI498" s="22">
        <f t="shared" si="37"/>
        <v>0</v>
      </c>
      <c r="AJ498" s="22">
        <f t="shared" si="38"/>
        <v>0</v>
      </c>
      <c r="AK498" s="22">
        <f t="shared" si="39"/>
        <v>188877</v>
      </c>
    </row>
    <row r="499" spans="1:37">
      <c r="A499" s="4" t="s">
        <v>208</v>
      </c>
      <c r="B499" s="6" t="s">
        <v>1424</v>
      </c>
      <c r="C499" s="6" t="s">
        <v>604</v>
      </c>
      <c r="D499" s="6" t="s">
        <v>605</v>
      </c>
      <c r="E499" s="6" t="s">
        <v>1816</v>
      </c>
      <c r="F499" s="9" t="s">
        <v>199</v>
      </c>
      <c r="G499" s="24" t="s">
        <v>11</v>
      </c>
      <c r="H499" s="3" t="s">
        <v>1325</v>
      </c>
      <c r="I499" s="28">
        <v>41274</v>
      </c>
      <c r="J499" s="26"/>
      <c r="K499" s="26"/>
      <c r="L499" s="26"/>
      <c r="M499" s="26"/>
      <c r="N499" s="26"/>
      <c r="O499" s="26"/>
      <c r="P499" s="26"/>
      <c r="Q499" s="26"/>
      <c r="R499" s="26"/>
      <c r="S499" s="26">
        <v>0</v>
      </c>
      <c r="T499" s="26">
        <v>0</v>
      </c>
      <c r="U499" s="26">
        <v>0</v>
      </c>
      <c r="V499" s="26">
        <v>0</v>
      </c>
      <c r="W499" s="26">
        <v>0</v>
      </c>
      <c r="X499" s="26">
        <v>0</v>
      </c>
      <c r="Y499" s="26">
        <v>0</v>
      </c>
      <c r="Z499" s="26">
        <v>0</v>
      </c>
      <c r="AA499" s="26">
        <v>188877</v>
      </c>
      <c r="AB499" s="26">
        <v>0</v>
      </c>
      <c r="AC499" s="26">
        <v>0</v>
      </c>
      <c r="AD499" s="26">
        <v>0</v>
      </c>
      <c r="AE499" s="26">
        <v>0</v>
      </c>
      <c r="AF499" s="26">
        <v>0</v>
      </c>
      <c r="AG499" s="22">
        <f t="shared" si="35"/>
        <v>0</v>
      </c>
      <c r="AH499" s="22">
        <f t="shared" si="36"/>
        <v>188877</v>
      </c>
      <c r="AI499" s="22">
        <f t="shared" si="37"/>
        <v>0</v>
      </c>
      <c r="AJ499" s="22">
        <f t="shared" si="38"/>
        <v>0</v>
      </c>
      <c r="AK499" s="22">
        <f t="shared" si="39"/>
        <v>188877</v>
      </c>
    </row>
    <row r="500" spans="1:37">
      <c r="A500" s="4" t="s">
        <v>208</v>
      </c>
      <c r="B500" s="6" t="s">
        <v>1424</v>
      </c>
      <c r="C500" s="6" t="s">
        <v>606</v>
      </c>
      <c r="D500" s="6" t="s">
        <v>607</v>
      </c>
      <c r="E500" s="6" t="s">
        <v>1816</v>
      </c>
      <c r="F500" s="9" t="s">
        <v>199</v>
      </c>
      <c r="G500" s="24" t="s">
        <v>11</v>
      </c>
      <c r="H500" s="3" t="s">
        <v>1325</v>
      </c>
      <c r="I500" s="28">
        <v>41274</v>
      </c>
      <c r="J500" s="26"/>
      <c r="K500" s="26"/>
      <c r="L500" s="26"/>
      <c r="M500" s="26"/>
      <c r="N500" s="26"/>
      <c r="O500" s="26"/>
      <c r="P500" s="26"/>
      <c r="Q500" s="26"/>
      <c r="R500" s="26"/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  <c r="Z500" s="26">
        <v>0</v>
      </c>
      <c r="AA500" s="26">
        <v>188877</v>
      </c>
      <c r="AB500" s="26">
        <v>0</v>
      </c>
      <c r="AC500" s="26">
        <v>0</v>
      </c>
      <c r="AD500" s="26">
        <v>0</v>
      </c>
      <c r="AE500" s="26">
        <v>0</v>
      </c>
      <c r="AF500" s="26">
        <v>0</v>
      </c>
      <c r="AG500" s="22">
        <f t="shared" si="35"/>
        <v>0</v>
      </c>
      <c r="AH500" s="22">
        <f t="shared" si="36"/>
        <v>188877</v>
      </c>
      <c r="AI500" s="22">
        <f t="shared" si="37"/>
        <v>0</v>
      </c>
      <c r="AJ500" s="22">
        <f t="shared" si="38"/>
        <v>0</v>
      </c>
      <c r="AK500" s="22">
        <f t="shared" si="39"/>
        <v>188877</v>
      </c>
    </row>
    <row r="501" spans="1:37">
      <c r="A501" s="4" t="s">
        <v>208</v>
      </c>
      <c r="B501" s="6" t="s">
        <v>1344</v>
      </c>
      <c r="C501" s="6" t="s">
        <v>608</v>
      </c>
      <c r="D501" s="6" t="s">
        <v>609</v>
      </c>
      <c r="E501" s="6" t="s">
        <v>1816</v>
      </c>
      <c r="F501" s="9" t="s">
        <v>199</v>
      </c>
      <c r="G501" s="24" t="s">
        <v>11</v>
      </c>
      <c r="H501" s="3" t="s">
        <v>1325</v>
      </c>
      <c r="I501" s="28">
        <v>41274</v>
      </c>
      <c r="J501" s="26"/>
      <c r="K501" s="26"/>
      <c r="L501" s="26"/>
      <c r="M501" s="26"/>
      <c r="N501" s="26"/>
      <c r="O501" s="26"/>
      <c r="P501" s="26"/>
      <c r="Q501" s="26"/>
      <c r="R501" s="26"/>
      <c r="S501" s="26">
        <v>0</v>
      </c>
      <c r="T501" s="26">
        <v>0</v>
      </c>
      <c r="U501" s="26">
        <v>0</v>
      </c>
      <c r="V501" s="26">
        <v>0</v>
      </c>
      <c r="W501" s="26">
        <v>0</v>
      </c>
      <c r="X501" s="26">
        <v>0</v>
      </c>
      <c r="Y501" s="26">
        <v>0</v>
      </c>
      <c r="Z501" s="26">
        <v>0</v>
      </c>
      <c r="AA501" s="26">
        <v>188877</v>
      </c>
      <c r="AB501" s="26">
        <v>0</v>
      </c>
      <c r="AC501" s="26">
        <v>0</v>
      </c>
      <c r="AD501" s="26">
        <v>0</v>
      </c>
      <c r="AE501" s="26">
        <v>0</v>
      </c>
      <c r="AF501" s="26">
        <v>0</v>
      </c>
      <c r="AG501" s="22">
        <f t="shared" si="35"/>
        <v>0</v>
      </c>
      <c r="AH501" s="22">
        <f t="shared" si="36"/>
        <v>188877</v>
      </c>
      <c r="AI501" s="22">
        <f t="shared" si="37"/>
        <v>0</v>
      </c>
      <c r="AJ501" s="22">
        <f t="shared" si="38"/>
        <v>0</v>
      </c>
      <c r="AK501" s="22">
        <f t="shared" si="39"/>
        <v>188877</v>
      </c>
    </row>
    <row r="502" spans="1:37">
      <c r="A502" s="4" t="s">
        <v>208</v>
      </c>
      <c r="B502" s="6" t="s">
        <v>1424</v>
      </c>
      <c r="C502" s="6" t="s">
        <v>610</v>
      </c>
      <c r="D502" s="6" t="s">
        <v>611</v>
      </c>
      <c r="E502" s="6" t="s">
        <v>1816</v>
      </c>
      <c r="F502" s="9" t="s">
        <v>199</v>
      </c>
      <c r="G502" s="24" t="s">
        <v>11</v>
      </c>
      <c r="H502" s="3" t="s">
        <v>1325</v>
      </c>
      <c r="I502" s="28">
        <v>41274</v>
      </c>
      <c r="J502" s="26"/>
      <c r="K502" s="26"/>
      <c r="L502" s="26"/>
      <c r="M502" s="26"/>
      <c r="N502" s="26"/>
      <c r="O502" s="26"/>
      <c r="P502" s="26"/>
      <c r="Q502" s="26"/>
      <c r="R502" s="26"/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0</v>
      </c>
      <c r="Y502" s="26">
        <v>0</v>
      </c>
      <c r="Z502" s="26">
        <v>0</v>
      </c>
      <c r="AA502" s="26">
        <v>188877</v>
      </c>
      <c r="AB502" s="26">
        <v>0</v>
      </c>
      <c r="AC502" s="26">
        <v>0</v>
      </c>
      <c r="AD502" s="26">
        <v>0</v>
      </c>
      <c r="AE502" s="26">
        <v>0</v>
      </c>
      <c r="AF502" s="26">
        <v>0</v>
      </c>
      <c r="AG502" s="22">
        <f t="shared" si="35"/>
        <v>0</v>
      </c>
      <c r="AH502" s="22">
        <f t="shared" si="36"/>
        <v>188877</v>
      </c>
      <c r="AI502" s="22">
        <f t="shared" si="37"/>
        <v>0</v>
      </c>
      <c r="AJ502" s="22">
        <f t="shared" si="38"/>
        <v>0</v>
      </c>
      <c r="AK502" s="22">
        <f t="shared" si="39"/>
        <v>188877</v>
      </c>
    </row>
    <row r="503" spans="1:37">
      <c r="A503" s="4" t="s">
        <v>208</v>
      </c>
      <c r="B503" s="6" t="s">
        <v>1344</v>
      </c>
      <c r="C503" s="6" t="s">
        <v>612</v>
      </c>
      <c r="D503" s="6" t="s">
        <v>613</v>
      </c>
      <c r="E503" s="6" t="s">
        <v>1816</v>
      </c>
      <c r="F503" s="9" t="s">
        <v>199</v>
      </c>
      <c r="G503" s="24" t="s">
        <v>11</v>
      </c>
      <c r="H503" s="3" t="s">
        <v>1325</v>
      </c>
      <c r="I503" s="28">
        <v>41274</v>
      </c>
      <c r="J503" s="26"/>
      <c r="K503" s="26"/>
      <c r="L503" s="26"/>
      <c r="M503" s="26"/>
      <c r="N503" s="26"/>
      <c r="O503" s="26"/>
      <c r="P503" s="26"/>
      <c r="Q503" s="26"/>
      <c r="R503" s="26"/>
      <c r="S503" s="26">
        <v>0</v>
      </c>
      <c r="T503" s="26">
        <v>0</v>
      </c>
      <c r="U503" s="26">
        <v>0</v>
      </c>
      <c r="V503" s="26">
        <v>0</v>
      </c>
      <c r="W503" s="26">
        <v>0</v>
      </c>
      <c r="X503" s="26">
        <v>0</v>
      </c>
      <c r="Y503" s="26">
        <v>0</v>
      </c>
      <c r="Z503" s="26">
        <v>0</v>
      </c>
      <c r="AA503" s="26">
        <v>188877</v>
      </c>
      <c r="AB503" s="26">
        <v>0</v>
      </c>
      <c r="AC503" s="26">
        <v>0</v>
      </c>
      <c r="AD503" s="26">
        <v>0</v>
      </c>
      <c r="AE503" s="26">
        <v>0</v>
      </c>
      <c r="AF503" s="26">
        <v>0</v>
      </c>
      <c r="AG503" s="22">
        <f t="shared" si="35"/>
        <v>0</v>
      </c>
      <c r="AH503" s="22">
        <f t="shared" si="36"/>
        <v>188877</v>
      </c>
      <c r="AI503" s="22">
        <f t="shared" si="37"/>
        <v>0</v>
      </c>
      <c r="AJ503" s="22">
        <f t="shared" si="38"/>
        <v>0</v>
      </c>
      <c r="AK503" s="22">
        <f t="shared" si="39"/>
        <v>188877</v>
      </c>
    </row>
    <row r="504" spans="1:37">
      <c r="A504" s="4" t="s">
        <v>208</v>
      </c>
      <c r="B504" s="6" t="s">
        <v>1344</v>
      </c>
      <c r="C504" s="11" t="s">
        <v>614</v>
      </c>
      <c r="D504" s="11" t="s">
        <v>615</v>
      </c>
      <c r="E504" s="6" t="s">
        <v>1816</v>
      </c>
      <c r="F504" s="9" t="s">
        <v>199</v>
      </c>
      <c r="G504" s="24" t="s">
        <v>11</v>
      </c>
      <c r="H504" s="3" t="s">
        <v>1325</v>
      </c>
      <c r="I504" s="28">
        <v>41274</v>
      </c>
      <c r="J504" s="26"/>
      <c r="K504" s="26"/>
      <c r="L504" s="26"/>
      <c r="M504" s="26"/>
      <c r="N504" s="26"/>
      <c r="O504" s="26"/>
      <c r="P504" s="26"/>
      <c r="Q504" s="26"/>
      <c r="R504" s="26"/>
      <c r="S504" s="26">
        <v>0</v>
      </c>
      <c r="T504" s="26">
        <v>0</v>
      </c>
      <c r="U504" s="26">
        <v>0</v>
      </c>
      <c r="V504" s="26">
        <v>0</v>
      </c>
      <c r="W504" s="26">
        <v>0</v>
      </c>
      <c r="X504" s="26">
        <v>0</v>
      </c>
      <c r="Y504" s="26">
        <v>0</v>
      </c>
      <c r="Z504" s="26">
        <v>0</v>
      </c>
      <c r="AA504" s="26">
        <v>188877</v>
      </c>
      <c r="AB504" s="26">
        <v>0</v>
      </c>
      <c r="AC504" s="26">
        <v>0</v>
      </c>
      <c r="AD504" s="26">
        <v>0</v>
      </c>
      <c r="AE504" s="26">
        <v>0</v>
      </c>
      <c r="AF504" s="26">
        <v>0</v>
      </c>
      <c r="AG504" s="22">
        <f t="shared" si="35"/>
        <v>0</v>
      </c>
      <c r="AH504" s="22">
        <f t="shared" si="36"/>
        <v>188877</v>
      </c>
      <c r="AI504" s="22">
        <f t="shared" si="37"/>
        <v>0</v>
      </c>
      <c r="AJ504" s="22">
        <f t="shared" si="38"/>
        <v>0</v>
      </c>
      <c r="AK504" s="22">
        <f t="shared" si="39"/>
        <v>188877</v>
      </c>
    </row>
    <row r="505" spans="1:37">
      <c r="A505" s="4" t="s">
        <v>208</v>
      </c>
      <c r="B505" s="6" t="s">
        <v>1345</v>
      </c>
      <c r="C505" s="6" t="s">
        <v>618</v>
      </c>
      <c r="D505" s="6" t="s">
        <v>619</v>
      </c>
      <c r="E505" s="6" t="s">
        <v>1816</v>
      </c>
      <c r="F505" s="9" t="s">
        <v>199</v>
      </c>
      <c r="G505" s="24" t="s">
        <v>11</v>
      </c>
      <c r="H505" s="3" t="s">
        <v>1325</v>
      </c>
      <c r="I505" s="28">
        <v>41274</v>
      </c>
      <c r="J505" s="26"/>
      <c r="K505" s="26"/>
      <c r="L505" s="26"/>
      <c r="M505" s="26"/>
      <c r="N505" s="26"/>
      <c r="O505" s="26"/>
      <c r="P505" s="26"/>
      <c r="Q505" s="26"/>
      <c r="R505" s="26"/>
      <c r="S505" s="26">
        <v>0</v>
      </c>
      <c r="T505" s="26">
        <v>0</v>
      </c>
      <c r="U505" s="26">
        <v>0</v>
      </c>
      <c r="V505" s="26">
        <v>0</v>
      </c>
      <c r="W505" s="26">
        <v>0</v>
      </c>
      <c r="X505" s="26">
        <v>0</v>
      </c>
      <c r="Y505" s="26">
        <v>0</v>
      </c>
      <c r="Z505" s="26">
        <v>0</v>
      </c>
      <c r="AA505" s="26">
        <v>188877</v>
      </c>
      <c r="AB505" s="26">
        <v>0</v>
      </c>
      <c r="AC505" s="26">
        <v>0</v>
      </c>
      <c r="AD505" s="26">
        <v>0</v>
      </c>
      <c r="AE505" s="26">
        <v>0</v>
      </c>
      <c r="AF505" s="26">
        <v>0</v>
      </c>
      <c r="AG505" s="22">
        <f t="shared" si="35"/>
        <v>0</v>
      </c>
      <c r="AH505" s="22">
        <f t="shared" si="36"/>
        <v>188877</v>
      </c>
      <c r="AI505" s="22">
        <f t="shared" si="37"/>
        <v>0</v>
      </c>
      <c r="AJ505" s="22">
        <f t="shared" si="38"/>
        <v>0</v>
      </c>
      <c r="AK505" s="22">
        <f t="shared" si="39"/>
        <v>188877</v>
      </c>
    </row>
    <row r="506" spans="1:37">
      <c r="A506" s="4" t="s">
        <v>208</v>
      </c>
      <c r="B506" s="6" t="s">
        <v>1344</v>
      </c>
      <c r="C506" s="6" t="s">
        <v>644</v>
      </c>
      <c r="D506" s="6" t="s">
        <v>645</v>
      </c>
      <c r="E506" s="6" t="s">
        <v>1816</v>
      </c>
      <c r="F506" s="9" t="s">
        <v>199</v>
      </c>
      <c r="G506" s="24" t="s">
        <v>11</v>
      </c>
      <c r="H506" s="3" t="s">
        <v>1325</v>
      </c>
      <c r="I506" s="28">
        <v>41274</v>
      </c>
      <c r="J506" s="26"/>
      <c r="K506" s="26"/>
      <c r="L506" s="26"/>
      <c r="M506" s="26"/>
      <c r="N506" s="26"/>
      <c r="O506" s="26"/>
      <c r="P506" s="26"/>
      <c r="Q506" s="26"/>
      <c r="R506" s="26"/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  <c r="Z506" s="26">
        <v>0</v>
      </c>
      <c r="AA506" s="26">
        <v>188877</v>
      </c>
      <c r="AB506" s="26">
        <v>0</v>
      </c>
      <c r="AC506" s="26">
        <v>0</v>
      </c>
      <c r="AD506" s="26">
        <v>0</v>
      </c>
      <c r="AE506" s="26">
        <v>0</v>
      </c>
      <c r="AF506" s="26">
        <v>0</v>
      </c>
      <c r="AG506" s="22">
        <f t="shared" si="35"/>
        <v>0</v>
      </c>
      <c r="AH506" s="22">
        <f t="shared" si="36"/>
        <v>188877</v>
      </c>
      <c r="AI506" s="22">
        <f t="shared" si="37"/>
        <v>0</v>
      </c>
      <c r="AJ506" s="22">
        <f t="shared" si="38"/>
        <v>0</v>
      </c>
      <c r="AK506" s="22">
        <f t="shared" si="39"/>
        <v>188877</v>
      </c>
    </row>
    <row r="507" spans="1:37">
      <c r="A507" s="4" t="s">
        <v>208</v>
      </c>
      <c r="B507" s="6" t="s">
        <v>1428</v>
      </c>
      <c r="C507" s="6" t="s">
        <v>715</v>
      </c>
      <c r="D507" s="6" t="s">
        <v>716</v>
      </c>
      <c r="E507" s="6" t="s">
        <v>1816</v>
      </c>
      <c r="F507" s="9" t="s">
        <v>202</v>
      </c>
      <c r="G507" s="24" t="s">
        <v>11</v>
      </c>
      <c r="H507" s="3" t="s">
        <v>1325</v>
      </c>
      <c r="I507" s="28">
        <v>41212</v>
      </c>
      <c r="J507" s="26"/>
      <c r="K507" s="26"/>
      <c r="L507" s="26"/>
      <c r="M507" s="26"/>
      <c r="N507" s="26"/>
      <c r="O507" s="26"/>
      <c r="P507" s="26"/>
      <c r="Q507" s="26"/>
      <c r="R507" s="26"/>
      <c r="S507" s="26">
        <v>0</v>
      </c>
      <c r="T507" s="26">
        <v>0</v>
      </c>
      <c r="U507" s="26">
        <v>0</v>
      </c>
      <c r="V507" s="26">
        <v>0</v>
      </c>
      <c r="W507" s="26">
        <v>0</v>
      </c>
      <c r="X507" s="26">
        <v>0</v>
      </c>
      <c r="Y507" s="26">
        <v>188120.94</v>
      </c>
      <c r="Z507" s="26">
        <v>0</v>
      </c>
      <c r="AA507" s="26">
        <v>0</v>
      </c>
      <c r="AB507" s="26">
        <v>0</v>
      </c>
      <c r="AC507" s="26">
        <v>0</v>
      </c>
      <c r="AD507" s="26">
        <v>0</v>
      </c>
      <c r="AE507" s="26">
        <v>0</v>
      </c>
      <c r="AF507" s="26">
        <v>0</v>
      </c>
      <c r="AG507" s="22">
        <f t="shared" si="35"/>
        <v>0</v>
      </c>
      <c r="AH507" s="22">
        <f t="shared" si="36"/>
        <v>188120.94</v>
      </c>
      <c r="AI507" s="22">
        <f t="shared" si="37"/>
        <v>0</v>
      </c>
      <c r="AJ507" s="22">
        <f t="shared" si="38"/>
        <v>0</v>
      </c>
      <c r="AK507" s="22">
        <f t="shared" si="39"/>
        <v>188120.94</v>
      </c>
    </row>
    <row r="508" spans="1:37">
      <c r="A508" s="4" t="s">
        <v>208</v>
      </c>
      <c r="B508" s="6" t="s">
        <v>1350</v>
      </c>
      <c r="C508" s="6" t="s">
        <v>253</v>
      </c>
      <c r="D508" s="6" t="s">
        <v>294</v>
      </c>
      <c r="E508" s="6" t="s">
        <v>1811</v>
      </c>
      <c r="F508" s="9" t="s">
        <v>198</v>
      </c>
      <c r="G508" s="9" t="s">
        <v>205</v>
      </c>
      <c r="H508" s="3" t="s">
        <v>1325</v>
      </c>
      <c r="I508" s="28">
        <v>41243</v>
      </c>
      <c r="J508" s="26"/>
      <c r="K508" s="26"/>
      <c r="L508" s="26"/>
      <c r="M508" s="26"/>
      <c r="N508" s="26"/>
      <c r="O508" s="26"/>
      <c r="P508" s="26"/>
      <c r="Q508" s="26"/>
      <c r="R508" s="26"/>
      <c r="S508" s="26">
        <v>0</v>
      </c>
      <c r="T508" s="26">
        <v>0</v>
      </c>
      <c r="U508" s="26">
        <v>0</v>
      </c>
      <c r="V508" s="26">
        <v>0</v>
      </c>
      <c r="W508" s="26">
        <v>0</v>
      </c>
      <c r="X508" s="26">
        <v>0</v>
      </c>
      <c r="Y508" s="26">
        <v>0</v>
      </c>
      <c r="Z508" s="26">
        <v>188049.79999999996</v>
      </c>
      <c r="AA508" s="26">
        <v>0</v>
      </c>
      <c r="AB508" s="26">
        <v>0</v>
      </c>
      <c r="AC508" s="26">
        <v>0</v>
      </c>
      <c r="AD508" s="26">
        <v>0</v>
      </c>
      <c r="AE508" s="26">
        <v>0</v>
      </c>
      <c r="AF508" s="26">
        <v>0</v>
      </c>
      <c r="AG508" s="22">
        <f t="shared" si="35"/>
        <v>0</v>
      </c>
      <c r="AH508" s="22">
        <f t="shared" si="36"/>
        <v>188049.79999999996</v>
      </c>
      <c r="AI508" s="22">
        <f t="shared" si="37"/>
        <v>0</v>
      </c>
      <c r="AJ508" s="22">
        <f t="shared" si="38"/>
        <v>0</v>
      </c>
      <c r="AK508" s="22">
        <f t="shared" si="39"/>
        <v>188049.79999999996</v>
      </c>
    </row>
    <row r="509" spans="1:37">
      <c r="A509" s="4" t="s">
        <v>208</v>
      </c>
      <c r="B509" s="6" t="s">
        <v>1378</v>
      </c>
      <c r="C509" s="6" t="s">
        <v>431</v>
      </c>
      <c r="D509" s="6" t="s">
        <v>432</v>
      </c>
      <c r="E509" s="6" t="s">
        <v>1820</v>
      </c>
      <c r="F509" s="9" t="s">
        <v>199</v>
      </c>
      <c r="G509" s="24" t="s">
        <v>11</v>
      </c>
      <c r="H509" s="3" t="s">
        <v>1325</v>
      </c>
      <c r="I509" s="28">
        <v>41274</v>
      </c>
      <c r="J509" s="26"/>
      <c r="K509" s="26"/>
      <c r="L509" s="26"/>
      <c r="M509" s="26"/>
      <c r="N509" s="26"/>
      <c r="O509" s="26"/>
      <c r="P509" s="26"/>
      <c r="Q509" s="26"/>
      <c r="R509" s="26"/>
      <c r="S509" s="26">
        <v>0</v>
      </c>
      <c r="T509" s="26">
        <v>0</v>
      </c>
      <c r="U509" s="26">
        <v>0</v>
      </c>
      <c r="V509" s="26">
        <v>0</v>
      </c>
      <c r="W509" s="26">
        <v>0</v>
      </c>
      <c r="X509" s="26">
        <v>0</v>
      </c>
      <c r="Y509" s="26">
        <v>0</v>
      </c>
      <c r="Z509" s="26">
        <v>0</v>
      </c>
      <c r="AA509" s="26">
        <v>188007</v>
      </c>
      <c r="AB509" s="26">
        <v>0</v>
      </c>
      <c r="AC509" s="26">
        <v>0</v>
      </c>
      <c r="AD509" s="26">
        <v>0</v>
      </c>
      <c r="AE509" s="26">
        <v>0</v>
      </c>
      <c r="AF509" s="26">
        <v>0</v>
      </c>
      <c r="AG509" s="22">
        <f t="shared" si="35"/>
        <v>0</v>
      </c>
      <c r="AH509" s="22">
        <f t="shared" si="36"/>
        <v>188007</v>
      </c>
      <c r="AI509" s="22">
        <f t="shared" si="37"/>
        <v>0</v>
      </c>
      <c r="AJ509" s="22">
        <f t="shared" si="38"/>
        <v>0</v>
      </c>
      <c r="AK509" s="22">
        <f t="shared" si="39"/>
        <v>188007</v>
      </c>
    </row>
    <row r="510" spans="1:37">
      <c r="A510" s="4" t="s">
        <v>208</v>
      </c>
      <c r="B510" s="6" t="s">
        <v>1378</v>
      </c>
      <c r="C510" s="6" t="s">
        <v>429</v>
      </c>
      <c r="D510" s="6" t="s">
        <v>430</v>
      </c>
      <c r="E510" s="6" t="s">
        <v>1820</v>
      </c>
      <c r="F510" s="9" t="s">
        <v>199</v>
      </c>
      <c r="G510" s="24" t="s">
        <v>11</v>
      </c>
      <c r="H510" s="3" t="s">
        <v>1325</v>
      </c>
      <c r="I510" s="28">
        <v>41274</v>
      </c>
      <c r="J510" s="26"/>
      <c r="K510" s="26"/>
      <c r="L510" s="26"/>
      <c r="M510" s="26"/>
      <c r="N510" s="26"/>
      <c r="O510" s="26"/>
      <c r="P510" s="26"/>
      <c r="Q510" s="26"/>
      <c r="R510" s="26"/>
      <c r="S510" s="26">
        <v>0</v>
      </c>
      <c r="T510" s="26">
        <v>0</v>
      </c>
      <c r="U510" s="26">
        <v>0</v>
      </c>
      <c r="V510" s="26">
        <v>0</v>
      </c>
      <c r="W510" s="26">
        <v>0</v>
      </c>
      <c r="X510" s="26">
        <v>0</v>
      </c>
      <c r="Y510" s="26">
        <v>0</v>
      </c>
      <c r="Z510" s="26">
        <v>0</v>
      </c>
      <c r="AA510" s="26">
        <v>187632</v>
      </c>
      <c r="AB510" s="26">
        <v>0</v>
      </c>
      <c r="AC510" s="26">
        <v>0</v>
      </c>
      <c r="AD510" s="26">
        <v>0</v>
      </c>
      <c r="AE510" s="26">
        <v>0</v>
      </c>
      <c r="AF510" s="26">
        <v>0</v>
      </c>
      <c r="AG510" s="22">
        <f t="shared" si="35"/>
        <v>0</v>
      </c>
      <c r="AH510" s="22">
        <f t="shared" si="36"/>
        <v>187632</v>
      </c>
      <c r="AI510" s="22">
        <f t="shared" si="37"/>
        <v>0</v>
      </c>
      <c r="AJ510" s="22">
        <f t="shared" si="38"/>
        <v>0</v>
      </c>
      <c r="AK510" s="22">
        <f t="shared" si="39"/>
        <v>187632</v>
      </c>
    </row>
    <row r="511" spans="1:37">
      <c r="A511" s="4" t="s">
        <v>208</v>
      </c>
      <c r="B511" s="6" t="s">
        <v>1349</v>
      </c>
      <c r="C511" s="6" t="s">
        <v>1661</v>
      </c>
      <c r="D511" s="6" t="s">
        <v>738</v>
      </c>
      <c r="E511" s="6" t="s">
        <v>1816</v>
      </c>
      <c r="F511" s="9" t="s">
        <v>199</v>
      </c>
      <c r="G511" s="24" t="s">
        <v>11</v>
      </c>
      <c r="H511" s="3" t="s">
        <v>1325</v>
      </c>
      <c r="I511" s="28">
        <v>40902</v>
      </c>
      <c r="J511" s="26"/>
      <c r="K511" s="26"/>
      <c r="L511" s="26"/>
      <c r="M511" s="26"/>
      <c r="N511" s="26"/>
      <c r="O511" s="26"/>
      <c r="P511" s="26"/>
      <c r="Q511" s="26"/>
      <c r="R511" s="26"/>
      <c r="S511" s="26">
        <v>0</v>
      </c>
      <c r="T511" s="26">
        <v>0</v>
      </c>
      <c r="U511" s="26">
        <v>0</v>
      </c>
      <c r="V511" s="26">
        <v>0</v>
      </c>
      <c r="W511" s="26">
        <v>0</v>
      </c>
      <c r="X511" s="26">
        <v>0</v>
      </c>
      <c r="Y511" s="26">
        <v>0</v>
      </c>
      <c r="Z511" s="26">
        <v>0</v>
      </c>
      <c r="AA511" s="26">
        <v>0</v>
      </c>
      <c r="AB511" s="26">
        <v>0</v>
      </c>
      <c r="AC511" s="26">
        <v>0</v>
      </c>
      <c r="AD511" s="26">
        <v>0</v>
      </c>
      <c r="AE511" s="26">
        <v>0</v>
      </c>
      <c r="AF511" s="26">
        <v>0</v>
      </c>
      <c r="AG511" s="22">
        <f t="shared" si="35"/>
        <v>0</v>
      </c>
      <c r="AH511" s="22">
        <f t="shared" si="36"/>
        <v>0</v>
      </c>
      <c r="AI511" s="22">
        <f t="shared" si="37"/>
        <v>0</v>
      </c>
      <c r="AJ511" s="22">
        <f t="shared" si="38"/>
        <v>0</v>
      </c>
      <c r="AK511" s="22">
        <f t="shared" si="39"/>
        <v>0</v>
      </c>
    </row>
    <row r="512" spans="1:37">
      <c r="A512" s="4" t="s">
        <v>208</v>
      </c>
      <c r="B512" s="6" t="s">
        <v>1369</v>
      </c>
      <c r="C512" s="6" t="s">
        <v>1020</v>
      </c>
      <c r="D512" s="6" t="s">
        <v>1021</v>
      </c>
      <c r="E512" s="6" t="s">
        <v>1816</v>
      </c>
      <c r="F512" s="9" t="s">
        <v>199</v>
      </c>
      <c r="G512" s="24" t="s">
        <v>11</v>
      </c>
      <c r="H512" s="3" t="s">
        <v>1325</v>
      </c>
      <c r="I512" s="28">
        <v>40938</v>
      </c>
      <c r="J512" s="26"/>
      <c r="K512" s="26"/>
      <c r="L512" s="26"/>
      <c r="M512" s="26"/>
      <c r="N512" s="26"/>
      <c r="O512" s="26"/>
      <c r="P512" s="26"/>
      <c r="Q512" s="26"/>
      <c r="R512" s="26"/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  <c r="Z512" s="26">
        <v>0</v>
      </c>
      <c r="AA512" s="26">
        <v>0</v>
      </c>
      <c r="AB512" s="26">
        <v>0</v>
      </c>
      <c r="AC512" s="26">
        <v>0</v>
      </c>
      <c r="AD512" s="26">
        <v>0</v>
      </c>
      <c r="AE512" s="26">
        <v>0</v>
      </c>
      <c r="AF512" s="26">
        <v>0</v>
      </c>
      <c r="AG512" s="22">
        <f t="shared" si="35"/>
        <v>0</v>
      </c>
      <c r="AH512" s="22">
        <f t="shared" si="36"/>
        <v>0</v>
      </c>
      <c r="AI512" s="22">
        <f t="shared" si="37"/>
        <v>0</v>
      </c>
      <c r="AJ512" s="22">
        <f t="shared" si="38"/>
        <v>0</v>
      </c>
      <c r="AK512" s="22">
        <f t="shared" si="39"/>
        <v>0</v>
      </c>
    </row>
    <row r="513" spans="1:37">
      <c r="A513" s="4" t="s">
        <v>208</v>
      </c>
      <c r="B513" s="6" t="s">
        <v>1351</v>
      </c>
      <c r="C513" s="6" t="s">
        <v>661</v>
      </c>
      <c r="D513" s="6" t="s">
        <v>662</v>
      </c>
      <c r="E513" s="6" t="s">
        <v>1816</v>
      </c>
      <c r="F513" s="9" t="s">
        <v>199</v>
      </c>
      <c r="G513" s="24" t="s">
        <v>11</v>
      </c>
      <c r="H513" s="3" t="s">
        <v>1325</v>
      </c>
      <c r="I513" s="28">
        <v>41425</v>
      </c>
      <c r="J513" s="26"/>
      <c r="K513" s="26"/>
      <c r="L513" s="26"/>
      <c r="M513" s="26"/>
      <c r="N513" s="26"/>
      <c r="O513" s="26"/>
      <c r="P513" s="26"/>
      <c r="Q513" s="26"/>
      <c r="R513" s="26"/>
      <c r="S513" s="26">
        <v>0</v>
      </c>
      <c r="T513" s="26">
        <v>0</v>
      </c>
      <c r="U513" s="26">
        <v>0</v>
      </c>
      <c r="V513" s="26">
        <v>0</v>
      </c>
      <c r="W513" s="26">
        <v>0</v>
      </c>
      <c r="X513" s="26">
        <v>0</v>
      </c>
      <c r="Y513" s="26">
        <v>0</v>
      </c>
      <c r="Z513" s="26">
        <v>0</v>
      </c>
      <c r="AA513" s="26">
        <v>0</v>
      </c>
      <c r="AB513" s="26">
        <v>0</v>
      </c>
      <c r="AC513" s="26">
        <v>0</v>
      </c>
      <c r="AD513" s="26">
        <v>0</v>
      </c>
      <c r="AE513" s="26">
        <v>0</v>
      </c>
      <c r="AF513" s="26">
        <v>186438.34</v>
      </c>
      <c r="AG513" s="22">
        <f t="shared" ref="AG513:AG576" si="40">SUM(J513:O513)</f>
        <v>0</v>
      </c>
      <c r="AH513" s="22">
        <f t="shared" ref="AH513:AH576" si="41">SUM(P513:AA513)</f>
        <v>0</v>
      </c>
      <c r="AI513" s="22">
        <f t="shared" ref="AI513:AI576" si="42">SUM(AB513:AD513)</f>
        <v>0</v>
      </c>
      <c r="AJ513" s="22">
        <f t="shared" ref="AJ513:AJ576" si="43">SUM(AE513:AF513)</f>
        <v>186438.34</v>
      </c>
      <c r="AK513" s="22">
        <f t="shared" si="39"/>
        <v>186438.34</v>
      </c>
    </row>
    <row r="514" spans="1:37">
      <c r="A514" s="4" t="s">
        <v>208</v>
      </c>
      <c r="B514" s="6" t="s">
        <v>1405</v>
      </c>
      <c r="C514" s="6" t="s">
        <v>271</v>
      </c>
      <c r="D514" s="6" t="s">
        <v>300</v>
      </c>
      <c r="E514" s="6" t="s">
        <v>1815</v>
      </c>
      <c r="F514" s="9" t="s">
        <v>199</v>
      </c>
      <c r="G514" s="24" t="s">
        <v>203</v>
      </c>
      <c r="H514" s="3" t="s">
        <v>1325</v>
      </c>
      <c r="I514" s="28">
        <v>40907</v>
      </c>
      <c r="J514" s="26"/>
      <c r="K514" s="26"/>
      <c r="L514" s="26"/>
      <c r="M514" s="26"/>
      <c r="N514" s="26"/>
      <c r="O514" s="26"/>
      <c r="P514" s="26"/>
      <c r="Q514" s="26"/>
      <c r="R514" s="26"/>
      <c r="S514" s="26">
        <v>0</v>
      </c>
      <c r="T514" s="26">
        <v>0</v>
      </c>
      <c r="U514" s="26">
        <v>0</v>
      </c>
      <c r="V514" s="26">
        <v>0</v>
      </c>
      <c r="W514" s="26">
        <v>0</v>
      </c>
      <c r="X514" s="26">
        <v>0</v>
      </c>
      <c r="Y514" s="26">
        <v>0</v>
      </c>
      <c r="Z514" s="26">
        <v>0</v>
      </c>
      <c r="AA514" s="26">
        <v>0</v>
      </c>
      <c r="AB514" s="26">
        <v>0</v>
      </c>
      <c r="AC514" s="26">
        <v>0</v>
      </c>
      <c r="AD514" s="26">
        <v>0</v>
      </c>
      <c r="AE514" s="26">
        <v>0</v>
      </c>
      <c r="AF514" s="26">
        <v>0</v>
      </c>
      <c r="AG514" s="22">
        <f t="shared" si="40"/>
        <v>0</v>
      </c>
      <c r="AH514" s="22">
        <f t="shared" si="41"/>
        <v>0</v>
      </c>
      <c r="AI514" s="22">
        <f t="shared" si="42"/>
        <v>0</v>
      </c>
      <c r="AJ514" s="22">
        <f t="shared" si="43"/>
        <v>0</v>
      </c>
      <c r="AK514" s="22">
        <f t="shared" si="39"/>
        <v>0</v>
      </c>
    </row>
    <row r="515" spans="1:37">
      <c r="A515" s="4" t="s">
        <v>208</v>
      </c>
      <c r="B515" s="6" t="s">
        <v>1381</v>
      </c>
      <c r="C515" s="11" t="s">
        <v>1662</v>
      </c>
      <c r="D515" s="11" t="s">
        <v>1663</v>
      </c>
      <c r="E515" s="6" t="s">
        <v>1815</v>
      </c>
      <c r="F515" s="9" t="s">
        <v>199</v>
      </c>
      <c r="G515" s="24" t="s">
        <v>11</v>
      </c>
      <c r="H515" s="3" t="s">
        <v>1325</v>
      </c>
      <c r="I515" s="28">
        <v>40725</v>
      </c>
      <c r="J515" s="26"/>
      <c r="K515" s="26"/>
      <c r="L515" s="26"/>
      <c r="M515" s="26"/>
      <c r="N515" s="26"/>
      <c r="O515" s="26"/>
      <c r="P515" s="26"/>
      <c r="Q515" s="26"/>
      <c r="R515" s="26"/>
      <c r="S515" s="26">
        <v>0</v>
      </c>
      <c r="T515" s="26">
        <v>0</v>
      </c>
      <c r="U515" s="26">
        <v>0</v>
      </c>
      <c r="V515" s="26">
        <v>0</v>
      </c>
      <c r="W515" s="26">
        <v>0</v>
      </c>
      <c r="X515" s="26">
        <v>0</v>
      </c>
      <c r="Y515" s="26">
        <v>0</v>
      </c>
      <c r="Z515" s="26">
        <v>0</v>
      </c>
      <c r="AA515" s="26">
        <v>0</v>
      </c>
      <c r="AB515" s="26">
        <v>0</v>
      </c>
      <c r="AC515" s="26">
        <v>0</v>
      </c>
      <c r="AD515" s="26">
        <v>0</v>
      </c>
      <c r="AE515" s="26">
        <v>0</v>
      </c>
      <c r="AF515" s="26">
        <v>0</v>
      </c>
      <c r="AG515" s="22">
        <f t="shared" si="40"/>
        <v>0</v>
      </c>
      <c r="AH515" s="22">
        <f t="shared" si="41"/>
        <v>0</v>
      </c>
      <c r="AI515" s="22">
        <f t="shared" si="42"/>
        <v>0</v>
      </c>
      <c r="AJ515" s="22">
        <f t="shared" si="43"/>
        <v>0</v>
      </c>
      <c r="AK515" s="22">
        <f t="shared" si="39"/>
        <v>0</v>
      </c>
    </row>
    <row r="516" spans="1:37">
      <c r="A516" s="4" t="s">
        <v>208</v>
      </c>
      <c r="B516" s="6" t="s">
        <v>1405</v>
      </c>
      <c r="C516" s="11" t="s">
        <v>1664</v>
      </c>
      <c r="D516" s="11" t="s">
        <v>1665</v>
      </c>
      <c r="E516" s="6" t="s">
        <v>1815</v>
      </c>
      <c r="F516" s="9" t="s">
        <v>199</v>
      </c>
      <c r="G516" s="24" t="s">
        <v>203</v>
      </c>
      <c r="H516" s="3" t="s">
        <v>1325</v>
      </c>
      <c r="I516" s="28">
        <v>41274</v>
      </c>
      <c r="J516" s="26"/>
      <c r="K516" s="26"/>
      <c r="L516" s="26"/>
      <c r="M516" s="26"/>
      <c r="N516" s="26"/>
      <c r="O516" s="26"/>
      <c r="P516" s="26"/>
      <c r="Q516" s="26"/>
      <c r="R516" s="26"/>
      <c r="S516" s="26">
        <v>0</v>
      </c>
      <c r="T516" s="26">
        <v>0</v>
      </c>
      <c r="U516" s="26">
        <v>0</v>
      </c>
      <c r="V516" s="26">
        <v>0</v>
      </c>
      <c r="W516" s="26">
        <v>0</v>
      </c>
      <c r="X516" s="26">
        <v>0</v>
      </c>
      <c r="Y516" s="26">
        <v>0</v>
      </c>
      <c r="Z516" s="26">
        <v>0</v>
      </c>
      <c r="AA516" s="26">
        <v>185291.88999999998</v>
      </c>
      <c r="AB516" s="26">
        <v>0</v>
      </c>
      <c r="AC516" s="26">
        <v>0</v>
      </c>
      <c r="AD516" s="26">
        <v>0</v>
      </c>
      <c r="AE516" s="26">
        <v>0</v>
      </c>
      <c r="AF516" s="26">
        <v>0</v>
      </c>
      <c r="AG516" s="22">
        <f t="shared" si="40"/>
        <v>0</v>
      </c>
      <c r="AH516" s="22">
        <f t="shared" si="41"/>
        <v>185291.88999999998</v>
      </c>
      <c r="AI516" s="22">
        <f t="shared" si="42"/>
        <v>0</v>
      </c>
      <c r="AJ516" s="22">
        <f t="shared" si="43"/>
        <v>0</v>
      </c>
      <c r="AK516" s="22">
        <f t="shared" si="39"/>
        <v>185291.88999999998</v>
      </c>
    </row>
    <row r="517" spans="1:37">
      <c r="A517" s="4" t="s">
        <v>208</v>
      </c>
      <c r="B517" s="6" t="s">
        <v>1383</v>
      </c>
      <c r="C517" s="6" t="s">
        <v>494</v>
      </c>
      <c r="D517" s="6" t="s">
        <v>495</v>
      </c>
      <c r="E517" s="6" t="s">
        <v>1815</v>
      </c>
      <c r="F517" s="9" t="s">
        <v>199</v>
      </c>
      <c r="G517" s="24" t="s">
        <v>11</v>
      </c>
      <c r="H517" s="3" t="s">
        <v>1325</v>
      </c>
      <c r="I517" s="28">
        <v>41274</v>
      </c>
      <c r="J517" s="26"/>
      <c r="K517" s="26"/>
      <c r="L517" s="26"/>
      <c r="M517" s="26"/>
      <c r="N517" s="26"/>
      <c r="O517" s="26"/>
      <c r="P517" s="26"/>
      <c r="Q517" s="26"/>
      <c r="R517" s="26"/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0</v>
      </c>
      <c r="Z517" s="26">
        <v>0</v>
      </c>
      <c r="AA517" s="26">
        <v>184435.25999999995</v>
      </c>
      <c r="AB517" s="26">
        <v>0</v>
      </c>
      <c r="AC517" s="26">
        <v>0</v>
      </c>
      <c r="AD517" s="26">
        <v>0</v>
      </c>
      <c r="AE517" s="26">
        <v>0</v>
      </c>
      <c r="AF517" s="26">
        <v>0</v>
      </c>
      <c r="AG517" s="22">
        <f t="shared" si="40"/>
        <v>0</v>
      </c>
      <c r="AH517" s="22">
        <f t="shared" si="41"/>
        <v>184435.25999999995</v>
      </c>
      <c r="AI517" s="22">
        <f t="shared" si="42"/>
        <v>0</v>
      </c>
      <c r="AJ517" s="22">
        <f t="shared" si="43"/>
        <v>0</v>
      </c>
      <c r="AK517" s="22">
        <f t="shared" ref="AK517:AK580" si="44">SUM(J517:AF517)</f>
        <v>184435.25999999995</v>
      </c>
    </row>
    <row r="518" spans="1:37">
      <c r="A518" s="4" t="s">
        <v>208</v>
      </c>
      <c r="B518" s="6" t="s">
        <v>1345</v>
      </c>
      <c r="C518" s="6" t="s">
        <v>1160</v>
      </c>
      <c r="D518" s="6" t="s">
        <v>1161</v>
      </c>
      <c r="E518" s="6" t="s">
        <v>1816</v>
      </c>
      <c r="F518" s="9" t="s">
        <v>199</v>
      </c>
      <c r="G518" s="24" t="s">
        <v>11</v>
      </c>
      <c r="H518" s="3" t="s">
        <v>1325</v>
      </c>
      <c r="I518" s="28">
        <v>40633</v>
      </c>
      <c r="J518" s="26"/>
      <c r="K518" s="26"/>
      <c r="L518" s="26"/>
      <c r="M518" s="26"/>
      <c r="N518" s="26"/>
      <c r="O518" s="26"/>
      <c r="P518" s="26"/>
      <c r="Q518" s="26"/>
      <c r="R518" s="26"/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  <c r="Z518" s="26">
        <v>0</v>
      </c>
      <c r="AA518" s="26">
        <v>0</v>
      </c>
      <c r="AB518" s="26">
        <v>0</v>
      </c>
      <c r="AC518" s="26">
        <v>0</v>
      </c>
      <c r="AD518" s="26">
        <v>0</v>
      </c>
      <c r="AE518" s="26">
        <v>0</v>
      </c>
      <c r="AF518" s="26">
        <v>0</v>
      </c>
      <c r="AG518" s="22">
        <f t="shared" si="40"/>
        <v>0</v>
      </c>
      <c r="AH518" s="22">
        <f t="shared" si="41"/>
        <v>0</v>
      </c>
      <c r="AI518" s="22">
        <f t="shared" si="42"/>
        <v>0</v>
      </c>
      <c r="AJ518" s="22">
        <f t="shared" si="43"/>
        <v>0</v>
      </c>
      <c r="AK518" s="22">
        <f t="shared" si="44"/>
        <v>0</v>
      </c>
    </row>
    <row r="519" spans="1:37">
      <c r="A519" s="4" t="s">
        <v>208</v>
      </c>
      <c r="B519" s="6" t="s">
        <v>1429</v>
      </c>
      <c r="C519" s="11" t="s">
        <v>1666</v>
      </c>
      <c r="D519" s="11" t="s">
        <v>1667</v>
      </c>
      <c r="E519" s="6" t="s">
        <v>1815</v>
      </c>
      <c r="F519" s="9" t="s">
        <v>199</v>
      </c>
      <c r="G519" s="24" t="s">
        <v>11</v>
      </c>
      <c r="H519" s="3" t="s">
        <v>1325</v>
      </c>
      <c r="I519" s="28">
        <v>41274</v>
      </c>
      <c r="J519" s="26"/>
      <c r="K519" s="26"/>
      <c r="L519" s="26"/>
      <c r="M519" s="26"/>
      <c r="N519" s="26"/>
      <c r="O519" s="26"/>
      <c r="P519" s="26"/>
      <c r="Q519" s="26"/>
      <c r="R519" s="26"/>
      <c r="S519" s="26">
        <v>0</v>
      </c>
      <c r="T519" s="26">
        <v>0</v>
      </c>
      <c r="U519" s="26">
        <v>0</v>
      </c>
      <c r="V519" s="26">
        <v>0</v>
      </c>
      <c r="W519" s="26">
        <v>0</v>
      </c>
      <c r="X519" s="26">
        <v>0</v>
      </c>
      <c r="Y519" s="26">
        <v>0</v>
      </c>
      <c r="Z519" s="26">
        <v>0</v>
      </c>
      <c r="AA519" s="26">
        <v>184038.80000000005</v>
      </c>
      <c r="AB519" s="26">
        <v>0</v>
      </c>
      <c r="AC519" s="26">
        <v>0</v>
      </c>
      <c r="AD519" s="26">
        <v>0</v>
      </c>
      <c r="AE519" s="26">
        <v>0</v>
      </c>
      <c r="AF519" s="26">
        <v>0</v>
      </c>
      <c r="AG519" s="22">
        <f t="shared" si="40"/>
        <v>0</v>
      </c>
      <c r="AH519" s="22">
        <f t="shared" si="41"/>
        <v>184038.80000000005</v>
      </c>
      <c r="AI519" s="22">
        <f t="shared" si="42"/>
        <v>0</v>
      </c>
      <c r="AJ519" s="22">
        <f t="shared" si="43"/>
        <v>0</v>
      </c>
      <c r="AK519" s="22">
        <f t="shared" si="44"/>
        <v>184038.80000000005</v>
      </c>
    </row>
    <row r="520" spans="1:37">
      <c r="A520" s="4" t="s">
        <v>208</v>
      </c>
      <c r="B520" s="6" t="s">
        <v>1408</v>
      </c>
      <c r="C520" s="6" t="s">
        <v>1668</v>
      </c>
      <c r="D520" s="6" t="s">
        <v>735</v>
      </c>
      <c r="E520" s="6" t="s">
        <v>1816</v>
      </c>
      <c r="F520" s="9" t="s">
        <v>12</v>
      </c>
      <c r="G520" s="24" t="s">
        <v>11</v>
      </c>
      <c r="H520" s="3" t="s">
        <v>1325</v>
      </c>
      <c r="I520" s="28">
        <v>40878</v>
      </c>
      <c r="J520" s="26"/>
      <c r="K520" s="26"/>
      <c r="L520" s="26"/>
      <c r="M520" s="26"/>
      <c r="N520" s="26"/>
      <c r="O520" s="26"/>
      <c r="P520" s="26"/>
      <c r="Q520" s="26"/>
      <c r="R520" s="26"/>
      <c r="S520" s="26">
        <v>0</v>
      </c>
      <c r="T520" s="26">
        <v>0</v>
      </c>
      <c r="U520" s="26">
        <v>0</v>
      </c>
      <c r="V520" s="26">
        <v>0</v>
      </c>
      <c r="W520" s="26">
        <v>0</v>
      </c>
      <c r="X520" s="26">
        <v>0</v>
      </c>
      <c r="Y520" s="26">
        <v>0</v>
      </c>
      <c r="Z520" s="26">
        <v>0</v>
      </c>
      <c r="AA520" s="26">
        <v>0</v>
      </c>
      <c r="AB520" s="26">
        <v>0</v>
      </c>
      <c r="AC520" s="26">
        <v>0</v>
      </c>
      <c r="AD520" s="26">
        <v>0</v>
      </c>
      <c r="AE520" s="26">
        <v>0</v>
      </c>
      <c r="AF520" s="26">
        <v>0</v>
      </c>
      <c r="AG520" s="22">
        <f t="shared" si="40"/>
        <v>0</v>
      </c>
      <c r="AH520" s="22">
        <f t="shared" si="41"/>
        <v>0</v>
      </c>
      <c r="AI520" s="22">
        <f t="shared" si="42"/>
        <v>0</v>
      </c>
      <c r="AJ520" s="22">
        <f t="shared" si="43"/>
        <v>0</v>
      </c>
      <c r="AK520" s="22">
        <f t="shared" si="44"/>
        <v>0</v>
      </c>
    </row>
    <row r="521" spans="1:37">
      <c r="A521" s="4" t="s">
        <v>208</v>
      </c>
      <c r="B521" s="6" t="s">
        <v>1363</v>
      </c>
      <c r="C521" s="6" t="s">
        <v>733</v>
      </c>
      <c r="D521" s="6" t="s">
        <v>734</v>
      </c>
      <c r="E521" s="6" t="s">
        <v>1816</v>
      </c>
      <c r="F521" s="9" t="s">
        <v>199</v>
      </c>
      <c r="G521" s="24" t="s">
        <v>11</v>
      </c>
      <c r="H521" s="3" t="s">
        <v>1325</v>
      </c>
      <c r="I521" s="28">
        <v>41274</v>
      </c>
      <c r="J521" s="26"/>
      <c r="K521" s="26"/>
      <c r="L521" s="26"/>
      <c r="M521" s="26"/>
      <c r="N521" s="26"/>
      <c r="O521" s="26"/>
      <c r="P521" s="26"/>
      <c r="Q521" s="26"/>
      <c r="R521" s="26"/>
      <c r="S521" s="26">
        <v>0</v>
      </c>
      <c r="T521" s="26">
        <v>0</v>
      </c>
      <c r="U521" s="26">
        <v>0</v>
      </c>
      <c r="V521" s="26">
        <v>0</v>
      </c>
      <c r="W521" s="26">
        <v>0</v>
      </c>
      <c r="X521" s="26">
        <v>0</v>
      </c>
      <c r="Y521" s="26">
        <v>0</v>
      </c>
      <c r="Z521" s="26">
        <v>0</v>
      </c>
      <c r="AA521" s="26">
        <v>183247.71999999997</v>
      </c>
      <c r="AB521" s="26">
        <v>0</v>
      </c>
      <c r="AC521" s="26">
        <v>0</v>
      </c>
      <c r="AD521" s="26">
        <v>0</v>
      </c>
      <c r="AE521" s="26">
        <v>0</v>
      </c>
      <c r="AF521" s="26">
        <v>0</v>
      </c>
      <c r="AG521" s="22">
        <f t="shared" si="40"/>
        <v>0</v>
      </c>
      <c r="AH521" s="22">
        <f t="shared" si="41"/>
        <v>183247.71999999997</v>
      </c>
      <c r="AI521" s="22">
        <f t="shared" si="42"/>
        <v>0</v>
      </c>
      <c r="AJ521" s="22">
        <f t="shared" si="43"/>
        <v>0</v>
      </c>
      <c r="AK521" s="22">
        <f t="shared" si="44"/>
        <v>183247.71999999997</v>
      </c>
    </row>
    <row r="522" spans="1:37">
      <c r="A522" s="4" t="s">
        <v>208</v>
      </c>
      <c r="B522" s="6" t="s">
        <v>1372</v>
      </c>
      <c r="C522" s="6" t="s">
        <v>501</v>
      </c>
      <c r="D522" s="6" t="s">
        <v>1669</v>
      </c>
      <c r="E522" s="6" t="s">
        <v>1815</v>
      </c>
      <c r="F522" s="9" t="s">
        <v>199</v>
      </c>
      <c r="G522" s="24" t="s">
        <v>11</v>
      </c>
      <c r="H522" s="3" t="s">
        <v>1325</v>
      </c>
      <c r="I522" s="28">
        <v>41389</v>
      </c>
      <c r="J522" s="26"/>
      <c r="K522" s="26"/>
      <c r="L522" s="26"/>
      <c r="M522" s="26"/>
      <c r="N522" s="26"/>
      <c r="O522" s="26"/>
      <c r="P522" s="26"/>
      <c r="Q522" s="26"/>
      <c r="R522" s="26"/>
      <c r="S522" s="26">
        <v>0</v>
      </c>
      <c r="T522" s="26">
        <v>0</v>
      </c>
      <c r="U522" s="26">
        <v>0</v>
      </c>
      <c r="V522" s="26">
        <v>0</v>
      </c>
      <c r="W522" s="26">
        <v>0</v>
      </c>
      <c r="X522" s="26">
        <v>0</v>
      </c>
      <c r="Y522" s="26">
        <v>0</v>
      </c>
      <c r="Z522" s="26">
        <v>0</v>
      </c>
      <c r="AA522" s="26">
        <v>0</v>
      </c>
      <c r="AB522" s="26">
        <v>0</v>
      </c>
      <c r="AC522" s="26">
        <v>0</v>
      </c>
      <c r="AD522" s="26">
        <v>0</v>
      </c>
      <c r="AE522" s="26">
        <v>181680.67999999996</v>
      </c>
      <c r="AF522" s="26">
        <v>0</v>
      </c>
      <c r="AG522" s="22">
        <f t="shared" si="40"/>
        <v>0</v>
      </c>
      <c r="AH522" s="22">
        <f t="shared" si="41"/>
        <v>0</v>
      </c>
      <c r="AI522" s="22">
        <f t="shared" si="42"/>
        <v>0</v>
      </c>
      <c r="AJ522" s="22">
        <f t="shared" si="43"/>
        <v>181680.67999999996</v>
      </c>
      <c r="AK522" s="22">
        <f t="shared" si="44"/>
        <v>181680.67999999996</v>
      </c>
    </row>
    <row r="523" spans="1:37">
      <c r="A523" s="4" t="s">
        <v>208</v>
      </c>
      <c r="B523" s="6" t="s">
        <v>1345</v>
      </c>
      <c r="C523" s="6" t="s">
        <v>1136</v>
      </c>
      <c r="D523" s="6" t="s">
        <v>1137</v>
      </c>
      <c r="E523" s="6" t="s">
        <v>1816</v>
      </c>
      <c r="F523" s="9" t="s">
        <v>199</v>
      </c>
      <c r="G523" s="24" t="s">
        <v>11</v>
      </c>
      <c r="H523" s="3" t="s">
        <v>1325</v>
      </c>
      <c r="I523" s="28">
        <v>40847</v>
      </c>
      <c r="J523" s="26"/>
      <c r="K523" s="26"/>
      <c r="L523" s="26"/>
      <c r="M523" s="26"/>
      <c r="N523" s="26"/>
      <c r="O523" s="26"/>
      <c r="P523" s="26"/>
      <c r="Q523" s="26"/>
      <c r="R523" s="26"/>
      <c r="S523" s="26">
        <v>0</v>
      </c>
      <c r="T523" s="26">
        <v>0</v>
      </c>
      <c r="U523" s="26">
        <v>0</v>
      </c>
      <c r="V523" s="26">
        <v>0</v>
      </c>
      <c r="W523" s="26">
        <v>0</v>
      </c>
      <c r="X523" s="26">
        <v>0</v>
      </c>
      <c r="Y523" s="26">
        <v>0</v>
      </c>
      <c r="Z523" s="26">
        <v>0</v>
      </c>
      <c r="AA523" s="26">
        <v>0</v>
      </c>
      <c r="AB523" s="26">
        <v>0</v>
      </c>
      <c r="AC523" s="26">
        <v>0</v>
      </c>
      <c r="AD523" s="26">
        <v>0</v>
      </c>
      <c r="AE523" s="26">
        <v>0</v>
      </c>
      <c r="AF523" s="26">
        <v>0</v>
      </c>
      <c r="AG523" s="22">
        <f t="shared" si="40"/>
        <v>0</v>
      </c>
      <c r="AH523" s="22">
        <f t="shared" si="41"/>
        <v>0</v>
      </c>
      <c r="AI523" s="22">
        <f t="shared" si="42"/>
        <v>0</v>
      </c>
      <c r="AJ523" s="22">
        <f t="shared" si="43"/>
        <v>0</v>
      </c>
      <c r="AK523" s="22">
        <f t="shared" si="44"/>
        <v>0</v>
      </c>
    </row>
    <row r="524" spans="1:37">
      <c r="A524" s="4" t="s">
        <v>208</v>
      </c>
      <c r="B524" s="6" t="s">
        <v>1346</v>
      </c>
      <c r="C524" s="6" t="s">
        <v>989</v>
      </c>
      <c r="D524" s="6" t="s">
        <v>990</v>
      </c>
      <c r="E524" s="6" t="s">
        <v>1816</v>
      </c>
      <c r="F524" s="9" t="s">
        <v>199</v>
      </c>
      <c r="G524" s="24" t="s">
        <v>11</v>
      </c>
      <c r="H524" s="3" t="s">
        <v>1325</v>
      </c>
      <c r="I524" s="28">
        <v>40786</v>
      </c>
      <c r="J524" s="26"/>
      <c r="K524" s="26"/>
      <c r="L524" s="26"/>
      <c r="M524" s="26"/>
      <c r="N524" s="26"/>
      <c r="O524" s="26"/>
      <c r="P524" s="26"/>
      <c r="Q524" s="26"/>
      <c r="R524" s="26"/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  <c r="Z524" s="26">
        <v>0</v>
      </c>
      <c r="AA524" s="26">
        <v>0</v>
      </c>
      <c r="AB524" s="26">
        <v>0</v>
      </c>
      <c r="AC524" s="26">
        <v>0</v>
      </c>
      <c r="AD524" s="26">
        <v>0</v>
      </c>
      <c r="AE524" s="26">
        <v>0</v>
      </c>
      <c r="AF524" s="26">
        <v>0</v>
      </c>
      <c r="AG524" s="22">
        <f t="shared" si="40"/>
        <v>0</v>
      </c>
      <c r="AH524" s="22">
        <f t="shared" si="41"/>
        <v>0</v>
      </c>
      <c r="AI524" s="22">
        <f t="shared" si="42"/>
        <v>0</v>
      </c>
      <c r="AJ524" s="22">
        <f t="shared" si="43"/>
        <v>0</v>
      </c>
      <c r="AK524" s="22">
        <f t="shared" si="44"/>
        <v>0</v>
      </c>
    </row>
    <row r="525" spans="1:37">
      <c r="A525" s="4" t="s">
        <v>208</v>
      </c>
      <c r="B525" s="6" t="s">
        <v>1424</v>
      </c>
      <c r="C525" s="6" t="s">
        <v>427</v>
      </c>
      <c r="D525" s="6" t="s">
        <v>428</v>
      </c>
      <c r="E525" s="6" t="s">
        <v>1820</v>
      </c>
      <c r="F525" s="9" t="s">
        <v>199</v>
      </c>
      <c r="G525" s="24" t="s">
        <v>11</v>
      </c>
      <c r="H525" s="3" t="s">
        <v>1325</v>
      </c>
      <c r="I525" s="28">
        <v>41274</v>
      </c>
      <c r="J525" s="26"/>
      <c r="K525" s="26"/>
      <c r="L525" s="26"/>
      <c r="M525" s="26"/>
      <c r="N525" s="26"/>
      <c r="O525" s="26"/>
      <c r="P525" s="26"/>
      <c r="Q525" s="26"/>
      <c r="R525" s="26"/>
      <c r="S525" s="26">
        <v>0</v>
      </c>
      <c r="T525" s="26">
        <v>0</v>
      </c>
      <c r="U525" s="26">
        <v>0</v>
      </c>
      <c r="V525" s="26">
        <v>0</v>
      </c>
      <c r="W525" s="26">
        <v>0</v>
      </c>
      <c r="X525" s="26">
        <v>0</v>
      </c>
      <c r="Y525" s="26">
        <v>0</v>
      </c>
      <c r="Z525" s="26">
        <v>0</v>
      </c>
      <c r="AA525" s="26">
        <v>178085.00000000003</v>
      </c>
      <c r="AB525" s="26">
        <v>0</v>
      </c>
      <c r="AC525" s="26">
        <v>0</v>
      </c>
      <c r="AD525" s="26">
        <v>0</v>
      </c>
      <c r="AE525" s="26">
        <v>0</v>
      </c>
      <c r="AF525" s="26">
        <v>0</v>
      </c>
      <c r="AG525" s="22">
        <f t="shared" si="40"/>
        <v>0</v>
      </c>
      <c r="AH525" s="22">
        <f t="shared" si="41"/>
        <v>178085.00000000003</v>
      </c>
      <c r="AI525" s="22">
        <f t="shared" si="42"/>
        <v>0</v>
      </c>
      <c r="AJ525" s="22">
        <f t="shared" si="43"/>
        <v>0</v>
      </c>
      <c r="AK525" s="22">
        <f t="shared" si="44"/>
        <v>178085.00000000003</v>
      </c>
    </row>
    <row r="526" spans="1:37">
      <c r="A526" s="4" t="s">
        <v>208</v>
      </c>
      <c r="B526" s="6" t="s">
        <v>1350</v>
      </c>
      <c r="C526" s="6" t="s">
        <v>838</v>
      </c>
      <c r="D526" s="6" t="s">
        <v>839</v>
      </c>
      <c r="E526" s="6" t="s">
        <v>1816</v>
      </c>
      <c r="F526" s="9" t="s">
        <v>198</v>
      </c>
      <c r="G526" s="9" t="s">
        <v>205</v>
      </c>
      <c r="H526" s="3" t="s">
        <v>1325</v>
      </c>
      <c r="I526" s="28">
        <v>40891</v>
      </c>
      <c r="J526" s="26"/>
      <c r="K526" s="26"/>
      <c r="L526" s="26"/>
      <c r="M526" s="26"/>
      <c r="N526" s="26"/>
      <c r="O526" s="26"/>
      <c r="P526" s="26"/>
      <c r="Q526" s="26"/>
      <c r="R526" s="26"/>
      <c r="S526" s="26">
        <v>0</v>
      </c>
      <c r="T526" s="26">
        <v>0</v>
      </c>
      <c r="U526" s="26">
        <v>0</v>
      </c>
      <c r="V526" s="26">
        <v>0</v>
      </c>
      <c r="W526" s="26">
        <v>0</v>
      </c>
      <c r="X526" s="26">
        <v>0</v>
      </c>
      <c r="Y526" s="26">
        <v>0</v>
      </c>
      <c r="Z526" s="26">
        <v>0</v>
      </c>
      <c r="AA526" s="26">
        <v>0</v>
      </c>
      <c r="AB526" s="26">
        <v>0</v>
      </c>
      <c r="AC526" s="26">
        <v>0</v>
      </c>
      <c r="AD526" s="26">
        <v>0</v>
      </c>
      <c r="AE526" s="26">
        <v>0</v>
      </c>
      <c r="AF526" s="26">
        <v>0</v>
      </c>
      <c r="AG526" s="22">
        <f t="shared" si="40"/>
        <v>0</v>
      </c>
      <c r="AH526" s="22">
        <f t="shared" si="41"/>
        <v>0</v>
      </c>
      <c r="AI526" s="22">
        <f t="shared" si="42"/>
        <v>0</v>
      </c>
      <c r="AJ526" s="22">
        <f t="shared" si="43"/>
        <v>0</v>
      </c>
      <c r="AK526" s="22">
        <f t="shared" si="44"/>
        <v>0</v>
      </c>
    </row>
    <row r="527" spans="1:37">
      <c r="A527" s="4" t="s">
        <v>208</v>
      </c>
      <c r="B527" s="6" t="s">
        <v>1373</v>
      </c>
      <c r="C527" s="11" t="s">
        <v>267</v>
      </c>
      <c r="D527" s="11" t="s">
        <v>528</v>
      </c>
      <c r="E527" s="6" t="s">
        <v>1814</v>
      </c>
      <c r="F527" s="9" t="s">
        <v>202</v>
      </c>
      <c r="G527" s="24" t="s">
        <v>11</v>
      </c>
      <c r="H527" s="3" t="s">
        <v>1325</v>
      </c>
      <c r="I527" s="28">
        <v>40847</v>
      </c>
      <c r="J527" s="26"/>
      <c r="K527" s="26"/>
      <c r="L527" s="26"/>
      <c r="M527" s="26"/>
      <c r="N527" s="26"/>
      <c r="O527" s="26"/>
      <c r="P527" s="26"/>
      <c r="Q527" s="26"/>
      <c r="R527" s="26"/>
      <c r="S527" s="26">
        <v>0</v>
      </c>
      <c r="T527" s="26">
        <v>0</v>
      </c>
      <c r="U527" s="26">
        <v>0</v>
      </c>
      <c r="V527" s="26">
        <v>0</v>
      </c>
      <c r="W527" s="26">
        <v>0</v>
      </c>
      <c r="X527" s="26">
        <v>0</v>
      </c>
      <c r="Y527" s="26">
        <v>0</v>
      </c>
      <c r="Z527" s="26">
        <v>0</v>
      </c>
      <c r="AA527" s="26">
        <v>0</v>
      </c>
      <c r="AB527" s="26">
        <v>0</v>
      </c>
      <c r="AC527" s="26">
        <v>0</v>
      </c>
      <c r="AD527" s="26">
        <v>0</v>
      </c>
      <c r="AE527" s="26">
        <v>0</v>
      </c>
      <c r="AF527" s="26">
        <v>0</v>
      </c>
      <c r="AG527" s="22">
        <f t="shared" si="40"/>
        <v>0</v>
      </c>
      <c r="AH527" s="22">
        <f t="shared" si="41"/>
        <v>0</v>
      </c>
      <c r="AI527" s="22">
        <f t="shared" si="42"/>
        <v>0</v>
      </c>
      <c r="AJ527" s="22">
        <f t="shared" si="43"/>
        <v>0</v>
      </c>
      <c r="AK527" s="22">
        <f t="shared" si="44"/>
        <v>0</v>
      </c>
    </row>
    <row r="528" spans="1:37">
      <c r="A528" s="4" t="s">
        <v>208</v>
      </c>
      <c r="B528" s="6" t="s">
        <v>1375</v>
      </c>
      <c r="C528" s="6" t="s">
        <v>372</v>
      </c>
      <c r="D528" s="6" t="s">
        <v>373</v>
      </c>
      <c r="E528" s="6" t="s">
        <v>1816</v>
      </c>
      <c r="F528" s="9" t="s">
        <v>199</v>
      </c>
      <c r="G528" s="24" t="s">
        <v>11</v>
      </c>
      <c r="H528" s="3" t="s">
        <v>1325</v>
      </c>
      <c r="I528" s="28">
        <v>41061</v>
      </c>
      <c r="J528" s="26"/>
      <c r="K528" s="26"/>
      <c r="L528" s="26"/>
      <c r="M528" s="26"/>
      <c r="N528" s="26"/>
      <c r="O528" s="26"/>
      <c r="P528" s="26"/>
      <c r="Q528" s="26"/>
      <c r="R528" s="26"/>
      <c r="S528" s="26">
        <v>0</v>
      </c>
      <c r="T528" s="26">
        <v>0</v>
      </c>
      <c r="U528" s="26">
        <v>176611.37</v>
      </c>
      <c r="V528" s="26">
        <v>0</v>
      </c>
      <c r="W528" s="26">
        <v>0</v>
      </c>
      <c r="X528" s="26">
        <v>0</v>
      </c>
      <c r="Y528" s="26">
        <v>0</v>
      </c>
      <c r="Z528" s="26">
        <v>0</v>
      </c>
      <c r="AA528" s="26">
        <v>0</v>
      </c>
      <c r="AB528" s="26">
        <v>0</v>
      </c>
      <c r="AC528" s="26">
        <v>0</v>
      </c>
      <c r="AD528" s="26">
        <v>0</v>
      </c>
      <c r="AE528" s="26">
        <v>0</v>
      </c>
      <c r="AF528" s="26">
        <v>0</v>
      </c>
      <c r="AG528" s="22">
        <f t="shared" si="40"/>
        <v>0</v>
      </c>
      <c r="AH528" s="22">
        <f t="shared" si="41"/>
        <v>176611.37</v>
      </c>
      <c r="AI528" s="22">
        <f t="shared" si="42"/>
        <v>0</v>
      </c>
      <c r="AJ528" s="22">
        <f t="shared" si="43"/>
        <v>0</v>
      </c>
      <c r="AK528" s="22">
        <f t="shared" si="44"/>
        <v>176611.37</v>
      </c>
    </row>
    <row r="529" spans="1:37">
      <c r="A529" s="4" t="s">
        <v>208</v>
      </c>
      <c r="B529" s="6" t="s">
        <v>1355</v>
      </c>
      <c r="C529" s="11" t="s">
        <v>580</v>
      </c>
      <c r="D529" s="11" t="s">
        <v>581</v>
      </c>
      <c r="E529" s="6" t="s">
        <v>1816</v>
      </c>
      <c r="F529" s="9" t="s">
        <v>199</v>
      </c>
      <c r="G529" s="24" t="s">
        <v>11</v>
      </c>
      <c r="H529" s="3" t="s">
        <v>1325</v>
      </c>
      <c r="I529" s="28">
        <v>41274</v>
      </c>
      <c r="J529" s="26"/>
      <c r="K529" s="26"/>
      <c r="L529" s="26"/>
      <c r="M529" s="26"/>
      <c r="N529" s="26"/>
      <c r="O529" s="26"/>
      <c r="P529" s="26"/>
      <c r="Q529" s="26"/>
      <c r="R529" s="26"/>
      <c r="S529" s="26">
        <v>0</v>
      </c>
      <c r="T529" s="26">
        <v>0</v>
      </c>
      <c r="U529" s="26">
        <v>0</v>
      </c>
      <c r="V529" s="26">
        <v>0</v>
      </c>
      <c r="W529" s="26">
        <v>0</v>
      </c>
      <c r="X529" s="26">
        <v>0</v>
      </c>
      <c r="Y529" s="26">
        <v>0</v>
      </c>
      <c r="Z529" s="26">
        <v>0</v>
      </c>
      <c r="AA529" s="26">
        <v>176529.67</v>
      </c>
      <c r="AB529" s="26">
        <v>0</v>
      </c>
      <c r="AC529" s="26">
        <v>0</v>
      </c>
      <c r="AD529" s="26">
        <v>0</v>
      </c>
      <c r="AE529" s="26">
        <v>0</v>
      </c>
      <c r="AF529" s="26">
        <v>0</v>
      </c>
      <c r="AG529" s="22">
        <f t="shared" si="40"/>
        <v>0</v>
      </c>
      <c r="AH529" s="22">
        <f t="shared" si="41"/>
        <v>176529.67</v>
      </c>
      <c r="AI529" s="22">
        <f t="shared" si="42"/>
        <v>0</v>
      </c>
      <c r="AJ529" s="22">
        <f t="shared" si="43"/>
        <v>0</v>
      </c>
      <c r="AK529" s="22">
        <f t="shared" si="44"/>
        <v>176529.67</v>
      </c>
    </row>
    <row r="530" spans="1:37">
      <c r="A530" s="4" t="s">
        <v>208</v>
      </c>
      <c r="B530" s="6" t="s">
        <v>1408</v>
      </c>
      <c r="C530" s="6" t="s">
        <v>1670</v>
      </c>
      <c r="D530" s="6" t="s">
        <v>557</v>
      </c>
      <c r="E530" s="6" t="s">
        <v>1816</v>
      </c>
      <c r="F530" s="9" t="s">
        <v>202</v>
      </c>
      <c r="G530" s="24" t="s">
        <v>11</v>
      </c>
      <c r="H530" s="3" t="s">
        <v>1325</v>
      </c>
      <c r="I530" s="28">
        <v>41091</v>
      </c>
      <c r="J530" s="26"/>
      <c r="K530" s="26"/>
      <c r="L530" s="26"/>
      <c r="M530" s="26"/>
      <c r="N530" s="26"/>
      <c r="O530" s="26"/>
      <c r="P530" s="26"/>
      <c r="Q530" s="26"/>
      <c r="R530" s="26"/>
      <c r="S530" s="26">
        <v>0</v>
      </c>
      <c r="T530" s="26">
        <v>0</v>
      </c>
      <c r="U530" s="26">
        <v>0</v>
      </c>
      <c r="V530" s="26">
        <v>176190.21</v>
      </c>
      <c r="W530" s="26">
        <v>0</v>
      </c>
      <c r="X530" s="26">
        <v>0</v>
      </c>
      <c r="Y530" s="26">
        <v>0</v>
      </c>
      <c r="Z530" s="26">
        <v>0</v>
      </c>
      <c r="AA530" s="26">
        <v>0</v>
      </c>
      <c r="AB530" s="26">
        <v>0</v>
      </c>
      <c r="AC530" s="26">
        <v>0</v>
      </c>
      <c r="AD530" s="26">
        <v>0</v>
      </c>
      <c r="AE530" s="26">
        <v>0</v>
      </c>
      <c r="AF530" s="26">
        <v>0</v>
      </c>
      <c r="AG530" s="22">
        <f t="shared" si="40"/>
        <v>0</v>
      </c>
      <c r="AH530" s="22">
        <f t="shared" si="41"/>
        <v>176190.21</v>
      </c>
      <c r="AI530" s="22">
        <f t="shared" si="42"/>
        <v>0</v>
      </c>
      <c r="AJ530" s="22">
        <f t="shared" si="43"/>
        <v>0</v>
      </c>
      <c r="AK530" s="22">
        <f t="shared" si="44"/>
        <v>176190.21</v>
      </c>
    </row>
    <row r="531" spans="1:37">
      <c r="A531" s="4" t="s">
        <v>208</v>
      </c>
      <c r="B531" s="6" t="s">
        <v>1385</v>
      </c>
      <c r="C531" s="6" t="s">
        <v>897</v>
      </c>
      <c r="D531" s="6" t="s">
        <v>898</v>
      </c>
      <c r="E531" s="6" t="s">
        <v>1815</v>
      </c>
      <c r="F531" s="9" t="s">
        <v>202</v>
      </c>
      <c r="G531" s="24" t="s">
        <v>11</v>
      </c>
      <c r="H531" s="3" t="s">
        <v>1325</v>
      </c>
      <c r="I531" s="28">
        <v>40755</v>
      </c>
      <c r="J531" s="26"/>
      <c r="K531" s="26"/>
      <c r="L531" s="26"/>
      <c r="M531" s="26"/>
      <c r="N531" s="26"/>
      <c r="O531" s="26"/>
      <c r="P531" s="26"/>
      <c r="Q531" s="26"/>
      <c r="R531" s="26"/>
      <c r="S531" s="26">
        <v>0</v>
      </c>
      <c r="T531" s="26">
        <v>0</v>
      </c>
      <c r="U531" s="26">
        <v>0</v>
      </c>
      <c r="V531" s="26">
        <v>0</v>
      </c>
      <c r="W531" s="26">
        <v>0</v>
      </c>
      <c r="X531" s="26">
        <v>0</v>
      </c>
      <c r="Y531" s="26">
        <v>0</v>
      </c>
      <c r="Z531" s="26">
        <v>0</v>
      </c>
      <c r="AA531" s="26">
        <v>0</v>
      </c>
      <c r="AB531" s="26">
        <v>0</v>
      </c>
      <c r="AC531" s="26">
        <v>0</v>
      </c>
      <c r="AD531" s="26">
        <v>0</v>
      </c>
      <c r="AE531" s="26">
        <v>0</v>
      </c>
      <c r="AF531" s="26">
        <v>0</v>
      </c>
      <c r="AG531" s="22">
        <f t="shared" si="40"/>
        <v>0</v>
      </c>
      <c r="AH531" s="22">
        <f t="shared" si="41"/>
        <v>0</v>
      </c>
      <c r="AI531" s="22">
        <f t="shared" si="42"/>
        <v>0</v>
      </c>
      <c r="AJ531" s="22">
        <f t="shared" si="43"/>
        <v>0</v>
      </c>
      <c r="AK531" s="22">
        <f t="shared" si="44"/>
        <v>0</v>
      </c>
    </row>
    <row r="532" spans="1:37">
      <c r="A532" s="4" t="s">
        <v>208</v>
      </c>
      <c r="B532" s="6" t="s">
        <v>1405</v>
      </c>
      <c r="C532" s="6" t="s">
        <v>1671</v>
      </c>
      <c r="D532" s="6" t="s">
        <v>1672</v>
      </c>
      <c r="E532" s="6" t="s">
        <v>1815</v>
      </c>
      <c r="F532" s="9" t="s">
        <v>9</v>
      </c>
      <c r="G532" s="24" t="s">
        <v>11</v>
      </c>
      <c r="H532" s="3" t="s">
        <v>1325</v>
      </c>
      <c r="I532" s="28">
        <v>41274</v>
      </c>
      <c r="J532" s="26"/>
      <c r="K532" s="26"/>
      <c r="L532" s="26"/>
      <c r="M532" s="26"/>
      <c r="N532" s="26"/>
      <c r="O532" s="26"/>
      <c r="P532" s="26"/>
      <c r="Q532" s="26"/>
      <c r="R532" s="26"/>
      <c r="S532" s="26">
        <v>0</v>
      </c>
      <c r="T532" s="26">
        <v>0</v>
      </c>
      <c r="U532" s="26">
        <v>0</v>
      </c>
      <c r="V532" s="26">
        <v>0</v>
      </c>
      <c r="W532" s="26">
        <v>0</v>
      </c>
      <c r="X532" s="26">
        <v>0</v>
      </c>
      <c r="Y532" s="26">
        <v>0</v>
      </c>
      <c r="Z532" s="26">
        <v>0</v>
      </c>
      <c r="AA532" s="26">
        <v>175707.81999999998</v>
      </c>
      <c r="AB532" s="26">
        <v>0</v>
      </c>
      <c r="AC532" s="26">
        <v>0</v>
      </c>
      <c r="AD532" s="26">
        <v>0</v>
      </c>
      <c r="AE532" s="26">
        <v>0</v>
      </c>
      <c r="AF532" s="26">
        <v>0</v>
      </c>
      <c r="AG532" s="22">
        <f t="shared" si="40"/>
        <v>0</v>
      </c>
      <c r="AH532" s="22">
        <f t="shared" si="41"/>
        <v>175707.81999999998</v>
      </c>
      <c r="AI532" s="22">
        <f t="shared" si="42"/>
        <v>0</v>
      </c>
      <c r="AJ532" s="22">
        <f t="shared" si="43"/>
        <v>0</v>
      </c>
      <c r="AK532" s="22">
        <f t="shared" si="44"/>
        <v>175707.81999999998</v>
      </c>
    </row>
    <row r="533" spans="1:37">
      <c r="A533" s="4" t="s">
        <v>208</v>
      </c>
      <c r="B533" s="6" t="s">
        <v>1355</v>
      </c>
      <c r="C533" s="6" t="s">
        <v>391</v>
      </c>
      <c r="D533" s="6" t="s">
        <v>392</v>
      </c>
      <c r="E533" s="6" t="s">
        <v>1820</v>
      </c>
      <c r="F533" s="9" t="s">
        <v>199</v>
      </c>
      <c r="G533" s="24" t="s">
        <v>11</v>
      </c>
      <c r="H533" s="3" t="s">
        <v>1325</v>
      </c>
      <c r="I533" s="28">
        <v>41258</v>
      </c>
      <c r="J533" s="26"/>
      <c r="K533" s="26"/>
      <c r="L533" s="26"/>
      <c r="M533" s="26"/>
      <c r="N533" s="26"/>
      <c r="O533" s="26"/>
      <c r="P533" s="26"/>
      <c r="Q533" s="26"/>
      <c r="R533" s="26"/>
      <c r="S533" s="26">
        <v>0</v>
      </c>
      <c r="T533" s="26">
        <v>0</v>
      </c>
      <c r="U533" s="26">
        <v>0</v>
      </c>
      <c r="V533" s="26">
        <v>0</v>
      </c>
      <c r="W533" s="26">
        <v>0</v>
      </c>
      <c r="X533" s="26">
        <v>0</v>
      </c>
      <c r="Y533" s="26">
        <v>0</v>
      </c>
      <c r="Z533" s="26">
        <v>0</v>
      </c>
      <c r="AA533" s="26">
        <v>175557.67</v>
      </c>
      <c r="AB533" s="26">
        <v>0</v>
      </c>
      <c r="AC533" s="26">
        <v>0</v>
      </c>
      <c r="AD533" s="26">
        <v>0</v>
      </c>
      <c r="AE533" s="26">
        <v>0</v>
      </c>
      <c r="AF533" s="26">
        <v>0</v>
      </c>
      <c r="AG533" s="22">
        <f t="shared" si="40"/>
        <v>0</v>
      </c>
      <c r="AH533" s="22">
        <f t="shared" si="41"/>
        <v>175557.67</v>
      </c>
      <c r="AI533" s="22">
        <f t="shared" si="42"/>
        <v>0</v>
      </c>
      <c r="AJ533" s="22">
        <f t="shared" si="43"/>
        <v>0</v>
      </c>
      <c r="AK533" s="22">
        <f t="shared" si="44"/>
        <v>175557.67</v>
      </c>
    </row>
    <row r="534" spans="1:37">
      <c r="A534" s="4" t="s">
        <v>208</v>
      </c>
      <c r="B534" s="6" t="s">
        <v>1350</v>
      </c>
      <c r="C534" s="11" t="s">
        <v>845</v>
      </c>
      <c r="D534" s="11" t="s">
        <v>846</v>
      </c>
      <c r="E534" s="6" t="s">
        <v>1811</v>
      </c>
      <c r="F534" s="9" t="s">
        <v>198</v>
      </c>
      <c r="G534" s="9" t="s">
        <v>205</v>
      </c>
      <c r="H534" s="3" t="s">
        <v>1325</v>
      </c>
      <c r="I534" s="28">
        <v>41258</v>
      </c>
      <c r="J534" s="26"/>
      <c r="K534" s="26"/>
      <c r="L534" s="26"/>
      <c r="M534" s="26"/>
      <c r="N534" s="26"/>
      <c r="O534" s="26"/>
      <c r="P534" s="26"/>
      <c r="Q534" s="26"/>
      <c r="R534" s="26"/>
      <c r="S534" s="26">
        <v>0</v>
      </c>
      <c r="T534" s="26">
        <v>0</v>
      </c>
      <c r="U534" s="26">
        <v>0</v>
      </c>
      <c r="V534" s="26">
        <v>0</v>
      </c>
      <c r="W534" s="26">
        <v>0</v>
      </c>
      <c r="X534" s="26">
        <v>0</v>
      </c>
      <c r="Y534" s="26">
        <v>0</v>
      </c>
      <c r="Z534" s="26">
        <v>0</v>
      </c>
      <c r="AA534" s="26">
        <v>175503.19999999998</v>
      </c>
      <c r="AB534" s="26">
        <v>0</v>
      </c>
      <c r="AC534" s="26">
        <v>0</v>
      </c>
      <c r="AD534" s="26">
        <v>0</v>
      </c>
      <c r="AE534" s="26">
        <v>0</v>
      </c>
      <c r="AF534" s="26">
        <v>0</v>
      </c>
      <c r="AG534" s="22">
        <f t="shared" si="40"/>
        <v>0</v>
      </c>
      <c r="AH534" s="22">
        <f t="shared" si="41"/>
        <v>175503.19999999998</v>
      </c>
      <c r="AI534" s="22">
        <f t="shared" si="42"/>
        <v>0</v>
      </c>
      <c r="AJ534" s="22">
        <f t="shared" si="43"/>
        <v>0</v>
      </c>
      <c r="AK534" s="22">
        <f t="shared" si="44"/>
        <v>175503.19999999998</v>
      </c>
    </row>
    <row r="535" spans="1:37">
      <c r="A535" s="4" t="s">
        <v>208</v>
      </c>
      <c r="B535" s="6" t="s">
        <v>1389</v>
      </c>
      <c r="C535" s="6" t="s">
        <v>177</v>
      </c>
      <c r="D535" s="6" t="s">
        <v>822</v>
      </c>
      <c r="E535" s="6" t="s">
        <v>1817</v>
      </c>
      <c r="F535" s="9" t="s">
        <v>198</v>
      </c>
      <c r="G535" s="9" t="s">
        <v>205</v>
      </c>
      <c r="H535" s="3" t="s">
        <v>1325</v>
      </c>
      <c r="I535" s="28">
        <v>40815</v>
      </c>
      <c r="J535" s="26"/>
      <c r="K535" s="26"/>
      <c r="L535" s="26"/>
      <c r="M535" s="26"/>
      <c r="N535" s="26"/>
      <c r="O535" s="26"/>
      <c r="P535" s="26"/>
      <c r="Q535" s="26"/>
      <c r="R535" s="26"/>
      <c r="S535" s="26">
        <v>0</v>
      </c>
      <c r="T535" s="26">
        <v>0</v>
      </c>
      <c r="U535" s="26">
        <v>0</v>
      </c>
      <c r="V535" s="26">
        <v>0</v>
      </c>
      <c r="W535" s="26">
        <v>0</v>
      </c>
      <c r="X535" s="26">
        <v>0</v>
      </c>
      <c r="Y535" s="26">
        <v>0</v>
      </c>
      <c r="Z535" s="26">
        <v>0</v>
      </c>
      <c r="AA535" s="26">
        <v>0</v>
      </c>
      <c r="AB535" s="26">
        <v>0</v>
      </c>
      <c r="AC535" s="26">
        <v>0</v>
      </c>
      <c r="AD535" s="26">
        <v>0</v>
      </c>
      <c r="AE535" s="26">
        <v>0</v>
      </c>
      <c r="AF535" s="26">
        <v>0</v>
      </c>
      <c r="AG535" s="22">
        <f t="shared" si="40"/>
        <v>0</v>
      </c>
      <c r="AH535" s="22">
        <f t="shared" si="41"/>
        <v>0</v>
      </c>
      <c r="AI535" s="22">
        <f t="shared" si="42"/>
        <v>0</v>
      </c>
      <c r="AJ535" s="22">
        <f t="shared" si="43"/>
        <v>0</v>
      </c>
      <c r="AK535" s="22">
        <f t="shared" si="44"/>
        <v>0</v>
      </c>
    </row>
    <row r="536" spans="1:37">
      <c r="A536" s="4" t="s">
        <v>208</v>
      </c>
      <c r="B536" s="6" t="s">
        <v>1382</v>
      </c>
      <c r="C536" s="6" t="s">
        <v>1673</v>
      </c>
      <c r="D536" s="6" t="s">
        <v>1674</v>
      </c>
      <c r="E536" s="6" t="s">
        <v>1814</v>
      </c>
      <c r="F536" s="9" t="s">
        <v>199</v>
      </c>
      <c r="G536" s="24" t="s">
        <v>11</v>
      </c>
      <c r="H536" s="3" t="s">
        <v>1325</v>
      </c>
      <c r="I536" s="28">
        <v>40907</v>
      </c>
      <c r="J536" s="26"/>
      <c r="K536" s="26"/>
      <c r="L536" s="26"/>
      <c r="M536" s="26"/>
      <c r="N536" s="26"/>
      <c r="O536" s="26"/>
      <c r="P536" s="26"/>
      <c r="Q536" s="26"/>
      <c r="R536" s="26"/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  <c r="Z536" s="26">
        <v>0</v>
      </c>
      <c r="AA536" s="26">
        <v>0</v>
      </c>
      <c r="AB536" s="26">
        <v>0</v>
      </c>
      <c r="AC536" s="26">
        <v>0</v>
      </c>
      <c r="AD536" s="26">
        <v>0</v>
      </c>
      <c r="AE536" s="26">
        <v>0</v>
      </c>
      <c r="AF536" s="26">
        <v>0</v>
      </c>
      <c r="AG536" s="22">
        <f t="shared" si="40"/>
        <v>0</v>
      </c>
      <c r="AH536" s="22">
        <f t="shared" si="41"/>
        <v>0</v>
      </c>
      <c r="AI536" s="22">
        <f t="shared" si="42"/>
        <v>0</v>
      </c>
      <c r="AJ536" s="22">
        <f t="shared" si="43"/>
        <v>0</v>
      </c>
      <c r="AK536" s="22">
        <f t="shared" si="44"/>
        <v>0</v>
      </c>
    </row>
    <row r="537" spans="1:37">
      <c r="A537" s="4" t="s">
        <v>208</v>
      </c>
      <c r="B537" s="6" t="s">
        <v>1382</v>
      </c>
      <c r="C537" s="6" t="s">
        <v>1675</v>
      </c>
      <c r="D537" s="6" t="s">
        <v>1676</v>
      </c>
      <c r="E537" s="6" t="s">
        <v>1816</v>
      </c>
      <c r="F537" s="9" t="s">
        <v>199</v>
      </c>
      <c r="G537" s="24" t="s">
        <v>11</v>
      </c>
      <c r="H537" s="3" t="s">
        <v>1325</v>
      </c>
      <c r="I537" s="28">
        <v>40877</v>
      </c>
      <c r="J537" s="26"/>
      <c r="K537" s="26"/>
      <c r="L537" s="26"/>
      <c r="M537" s="26"/>
      <c r="N537" s="26"/>
      <c r="O537" s="26"/>
      <c r="P537" s="26"/>
      <c r="Q537" s="26"/>
      <c r="R537" s="26"/>
      <c r="S537" s="26">
        <v>0</v>
      </c>
      <c r="T537" s="26">
        <v>0</v>
      </c>
      <c r="U537" s="26">
        <v>0</v>
      </c>
      <c r="V537" s="26">
        <v>0</v>
      </c>
      <c r="W537" s="26">
        <v>0</v>
      </c>
      <c r="X537" s="26">
        <v>0</v>
      </c>
      <c r="Y537" s="26">
        <v>0</v>
      </c>
      <c r="Z537" s="26">
        <v>0</v>
      </c>
      <c r="AA537" s="26">
        <v>0</v>
      </c>
      <c r="AB537" s="26">
        <v>0</v>
      </c>
      <c r="AC537" s="26">
        <v>0</v>
      </c>
      <c r="AD537" s="26">
        <v>0</v>
      </c>
      <c r="AE537" s="26">
        <v>0</v>
      </c>
      <c r="AF537" s="26">
        <v>0</v>
      </c>
      <c r="AG537" s="22">
        <f t="shared" si="40"/>
        <v>0</v>
      </c>
      <c r="AH537" s="22">
        <f t="shared" si="41"/>
        <v>0</v>
      </c>
      <c r="AI537" s="22">
        <f t="shared" si="42"/>
        <v>0</v>
      </c>
      <c r="AJ537" s="22">
        <f t="shared" si="43"/>
        <v>0</v>
      </c>
      <c r="AK537" s="22">
        <f t="shared" si="44"/>
        <v>0</v>
      </c>
    </row>
    <row r="538" spans="1:37">
      <c r="A538" s="4" t="s">
        <v>208</v>
      </c>
      <c r="B538" s="6" t="s">
        <v>1391</v>
      </c>
      <c r="C538" s="6" t="s">
        <v>166</v>
      </c>
      <c r="D538" s="6" t="s">
        <v>1012</v>
      </c>
      <c r="E538" s="6" t="s">
        <v>1817</v>
      </c>
      <c r="F538" s="9" t="s">
        <v>199</v>
      </c>
      <c r="G538" s="24" t="s">
        <v>11</v>
      </c>
      <c r="H538" s="3" t="s">
        <v>1325</v>
      </c>
      <c r="I538" s="28">
        <v>40816</v>
      </c>
      <c r="J538" s="26"/>
      <c r="K538" s="26"/>
      <c r="L538" s="26"/>
      <c r="M538" s="26"/>
      <c r="N538" s="26"/>
      <c r="O538" s="26"/>
      <c r="P538" s="26"/>
      <c r="Q538" s="26"/>
      <c r="R538" s="26"/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0</v>
      </c>
      <c r="Y538" s="26">
        <v>0</v>
      </c>
      <c r="Z538" s="26">
        <v>0</v>
      </c>
      <c r="AA538" s="26">
        <v>0</v>
      </c>
      <c r="AB538" s="26">
        <v>0</v>
      </c>
      <c r="AC538" s="26">
        <v>0</v>
      </c>
      <c r="AD538" s="26">
        <v>0</v>
      </c>
      <c r="AE538" s="26">
        <v>0</v>
      </c>
      <c r="AF538" s="26">
        <v>0</v>
      </c>
      <c r="AG538" s="22">
        <f t="shared" si="40"/>
        <v>0</v>
      </c>
      <c r="AH538" s="22">
        <f t="shared" si="41"/>
        <v>0</v>
      </c>
      <c r="AI538" s="22">
        <f t="shared" si="42"/>
        <v>0</v>
      </c>
      <c r="AJ538" s="22">
        <f t="shared" si="43"/>
        <v>0</v>
      </c>
      <c r="AK538" s="22">
        <f t="shared" si="44"/>
        <v>0</v>
      </c>
    </row>
    <row r="539" spans="1:37">
      <c r="A539" s="4" t="s">
        <v>208</v>
      </c>
      <c r="B539" s="6" t="s">
        <v>1355</v>
      </c>
      <c r="C539" s="6" t="s">
        <v>1677</v>
      </c>
      <c r="D539" s="6" t="s">
        <v>1678</v>
      </c>
      <c r="E539" s="6" t="s">
        <v>1816</v>
      </c>
      <c r="F539" s="9" t="s">
        <v>199</v>
      </c>
      <c r="G539" s="24" t="s">
        <v>11</v>
      </c>
      <c r="H539" s="3" t="s">
        <v>1325</v>
      </c>
      <c r="I539" s="28">
        <v>40907</v>
      </c>
      <c r="J539" s="26"/>
      <c r="K539" s="26"/>
      <c r="L539" s="26"/>
      <c r="M539" s="26"/>
      <c r="N539" s="26"/>
      <c r="O539" s="26"/>
      <c r="P539" s="26"/>
      <c r="Q539" s="26"/>
      <c r="R539" s="26"/>
      <c r="S539" s="26">
        <v>0</v>
      </c>
      <c r="T539" s="26">
        <v>0</v>
      </c>
      <c r="U539" s="26">
        <v>0</v>
      </c>
      <c r="V539" s="26">
        <v>0</v>
      </c>
      <c r="W539" s="26">
        <v>0</v>
      </c>
      <c r="X539" s="26">
        <v>0</v>
      </c>
      <c r="Y539" s="26">
        <v>0</v>
      </c>
      <c r="Z539" s="26">
        <v>0</v>
      </c>
      <c r="AA539" s="26">
        <v>0</v>
      </c>
      <c r="AB539" s="26">
        <v>0</v>
      </c>
      <c r="AC539" s="26">
        <v>0</v>
      </c>
      <c r="AD539" s="26">
        <v>0</v>
      </c>
      <c r="AE539" s="26">
        <v>0</v>
      </c>
      <c r="AF539" s="26">
        <v>0</v>
      </c>
      <c r="AG539" s="22">
        <f t="shared" si="40"/>
        <v>0</v>
      </c>
      <c r="AH539" s="22">
        <f t="shared" si="41"/>
        <v>0</v>
      </c>
      <c r="AI539" s="22">
        <f t="shared" si="42"/>
        <v>0</v>
      </c>
      <c r="AJ539" s="22">
        <f t="shared" si="43"/>
        <v>0</v>
      </c>
      <c r="AK539" s="22">
        <f t="shared" si="44"/>
        <v>0</v>
      </c>
    </row>
    <row r="540" spans="1:37">
      <c r="A540" s="4" t="s">
        <v>208</v>
      </c>
      <c r="B540" s="6" t="s">
        <v>1376</v>
      </c>
      <c r="C540" s="6" t="s">
        <v>621</v>
      </c>
      <c r="D540" s="6" t="s">
        <v>622</v>
      </c>
      <c r="E540" s="6" t="s">
        <v>1815</v>
      </c>
      <c r="F540" s="9" t="s">
        <v>199</v>
      </c>
      <c r="G540" s="24" t="s">
        <v>203</v>
      </c>
      <c r="H540" s="3" t="s">
        <v>1325</v>
      </c>
      <c r="I540" s="28">
        <v>41419</v>
      </c>
      <c r="J540" s="26"/>
      <c r="K540" s="26"/>
      <c r="L540" s="26"/>
      <c r="M540" s="26"/>
      <c r="N540" s="26"/>
      <c r="O540" s="26"/>
      <c r="P540" s="26"/>
      <c r="Q540" s="26"/>
      <c r="R540" s="26"/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0</v>
      </c>
      <c r="Z540" s="26">
        <v>0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  <c r="AF540" s="26">
        <v>170815.51</v>
      </c>
      <c r="AG540" s="22">
        <f t="shared" si="40"/>
        <v>0</v>
      </c>
      <c r="AH540" s="22">
        <f t="shared" si="41"/>
        <v>0</v>
      </c>
      <c r="AI540" s="22">
        <f t="shared" si="42"/>
        <v>0</v>
      </c>
      <c r="AJ540" s="22">
        <f t="shared" si="43"/>
        <v>170815.51</v>
      </c>
      <c r="AK540" s="22">
        <f t="shared" si="44"/>
        <v>170815.51</v>
      </c>
    </row>
    <row r="541" spans="1:37">
      <c r="A541" s="4" t="s">
        <v>208</v>
      </c>
      <c r="B541" s="6" t="s">
        <v>1430</v>
      </c>
      <c r="C541" s="6" t="s">
        <v>879</v>
      </c>
      <c r="D541" s="6" t="s">
        <v>880</v>
      </c>
      <c r="E541" s="6" t="s">
        <v>1811</v>
      </c>
      <c r="F541" s="9" t="s">
        <v>198</v>
      </c>
      <c r="G541" s="9" t="s">
        <v>204</v>
      </c>
      <c r="H541" s="3" t="s">
        <v>1325</v>
      </c>
      <c r="I541" s="28">
        <v>41029</v>
      </c>
      <c r="J541" s="26"/>
      <c r="K541" s="26"/>
      <c r="L541" s="26"/>
      <c r="M541" s="26"/>
      <c r="N541" s="26"/>
      <c r="O541" s="26"/>
      <c r="P541" s="26"/>
      <c r="Q541" s="26"/>
      <c r="R541" s="26"/>
      <c r="S541" s="26">
        <v>170379.97000000003</v>
      </c>
      <c r="T541" s="26">
        <v>0</v>
      </c>
      <c r="U541" s="26">
        <v>0</v>
      </c>
      <c r="V541" s="26">
        <v>0</v>
      </c>
      <c r="W541" s="26">
        <v>0</v>
      </c>
      <c r="X541" s="26">
        <v>0</v>
      </c>
      <c r="Y541" s="26">
        <v>0</v>
      </c>
      <c r="Z541" s="26">
        <v>0</v>
      </c>
      <c r="AA541" s="26">
        <v>0</v>
      </c>
      <c r="AB541" s="26">
        <v>0</v>
      </c>
      <c r="AC541" s="26">
        <v>0</v>
      </c>
      <c r="AD541" s="26">
        <v>0</v>
      </c>
      <c r="AE541" s="26">
        <v>0</v>
      </c>
      <c r="AF541" s="26">
        <v>0</v>
      </c>
      <c r="AG541" s="22">
        <f t="shared" si="40"/>
        <v>0</v>
      </c>
      <c r="AH541" s="22">
        <f t="shared" si="41"/>
        <v>170379.97000000003</v>
      </c>
      <c r="AI541" s="22">
        <f t="shared" si="42"/>
        <v>0</v>
      </c>
      <c r="AJ541" s="22">
        <f t="shared" si="43"/>
        <v>0</v>
      </c>
      <c r="AK541" s="22">
        <f t="shared" si="44"/>
        <v>170379.97000000003</v>
      </c>
    </row>
    <row r="542" spans="1:37">
      <c r="A542" s="4" t="s">
        <v>208</v>
      </c>
      <c r="B542" s="6" t="s">
        <v>1387</v>
      </c>
      <c r="C542" s="6" t="s">
        <v>776</v>
      </c>
      <c r="D542" s="6" t="s">
        <v>777</v>
      </c>
      <c r="E542" s="6" t="s">
        <v>1818</v>
      </c>
      <c r="F542" s="9" t="s">
        <v>200</v>
      </c>
      <c r="G542" s="24" t="s">
        <v>201</v>
      </c>
      <c r="H542" s="3" t="s">
        <v>1325</v>
      </c>
      <c r="I542" s="28">
        <v>40877</v>
      </c>
      <c r="J542" s="26"/>
      <c r="K542" s="26"/>
      <c r="L542" s="26"/>
      <c r="M542" s="26"/>
      <c r="N542" s="26"/>
      <c r="O542" s="26"/>
      <c r="P542" s="26"/>
      <c r="Q542" s="26"/>
      <c r="R542" s="26"/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  <c r="Z542" s="26">
        <v>0</v>
      </c>
      <c r="AA542" s="26">
        <v>0</v>
      </c>
      <c r="AB542" s="26">
        <v>0</v>
      </c>
      <c r="AC542" s="26">
        <v>0</v>
      </c>
      <c r="AD542" s="26">
        <v>0</v>
      </c>
      <c r="AE542" s="26">
        <v>0</v>
      </c>
      <c r="AF542" s="26">
        <v>0</v>
      </c>
      <c r="AG542" s="22">
        <f t="shared" si="40"/>
        <v>0</v>
      </c>
      <c r="AH542" s="22">
        <f t="shared" si="41"/>
        <v>0</v>
      </c>
      <c r="AI542" s="22">
        <f t="shared" si="42"/>
        <v>0</v>
      </c>
      <c r="AJ542" s="22">
        <f t="shared" si="43"/>
        <v>0</v>
      </c>
      <c r="AK542" s="22">
        <f t="shared" si="44"/>
        <v>0</v>
      </c>
    </row>
    <row r="543" spans="1:37">
      <c r="A543" s="4" t="s">
        <v>208</v>
      </c>
      <c r="B543" s="6" t="s">
        <v>1355</v>
      </c>
      <c r="C543" s="6" t="s">
        <v>1679</v>
      </c>
      <c r="D543" s="6" t="s">
        <v>1680</v>
      </c>
      <c r="E543" s="6" t="s">
        <v>1816</v>
      </c>
      <c r="F543" s="9" t="s">
        <v>199</v>
      </c>
      <c r="G543" s="24" t="s">
        <v>11</v>
      </c>
      <c r="H543" s="3" t="s">
        <v>1325</v>
      </c>
      <c r="I543" s="28">
        <v>40956</v>
      </c>
      <c r="J543" s="26"/>
      <c r="K543" s="26"/>
      <c r="L543" s="26"/>
      <c r="M543" s="26"/>
      <c r="N543" s="26"/>
      <c r="O543" s="26"/>
      <c r="P543" s="26"/>
      <c r="Q543" s="26"/>
      <c r="R543" s="26"/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0</v>
      </c>
      <c r="Z543" s="26">
        <v>0</v>
      </c>
      <c r="AA543" s="26">
        <v>0</v>
      </c>
      <c r="AB543" s="26">
        <v>0</v>
      </c>
      <c r="AC543" s="26">
        <v>0</v>
      </c>
      <c r="AD543" s="26">
        <v>0</v>
      </c>
      <c r="AE543" s="26">
        <v>0</v>
      </c>
      <c r="AF543" s="26">
        <v>0</v>
      </c>
      <c r="AG543" s="22">
        <f t="shared" si="40"/>
        <v>0</v>
      </c>
      <c r="AH543" s="22">
        <f t="shared" si="41"/>
        <v>0</v>
      </c>
      <c r="AI543" s="22">
        <f t="shared" si="42"/>
        <v>0</v>
      </c>
      <c r="AJ543" s="22">
        <f t="shared" si="43"/>
        <v>0</v>
      </c>
      <c r="AK543" s="22">
        <f t="shared" si="44"/>
        <v>0</v>
      </c>
    </row>
    <row r="544" spans="1:37">
      <c r="A544" s="4" t="s">
        <v>208</v>
      </c>
      <c r="B544" s="6" t="s">
        <v>1381</v>
      </c>
      <c r="C544" s="6" t="s">
        <v>1681</v>
      </c>
      <c r="D544" s="6" t="s">
        <v>1682</v>
      </c>
      <c r="E544" s="6" t="s">
        <v>1815</v>
      </c>
      <c r="F544" s="9" t="s">
        <v>199</v>
      </c>
      <c r="G544" s="24" t="s">
        <v>11</v>
      </c>
      <c r="H544" s="3" t="s">
        <v>1325</v>
      </c>
      <c r="I544" s="28">
        <v>40421</v>
      </c>
      <c r="J544" s="26"/>
      <c r="K544" s="26"/>
      <c r="L544" s="26"/>
      <c r="M544" s="26"/>
      <c r="N544" s="26"/>
      <c r="O544" s="26"/>
      <c r="P544" s="26"/>
      <c r="Q544" s="26"/>
      <c r="R544" s="26"/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0</v>
      </c>
      <c r="Z544" s="26">
        <v>0</v>
      </c>
      <c r="AA544" s="26">
        <v>0</v>
      </c>
      <c r="AB544" s="26">
        <v>0</v>
      </c>
      <c r="AC544" s="26">
        <v>0</v>
      </c>
      <c r="AD544" s="26">
        <v>0</v>
      </c>
      <c r="AE544" s="26">
        <v>0</v>
      </c>
      <c r="AF544" s="26">
        <v>0</v>
      </c>
      <c r="AG544" s="22">
        <f t="shared" si="40"/>
        <v>0</v>
      </c>
      <c r="AH544" s="22">
        <f t="shared" si="41"/>
        <v>0</v>
      </c>
      <c r="AI544" s="22">
        <f t="shared" si="42"/>
        <v>0</v>
      </c>
      <c r="AJ544" s="22">
        <f t="shared" si="43"/>
        <v>0</v>
      </c>
      <c r="AK544" s="22">
        <f t="shared" si="44"/>
        <v>0</v>
      </c>
    </row>
    <row r="545" spans="1:37">
      <c r="A545" s="4" t="s">
        <v>208</v>
      </c>
      <c r="B545" s="6" t="s">
        <v>1349</v>
      </c>
      <c r="C545" s="6" t="s">
        <v>592</v>
      </c>
      <c r="D545" s="6" t="s">
        <v>593</v>
      </c>
      <c r="E545" s="6" t="s">
        <v>1816</v>
      </c>
      <c r="F545" s="9" t="s">
        <v>199</v>
      </c>
      <c r="G545" s="24" t="s">
        <v>11</v>
      </c>
      <c r="H545" s="3" t="s">
        <v>1325</v>
      </c>
      <c r="I545" s="28">
        <v>41274</v>
      </c>
      <c r="J545" s="26"/>
      <c r="K545" s="26"/>
      <c r="L545" s="26"/>
      <c r="M545" s="26"/>
      <c r="N545" s="26"/>
      <c r="O545" s="26"/>
      <c r="P545" s="26"/>
      <c r="Q545" s="26"/>
      <c r="R545" s="26"/>
      <c r="S545" s="26">
        <v>0</v>
      </c>
      <c r="T545" s="26">
        <v>0</v>
      </c>
      <c r="U545" s="26">
        <v>0</v>
      </c>
      <c r="V545" s="26">
        <v>0</v>
      </c>
      <c r="W545" s="26">
        <v>0</v>
      </c>
      <c r="X545" s="26">
        <v>0</v>
      </c>
      <c r="Y545" s="26">
        <v>0</v>
      </c>
      <c r="Z545" s="26">
        <v>0</v>
      </c>
      <c r="AA545" s="26">
        <v>166350</v>
      </c>
      <c r="AB545" s="26">
        <v>0</v>
      </c>
      <c r="AC545" s="26">
        <v>0</v>
      </c>
      <c r="AD545" s="26">
        <v>0</v>
      </c>
      <c r="AE545" s="26">
        <v>0</v>
      </c>
      <c r="AF545" s="26">
        <v>0</v>
      </c>
      <c r="AG545" s="22">
        <f t="shared" si="40"/>
        <v>0</v>
      </c>
      <c r="AH545" s="22">
        <f t="shared" si="41"/>
        <v>166350</v>
      </c>
      <c r="AI545" s="22">
        <f t="shared" si="42"/>
        <v>0</v>
      </c>
      <c r="AJ545" s="22">
        <f t="shared" si="43"/>
        <v>0</v>
      </c>
      <c r="AK545" s="22">
        <f t="shared" si="44"/>
        <v>166350</v>
      </c>
    </row>
    <row r="546" spans="1:37">
      <c r="A546" s="4" t="s">
        <v>208</v>
      </c>
      <c r="B546" s="6" t="s">
        <v>1387</v>
      </c>
      <c r="C546" s="6" t="s">
        <v>774</v>
      </c>
      <c r="D546" s="6" t="s">
        <v>775</v>
      </c>
      <c r="E546" s="6" t="s">
        <v>1819</v>
      </c>
      <c r="F546" s="9" t="s">
        <v>200</v>
      </c>
      <c r="G546" s="24" t="s">
        <v>201</v>
      </c>
      <c r="H546" s="3" t="s">
        <v>1325</v>
      </c>
      <c r="I546" s="28">
        <v>40847</v>
      </c>
      <c r="J546" s="26"/>
      <c r="K546" s="26"/>
      <c r="L546" s="26"/>
      <c r="M546" s="26"/>
      <c r="N546" s="26"/>
      <c r="O546" s="26"/>
      <c r="P546" s="26"/>
      <c r="Q546" s="26"/>
      <c r="R546" s="26"/>
      <c r="S546" s="26">
        <v>0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0</v>
      </c>
      <c r="Z546" s="26">
        <v>0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  <c r="AF546" s="26">
        <v>0</v>
      </c>
      <c r="AG546" s="22">
        <f t="shared" si="40"/>
        <v>0</v>
      </c>
      <c r="AH546" s="22">
        <f t="shared" si="41"/>
        <v>0</v>
      </c>
      <c r="AI546" s="22">
        <f t="shared" si="42"/>
        <v>0</v>
      </c>
      <c r="AJ546" s="22">
        <f t="shared" si="43"/>
        <v>0</v>
      </c>
      <c r="AK546" s="22">
        <f t="shared" si="44"/>
        <v>0</v>
      </c>
    </row>
    <row r="547" spans="1:37">
      <c r="A547" s="4" t="s">
        <v>208</v>
      </c>
      <c r="B547" s="6" t="s">
        <v>1383</v>
      </c>
      <c r="C547" s="6" t="s">
        <v>943</v>
      </c>
      <c r="D547" s="6" t="s">
        <v>944</v>
      </c>
      <c r="E547" s="6" t="s">
        <v>1815</v>
      </c>
      <c r="F547" s="9" t="s">
        <v>199</v>
      </c>
      <c r="G547" s="24" t="s">
        <v>11</v>
      </c>
      <c r="H547" s="3" t="s">
        <v>1325</v>
      </c>
      <c r="I547" s="28">
        <v>40907</v>
      </c>
      <c r="J547" s="26"/>
      <c r="K547" s="26"/>
      <c r="L547" s="26"/>
      <c r="M547" s="26"/>
      <c r="N547" s="26"/>
      <c r="O547" s="26"/>
      <c r="P547" s="26"/>
      <c r="Q547" s="26"/>
      <c r="R547" s="26"/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6">
        <v>0</v>
      </c>
      <c r="AF547" s="26">
        <v>0</v>
      </c>
      <c r="AG547" s="22">
        <f t="shared" si="40"/>
        <v>0</v>
      </c>
      <c r="AH547" s="22">
        <f t="shared" si="41"/>
        <v>0</v>
      </c>
      <c r="AI547" s="22">
        <f t="shared" si="42"/>
        <v>0</v>
      </c>
      <c r="AJ547" s="22">
        <f t="shared" si="43"/>
        <v>0</v>
      </c>
      <c r="AK547" s="22">
        <f t="shared" si="44"/>
        <v>0</v>
      </c>
    </row>
    <row r="548" spans="1:37">
      <c r="A548" s="4" t="s">
        <v>208</v>
      </c>
      <c r="B548" s="6" t="s">
        <v>1370</v>
      </c>
      <c r="C548" s="6" t="s">
        <v>1683</v>
      </c>
      <c r="D548" s="6" t="s">
        <v>444</v>
      </c>
      <c r="E548" s="6" t="s">
        <v>1813</v>
      </c>
      <c r="F548" s="9" t="s">
        <v>199</v>
      </c>
      <c r="G548" s="24" t="s">
        <v>11</v>
      </c>
      <c r="H548" s="3" t="s">
        <v>1325</v>
      </c>
      <c r="I548" s="28">
        <v>40908</v>
      </c>
      <c r="J548" s="26"/>
      <c r="K548" s="26"/>
      <c r="L548" s="26"/>
      <c r="M548" s="26"/>
      <c r="N548" s="26"/>
      <c r="O548" s="26"/>
      <c r="P548" s="26"/>
      <c r="Q548" s="26"/>
      <c r="R548" s="26"/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  <c r="Z548" s="26">
        <v>0</v>
      </c>
      <c r="AA548" s="26">
        <v>0</v>
      </c>
      <c r="AB548" s="26">
        <v>0</v>
      </c>
      <c r="AC548" s="26">
        <v>0</v>
      </c>
      <c r="AD548" s="26">
        <v>0</v>
      </c>
      <c r="AE548" s="26">
        <v>0</v>
      </c>
      <c r="AF548" s="26">
        <v>0</v>
      </c>
      <c r="AG548" s="22">
        <f t="shared" si="40"/>
        <v>0</v>
      </c>
      <c r="AH548" s="22">
        <f t="shared" si="41"/>
        <v>0</v>
      </c>
      <c r="AI548" s="22">
        <f t="shared" si="42"/>
        <v>0</v>
      </c>
      <c r="AJ548" s="22">
        <f t="shared" si="43"/>
        <v>0</v>
      </c>
      <c r="AK548" s="22">
        <f t="shared" si="44"/>
        <v>0</v>
      </c>
    </row>
    <row r="549" spans="1:37">
      <c r="A549" s="4" t="s">
        <v>208</v>
      </c>
      <c r="B549" s="6" t="s">
        <v>1355</v>
      </c>
      <c r="C549" s="11" t="s">
        <v>1113</v>
      </c>
      <c r="D549" s="11" t="s">
        <v>1114</v>
      </c>
      <c r="E549" s="11" t="s">
        <v>1814</v>
      </c>
      <c r="F549" s="9" t="s">
        <v>199</v>
      </c>
      <c r="G549" s="24" t="s">
        <v>11</v>
      </c>
      <c r="H549" s="3" t="s">
        <v>1325</v>
      </c>
      <c r="I549" s="28">
        <v>40908</v>
      </c>
      <c r="J549" s="26"/>
      <c r="K549" s="26"/>
      <c r="L549" s="26"/>
      <c r="M549" s="26"/>
      <c r="N549" s="26"/>
      <c r="O549" s="26"/>
      <c r="P549" s="26"/>
      <c r="Q549" s="26"/>
      <c r="R549" s="26"/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26">
        <v>0</v>
      </c>
      <c r="Z549" s="26">
        <v>0</v>
      </c>
      <c r="AA549" s="26">
        <v>0</v>
      </c>
      <c r="AB549" s="26">
        <v>0</v>
      </c>
      <c r="AC549" s="26">
        <v>0</v>
      </c>
      <c r="AD549" s="26">
        <v>0</v>
      </c>
      <c r="AE549" s="26">
        <v>0</v>
      </c>
      <c r="AF549" s="26">
        <v>0</v>
      </c>
      <c r="AG549" s="22">
        <f t="shared" si="40"/>
        <v>0</v>
      </c>
      <c r="AH549" s="22">
        <f t="shared" si="41"/>
        <v>0</v>
      </c>
      <c r="AI549" s="22">
        <f t="shared" si="42"/>
        <v>0</v>
      </c>
      <c r="AJ549" s="22">
        <f t="shared" si="43"/>
        <v>0</v>
      </c>
      <c r="AK549" s="22">
        <f t="shared" si="44"/>
        <v>0</v>
      </c>
    </row>
    <row r="550" spans="1:37">
      <c r="A550" s="4" t="s">
        <v>208</v>
      </c>
      <c r="B550" s="6" t="s">
        <v>1363</v>
      </c>
      <c r="C550" s="6" t="s">
        <v>368</v>
      </c>
      <c r="D550" s="6" t="s">
        <v>369</v>
      </c>
      <c r="E550" s="6" t="s">
        <v>1816</v>
      </c>
      <c r="F550" s="9" t="s">
        <v>199</v>
      </c>
      <c r="G550" s="24" t="s">
        <v>11</v>
      </c>
      <c r="H550" s="3" t="s">
        <v>1325</v>
      </c>
      <c r="I550" s="28">
        <v>41090</v>
      </c>
      <c r="J550" s="26"/>
      <c r="K550" s="26"/>
      <c r="L550" s="26"/>
      <c r="M550" s="26"/>
      <c r="N550" s="26"/>
      <c r="O550" s="26"/>
      <c r="P550" s="26"/>
      <c r="Q550" s="26"/>
      <c r="R550" s="26"/>
      <c r="S550" s="26">
        <v>0</v>
      </c>
      <c r="T550" s="26">
        <v>0</v>
      </c>
      <c r="U550" s="26">
        <v>160225.82</v>
      </c>
      <c r="V550" s="26">
        <v>0</v>
      </c>
      <c r="W550" s="26">
        <v>0</v>
      </c>
      <c r="X550" s="26">
        <v>0</v>
      </c>
      <c r="Y550" s="26">
        <v>0</v>
      </c>
      <c r="Z550" s="26">
        <v>0</v>
      </c>
      <c r="AA550" s="26">
        <v>0</v>
      </c>
      <c r="AB550" s="26">
        <v>0</v>
      </c>
      <c r="AC550" s="26">
        <v>0</v>
      </c>
      <c r="AD550" s="26">
        <v>0</v>
      </c>
      <c r="AE550" s="26">
        <v>0</v>
      </c>
      <c r="AF550" s="26">
        <v>0</v>
      </c>
      <c r="AG550" s="22">
        <f t="shared" si="40"/>
        <v>0</v>
      </c>
      <c r="AH550" s="22">
        <f t="shared" si="41"/>
        <v>160225.82</v>
      </c>
      <c r="AI550" s="22">
        <f t="shared" si="42"/>
        <v>0</v>
      </c>
      <c r="AJ550" s="22">
        <f t="shared" si="43"/>
        <v>0</v>
      </c>
      <c r="AK550" s="22">
        <f t="shared" si="44"/>
        <v>160225.82</v>
      </c>
    </row>
    <row r="551" spans="1:37">
      <c r="A551" s="4" t="s">
        <v>208</v>
      </c>
      <c r="B551" s="6" t="s">
        <v>1383</v>
      </c>
      <c r="C551" s="6" t="s">
        <v>1684</v>
      </c>
      <c r="D551" s="6" t="s">
        <v>1685</v>
      </c>
      <c r="E551" s="6" t="s">
        <v>1815</v>
      </c>
      <c r="F551" s="9" t="s">
        <v>199</v>
      </c>
      <c r="G551" s="24" t="s">
        <v>11</v>
      </c>
      <c r="H551" s="3" t="s">
        <v>1325</v>
      </c>
      <c r="I551" s="28">
        <v>40543</v>
      </c>
      <c r="J551" s="26"/>
      <c r="K551" s="26"/>
      <c r="L551" s="26"/>
      <c r="M551" s="26"/>
      <c r="N551" s="26"/>
      <c r="O551" s="26"/>
      <c r="P551" s="26"/>
      <c r="Q551" s="26"/>
      <c r="R551" s="26"/>
      <c r="S551" s="26">
        <v>0</v>
      </c>
      <c r="T551" s="26">
        <v>0</v>
      </c>
      <c r="U551" s="26">
        <v>0</v>
      </c>
      <c r="V551" s="26">
        <v>0</v>
      </c>
      <c r="W551" s="26">
        <v>0</v>
      </c>
      <c r="X551" s="26">
        <v>0</v>
      </c>
      <c r="Y551" s="26">
        <v>0</v>
      </c>
      <c r="Z551" s="26">
        <v>0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  <c r="AF551" s="26">
        <v>0</v>
      </c>
      <c r="AG551" s="22">
        <f t="shared" si="40"/>
        <v>0</v>
      </c>
      <c r="AH551" s="22">
        <f t="shared" si="41"/>
        <v>0</v>
      </c>
      <c r="AI551" s="22">
        <f t="shared" si="42"/>
        <v>0</v>
      </c>
      <c r="AJ551" s="22">
        <f t="shared" si="43"/>
        <v>0</v>
      </c>
      <c r="AK551" s="22">
        <f t="shared" si="44"/>
        <v>0</v>
      </c>
    </row>
    <row r="552" spans="1:37">
      <c r="A552" s="4" t="s">
        <v>208</v>
      </c>
      <c r="B552" s="6" t="s">
        <v>1385</v>
      </c>
      <c r="C552" s="6" t="s">
        <v>1686</v>
      </c>
      <c r="D552" s="6" t="s">
        <v>1687</v>
      </c>
      <c r="E552" s="6" t="s">
        <v>1815</v>
      </c>
      <c r="F552" s="9" t="s">
        <v>202</v>
      </c>
      <c r="G552" s="24" t="s">
        <v>11</v>
      </c>
      <c r="H552" s="3" t="s">
        <v>1325</v>
      </c>
      <c r="I552" s="28">
        <v>41274</v>
      </c>
      <c r="J552" s="26"/>
      <c r="K552" s="26"/>
      <c r="L552" s="26"/>
      <c r="M552" s="26"/>
      <c r="N552" s="26"/>
      <c r="O552" s="26"/>
      <c r="P552" s="26"/>
      <c r="Q552" s="26"/>
      <c r="R552" s="26"/>
      <c r="S552" s="26">
        <v>0</v>
      </c>
      <c r="T552" s="26">
        <v>0</v>
      </c>
      <c r="U552" s="26">
        <v>0</v>
      </c>
      <c r="V552" s="26">
        <v>0</v>
      </c>
      <c r="W552" s="26">
        <v>0</v>
      </c>
      <c r="X552" s="26">
        <v>0</v>
      </c>
      <c r="Y552" s="26">
        <v>0</v>
      </c>
      <c r="Z552" s="26">
        <v>0</v>
      </c>
      <c r="AA552" s="26">
        <v>159734.38</v>
      </c>
      <c r="AB552" s="26">
        <v>0</v>
      </c>
      <c r="AC552" s="26">
        <v>0</v>
      </c>
      <c r="AD552" s="26">
        <v>0</v>
      </c>
      <c r="AE552" s="26">
        <v>0</v>
      </c>
      <c r="AF552" s="26">
        <v>0</v>
      </c>
      <c r="AG552" s="22">
        <f t="shared" si="40"/>
        <v>0</v>
      </c>
      <c r="AH552" s="22">
        <f t="shared" si="41"/>
        <v>159734.38</v>
      </c>
      <c r="AI552" s="22">
        <f t="shared" si="42"/>
        <v>0</v>
      </c>
      <c r="AJ552" s="22">
        <f t="shared" si="43"/>
        <v>0</v>
      </c>
      <c r="AK552" s="22">
        <f t="shared" si="44"/>
        <v>159734.38</v>
      </c>
    </row>
    <row r="553" spans="1:37">
      <c r="A553" s="4" t="s">
        <v>208</v>
      </c>
      <c r="B553" s="6" t="s">
        <v>1378</v>
      </c>
      <c r="C553" s="6" t="s">
        <v>1688</v>
      </c>
      <c r="D553" s="6" t="s">
        <v>1689</v>
      </c>
      <c r="E553" s="6" t="s">
        <v>1820</v>
      </c>
      <c r="F553" s="9" t="s">
        <v>199</v>
      </c>
      <c r="G553" s="24" t="s">
        <v>11</v>
      </c>
      <c r="H553" s="3" t="s">
        <v>1325</v>
      </c>
      <c r="I553" s="28">
        <v>40908</v>
      </c>
      <c r="J553" s="26"/>
      <c r="K553" s="26"/>
      <c r="L553" s="26"/>
      <c r="M553" s="26"/>
      <c r="N553" s="26"/>
      <c r="O553" s="26"/>
      <c r="P553" s="26"/>
      <c r="Q553" s="26"/>
      <c r="R553" s="26"/>
      <c r="S553" s="26">
        <v>0</v>
      </c>
      <c r="T553" s="26">
        <v>0</v>
      </c>
      <c r="U553" s="26">
        <v>0</v>
      </c>
      <c r="V553" s="26">
        <v>0</v>
      </c>
      <c r="W553" s="26">
        <v>0</v>
      </c>
      <c r="X553" s="26">
        <v>0</v>
      </c>
      <c r="Y553" s="26">
        <v>0</v>
      </c>
      <c r="Z553" s="26">
        <v>0</v>
      </c>
      <c r="AA553" s="26">
        <v>0</v>
      </c>
      <c r="AB553" s="26">
        <v>0</v>
      </c>
      <c r="AC553" s="26">
        <v>0</v>
      </c>
      <c r="AD553" s="26">
        <v>0</v>
      </c>
      <c r="AE553" s="26">
        <v>0</v>
      </c>
      <c r="AF553" s="26">
        <v>0</v>
      </c>
      <c r="AG553" s="22">
        <f t="shared" si="40"/>
        <v>0</v>
      </c>
      <c r="AH553" s="22">
        <f t="shared" si="41"/>
        <v>0</v>
      </c>
      <c r="AI553" s="22">
        <f t="shared" si="42"/>
        <v>0</v>
      </c>
      <c r="AJ553" s="22">
        <f t="shared" si="43"/>
        <v>0</v>
      </c>
      <c r="AK553" s="22">
        <f t="shared" si="44"/>
        <v>0</v>
      </c>
    </row>
    <row r="554" spans="1:37">
      <c r="A554" s="4" t="s">
        <v>208</v>
      </c>
      <c r="B554" s="6" t="s">
        <v>1366</v>
      </c>
      <c r="C554" s="6" t="s">
        <v>1188</v>
      </c>
      <c r="D554" s="6" t="s">
        <v>1189</v>
      </c>
      <c r="E554" s="6" t="s">
        <v>1822</v>
      </c>
      <c r="F554" s="9" t="s">
        <v>9</v>
      </c>
      <c r="G554" s="24" t="s">
        <v>11</v>
      </c>
      <c r="H554" s="3" t="s">
        <v>1325</v>
      </c>
      <c r="I554" s="28">
        <v>41243</v>
      </c>
      <c r="J554" s="26"/>
      <c r="K554" s="26"/>
      <c r="L554" s="26"/>
      <c r="M554" s="26"/>
      <c r="N554" s="26"/>
      <c r="O554" s="26"/>
      <c r="P554" s="26"/>
      <c r="Q554" s="26"/>
      <c r="R554" s="26"/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  <c r="Z554" s="26">
        <v>152991.63000000003</v>
      </c>
      <c r="AA554" s="26">
        <v>6397.109999999986</v>
      </c>
      <c r="AB554" s="26">
        <v>0</v>
      </c>
      <c r="AC554" s="26">
        <v>0</v>
      </c>
      <c r="AD554" s="26">
        <v>0</v>
      </c>
      <c r="AE554" s="26">
        <v>0</v>
      </c>
      <c r="AF554" s="26">
        <v>0</v>
      </c>
      <c r="AG554" s="22">
        <f t="shared" si="40"/>
        <v>0</v>
      </c>
      <c r="AH554" s="22">
        <f t="shared" si="41"/>
        <v>159388.74000000002</v>
      </c>
      <c r="AI554" s="22">
        <f t="shared" si="42"/>
        <v>0</v>
      </c>
      <c r="AJ554" s="22">
        <f t="shared" si="43"/>
        <v>0</v>
      </c>
      <c r="AK554" s="22">
        <f t="shared" si="44"/>
        <v>159388.74000000002</v>
      </c>
    </row>
    <row r="555" spans="1:37">
      <c r="A555" s="4" t="s">
        <v>208</v>
      </c>
      <c r="B555" s="6" t="s">
        <v>1365</v>
      </c>
      <c r="C555" s="6" t="s">
        <v>728</v>
      </c>
      <c r="D555" s="6" t="s">
        <v>729</v>
      </c>
      <c r="E555" s="6" t="s">
        <v>1812</v>
      </c>
      <c r="F555" s="9" t="s">
        <v>9</v>
      </c>
      <c r="G555" s="24" t="s">
        <v>11</v>
      </c>
      <c r="H555" s="3" t="s">
        <v>1325</v>
      </c>
      <c r="I555" s="28">
        <v>41274</v>
      </c>
      <c r="J555" s="26"/>
      <c r="K555" s="26"/>
      <c r="L555" s="26"/>
      <c r="M555" s="26"/>
      <c r="N555" s="26"/>
      <c r="O555" s="26"/>
      <c r="P555" s="26"/>
      <c r="Q555" s="26"/>
      <c r="R555" s="26"/>
      <c r="S555" s="26">
        <v>0</v>
      </c>
      <c r="T555" s="26">
        <v>0</v>
      </c>
      <c r="U555" s="26">
        <v>0</v>
      </c>
      <c r="V555" s="26">
        <v>0</v>
      </c>
      <c r="W555" s="26">
        <v>0</v>
      </c>
      <c r="X555" s="26">
        <v>0</v>
      </c>
      <c r="Y555" s="26">
        <v>0</v>
      </c>
      <c r="Z555" s="26">
        <v>0</v>
      </c>
      <c r="AA555" s="26">
        <v>159348</v>
      </c>
      <c r="AB555" s="26">
        <v>0</v>
      </c>
      <c r="AC555" s="26">
        <v>0</v>
      </c>
      <c r="AD555" s="26">
        <v>0</v>
      </c>
      <c r="AE555" s="26">
        <v>0</v>
      </c>
      <c r="AF555" s="26">
        <v>0</v>
      </c>
      <c r="AG555" s="22">
        <f t="shared" si="40"/>
        <v>0</v>
      </c>
      <c r="AH555" s="22">
        <f t="shared" si="41"/>
        <v>159348</v>
      </c>
      <c r="AI555" s="22">
        <f t="shared" si="42"/>
        <v>0</v>
      </c>
      <c r="AJ555" s="22">
        <f t="shared" si="43"/>
        <v>0</v>
      </c>
      <c r="AK555" s="22">
        <f t="shared" si="44"/>
        <v>159348</v>
      </c>
    </row>
    <row r="556" spans="1:37">
      <c r="A556" s="4" t="s">
        <v>208</v>
      </c>
      <c r="B556" s="6" t="s">
        <v>1405</v>
      </c>
      <c r="C556" s="6" t="s">
        <v>516</v>
      </c>
      <c r="D556" s="6" t="s">
        <v>517</v>
      </c>
      <c r="E556" s="6" t="s">
        <v>1815</v>
      </c>
      <c r="F556" s="9" t="s">
        <v>199</v>
      </c>
      <c r="G556" s="24" t="s">
        <v>203</v>
      </c>
      <c r="H556" s="3" t="s">
        <v>1325</v>
      </c>
      <c r="I556" s="28">
        <v>41274</v>
      </c>
      <c r="J556" s="26"/>
      <c r="K556" s="26"/>
      <c r="L556" s="26"/>
      <c r="M556" s="26"/>
      <c r="N556" s="26"/>
      <c r="O556" s="26"/>
      <c r="P556" s="26"/>
      <c r="Q556" s="26"/>
      <c r="R556" s="26"/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  <c r="Y556" s="26">
        <v>0</v>
      </c>
      <c r="Z556" s="26">
        <v>0</v>
      </c>
      <c r="AA556" s="26">
        <v>159288.07999999999</v>
      </c>
      <c r="AB556" s="26">
        <v>0</v>
      </c>
      <c r="AC556" s="26">
        <v>0</v>
      </c>
      <c r="AD556" s="26">
        <v>0</v>
      </c>
      <c r="AE556" s="26">
        <v>0</v>
      </c>
      <c r="AF556" s="26">
        <v>0</v>
      </c>
      <c r="AG556" s="22">
        <f t="shared" si="40"/>
        <v>0</v>
      </c>
      <c r="AH556" s="22">
        <f t="shared" si="41"/>
        <v>159288.07999999999</v>
      </c>
      <c r="AI556" s="22">
        <f t="shared" si="42"/>
        <v>0</v>
      </c>
      <c r="AJ556" s="22">
        <f t="shared" si="43"/>
        <v>0</v>
      </c>
      <c r="AK556" s="22">
        <f t="shared" si="44"/>
        <v>159288.07999999999</v>
      </c>
    </row>
    <row r="557" spans="1:37">
      <c r="A557" s="4" t="s">
        <v>208</v>
      </c>
      <c r="B557" s="6" t="s">
        <v>1405</v>
      </c>
      <c r="C557" s="6" t="s">
        <v>1690</v>
      </c>
      <c r="D557" s="6" t="s">
        <v>1691</v>
      </c>
      <c r="E557" s="6" t="s">
        <v>1815</v>
      </c>
      <c r="F557" s="9" t="s">
        <v>199</v>
      </c>
      <c r="G557" s="24" t="s">
        <v>203</v>
      </c>
      <c r="H557" s="3" t="s">
        <v>1325</v>
      </c>
      <c r="I557" s="28">
        <v>41274</v>
      </c>
      <c r="J557" s="26"/>
      <c r="K557" s="26"/>
      <c r="L557" s="26"/>
      <c r="M557" s="26"/>
      <c r="N557" s="26"/>
      <c r="O557" s="26"/>
      <c r="P557" s="26"/>
      <c r="Q557" s="26"/>
      <c r="R557" s="26"/>
      <c r="S557" s="26">
        <v>0</v>
      </c>
      <c r="T557" s="26">
        <v>0</v>
      </c>
      <c r="U557" s="26">
        <v>0</v>
      </c>
      <c r="V557" s="26">
        <v>0</v>
      </c>
      <c r="W557" s="26">
        <v>0</v>
      </c>
      <c r="X557" s="26">
        <v>0</v>
      </c>
      <c r="Y557" s="26">
        <v>0</v>
      </c>
      <c r="Z557" s="26">
        <v>0</v>
      </c>
      <c r="AA557" s="26">
        <v>158669.44999999998</v>
      </c>
      <c r="AB557" s="26">
        <v>0</v>
      </c>
      <c r="AC557" s="26">
        <v>0</v>
      </c>
      <c r="AD557" s="26">
        <v>0</v>
      </c>
      <c r="AE557" s="26">
        <v>0</v>
      </c>
      <c r="AF557" s="26">
        <v>0</v>
      </c>
      <c r="AG557" s="22">
        <f t="shared" si="40"/>
        <v>0</v>
      </c>
      <c r="AH557" s="22">
        <f t="shared" si="41"/>
        <v>158669.44999999998</v>
      </c>
      <c r="AI557" s="22">
        <f t="shared" si="42"/>
        <v>0</v>
      </c>
      <c r="AJ557" s="22">
        <f t="shared" si="43"/>
        <v>0</v>
      </c>
      <c r="AK557" s="22">
        <f t="shared" si="44"/>
        <v>158669.44999999998</v>
      </c>
    </row>
    <row r="558" spans="1:37">
      <c r="A558" s="4" t="s">
        <v>208</v>
      </c>
      <c r="B558" s="6" t="s">
        <v>1352</v>
      </c>
      <c r="C558" s="6" t="s">
        <v>362</v>
      </c>
      <c r="D558" s="6" t="s">
        <v>363</v>
      </c>
      <c r="E558" s="6" t="s">
        <v>1816</v>
      </c>
      <c r="F558" s="9" t="s">
        <v>199</v>
      </c>
      <c r="G558" s="24" t="s">
        <v>11</v>
      </c>
      <c r="H558" s="3" t="s">
        <v>1325</v>
      </c>
      <c r="I558" s="28">
        <v>41006</v>
      </c>
      <c r="J558" s="26"/>
      <c r="K558" s="26"/>
      <c r="L558" s="26"/>
      <c r="M558" s="26"/>
      <c r="N558" s="26"/>
      <c r="O558" s="26"/>
      <c r="P558" s="26"/>
      <c r="Q558" s="26"/>
      <c r="R558" s="26"/>
      <c r="S558" s="26">
        <v>158507.43</v>
      </c>
      <c r="T558" s="26">
        <v>0</v>
      </c>
      <c r="U558" s="26">
        <v>0</v>
      </c>
      <c r="V558" s="26">
        <v>0</v>
      </c>
      <c r="W558" s="26">
        <v>0</v>
      </c>
      <c r="X558" s="26">
        <v>0</v>
      </c>
      <c r="Y558" s="26">
        <v>0</v>
      </c>
      <c r="Z558" s="26">
        <v>0</v>
      </c>
      <c r="AA558" s="26">
        <v>0</v>
      </c>
      <c r="AB558" s="26">
        <v>0</v>
      </c>
      <c r="AC558" s="26">
        <v>0</v>
      </c>
      <c r="AD558" s="26">
        <v>0</v>
      </c>
      <c r="AE558" s="26">
        <v>0</v>
      </c>
      <c r="AF558" s="26">
        <v>0</v>
      </c>
      <c r="AG558" s="22">
        <f t="shared" si="40"/>
        <v>0</v>
      </c>
      <c r="AH558" s="22">
        <f t="shared" si="41"/>
        <v>158507.43</v>
      </c>
      <c r="AI558" s="22">
        <f t="shared" si="42"/>
        <v>0</v>
      </c>
      <c r="AJ558" s="22">
        <f t="shared" si="43"/>
        <v>0</v>
      </c>
      <c r="AK558" s="22">
        <f t="shared" si="44"/>
        <v>158507.43</v>
      </c>
    </row>
    <row r="559" spans="1:37">
      <c r="A559" s="4" t="s">
        <v>208</v>
      </c>
      <c r="B559" s="6" t="s">
        <v>1404</v>
      </c>
      <c r="C559" s="6" t="s">
        <v>1003</v>
      </c>
      <c r="D559" s="6" t="s">
        <v>1004</v>
      </c>
      <c r="E559" s="6" t="s">
        <v>1815</v>
      </c>
      <c r="F559" s="9" t="s">
        <v>199</v>
      </c>
      <c r="G559" s="24" t="s">
        <v>11</v>
      </c>
      <c r="H559" s="3" t="s">
        <v>1325</v>
      </c>
      <c r="I559" s="28">
        <v>40724</v>
      </c>
      <c r="J559" s="26"/>
      <c r="K559" s="26"/>
      <c r="L559" s="26"/>
      <c r="M559" s="26"/>
      <c r="N559" s="26"/>
      <c r="O559" s="26"/>
      <c r="P559" s="26"/>
      <c r="Q559" s="26"/>
      <c r="R559" s="26"/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  <c r="Z559" s="26">
        <v>0</v>
      </c>
      <c r="AA559" s="26">
        <v>0</v>
      </c>
      <c r="AB559" s="26">
        <v>0</v>
      </c>
      <c r="AC559" s="26">
        <v>0</v>
      </c>
      <c r="AD559" s="26">
        <v>0</v>
      </c>
      <c r="AE559" s="26">
        <v>0</v>
      </c>
      <c r="AF559" s="26">
        <v>0</v>
      </c>
      <c r="AG559" s="22">
        <f t="shared" si="40"/>
        <v>0</v>
      </c>
      <c r="AH559" s="22">
        <f t="shared" si="41"/>
        <v>0</v>
      </c>
      <c r="AI559" s="22">
        <f t="shared" si="42"/>
        <v>0</v>
      </c>
      <c r="AJ559" s="22">
        <f t="shared" si="43"/>
        <v>0</v>
      </c>
      <c r="AK559" s="22">
        <f t="shared" si="44"/>
        <v>0</v>
      </c>
    </row>
    <row r="560" spans="1:37">
      <c r="A560" s="4" t="s">
        <v>208</v>
      </c>
      <c r="B560" s="6" t="s">
        <v>1345</v>
      </c>
      <c r="C560" s="11" t="s">
        <v>539</v>
      </c>
      <c r="D560" s="11" t="s">
        <v>540</v>
      </c>
      <c r="E560" s="6" t="s">
        <v>1816</v>
      </c>
      <c r="F560" s="9" t="s">
        <v>199</v>
      </c>
      <c r="G560" s="24" t="s">
        <v>11</v>
      </c>
      <c r="H560" s="3" t="s">
        <v>1325</v>
      </c>
      <c r="I560" s="28">
        <v>41060</v>
      </c>
      <c r="J560" s="26"/>
      <c r="K560" s="26"/>
      <c r="L560" s="26"/>
      <c r="M560" s="26"/>
      <c r="N560" s="26"/>
      <c r="O560" s="26"/>
      <c r="P560" s="26"/>
      <c r="Q560" s="26"/>
      <c r="R560" s="26"/>
      <c r="S560" s="26">
        <v>0</v>
      </c>
      <c r="T560" s="26">
        <v>158350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  <c r="Z560" s="26">
        <v>0</v>
      </c>
      <c r="AA560" s="26">
        <v>0</v>
      </c>
      <c r="AB560" s="26">
        <v>0</v>
      </c>
      <c r="AC560" s="26">
        <v>0</v>
      </c>
      <c r="AD560" s="26">
        <v>0</v>
      </c>
      <c r="AE560" s="26">
        <v>0</v>
      </c>
      <c r="AF560" s="26">
        <v>0</v>
      </c>
      <c r="AG560" s="22">
        <f t="shared" si="40"/>
        <v>0</v>
      </c>
      <c r="AH560" s="22">
        <f t="shared" si="41"/>
        <v>158350</v>
      </c>
      <c r="AI560" s="22">
        <f t="shared" si="42"/>
        <v>0</v>
      </c>
      <c r="AJ560" s="22">
        <f t="shared" si="43"/>
        <v>0</v>
      </c>
      <c r="AK560" s="22">
        <f t="shared" si="44"/>
        <v>158350</v>
      </c>
    </row>
    <row r="561" spans="1:37">
      <c r="A561" s="4" t="s">
        <v>208</v>
      </c>
      <c r="B561" s="6" t="s">
        <v>1369</v>
      </c>
      <c r="C561" s="6" t="s">
        <v>1044</v>
      </c>
      <c r="D561" s="6" t="s">
        <v>1045</v>
      </c>
      <c r="E561" s="6" t="s">
        <v>1816</v>
      </c>
      <c r="F561" s="9" t="s">
        <v>199</v>
      </c>
      <c r="G561" s="24" t="s">
        <v>11</v>
      </c>
      <c r="H561" s="3" t="s">
        <v>1325</v>
      </c>
      <c r="I561" s="28">
        <v>40877</v>
      </c>
      <c r="J561" s="26"/>
      <c r="K561" s="26"/>
      <c r="L561" s="26"/>
      <c r="M561" s="26"/>
      <c r="N561" s="26"/>
      <c r="O561" s="26"/>
      <c r="P561" s="26"/>
      <c r="Q561" s="26"/>
      <c r="R561" s="26"/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0</v>
      </c>
      <c r="Y561" s="26">
        <v>0</v>
      </c>
      <c r="Z561" s="26">
        <v>0</v>
      </c>
      <c r="AA561" s="26">
        <v>0</v>
      </c>
      <c r="AB561" s="26">
        <v>0</v>
      </c>
      <c r="AC561" s="26">
        <v>0</v>
      </c>
      <c r="AD561" s="26">
        <v>0</v>
      </c>
      <c r="AE561" s="26">
        <v>0</v>
      </c>
      <c r="AF561" s="26">
        <v>0</v>
      </c>
      <c r="AG561" s="22">
        <f t="shared" si="40"/>
        <v>0</v>
      </c>
      <c r="AH561" s="22">
        <f t="shared" si="41"/>
        <v>0</v>
      </c>
      <c r="AI561" s="22">
        <f t="shared" si="42"/>
        <v>0</v>
      </c>
      <c r="AJ561" s="22">
        <f t="shared" si="43"/>
        <v>0</v>
      </c>
      <c r="AK561" s="22">
        <f t="shared" si="44"/>
        <v>0</v>
      </c>
    </row>
    <row r="562" spans="1:37">
      <c r="A562" s="4" t="s">
        <v>208</v>
      </c>
      <c r="B562" s="6" t="s">
        <v>1407</v>
      </c>
      <c r="C562" s="11" t="s">
        <v>1692</v>
      </c>
      <c r="D562" s="11" t="s">
        <v>1693</v>
      </c>
      <c r="E562" s="6" t="s">
        <v>1816</v>
      </c>
      <c r="F562" s="9" t="s">
        <v>202</v>
      </c>
      <c r="G562" s="24" t="s">
        <v>206</v>
      </c>
      <c r="H562" s="3" t="s">
        <v>1325</v>
      </c>
      <c r="I562" s="28">
        <v>40908</v>
      </c>
      <c r="J562" s="26"/>
      <c r="K562" s="26"/>
      <c r="L562" s="26"/>
      <c r="M562" s="26"/>
      <c r="N562" s="26"/>
      <c r="O562" s="26"/>
      <c r="P562" s="26"/>
      <c r="Q562" s="26"/>
      <c r="R562" s="26"/>
      <c r="S562" s="26">
        <v>0</v>
      </c>
      <c r="T562" s="26">
        <v>0</v>
      </c>
      <c r="U562" s="26">
        <v>0</v>
      </c>
      <c r="V562" s="26">
        <v>0</v>
      </c>
      <c r="W562" s="26">
        <v>0</v>
      </c>
      <c r="X562" s="26">
        <v>0</v>
      </c>
      <c r="Y562" s="26">
        <v>0</v>
      </c>
      <c r="Z562" s="26">
        <v>0</v>
      </c>
      <c r="AA562" s="26">
        <v>0</v>
      </c>
      <c r="AB562" s="26">
        <v>0</v>
      </c>
      <c r="AC562" s="26">
        <v>0</v>
      </c>
      <c r="AD562" s="26">
        <v>0</v>
      </c>
      <c r="AE562" s="26">
        <v>0</v>
      </c>
      <c r="AF562" s="26">
        <v>0</v>
      </c>
      <c r="AG562" s="22">
        <f t="shared" si="40"/>
        <v>0</v>
      </c>
      <c r="AH562" s="22">
        <f t="shared" si="41"/>
        <v>0</v>
      </c>
      <c r="AI562" s="22">
        <f t="shared" si="42"/>
        <v>0</v>
      </c>
      <c r="AJ562" s="22">
        <f t="shared" si="43"/>
        <v>0</v>
      </c>
      <c r="AK562" s="22">
        <f t="shared" si="44"/>
        <v>0</v>
      </c>
    </row>
    <row r="563" spans="1:37">
      <c r="A563" s="4" t="s">
        <v>208</v>
      </c>
      <c r="B563" s="6" t="s">
        <v>1401</v>
      </c>
      <c r="C563" s="6" t="s">
        <v>1694</v>
      </c>
      <c r="D563" s="6" t="s">
        <v>330</v>
      </c>
      <c r="E563" s="6" t="s">
        <v>1816</v>
      </c>
      <c r="F563" s="9" t="s">
        <v>202</v>
      </c>
      <c r="G563" s="24" t="s">
        <v>206</v>
      </c>
      <c r="H563" s="3" t="s">
        <v>1325</v>
      </c>
      <c r="I563" s="28">
        <v>40908</v>
      </c>
      <c r="J563" s="26"/>
      <c r="K563" s="26"/>
      <c r="L563" s="26"/>
      <c r="M563" s="26"/>
      <c r="N563" s="26"/>
      <c r="O563" s="26"/>
      <c r="P563" s="26"/>
      <c r="Q563" s="26"/>
      <c r="R563" s="26"/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  <c r="Z563" s="26">
        <v>0</v>
      </c>
      <c r="AA563" s="26">
        <v>0</v>
      </c>
      <c r="AB563" s="26">
        <v>0</v>
      </c>
      <c r="AC563" s="26">
        <v>0</v>
      </c>
      <c r="AD563" s="26">
        <v>0</v>
      </c>
      <c r="AE563" s="26">
        <v>0</v>
      </c>
      <c r="AF563" s="26">
        <v>0</v>
      </c>
      <c r="AG563" s="22">
        <f t="shared" si="40"/>
        <v>0</v>
      </c>
      <c r="AH563" s="22">
        <f t="shared" si="41"/>
        <v>0</v>
      </c>
      <c r="AI563" s="22">
        <f t="shared" si="42"/>
        <v>0</v>
      </c>
      <c r="AJ563" s="22">
        <f t="shared" si="43"/>
        <v>0</v>
      </c>
      <c r="AK563" s="22">
        <f t="shared" si="44"/>
        <v>0</v>
      </c>
    </row>
    <row r="564" spans="1:37">
      <c r="A564" s="4" t="s">
        <v>208</v>
      </c>
      <c r="B564" s="6" t="s">
        <v>1375</v>
      </c>
      <c r="C564" s="11" t="s">
        <v>582</v>
      </c>
      <c r="D564" s="11" t="s">
        <v>583</v>
      </c>
      <c r="E564" s="6" t="s">
        <v>1816</v>
      </c>
      <c r="F564" s="9" t="s">
        <v>199</v>
      </c>
      <c r="G564" s="24" t="s">
        <v>11</v>
      </c>
      <c r="H564" s="3" t="s">
        <v>1325</v>
      </c>
      <c r="I564" s="28">
        <v>41090</v>
      </c>
      <c r="J564" s="26"/>
      <c r="K564" s="26"/>
      <c r="L564" s="26"/>
      <c r="M564" s="26"/>
      <c r="N564" s="26"/>
      <c r="O564" s="26"/>
      <c r="P564" s="26"/>
      <c r="Q564" s="26"/>
      <c r="R564" s="26"/>
      <c r="S564" s="26">
        <v>0</v>
      </c>
      <c r="T564" s="26">
        <v>0</v>
      </c>
      <c r="U564" s="26">
        <v>157967.05000000002</v>
      </c>
      <c r="V564" s="26">
        <v>0</v>
      </c>
      <c r="W564" s="26">
        <v>0</v>
      </c>
      <c r="X564" s="26">
        <v>0</v>
      </c>
      <c r="Y564" s="26">
        <v>0</v>
      </c>
      <c r="Z564" s="26">
        <v>0</v>
      </c>
      <c r="AA564" s="26">
        <v>0</v>
      </c>
      <c r="AB564" s="26">
        <v>0</v>
      </c>
      <c r="AC564" s="26">
        <v>0</v>
      </c>
      <c r="AD564" s="26">
        <v>0</v>
      </c>
      <c r="AE564" s="26">
        <v>0</v>
      </c>
      <c r="AF564" s="26">
        <v>0</v>
      </c>
      <c r="AG564" s="22">
        <f t="shared" si="40"/>
        <v>0</v>
      </c>
      <c r="AH564" s="22">
        <f t="shared" si="41"/>
        <v>157967.05000000002</v>
      </c>
      <c r="AI564" s="22">
        <f t="shared" si="42"/>
        <v>0</v>
      </c>
      <c r="AJ564" s="22">
        <f t="shared" si="43"/>
        <v>0</v>
      </c>
      <c r="AK564" s="22">
        <f t="shared" si="44"/>
        <v>157967.05000000002</v>
      </c>
    </row>
    <row r="565" spans="1:37">
      <c r="A565" s="4" t="s">
        <v>208</v>
      </c>
      <c r="B565" s="6" t="s">
        <v>1424</v>
      </c>
      <c r="C565" s="6" t="s">
        <v>1156</v>
      </c>
      <c r="D565" s="6" t="s">
        <v>1157</v>
      </c>
      <c r="E565" s="6" t="s">
        <v>1816</v>
      </c>
      <c r="F565" s="9" t="s">
        <v>199</v>
      </c>
      <c r="G565" s="24" t="s">
        <v>11</v>
      </c>
      <c r="H565" s="3" t="s">
        <v>1325</v>
      </c>
      <c r="I565" s="28">
        <v>40908</v>
      </c>
      <c r="J565" s="26"/>
      <c r="K565" s="26"/>
      <c r="L565" s="26"/>
      <c r="M565" s="26"/>
      <c r="N565" s="26"/>
      <c r="O565" s="26"/>
      <c r="P565" s="26"/>
      <c r="Q565" s="26"/>
      <c r="R565" s="26"/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  <c r="Z565" s="26">
        <v>0</v>
      </c>
      <c r="AA565" s="26">
        <v>0</v>
      </c>
      <c r="AB565" s="26">
        <v>0</v>
      </c>
      <c r="AC565" s="26">
        <v>0</v>
      </c>
      <c r="AD565" s="26">
        <v>0</v>
      </c>
      <c r="AE565" s="26">
        <v>0</v>
      </c>
      <c r="AF565" s="26">
        <v>0</v>
      </c>
      <c r="AG565" s="22">
        <f t="shared" si="40"/>
        <v>0</v>
      </c>
      <c r="AH565" s="22">
        <f t="shared" si="41"/>
        <v>0</v>
      </c>
      <c r="AI565" s="22">
        <f t="shared" si="42"/>
        <v>0</v>
      </c>
      <c r="AJ565" s="22">
        <f t="shared" si="43"/>
        <v>0</v>
      </c>
      <c r="AK565" s="22">
        <f t="shared" si="44"/>
        <v>0</v>
      </c>
    </row>
    <row r="566" spans="1:37">
      <c r="A566" s="4" t="s">
        <v>208</v>
      </c>
      <c r="B566" s="6" t="s">
        <v>1373</v>
      </c>
      <c r="C566" s="11" t="s">
        <v>1695</v>
      </c>
      <c r="D566" s="11" t="s">
        <v>1696</v>
      </c>
      <c r="E566" s="6" t="s">
        <v>1816</v>
      </c>
      <c r="F566" s="9" t="s">
        <v>202</v>
      </c>
      <c r="G566" s="24" t="s">
        <v>11</v>
      </c>
      <c r="H566" s="3" t="s">
        <v>1325</v>
      </c>
      <c r="I566" s="28">
        <v>41425</v>
      </c>
      <c r="J566" s="26"/>
      <c r="K566" s="26"/>
      <c r="L566" s="26"/>
      <c r="M566" s="26"/>
      <c r="N566" s="26"/>
      <c r="O566" s="26"/>
      <c r="P566" s="26"/>
      <c r="Q566" s="26"/>
      <c r="R566" s="26"/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  <c r="Z566" s="26">
        <v>0</v>
      </c>
      <c r="AA566" s="26">
        <v>0</v>
      </c>
      <c r="AB566" s="26">
        <v>0</v>
      </c>
      <c r="AC566" s="26">
        <v>0</v>
      </c>
      <c r="AD566" s="26">
        <v>0</v>
      </c>
      <c r="AE566" s="26">
        <v>0</v>
      </c>
      <c r="AF566" s="26">
        <v>156887.25</v>
      </c>
      <c r="AG566" s="22">
        <f t="shared" si="40"/>
        <v>0</v>
      </c>
      <c r="AH566" s="22">
        <f t="shared" si="41"/>
        <v>0</v>
      </c>
      <c r="AI566" s="22">
        <f t="shared" si="42"/>
        <v>0</v>
      </c>
      <c r="AJ566" s="22">
        <f t="shared" si="43"/>
        <v>156887.25</v>
      </c>
      <c r="AK566" s="22">
        <f t="shared" si="44"/>
        <v>156887.25</v>
      </c>
    </row>
    <row r="567" spans="1:37">
      <c r="A567" s="4" t="s">
        <v>208</v>
      </c>
      <c r="B567" s="6" t="s">
        <v>1384</v>
      </c>
      <c r="C567" s="6" t="s">
        <v>1697</v>
      </c>
      <c r="D567" s="6" t="s">
        <v>1698</v>
      </c>
      <c r="E567" s="6" t="s">
        <v>1811</v>
      </c>
      <c r="F567" s="9" t="s">
        <v>198</v>
      </c>
      <c r="G567" s="9" t="s">
        <v>205</v>
      </c>
      <c r="H567" s="3" t="s">
        <v>1325</v>
      </c>
      <c r="I567" s="28">
        <v>41243</v>
      </c>
      <c r="J567" s="26"/>
      <c r="K567" s="26"/>
      <c r="L567" s="26"/>
      <c r="M567" s="26"/>
      <c r="N567" s="26"/>
      <c r="O567" s="26"/>
      <c r="P567" s="26"/>
      <c r="Q567" s="26"/>
      <c r="R567" s="26"/>
      <c r="S567" s="26">
        <v>0</v>
      </c>
      <c r="T567" s="26">
        <v>0</v>
      </c>
      <c r="U567" s="26">
        <v>0</v>
      </c>
      <c r="V567" s="26">
        <v>0</v>
      </c>
      <c r="W567" s="26">
        <v>0</v>
      </c>
      <c r="X567" s="26">
        <v>0</v>
      </c>
      <c r="Y567" s="26">
        <v>0</v>
      </c>
      <c r="Z567" s="26">
        <v>154987.39999999997</v>
      </c>
      <c r="AA567" s="26">
        <v>0</v>
      </c>
      <c r="AB567" s="26">
        <v>0</v>
      </c>
      <c r="AC567" s="26">
        <v>0</v>
      </c>
      <c r="AD567" s="26">
        <v>0</v>
      </c>
      <c r="AE567" s="26">
        <v>0</v>
      </c>
      <c r="AF567" s="26">
        <v>0</v>
      </c>
      <c r="AG567" s="22">
        <f t="shared" si="40"/>
        <v>0</v>
      </c>
      <c r="AH567" s="22">
        <f t="shared" si="41"/>
        <v>154987.39999999997</v>
      </c>
      <c r="AI567" s="22">
        <f t="shared" si="42"/>
        <v>0</v>
      </c>
      <c r="AJ567" s="22">
        <f t="shared" si="43"/>
        <v>0</v>
      </c>
      <c r="AK567" s="22">
        <f t="shared" si="44"/>
        <v>154987.39999999997</v>
      </c>
    </row>
    <row r="568" spans="1:37">
      <c r="A568" s="4" t="s">
        <v>208</v>
      </c>
      <c r="B568" s="6" t="s">
        <v>1349</v>
      </c>
      <c r="C568" s="11" t="s">
        <v>1081</v>
      </c>
      <c r="D568" s="11" t="s">
        <v>593</v>
      </c>
      <c r="E568" s="6" t="s">
        <v>1816</v>
      </c>
      <c r="F568" s="9" t="s">
        <v>199</v>
      </c>
      <c r="G568" s="24" t="s">
        <v>11</v>
      </c>
      <c r="H568" s="3" t="s">
        <v>1325</v>
      </c>
      <c r="I568" s="28">
        <v>40908</v>
      </c>
      <c r="J568" s="26"/>
      <c r="K568" s="26"/>
      <c r="L568" s="26"/>
      <c r="M568" s="26"/>
      <c r="N568" s="26"/>
      <c r="O568" s="26"/>
      <c r="P568" s="26"/>
      <c r="Q568" s="26"/>
      <c r="R568" s="26"/>
      <c r="S568" s="26">
        <v>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  <c r="Y568" s="26">
        <v>0</v>
      </c>
      <c r="Z568" s="26">
        <v>0</v>
      </c>
      <c r="AA568" s="26">
        <v>0</v>
      </c>
      <c r="AB568" s="26">
        <v>0</v>
      </c>
      <c r="AC568" s="26">
        <v>0</v>
      </c>
      <c r="AD568" s="26">
        <v>0</v>
      </c>
      <c r="AE568" s="26">
        <v>0</v>
      </c>
      <c r="AF568" s="26">
        <v>0</v>
      </c>
      <c r="AG568" s="22">
        <f t="shared" si="40"/>
        <v>0</v>
      </c>
      <c r="AH568" s="22">
        <f t="shared" si="41"/>
        <v>0</v>
      </c>
      <c r="AI568" s="22">
        <f t="shared" si="42"/>
        <v>0</v>
      </c>
      <c r="AJ568" s="22">
        <f t="shared" si="43"/>
        <v>0</v>
      </c>
      <c r="AK568" s="22">
        <f t="shared" si="44"/>
        <v>0</v>
      </c>
    </row>
    <row r="569" spans="1:37">
      <c r="A569" s="4" t="s">
        <v>208</v>
      </c>
      <c r="B569" s="6" t="s">
        <v>1382</v>
      </c>
      <c r="C569" s="6" t="s">
        <v>1699</v>
      </c>
      <c r="D569" s="6" t="s">
        <v>439</v>
      </c>
      <c r="E569" s="6" t="s">
        <v>1816</v>
      </c>
      <c r="F569" s="9" t="s">
        <v>199</v>
      </c>
      <c r="G569" s="24" t="s">
        <v>11</v>
      </c>
      <c r="H569" s="3" t="s">
        <v>1325</v>
      </c>
      <c r="I569" s="28">
        <v>40900</v>
      </c>
      <c r="J569" s="26"/>
      <c r="K569" s="26"/>
      <c r="L569" s="26"/>
      <c r="M569" s="26"/>
      <c r="N569" s="26"/>
      <c r="O569" s="26"/>
      <c r="P569" s="26"/>
      <c r="Q569" s="26"/>
      <c r="R569" s="26"/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  <c r="Z569" s="26">
        <v>0</v>
      </c>
      <c r="AA569" s="26">
        <v>0</v>
      </c>
      <c r="AB569" s="26">
        <v>0</v>
      </c>
      <c r="AC569" s="26">
        <v>0</v>
      </c>
      <c r="AD569" s="26">
        <v>0</v>
      </c>
      <c r="AE569" s="26">
        <v>0</v>
      </c>
      <c r="AF569" s="26">
        <v>0</v>
      </c>
      <c r="AG569" s="22">
        <f t="shared" si="40"/>
        <v>0</v>
      </c>
      <c r="AH569" s="22">
        <f t="shared" si="41"/>
        <v>0</v>
      </c>
      <c r="AI569" s="22">
        <f t="shared" si="42"/>
        <v>0</v>
      </c>
      <c r="AJ569" s="22">
        <f t="shared" si="43"/>
        <v>0</v>
      </c>
      <c r="AK569" s="22">
        <f t="shared" si="44"/>
        <v>0</v>
      </c>
    </row>
    <row r="570" spans="1:37">
      <c r="A570" s="4" t="s">
        <v>208</v>
      </c>
      <c r="B570" s="6" t="s">
        <v>1382</v>
      </c>
      <c r="C570" s="6" t="s">
        <v>265</v>
      </c>
      <c r="D570" s="6" t="s">
        <v>1193</v>
      </c>
      <c r="E570" s="6" t="s">
        <v>1816</v>
      </c>
      <c r="F570" s="9" t="s">
        <v>199</v>
      </c>
      <c r="G570" s="24" t="s">
        <v>11</v>
      </c>
      <c r="H570" s="3" t="s">
        <v>1325</v>
      </c>
      <c r="I570" s="28">
        <v>40907</v>
      </c>
      <c r="J570" s="26"/>
      <c r="K570" s="26"/>
      <c r="L570" s="26"/>
      <c r="M570" s="26"/>
      <c r="N570" s="26"/>
      <c r="O570" s="26"/>
      <c r="P570" s="26"/>
      <c r="Q570" s="26"/>
      <c r="R570" s="26"/>
      <c r="S570" s="26">
        <v>0</v>
      </c>
      <c r="T570" s="26">
        <v>0</v>
      </c>
      <c r="U570" s="26">
        <v>0</v>
      </c>
      <c r="V570" s="26">
        <v>0</v>
      </c>
      <c r="W570" s="26">
        <v>0</v>
      </c>
      <c r="X570" s="26">
        <v>0</v>
      </c>
      <c r="Y570" s="26">
        <v>0</v>
      </c>
      <c r="Z570" s="26">
        <v>0</v>
      </c>
      <c r="AA570" s="26">
        <v>0</v>
      </c>
      <c r="AB570" s="26">
        <v>0</v>
      </c>
      <c r="AC570" s="26">
        <v>0</v>
      </c>
      <c r="AD570" s="26">
        <v>0</v>
      </c>
      <c r="AE570" s="26">
        <v>0</v>
      </c>
      <c r="AF570" s="26">
        <v>0</v>
      </c>
      <c r="AG570" s="22">
        <f t="shared" si="40"/>
        <v>0</v>
      </c>
      <c r="AH570" s="22">
        <f t="shared" si="41"/>
        <v>0</v>
      </c>
      <c r="AI570" s="22">
        <f t="shared" si="42"/>
        <v>0</v>
      </c>
      <c r="AJ570" s="22">
        <f t="shared" si="43"/>
        <v>0</v>
      </c>
      <c r="AK570" s="22">
        <f t="shared" si="44"/>
        <v>0</v>
      </c>
    </row>
    <row r="571" spans="1:37">
      <c r="A571" s="4" t="s">
        <v>208</v>
      </c>
      <c r="B571" s="6" t="s">
        <v>1376</v>
      </c>
      <c r="C571" s="6" t="s">
        <v>653</v>
      </c>
      <c r="D571" s="6" t="s">
        <v>654</v>
      </c>
      <c r="E571" s="6" t="s">
        <v>1815</v>
      </c>
      <c r="F571" s="9" t="s">
        <v>199</v>
      </c>
      <c r="G571" s="24" t="s">
        <v>203</v>
      </c>
      <c r="H571" s="3" t="s">
        <v>1325</v>
      </c>
      <c r="I571" s="28">
        <v>41274</v>
      </c>
      <c r="J571" s="26"/>
      <c r="K571" s="26"/>
      <c r="L571" s="26"/>
      <c r="M571" s="26"/>
      <c r="N571" s="26"/>
      <c r="O571" s="26"/>
      <c r="P571" s="26"/>
      <c r="Q571" s="26"/>
      <c r="R571" s="26"/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  <c r="Z571" s="26">
        <v>0</v>
      </c>
      <c r="AA571" s="26">
        <v>154048.34999999998</v>
      </c>
      <c r="AB571" s="26">
        <v>0</v>
      </c>
      <c r="AC571" s="26">
        <v>0</v>
      </c>
      <c r="AD571" s="26">
        <v>0</v>
      </c>
      <c r="AE571" s="26">
        <v>0</v>
      </c>
      <c r="AF571" s="26">
        <v>0</v>
      </c>
      <c r="AG571" s="22">
        <f t="shared" si="40"/>
        <v>0</v>
      </c>
      <c r="AH571" s="22">
        <f t="shared" si="41"/>
        <v>154048.34999999998</v>
      </c>
      <c r="AI571" s="22">
        <f t="shared" si="42"/>
        <v>0</v>
      </c>
      <c r="AJ571" s="22">
        <f t="shared" si="43"/>
        <v>0</v>
      </c>
      <c r="AK571" s="22">
        <f t="shared" si="44"/>
        <v>154048.34999999998</v>
      </c>
    </row>
    <row r="572" spans="1:37">
      <c r="A572" s="4" t="s">
        <v>208</v>
      </c>
      <c r="B572" s="6" t="s">
        <v>1376</v>
      </c>
      <c r="C572" s="6" t="s">
        <v>1700</v>
      </c>
      <c r="D572" s="6" t="s">
        <v>1701</v>
      </c>
      <c r="E572" s="6" t="s">
        <v>1815</v>
      </c>
      <c r="F572" s="9" t="s">
        <v>199</v>
      </c>
      <c r="G572" s="24" t="s">
        <v>203</v>
      </c>
      <c r="H572" s="3" t="s">
        <v>1325</v>
      </c>
      <c r="I572" s="28">
        <v>40907</v>
      </c>
      <c r="J572" s="26"/>
      <c r="K572" s="26"/>
      <c r="L572" s="26"/>
      <c r="M572" s="26"/>
      <c r="N572" s="26"/>
      <c r="O572" s="26"/>
      <c r="P572" s="26"/>
      <c r="Q572" s="26"/>
      <c r="R572" s="26"/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  <c r="Z572" s="26">
        <v>0</v>
      </c>
      <c r="AA572" s="26">
        <v>0</v>
      </c>
      <c r="AB572" s="26">
        <v>0</v>
      </c>
      <c r="AC572" s="26">
        <v>0</v>
      </c>
      <c r="AD572" s="26">
        <v>0</v>
      </c>
      <c r="AE572" s="26">
        <v>0</v>
      </c>
      <c r="AF572" s="26">
        <v>0</v>
      </c>
      <c r="AG572" s="22">
        <f t="shared" si="40"/>
        <v>0</v>
      </c>
      <c r="AH572" s="22">
        <f t="shared" si="41"/>
        <v>0</v>
      </c>
      <c r="AI572" s="22">
        <f t="shared" si="42"/>
        <v>0</v>
      </c>
      <c r="AJ572" s="22">
        <f t="shared" si="43"/>
        <v>0</v>
      </c>
      <c r="AK572" s="22">
        <f t="shared" si="44"/>
        <v>0</v>
      </c>
    </row>
    <row r="573" spans="1:37">
      <c r="A573" s="4" t="s">
        <v>208</v>
      </c>
      <c r="B573" s="6" t="s">
        <v>1390</v>
      </c>
      <c r="C573" s="6" t="s">
        <v>717</v>
      </c>
      <c r="D573" s="6" t="s">
        <v>718</v>
      </c>
      <c r="E573" s="6" t="s">
        <v>1815</v>
      </c>
      <c r="F573" s="9" t="s">
        <v>199</v>
      </c>
      <c r="G573" s="24" t="s">
        <v>11</v>
      </c>
      <c r="H573" s="3" t="s">
        <v>1325</v>
      </c>
      <c r="I573" s="28">
        <v>41243</v>
      </c>
      <c r="J573" s="26"/>
      <c r="K573" s="26"/>
      <c r="L573" s="26"/>
      <c r="M573" s="26"/>
      <c r="N573" s="26"/>
      <c r="O573" s="26"/>
      <c r="P573" s="26"/>
      <c r="Q573" s="26"/>
      <c r="R573" s="26"/>
      <c r="S573" s="26">
        <v>0</v>
      </c>
      <c r="T573" s="26">
        <v>0</v>
      </c>
      <c r="U573" s="26">
        <v>0</v>
      </c>
      <c r="V573" s="26">
        <v>0</v>
      </c>
      <c r="W573" s="26">
        <v>0</v>
      </c>
      <c r="X573" s="26">
        <v>0</v>
      </c>
      <c r="Y573" s="26">
        <v>0</v>
      </c>
      <c r="Z573" s="26">
        <v>153272.73000000004</v>
      </c>
      <c r="AA573" s="26">
        <v>0</v>
      </c>
      <c r="AB573" s="26">
        <v>0</v>
      </c>
      <c r="AC573" s="26">
        <v>0</v>
      </c>
      <c r="AD573" s="26">
        <v>0</v>
      </c>
      <c r="AE573" s="26">
        <v>0</v>
      </c>
      <c r="AF573" s="26">
        <v>0</v>
      </c>
      <c r="AG573" s="22">
        <f t="shared" si="40"/>
        <v>0</v>
      </c>
      <c r="AH573" s="22">
        <f t="shared" si="41"/>
        <v>153272.73000000004</v>
      </c>
      <c r="AI573" s="22">
        <f t="shared" si="42"/>
        <v>0</v>
      </c>
      <c r="AJ573" s="22">
        <f t="shared" si="43"/>
        <v>0</v>
      </c>
      <c r="AK573" s="22">
        <f t="shared" si="44"/>
        <v>153272.73000000004</v>
      </c>
    </row>
    <row r="574" spans="1:37">
      <c r="A574" s="4" t="s">
        <v>208</v>
      </c>
      <c r="B574" s="6" t="s">
        <v>1363</v>
      </c>
      <c r="C574" s="6" t="s">
        <v>486</v>
      </c>
      <c r="D574" s="6" t="s">
        <v>487</v>
      </c>
      <c r="E574" s="6" t="s">
        <v>1820</v>
      </c>
      <c r="F574" s="9" t="s">
        <v>199</v>
      </c>
      <c r="G574" s="24" t="s">
        <v>11</v>
      </c>
      <c r="H574" s="3" t="s">
        <v>1325</v>
      </c>
      <c r="I574" s="28">
        <v>41274</v>
      </c>
      <c r="J574" s="26"/>
      <c r="K574" s="26"/>
      <c r="L574" s="26"/>
      <c r="M574" s="26"/>
      <c r="N574" s="26"/>
      <c r="O574" s="26"/>
      <c r="P574" s="26"/>
      <c r="Q574" s="26"/>
      <c r="R574" s="26"/>
      <c r="S574" s="26">
        <v>0</v>
      </c>
      <c r="T574" s="26">
        <v>0</v>
      </c>
      <c r="U574" s="26">
        <v>0</v>
      </c>
      <c r="V574" s="26">
        <v>0</v>
      </c>
      <c r="W574" s="26">
        <v>0</v>
      </c>
      <c r="X574" s="26">
        <v>0</v>
      </c>
      <c r="Y574" s="26">
        <v>0</v>
      </c>
      <c r="Z574" s="26">
        <v>0</v>
      </c>
      <c r="AA574" s="26">
        <v>152655.23000000001</v>
      </c>
      <c r="AB574" s="26">
        <v>0</v>
      </c>
      <c r="AC574" s="26">
        <v>0</v>
      </c>
      <c r="AD574" s="26">
        <v>0</v>
      </c>
      <c r="AE574" s="26">
        <v>0</v>
      </c>
      <c r="AF574" s="26">
        <v>0</v>
      </c>
      <c r="AG574" s="22">
        <f t="shared" si="40"/>
        <v>0</v>
      </c>
      <c r="AH574" s="22">
        <f t="shared" si="41"/>
        <v>152655.23000000001</v>
      </c>
      <c r="AI574" s="22">
        <f t="shared" si="42"/>
        <v>0</v>
      </c>
      <c r="AJ574" s="22">
        <f t="shared" si="43"/>
        <v>0</v>
      </c>
      <c r="AK574" s="22">
        <f t="shared" si="44"/>
        <v>152655.23000000001</v>
      </c>
    </row>
    <row r="575" spans="1:37">
      <c r="A575" s="4" t="s">
        <v>208</v>
      </c>
      <c r="B575" s="6" t="s">
        <v>1370</v>
      </c>
      <c r="C575" s="6" t="s">
        <v>1702</v>
      </c>
      <c r="D575" s="6" t="s">
        <v>1703</v>
      </c>
      <c r="E575" s="6" t="s">
        <v>1816</v>
      </c>
      <c r="F575" s="9" t="s">
        <v>199</v>
      </c>
      <c r="G575" s="24" t="s">
        <v>11</v>
      </c>
      <c r="H575" s="3" t="s">
        <v>1325</v>
      </c>
      <c r="I575" s="28">
        <v>40877</v>
      </c>
      <c r="J575" s="26"/>
      <c r="K575" s="26"/>
      <c r="L575" s="26"/>
      <c r="M575" s="26"/>
      <c r="N575" s="26"/>
      <c r="O575" s="26"/>
      <c r="P575" s="26"/>
      <c r="Q575" s="26"/>
      <c r="R575" s="26"/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0</v>
      </c>
      <c r="Z575" s="26">
        <v>0</v>
      </c>
      <c r="AA575" s="26">
        <v>0</v>
      </c>
      <c r="AB575" s="26">
        <v>0</v>
      </c>
      <c r="AC575" s="26">
        <v>0</v>
      </c>
      <c r="AD575" s="26">
        <v>0</v>
      </c>
      <c r="AE575" s="26">
        <v>0</v>
      </c>
      <c r="AF575" s="26">
        <v>0</v>
      </c>
      <c r="AG575" s="22">
        <f t="shared" si="40"/>
        <v>0</v>
      </c>
      <c r="AH575" s="22">
        <f t="shared" si="41"/>
        <v>0</v>
      </c>
      <c r="AI575" s="22">
        <f t="shared" si="42"/>
        <v>0</v>
      </c>
      <c r="AJ575" s="22">
        <f t="shared" si="43"/>
        <v>0</v>
      </c>
      <c r="AK575" s="22">
        <f t="shared" si="44"/>
        <v>0</v>
      </c>
    </row>
    <row r="576" spans="1:37">
      <c r="A576" s="4" t="s">
        <v>208</v>
      </c>
      <c r="B576" s="6" t="s">
        <v>1363</v>
      </c>
      <c r="C576" s="6" t="s">
        <v>1079</v>
      </c>
      <c r="D576" s="6" t="s">
        <v>1080</v>
      </c>
      <c r="E576" s="6" t="s">
        <v>1816</v>
      </c>
      <c r="F576" s="9" t="s">
        <v>199</v>
      </c>
      <c r="G576" s="24" t="s">
        <v>11</v>
      </c>
      <c r="H576" s="3" t="s">
        <v>1325</v>
      </c>
      <c r="I576" s="28">
        <v>40816</v>
      </c>
      <c r="J576" s="26"/>
      <c r="K576" s="26"/>
      <c r="L576" s="26"/>
      <c r="M576" s="26"/>
      <c r="N576" s="26"/>
      <c r="O576" s="26"/>
      <c r="P576" s="26"/>
      <c r="Q576" s="26"/>
      <c r="R576" s="26"/>
      <c r="S576" s="26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26">
        <v>0</v>
      </c>
      <c r="Z576" s="26">
        <v>0</v>
      </c>
      <c r="AA576" s="26">
        <v>0</v>
      </c>
      <c r="AB576" s="26">
        <v>0</v>
      </c>
      <c r="AC576" s="26">
        <v>0</v>
      </c>
      <c r="AD576" s="26">
        <v>0</v>
      </c>
      <c r="AE576" s="26">
        <v>0</v>
      </c>
      <c r="AF576" s="26">
        <v>0</v>
      </c>
      <c r="AG576" s="22">
        <f t="shared" si="40"/>
        <v>0</v>
      </c>
      <c r="AH576" s="22">
        <f t="shared" si="41"/>
        <v>0</v>
      </c>
      <c r="AI576" s="22">
        <f t="shared" si="42"/>
        <v>0</v>
      </c>
      <c r="AJ576" s="22">
        <f t="shared" si="43"/>
        <v>0</v>
      </c>
      <c r="AK576" s="22">
        <f t="shared" si="44"/>
        <v>0</v>
      </c>
    </row>
    <row r="577" spans="1:37">
      <c r="A577" s="4" t="s">
        <v>208</v>
      </c>
      <c r="B577" s="6" t="s">
        <v>1394</v>
      </c>
      <c r="C577" s="6" t="s">
        <v>1704</v>
      </c>
      <c r="D577" s="6" t="s">
        <v>1705</v>
      </c>
      <c r="E577" s="6" t="s">
        <v>1816</v>
      </c>
      <c r="F577" s="9" t="s">
        <v>202</v>
      </c>
      <c r="G577" s="24" t="s">
        <v>11</v>
      </c>
      <c r="H577" s="3" t="s">
        <v>1325</v>
      </c>
      <c r="I577" s="28">
        <v>41274</v>
      </c>
      <c r="J577" s="26"/>
      <c r="K577" s="26"/>
      <c r="L577" s="26"/>
      <c r="M577" s="26"/>
      <c r="N577" s="26"/>
      <c r="O577" s="26"/>
      <c r="P577" s="26"/>
      <c r="Q577" s="26"/>
      <c r="R577" s="26"/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6">
        <v>0</v>
      </c>
      <c r="Z577" s="26">
        <v>0</v>
      </c>
      <c r="AA577" s="26">
        <v>149743</v>
      </c>
      <c r="AB577" s="26">
        <v>0</v>
      </c>
      <c r="AC577" s="26">
        <v>0</v>
      </c>
      <c r="AD577" s="26">
        <v>0</v>
      </c>
      <c r="AE577" s="26">
        <v>0</v>
      </c>
      <c r="AF577" s="26">
        <v>0</v>
      </c>
      <c r="AG577" s="22">
        <f t="shared" ref="AG577:AG643" si="45">SUM(J577:O577)</f>
        <v>0</v>
      </c>
      <c r="AH577" s="22">
        <f t="shared" ref="AH577:AH643" si="46">SUM(P577:AA577)</f>
        <v>149743</v>
      </c>
      <c r="AI577" s="22">
        <f t="shared" ref="AI577:AI643" si="47">SUM(AB577:AD577)</f>
        <v>0</v>
      </c>
      <c r="AJ577" s="22">
        <f t="shared" ref="AJ577:AJ637" si="48">SUM(AE577:AF577)</f>
        <v>0</v>
      </c>
      <c r="AK577" s="22">
        <f t="shared" si="44"/>
        <v>149743</v>
      </c>
    </row>
    <row r="578" spans="1:37">
      <c r="A578" s="4" t="s">
        <v>208</v>
      </c>
      <c r="B578" s="6" t="s">
        <v>1367</v>
      </c>
      <c r="C578" s="6" t="s">
        <v>1706</v>
      </c>
      <c r="D578" s="6" t="s">
        <v>1707</v>
      </c>
      <c r="E578" s="6" t="s">
        <v>1812</v>
      </c>
      <c r="F578" s="9" t="s">
        <v>12</v>
      </c>
      <c r="G578" s="24" t="s">
        <v>11</v>
      </c>
      <c r="H578" s="3" t="s">
        <v>1325</v>
      </c>
      <c r="I578" s="28">
        <v>41173</v>
      </c>
      <c r="J578" s="26"/>
      <c r="K578" s="26"/>
      <c r="L578" s="26"/>
      <c r="M578" s="26"/>
      <c r="N578" s="26"/>
      <c r="O578" s="26"/>
      <c r="P578" s="26"/>
      <c r="Q578" s="26"/>
      <c r="R578" s="26"/>
      <c r="S578" s="26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149360</v>
      </c>
      <c r="Y578" s="26">
        <v>0</v>
      </c>
      <c r="Z578" s="26">
        <v>0</v>
      </c>
      <c r="AA578" s="26">
        <v>0</v>
      </c>
      <c r="AB578" s="26">
        <v>0</v>
      </c>
      <c r="AC578" s="26">
        <v>0</v>
      </c>
      <c r="AD578" s="26">
        <v>0</v>
      </c>
      <c r="AE578" s="26">
        <v>0</v>
      </c>
      <c r="AF578" s="26">
        <v>0</v>
      </c>
      <c r="AG578" s="22">
        <f t="shared" si="45"/>
        <v>0</v>
      </c>
      <c r="AH578" s="22">
        <f t="shared" si="46"/>
        <v>149360</v>
      </c>
      <c r="AI578" s="22">
        <f t="shared" si="47"/>
        <v>0</v>
      </c>
      <c r="AJ578" s="22">
        <f t="shared" si="48"/>
        <v>0</v>
      </c>
      <c r="AK578" s="22">
        <f t="shared" si="44"/>
        <v>149360</v>
      </c>
    </row>
    <row r="579" spans="1:37">
      <c r="A579" s="4" t="s">
        <v>208</v>
      </c>
      <c r="B579" s="6" t="s">
        <v>1402</v>
      </c>
      <c r="C579" s="6" t="s">
        <v>1708</v>
      </c>
      <c r="D579" s="6" t="s">
        <v>1709</v>
      </c>
      <c r="E579" s="6" t="s">
        <v>1815</v>
      </c>
      <c r="F579" s="9" t="s">
        <v>199</v>
      </c>
      <c r="G579" s="24" t="s">
        <v>11</v>
      </c>
      <c r="H579" s="3" t="s">
        <v>1325</v>
      </c>
      <c r="I579" s="28">
        <v>41274</v>
      </c>
      <c r="J579" s="26"/>
      <c r="K579" s="26"/>
      <c r="L579" s="26"/>
      <c r="M579" s="26"/>
      <c r="N579" s="26"/>
      <c r="O579" s="26"/>
      <c r="P579" s="26"/>
      <c r="Q579" s="26"/>
      <c r="R579" s="26"/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0</v>
      </c>
      <c r="Z579" s="26">
        <v>0</v>
      </c>
      <c r="AA579" s="26">
        <v>149048.63000000003</v>
      </c>
      <c r="AB579" s="26">
        <v>0</v>
      </c>
      <c r="AC579" s="26">
        <v>0</v>
      </c>
      <c r="AD579" s="26">
        <v>0</v>
      </c>
      <c r="AE579" s="26">
        <v>0</v>
      </c>
      <c r="AF579" s="26">
        <v>0</v>
      </c>
      <c r="AG579" s="22">
        <f t="shared" si="45"/>
        <v>0</v>
      </c>
      <c r="AH579" s="22">
        <f t="shared" si="46"/>
        <v>149048.63000000003</v>
      </c>
      <c r="AI579" s="22">
        <f t="shared" si="47"/>
        <v>0</v>
      </c>
      <c r="AJ579" s="22">
        <f t="shared" si="48"/>
        <v>0</v>
      </c>
      <c r="AK579" s="22">
        <f t="shared" si="44"/>
        <v>149048.63000000003</v>
      </c>
    </row>
    <row r="580" spans="1:37">
      <c r="A580" s="4" t="s">
        <v>208</v>
      </c>
      <c r="B580" s="6" t="s">
        <v>1395</v>
      </c>
      <c r="C580" s="6" t="s">
        <v>981</v>
      </c>
      <c r="D580" s="6" t="s">
        <v>982</v>
      </c>
      <c r="E580" s="6" t="s">
        <v>1816</v>
      </c>
      <c r="F580" s="9" t="s">
        <v>199</v>
      </c>
      <c r="G580" s="24" t="s">
        <v>11</v>
      </c>
      <c r="H580" s="3" t="s">
        <v>1325</v>
      </c>
      <c r="I580" s="28">
        <v>40908</v>
      </c>
      <c r="J580" s="26"/>
      <c r="K580" s="26"/>
      <c r="L580" s="26"/>
      <c r="M580" s="26"/>
      <c r="N580" s="26"/>
      <c r="O580" s="26"/>
      <c r="P580" s="26"/>
      <c r="Q580" s="26"/>
      <c r="R580" s="26"/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0</v>
      </c>
      <c r="Z580" s="26">
        <v>0</v>
      </c>
      <c r="AA580" s="26">
        <v>0</v>
      </c>
      <c r="AB580" s="26">
        <v>0</v>
      </c>
      <c r="AC580" s="26">
        <v>0</v>
      </c>
      <c r="AD580" s="26">
        <v>0</v>
      </c>
      <c r="AE580" s="26">
        <v>0</v>
      </c>
      <c r="AF580" s="26">
        <v>0</v>
      </c>
      <c r="AG580" s="22">
        <f t="shared" si="45"/>
        <v>0</v>
      </c>
      <c r="AH580" s="22">
        <f t="shared" si="46"/>
        <v>0</v>
      </c>
      <c r="AI580" s="22">
        <f t="shared" si="47"/>
        <v>0</v>
      </c>
      <c r="AJ580" s="22">
        <f t="shared" si="48"/>
        <v>0</v>
      </c>
      <c r="AK580" s="22">
        <f t="shared" si="44"/>
        <v>0</v>
      </c>
    </row>
    <row r="581" spans="1:37">
      <c r="A581" s="4" t="s">
        <v>208</v>
      </c>
      <c r="B581" s="6" t="s">
        <v>1350</v>
      </c>
      <c r="C581" s="6" t="s">
        <v>254</v>
      </c>
      <c r="D581" s="6" t="s">
        <v>295</v>
      </c>
      <c r="E581" s="6" t="s">
        <v>1811</v>
      </c>
      <c r="F581" s="9" t="s">
        <v>198</v>
      </c>
      <c r="G581" s="9" t="s">
        <v>205</v>
      </c>
      <c r="H581" s="3" t="s">
        <v>1325</v>
      </c>
      <c r="I581" s="28">
        <v>40892</v>
      </c>
      <c r="J581" s="26"/>
      <c r="K581" s="26"/>
      <c r="L581" s="26"/>
      <c r="M581" s="26"/>
      <c r="N581" s="26"/>
      <c r="O581" s="26"/>
      <c r="P581" s="26"/>
      <c r="Q581" s="26"/>
      <c r="R581" s="26"/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Z581" s="26">
        <v>0</v>
      </c>
      <c r="AA581" s="26">
        <v>0</v>
      </c>
      <c r="AB581" s="26">
        <v>0</v>
      </c>
      <c r="AC581" s="26">
        <v>0</v>
      </c>
      <c r="AD581" s="26">
        <v>0</v>
      </c>
      <c r="AE581" s="26">
        <v>0</v>
      </c>
      <c r="AF581" s="26">
        <v>0</v>
      </c>
      <c r="AG581" s="22">
        <f t="shared" si="45"/>
        <v>0</v>
      </c>
      <c r="AH581" s="22">
        <f t="shared" si="46"/>
        <v>0</v>
      </c>
      <c r="AI581" s="22">
        <f t="shared" si="47"/>
        <v>0</v>
      </c>
      <c r="AJ581" s="22">
        <f t="shared" si="48"/>
        <v>0</v>
      </c>
      <c r="AK581" s="22">
        <f t="shared" ref="AK581:AK644" si="49">SUM(J581:AF581)</f>
        <v>0</v>
      </c>
    </row>
    <row r="582" spans="1:37">
      <c r="A582" s="4" t="s">
        <v>208</v>
      </c>
      <c r="B582" s="6" t="s">
        <v>1405</v>
      </c>
      <c r="C582" s="6" t="s">
        <v>928</v>
      </c>
      <c r="D582" s="6" t="s">
        <v>929</v>
      </c>
      <c r="E582" s="6" t="s">
        <v>1815</v>
      </c>
      <c r="F582" s="9" t="s">
        <v>199</v>
      </c>
      <c r="G582" s="24" t="s">
        <v>203</v>
      </c>
      <c r="H582" s="3" t="s">
        <v>1325</v>
      </c>
      <c r="I582" s="28">
        <v>40907</v>
      </c>
      <c r="J582" s="26"/>
      <c r="K582" s="26"/>
      <c r="L582" s="26"/>
      <c r="M582" s="26"/>
      <c r="N582" s="26"/>
      <c r="O582" s="26"/>
      <c r="P582" s="26"/>
      <c r="Q582" s="26"/>
      <c r="R582" s="26"/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0</v>
      </c>
      <c r="Z582" s="26">
        <v>0</v>
      </c>
      <c r="AA582" s="26">
        <v>0</v>
      </c>
      <c r="AB582" s="26">
        <v>0</v>
      </c>
      <c r="AC582" s="26">
        <v>0</v>
      </c>
      <c r="AD582" s="26">
        <v>0</v>
      </c>
      <c r="AE582" s="26">
        <v>0</v>
      </c>
      <c r="AF582" s="26">
        <v>0</v>
      </c>
      <c r="AG582" s="22">
        <f t="shared" si="45"/>
        <v>0</v>
      </c>
      <c r="AH582" s="22">
        <f t="shared" si="46"/>
        <v>0</v>
      </c>
      <c r="AI582" s="22">
        <f t="shared" si="47"/>
        <v>0</v>
      </c>
      <c r="AJ582" s="22">
        <f t="shared" si="48"/>
        <v>0</v>
      </c>
      <c r="AK582" s="22">
        <f t="shared" si="49"/>
        <v>0</v>
      </c>
    </row>
    <row r="583" spans="1:37">
      <c r="A583" s="4" t="s">
        <v>208</v>
      </c>
      <c r="B583" s="6" t="s">
        <v>1401</v>
      </c>
      <c r="C583" s="6" t="s">
        <v>266</v>
      </c>
      <c r="D583" s="6" t="s">
        <v>587</v>
      </c>
      <c r="E583" s="6" t="s">
        <v>1816</v>
      </c>
      <c r="F583" s="9" t="s">
        <v>202</v>
      </c>
      <c r="G583" s="24" t="s">
        <v>206</v>
      </c>
      <c r="H583" s="3" t="s">
        <v>1325</v>
      </c>
      <c r="I583" s="28">
        <v>40908</v>
      </c>
      <c r="J583" s="26"/>
      <c r="K583" s="26"/>
      <c r="L583" s="26"/>
      <c r="M583" s="26"/>
      <c r="N583" s="26"/>
      <c r="O583" s="26"/>
      <c r="P583" s="26"/>
      <c r="Q583" s="26"/>
      <c r="R583" s="26"/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0</v>
      </c>
      <c r="Z583" s="26">
        <v>0</v>
      </c>
      <c r="AA583" s="26">
        <v>0</v>
      </c>
      <c r="AB583" s="26">
        <v>0</v>
      </c>
      <c r="AC583" s="26">
        <v>0</v>
      </c>
      <c r="AD583" s="26">
        <v>0</v>
      </c>
      <c r="AE583" s="26">
        <v>0</v>
      </c>
      <c r="AF583" s="26">
        <v>0</v>
      </c>
      <c r="AG583" s="22">
        <f t="shared" si="45"/>
        <v>0</v>
      </c>
      <c r="AH583" s="22">
        <f t="shared" si="46"/>
        <v>0</v>
      </c>
      <c r="AI583" s="22">
        <f t="shared" si="47"/>
        <v>0</v>
      </c>
      <c r="AJ583" s="22">
        <f t="shared" si="48"/>
        <v>0</v>
      </c>
      <c r="AK583" s="22">
        <f t="shared" si="49"/>
        <v>0</v>
      </c>
    </row>
    <row r="584" spans="1:37">
      <c r="A584" s="4" t="s">
        <v>208</v>
      </c>
      <c r="B584" s="6" t="s">
        <v>1393</v>
      </c>
      <c r="C584" s="6" t="s">
        <v>1710</v>
      </c>
      <c r="D584" s="6" t="s">
        <v>1711</v>
      </c>
      <c r="E584" s="6" t="s">
        <v>1816</v>
      </c>
      <c r="F584" s="9" t="s">
        <v>199</v>
      </c>
      <c r="G584" s="24" t="s">
        <v>11</v>
      </c>
      <c r="H584" s="3" t="s">
        <v>1325</v>
      </c>
      <c r="I584" s="28">
        <v>40750</v>
      </c>
      <c r="J584" s="26"/>
      <c r="K584" s="26"/>
      <c r="L584" s="26"/>
      <c r="M584" s="26"/>
      <c r="N584" s="26"/>
      <c r="O584" s="26"/>
      <c r="P584" s="26"/>
      <c r="Q584" s="26"/>
      <c r="R584" s="26"/>
      <c r="S584" s="26">
        <v>0</v>
      </c>
      <c r="T584" s="26">
        <v>0</v>
      </c>
      <c r="U584" s="26">
        <v>0</v>
      </c>
      <c r="V584" s="26">
        <v>0</v>
      </c>
      <c r="W584" s="26">
        <v>0</v>
      </c>
      <c r="X584" s="26">
        <v>0</v>
      </c>
      <c r="Y584" s="26">
        <v>0</v>
      </c>
      <c r="Z584" s="26">
        <v>0</v>
      </c>
      <c r="AA584" s="26">
        <v>0</v>
      </c>
      <c r="AB584" s="26">
        <v>0</v>
      </c>
      <c r="AC584" s="26">
        <v>0</v>
      </c>
      <c r="AD584" s="26">
        <v>0</v>
      </c>
      <c r="AE584" s="26">
        <v>0</v>
      </c>
      <c r="AF584" s="26">
        <v>0</v>
      </c>
      <c r="AG584" s="22">
        <f t="shared" si="45"/>
        <v>0</v>
      </c>
      <c r="AH584" s="22">
        <f t="shared" si="46"/>
        <v>0</v>
      </c>
      <c r="AI584" s="22">
        <f t="shared" si="47"/>
        <v>0</v>
      </c>
      <c r="AJ584" s="22">
        <f t="shared" si="48"/>
        <v>0</v>
      </c>
      <c r="AK584" s="22">
        <f t="shared" si="49"/>
        <v>0</v>
      </c>
    </row>
    <row r="585" spans="1:37">
      <c r="A585" s="4" t="s">
        <v>208</v>
      </c>
      <c r="B585" s="6" t="s">
        <v>1366</v>
      </c>
      <c r="C585" s="6" t="s">
        <v>1712</v>
      </c>
      <c r="D585" s="6" t="s">
        <v>1713</v>
      </c>
      <c r="E585" s="6" t="s">
        <v>1812</v>
      </c>
      <c r="F585" s="9" t="s">
        <v>199</v>
      </c>
      <c r="G585" s="24" t="s">
        <v>11</v>
      </c>
      <c r="H585" s="3" t="s">
        <v>1325</v>
      </c>
      <c r="I585" s="28">
        <v>40877</v>
      </c>
      <c r="J585" s="26"/>
      <c r="K585" s="26"/>
      <c r="L585" s="26"/>
      <c r="M585" s="26"/>
      <c r="N585" s="26"/>
      <c r="O585" s="26"/>
      <c r="P585" s="26"/>
      <c r="Q585" s="26"/>
      <c r="R585" s="26"/>
      <c r="S585" s="26">
        <v>0</v>
      </c>
      <c r="T585" s="26">
        <v>0</v>
      </c>
      <c r="U585" s="26">
        <v>0</v>
      </c>
      <c r="V585" s="26">
        <v>0</v>
      </c>
      <c r="W585" s="26">
        <v>0</v>
      </c>
      <c r="X585" s="26">
        <v>0</v>
      </c>
      <c r="Y585" s="26">
        <v>0</v>
      </c>
      <c r="Z585" s="26">
        <v>0</v>
      </c>
      <c r="AA585" s="26">
        <v>0</v>
      </c>
      <c r="AB585" s="26">
        <v>0</v>
      </c>
      <c r="AC585" s="26">
        <v>0</v>
      </c>
      <c r="AD585" s="26">
        <v>0</v>
      </c>
      <c r="AE585" s="26">
        <v>0</v>
      </c>
      <c r="AF585" s="26">
        <v>0</v>
      </c>
      <c r="AG585" s="22">
        <f t="shared" si="45"/>
        <v>0</v>
      </c>
      <c r="AH585" s="22">
        <f t="shared" si="46"/>
        <v>0</v>
      </c>
      <c r="AI585" s="22">
        <f t="shared" si="47"/>
        <v>0</v>
      </c>
      <c r="AJ585" s="22">
        <f t="shared" si="48"/>
        <v>0</v>
      </c>
      <c r="AK585" s="22">
        <f t="shared" si="49"/>
        <v>0</v>
      </c>
    </row>
    <row r="586" spans="1:37">
      <c r="A586" s="4" t="s">
        <v>208</v>
      </c>
      <c r="B586" s="6" t="s">
        <v>1366</v>
      </c>
      <c r="C586" s="6" t="s">
        <v>996</v>
      </c>
      <c r="D586" s="6" t="s">
        <v>997</v>
      </c>
      <c r="E586" s="6" t="s">
        <v>1822</v>
      </c>
      <c r="F586" s="9" t="s">
        <v>9</v>
      </c>
      <c r="G586" s="24" t="s">
        <v>11</v>
      </c>
      <c r="H586" s="3" t="s">
        <v>1325</v>
      </c>
      <c r="I586" s="28">
        <v>41243</v>
      </c>
      <c r="J586" s="26"/>
      <c r="K586" s="26"/>
      <c r="L586" s="26"/>
      <c r="M586" s="26"/>
      <c r="N586" s="26"/>
      <c r="O586" s="26"/>
      <c r="P586" s="26"/>
      <c r="Q586" s="26"/>
      <c r="R586" s="26"/>
      <c r="S586" s="26">
        <v>0</v>
      </c>
      <c r="T586" s="26">
        <v>0</v>
      </c>
      <c r="U586" s="26">
        <v>0</v>
      </c>
      <c r="V586" s="26">
        <v>0</v>
      </c>
      <c r="W586" s="26">
        <v>0</v>
      </c>
      <c r="X586" s="26">
        <v>0</v>
      </c>
      <c r="Y586" s="26">
        <v>0</v>
      </c>
      <c r="Z586" s="26">
        <v>144394.87000000002</v>
      </c>
      <c r="AA586" s="26">
        <v>0</v>
      </c>
      <c r="AB586" s="26">
        <v>0</v>
      </c>
      <c r="AC586" s="26">
        <v>0</v>
      </c>
      <c r="AD586" s="26">
        <v>0</v>
      </c>
      <c r="AE586" s="26">
        <v>0</v>
      </c>
      <c r="AF586" s="26">
        <v>0</v>
      </c>
      <c r="AG586" s="22">
        <f t="shared" si="45"/>
        <v>0</v>
      </c>
      <c r="AH586" s="22">
        <f t="shared" si="46"/>
        <v>144394.87000000002</v>
      </c>
      <c r="AI586" s="22">
        <f t="shared" si="47"/>
        <v>0</v>
      </c>
      <c r="AJ586" s="22">
        <f t="shared" si="48"/>
        <v>0</v>
      </c>
      <c r="AK586" s="22">
        <f t="shared" si="49"/>
        <v>144394.87000000002</v>
      </c>
    </row>
    <row r="587" spans="1:37">
      <c r="A587" s="4" t="s">
        <v>208</v>
      </c>
      <c r="B587" s="6" t="s">
        <v>1366</v>
      </c>
      <c r="C587" s="6" t="s">
        <v>1714</v>
      </c>
      <c r="D587" s="6" t="s">
        <v>1715</v>
      </c>
      <c r="E587" s="6" t="s">
        <v>1812</v>
      </c>
      <c r="F587" s="9" t="s">
        <v>199</v>
      </c>
      <c r="G587" s="24" t="s">
        <v>11</v>
      </c>
      <c r="H587" s="3" t="s">
        <v>1325</v>
      </c>
      <c r="I587" s="28">
        <v>40877</v>
      </c>
      <c r="J587" s="26"/>
      <c r="K587" s="26"/>
      <c r="L587" s="26"/>
      <c r="M587" s="26"/>
      <c r="N587" s="26"/>
      <c r="O587" s="26"/>
      <c r="P587" s="26"/>
      <c r="Q587" s="26"/>
      <c r="R587" s="26"/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Z587" s="26">
        <v>0</v>
      </c>
      <c r="AA587" s="26">
        <v>0</v>
      </c>
      <c r="AB587" s="26">
        <v>0</v>
      </c>
      <c r="AC587" s="26">
        <v>0</v>
      </c>
      <c r="AD587" s="26">
        <v>0</v>
      </c>
      <c r="AE587" s="26">
        <v>0</v>
      </c>
      <c r="AF587" s="26">
        <v>0</v>
      </c>
      <c r="AG587" s="22">
        <f t="shared" si="45"/>
        <v>0</v>
      </c>
      <c r="AH587" s="22">
        <f t="shared" si="46"/>
        <v>0</v>
      </c>
      <c r="AI587" s="22">
        <f t="shared" si="47"/>
        <v>0</v>
      </c>
      <c r="AJ587" s="22">
        <f t="shared" si="48"/>
        <v>0</v>
      </c>
      <c r="AK587" s="22">
        <f t="shared" si="49"/>
        <v>0</v>
      </c>
    </row>
    <row r="588" spans="1:37">
      <c r="A588" s="4" t="s">
        <v>208</v>
      </c>
      <c r="B588" s="6" t="s">
        <v>1361</v>
      </c>
      <c r="C588" s="6" t="s">
        <v>1054</v>
      </c>
      <c r="D588" s="6" t="s">
        <v>1055</v>
      </c>
      <c r="E588" s="6" t="s">
        <v>1817</v>
      </c>
      <c r="F588" s="9" t="s">
        <v>199</v>
      </c>
      <c r="G588" s="24" t="s">
        <v>11</v>
      </c>
      <c r="H588" s="3" t="s">
        <v>1325</v>
      </c>
      <c r="I588" s="28">
        <v>40877</v>
      </c>
      <c r="J588" s="26"/>
      <c r="K588" s="26"/>
      <c r="L588" s="26"/>
      <c r="M588" s="26"/>
      <c r="N588" s="26"/>
      <c r="O588" s="26"/>
      <c r="P588" s="26"/>
      <c r="Q588" s="26"/>
      <c r="R588" s="26"/>
      <c r="S588" s="26">
        <v>0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26">
        <v>0</v>
      </c>
      <c r="Z588" s="26">
        <v>0</v>
      </c>
      <c r="AA588" s="26">
        <v>0</v>
      </c>
      <c r="AB588" s="26">
        <v>0</v>
      </c>
      <c r="AC588" s="26">
        <v>0</v>
      </c>
      <c r="AD588" s="26">
        <v>0</v>
      </c>
      <c r="AE588" s="26">
        <v>0</v>
      </c>
      <c r="AF588" s="26">
        <v>0</v>
      </c>
      <c r="AG588" s="22">
        <f t="shared" si="45"/>
        <v>0</v>
      </c>
      <c r="AH588" s="22">
        <f t="shared" si="46"/>
        <v>0</v>
      </c>
      <c r="AI588" s="22">
        <f t="shared" si="47"/>
        <v>0</v>
      </c>
      <c r="AJ588" s="22">
        <f t="shared" si="48"/>
        <v>0</v>
      </c>
      <c r="AK588" s="22">
        <f t="shared" si="49"/>
        <v>0</v>
      </c>
    </row>
    <row r="589" spans="1:37">
      <c r="A589" s="4" t="s">
        <v>208</v>
      </c>
      <c r="B589" s="6" t="s">
        <v>1399</v>
      </c>
      <c r="C589" s="6" t="s">
        <v>1716</v>
      </c>
      <c r="D589" s="6" t="s">
        <v>565</v>
      </c>
      <c r="E589" s="6" t="s">
        <v>1817</v>
      </c>
      <c r="F589" s="9" t="s">
        <v>202</v>
      </c>
      <c r="G589" s="24" t="s">
        <v>304</v>
      </c>
      <c r="H589" s="3" t="s">
        <v>1325</v>
      </c>
      <c r="I589" s="28">
        <v>40848</v>
      </c>
      <c r="J589" s="26"/>
      <c r="K589" s="26"/>
      <c r="L589" s="26"/>
      <c r="M589" s="26"/>
      <c r="N589" s="26"/>
      <c r="O589" s="26"/>
      <c r="P589" s="26"/>
      <c r="Q589" s="26"/>
      <c r="R589" s="26"/>
      <c r="S589" s="26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6">
        <v>0</v>
      </c>
      <c r="Z589" s="26">
        <v>0</v>
      </c>
      <c r="AA589" s="26">
        <v>0</v>
      </c>
      <c r="AB589" s="26">
        <v>0</v>
      </c>
      <c r="AC589" s="26">
        <v>0</v>
      </c>
      <c r="AD589" s="26">
        <v>0</v>
      </c>
      <c r="AE589" s="26">
        <v>0</v>
      </c>
      <c r="AF589" s="26">
        <v>0</v>
      </c>
      <c r="AG589" s="22">
        <f t="shared" si="45"/>
        <v>0</v>
      </c>
      <c r="AH589" s="22">
        <f t="shared" si="46"/>
        <v>0</v>
      </c>
      <c r="AI589" s="22">
        <f t="shared" si="47"/>
        <v>0</v>
      </c>
      <c r="AJ589" s="22">
        <f t="shared" si="48"/>
        <v>0</v>
      </c>
      <c r="AK589" s="22">
        <f t="shared" si="49"/>
        <v>0</v>
      </c>
    </row>
    <row r="590" spans="1:37">
      <c r="A590" s="4" t="s">
        <v>208</v>
      </c>
      <c r="B590" s="6" t="s">
        <v>1402</v>
      </c>
      <c r="C590" s="6" t="s">
        <v>1717</v>
      </c>
      <c r="D590" s="6" t="s">
        <v>1718</v>
      </c>
      <c r="E590" s="6" t="s">
        <v>1815</v>
      </c>
      <c r="F590" s="9" t="s">
        <v>12</v>
      </c>
      <c r="G590" s="24" t="s">
        <v>11</v>
      </c>
      <c r="H590" s="3" t="s">
        <v>1325</v>
      </c>
      <c r="I590" s="28">
        <v>40998</v>
      </c>
      <c r="J590" s="26"/>
      <c r="K590" s="26"/>
      <c r="L590" s="26"/>
      <c r="M590" s="26"/>
      <c r="N590" s="26"/>
      <c r="O590" s="26"/>
      <c r="P590" s="26"/>
      <c r="Q590" s="26"/>
      <c r="R590" s="26"/>
      <c r="S590" s="26">
        <v>0</v>
      </c>
      <c r="T590" s="26">
        <v>0</v>
      </c>
      <c r="U590" s="26">
        <v>0</v>
      </c>
      <c r="V590" s="26">
        <v>0</v>
      </c>
      <c r="W590" s="26">
        <v>0</v>
      </c>
      <c r="X590" s="26">
        <v>0</v>
      </c>
      <c r="Y590" s="26">
        <v>0</v>
      </c>
      <c r="Z590" s="26">
        <v>0</v>
      </c>
      <c r="AA590" s="26">
        <v>0</v>
      </c>
      <c r="AB590" s="26">
        <v>0</v>
      </c>
      <c r="AC590" s="26">
        <v>0</v>
      </c>
      <c r="AD590" s="26">
        <v>0</v>
      </c>
      <c r="AE590" s="26">
        <v>0</v>
      </c>
      <c r="AF590" s="26">
        <v>0</v>
      </c>
      <c r="AG590" s="22">
        <f t="shared" si="45"/>
        <v>0</v>
      </c>
      <c r="AH590" s="22">
        <f t="shared" si="46"/>
        <v>0</v>
      </c>
      <c r="AI590" s="22">
        <f t="shared" si="47"/>
        <v>0</v>
      </c>
      <c r="AJ590" s="22">
        <f t="shared" si="48"/>
        <v>0</v>
      </c>
      <c r="AK590" s="22">
        <f t="shared" si="49"/>
        <v>0</v>
      </c>
    </row>
    <row r="591" spans="1:37">
      <c r="A591" s="4" t="s">
        <v>208</v>
      </c>
      <c r="B591" s="6" t="s">
        <v>1366</v>
      </c>
      <c r="C591" s="6" t="s">
        <v>910</v>
      </c>
      <c r="D591" s="6" t="s">
        <v>911</v>
      </c>
      <c r="E591" s="6" t="s">
        <v>1814</v>
      </c>
      <c r="F591" s="9" t="s">
        <v>199</v>
      </c>
      <c r="G591" s="24" t="s">
        <v>11</v>
      </c>
      <c r="H591" s="3" t="s">
        <v>1325</v>
      </c>
      <c r="I591" s="28">
        <v>40877</v>
      </c>
      <c r="J591" s="26"/>
      <c r="K591" s="26"/>
      <c r="L591" s="26"/>
      <c r="M591" s="26"/>
      <c r="N591" s="26"/>
      <c r="O591" s="26"/>
      <c r="P591" s="26"/>
      <c r="Q591" s="26"/>
      <c r="R591" s="26"/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>
        <v>0</v>
      </c>
      <c r="Y591" s="26">
        <v>0</v>
      </c>
      <c r="Z591" s="26">
        <v>0</v>
      </c>
      <c r="AA591" s="26">
        <v>0</v>
      </c>
      <c r="AB591" s="26">
        <v>0</v>
      </c>
      <c r="AC591" s="26">
        <v>0</v>
      </c>
      <c r="AD591" s="26">
        <v>0</v>
      </c>
      <c r="AE591" s="26">
        <v>0</v>
      </c>
      <c r="AF591" s="26">
        <v>0</v>
      </c>
      <c r="AG591" s="22">
        <f t="shared" si="45"/>
        <v>0</v>
      </c>
      <c r="AH591" s="22">
        <f t="shared" si="46"/>
        <v>0</v>
      </c>
      <c r="AI591" s="22">
        <f t="shared" si="47"/>
        <v>0</v>
      </c>
      <c r="AJ591" s="22">
        <f t="shared" si="48"/>
        <v>0</v>
      </c>
      <c r="AK591" s="22">
        <f t="shared" si="49"/>
        <v>0</v>
      </c>
    </row>
    <row r="592" spans="1:37">
      <c r="A592" s="4" t="s">
        <v>208</v>
      </c>
      <c r="B592" s="6" t="s">
        <v>1406</v>
      </c>
      <c r="C592" s="6" t="s">
        <v>834</v>
      </c>
      <c r="D592" s="6" t="s">
        <v>835</v>
      </c>
      <c r="E592" s="6" t="s">
        <v>1816</v>
      </c>
      <c r="F592" s="9" t="s">
        <v>198</v>
      </c>
      <c r="G592" s="7" t="s">
        <v>205</v>
      </c>
      <c r="H592" s="3" t="s">
        <v>1325</v>
      </c>
      <c r="I592" s="28">
        <v>40908</v>
      </c>
      <c r="J592" s="26"/>
      <c r="K592" s="26"/>
      <c r="L592" s="26"/>
      <c r="M592" s="26"/>
      <c r="N592" s="26"/>
      <c r="O592" s="26"/>
      <c r="P592" s="26"/>
      <c r="Q592" s="26"/>
      <c r="R592" s="26"/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26">
        <v>0</v>
      </c>
      <c r="Z592" s="26">
        <v>0</v>
      </c>
      <c r="AA592" s="26">
        <v>0</v>
      </c>
      <c r="AB592" s="26">
        <v>0</v>
      </c>
      <c r="AC592" s="26">
        <v>0</v>
      </c>
      <c r="AD592" s="26">
        <v>0</v>
      </c>
      <c r="AE592" s="26">
        <v>0</v>
      </c>
      <c r="AF592" s="26">
        <v>0</v>
      </c>
      <c r="AG592" s="22">
        <f t="shared" si="45"/>
        <v>0</v>
      </c>
      <c r="AH592" s="22">
        <f t="shared" si="46"/>
        <v>0</v>
      </c>
      <c r="AI592" s="22">
        <f t="shared" si="47"/>
        <v>0</v>
      </c>
      <c r="AJ592" s="22">
        <f t="shared" si="48"/>
        <v>0</v>
      </c>
      <c r="AK592" s="22">
        <f t="shared" si="49"/>
        <v>0</v>
      </c>
    </row>
    <row r="593" spans="1:37">
      <c r="A593" s="4" t="s">
        <v>208</v>
      </c>
      <c r="B593" s="6" t="s">
        <v>1366</v>
      </c>
      <c r="C593" s="6" t="s">
        <v>1719</v>
      </c>
      <c r="D593" s="6" t="s">
        <v>1720</v>
      </c>
      <c r="E593" s="6" t="s">
        <v>1812</v>
      </c>
      <c r="F593" s="9" t="s">
        <v>9</v>
      </c>
      <c r="G593" s="24" t="s">
        <v>11</v>
      </c>
      <c r="H593" s="3" t="s">
        <v>1325</v>
      </c>
      <c r="I593" s="28">
        <v>40908</v>
      </c>
      <c r="J593" s="26"/>
      <c r="K593" s="26"/>
      <c r="L593" s="26"/>
      <c r="M593" s="26"/>
      <c r="N593" s="26"/>
      <c r="O593" s="26"/>
      <c r="P593" s="26"/>
      <c r="Q593" s="26"/>
      <c r="R593" s="26"/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Z593" s="26">
        <v>0</v>
      </c>
      <c r="AA593" s="26">
        <v>0</v>
      </c>
      <c r="AB593" s="26">
        <v>0</v>
      </c>
      <c r="AC593" s="26">
        <v>0</v>
      </c>
      <c r="AD593" s="26">
        <v>0</v>
      </c>
      <c r="AE593" s="26">
        <v>0</v>
      </c>
      <c r="AF593" s="26">
        <v>0</v>
      </c>
      <c r="AG593" s="22">
        <f t="shared" si="45"/>
        <v>0</v>
      </c>
      <c r="AH593" s="22">
        <f t="shared" si="46"/>
        <v>0</v>
      </c>
      <c r="AI593" s="22">
        <f t="shared" si="47"/>
        <v>0</v>
      </c>
      <c r="AJ593" s="22">
        <f t="shared" si="48"/>
        <v>0</v>
      </c>
      <c r="AK593" s="22">
        <f t="shared" si="49"/>
        <v>0</v>
      </c>
    </row>
    <row r="594" spans="1:37">
      <c r="A594" s="4" t="s">
        <v>208</v>
      </c>
      <c r="B594" s="6" t="s">
        <v>1418</v>
      </c>
      <c r="C594" s="6" t="s">
        <v>1721</v>
      </c>
      <c r="D594" s="6" t="s">
        <v>1722</v>
      </c>
      <c r="E594" s="6" t="s">
        <v>1816</v>
      </c>
      <c r="F594" s="9" t="s">
        <v>199</v>
      </c>
      <c r="G594" s="24" t="s">
        <v>11</v>
      </c>
      <c r="H594" s="3" t="s">
        <v>1325</v>
      </c>
      <c r="I594" s="28">
        <v>40847</v>
      </c>
      <c r="J594" s="26"/>
      <c r="K594" s="26"/>
      <c r="L594" s="26"/>
      <c r="M594" s="26"/>
      <c r="N594" s="26"/>
      <c r="O594" s="26"/>
      <c r="P594" s="26"/>
      <c r="Q594" s="26"/>
      <c r="R594" s="26"/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26">
        <v>0</v>
      </c>
      <c r="Z594" s="26">
        <v>0</v>
      </c>
      <c r="AA594" s="26">
        <v>0</v>
      </c>
      <c r="AB594" s="26">
        <v>0</v>
      </c>
      <c r="AC594" s="26">
        <v>0</v>
      </c>
      <c r="AD594" s="26">
        <v>0</v>
      </c>
      <c r="AE594" s="26">
        <v>0</v>
      </c>
      <c r="AF594" s="26">
        <v>0</v>
      </c>
      <c r="AG594" s="22">
        <f t="shared" si="45"/>
        <v>0</v>
      </c>
      <c r="AH594" s="22">
        <f t="shared" si="46"/>
        <v>0</v>
      </c>
      <c r="AI594" s="22">
        <f t="shared" si="47"/>
        <v>0</v>
      </c>
      <c r="AJ594" s="22">
        <f t="shared" si="48"/>
        <v>0</v>
      </c>
      <c r="AK594" s="22">
        <f t="shared" si="49"/>
        <v>0</v>
      </c>
    </row>
    <row r="595" spans="1:37">
      <c r="A595" s="4" t="s">
        <v>208</v>
      </c>
      <c r="B595" s="6" t="s">
        <v>1431</v>
      </c>
      <c r="C595" s="23" t="s">
        <v>1723</v>
      </c>
      <c r="D595" s="23" t="s">
        <v>1724</v>
      </c>
      <c r="E595" s="23" t="s">
        <v>1816</v>
      </c>
      <c r="F595" s="9" t="s">
        <v>202</v>
      </c>
      <c r="G595" s="6" t="s">
        <v>304</v>
      </c>
      <c r="H595" s="3" t="s">
        <v>1325</v>
      </c>
      <c r="I595" s="27">
        <v>40816</v>
      </c>
      <c r="J595" s="26"/>
      <c r="K595" s="26"/>
      <c r="L595" s="26"/>
      <c r="M595" s="26"/>
      <c r="N595" s="26"/>
      <c r="O595" s="26"/>
      <c r="P595" s="26"/>
      <c r="Q595" s="26"/>
      <c r="R595" s="26"/>
      <c r="S595" s="26">
        <v>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0</v>
      </c>
      <c r="Z595" s="26">
        <v>0</v>
      </c>
      <c r="AA595" s="26">
        <v>0</v>
      </c>
      <c r="AB595" s="26">
        <v>0</v>
      </c>
      <c r="AC595" s="26">
        <v>0</v>
      </c>
      <c r="AD595" s="26">
        <v>0</v>
      </c>
      <c r="AE595" s="26">
        <v>0</v>
      </c>
      <c r="AF595" s="26">
        <v>0</v>
      </c>
      <c r="AG595" s="22">
        <f t="shared" si="45"/>
        <v>0</v>
      </c>
      <c r="AH595" s="22">
        <f t="shared" si="46"/>
        <v>0</v>
      </c>
      <c r="AI595" s="22">
        <f t="shared" si="47"/>
        <v>0</v>
      </c>
      <c r="AJ595" s="22">
        <f t="shared" si="48"/>
        <v>0</v>
      </c>
      <c r="AK595" s="22">
        <f t="shared" si="49"/>
        <v>0</v>
      </c>
    </row>
    <row r="596" spans="1:37">
      <c r="A596" s="4" t="s">
        <v>208</v>
      </c>
      <c r="B596" s="6" t="s">
        <v>1408</v>
      </c>
      <c r="C596" s="23" t="s">
        <v>555</v>
      </c>
      <c r="D596" s="23" t="s">
        <v>556</v>
      </c>
      <c r="E596" s="23" t="s">
        <v>1817</v>
      </c>
      <c r="F596" s="9" t="s">
        <v>202</v>
      </c>
      <c r="G596" s="24" t="s">
        <v>11</v>
      </c>
      <c r="H596" s="3" t="s">
        <v>1325</v>
      </c>
      <c r="I596" s="27">
        <v>41273</v>
      </c>
      <c r="J596" s="26"/>
      <c r="K596" s="26"/>
      <c r="L596" s="26"/>
      <c r="M596" s="26"/>
      <c r="N596" s="26"/>
      <c r="O596" s="26"/>
      <c r="P596" s="26"/>
      <c r="Q596" s="26"/>
      <c r="R596" s="26"/>
      <c r="S596" s="26">
        <v>0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26">
        <v>0</v>
      </c>
      <c r="Z596" s="26">
        <v>0</v>
      </c>
      <c r="AA596" s="26">
        <v>136849</v>
      </c>
      <c r="AB596" s="26">
        <v>0</v>
      </c>
      <c r="AC596" s="26">
        <v>0</v>
      </c>
      <c r="AD596" s="26">
        <v>0</v>
      </c>
      <c r="AE596" s="26">
        <v>0</v>
      </c>
      <c r="AF596" s="26">
        <v>0</v>
      </c>
      <c r="AG596" s="22">
        <f t="shared" si="45"/>
        <v>0</v>
      </c>
      <c r="AH596" s="22">
        <f t="shared" si="46"/>
        <v>136849</v>
      </c>
      <c r="AI596" s="22">
        <f t="shared" si="47"/>
        <v>0</v>
      </c>
      <c r="AJ596" s="22">
        <f t="shared" si="48"/>
        <v>0</v>
      </c>
      <c r="AK596" s="22">
        <f t="shared" si="49"/>
        <v>136849</v>
      </c>
    </row>
    <row r="597" spans="1:37">
      <c r="A597" s="4" t="s">
        <v>208</v>
      </c>
      <c r="B597" s="6" t="s">
        <v>1381</v>
      </c>
      <c r="C597" s="23" t="s">
        <v>1725</v>
      </c>
      <c r="D597" s="23" t="s">
        <v>1726</v>
      </c>
      <c r="E597" s="23" t="s">
        <v>1815</v>
      </c>
      <c r="F597" s="9" t="s">
        <v>199</v>
      </c>
      <c r="G597" s="24" t="s">
        <v>11</v>
      </c>
      <c r="H597" s="3" t="s">
        <v>1325</v>
      </c>
      <c r="I597" s="27">
        <v>40785</v>
      </c>
      <c r="J597" s="26"/>
      <c r="K597" s="26"/>
      <c r="L597" s="26"/>
      <c r="M597" s="26"/>
      <c r="N597" s="26"/>
      <c r="O597" s="26"/>
      <c r="P597" s="26"/>
      <c r="Q597" s="26"/>
      <c r="R597" s="26"/>
      <c r="S597" s="26">
        <v>0</v>
      </c>
      <c r="T597" s="26">
        <v>0</v>
      </c>
      <c r="U597" s="26">
        <v>0</v>
      </c>
      <c r="V597" s="26">
        <v>0</v>
      </c>
      <c r="W597" s="26">
        <v>0</v>
      </c>
      <c r="X597" s="26">
        <v>0</v>
      </c>
      <c r="Y597" s="26">
        <v>0</v>
      </c>
      <c r="Z597" s="26">
        <v>0</v>
      </c>
      <c r="AA597" s="26">
        <v>0</v>
      </c>
      <c r="AB597" s="26">
        <v>0</v>
      </c>
      <c r="AC597" s="26">
        <v>0</v>
      </c>
      <c r="AD597" s="26">
        <v>0</v>
      </c>
      <c r="AE597" s="26">
        <v>0</v>
      </c>
      <c r="AF597" s="26">
        <v>0</v>
      </c>
      <c r="AG597" s="22">
        <f t="shared" si="45"/>
        <v>0</v>
      </c>
      <c r="AH597" s="22">
        <f t="shared" si="46"/>
        <v>0</v>
      </c>
      <c r="AI597" s="22">
        <f t="shared" si="47"/>
        <v>0</v>
      </c>
      <c r="AJ597" s="22">
        <f t="shared" si="48"/>
        <v>0</v>
      </c>
      <c r="AK597" s="22">
        <f t="shared" si="49"/>
        <v>0</v>
      </c>
    </row>
    <row r="598" spans="1:37">
      <c r="A598" s="4" t="s">
        <v>208</v>
      </c>
      <c r="B598" s="6" t="s">
        <v>1375</v>
      </c>
      <c r="C598" s="23" t="s">
        <v>527</v>
      </c>
      <c r="D598" s="23" t="s">
        <v>1727</v>
      </c>
      <c r="E598" s="23" t="s">
        <v>1816</v>
      </c>
      <c r="F598" s="9" t="s">
        <v>199</v>
      </c>
      <c r="G598" s="24" t="s">
        <v>11</v>
      </c>
      <c r="H598" s="3" t="s">
        <v>1325</v>
      </c>
      <c r="I598" s="27">
        <v>41060</v>
      </c>
      <c r="J598" s="26"/>
      <c r="K598" s="26"/>
      <c r="L598" s="26"/>
      <c r="M598" s="26"/>
      <c r="N598" s="26"/>
      <c r="O598" s="26"/>
      <c r="P598" s="26"/>
      <c r="Q598" s="26"/>
      <c r="R598" s="26"/>
      <c r="S598" s="26">
        <v>0</v>
      </c>
      <c r="T598" s="26">
        <v>136622</v>
      </c>
      <c r="U598" s="26">
        <v>0</v>
      </c>
      <c r="V598" s="26">
        <v>0</v>
      </c>
      <c r="W598" s="26">
        <v>0</v>
      </c>
      <c r="X598" s="26">
        <v>0</v>
      </c>
      <c r="Y598" s="26">
        <v>0</v>
      </c>
      <c r="Z598" s="26">
        <v>0</v>
      </c>
      <c r="AA598" s="26">
        <v>0</v>
      </c>
      <c r="AB598" s="26">
        <v>0</v>
      </c>
      <c r="AC598" s="26">
        <v>0</v>
      </c>
      <c r="AD598" s="26">
        <v>0</v>
      </c>
      <c r="AE598" s="26">
        <v>0</v>
      </c>
      <c r="AF598" s="26">
        <v>0</v>
      </c>
      <c r="AG598" s="22">
        <f t="shared" si="45"/>
        <v>0</v>
      </c>
      <c r="AH598" s="22">
        <f t="shared" si="46"/>
        <v>136622</v>
      </c>
      <c r="AI598" s="22">
        <f t="shared" si="47"/>
        <v>0</v>
      </c>
      <c r="AJ598" s="22">
        <f t="shared" si="48"/>
        <v>0</v>
      </c>
      <c r="AK598" s="22">
        <f t="shared" si="49"/>
        <v>136622</v>
      </c>
    </row>
    <row r="599" spans="1:37">
      <c r="A599" s="4" t="s">
        <v>208</v>
      </c>
      <c r="B599" s="6" t="s">
        <v>1375</v>
      </c>
      <c r="C599" s="23" t="s">
        <v>616</v>
      </c>
      <c r="D599" s="23" t="s">
        <v>617</v>
      </c>
      <c r="E599" s="23" t="s">
        <v>1816</v>
      </c>
      <c r="F599" s="9" t="s">
        <v>199</v>
      </c>
      <c r="G599" s="24" t="s">
        <v>11</v>
      </c>
      <c r="H599" s="3" t="s">
        <v>1325</v>
      </c>
      <c r="I599" s="27">
        <v>41090</v>
      </c>
      <c r="J599" s="26"/>
      <c r="K599" s="26"/>
      <c r="L599" s="26"/>
      <c r="M599" s="26"/>
      <c r="N599" s="26"/>
      <c r="O599" s="26"/>
      <c r="P599" s="26"/>
      <c r="Q599" s="26"/>
      <c r="R599" s="26"/>
      <c r="S599" s="26">
        <v>0</v>
      </c>
      <c r="T599" s="26">
        <v>0</v>
      </c>
      <c r="U599" s="26">
        <v>136278.31</v>
      </c>
      <c r="V599" s="26">
        <v>0</v>
      </c>
      <c r="W599" s="26">
        <v>0</v>
      </c>
      <c r="X599" s="26">
        <v>0</v>
      </c>
      <c r="Y599" s="26">
        <v>0</v>
      </c>
      <c r="Z599" s="26">
        <v>0</v>
      </c>
      <c r="AA599" s="26">
        <v>0</v>
      </c>
      <c r="AB599" s="26">
        <v>0</v>
      </c>
      <c r="AC599" s="26">
        <v>0</v>
      </c>
      <c r="AD599" s="26">
        <v>0</v>
      </c>
      <c r="AE599" s="26">
        <v>0</v>
      </c>
      <c r="AF599" s="26">
        <v>0</v>
      </c>
      <c r="AG599" s="22">
        <f t="shared" si="45"/>
        <v>0</v>
      </c>
      <c r="AH599" s="22">
        <f t="shared" si="46"/>
        <v>136278.31</v>
      </c>
      <c r="AI599" s="22">
        <f t="shared" si="47"/>
        <v>0</v>
      </c>
      <c r="AJ599" s="22">
        <f t="shared" si="48"/>
        <v>0</v>
      </c>
      <c r="AK599" s="22">
        <f t="shared" si="49"/>
        <v>136278.31</v>
      </c>
    </row>
    <row r="600" spans="1:37">
      <c r="A600" s="4" t="s">
        <v>208</v>
      </c>
      <c r="B600" s="6" t="s">
        <v>1364</v>
      </c>
      <c r="C600" s="6" t="s">
        <v>719</v>
      </c>
      <c r="D600" s="6" t="s">
        <v>720</v>
      </c>
      <c r="E600" s="6" t="s">
        <v>1817</v>
      </c>
      <c r="F600" s="9" t="s">
        <v>199</v>
      </c>
      <c r="G600" s="24" t="s">
        <v>11</v>
      </c>
      <c r="H600" s="3" t="s">
        <v>1325</v>
      </c>
      <c r="I600" s="28">
        <v>41233</v>
      </c>
      <c r="J600" s="26"/>
      <c r="K600" s="26"/>
      <c r="L600" s="26"/>
      <c r="M600" s="26"/>
      <c r="N600" s="26"/>
      <c r="O600" s="26"/>
      <c r="P600" s="26"/>
      <c r="Q600" s="26"/>
      <c r="R600" s="26"/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26">
        <v>0</v>
      </c>
      <c r="Z600" s="26">
        <v>136171</v>
      </c>
      <c r="AA600" s="26">
        <v>0</v>
      </c>
      <c r="AB600" s="26">
        <v>0</v>
      </c>
      <c r="AC600" s="26">
        <v>0</v>
      </c>
      <c r="AD600" s="26">
        <v>0</v>
      </c>
      <c r="AE600" s="26">
        <v>0</v>
      </c>
      <c r="AF600" s="26">
        <v>0</v>
      </c>
      <c r="AG600" s="22">
        <f t="shared" si="45"/>
        <v>0</v>
      </c>
      <c r="AH600" s="22">
        <f t="shared" si="46"/>
        <v>136171</v>
      </c>
      <c r="AI600" s="22">
        <f t="shared" si="47"/>
        <v>0</v>
      </c>
      <c r="AJ600" s="22">
        <f t="shared" si="48"/>
        <v>0</v>
      </c>
      <c r="AK600" s="22">
        <f t="shared" si="49"/>
        <v>136171</v>
      </c>
    </row>
    <row r="601" spans="1:37">
      <c r="A601" s="4" t="s">
        <v>208</v>
      </c>
      <c r="B601" s="6" t="s">
        <v>1366</v>
      </c>
      <c r="C601" s="6" t="s">
        <v>766</v>
      </c>
      <c r="D601" s="7" t="s">
        <v>767</v>
      </c>
      <c r="E601" s="11" t="s">
        <v>1822</v>
      </c>
      <c r="F601" s="9" t="s">
        <v>9</v>
      </c>
      <c r="G601" s="24" t="s">
        <v>11</v>
      </c>
      <c r="H601" s="3" t="s">
        <v>1325</v>
      </c>
      <c r="I601" s="28">
        <v>40847</v>
      </c>
      <c r="J601" s="26"/>
      <c r="K601" s="26"/>
      <c r="L601" s="26"/>
      <c r="M601" s="26"/>
      <c r="N601" s="26"/>
      <c r="O601" s="26"/>
      <c r="P601" s="26"/>
      <c r="Q601" s="26"/>
      <c r="R601" s="26"/>
      <c r="S601" s="26">
        <v>0</v>
      </c>
      <c r="T601" s="26">
        <v>0</v>
      </c>
      <c r="U601" s="26">
        <v>0</v>
      </c>
      <c r="V601" s="26">
        <v>0</v>
      </c>
      <c r="W601" s="26">
        <v>0</v>
      </c>
      <c r="X601" s="26">
        <v>0</v>
      </c>
      <c r="Y601" s="26">
        <v>0</v>
      </c>
      <c r="Z601" s="26">
        <v>0</v>
      </c>
      <c r="AA601" s="26">
        <v>0</v>
      </c>
      <c r="AB601" s="26">
        <v>0</v>
      </c>
      <c r="AC601" s="26">
        <v>0</v>
      </c>
      <c r="AD601" s="26">
        <v>0</v>
      </c>
      <c r="AE601" s="26">
        <v>0</v>
      </c>
      <c r="AF601" s="26">
        <v>0</v>
      </c>
      <c r="AG601" s="22">
        <f t="shared" si="45"/>
        <v>0</v>
      </c>
      <c r="AH601" s="22">
        <f t="shared" si="46"/>
        <v>0</v>
      </c>
      <c r="AI601" s="22">
        <f t="shared" si="47"/>
        <v>0</v>
      </c>
      <c r="AJ601" s="22">
        <f t="shared" si="48"/>
        <v>0</v>
      </c>
      <c r="AK601" s="22">
        <f t="shared" si="49"/>
        <v>0</v>
      </c>
    </row>
    <row r="602" spans="1:37">
      <c r="A602" s="4" t="s">
        <v>208</v>
      </c>
      <c r="B602" s="6" t="s">
        <v>1366</v>
      </c>
      <c r="C602" s="6" t="s">
        <v>883</v>
      </c>
      <c r="D602" s="6" t="s">
        <v>884</v>
      </c>
      <c r="E602" s="11" t="s">
        <v>1822</v>
      </c>
      <c r="F602" s="9" t="s">
        <v>9</v>
      </c>
      <c r="G602" s="24" t="s">
        <v>11</v>
      </c>
      <c r="H602" s="3" t="s">
        <v>1325</v>
      </c>
      <c r="I602" s="28">
        <v>41243</v>
      </c>
      <c r="J602" s="26"/>
      <c r="K602" s="26"/>
      <c r="L602" s="26"/>
      <c r="M602" s="26"/>
      <c r="N602" s="26"/>
      <c r="O602" s="26"/>
      <c r="P602" s="26"/>
      <c r="Q602" s="26"/>
      <c r="R602" s="26"/>
      <c r="S602" s="26">
        <v>0</v>
      </c>
      <c r="T602" s="26">
        <v>0</v>
      </c>
      <c r="U602" s="26">
        <v>0</v>
      </c>
      <c r="V602" s="26">
        <v>0</v>
      </c>
      <c r="W602" s="26">
        <v>0</v>
      </c>
      <c r="X602" s="26">
        <v>0</v>
      </c>
      <c r="Y602" s="26">
        <v>0</v>
      </c>
      <c r="Z602" s="26">
        <v>134174.54000000004</v>
      </c>
      <c r="AA602" s="26">
        <v>0</v>
      </c>
      <c r="AB602" s="26">
        <v>0</v>
      </c>
      <c r="AC602" s="26">
        <v>0</v>
      </c>
      <c r="AD602" s="26">
        <v>0</v>
      </c>
      <c r="AE602" s="26">
        <v>0</v>
      </c>
      <c r="AF602" s="26">
        <v>0</v>
      </c>
      <c r="AG602" s="22">
        <f t="shared" si="45"/>
        <v>0</v>
      </c>
      <c r="AH602" s="22">
        <f t="shared" si="46"/>
        <v>134174.54000000004</v>
      </c>
      <c r="AI602" s="22">
        <f t="shared" si="47"/>
        <v>0</v>
      </c>
      <c r="AJ602" s="22">
        <f t="shared" si="48"/>
        <v>0</v>
      </c>
      <c r="AK602" s="22">
        <f t="shared" si="49"/>
        <v>134174.54000000004</v>
      </c>
    </row>
    <row r="603" spans="1:37">
      <c r="A603" s="4" t="s">
        <v>208</v>
      </c>
      <c r="B603" s="6" t="s">
        <v>1353</v>
      </c>
      <c r="C603" s="6" t="s">
        <v>282</v>
      </c>
      <c r="D603" s="6" t="s">
        <v>1728</v>
      </c>
      <c r="E603" s="11" t="s">
        <v>1812</v>
      </c>
      <c r="F603" s="9" t="s">
        <v>199</v>
      </c>
      <c r="G603" s="24" t="s">
        <v>11</v>
      </c>
      <c r="H603" s="3" t="s">
        <v>1325</v>
      </c>
      <c r="I603" s="28">
        <v>40663</v>
      </c>
      <c r="J603" s="26"/>
      <c r="K603" s="26"/>
      <c r="L603" s="26"/>
      <c r="M603" s="26"/>
      <c r="N603" s="26"/>
      <c r="O603" s="26"/>
      <c r="P603" s="26"/>
      <c r="Q603" s="26"/>
      <c r="R603" s="26"/>
      <c r="S603" s="26">
        <v>0</v>
      </c>
      <c r="T603" s="26">
        <v>0</v>
      </c>
      <c r="U603" s="26">
        <v>0</v>
      </c>
      <c r="V603" s="26">
        <v>0</v>
      </c>
      <c r="W603" s="26">
        <v>0</v>
      </c>
      <c r="X603" s="26">
        <v>0</v>
      </c>
      <c r="Y603" s="26">
        <v>0</v>
      </c>
      <c r="Z603" s="26">
        <v>0</v>
      </c>
      <c r="AA603" s="26">
        <v>0</v>
      </c>
      <c r="AB603" s="26">
        <v>0</v>
      </c>
      <c r="AC603" s="26">
        <v>0</v>
      </c>
      <c r="AD603" s="26">
        <v>0</v>
      </c>
      <c r="AE603" s="26">
        <v>0</v>
      </c>
      <c r="AF603" s="26">
        <v>0</v>
      </c>
      <c r="AG603" s="22">
        <f t="shared" si="45"/>
        <v>0</v>
      </c>
      <c r="AH603" s="22">
        <f t="shared" si="46"/>
        <v>0</v>
      </c>
      <c r="AI603" s="22">
        <f t="shared" si="47"/>
        <v>0</v>
      </c>
      <c r="AJ603" s="22">
        <f t="shared" si="48"/>
        <v>0</v>
      </c>
      <c r="AK603" s="22">
        <f t="shared" si="49"/>
        <v>0</v>
      </c>
    </row>
    <row r="604" spans="1:37">
      <c r="A604" s="4" t="s">
        <v>208</v>
      </c>
      <c r="B604" s="6" t="s">
        <v>1366</v>
      </c>
      <c r="C604" s="11" t="s">
        <v>1729</v>
      </c>
      <c r="D604" s="11" t="s">
        <v>1730</v>
      </c>
      <c r="E604" s="11" t="s">
        <v>1812</v>
      </c>
      <c r="F604" s="9" t="s">
        <v>202</v>
      </c>
      <c r="G604" s="24" t="s">
        <v>11</v>
      </c>
      <c r="H604" s="3" t="s">
        <v>1325</v>
      </c>
      <c r="I604" s="28">
        <v>40877</v>
      </c>
      <c r="J604" s="26"/>
      <c r="K604" s="26"/>
      <c r="L604" s="26"/>
      <c r="M604" s="26"/>
      <c r="N604" s="26"/>
      <c r="O604" s="26"/>
      <c r="P604" s="26"/>
      <c r="Q604" s="26"/>
      <c r="R604" s="26"/>
      <c r="S604" s="26">
        <v>0</v>
      </c>
      <c r="T604" s="26">
        <v>0</v>
      </c>
      <c r="U604" s="26">
        <v>0</v>
      </c>
      <c r="V604" s="26">
        <v>0</v>
      </c>
      <c r="W604" s="26">
        <v>0</v>
      </c>
      <c r="X604" s="26">
        <v>0</v>
      </c>
      <c r="Y604" s="26">
        <v>0</v>
      </c>
      <c r="Z604" s="26">
        <v>0</v>
      </c>
      <c r="AA604" s="26">
        <v>0</v>
      </c>
      <c r="AB604" s="26">
        <v>0</v>
      </c>
      <c r="AC604" s="26">
        <v>0</v>
      </c>
      <c r="AD604" s="26">
        <v>0</v>
      </c>
      <c r="AE604" s="26">
        <v>0</v>
      </c>
      <c r="AF604" s="26">
        <v>0</v>
      </c>
      <c r="AG604" s="22">
        <f t="shared" si="45"/>
        <v>0</v>
      </c>
      <c r="AH604" s="22">
        <f t="shared" si="46"/>
        <v>0</v>
      </c>
      <c r="AI604" s="22">
        <f t="shared" si="47"/>
        <v>0</v>
      </c>
      <c r="AJ604" s="22">
        <f t="shared" si="48"/>
        <v>0</v>
      </c>
      <c r="AK604" s="22">
        <f t="shared" si="49"/>
        <v>0</v>
      </c>
    </row>
    <row r="605" spans="1:37">
      <c r="A605" s="4" t="s">
        <v>208</v>
      </c>
      <c r="B605" s="6" t="s">
        <v>1370</v>
      </c>
      <c r="C605" s="6" t="s">
        <v>1731</v>
      </c>
      <c r="D605" s="6" t="s">
        <v>1732</v>
      </c>
      <c r="E605" s="11" t="s">
        <v>1816</v>
      </c>
      <c r="F605" s="9" t="s">
        <v>199</v>
      </c>
      <c r="G605" s="24" t="s">
        <v>11</v>
      </c>
      <c r="H605" s="3" t="s">
        <v>1325</v>
      </c>
      <c r="I605" s="28">
        <v>40907</v>
      </c>
      <c r="J605" s="26"/>
      <c r="K605" s="26"/>
      <c r="L605" s="26"/>
      <c r="M605" s="26"/>
      <c r="N605" s="26"/>
      <c r="O605" s="26"/>
      <c r="P605" s="26"/>
      <c r="Q605" s="26"/>
      <c r="R605" s="26"/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Z605" s="26">
        <v>0</v>
      </c>
      <c r="AA605" s="26">
        <v>0</v>
      </c>
      <c r="AB605" s="26">
        <v>0</v>
      </c>
      <c r="AC605" s="26">
        <v>0</v>
      </c>
      <c r="AD605" s="26">
        <v>0</v>
      </c>
      <c r="AE605" s="26">
        <v>0</v>
      </c>
      <c r="AF605" s="26">
        <v>0</v>
      </c>
      <c r="AG605" s="22">
        <f t="shared" si="45"/>
        <v>0</v>
      </c>
      <c r="AH605" s="22">
        <f t="shared" si="46"/>
        <v>0</v>
      </c>
      <c r="AI605" s="22">
        <f t="shared" si="47"/>
        <v>0</v>
      </c>
      <c r="AJ605" s="22">
        <f t="shared" si="48"/>
        <v>0</v>
      </c>
      <c r="AK605" s="22">
        <f t="shared" si="49"/>
        <v>0</v>
      </c>
    </row>
    <row r="606" spans="1:37">
      <c r="A606" s="4" t="s">
        <v>208</v>
      </c>
      <c r="B606" s="6" t="s">
        <v>1357</v>
      </c>
      <c r="C606" s="6" t="s">
        <v>877</v>
      </c>
      <c r="D606" s="6" t="s">
        <v>878</v>
      </c>
      <c r="E606" s="11" t="s">
        <v>1814</v>
      </c>
      <c r="F606" s="9" t="s">
        <v>198</v>
      </c>
      <c r="G606" s="9" t="s">
        <v>205</v>
      </c>
      <c r="H606" s="3" t="s">
        <v>1325</v>
      </c>
      <c r="I606" s="28">
        <v>40869</v>
      </c>
      <c r="J606" s="26"/>
      <c r="K606" s="26"/>
      <c r="L606" s="26"/>
      <c r="M606" s="26"/>
      <c r="N606" s="26"/>
      <c r="O606" s="26"/>
      <c r="P606" s="26"/>
      <c r="Q606" s="26"/>
      <c r="R606" s="26"/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0</v>
      </c>
      <c r="Z606" s="26">
        <v>0</v>
      </c>
      <c r="AA606" s="26">
        <v>0</v>
      </c>
      <c r="AB606" s="26">
        <v>0</v>
      </c>
      <c r="AC606" s="26">
        <v>0</v>
      </c>
      <c r="AD606" s="26">
        <v>0</v>
      </c>
      <c r="AE606" s="26">
        <v>0</v>
      </c>
      <c r="AF606" s="26">
        <v>0</v>
      </c>
      <c r="AG606" s="22">
        <f t="shared" ref="AG606:AG610" si="50">SUM(J606:O606)</f>
        <v>0</v>
      </c>
      <c r="AH606" s="22">
        <f t="shared" ref="AH606:AH610" si="51">SUM(P606:AA606)</f>
        <v>0</v>
      </c>
      <c r="AI606" s="22">
        <f t="shared" ref="AI606:AI610" si="52">SUM(AB606:AD606)</f>
        <v>0</v>
      </c>
      <c r="AJ606" s="22">
        <f t="shared" si="48"/>
        <v>0</v>
      </c>
      <c r="AK606" s="22">
        <f t="shared" si="49"/>
        <v>0</v>
      </c>
    </row>
    <row r="607" spans="1:37">
      <c r="A607" s="4" t="s">
        <v>208</v>
      </c>
      <c r="B607" s="6" t="s">
        <v>1387</v>
      </c>
      <c r="C607" s="6" t="s">
        <v>1733</v>
      </c>
      <c r="D607" s="6" t="s">
        <v>1734</v>
      </c>
      <c r="E607" s="11" t="s">
        <v>1818</v>
      </c>
      <c r="F607" s="9" t="s">
        <v>200</v>
      </c>
      <c r="G607" s="24" t="s">
        <v>201</v>
      </c>
      <c r="H607" s="3" t="s">
        <v>1325</v>
      </c>
      <c r="I607" s="28">
        <v>40543</v>
      </c>
      <c r="J607" s="26"/>
      <c r="K607" s="26"/>
      <c r="L607" s="26"/>
      <c r="M607" s="26"/>
      <c r="N607" s="26"/>
      <c r="O607" s="26"/>
      <c r="P607" s="26"/>
      <c r="Q607" s="26"/>
      <c r="R607" s="26"/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0</v>
      </c>
      <c r="Z607" s="26">
        <v>0</v>
      </c>
      <c r="AA607" s="26">
        <v>0</v>
      </c>
      <c r="AB607" s="26">
        <v>0</v>
      </c>
      <c r="AC607" s="26">
        <v>0</v>
      </c>
      <c r="AD607" s="26">
        <v>0</v>
      </c>
      <c r="AE607" s="26">
        <v>0</v>
      </c>
      <c r="AF607" s="26">
        <v>0</v>
      </c>
      <c r="AG607" s="22">
        <f t="shared" si="50"/>
        <v>0</v>
      </c>
      <c r="AH607" s="22">
        <f t="shared" si="51"/>
        <v>0</v>
      </c>
      <c r="AI607" s="22">
        <f t="shared" si="52"/>
        <v>0</v>
      </c>
      <c r="AJ607" s="22">
        <f t="shared" si="48"/>
        <v>0</v>
      </c>
      <c r="AK607" s="22">
        <f t="shared" si="49"/>
        <v>0</v>
      </c>
    </row>
    <row r="608" spans="1:37">
      <c r="A608" s="4" t="s">
        <v>208</v>
      </c>
      <c r="B608" s="6" t="s">
        <v>1380</v>
      </c>
      <c r="C608" s="6" t="s">
        <v>1735</v>
      </c>
      <c r="D608" s="6" t="s">
        <v>1736</v>
      </c>
      <c r="E608" s="11" t="s">
        <v>1816</v>
      </c>
      <c r="F608" s="9" t="s">
        <v>199</v>
      </c>
      <c r="G608" s="24" t="s">
        <v>11</v>
      </c>
      <c r="H608" s="3" t="s">
        <v>1325</v>
      </c>
      <c r="I608" s="28">
        <v>41397</v>
      </c>
      <c r="J608" s="26"/>
      <c r="K608" s="26"/>
      <c r="L608" s="26"/>
      <c r="M608" s="26"/>
      <c r="N608" s="26"/>
      <c r="O608" s="26"/>
      <c r="P608" s="26"/>
      <c r="Q608" s="26"/>
      <c r="R608" s="26"/>
      <c r="S608" s="26">
        <v>0</v>
      </c>
      <c r="T608" s="26">
        <v>0</v>
      </c>
      <c r="U608" s="26">
        <v>0</v>
      </c>
      <c r="V608" s="26">
        <v>0</v>
      </c>
      <c r="W608" s="26">
        <v>0</v>
      </c>
      <c r="X608" s="26">
        <v>0</v>
      </c>
      <c r="Y608" s="26">
        <v>0</v>
      </c>
      <c r="Z608" s="26">
        <v>0</v>
      </c>
      <c r="AA608" s="26">
        <v>0</v>
      </c>
      <c r="AB608" s="26">
        <v>0</v>
      </c>
      <c r="AC608" s="26">
        <v>0</v>
      </c>
      <c r="AD608" s="26">
        <v>0</v>
      </c>
      <c r="AE608" s="26">
        <v>0</v>
      </c>
      <c r="AF608" s="26">
        <v>131660.9</v>
      </c>
      <c r="AG608" s="22">
        <f t="shared" si="50"/>
        <v>0</v>
      </c>
      <c r="AH608" s="22">
        <f t="shared" si="51"/>
        <v>0</v>
      </c>
      <c r="AI608" s="22">
        <f t="shared" si="52"/>
        <v>0</v>
      </c>
      <c r="AJ608" s="22">
        <f t="shared" si="48"/>
        <v>131660.9</v>
      </c>
      <c r="AK608" s="22">
        <f t="shared" si="49"/>
        <v>131660.9</v>
      </c>
    </row>
    <row r="609" spans="1:37">
      <c r="A609" s="4" t="s">
        <v>208</v>
      </c>
      <c r="B609" s="6" t="s">
        <v>1367</v>
      </c>
      <c r="C609" s="6" t="s">
        <v>524</v>
      </c>
      <c r="D609" s="6" t="s">
        <v>525</v>
      </c>
      <c r="E609" s="11" t="s">
        <v>1816</v>
      </c>
      <c r="F609" s="9" t="s">
        <v>198</v>
      </c>
      <c r="G609" s="9" t="s">
        <v>204</v>
      </c>
      <c r="H609" s="3" t="s">
        <v>1325</v>
      </c>
      <c r="I609" s="28">
        <v>40892</v>
      </c>
      <c r="J609" s="26"/>
      <c r="K609" s="26"/>
      <c r="L609" s="26"/>
      <c r="M609" s="26"/>
      <c r="N609" s="26"/>
      <c r="O609" s="26"/>
      <c r="P609" s="26"/>
      <c r="Q609" s="26"/>
      <c r="R609" s="26"/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0</v>
      </c>
      <c r="Y609" s="26">
        <v>0</v>
      </c>
      <c r="Z609" s="26">
        <v>0</v>
      </c>
      <c r="AA609" s="26">
        <v>0</v>
      </c>
      <c r="AB609" s="26">
        <v>0</v>
      </c>
      <c r="AC609" s="26">
        <v>0</v>
      </c>
      <c r="AD609" s="26">
        <v>0</v>
      </c>
      <c r="AE609" s="26">
        <v>0</v>
      </c>
      <c r="AF609" s="26">
        <v>0</v>
      </c>
      <c r="AG609" s="22">
        <f t="shared" si="50"/>
        <v>0</v>
      </c>
      <c r="AH609" s="22">
        <f t="shared" si="51"/>
        <v>0</v>
      </c>
      <c r="AI609" s="22">
        <f t="shared" si="52"/>
        <v>0</v>
      </c>
      <c r="AJ609" s="22">
        <f t="shared" si="48"/>
        <v>0</v>
      </c>
      <c r="AK609" s="22">
        <f t="shared" si="49"/>
        <v>0</v>
      </c>
    </row>
    <row r="610" spans="1:37">
      <c r="A610" s="4" t="s">
        <v>208</v>
      </c>
      <c r="B610" s="6" t="s">
        <v>1384</v>
      </c>
      <c r="C610" s="6" t="s">
        <v>861</v>
      </c>
      <c r="D610" s="6" t="s">
        <v>862</v>
      </c>
      <c r="E610" s="11" t="s">
        <v>1812</v>
      </c>
      <c r="F610" s="9" t="s">
        <v>198</v>
      </c>
      <c r="G610" s="9" t="s">
        <v>205</v>
      </c>
      <c r="H610" s="3" t="s">
        <v>1325</v>
      </c>
      <c r="I610" s="28">
        <v>40812</v>
      </c>
      <c r="J610" s="26"/>
      <c r="K610" s="26"/>
      <c r="L610" s="26"/>
      <c r="M610" s="26"/>
      <c r="N610" s="26"/>
      <c r="O610" s="26"/>
      <c r="P610" s="26"/>
      <c r="Q610" s="26"/>
      <c r="R610" s="26"/>
      <c r="S610" s="26">
        <v>0</v>
      </c>
      <c r="T610" s="26">
        <v>0</v>
      </c>
      <c r="U610" s="26">
        <v>0</v>
      </c>
      <c r="V610" s="26">
        <v>0</v>
      </c>
      <c r="W610" s="26">
        <v>0</v>
      </c>
      <c r="X610" s="26">
        <v>0</v>
      </c>
      <c r="Y610" s="26">
        <v>0</v>
      </c>
      <c r="Z610" s="26">
        <v>0</v>
      </c>
      <c r="AA610" s="26">
        <v>0</v>
      </c>
      <c r="AB610" s="26">
        <v>0</v>
      </c>
      <c r="AC610" s="26">
        <v>0</v>
      </c>
      <c r="AD610" s="26">
        <v>0</v>
      </c>
      <c r="AE610" s="26">
        <v>0</v>
      </c>
      <c r="AF610" s="26">
        <v>0</v>
      </c>
      <c r="AG610" s="22">
        <f t="shared" si="50"/>
        <v>0</v>
      </c>
      <c r="AH610" s="22">
        <f t="shared" si="51"/>
        <v>0</v>
      </c>
      <c r="AI610" s="22">
        <f t="shared" si="52"/>
        <v>0</v>
      </c>
      <c r="AJ610" s="22">
        <f t="shared" si="48"/>
        <v>0</v>
      </c>
      <c r="AK610" s="22">
        <f t="shared" si="49"/>
        <v>0</v>
      </c>
    </row>
    <row r="611" spans="1:37">
      <c r="A611" s="4" t="s">
        <v>208</v>
      </c>
      <c r="B611" s="6" t="s">
        <v>1432</v>
      </c>
      <c r="C611" s="6" t="s">
        <v>1737</v>
      </c>
      <c r="D611" s="6" t="s">
        <v>571</v>
      </c>
      <c r="E611" s="6" t="s">
        <v>1813</v>
      </c>
      <c r="F611" s="9" t="s">
        <v>202</v>
      </c>
      <c r="G611" s="24" t="s">
        <v>11</v>
      </c>
      <c r="H611" s="3" t="s">
        <v>1325</v>
      </c>
      <c r="I611" s="28">
        <v>40907</v>
      </c>
      <c r="J611" s="26"/>
      <c r="K611" s="26"/>
      <c r="L611" s="26"/>
      <c r="M611" s="26"/>
      <c r="N611" s="26"/>
      <c r="O611" s="26"/>
      <c r="P611" s="26"/>
      <c r="Q611" s="26"/>
      <c r="R611" s="26"/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Z611" s="26">
        <v>0</v>
      </c>
      <c r="AA611" s="26">
        <v>0</v>
      </c>
      <c r="AB611" s="26">
        <v>0</v>
      </c>
      <c r="AC611" s="26">
        <v>0</v>
      </c>
      <c r="AD611" s="26">
        <v>0</v>
      </c>
      <c r="AE611" s="26">
        <v>0</v>
      </c>
      <c r="AF611" s="26">
        <v>0</v>
      </c>
      <c r="AG611" s="22">
        <f t="shared" si="45"/>
        <v>0</v>
      </c>
      <c r="AH611" s="22">
        <f t="shared" si="46"/>
        <v>0</v>
      </c>
      <c r="AI611" s="22">
        <f t="shared" si="47"/>
        <v>0</v>
      </c>
      <c r="AJ611" s="22">
        <f t="shared" si="48"/>
        <v>0</v>
      </c>
      <c r="AK611" s="22">
        <f t="shared" si="49"/>
        <v>0</v>
      </c>
    </row>
    <row r="612" spans="1:37">
      <c r="A612" s="4" t="s">
        <v>208</v>
      </c>
      <c r="B612" s="6" t="s">
        <v>1407</v>
      </c>
      <c r="C612" s="6" t="s">
        <v>993</v>
      </c>
      <c r="D612" s="6" t="s">
        <v>1738</v>
      </c>
      <c r="E612" s="6" t="s">
        <v>1820</v>
      </c>
      <c r="F612" s="9" t="s">
        <v>199</v>
      </c>
      <c r="G612" s="24" t="s">
        <v>11</v>
      </c>
      <c r="H612" s="3" t="s">
        <v>1325</v>
      </c>
      <c r="I612" s="28">
        <v>40724</v>
      </c>
      <c r="J612" s="26"/>
      <c r="K612" s="26"/>
      <c r="L612" s="26"/>
      <c r="M612" s="26"/>
      <c r="N612" s="26"/>
      <c r="O612" s="26"/>
      <c r="P612" s="26"/>
      <c r="Q612" s="26"/>
      <c r="R612" s="26"/>
      <c r="S612" s="26">
        <v>0</v>
      </c>
      <c r="T612" s="26">
        <v>0</v>
      </c>
      <c r="U612" s="26">
        <v>0</v>
      </c>
      <c r="V612" s="26">
        <v>0</v>
      </c>
      <c r="W612" s="26">
        <v>0</v>
      </c>
      <c r="X612" s="26">
        <v>0</v>
      </c>
      <c r="Y612" s="26">
        <v>0</v>
      </c>
      <c r="Z612" s="26">
        <v>0</v>
      </c>
      <c r="AA612" s="26">
        <v>0</v>
      </c>
      <c r="AB612" s="26">
        <v>0</v>
      </c>
      <c r="AC612" s="26">
        <v>0</v>
      </c>
      <c r="AD612" s="26">
        <v>0</v>
      </c>
      <c r="AE612" s="26">
        <v>0</v>
      </c>
      <c r="AF612" s="26">
        <v>0</v>
      </c>
      <c r="AG612" s="22">
        <f t="shared" si="45"/>
        <v>0</v>
      </c>
      <c r="AH612" s="22">
        <f t="shared" si="46"/>
        <v>0</v>
      </c>
      <c r="AI612" s="22">
        <f t="shared" si="47"/>
        <v>0</v>
      </c>
      <c r="AJ612" s="22">
        <f t="shared" si="48"/>
        <v>0</v>
      </c>
      <c r="AK612" s="22">
        <f t="shared" si="49"/>
        <v>0</v>
      </c>
    </row>
    <row r="613" spans="1:37">
      <c r="A613" s="4" t="s">
        <v>208</v>
      </c>
      <c r="B613" s="6" t="s">
        <v>1370</v>
      </c>
      <c r="C613" s="6" t="s">
        <v>1739</v>
      </c>
      <c r="D613" s="6" t="s">
        <v>1740</v>
      </c>
      <c r="E613" s="6" t="s">
        <v>1816</v>
      </c>
      <c r="F613" s="9" t="s">
        <v>199</v>
      </c>
      <c r="G613" s="24" t="s">
        <v>11</v>
      </c>
      <c r="H613" s="3" t="s">
        <v>1325</v>
      </c>
      <c r="I613" s="28">
        <v>40877</v>
      </c>
      <c r="J613" s="26"/>
      <c r="K613" s="26"/>
      <c r="L613" s="26"/>
      <c r="M613" s="26"/>
      <c r="N613" s="26"/>
      <c r="O613" s="26"/>
      <c r="P613" s="26"/>
      <c r="Q613" s="26"/>
      <c r="R613" s="26"/>
      <c r="S613" s="26">
        <v>0</v>
      </c>
      <c r="T613" s="26">
        <v>0</v>
      </c>
      <c r="U613" s="26">
        <v>0</v>
      </c>
      <c r="V613" s="26">
        <v>0</v>
      </c>
      <c r="W613" s="26">
        <v>0</v>
      </c>
      <c r="X613" s="26">
        <v>0</v>
      </c>
      <c r="Y613" s="26">
        <v>0</v>
      </c>
      <c r="Z613" s="26">
        <v>0</v>
      </c>
      <c r="AA613" s="26">
        <v>0</v>
      </c>
      <c r="AB613" s="26">
        <v>0</v>
      </c>
      <c r="AC613" s="26">
        <v>0</v>
      </c>
      <c r="AD613" s="26">
        <v>0</v>
      </c>
      <c r="AE613" s="26">
        <v>0</v>
      </c>
      <c r="AF613" s="26">
        <v>0</v>
      </c>
      <c r="AG613" s="22">
        <f t="shared" si="45"/>
        <v>0</v>
      </c>
      <c r="AH613" s="22">
        <f t="shared" si="46"/>
        <v>0</v>
      </c>
      <c r="AI613" s="22">
        <f t="shared" si="47"/>
        <v>0</v>
      </c>
      <c r="AJ613" s="22">
        <f t="shared" si="48"/>
        <v>0</v>
      </c>
      <c r="AK613" s="22">
        <f t="shared" si="49"/>
        <v>0</v>
      </c>
    </row>
    <row r="614" spans="1:37">
      <c r="A614" s="4" t="s">
        <v>208</v>
      </c>
      <c r="B614" s="6" t="s">
        <v>1370</v>
      </c>
      <c r="C614" s="6" t="s">
        <v>1741</v>
      </c>
      <c r="D614" s="6" t="s">
        <v>444</v>
      </c>
      <c r="E614" s="6" t="s">
        <v>1813</v>
      </c>
      <c r="F614" s="9" t="s">
        <v>199</v>
      </c>
      <c r="G614" s="24" t="s">
        <v>11</v>
      </c>
      <c r="H614" s="3" t="s">
        <v>1325</v>
      </c>
      <c r="I614" s="28">
        <v>40877</v>
      </c>
      <c r="J614" s="26"/>
      <c r="K614" s="26"/>
      <c r="L614" s="26"/>
      <c r="M614" s="26"/>
      <c r="N614" s="26"/>
      <c r="O614" s="26"/>
      <c r="P614" s="26"/>
      <c r="Q614" s="26"/>
      <c r="R614" s="26"/>
      <c r="S614" s="26">
        <v>0</v>
      </c>
      <c r="T614" s="26">
        <v>0</v>
      </c>
      <c r="U614" s="26">
        <v>0</v>
      </c>
      <c r="V614" s="26">
        <v>0</v>
      </c>
      <c r="W614" s="26">
        <v>0</v>
      </c>
      <c r="X614" s="26">
        <v>0</v>
      </c>
      <c r="Y614" s="26">
        <v>0</v>
      </c>
      <c r="Z614" s="26">
        <v>0</v>
      </c>
      <c r="AA614" s="26">
        <v>0</v>
      </c>
      <c r="AB614" s="26">
        <v>0</v>
      </c>
      <c r="AC614" s="26">
        <v>0</v>
      </c>
      <c r="AD614" s="26">
        <v>0</v>
      </c>
      <c r="AE614" s="26">
        <v>0</v>
      </c>
      <c r="AF614" s="26">
        <v>0</v>
      </c>
      <c r="AG614" s="22">
        <f t="shared" si="45"/>
        <v>0</v>
      </c>
      <c r="AH614" s="22">
        <f t="shared" si="46"/>
        <v>0</v>
      </c>
      <c r="AI614" s="22">
        <f t="shared" si="47"/>
        <v>0</v>
      </c>
      <c r="AJ614" s="22">
        <f t="shared" si="48"/>
        <v>0</v>
      </c>
      <c r="AK614" s="22">
        <f t="shared" si="49"/>
        <v>0</v>
      </c>
    </row>
    <row r="615" spans="1:37">
      <c r="A615" s="4" t="s">
        <v>208</v>
      </c>
      <c r="B615" s="6" t="s">
        <v>1381</v>
      </c>
      <c r="C615" s="6" t="s">
        <v>952</v>
      </c>
      <c r="D615" s="6" t="s">
        <v>953</v>
      </c>
      <c r="E615" s="6" t="s">
        <v>1815</v>
      </c>
      <c r="F615" s="9" t="s">
        <v>199</v>
      </c>
      <c r="G615" s="24" t="s">
        <v>11</v>
      </c>
      <c r="H615" s="3" t="s">
        <v>1325</v>
      </c>
      <c r="I615" s="28">
        <v>40754</v>
      </c>
      <c r="J615" s="26"/>
      <c r="K615" s="26"/>
      <c r="L615" s="26"/>
      <c r="M615" s="26"/>
      <c r="N615" s="26"/>
      <c r="O615" s="26"/>
      <c r="P615" s="26"/>
      <c r="Q615" s="26"/>
      <c r="R615" s="26"/>
      <c r="S615" s="26">
        <v>0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  <c r="Y615" s="26">
        <v>0</v>
      </c>
      <c r="Z615" s="26">
        <v>0</v>
      </c>
      <c r="AA615" s="26">
        <v>0</v>
      </c>
      <c r="AB615" s="26">
        <v>0</v>
      </c>
      <c r="AC615" s="26">
        <v>0</v>
      </c>
      <c r="AD615" s="26">
        <v>0</v>
      </c>
      <c r="AE615" s="26">
        <v>0</v>
      </c>
      <c r="AF615" s="26">
        <v>0</v>
      </c>
      <c r="AG615" s="22">
        <f t="shared" si="45"/>
        <v>0</v>
      </c>
      <c r="AH615" s="22">
        <f t="shared" si="46"/>
        <v>0</v>
      </c>
      <c r="AI615" s="22">
        <f t="shared" si="47"/>
        <v>0</v>
      </c>
      <c r="AJ615" s="22">
        <f t="shared" si="48"/>
        <v>0</v>
      </c>
      <c r="AK615" s="22">
        <f t="shared" si="49"/>
        <v>0</v>
      </c>
    </row>
    <row r="616" spans="1:37">
      <c r="A616" s="4" t="s">
        <v>208</v>
      </c>
      <c r="B616" s="6" t="s">
        <v>1370</v>
      </c>
      <c r="C616" s="11" t="s">
        <v>1742</v>
      </c>
      <c r="D616" s="11" t="s">
        <v>1743</v>
      </c>
      <c r="E616" s="6" t="s">
        <v>1816</v>
      </c>
      <c r="F616" s="9" t="s">
        <v>199</v>
      </c>
      <c r="G616" s="24" t="s">
        <v>11</v>
      </c>
      <c r="H616" s="3" t="s">
        <v>1325</v>
      </c>
      <c r="I616" s="28">
        <v>40908</v>
      </c>
      <c r="J616" s="26"/>
      <c r="K616" s="26"/>
      <c r="L616" s="26"/>
      <c r="M616" s="26"/>
      <c r="N616" s="26"/>
      <c r="O616" s="26"/>
      <c r="P616" s="26"/>
      <c r="Q616" s="26"/>
      <c r="R616" s="26"/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0</v>
      </c>
      <c r="Z616" s="26">
        <v>0</v>
      </c>
      <c r="AA616" s="26">
        <v>0</v>
      </c>
      <c r="AB616" s="26">
        <v>0</v>
      </c>
      <c r="AC616" s="26">
        <v>0</v>
      </c>
      <c r="AD616" s="26">
        <v>0</v>
      </c>
      <c r="AE616" s="26">
        <v>0</v>
      </c>
      <c r="AF616" s="26">
        <v>0</v>
      </c>
      <c r="AG616" s="22">
        <f t="shared" si="45"/>
        <v>0</v>
      </c>
      <c r="AH616" s="22">
        <f t="shared" si="46"/>
        <v>0</v>
      </c>
      <c r="AI616" s="22">
        <f t="shared" si="47"/>
        <v>0</v>
      </c>
      <c r="AJ616" s="22">
        <f t="shared" si="48"/>
        <v>0</v>
      </c>
      <c r="AK616" s="22">
        <f t="shared" si="49"/>
        <v>0</v>
      </c>
    </row>
    <row r="617" spans="1:37">
      <c r="A617" s="4" t="s">
        <v>208</v>
      </c>
      <c r="B617" s="6" t="s">
        <v>1373</v>
      </c>
      <c r="C617" s="6" t="s">
        <v>714</v>
      </c>
      <c r="D617" s="6" t="s">
        <v>1744</v>
      </c>
      <c r="E617" s="6" t="s">
        <v>1816</v>
      </c>
      <c r="F617" s="9" t="s">
        <v>202</v>
      </c>
      <c r="G617" s="24" t="s">
        <v>11</v>
      </c>
      <c r="H617" s="3" t="s">
        <v>1325</v>
      </c>
      <c r="I617" s="28">
        <v>41274</v>
      </c>
      <c r="J617" s="26"/>
      <c r="K617" s="26"/>
      <c r="L617" s="26"/>
      <c r="M617" s="26"/>
      <c r="N617" s="26"/>
      <c r="O617" s="26"/>
      <c r="P617" s="26"/>
      <c r="Q617" s="26"/>
      <c r="R617" s="26"/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Z617" s="26">
        <v>0</v>
      </c>
      <c r="AA617" s="26">
        <v>128455.06999999998</v>
      </c>
      <c r="AB617" s="26">
        <v>0</v>
      </c>
      <c r="AC617" s="26">
        <v>0</v>
      </c>
      <c r="AD617" s="26">
        <v>0</v>
      </c>
      <c r="AE617" s="26">
        <v>0</v>
      </c>
      <c r="AF617" s="26">
        <v>0</v>
      </c>
      <c r="AG617" s="22">
        <f t="shared" si="45"/>
        <v>0</v>
      </c>
      <c r="AH617" s="22">
        <f t="shared" si="46"/>
        <v>128455.06999999998</v>
      </c>
      <c r="AI617" s="22">
        <f t="shared" si="47"/>
        <v>0</v>
      </c>
      <c r="AJ617" s="22">
        <f t="shared" si="48"/>
        <v>0</v>
      </c>
      <c r="AK617" s="22">
        <f t="shared" si="49"/>
        <v>128455.06999999998</v>
      </c>
    </row>
    <row r="618" spans="1:37">
      <c r="A618" s="4" t="s">
        <v>208</v>
      </c>
      <c r="B618" s="6" t="s">
        <v>1382</v>
      </c>
      <c r="C618" s="6" t="s">
        <v>445</v>
      </c>
      <c r="D618" s="6" t="s">
        <v>446</v>
      </c>
      <c r="E618" s="6" t="s">
        <v>1816</v>
      </c>
      <c r="F618" s="9" t="s">
        <v>199</v>
      </c>
      <c r="G618" s="24" t="s">
        <v>11</v>
      </c>
      <c r="H618" s="3" t="s">
        <v>1325</v>
      </c>
      <c r="I618" s="28">
        <v>41152</v>
      </c>
      <c r="J618" s="26"/>
      <c r="K618" s="26"/>
      <c r="L618" s="26"/>
      <c r="M618" s="26"/>
      <c r="N618" s="26"/>
      <c r="O618" s="26"/>
      <c r="P618" s="26"/>
      <c r="Q618" s="26"/>
      <c r="R618" s="26"/>
      <c r="S618" s="26">
        <v>0</v>
      </c>
      <c r="T618" s="26">
        <v>0</v>
      </c>
      <c r="U618" s="26">
        <v>0</v>
      </c>
      <c r="V618" s="26">
        <v>0</v>
      </c>
      <c r="W618" s="26">
        <v>128246.14</v>
      </c>
      <c r="X618" s="26">
        <v>0</v>
      </c>
      <c r="Y618" s="26">
        <v>0</v>
      </c>
      <c r="Z618" s="26">
        <v>0</v>
      </c>
      <c r="AA618" s="26">
        <v>0</v>
      </c>
      <c r="AB618" s="26">
        <v>0</v>
      </c>
      <c r="AC618" s="26">
        <v>0</v>
      </c>
      <c r="AD618" s="26">
        <v>0</v>
      </c>
      <c r="AE618" s="26">
        <v>0</v>
      </c>
      <c r="AF618" s="26">
        <v>0</v>
      </c>
      <c r="AG618" s="22">
        <f t="shared" si="45"/>
        <v>0</v>
      </c>
      <c r="AH618" s="22">
        <f t="shared" si="46"/>
        <v>128246.14</v>
      </c>
      <c r="AI618" s="22">
        <f t="shared" si="47"/>
        <v>0</v>
      </c>
      <c r="AJ618" s="22">
        <f t="shared" si="48"/>
        <v>0</v>
      </c>
      <c r="AK618" s="22">
        <f t="shared" si="49"/>
        <v>128246.14</v>
      </c>
    </row>
    <row r="619" spans="1:37">
      <c r="A619" s="4" t="s">
        <v>208</v>
      </c>
      <c r="B619" s="6" t="s">
        <v>1353</v>
      </c>
      <c r="C619" s="6" t="s">
        <v>1075</v>
      </c>
      <c r="D619" s="6" t="s">
        <v>1076</v>
      </c>
      <c r="E619" s="6" t="s">
        <v>1820</v>
      </c>
      <c r="F619" s="9" t="s">
        <v>199</v>
      </c>
      <c r="G619" s="24" t="s">
        <v>11</v>
      </c>
      <c r="H619" s="3" t="s">
        <v>1325</v>
      </c>
      <c r="I619" s="28">
        <v>40633</v>
      </c>
      <c r="J619" s="26"/>
      <c r="K619" s="26"/>
      <c r="L619" s="26"/>
      <c r="M619" s="26"/>
      <c r="N619" s="26"/>
      <c r="O619" s="26"/>
      <c r="P619" s="26"/>
      <c r="Q619" s="26"/>
      <c r="R619" s="26"/>
      <c r="S619" s="26">
        <v>0</v>
      </c>
      <c r="T619" s="26">
        <v>0</v>
      </c>
      <c r="U619" s="26">
        <v>0</v>
      </c>
      <c r="V619" s="26">
        <v>0</v>
      </c>
      <c r="W619" s="26">
        <v>0</v>
      </c>
      <c r="X619" s="26">
        <v>0</v>
      </c>
      <c r="Y619" s="26">
        <v>0</v>
      </c>
      <c r="Z619" s="26">
        <v>0</v>
      </c>
      <c r="AA619" s="26">
        <v>0</v>
      </c>
      <c r="AB619" s="26">
        <v>0</v>
      </c>
      <c r="AC619" s="26">
        <v>0</v>
      </c>
      <c r="AD619" s="26">
        <v>0</v>
      </c>
      <c r="AE619" s="26">
        <v>0</v>
      </c>
      <c r="AF619" s="26">
        <v>0</v>
      </c>
      <c r="AG619" s="22">
        <f t="shared" si="45"/>
        <v>0</v>
      </c>
      <c r="AH619" s="22">
        <f t="shared" si="46"/>
        <v>0</v>
      </c>
      <c r="AI619" s="22">
        <f t="shared" si="47"/>
        <v>0</v>
      </c>
      <c r="AJ619" s="22">
        <f t="shared" si="48"/>
        <v>0</v>
      </c>
      <c r="AK619" s="22">
        <f t="shared" si="49"/>
        <v>0</v>
      </c>
    </row>
    <row r="620" spans="1:37">
      <c r="A620" s="4" t="s">
        <v>208</v>
      </c>
      <c r="B620" s="6" t="s">
        <v>1370</v>
      </c>
      <c r="C620" s="6" t="s">
        <v>1745</v>
      </c>
      <c r="D620" s="6" t="s">
        <v>1746</v>
      </c>
      <c r="E620" s="6" t="s">
        <v>1814</v>
      </c>
      <c r="F620" s="9" t="s">
        <v>199</v>
      </c>
      <c r="G620" s="24" t="s">
        <v>11</v>
      </c>
      <c r="H620" s="3" t="s">
        <v>1325</v>
      </c>
      <c r="I620" s="28">
        <v>40846</v>
      </c>
      <c r="J620" s="26"/>
      <c r="K620" s="26"/>
      <c r="L620" s="26"/>
      <c r="M620" s="26"/>
      <c r="N620" s="26"/>
      <c r="O620" s="26"/>
      <c r="P620" s="26"/>
      <c r="Q620" s="26"/>
      <c r="R620" s="26"/>
      <c r="S620" s="26">
        <v>0</v>
      </c>
      <c r="T620" s="26">
        <v>0</v>
      </c>
      <c r="U620" s="26">
        <v>0</v>
      </c>
      <c r="V620" s="26">
        <v>0</v>
      </c>
      <c r="W620" s="26">
        <v>0</v>
      </c>
      <c r="X620" s="26">
        <v>0</v>
      </c>
      <c r="Y620" s="26">
        <v>0</v>
      </c>
      <c r="Z620" s="26">
        <v>0</v>
      </c>
      <c r="AA620" s="26">
        <v>0</v>
      </c>
      <c r="AB620" s="26">
        <v>0</v>
      </c>
      <c r="AC620" s="26">
        <v>0</v>
      </c>
      <c r="AD620" s="26">
        <v>0</v>
      </c>
      <c r="AE620" s="26">
        <v>0</v>
      </c>
      <c r="AF620" s="26">
        <v>0</v>
      </c>
      <c r="AG620" s="22">
        <f t="shared" si="45"/>
        <v>0</v>
      </c>
      <c r="AH620" s="22">
        <f t="shared" si="46"/>
        <v>0</v>
      </c>
      <c r="AI620" s="22">
        <f t="shared" si="47"/>
        <v>0</v>
      </c>
      <c r="AJ620" s="22">
        <f t="shared" si="48"/>
        <v>0</v>
      </c>
      <c r="AK620" s="22">
        <f t="shared" si="49"/>
        <v>0</v>
      </c>
    </row>
    <row r="621" spans="1:37">
      <c r="A621" s="4" t="s">
        <v>208</v>
      </c>
      <c r="B621" s="6" t="s">
        <v>1372</v>
      </c>
      <c r="C621" s="6" t="s">
        <v>1747</v>
      </c>
      <c r="D621" s="6" t="s">
        <v>1748</v>
      </c>
      <c r="E621" s="6" t="s">
        <v>1810</v>
      </c>
      <c r="F621" s="9" t="s">
        <v>197</v>
      </c>
      <c r="G621" s="24" t="s">
        <v>11</v>
      </c>
      <c r="H621" s="3" t="s">
        <v>1325</v>
      </c>
      <c r="I621" s="28">
        <v>41274</v>
      </c>
      <c r="J621" s="26"/>
      <c r="K621" s="26"/>
      <c r="L621" s="26"/>
      <c r="M621" s="26"/>
      <c r="N621" s="26"/>
      <c r="O621" s="26"/>
      <c r="P621" s="26"/>
      <c r="Q621" s="26"/>
      <c r="R621" s="26"/>
      <c r="S621" s="26">
        <v>0</v>
      </c>
      <c r="T621" s="26">
        <v>0</v>
      </c>
      <c r="U621" s="26">
        <v>0</v>
      </c>
      <c r="V621" s="26">
        <v>0</v>
      </c>
      <c r="W621" s="26">
        <v>0</v>
      </c>
      <c r="X621" s="26">
        <v>0</v>
      </c>
      <c r="Y621" s="26">
        <v>0</v>
      </c>
      <c r="Z621" s="26">
        <v>0</v>
      </c>
      <c r="AA621" s="26">
        <v>127862.07999999999</v>
      </c>
      <c r="AB621" s="26">
        <v>0</v>
      </c>
      <c r="AC621" s="26">
        <v>0</v>
      </c>
      <c r="AD621" s="26">
        <v>0</v>
      </c>
      <c r="AE621" s="26">
        <v>0</v>
      </c>
      <c r="AF621" s="26">
        <v>0</v>
      </c>
      <c r="AG621" s="22">
        <f t="shared" si="45"/>
        <v>0</v>
      </c>
      <c r="AH621" s="22">
        <f t="shared" si="46"/>
        <v>127862.07999999999</v>
      </c>
      <c r="AI621" s="22">
        <f t="shared" si="47"/>
        <v>0</v>
      </c>
      <c r="AJ621" s="22">
        <f t="shared" si="48"/>
        <v>0</v>
      </c>
      <c r="AK621" s="22">
        <f t="shared" si="49"/>
        <v>127862.07999999999</v>
      </c>
    </row>
    <row r="622" spans="1:37">
      <c r="A622" s="4" t="s">
        <v>208</v>
      </c>
      <c r="B622" s="6" t="s">
        <v>1366</v>
      </c>
      <c r="C622" s="11" t="s">
        <v>902</v>
      </c>
      <c r="D622" s="11" t="s">
        <v>903</v>
      </c>
      <c r="E622" s="6" t="s">
        <v>1822</v>
      </c>
      <c r="F622" s="9" t="s">
        <v>9</v>
      </c>
      <c r="G622" s="24" t="s">
        <v>11</v>
      </c>
      <c r="H622" s="3" t="s">
        <v>1325</v>
      </c>
      <c r="I622" s="28">
        <v>41243</v>
      </c>
      <c r="J622" s="26"/>
      <c r="K622" s="26"/>
      <c r="L622" s="26"/>
      <c r="M622" s="26"/>
      <c r="N622" s="26"/>
      <c r="O622" s="26"/>
      <c r="P622" s="26"/>
      <c r="Q622" s="26"/>
      <c r="R622" s="26"/>
      <c r="S622" s="26">
        <v>0</v>
      </c>
      <c r="T622" s="26">
        <v>0</v>
      </c>
      <c r="U622" s="26">
        <v>0</v>
      </c>
      <c r="V622" s="26">
        <v>0</v>
      </c>
      <c r="W622" s="26">
        <v>0</v>
      </c>
      <c r="X622" s="26">
        <v>0</v>
      </c>
      <c r="Y622" s="26">
        <v>0</v>
      </c>
      <c r="Z622" s="26">
        <v>127584.35000000006</v>
      </c>
      <c r="AA622" s="26">
        <v>0</v>
      </c>
      <c r="AB622" s="26">
        <v>0</v>
      </c>
      <c r="AC622" s="26">
        <v>0</v>
      </c>
      <c r="AD622" s="26">
        <v>0</v>
      </c>
      <c r="AE622" s="26">
        <v>0</v>
      </c>
      <c r="AF622" s="26">
        <v>0</v>
      </c>
      <c r="AG622" s="22">
        <f t="shared" si="45"/>
        <v>0</v>
      </c>
      <c r="AH622" s="22">
        <f t="shared" si="46"/>
        <v>127584.35000000006</v>
      </c>
      <c r="AI622" s="22">
        <f t="shared" si="47"/>
        <v>0</v>
      </c>
      <c r="AJ622" s="22">
        <f t="shared" si="48"/>
        <v>0</v>
      </c>
      <c r="AK622" s="22">
        <f t="shared" si="49"/>
        <v>127584.35000000006</v>
      </c>
    </row>
    <row r="623" spans="1:37">
      <c r="A623" s="4" t="s">
        <v>208</v>
      </c>
      <c r="B623" s="6" t="s">
        <v>1414</v>
      </c>
      <c r="C623" s="6" t="s">
        <v>1103</v>
      </c>
      <c r="D623" s="6" t="s">
        <v>1104</v>
      </c>
      <c r="E623" s="6" t="s">
        <v>1816</v>
      </c>
      <c r="F623" s="9" t="s">
        <v>199</v>
      </c>
      <c r="G623" s="24" t="s">
        <v>11</v>
      </c>
      <c r="H623" s="3" t="s">
        <v>1325</v>
      </c>
      <c r="I623" s="28">
        <v>40786</v>
      </c>
      <c r="J623" s="26"/>
      <c r="K623" s="26"/>
      <c r="L623" s="26"/>
      <c r="M623" s="26"/>
      <c r="N623" s="26"/>
      <c r="O623" s="26"/>
      <c r="P623" s="26"/>
      <c r="Q623" s="26"/>
      <c r="R623" s="26"/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  <c r="Z623" s="26">
        <v>0</v>
      </c>
      <c r="AA623" s="26">
        <v>0</v>
      </c>
      <c r="AB623" s="26">
        <v>0</v>
      </c>
      <c r="AC623" s="26">
        <v>0</v>
      </c>
      <c r="AD623" s="26">
        <v>0</v>
      </c>
      <c r="AE623" s="26">
        <v>0</v>
      </c>
      <c r="AF623" s="26">
        <v>0</v>
      </c>
      <c r="AG623" s="22">
        <f t="shared" si="45"/>
        <v>0</v>
      </c>
      <c r="AH623" s="22">
        <f t="shared" si="46"/>
        <v>0</v>
      </c>
      <c r="AI623" s="22">
        <f t="shared" si="47"/>
        <v>0</v>
      </c>
      <c r="AJ623" s="22">
        <f t="shared" si="48"/>
        <v>0</v>
      </c>
      <c r="AK623" s="22">
        <f t="shared" si="49"/>
        <v>0</v>
      </c>
    </row>
    <row r="624" spans="1:37">
      <c r="A624" s="4" t="s">
        <v>208</v>
      </c>
      <c r="B624" s="6" t="s">
        <v>1365</v>
      </c>
      <c r="C624" s="6" t="s">
        <v>450</v>
      </c>
      <c r="D624" s="6" t="s">
        <v>451</v>
      </c>
      <c r="E624" s="6" t="s">
        <v>1820</v>
      </c>
      <c r="F624" s="9" t="s">
        <v>198</v>
      </c>
      <c r="G624" s="9" t="s">
        <v>205</v>
      </c>
      <c r="H624" s="3" t="s">
        <v>1325</v>
      </c>
      <c r="I624" s="28">
        <v>41090</v>
      </c>
      <c r="J624" s="26"/>
      <c r="K624" s="26"/>
      <c r="L624" s="26"/>
      <c r="M624" s="26"/>
      <c r="N624" s="26"/>
      <c r="O624" s="26"/>
      <c r="P624" s="26"/>
      <c r="Q624" s="26"/>
      <c r="R624" s="26"/>
      <c r="S624" s="26">
        <v>0</v>
      </c>
      <c r="T624" s="26">
        <v>0</v>
      </c>
      <c r="U624" s="26">
        <v>127314.2</v>
      </c>
      <c r="V624" s="26">
        <v>0</v>
      </c>
      <c r="W624" s="26">
        <v>0</v>
      </c>
      <c r="X624" s="26">
        <v>0</v>
      </c>
      <c r="Y624" s="26">
        <v>0</v>
      </c>
      <c r="Z624" s="26">
        <v>0</v>
      </c>
      <c r="AA624" s="26">
        <v>0</v>
      </c>
      <c r="AB624" s="26">
        <v>0</v>
      </c>
      <c r="AC624" s="26">
        <v>0</v>
      </c>
      <c r="AD624" s="26">
        <v>0</v>
      </c>
      <c r="AE624" s="26">
        <v>0</v>
      </c>
      <c r="AF624" s="26">
        <v>0</v>
      </c>
      <c r="AG624" s="22">
        <f t="shared" si="45"/>
        <v>0</v>
      </c>
      <c r="AH624" s="22">
        <f t="shared" si="46"/>
        <v>127314.2</v>
      </c>
      <c r="AI624" s="22">
        <f t="shared" si="47"/>
        <v>0</v>
      </c>
      <c r="AJ624" s="22">
        <f t="shared" si="48"/>
        <v>0</v>
      </c>
      <c r="AK624" s="22">
        <f t="shared" si="49"/>
        <v>127314.2</v>
      </c>
    </row>
    <row r="625" spans="1:37">
      <c r="A625" s="4" t="s">
        <v>208</v>
      </c>
      <c r="B625" s="6" t="s">
        <v>1382</v>
      </c>
      <c r="C625" s="6" t="s">
        <v>440</v>
      </c>
      <c r="D625" s="6" t="s">
        <v>441</v>
      </c>
      <c r="E625" s="6" t="s">
        <v>1816</v>
      </c>
      <c r="F625" s="9" t="s">
        <v>199</v>
      </c>
      <c r="G625" s="24" t="s">
        <v>11</v>
      </c>
      <c r="H625" s="3" t="s">
        <v>1325</v>
      </c>
      <c r="I625" s="28">
        <v>41090</v>
      </c>
      <c r="J625" s="26"/>
      <c r="K625" s="26"/>
      <c r="L625" s="26"/>
      <c r="M625" s="26"/>
      <c r="N625" s="26"/>
      <c r="O625" s="26"/>
      <c r="P625" s="26"/>
      <c r="Q625" s="26"/>
      <c r="R625" s="26"/>
      <c r="S625" s="26">
        <v>0</v>
      </c>
      <c r="T625" s="26">
        <v>0</v>
      </c>
      <c r="U625" s="26">
        <v>127043.68</v>
      </c>
      <c r="V625" s="26">
        <v>0</v>
      </c>
      <c r="W625" s="26">
        <v>0</v>
      </c>
      <c r="X625" s="26">
        <v>0</v>
      </c>
      <c r="Y625" s="26">
        <v>0</v>
      </c>
      <c r="Z625" s="26">
        <v>0</v>
      </c>
      <c r="AA625" s="26">
        <v>0</v>
      </c>
      <c r="AB625" s="26">
        <v>0</v>
      </c>
      <c r="AC625" s="26">
        <v>0</v>
      </c>
      <c r="AD625" s="26">
        <v>0</v>
      </c>
      <c r="AE625" s="26">
        <v>0</v>
      </c>
      <c r="AF625" s="26">
        <v>0</v>
      </c>
      <c r="AG625" s="22">
        <f t="shared" si="45"/>
        <v>0</v>
      </c>
      <c r="AH625" s="22">
        <f t="shared" si="46"/>
        <v>127043.68</v>
      </c>
      <c r="AI625" s="22">
        <f t="shared" si="47"/>
        <v>0</v>
      </c>
      <c r="AJ625" s="22">
        <f t="shared" si="48"/>
        <v>0</v>
      </c>
      <c r="AK625" s="22">
        <f t="shared" si="49"/>
        <v>127043.68</v>
      </c>
    </row>
    <row r="626" spans="1:37">
      <c r="A626" s="4" t="s">
        <v>208</v>
      </c>
      <c r="B626" s="6" t="s">
        <v>1376</v>
      </c>
      <c r="C626" s="6" t="s">
        <v>1749</v>
      </c>
      <c r="D626" s="6" t="s">
        <v>1750</v>
      </c>
      <c r="E626" s="6" t="s">
        <v>1815</v>
      </c>
      <c r="F626" s="9" t="s">
        <v>199</v>
      </c>
      <c r="G626" s="24" t="s">
        <v>203</v>
      </c>
      <c r="H626" s="3" t="s">
        <v>1325</v>
      </c>
      <c r="I626" s="28">
        <v>40908</v>
      </c>
      <c r="J626" s="26"/>
      <c r="K626" s="26"/>
      <c r="L626" s="26"/>
      <c r="M626" s="26"/>
      <c r="N626" s="26"/>
      <c r="O626" s="26"/>
      <c r="P626" s="26"/>
      <c r="Q626" s="26"/>
      <c r="R626" s="26"/>
      <c r="S626" s="26">
        <v>0</v>
      </c>
      <c r="T626" s="26">
        <v>0</v>
      </c>
      <c r="U626" s="26">
        <v>0</v>
      </c>
      <c r="V626" s="26">
        <v>0</v>
      </c>
      <c r="W626" s="26">
        <v>0</v>
      </c>
      <c r="X626" s="26">
        <v>0</v>
      </c>
      <c r="Y626" s="26">
        <v>0</v>
      </c>
      <c r="Z626" s="26">
        <v>0</v>
      </c>
      <c r="AA626" s="26">
        <v>0</v>
      </c>
      <c r="AB626" s="26">
        <v>0</v>
      </c>
      <c r="AC626" s="26">
        <v>0</v>
      </c>
      <c r="AD626" s="26">
        <v>0</v>
      </c>
      <c r="AE626" s="26">
        <v>0</v>
      </c>
      <c r="AF626" s="26">
        <v>0</v>
      </c>
      <c r="AG626" s="22">
        <f t="shared" si="45"/>
        <v>0</v>
      </c>
      <c r="AH626" s="22">
        <f t="shared" si="46"/>
        <v>0</v>
      </c>
      <c r="AI626" s="22">
        <f t="shared" si="47"/>
        <v>0</v>
      </c>
      <c r="AJ626" s="22">
        <f t="shared" si="48"/>
        <v>0</v>
      </c>
      <c r="AK626" s="22">
        <f t="shared" si="49"/>
        <v>0</v>
      </c>
    </row>
    <row r="627" spans="1:37">
      <c r="A627" s="4" t="s">
        <v>208</v>
      </c>
      <c r="B627" s="6" t="s">
        <v>1364</v>
      </c>
      <c r="C627" s="6" t="s">
        <v>1751</v>
      </c>
      <c r="D627" s="6" t="s">
        <v>1752</v>
      </c>
      <c r="E627" s="6" t="s">
        <v>1816</v>
      </c>
      <c r="F627" s="9" t="s">
        <v>12</v>
      </c>
      <c r="G627" s="24" t="s">
        <v>11</v>
      </c>
      <c r="H627" s="3" t="s">
        <v>1325</v>
      </c>
      <c r="I627" s="28">
        <v>40877</v>
      </c>
      <c r="J627" s="26"/>
      <c r="K627" s="26"/>
      <c r="L627" s="26"/>
      <c r="M627" s="26"/>
      <c r="N627" s="26"/>
      <c r="O627" s="26"/>
      <c r="P627" s="26"/>
      <c r="Q627" s="26"/>
      <c r="R627" s="26"/>
      <c r="S627" s="26">
        <v>0</v>
      </c>
      <c r="T627" s="26">
        <v>0</v>
      </c>
      <c r="U627" s="26">
        <v>0</v>
      </c>
      <c r="V627" s="26">
        <v>0</v>
      </c>
      <c r="W627" s="26">
        <v>0</v>
      </c>
      <c r="X627" s="26">
        <v>0</v>
      </c>
      <c r="Y627" s="26">
        <v>0</v>
      </c>
      <c r="Z627" s="26">
        <v>0</v>
      </c>
      <c r="AA627" s="26">
        <v>0</v>
      </c>
      <c r="AB627" s="26">
        <v>0</v>
      </c>
      <c r="AC627" s="26">
        <v>0</v>
      </c>
      <c r="AD627" s="26">
        <v>0</v>
      </c>
      <c r="AE627" s="26">
        <v>0</v>
      </c>
      <c r="AF627" s="26">
        <v>0</v>
      </c>
      <c r="AG627" s="22">
        <f t="shared" si="45"/>
        <v>0</v>
      </c>
      <c r="AH627" s="22">
        <f t="shared" si="46"/>
        <v>0</v>
      </c>
      <c r="AI627" s="22">
        <f t="shared" si="47"/>
        <v>0</v>
      </c>
      <c r="AJ627" s="22">
        <f t="shared" si="48"/>
        <v>0</v>
      </c>
      <c r="AK627" s="22">
        <f t="shared" si="49"/>
        <v>0</v>
      </c>
    </row>
    <row r="628" spans="1:37">
      <c r="A628" s="4" t="s">
        <v>208</v>
      </c>
      <c r="B628" s="6" t="s">
        <v>1405</v>
      </c>
      <c r="C628" s="6" t="s">
        <v>1753</v>
      </c>
      <c r="D628" s="6" t="s">
        <v>1754</v>
      </c>
      <c r="E628" s="6" t="s">
        <v>1815</v>
      </c>
      <c r="F628" s="9" t="s">
        <v>9</v>
      </c>
      <c r="G628" s="24" t="s">
        <v>11</v>
      </c>
      <c r="H628" s="3" t="s">
        <v>1325</v>
      </c>
      <c r="I628" s="28">
        <v>41274</v>
      </c>
      <c r="J628" s="26"/>
      <c r="K628" s="26"/>
      <c r="L628" s="26"/>
      <c r="M628" s="26"/>
      <c r="N628" s="26"/>
      <c r="O628" s="26"/>
      <c r="P628" s="26"/>
      <c r="Q628" s="26"/>
      <c r="R628" s="26"/>
      <c r="S628" s="26">
        <v>0</v>
      </c>
      <c r="T628" s="26">
        <v>0</v>
      </c>
      <c r="U628" s="26">
        <v>0</v>
      </c>
      <c r="V628" s="26">
        <v>0</v>
      </c>
      <c r="W628" s="26">
        <v>0</v>
      </c>
      <c r="X628" s="26">
        <v>0</v>
      </c>
      <c r="Y628" s="26">
        <v>0</v>
      </c>
      <c r="Z628" s="26">
        <v>0</v>
      </c>
      <c r="AA628" s="26">
        <v>124592.82</v>
      </c>
      <c r="AB628" s="26">
        <v>0</v>
      </c>
      <c r="AC628" s="26">
        <v>0</v>
      </c>
      <c r="AD628" s="26">
        <v>0</v>
      </c>
      <c r="AE628" s="26">
        <v>0</v>
      </c>
      <c r="AF628" s="26">
        <v>0</v>
      </c>
      <c r="AG628" s="22">
        <f t="shared" si="45"/>
        <v>0</v>
      </c>
      <c r="AH628" s="22">
        <f t="shared" si="46"/>
        <v>124592.82</v>
      </c>
      <c r="AI628" s="22">
        <f t="shared" si="47"/>
        <v>0</v>
      </c>
      <c r="AJ628" s="22">
        <f t="shared" si="48"/>
        <v>0</v>
      </c>
      <c r="AK628" s="22">
        <f t="shared" si="49"/>
        <v>124592.82</v>
      </c>
    </row>
    <row r="629" spans="1:37">
      <c r="A629" s="4" t="s">
        <v>208</v>
      </c>
      <c r="B629" s="6" t="s">
        <v>1351</v>
      </c>
      <c r="C629" s="6" t="s">
        <v>409</v>
      </c>
      <c r="D629" s="6" t="s">
        <v>410</v>
      </c>
      <c r="E629" s="6" t="s">
        <v>1816</v>
      </c>
      <c r="F629" s="9" t="s">
        <v>199</v>
      </c>
      <c r="G629" s="24" t="s">
        <v>11</v>
      </c>
      <c r="H629" s="3" t="s">
        <v>1325</v>
      </c>
      <c r="I629" s="28">
        <v>41060</v>
      </c>
      <c r="J629" s="26"/>
      <c r="K629" s="26"/>
      <c r="L629" s="26"/>
      <c r="M629" s="26"/>
      <c r="N629" s="26"/>
      <c r="O629" s="26"/>
      <c r="P629" s="26"/>
      <c r="Q629" s="26"/>
      <c r="R629" s="26"/>
      <c r="S629" s="26">
        <v>0</v>
      </c>
      <c r="T629" s="26">
        <v>124384.45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Z629" s="26">
        <v>0</v>
      </c>
      <c r="AA629" s="26">
        <v>0</v>
      </c>
      <c r="AB629" s="26">
        <v>0</v>
      </c>
      <c r="AC629" s="26">
        <v>0</v>
      </c>
      <c r="AD629" s="26">
        <v>0</v>
      </c>
      <c r="AE629" s="26">
        <v>0</v>
      </c>
      <c r="AF629" s="26">
        <v>0</v>
      </c>
      <c r="AG629" s="22">
        <f t="shared" si="45"/>
        <v>0</v>
      </c>
      <c r="AH629" s="22">
        <f t="shared" si="46"/>
        <v>124384.45</v>
      </c>
      <c r="AI629" s="22">
        <f t="shared" si="47"/>
        <v>0</v>
      </c>
      <c r="AJ629" s="22">
        <f t="shared" si="48"/>
        <v>0</v>
      </c>
      <c r="AK629" s="22">
        <f t="shared" si="49"/>
        <v>124384.45</v>
      </c>
    </row>
    <row r="630" spans="1:37">
      <c r="A630" s="4" t="s">
        <v>208</v>
      </c>
      <c r="B630" s="6" t="s">
        <v>1413</v>
      </c>
      <c r="C630" s="6" t="s">
        <v>1755</v>
      </c>
      <c r="D630" s="6" t="s">
        <v>531</v>
      </c>
      <c r="E630" s="6" t="s">
        <v>1816</v>
      </c>
      <c r="F630" s="9" t="s">
        <v>9</v>
      </c>
      <c r="G630" s="24" t="s">
        <v>11</v>
      </c>
      <c r="H630" s="3" t="s">
        <v>1325</v>
      </c>
      <c r="I630" s="28">
        <v>40877</v>
      </c>
      <c r="J630" s="26"/>
      <c r="K630" s="26"/>
      <c r="L630" s="26"/>
      <c r="M630" s="26"/>
      <c r="N630" s="26"/>
      <c r="O630" s="26"/>
      <c r="P630" s="26"/>
      <c r="Q630" s="26"/>
      <c r="R630" s="26"/>
      <c r="S630" s="26">
        <v>0</v>
      </c>
      <c r="T630" s="26">
        <v>0</v>
      </c>
      <c r="U630" s="26">
        <v>0</v>
      </c>
      <c r="V630" s="26">
        <v>0</v>
      </c>
      <c r="W630" s="26">
        <v>0</v>
      </c>
      <c r="X630" s="26">
        <v>0</v>
      </c>
      <c r="Y630" s="26">
        <v>0</v>
      </c>
      <c r="Z630" s="26">
        <v>0</v>
      </c>
      <c r="AA630" s="26">
        <v>0</v>
      </c>
      <c r="AB630" s="26">
        <v>0</v>
      </c>
      <c r="AC630" s="26">
        <v>0</v>
      </c>
      <c r="AD630" s="26">
        <v>0</v>
      </c>
      <c r="AE630" s="26">
        <v>0</v>
      </c>
      <c r="AF630" s="26">
        <v>0</v>
      </c>
      <c r="AG630" s="22">
        <f t="shared" si="45"/>
        <v>0</v>
      </c>
      <c r="AH630" s="22">
        <f t="shared" si="46"/>
        <v>0</v>
      </c>
      <c r="AI630" s="22">
        <f t="shared" si="47"/>
        <v>0</v>
      </c>
      <c r="AJ630" s="22">
        <f t="shared" si="48"/>
        <v>0</v>
      </c>
      <c r="AK630" s="22">
        <f t="shared" si="49"/>
        <v>0</v>
      </c>
    </row>
    <row r="631" spans="1:37">
      <c r="A631" s="4" t="s">
        <v>208</v>
      </c>
      <c r="B631" s="6" t="s">
        <v>1363</v>
      </c>
      <c r="C631" s="6" t="s">
        <v>1756</v>
      </c>
      <c r="D631" s="6" t="s">
        <v>1757</v>
      </c>
      <c r="E631" s="6" t="s">
        <v>1812</v>
      </c>
      <c r="F631" s="9" t="s">
        <v>199</v>
      </c>
      <c r="G631" s="24" t="s">
        <v>11</v>
      </c>
      <c r="H631" s="3" t="s">
        <v>1325</v>
      </c>
      <c r="I631" s="28">
        <v>40877</v>
      </c>
      <c r="J631" s="26"/>
      <c r="K631" s="26"/>
      <c r="L631" s="26"/>
      <c r="M631" s="26"/>
      <c r="N631" s="26"/>
      <c r="O631" s="26"/>
      <c r="P631" s="26"/>
      <c r="Q631" s="26"/>
      <c r="R631" s="26"/>
      <c r="S631" s="26">
        <v>0</v>
      </c>
      <c r="T631" s="26">
        <v>0</v>
      </c>
      <c r="U631" s="26">
        <v>0</v>
      </c>
      <c r="V631" s="26">
        <v>0</v>
      </c>
      <c r="W631" s="26">
        <v>0</v>
      </c>
      <c r="X631" s="26">
        <v>0</v>
      </c>
      <c r="Y631" s="26">
        <v>0</v>
      </c>
      <c r="Z631" s="26">
        <v>0</v>
      </c>
      <c r="AA631" s="26">
        <v>0</v>
      </c>
      <c r="AB631" s="26">
        <v>0</v>
      </c>
      <c r="AC631" s="26">
        <v>0</v>
      </c>
      <c r="AD631" s="26">
        <v>0</v>
      </c>
      <c r="AE631" s="26">
        <v>0</v>
      </c>
      <c r="AF631" s="26">
        <v>0</v>
      </c>
      <c r="AG631" s="22">
        <f t="shared" si="45"/>
        <v>0</v>
      </c>
      <c r="AH631" s="22">
        <f t="shared" si="46"/>
        <v>0</v>
      </c>
      <c r="AI631" s="22">
        <f t="shared" si="47"/>
        <v>0</v>
      </c>
      <c r="AJ631" s="22">
        <f t="shared" si="48"/>
        <v>0</v>
      </c>
      <c r="AK631" s="22">
        <f t="shared" si="49"/>
        <v>0</v>
      </c>
    </row>
    <row r="632" spans="1:37">
      <c r="A632" s="4" t="s">
        <v>208</v>
      </c>
      <c r="B632" s="6" t="s">
        <v>1426</v>
      </c>
      <c r="C632" s="6" t="s">
        <v>1198</v>
      </c>
      <c r="D632" s="6" t="s">
        <v>1758</v>
      </c>
      <c r="E632" s="6" t="s">
        <v>1816</v>
      </c>
      <c r="F632" s="9" t="s">
        <v>202</v>
      </c>
      <c r="G632" s="24" t="s">
        <v>304</v>
      </c>
      <c r="H632" s="3" t="s">
        <v>1325</v>
      </c>
      <c r="I632" s="28">
        <v>40725</v>
      </c>
      <c r="J632" s="26"/>
      <c r="K632" s="26"/>
      <c r="L632" s="26"/>
      <c r="M632" s="26"/>
      <c r="N632" s="26"/>
      <c r="O632" s="26"/>
      <c r="P632" s="26"/>
      <c r="Q632" s="26"/>
      <c r="R632" s="26"/>
      <c r="S632" s="26">
        <v>0</v>
      </c>
      <c r="T632" s="26">
        <v>0</v>
      </c>
      <c r="U632" s="26">
        <v>0</v>
      </c>
      <c r="V632" s="26">
        <v>0</v>
      </c>
      <c r="W632" s="26">
        <v>0</v>
      </c>
      <c r="X632" s="26">
        <v>0</v>
      </c>
      <c r="Y632" s="26">
        <v>0</v>
      </c>
      <c r="Z632" s="26">
        <v>0</v>
      </c>
      <c r="AA632" s="26">
        <v>0</v>
      </c>
      <c r="AB632" s="26">
        <v>0</v>
      </c>
      <c r="AC632" s="26">
        <v>0</v>
      </c>
      <c r="AD632" s="26">
        <v>0</v>
      </c>
      <c r="AE632" s="26">
        <v>0</v>
      </c>
      <c r="AF632" s="26">
        <v>0</v>
      </c>
      <c r="AG632" s="22">
        <f t="shared" si="45"/>
        <v>0</v>
      </c>
      <c r="AH632" s="22">
        <f t="shared" si="46"/>
        <v>0</v>
      </c>
      <c r="AI632" s="22">
        <f t="shared" si="47"/>
        <v>0</v>
      </c>
      <c r="AJ632" s="22">
        <f t="shared" si="48"/>
        <v>0</v>
      </c>
      <c r="AK632" s="22">
        <f t="shared" si="49"/>
        <v>0</v>
      </c>
    </row>
    <row r="633" spans="1:37">
      <c r="A633" s="4" t="s">
        <v>208</v>
      </c>
      <c r="B633" s="6" t="s">
        <v>1385</v>
      </c>
      <c r="C633" s="6" t="s">
        <v>891</v>
      </c>
      <c r="D633" s="6" t="s">
        <v>892</v>
      </c>
      <c r="E633" s="6" t="s">
        <v>1815</v>
      </c>
      <c r="F633" s="9" t="s">
        <v>202</v>
      </c>
      <c r="G633" s="24" t="s">
        <v>11</v>
      </c>
      <c r="H633" s="3" t="s">
        <v>1325</v>
      </c>
      <c r="I633" s="28">
        <v>40330</v>
      </c>
      <c r="J633" s="26"/>
      <c r="K633" s="26"/>
      <c r="L633" s="26"/>
      <c r="M633" s="26"/>
      <c r="N633" s="26"/>
      <c r="O633" s="26"/>
      <c r="P633" s="26"/>
      <c r="Q633" s="26"/>
      <c r="R633" s="26"/>
      <c r="S633" s="26">
        <v>0</v>
      </c>
      <c r="T633" s="26">
        <v>0</v>
      </c>
      <c r="U633" s="26">
        <v>0</v>
      </c>
      <c r="V633" s="26">
        <v>0</v>
      </c>
      <c r="W633" s="26">
        <v>0</v>
      </c>
      <c r="X633" s="26">
        <v>0</v>
      </c>
      <c r="Y633" s="26">
        <v>0</v>
      </c>
      <c r="Z633" s="26">
        <v>0</v>
      </c>
      <c r="AA633" s="26">
        <v>0</v>
      </c>
      <c r="AB633" s="26">
        <v>0</v>
      </c>
      <c r="AC633" s="26">
        <v>0</v>
      </c>
      <c r="AD633" s="26">
        <v>0</v>
      </c>
      <c r="AE633" s="26">
        <v>0</v>
      </c>
      <c r="AF633" s="26">
        <v>0</v>
      </c>
      <c r="AG633" s="22">
        <f t="shared" si="45"/>
        <v>0</v>
      </c>
      <c r="AH633" s="22">
        <f t="shared" si="46"/>
        <v>0</v>
      </c>
      <c r="AI633" s="22">
        <f t="shared" si="47"/>
        <v>0</v>
      </c>
      <c r="AJ633" s="22">
        <f t="shared" si="48"/>
        <v>0</v>
      </c>
      <c r="AK633" s="22">
        <f t="shared" si="49"/>
        <v>0</v>
      </c>
    </row>
    <row r="634" spans="1:37">
      <c r="A634" s="4" t="s">
        <v>208</v>
      </c>
      <c r="B634" s="6" t="s">
        <v>1366</v>
      </c>
      <c r="C634" s="6" t="s">
        <v>178</v>
      </c>
      <c r="D634" s="6" t="s">
        <v>195</v>
      </c>
      <c r="E634" s="6" t="s">
        <v>127</v>
      </c>
      <c r="F634" s="9" t="s">
        <v>12</v>
      </c>
      <c r="G634" s="24" t="s">
        <v>11</v>
      </c>
      <c r="H634" s="3" t="s">
        <v>1325</v>
      </c>
      <c r="I634" s="28">
        <v>40816</v>
      </c>
      <c r="J634" s="26"/>
      <c r="K634" s="26"/>
      <c r="L634" s="26"/>
      <c r="M634" s="26"/>
      <c r="N634" s="26"/>
      <c r="O634" s="26"/>
      <c r="P634" s="26"/>
      <c r="Q634" s="26"/>
      <c r="R634" s="26"/>
      <c r="S634" s="26">
        <v>0</v>
      </c>
      <c r="T634" s="26">
        <v>0</v>
      </c>
      <c r="U634" s="26">
        <v>0</v>
      </c>
      <c r="V634" s="26">
        <v>0</v>
      </c>
      <c r="W634" s="26">
        <v>0</v>
      </c>
      <c r="X634" s="26">
        <v>0</v>
      </c>
      <c r="Y634" s="26">
        <v>0</v>
      </c>
      <c r="Z634" s="26">
        <v>0</v>
      </c>
      <c r="AA634" s="26">
        <v>0</v>
      </c>
      <c r="AB634" s="26">
        <v>0</v>
      </c>
      <c r="AC634" s="26">
        <v>0</v>
      </c>
      <c r="AD634" s="26">
        <v>0</v>
      </c>
      <c r="AE634" s="26">
        <v>0</v>
      </c>
      <c r="AF634" s="26">
        <v>0</v>
      </c>
      <c r="AG634" s="22">
        <f t="shared" si="45"/>
        <v>0</v>
      </c>
      <c r="AH634" s="22">
        <f t="shared" si="46"/>
        <v>0</v>
      </c>
      <c r="AI634" s="22">
        <f t="shared" si="47"/>
        <v>0</v>
      </c>
      <c r="AJ634" s="22">
        <f t="shared" si="48"/>
        <v>0</v>
      </c>
      <c r="AK634" s="22">
        <f t="shared" si="49"/>
        <v>0</v>
      </c>
    </row>
    <row r="635" spans="1:37">
      <c r="A635" s="4" t="s">
        <v>208</v>
      </c>
      <c r="B635" s="6" t="s">
        <v>1383</v>
      </c>
      <c r="C635" s="6" t="s">
        <v>493</v>
      </c>
      <c r="D635" s="6" t="s">
        <v>1759</v>
      </c>
      <c r="E635" s="6" t="s">
        <v>1815</v>
      </c>
      <c r="F635" s="9" t="s">
        <v>199</v>
      </c>
      <c r="G635" s="24" t="s">
        <v>11</v>
      </c>
      <c r="H635" s="3" t="s">
        <v>1325</v>
      </c>
      <c r="I635" s="28">
        <v>41414</v>
      </c>
      <c r="J635" s="26"/>
      <c r="K635" s="26"/>
      <c r="L635" s="26"/>
      <c r="M635" s="26"/>
      <c r="N635" s="26"/>
      <c r="O635" s="26"/>
      <c r="P635" s="26"/>
      <c r="Q635" s="26"/>
      <c r="R635" s="26"/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Z635" s="26">
        <v>0</v>
      </c>
      <c r="AA635" s="26">
        <v>0</v>
      </c>
      <c r="AB635" s="26">
        <v>0</v>
      </c>
      <c r="AC635" s="26">
        <v>0</v>
      </c>
      <c r="AD635" s="26">
        <v>0</v>
      </c>
      <c r="AE635" s="26">
        <v>0</v>
      </c>
      <c r="AF635" s="26">
        <v>120933.2</v>
      </c>
      <c r="AG635" s="22">
        <f t="shared" si="45"/>
        <v>0</v>
      </c>
      <c r="AH635" s="22">
        <f t="shared" si="46"/>
        <v>0</v>
      </c>
      <c r="AI635" s="22">
        <f t="shared" si="47"/>
        <v>0</v>
      </c>
      <c r="AJ635" s="22">
        <f t="shared" si="48"/>
        <v>120933.2</v>
      </c>
      <c r="AK635" s="22">
        <f t="shared" si="49"/>
        <v>120933.2</v>
      </c>
    </row>
    <row r="636" spans="1:37">
      <c r="A636" s="4" t="s">
        <v>208</v>
      </c>
      <c r="B636" s="6" t="s">
        <v>1405</v>
      </c>
      <c r="C636" s="6" t="s">
        <v>912</v>
      </c>
      <c r="D636" s="6" t="s">
        <v>913</v>
      </c>
      <c r="E636" s="6" t="s">
        <v>1815</v>
      </c>
      <c r="F636" s="9" t="s">
        <v>199</v>
      </c>
      <c r="G636" s="24" t="s">
        <v>203</v>
      </c>
      <c r="H636" s="3" t="s">
        <v>1325</v>
      </c>
      <c r="I636" s="28">
        <v>40663</v>
      </c>
      <c r="J636" s="26"/>
      <c r="K636" s="26"/>
      <c r="L636" s="26"/>
      <c r="M636" s="26"/>
      <c r="N636" s="26"/>
      <c r="O636" s="26"/>
      <c r="P636" s="26"/>
      <c r="Q636" s="26"/>
      <c r="R636" s="26"/>
      <c r="S636" s="26">
        <v>0</v>
      </c>
      <c r="T636" s="26">
        <v>0</v>
      </c>
      <c r="U636" s="26">
        <v>0</v>
      </c>
      <c r="V636" s="26">
        <v>0</v>
      </c>
      <c r="W636" s="26">
        <v>0</v>
      </c>
      <c r="X636" s="26">
        <v>0</v>
      </c>
      <c r="Y636" s="26">
        <v>0</v>
      </c>
      <c r="Z636" s="26">
        <v>0</v>
      </c>
      <c r="AA636" s="26">
        <v>0</v>
      </c>
      <c r="AB636" s="26">
        <v>0</v>
      </c>
      <c r="AC636" s="26">
        <v>0</v>
      </c>
      <c r="AD636" s="26">
        <v>0</v>
      </c>
      <c r="AE636" s="26">
        <v>0</v>
      </c>
      <c r="AF636" s="26">
        <v>0</v>
      </c>
      <c r="AG636" s="22">
        <f t="shared" si="45"/>
        <v>0</v>
      </c>
      <c r="AH636" s="22">
        <f t="shared" si="46"/>
        <v>0</v>
      </c>
      <c r="AI636" s="22">
        <f t="shared" si="47"/>
        <v>0</v>
      </c>
      <c r="AJ636" s="22">
        <f t="shared" si="48"/>
        <v>0</v>
      </c>
      <c r="AK636" s="22">
        <f t="shared" si="49"/>
        <v>0</v>
      </c>
    </row>
    <row r="637" spans="1:37">
      <c r="A637" s="4" t="s">
        <v>208</v>
      </c>
      <c r="B637" s="6" t="s">
        <v>1365</v>
      </c>
      <c r="C637" s="6" t="s">
        <v>448</v>
      </c>
      <c r="D637" s="6" t="s">
        <v>449</v>
      </c>
      <c r="E637" s="6" t="s">
        <v>1820</v>
      </c>
      <c r="F637" s="9" t="s">
        <v>198</v>
      </c>
      <c r="G637" s="9" t="s">
        <v>205</v>
      </c>
      <c r="H637" s="3" t="s">
        <v>1325</v>
      </c>
      <c r="I637" s="28">
        <v>41090</v>
      </c>
      <c r="J637" s="26"/>
      <c r="K637" s="26"/>
      <c r="L637" s="26"/>
      <c r="M637" s="26"/>
      <c r="N637" s="26"/>
      <c r="O637" s="26"/>
      <c r="P637" s="26"/>
      <c r="Q637" s="26"/>
      <c r="R637" s="26"/>
      <c r="S637" s="26">
        <v>0</v>
      </c>
      <c r="T637" s="26">
        <v>0</v>
      </c>
      <c r="U637" s="26">
        <v>119496.92</v>
      </c>
      <c r="V637" s="26">
        <v>0</v>
      </c>
      <c r="W637" s="26">
        <v>0</v>
      </c>
      <c r="X637" s="26">
        <v>0</v>
      </c>
      <c r="Y637" s="26">
        <v>0</v>
      </c>
      <c r="Z637" s="26">
        <v>0</v>
      </c>
      <c r="AA637" s="26">
        <v>0</v>
      </c>
      <c r="AB637" s="26">
        <v>0</v>
      </c>
      <c r="AC637" s="26">
        <v>0</v>
      </c>
      <c r="AD637" s="26">
        <v>0</v>
      </c>
      <c r="AE637" s="26">
        <v>0</v>
      </c>
      <c r="AF637" s="26">
        <v>0</v>
      </c>
      <c r="AG637" s="22">
        <f t="shared" si="45"/>
        <v>0</v>
      </c>
      <c r="AH637" s="22">
        <f t="shared" si="46"/>
        <v>119496.92</v>
      </c>
      <c r="AI637" s="22">
        <f t="shared" si="47"/>
        <v>0</v>
      </c>
      <c r="AJ637" s="22">
        <f t="shared" si="48"/>
        <v>0</v>
      </c>
      <c r="AK637" s="22">
        <f t="shared" si="49"/>
        <v>119496.92</v>
      </c>
    </row>
    <row r="638" spans="1:37">
      <c r="A638" s="4" t="s">
        <v>208</v>
      </c>
      <c r="B638" s="6" t="s">
        <v>1376</v>
      </c>
      <c r="C638" s="6" t="s">
        <v>924</v>
      </c>
      <c r="D638" s="6" t="s">
        <v>925</v>
      </c>
      <c r="E638" s="6" t="s">
        <v>1815</v>
      </c>
      <c r="F638" s="9" t="s">
        <v>199</v>
      </c>
      <c r="G638" s="24" t="s">
        <v>203</v>
      </c>
      <c r="H638" s="3" t="s">
        <v>1325</v>
      </c>
      <c r="I638" s="28">
        <v>40817</v>
      </c>
      <c r="J638" s="26"/>
      <c r="K638" s="26"/>
      <c r="L638" s="26"/>
      <c r="M638" s="26"/>
      <c r="N638" s="26"/>
      <c r="O638" s="26"/>
      <c r="P638" s="26"/>
      <c r="Q638" s="26"/>
      <c r="R638" s="26"/>
      <c r="S638" s="26">
        <v>0</v>
      </c>
      <c r="T638" s="26">
        <v>0</v>
      </c>
      <c r="U638" s="26">
        <v>0</v>
      </c>
      <c r="V638" s="26">
        <v>0</v>
      </c>
      <c r="W638" s="26">
        <v>0</v>
      </c>
      <c r="X638" s="26">
        <v>0</v>
      </c>
      <c r="Y638" s="26">
        <v>0</v>
      </c>
      <c r="Z638" s="26">
        <v>0</v>
      </c>
      <c r="AA638" s="26">
        <v>0</v>
      </c>
      <c r="AB638" s="26">
        <v>0</v>
      </c>
      <c r="AC638" s="26">
        <v>0</v>
      </c>
      <c r="AD638" s="26">
        <v>0</v>
      </c>
      <c r="AE638" s="26">
        <v>0</v>
      </c>
      <c r="AF638" s="26">
        <v>0</v>
      </c>
      <c r="AG638" s="22">
        <f t="shared" si="45"/>
        <v>0</v>
      </c>
      <c r="AH638" s="22">
        <f t="shared" si="46"/>
        <v>0</v>
      </c>
      <c r="AI638" s="22">
        <f t="shared" si="47"/>
        <v>0</v>
      </c>
      <c r="AJ638" s="22">
        <f t="shared" ref="AJ638:AJ700" si="53">SUM(AE638:AF638)</f>
        <v>0</v>
      </c>
      <c r="AK638" s="22">
        <f t="shared" si="49"/>
        <v>0</v>
      </c>
    </row>
    <row r="639" spans="1:37">
      <c r="A639" s="4" t="s">
        <v>208</v>
      </c>
      <c r="B639" s="6" t="s">
        <v>1346</v>
      </c>
      <c r="C639" s="6" t="s">
        <v>975</v>
      </c>
      <c r="D639" s="6" t="s">
        <v>976</v>
      </c>
      <c r="E639" s="6" t="s">
        <v>1816</v>
      </c>
      <c r="F639" s="9" t="s">
        <v>199</v>
      </c>
      <c r="G639" s="24" t="s">
        <v>11</v>
      </c>
      <c r="H639" s="3" t="s">
        <v>1325</v>
      </c>
      <c r="I639" s="28">
        <v>40663</v>
      </c>
      <c r="J639" s="26"/>
      <c r="K639" s="26"/>
      <c r="L639" s="26"/>
      <c r="M639" s="26"/>
      <c r="N639" s="26"/>
      <c r="O639" s="26"/>
      <c r="P639" s="26"/>
      <c r="Q639" s="26"/>
      <c r="R639" s="26"/>
      <c r="S639" s="26">
        <v>0</v>
      </c>
      <c r="T639" s="26">
        <v>0</v>
      </c>
      <c r="U639" s="26">
        <v>0</v>
      </c>
      <c r="V639" s="26">
        <v>0</v>
      </c>
      <c r="W639" s="26">
        <v>0</v>
      </c>
      <c r="X639" s="26">
        <v>0</v>
      </c>
      <c r="Y639" s="26">
        <v>0</v>
      </c>
      <c r="Z639" s="26">
        <v>0</v>
      </c>
      <c r="AA639" s="26">
        <v>0</v>
      </c>
      <c r="AB639" s="26">
        <v>0</v>
      </c>
      <c r="AC639" s="26">
        <v>0</v>
      </c>
      <c r="AD639" s="26">
        <v>0</v>
      </c>
      <c r="AE639" s="26">
        <v>0</v>
      </c>
      <c r="AF639" s="26">
        <v>0</v>
      </c>
      <c r="AG639" s="22">
        <f t="shared" si="45"/>
        <v>0</v>
      </c>
      <c r="AH639" s="22">
        <f t="shared" si="46"/>
        <v>0</v>
      </c>
      <c r="AI639" s="22">
        <f t="shared" si="47"/>
        <v>0</v>
      </c>
      <c r="AJ639" s="22">
        <f t="shared" si="53"/>
        <v>0</v>
      </c>
      <c r="AK639" s="22">
        <f t="shared" si="49"/>
        <v>0</v>
      </c>
    </row>
    <row r="640" spans="1:37">
      <c r="A640" s="4" t="s">
        <v>208</v>
      </c>
      <c r="B640" s="6" t="s">
        <v>1366</v>
      </c>
      <c r="C640" s="6" t="s">
        <v>785</v>
      </c>
      <c r="D640" s="6" t="s">
        <v>786</v>
      </c>
      <c r="E640" s="6" t="s">
        <v>1819</v>
      </c>
      <c r="F640" s="9" t="s">
        <v>200</v>
      </c>
      <c r="G640" s="24" t="s">
        <v>201</v>
      </c>
      <c r="H640" s="3" t="s">
        <v>1325</v>
      </c>
      <c r="I640" s="28">
        <v>40892</v>
      </c>
      <c r="J640" s="26"/>
      <c r="K640" s="26"/>
      <c r="L640" s="26"/>
      <c r="M640" s="26"/>
      <c r="N640" s="26"/>
      <c r="O640" s="26"/>
      <c r="P640" s="26"/>
      <c r="Q640" s="26"/>
      <c r="R640" s="26"/>
      <c r="S640" s="26">
        <v>0</v>
      </c>
      <c r="T640" s="26">
        <v>0</v>
      </c>
      <c r="U640" s="26">
        <v>0</v>
      </c>
      <c r="V640" s="26">
        <v>0</v>
      </c>
      <c r="W640" s="26">
        <v>0</v>
      </c>
      <c r="X640" s="26">
        <v>0</v>
      </c>
      <c r="Y640" s="26">
        <v>0</v>
      </c>
      <c r="Z640" s="26">
        <v>0</v>
      </c>
      <c r="AA640" s="26">
        <v>0</v>
      </c>
      <c r="AB640" s="26">
        <v>0</v>
      </c>
      <c r="AC640" s="26">
        <v>0</v>
      </c>
      <c r="AD640" s="26">
        <v>0</v>
      </c>
      <c r="AE640" s="26">
        <v>0</v>
      </c>
      <c r="AF640" s="26">
        <v>0</v>
      </c>
      <c r="AG640" s="22">
        <f t="shared" si="45"/>
        <v>0</v>
      </c>
      <c r="AH640" s="22">
        <f t="shared" si="46"/>
        <v>0</v>
      </c>
      <c r="AI640" s="22">
        <f t="shared" si="47"/>
        <v>0</v>
      </c>
      <c r="AJ640" s="22">
        <f t="shared" si="53"/>
        <v>0</v>
      </c>
      <c r="AK640" s="22">
        <f t="shared" si="49"/>
        <v>0</v>
      </c>
    </row>
    <row r="641" spans="1:37">
      <c r="A641" s="4" t="s">
        <v>208</v>
      </c>
      <c r="B641" s="6" t="s">
        <v>1433</v>
      </c>
      <c r="C641" s="6" t="s">
        <v>908</v>
      </c>
      <c r="D641" s="6" t="s">
        <v>909</v>
      </c>
      <c r="E641" s="6" t="s">
        <v>1813</v>
      </c>
      <c r="F641" s="9" t="s">
        <v>199</v>
      </c>
      <c r="G641" s="24" t="s">
        <v>11</v>
      </c>
      <c r="H641" s="3" t="s">
        <v>1325</v>
      </c>
      <c r="I641" s="28">
        <v>41261</v>
      </c>
      <c r="J641" s="26"/>
      <c r="K641" s="26"/>
      <c r="L641" s="26"/>
      <c r="M641" s="26"/>
      <c r="N641" s="26"/>
      <c r="O641" s="26"/>
      <c r="P641" s="26"/>
      <c r="Q641" s="26"/>
      <c r="R641" s="26"/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Z641" s="26">
        <v>0</v>
      </c>
      <c r="AA641" s="26">
        <v>117753.62999999995</v>
      </c>
      <c r="AB641" s="26">
        <v>0</v>
      </c>
      <c r="AC641" s="26">
        <v>0</v>
      </c>
      <c r="AD641" s="26">
        <v>0</v>
      </c>
      <c r="AE641" s="26">
        <v>0</v>
      </c>
      <c r="AF641" s="26">
        <v>0</v>
      </c>
      <c r="AG641" s="22">
        <f t="shared" si="45"/>
        <v>0</v>
      </c>
      <c r="AH641" s="22">
        <f t="shared" si="46"/>
        <v>117753.62999999995</v>
      </c>
      <c r="AI641" s="22">
        <f t="shared" si="47"/>
        <v>0</v>
      </c>
      <c r="AJ641" s="22">
        <f t="shared" si="53"/>
        <v>0</v>
      </c>
      <c r="AK641" s="22">
        <f t="shared" si="49"/>
        <v>117753.62999999995</v>
      </c>
    </row>
    <row r="642" spans="1:37">
      <c r="A642" s="4" t="s">
        <v>208</v>
      </c>
      <c r="B642" s="6" t="s">
        <v>1355</v>
      </c>
      <c r="C642" s="6" t="s">
        <v>1760</v>
      </c>
      <c r="D642" s="6" t="s">
        <v>374</v>
      </c>
      <c r="E642" s="6" t="s">
        <v>1816</v>
      </c>
      <c r="F642" s="9" t="s">
        <v>199</v>
      </c>
      <c r="G642" s="24" t="s">
        <v>11</v>
      </c>
      <c r="H642" s="3" t="s">
        <v>1325</v>
      </c>
      <c r="I642" s="28">
        <v>40908</v>
      </c>
      <c r="J642" s="26"/>
      <c r="K642" s="26"/>
      <c r="L642" s="26"/>
      <c r="M642" s="26"/>
      <c r="N642" s="26"/>
      <c r="O642" s="26"/>
      <c r="P642" s="26"/>
      <c r="Q642" s="26"/>
      <c r="R642" s="26"/>
      <c r="S642" s="26">
        <v>0</v>
      </c>
      <c r="T642" s="26">
        <v>0</v>
      </c>
      <c r="U642" s="26">
        <v>0</v>
      </c>
      <c r="V642" s="26">
        <v>0</v>
      </c>
      <c r="W642" s="26">
        <v>0</v>
      </c>
      <c r="X642" s="26">
        <v>0</v>
      </c>
      <c r="Y642" s="26">
        <v>0</v>
      </c>
      <c r="Z642" s="26">
        <v>0</v>
      </c>
      <c r="AA642" s="26">
        <v>0</v>
      </c>
      <c r="AB642" s="26">
        <v>0</v>
      </c>
      <c r="AC642" s="26">
        <v>0</v>
      </c>
      <c r="AD642" s="26">
        <v>0</v>
      </c>
      <c r="AE642" s="26">
        <v>0</v>
      </c>
      <c r="AF642" s="26">
        <v>0</v>
      </c>
      <c r="AG642" s="22">
        <f t="shared" si="45"/>
        <v>0</v>
      </c>
      <c r="AH642" s="22">
        <f t="shared" si="46"/>
        <v>0</v>
      </c>
      <c r="AI642" s="22">
        <f t="shared" si="47"/>
        <v>0</v>
      </c>
      <c r="AJ642" s="22">
        <f t="shared" si="53"/>
        <v>0</v>
      </c>
      <c r="AK642" s="22">
        <f t="shared" si="49"/>
        <v>0</v>
      </c>
    </row>
    <row r="643" spans="1:37">
      <c r="A643" s="4" t="s">
        <v>208</v>
      </c>
      <c r="B643" s="6" t="s">
        <v>1350</v>
      </c>
      <c r="C643" s="6" t="s">
        <v>179</v>
      </c>
      <c r="D643" s="6" t="s">
        <v>196</v>
      </c>
      <c r="E643" s="6" t="s">
        <v>1811</v>
      </c>
      <c r="F643" s="9" t="s">
        <v>198</v>
      </c>
      <c r="G643" s="9" t="s">
        <v>205</v>
      </c>
      <c r="H643" s="3" t="s">
        <v>1325</v>
      </c>
      <c r="I643" s="28">
        <v>41247</v>
      </c>
      <c r="J643" s="26"/>
      <c r="K643" s="26"/>
      <c r="L643" s="26"/>
      <c r="M643" s="26"/>
      <c r="N643" s="26"/>
      <c r="O643" s="26"/>
      <c r="P643" s="26"/>
      <c r="Q643" s="26"/>
      <c r="R643" s="26"/>
      <c r="S643" s="26">
        <v>0</v>
      </c>
      <c r="T643" s="26">
        <v>0</v>
      </c>
      <c r="U643" s="26">
        <v>0</v>
      </c>
      <c r="V643" s="26">
        <v>0</v>
      </c>
      <c r="W643" s="26">
        <v>0</v>
      </c>
      <c r="X643" s="26">
        <v>0</v>
      </c>
      <c r="Y643" s="26">
        <v>0</v>
      </c>
      <c r="Z643" s="26">
        <v>0</v>
      </c>
      <c r="AA643" s="26">
        <v>116559.98000000004</v>
      </c>
      <c r="AB643" s="26">
        <v>0</v>
      </c>
      <c r="AC643" s="26">
        <v>0</v>
      </c>
      <c r="AD643" s="26">
        <v>0</v>
      </c>
      <c r="AE643" s="26">
        <v>0</v>
      </c>
      <c r="AF643" s="26">
        <v>0</v>
      </c>
      <c r="AG643" s="22">
        <f t="shared" si="45"/>
        <v>0</v>
      </c>
      <c r="AH643" s="22">
        <f t="shared" si="46"/>
        <v>116559.98000000004</v>
      </c>
      <c r="AI643" s="22">
        <f t="shared" si="47"/>
        <v>0</v>
      </c>
      <c r="AJ643" s="22">
        <f t="shared" si="53"/>
        <v>0</v>
      </c>
      <c r="AK643" s="22">
        <f t="shared" si="49"/>
        <v>116559.98000000004</v>
      </c>
    </row>
    <row r="644" spans="1:37">
      <c r="A644" s="4" t="s">
        <v>208</v>
      </c>
      <c r="B644" s="6" t="s">
        <v>1363</v>
      </c>
      <c r="C644" s="6" t="s">
        <v>1090</v>
      </c>
      <c r="D644" s="6" t="s">
        <v>1091</v>
      </c>
      <c r="E644" s="6" t="s">
        <v>1822</v>
      </c>
      <c r="F644" s="9" t="s">
        <v>9</v>
      </c>
      <c r="G644" s="24" t="s">
        <v>11</v>
      </c>
      <c r="H644" s="3" t="s">
        <v>1325</v>
      </c>
      <c r="I644" s="28">
        <v>41243</v>
      </c>
      <c r="J644" s="26"/>
      <c r="K644" s="26"/>
      <c r="L644" s="26"/>
      <c r="M644" s="26"/>
      <c r="N644" s="26"/>
      <c r="O644" s="26"/>
      <c r="P644" s="26"/>
      <c r="Q644" s="26"/>
      <c r="R644" s="26"/>
      <c r="S644" s="26">
        <v>0</v>
      </c>
      <c r="T644" s="26">
        <v>0</v>
      </c>
      <c r="U644" s="26">
        <v>0</v>
      </c>
      <c r="V644" s="26">
        <v>0</v>
      </c>
      <c r="W644" s="26">
        <v>0</v>
      </c>
      <c r="X644" s="26">
        <v>0</v>
      </c>
      <c r="Y644" s="26">
        <v>0</v>
      </c>
      <c r="Z644" s="26">
        <v>116359.21999999994</v>
      </c>
      <c r="AA644" s="26">
        <v>0</v>
      </c>
      <c r="AB644" s="26">
        <v>0</v>
      </c>
      <c r="AC644" s="26">
        <v>0</v>
      </c>
      <c r="AD644" s="26">
        <v>0</v>
      </c>
      <c r="AE644" s="26">
        <v>0</v>
      </c>
      <c r="AF644" s="26">
        <v>0</v>
      </c>
      <c r="AG644" s="22">
        <f t="shared" ref="AG644:AG705" si="54">SUM(J644:O644)</f>
        <v>0</v>
      </c>
      <c r="AH644" s="22">
        <f t="shared" ref="AH644:AH705" si="55">SUM(P644:AA644)</f>
        <v>116359.21999999994</v>
      </c>
      <c r="AI644" s="22">
        <f t="shared" ref="AI644:AI705" si="56">SUM(AB644:AD644)</f>
        <v>0</v>
      </c>
      <c r="AJ644" s="22">
        <f t="shared" si="53"/>
        <v>0</v>
      </c>
      <c r="AK644" s="22">
        <f t="shared" si="49"/>
        <v>116359.21999999994</v>
      </c>
    </row>
    <row r="645" spans="1:37">
      <c r="A645" s="4" t="s">
        <v>208</v>
      </c>
      <c r="B645" s="6" t="s">
        <v>1385</v>
      </c>
      <c r="C645" s="6" t="s">
        <v>899</v>
      </c>
      <c r="D645" s="6" t="s">
        <v>900</v>
      </c>
      <c r="E645" s="6" t="s">
        <v>1815</v>
      </c>
      <c r="F645" s="9" t="s">
        <v>202</v>
      </c>
      <c r="G645" s="24" t="s">
        <v>11</v>
      </c>
      <c r="H645" s="3" t="s">
        <v>1325</v>
      </c>
      <c r="I645" s="28">
        <v>40755</v>
      </c>
      <c r="J645" s="26"/>
      <c r="K645" s="26"/>
      <c r="L645" s="26"/>
      <c r="M645" s="26"/>
      <c r="N645" s="26"/>
      <c r="O645" s="26"/>
      <c r="P645" s="26"/>
      <c r="Q645" s="26"/>
      <c r="R645" s="26"/>
      <c r="S645" s="26">
        <v>0</v>
      </c>
      <c r="T645" s="26">
        <v>0</v>
      </c>
      <c r="U645" s="26">
        <v>0</v>
      </c>
      <c r="V645" s="26">
        <v>0</v>
      </c>
      <c r="W645" s="26">
        <v>0</v>
      </c>
      <c r="X645" s="26">
        <v>0</v>
      </c>
      <c r="Y645" s="26">
        <v>0</v>
      </c>
      <c r="Z645" s="26">
        <v>0</v>
      </c>
      <c r="AA645" s="26">
        <v>0</v>
      </c>
      <c r="AB645" s="26">
        <v>0</v>
      </c>
      <c r="AC645" s="26">
        <v>0</v>
      </c>
      <c r="AD645" s="26">
        <v>0</v>
      </c>
      <c r="AE645" s="26">
        <v>0</v>
      </c>
      <c r="AF645" s="26">
        <v>0</v>
      </c>
      <c r="AG645" s="22">
        <f t="shared" si="54"/>
        <v>0</v>
      </c>
      <c r="AH645" s="22">
        <f t="shared" si="55"/>
        <v>0</v>
      </c>
      <c r="AI645" s="22">
        <f t="shared" si="56"/>
        <v>0</v>
      </c>
      <c r="AJ645" s="22">
        <f t="shared" si="53"/>
        <v>0</v>
      </c>
      <c r="AK645" s="22">
        <f t="shared" ref="AK645:AK702" si="57">SUM(J645:AF645)</f>
        <v>0</v>
      </c>
    </row>
    <row r="646" spans="1:37">
      <c r="A646" s="4" t="s">
        <v>208</v>
      </c>
      <c r="B646" s="6" t="s">
        <v>1429</v>
      </c>
      <c r="C646" s="6" t="s">
        <v>1761</v>
      </c>
      <c r="D646" s="6" t="s">
        <v>1762</v>
      </c>
      <c r="E646" s="6" t="s">
        <v>1815</v>
      </c>
      <c r="F646" s="9" t="s">
        <v>199</v>
      </c>
      <c r="G646" s="24" t="s">
        <v>11</v>
      </c>
      <c r="H646" s="3" t="s">
        <v>1325</v>
      </c>
      <c r="I646" s="28">
        <v>41274</v>
      </c>
      <c r="J646" s="26"/>
      <c r="K646" s="26"/>
      <c r="L646" s="26"/>
      <c r="M646" s="26"/>
      <c r="N646" s="26"/>
      <c r="O646" s="26"/>
      <c r="P646" s="26"/>
      <c r="Q646" s="26"/>
      <c r="R646" s="26"/>
      <c r="S646" s="26">
        <v>0</v>
      </c>
      <c r="T646" s="26">
        <v>0</v>
      </c>
      <c r="U646" s="26">
        <v>0</v>
      </c>
      <c r="V646" s="26">
        <v>0</v>
      </c>
      <c r="W646" s="26">
        <v>0</v>
      </c>
      <c r="X646" s="26">
        <v>0</v>
      </c>
      <c r="Y646" s="26">
        <v>0</v>
      </c>
      <c r="Z646" s="26">
        <v>0</v>
      </c>
      <c r="AA646" s="26">
        <v>116126.70999999996</v>
      </c>
      <c r="AB646" s="26">
        <v>0</v>
      </c>
      <c r="AC646" s="26">
        <v>0</v>
      </c>
      <c r="AD646" s="26">
        <v>0</v>
      </c>
      <c r="AE646" s="26">
        <v>0</v>
      </c>
      <c r="AF646" s="26">
        <v>0</v>
      </c>
      <c r="AG646" s="22">
        <f t="shared" si="54"/>
        <v>0</v>
      </c>
      <c r="AH646" s="22">
        <f t="shared" si="55"/>
        <v>116126.70999999996</v>
      </c>
      <c r="AI646" s="22">
        <f t="shared" si="56"/>
        <v>0</v>
      </c>
      <c r="AJ646" s="22">
        <f t="shared" si="53"/>
        <v>0</v>
      </c>
      <c r="AK646" s="22">
        <f t="shared" si="57"/>
        <v>116126.70999999996</v>
      </c>
    </row>
    <row r="647" spans="1:37">
      <c r="A647" s="4" t="s">
        <v>208</v>
      </c>
      <c r="B647" s="6" t="s">
        <v>1370</v>
      </c>
      <c r="C647" s="6" t="s">
        <v>434</v>
      </c>
      <c r="D647" s="6" t="s">
        <v>435</v>
      </c>
      <c r="E647" s="6" t="s">
        <v>1816</v>
      </c>
      <c r="F647" s="9" t="s">
        <v>199</v>
      </c>
      <c r="G647" s="24" t="s">
        <v>11</v>
      </c>
      <c r="H647" s="3" t="s">
        <v>1325</v>
      </c>
      <c r="I647" s="28">
        <v>41105</v>
      </c>
      <c r="J647" s="26"/>
      <c r="K647" s="26"/>
      <c r="L647" s="26"/>
      <c r="M647" s="26"/>
      <c r="N647" s="26"/>
      <c r="O647" s="26"/>
      <c r="P647" s="26"/>
      <c r="Q647" s="26"/>
      <c r="R647" s="26"/>
      <c r="S647" s="26">
        <v>0</v>
      </c>
      <c r="T647" s="26">
        <v>0</v>
      </c>
      <c r="U647" s="26">
        <v>0</v>
      </c>
      <c r="V647" s="26">
        <v>116029.52</v>
      </c>
      <c r="W647" s="26">
        <v>0</v>
      </c>
      <c r="X647" s="26">
        <v>0</v>
      </c>
      <c r="Y647" s="26">
        <v>0</v>
      </c>
      <c r="Z647" s="26">
        <v>0</v>
      </c>
      <c r="AA647" s="26">
        <v>0</v>
      </c>
      <c r="AB647" s="26">
        <v>0</v>
      </c>
      <c r="AC647" s="26">
        <v>0</v>
      </c>
      <c r="AD647" s="26">
        <v>0</v>
      </c>
      <c r="AE647" s="26">
        <v>0</v>
      </c>
      <c r="AF647" s="26">
        <v>0</v>
      </c>
      <c r="AG647" s="22">
        <f t="shared" si="54"/>
        <v>0</v>
      </c>
      <c r="AH647" s="22">
        <f t="shared" si="55"/>
        <v>116029.52</v>
      </c>
      <c r="AI647" s="22">
        <f t="shared" si="56"/>
        <v>0</v>
      </c>
      <c r="AJ647" s="22">
        <f t="shared" si="53"/>
        <v>0</v>
      </c>
      <c r="AK647" s="22">
        <f t="shared" si="57"/>
        <v>116029.52</v>
      </c>
    </row>
    <row r="648" spans="1:37">
      <c r="A648" s="4" t="s">
        <v>208</v>
      </c>
      <c r="B648" s="6" t="s">
        <v>1363</v>
      </c>
      <c r="C648" s="6" t="s">
        <v>1763</v>
      </c>
      <c r="D648" s="6" t="s">
        <v>1764</v>
      </c>
      <c r="E648" s="6" t="s">
        <v>1813</v>
      </c>
      <c r="F648" s="9" t="s">
        <v>197</v>
      </c>
      <c r="G648" s="24" t="s">
        <v>11</v>
      </c>
      <c r="H648" s="3" t="s">
        <v>1325</v>
      </c>
      <c r="I648" s="28">
        <v>41274</v>
      </c>
      <c r="J648" s="26"/>
      <c r="K648" s="26"/>
      <c r="L648" s="26"/>
      <c r="M648" s="26"/>
      <c r="N648" s="26"/>
      <c r="O648" s="26"/>
      <c r="P648" s="26"/>
      <c r="Q648" s="26"/>
      <c r="R648" s="26"/>
      <c r="S648" s="26">
        <v>0</v>
      </c>
      <c r="T648" s="26">
        <v>0</v>
      </c>
      <c r="U648" s="26">
        <v>0</v>
      </c>
      <c r="V648" s="26">
        <v>0</v>
      </c>
      <c r="W648" s="26">
        <v>0</v>
      </c>
      <c r="X648" s="26">
        <v>0</v>
      </c>
      <c r="Y648" s="26">
        <v>0</v>
      </c>
      <c r="Z648" s="26">
        <v>0</v>
      </c>
      <c r="AA648" s="26">
        <v>114696.68</v>
      </c>
      <c r="AB648" s="26">
        <v>0</v>
      </c>
      <c r="AC648" s="26">
        <v>0</v>
      </c>
      <c r="AD648" s="26">
        <v>0</v>
      </c>
      <c r="AE648" s="26">
        <v>0</v>
      </c>
      <c r="AF648" s="26">
        <v>0</v>
      </c>
      <c r="AG648" s="22">
        <f t="shared" si="54"/>
        <v>0</v>
      </c>
      <c r="AH648" s="22">
        <f t="shared" si="55"/>
        <v>114696.68</v>
      </c>
      <c r="AI648" s="22">
        <f t="shared" si="56"/>
        <v>0</v>
      </c>
      <c r="AJ648" s="22">
        <f t="shared" si="53"/>
        <v>0</v>
      </c>
      <c r="AK648" s="22">
        <f t="shared" si="57"/>
        <v>114696.68</v>
      </c>
    </row>
    <row r="649" spans="1:37">
      <c r="A649" s="4" t="s">
        <v>208</v>
      </c>
      <c r="B649" s="6" t="s">
        <v>1414</v>
      </c>
      <c r="C649" s="6" t="s">
        <v>640</v>
      </c>
      <c r="D649" s="6" t="s">
        <v>641</v>
      </c>
      <c r="E649" s="6" t="s">
        <v>1816</v>
      </c>
      <c r="F649" s="9" t="s">
        <v>199</v>
      </c>
      <c r="G649" s="24" t="s">
        <v>11</v>
      </c>
      <c r="H649" s="3" t="s">
        <v>1325</v>
      </c>
      <c r="I649" s="28">
        <v>41060</v>
      </c>
      <c r="J649" s="26"/>
      <c r="K649" s="26"/>
      <c r="L649" s="26"/>
      <c r="M649" s="26"/>
      <c r="N649" s="26"/>
      <c r="O649" s="26"/>
      <c r="P649" s="26"/>
      <c r="Q649" s="26"/>
      <c r="R649" s="26"/>
      <c r="S649" s="26">
        <v>0</v>
      </c>
      <c r="T649" s="26">
        <v>114066.69</v>
      </c>
      <c r="U649" s="26">
        <v>0</v>
      </c>
      <c r="V649" s="26">
        <v>0</v>
      </c>
      <c r="W649" s="26">
        <v>0</v>
      </c>
      <c r="X649" s="26">
        <v>0</v>
      </c>
      <c r="Y649" s="26">
        <v>0</v>
      </c>
      <c r="Z649" s="26">
        <v>0</v>
      </c>
      <c r="AA649" s="26">
        <v>0</v>
      </c>
      <c r="AB649" s="26">
        <v>0</v>
      </c>
      <c r="AC649" s="26">
        <v>0</v>
      </c>
      <c r="AD649" s="26">
        <v>0</v>
      </c>
      <c r="AE649" s="26">
        <v>0</v>
      </c>
      <c r="AF649" s="26">
        <v>0</v>
      </c>
      <c r="AG649" s="22">
        <f t="shared" si="54"/>
        <v>0</v>
      </c>
      <c r="AH649" s="22">
        <f t="shared" si="55"/>
        <v>114066.69</v>
      </c>
      <c r="AI649" s="22">
        <f t="shared" si="56"/>
        <v>0</v>
      </c>
      <c r="AJ649" s="22">
        <f t="shared" si="53"/>
        <v>0</v>
      </c>
      <c r="AK649" s="22">
        <f t="shared" si="57"/>
        <v>114066.69</v>
      </c>
    </row>
    <row r="650" spans="1:37">
      <c r="A650" s="4" t="s">
        <v>208</v>
      </c>
      <c r="B650" s="6" t="s">
        <v>1382</v>
      </c>
      <c r="C650" s="6" t="s">
        <v>1765</v>
      </c>
      <c r="D650" s="6" t="s">
        <v>1766</v>
      </c>
      <c r="E650" s="6" t="s">
        <v>1812</v>
      </c>
      <c r="F650" s="9" t="s">
        <v>199</v>
      </c>
      <c r="G650" s="24" t="s">
        <v>11</v>
      </c>
      <c r="H650" s="3" t="s">
        <v>1325</v>
      </c>
      <c r="I650" s="28">
        <v>40877</v>
      </c>
      <c r="J650" s="26"/>
      <c r="K650" s="26"/>
      <c r="L650" s="26"/>
      <c r="M650" s="26"/>
      <c r="N650" s="26"/>
      <c r="O650" s="26"/>
      <c r="P650" s="26"/>
      <c r="Q650" s="26"/>
      <c r="R650" s="26"/>
      <c r="S650" s="26">
        <v>0</v>
      </c>
      <c r="T650" s="26">
        <v>0</v>
      </c>
      <c r="U650" s="26">
        <v>0</v>
      </c>
      <c r="V650" s="26">
        <v>0</v>
      </c>
      <c r="W650" s="26">
        <v>0</v>
      </c>
      <c r="X650" s="26">
        <v>0</v>
      </c>
      <c r="Y650" s="26">
        <v>0</v>
      </c>
      <c r="Z650" s="26">
        <v>0</v>
      </c>
      <c r="AA650" s="26">
        <v>0</v>
      </c>
      <c r="AB650" s="26">
        <v>0</v>
      </c>
      <c r="AC650" s="26">
        <v>0</v>
      </c>
      <c r="AD650" s="26">
        <v>0</v>
      </c>
      <c r="AE650" s="26">
        <v>0</v>
      </c>
      <c r="AF650" s="26">
        <v>0</v>
      </c>
      <c r="AG650" s="22">
        <f t="shared" si="54"/>
        <v>0</v>
      </c>
      <c r="AH650" s="22">
        <f t="shared" si="55"/>
        <v>0</v>
      </c>
      <c r="AI650" s="22">
        <f t="shared" si="56"/>
        <v>0</v>
      </c>
      <c r="AJ650" s="22">
        <f t="shared" si="53"/>
        <v>0</v>
      </c>
      <c r="AK650" s="22">
        <f t="shared" si="57"/>
        <v>0</v>
      </c>
    </row>
    <row r="651" spans="1:37">
      <c r="A651" s="4" t="s">
        <v>208</v>
      </c>
      <c r="B651" s="6" t="s">
        <v>1427</v>
      </c>
      <c r="C651" s="6" t="s">
        <v>1767</v>
      </c>
      <c r="D651" s="6" t="s">
        <v>1768</v>
      </c>
      <c r="E651" s="6" t="s">
        <v>1816</v>
      </c>
      <c r="F651" s="9" t="s">
        <v>1201</v>
      </c>
      <c r="G651" s="24" t="s">
        <v>11</v>
      </c>
      <c r="H651" s="3" t="s">
        <v>1325</v>
      </c>
      <c r="I651" s="28">
        <v>41246</v>
      </c>
      <c r="J651" s="26"/>
      <c r="K651" s="26"/>
      <c r="L651" s="26"/>
      <c r="M651" s="26"/>
      <c r="N651" s="26"/>
      <c r="O651" s="26"/>
      <c r="P651" s="26"/>
      <c r="Q651" s="26"/>
      <c r="R651" s="26"/>
      <c r="S651" s="26">
        <v>0</v>
      </c>
      <c r="T651" s="26">
        <v>0</v>
      </c>
      <c r="U651" s="26">
        <v>0</v>
      </c>
      <c r="V651" s="26">
        <v>0</v>
      </c>
      <c r="W651" s="26">
        <v>0</v>
      </c>
      <c r="X651" s="26">
        <v>0</v>
      </c>
      <c r="Y651" s="26">
        <v>0</v>
      </c>
      <c r="Z651" s="26">
        <v>0</v>
      </c>
      <c r="AA651" s="26">
        <v>112028</v>
      </c>
      <c r="AB651" s="26">
        <v>0</v>
      </c>
      <c r="AC651" s="26">
        <v>0</v>
      </c>
      <c r="AD651" s="26">
        <v>0</v>
      </c>
      <c r="AE651" s="26">
        <v>0</v>
      </c>
      <c r="AF651" s="26">
        <v>0</v>
      </c>
      <c r="AG651" s="22">
        <f t="shared" si="54"/>
        <v>0</v>
      </c>
      <c r="AH651" s="22">
        <f t="shared" si="55"/>
        <v>112028</v>
      </c>
      <c r="AI651" s="22">
        <f t="shared" si="56"/>
        <v>0</v>
      </c>
      <c r="AJ651" s="22">
        <f t="shared" si="53"/>
        <v>0</v>
      </c>
      <c r="AK651" s="22">
        <f t="shared" si="57"/>
        <v>112028</v>
      </c>
    </row>
    <row r="652" spans="1:37">
      <c r="A652" s="4" t="s">
        <v>208</v>
      </c>
      <c r="B652" s="6" t="s">
        <v>1355</v>
      </c>
      <c r="C652" s="6" t="s">
        <v>690</v>
      </c>
      <c r="D652" s="6" t="s">
        <v>691</v>
      </c>
      <c r="E652" s="6" t="s">
        <v>1816</v>
      </c>
      <c r="F652" s="9" t="s">
        <v>199</v>
      </c>
      <c r="G652" s="24" t="s">
        <v>11</v>
      </c>
      <c r="H652" s="3" t="s">
        <v>1325</v>
      </c>
      <c r="I652" s="28">
        <v>41182</v>
      </c>
      <c r="J652" s="26"/>
      <c r="K652" s="26"/>
      <c r="L652" s="26"/>
      <c r="M652" s="26"/>
      <c r="N652" s="26"/>
      <c r="O652" s="26"/>
      <c r="P652" s="26"/>
      <c r="Q652" s="26"/>
      <c r="R652" s="26"/>
      <c r="S652" s="26">
        <v>0</v>
      </c>
      <c r="T652" s="26">
        <v>0</v>
      </c>
      <c r="U652" s="26">
        <v>0</v>
      </c>
      <c r="V652" s="26">
        <v>0</v>
      </c>
      <c r="W652" s="26">
        <v>0</v>
      </c>
      <c r="X652" s="26">
        <v>111439.9</v>
      </c>
      <c r="Y652" s="26">
        <v>0</v>
      </c>
      <c r="Z652" s="26">
        <v>0</v>
      </c>
      <c r="AA652" s="26">
        <v>0</v>
      </c>
      <c r="AB652" s="26">
        <v>0</v>
      </c>
      <c r="AC652" s="26">
        <v>0</v>
      </c>
      <c r="AD652" s="26">
        <v>0</v>
      </c>
      <c r="AE652" s="26">
        <v>0</v>
      </c>
      <c r="AF652" s="26">
        <v>0</v>
      </c>
      <c r="AG652" s="22">
        <f t="shared" si="54"/>
        <v>0</v>
      </c>
      <c r="AH652" s="22">
        <f t="shared" si="55"/>
        <v>111439.9</v>
      </c>
      <c r="AI652" s="22">
        <f t="shared" si="56"/>
        <v>0</v>
      </c>
      <c r="AJ652" s="22">
        <f t="shared" si="53"/>
        <v>0</v>
      </c>
      <c r="AK652" s="22">
        <f t="shared" si="57"/>
        <v>111439.9</v>
      </c>
    </row>
    <row r="653" spans="1:37">
      <c r="A653" s="4" t="s">
        <v>208</v>
      </c>
      <c r="B653" s="6" t="s">
        <v>1375</v>
      </c>
      <c r="C653" s="6" t="s">
        <v>395</v>
      </c>
      <c r="D653" s="6" t="s">
        <v>396</v>
      </c>
      <c r="E653" s="6" t="s">
        <v>1816</v>
      </c>
      <c r="F653" s="9" t="s">
        <v>199</v>
      </c>
      <c r="G653" s="24" t="s">
        <v>11</v>
      </c>
      <c r="H653" s="3" t="s">
        <v>1325</v>
      </c>
      <c r="I653" s="28">
        <v>41090</v>
      </c>
      <c r="J653" s="26"/>
      <c r="K653" s="26"/>
      <c r="L653" s="26"/>
      <c r="M653" s="26"/>
      <c r="N653" s="26"/>
      <c r="O653" s="26"/>
      <c r="P653" s="26"/>
      <c r="Q653" s="26"/>
      <c r="R653" s="26"/>
      <c r="S653" s="26">
        <v>0</v>
      </c>
      <c r="T653" s="26">
        <v>0</v>
      </c>
      <c r="U653" s="26">
        <v>111383</v>
      </c>
      <c r="V653" s="26">
        <v>0</v>
      </c>
      <c r="W653" s="26">
        <v>0</v>
      </c>
      <c r="X653" s="26">
        <v>0</v>
      </c>
      <c r="Y653" s="26">
        <v>0</v>
      </c>
      <c r="Z653" s="26">
        <v>0</v>
      </c>
      <c r="AA653" s="26">
        <v>0</v>
      </c>
      <c r="AB653" s="26">
        <v>0</v>
      </c>
      <c r="AC653" s="26">
        <v>0</v>
      </c>
      <c r="AD653" s="26">
        <v>0</v>
      </c>
      <c r="AE653" s="26">
        <v>0</v>
      </c>
      <c r="AF653" s="26">
        <v>0</v>
      </c>
      <c r="AG653" s="22">
        <f t="shared" si="54"/>
        <v>0</v>
      </c>
      <c r="AH653" s="22">
        <f t="shared" si="55"/>
        <v>111383</v>
      </c>
      <c r="AI653" s="22">
        <f t="shared" si="56"/>
        <v>0</v>
      </c>
      <c r="AJ653" s="22">
        <f t="shared" si="53"/>
        <v>0</v>
      </c>
      <c r="AK653" s="22">
        <f t="shared" si="57"/>
        <v>111383</v>
      </c>
    </row>
    <row r="654" spans="1:37">
      <c r="A654" s="4" t="s">
        <v>208</v>
      </c>
      <c r="B654" s="6" t="s">
        <v>1375</v>
      </c>
      <c r="C654" s="6" t="s">
        <v>405</v>
      </c>
      <c r="D654" s="6" t="s">
        <v>406</v>
      </c>
      <c r="E654" s="6" t="s">
        <v>1816</v>
      </c>
      <c r="F654" s="9" t="s">
        <v>199</v>
      </c>
      <c r="G654" s="24" t="s">
        <v>11</v>
      </c>
      <c r="H654" s="3" t="s">
        <v>1325</v>
      </c>
      <c r="I654" s="28">
        <v>41061</v>
      </c>
      <c r="J654" s="26"/>
      <c r="K654" s="26"/>
      <c r="L654" s="26"/>
      <c r="M654" s="26"/>
      <c r="N654" s="26"/>
      <c r="O654" s="26"/>
      <c r="P654" s="26"/>
      <c r="Q654" s="26"/>
      <c r="R654" s="26"/>
      <c r="S654" s="26">
        <v>0</v>
      </c>
      <c r="T654" s="26">
        <v>0</v>
      </c>
      <c r="U654" s="26">
        <v>111165</v>
      </c>
      <c r="V654" s="26">
        <v>0</v>
      </c>
      <c r="W654" s="26">
        <v>0</v>
      </c>
      <c r="X654" s="26">
        <v>0</v>
      </c>
      <c r="Y654" s="26">
        <v>0</v>
      </c>
      <c r="Z654" s="26">
        <v>0</v>
      </c>
      <c r="AA654" s="26">
        <v>0</v>
      </c>
      <c r="AB654" s="26">
        <v>0</v>
      </c>
      <c r="AC654" s="26">
        <v>0</v>
      </c>
      <c r="AD654" s="26">
        <v>0</v>
      </c>
      <c r="AE654" s="26">
        <v>0</v>
      </c>
      <c r="AF654" s="26">
        <v>0</v>
      </c>
      <c r="AG654" s="22">
        <f t="shared" si="54"/>
        <v>0</v>
      </c>
      <c r="AH654" s="22">
        <f t="shared" si="55"/>
        <v>111165</v>
      </c>
      <c r="AI654" s="22">
        <f t="shared" si="56"/>
        <v>0</v>
      </c>
      <c r="AJ654" s="22">
        <f t="shared" si="53"/>
        <v>0</v>
      </c>
      <c r="AK654" s="22">
        <f t="shared" si="57"/>
        <v>111165</v>
      </c>
    </row>
    <row r="655" spans="1:37">
      <c r="A655" s="4" t="s">
        <v>208</v>
      </c>
      <c r="B655" s="6" t="s">
        <v>1419</v>
      </c>
      <c r="C655" s="6" t="s">
        <v>1769</v>
      </c>
      <c r="D655" s="6" t="s">
        <v>1770</v>
      </c>
      <c r="E655" s="6" t="s">
        <v>1816</v>
      </c>
      <c r="F655" s="9" t="s">
        <v>199</v>
      </c>
      <c r="G655" s="24" t="s">
        <v>11</v>
      </c>
      <c r="H655" s="3" t="s">
        <v>1325</v>
      </c>
      <c r="I655" s="28">
        <v>40999</v>
      </c>
      <c r="J655" s="26"/>
      <c r="K655" s="26"/>
      <c r="L655" s="26"/>
      <c r="M655" s="26"/>
      <c r="N655" s="26"/>
      <c r="O655" s="26"/>
      <c r="P655" s="26"/>
      <c r="Q655" s="26"/>
      <c r="R655" s="26"/>
      <c r="S655" s="26">
        <v>5175</v>
      </c>
      <c r="T655" s="26">
        <v>1035</v>
      </c>
      <c r="U655" s="26">
        <v>0</v>
      </c>
      <c r="V655" s="26">
        <v>0</v>
      </c>
      <c r="W655" s="26">
        <v>0</v>
      </c>
      <c r="X655" s="26">
        <v>0</v>
      </c>
      <c r="Y655" s="26">
        <v>0</v>
      </c>
      <c r="Z655" s="26">
        <v>0</v>
      </c>
      <c r="AA655" s="26">
        <v>0</v>
      </c>
      <c r="AB655" s="26">
        <v>0</v>
      </c>
      <c r="AC655" s="26">
        <v>0</v>
      </c>
      <c r="AD655" s="26">
        <v>0</v>
      </c>
      <c r="AE655" s="26">
        <v>0</v>
      </c>
      <c r="AF655" s="26">
        <v>0</v>
      </c>
      <c r="AG655" s="22">
        <f t="shared" si="54"/>
        <v>0</v>
      </c>
      <c r="AH655" s="22">
        <f t="shared" si="55"/>
        <v>6210</v>
      </c>
      <c r="AI655" s="22">
        <f t="shared" si="56"/>
        <v>0</v>
      </c>
      <c r="AJ655" s="22">
        <f t="shared" si="53"/>
        <v>0</v>
      </c>
      <c r="AK655" s="22">
        <f t="shared" si="57"/>
        <v>6210</v>
      </c>
    </row>
    <row r="656" spans="1:37">
      <c r="A656" s="4" t="s">
        <v>208</v>
      </c>
      <c r="B656" s="6" t="s">
        <v>1386</v>
      </c>
      <c r="C656" s="6" t="s">
        <v>1771</v>
      </c>
      <c r="D656" s="6" t="s">
        <v>1772</v>
      </c>
      <c r="E656" s="6" t="s">
        <v>1816</v>
      </c>
      <c r="F656" s="9" t="s">
        <v>199</v>
      </c>
      <c r="G656" s="24" t="s">
        <v>11</v>
      </c>
      <c r="H656" s="3" t="s">
        <v>1325</v>
      </c>
      <c r="I656" s="28">
        <v>40908</v>
      </c>
      <c r="J656" s="26"/>
      <c r="K656" s="26"/>
      <c r="L656" s="26"/>
      <c r="M656" s="26"/>
      <c r="N656" s="26"/>
      <c r="O656" s="26"/>
      <c r="P656" s="26"/>
      <c r="Q656" s="26"/>
      <c r="R656" s="26"/>
      <c r="S656" s="26">
        <v>0</v>
      </c>
      <c r="T656" s="26">
        <v>0</v>
      </c>
      <c r="U656" s="26">
        <v>0</v>
      </c>
      <c r="V656" s="26">
        <v>0</v>
      </c>
      <c r="W656" s="26">
        <v>0</v>
      </c>
      <c r="X656" s="26">
        <v>0</v>
      </c>
      <c r="Y656" s="26">
        <v>0</v>
      </c>
      <c r="Z656" s="26">
        <v>0</v>
      </c>
      <c r="AA656" s="26">
        <v>0</v>
      </c>
      <c r="AB656" s="26">
        <v>0</v>
      </c>
      <c r="AC656" s="26">
        <v>0</v>
      </c>
      <c r="AD656" s="26">
        <v>0</v>
      </c>
      <c r="AE656" s="26">
        <v>0</v>
      </c>
      <c r="AF656" s="26">
        <v>0</v>
      </c>
      <c r="AG656" s="22">
        <f t="shared" si="54"/>
        <v>0</v>
      </c>
      <c r="AH656" s="22">
        <f t="shared" si="55"/>
        <v>0</v>
      </c>
      <c r="AI656" s="22">
        <f t="shared" si="56"/>
        <v>0</v>
      </c>
      <c r="AJ656" s="22">
        <f t="shared" si="53"/>
        <v>0</v>
      </c>
      <c r="AK656" s="22">
        <f t="shared" si="57"/>
        <v>0</v>
      </c>
    </row>
    <row r="657" spans="1:37">
      <c r="A657" s="4" t="s">
        <v>208</v>
      </c>
      <c r="B657" s="6" t="s">
        <v>1382</v>
      </c>
      <c r="C657" s="6" t="s">
        <v>1194</v>
      </c>
      <c r="D657" s="6" t="s">
        <v>1195</v>
      </c>
      <c r="E657" s="11" t="s">
        <v>1822</v>
      </c>
      <c r="F657" s="9" t="s">
        <v>9</v>
      </c>
      <c r="G657" s="24" t="s">
        <v>11</v>
      </c>
      <c r="H657" s="3" t="s">
        <v>1325</v>
      </c>
      <c r="I657" s="28">
        <v>41243</v>
      </c>
      <c r="J657" s="26"/>
      <c r="K657" s="26"/>
      <c r="L657" s="26"/>
      <c r="M657" s="26"/>
      <c r="N657" s="26"/>
      <c r="O657" s="26"/>
      <c r="P657" s="26"/>
      <c r="Q657" s="26"/>
      <c r="R657" s="26"/>
      <c r="S657" s="26">
        <v>0</v>
      </c>
      <c r="T657" s="26">
        <v>0</v>
      </c>
      <c r="U657" s="26">
        <v>0</v>
      </c>
      <c r="V657" s="26">
        <v>0</v>
      </c>
      <c r="W657" s="26">
        <v>0</v>
      </c>
      <c r="X657" s="26">
        <v>0</v>
      </c>
      <c r="Y657" s="26">
        <v>0</v>
      </c>
      <c r="Z657" s="26">
        <v>110367.38</v>
      </c>
      <c r="AA657" s="26">
        <v>0</v>
      </c>
      <c r="AB657" s="26">
        <v>0</v>
      </c>
      <c r="AC657" s="26">
        <v>0</v>
      </c>
      <c r="AD657" s="26">
        <v>0</v>
      </c>
      <c r="AE657" s="26">
        <v>0</v>
      </c>
      <c r="AF657" s="26">
        <v>0</v>
      </c>
      <c r="AG657" s="22">
        <f t="shared" si="54"/>
        <v>0</v>
      </c>
      <c r="AH657" s="22">
        <f t="shared" si="55"/>
        <v>110367.38</v>
      </c>
      <c r="AI657" s="22">
        <f t="shared" si="56"/>
        <v>0</v>
      </c>
      <c r="AJ657" s="22">
        <f t="shared" si="53"/>
        <v>0</v>
      </c>
      <c r="AK657" s="22">
        <f t="shared" si="57"/>
        <v>110367.38</v>
      </c>
    </row>
    <row r="658" spans="1:37">
      <c r="A658" s="4" t="s">
        <v>208</v>
      </c>
      <c r="B658" s="6" t="s">
        <v>1405</v>
      </c>
      <c r="C658" s="6" t="s">
        <v>1773</v>
      </c>
      <c r="D658" s="6" t="s">
        <v>1774</v>
      </c>
      <c r="E658" s="6" t="s">
        <v>1815</v>
      </c>
      <c r="F658" s="9" t="s">
        <v>9</v>
      </c>
      <c r="G658" s="24" t="s">
        <v>11</v>
      </c>
      <c r="H658" s="3" t="s">
        <v>1325</v>
      </c>
      <c r="I658" s="28">
        <v>41274</v>
      </c>
      <c r="J658" s="26"/>
      <c r="K658" s="26"/>
      <c r="L658" s="26"/>
      <c r="M658" s="26"/>
      <c r="N658" s="26"/>
      <c r="O658" s="26"/>
      <c r="P658" s="26"/>
      <c r="Q658" s="26"/>
      <c r="R658" s="26"/>
      <c r="S658" s="26">
        <v>0</v>
      </c>
      <c r="T658" s="26">
        <v>0</v>
      </c>
      <c r="U658" s="26">
        <v>0</v>
      </c>
      <c r="V658" s="26">
        <v>0</v>
      </c>
      <c r="W658" s="26">
        <v>0</v>
      </c>
      <c r="X658" s="26">
        <v>0</v>
      </c>
      <c r="Y658" s="26">
        <v>0</v>
      </c>
      <c r="Z658" s="26">
        <v>0</v>
      </c>
      <c r="AA658" s="26">
        <v>109684.26999999999</v>
      </c>
      <c r="AB658" s="26">
        <v>0</v>
      </c>
      <c r="AC658" s="26">
        <v>0</v>
      </c>
      <c r="AD658" s="26">
        <v>0</v>
      </c>
      <c r="AE658" s="26">
        <v>0</v>
      </c>
      <c r="AF658" s="26">
        <v>0</v>
      </c>
      <c r="AG658" s="22">
        <f t="shared" si="54"/>
        <v>0</v>
      </c>
      <c r="AH658" s="22">
        <f t="shared" si="55"/>
        <v>109684.26999999999</v>
      </c>
      <c r="AI658" s="22">
        <f t="shared" si="56"/>
        <v>0</v>
      </c>
      <c r="AJ658" s="22">
        <f t="shared" si="53"/>
        <v>0</v>
      </c>
      <c r="AK658" s="22">
        <f t="shared" si="57"/>
        <v>109684.26999999999</v>
      </c>
    </row>
    <row r="659" spans="1:37">
      <c r="A659" s="4" t="s">
        <v>208</v>
      </c>
      <c r="B659" s="6" t="s">
        <v>1356</v>
      </c>
      <c r="C659" s="6" t="s">
        <v>674</v>
      </c>
      <c r="D659" s="6" t="s">
        <v>675</v>
      </c>
      <c r="E659" s="6" t="s">
        <v>1815</v>
      </c>
      <c r="F659" s="9" t="s">
        <v>199</v>
      </c>
      <c r="G659" s="24" t="s">
        <v>11</v>
      </c>
      <c r="H659" s="3" t="s">
        <v>1325</v>
      </c>
      <c r="I659" s="28">
        <v>41182</v>
      </c>
      <c r="J659" s="26"/>
      <c r="K659" s="26"/>
      <c r="L659" s="26"/>
      <c r="M659" s="26"/>
      <c r="N659" s="26"/>
      <c r="O659" s="26"/>
      <c r="P659" s="26"/>
      <c r="Q659" s="26"/>
      <c r="R659" s="26"/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109310.84999999998</v>
      </c>
      <c r="Y659" s="26">
        <v>0</v>
      </c>
      <c r="Z659" s="26">
        <v>0</v>
      </c>
      <c r="AA659" s="26">
        <v>0</v>
      </c>
      <c r="AB659" s="26">
        <v>0</v>
      </c>
      <c r="AC659" s="26">
        <v>0</v>
      </c>
      <c r="AD659" s="26">
        <v>0</v>
      </c>
      <c r="AE659" s="26">
        <v>0</v>
      </c>
      <c r="AF659" s="26">
        <v>0</v>
      </c>
      <c r="AG659" s="22">
        <f t="shared" si="54"/>
        <v>0</v>
      </c>
      <c r="AH659" s="22">
        <f t="shared" si="55"/>
        <v>109310.84999999998</v>
      </c>
      <c r="AI659" s="22">
        <f t="shared" si="56"/>
        <v>0</v>
      </c>
      <c r="AJ659" s="22">
        <f t="shared" si="53"/>
        <v>0</v>
      </c>
      <c r="AK659" s="22">
        <f t="shared" si="57"/>
        <v>109310.84999999998</v>
      </c>
    </row>
    <row r="660" spans="1:37">
      <c r="A660" s="4" t="s">
        <v>208</v>
      </c>
      <c r="B660" s="6" t="s">
        <v>1402</v>
      </c>
      <c r="C660" s="6" t="s">
        <v>1775</v>
      </c>
      <c r="D660" s="6" t="s">
        <v>1776</v>
      </c>
      <c r="E660" s="6" t="s">
        <v>1815</v>
      </c>
      <c r="F660" s="9" t="s">
        <v>199</v>
      </c>
      <c r="G660" s="24" t="s">
        <v>11</v>
      </c>
      <c r="H660" s="3" t="s">
        <v>1325</v>
      </c>
      <c r="I660" s="28">
        <v>41274</v>
      </c>
      <c r="J660" s="26"/>
      <c r="K660" s="26"/>
      <c r="L660" s="26"/>
      <c r="M660" s="26"/>
      <c r="N660" s="26"/>
      <c r="O660" s="26"/>
      <c r="P660" s="26"/>
      <c r="Q660" s="26"/>
      <c r="R660" s="26"/>
      <c r="S660" s="26">
        <v>0</v>
      </c>
      <c r="T660" s="26">
        <v>0</v>
      </c>
      <c r="U660" s="26">
        <v>0</v>
      </c>
      <c r="V660" s="26">
        <v>0</v>
      </c>
      <c r="W660" s="26">
        <v>0</v>
      </c>
      <c r="X660" s="26">
        <v>0</v>
      </c>
      <c r="Y660" s="26">
        <v>0</v>
      </c>
      <c r="Z660" s="26">
        <v>0</v>
      </c>
      <c r="AA660" s="26">
        <v>109214.43999999999</v>
      </c>
      <c r="AB660" s="26">
        <v>0</v>
      </c>
      <c r="AC660" s="26">
        <v>0</v>
      </c>
      <c r="AD660" s="26">
        <v>0</v>
      </c>
      <c r="AE660" s="26">
        <v>0</v>
      </c>
      <c r="AF660" s="26">
        <v>0</v>
      </c>
      <c r="AG660" s="22">
        <f t="shared" si="54"/>
        <v>0</v>
      </c>
      <c r="AH660" s="22">
        <f t="shared" si="55"/>
        <v>109214.43999999999</v>
      </c>
      <c r="AI660" s="22">
        <f t="shared" si="56"/>
        <v>0</v>
      </c>
      <c r="AJ660" s="22">
        <f t="shared" si="53"/>
        <v>0</v>
      </c>
      <c r="AK660" s="22">
        <f t="shared" si="57"/>
        <v>109214.43999999999</v>
      </c>
    </row>
    <row r="661" spans="1:37">
      <c r="A661" s="4" t="s">
        <v>208</v>
      </c>
      <c r="B661" s="6" t="s">
        <v>1378</v>
      </c>
      <c r="C661" s="6" t="s">
        <v>670</v>
      </c>
      <c r="D661" s="6" t="s">
        <v>1777</v>
      </c>
      <c r="E661" s="6" t="s">
        <v>1814</v>
      </c>
      <c r="F661" s="9" t="s">
        <v>199</v>
      </c>
      <c r="G661" s="24" t="s">
        <v>11</v>
      </c>
      <c r="H661" s="3" t="s">
        <v>1325</v>
      </c>
      <c r="I661" s="28">
        <v>41274</v>
      </c>
      <c r="J661" s="26"/>
      <c r="K661" s="26"/>
      <c r="L661" s="26"/>
      <c r="M661" s="26"/>
      <c r="N661" s="26"/>
      <c r="O661" s="26"/>
      <c r="P661" s="26"/>
      <c r="Q661" s="26"/>
      <c r="R661" s="26"/>
      <c r="S661" s="26">
        <v>0</v>
      </c>
      <c r="T661" s="26">
        <v>0</v>
      </c>
      <c r="U661" s="26">
        <v>0</v>
      </c>
      <c r="V661" s="26">
        <v>0</v>
      </c>
      <c r="W661" s="26">
        <v>0</v>
      </c>
      <c r="X661" s="26">
        <v>0</v>
      </c>
      <c r="Y661" s="26">
        <v>0</v>
      </c>
      <c r="Z661" s="26">
        <v>0</v>
      </c>
      <c r="AA661" s="26">
        <v>108415</v>
      </c>
      <c r="AB661" s="26">
        <v>0</v>
      </c>
      <c r="AC661" s="26">
        <v>0</v>
      </c>
      <c r="AD661" s="26">
        <v>0</v>
      </c>
      <c r="AE661" s="26">
        <v>0</v>
      </c>
      <c r="AF661" s="26">
        <v>0</v>
      </c>
      <c r="AG661" s="22">
        <f t="shared" si="54"/>
        <v>0</v>
      </c>
      <c r="AH661" s="22">
        <f t="shared" si="55"/>
        <v>108415</v>
      </c>
      <c r="AI661" s="22">
        <f t="shared" si="56"/>
        <v>0</v>
      </c>
      <c r="AJ661" s="22">
        <f t="shared" si="53"/>
        <v>0</v>
      </c>
      <c r="AK661" s="22">
        <f t="shared" si="57"/>
        <v>108415</v>
      </c>
    </row>
    <row r="662" spans="1:37">
      <c r="A662" s="4" t="s">
        <v>208</v>
      </c>
      <c r="B662" s="6" t="s">
        <v>1434</v>
      </c>
      <c r="C662" s="6" t="s">
        <v>756</v>
      </c>
      <c r="D662" s="6" t="s">
        <v>757</v>
      </c>
      <c r="E662" s="6" t="s">
        <v>1820</v>
      </c>
      <c r="F662" s="9" t="s">
        <v>199</v>
      </c>
      <c r="G662" s="24" t="s">
        <v>11</v>
      </c>
      <c r="H662" s="3" t="s">
        <v>1325</v>
      </c>
      <c r="I662" s="28">
        <v>41274</v>
      </c>
      <c r="J662" s="26"/>
      <c r="K662" s="26"/>
      <c r="L662" s="26"/>
      <c r="M662" s="26"/>
      <c r="N662" s="26"/>
      <c r="O662" s="26"/>
      <c r="P662" s="26"/>
      <c r="Q662" s="26"/>
      <c r="R662" s="26"/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0</v>
      </c>
      <c r="Y662" s="26">
        <v>0</v>
      </c>
      <c r="Z662" s="26">
        <v>0</v>
      </c>
      <c r="AA662" s="26">
        <v>108415</v>
      </c>
      <c r="AB662" s="26">
        <v>0</v>
      </c>
      <c r="AC662" s="26">
        <v>0</v>
      </c>
      <c r="AD662" s="26">
        <v>0</v>
      </c>
      <c r="AE662" s="26">
        <v>0</v>
      </c>
      <c r="AF662" s="26">
        <v>0</v>
      </c>
      <c r="AG662" s="22">
        <f t="shared" si="54"/>
        <v>0</v>
      </c>
      <c r="AH662" s="22">
        <f t="shared" si="55"/>
        <v>108415</v>
      </c>
      <c r="AI662" s="22">
        <f t="shared" si="56"/>
        <v>0</v>
      </c>
      <c r="AJ662" s="22">
        <f t="shared" si="53"/>
        <v>0</v>
      </c>
      <c r="AK662" s="22">
        <f t="shared" si="57"/>
        <v>108415</v>
      </c>
    </row>
    <row r="663" spans="1:37">
      <c r="A663" s="4" t="s">
        <v>208</v>
      </c>
      <c r="B663" s="6" t="s">
        <v>1419</v>
      </c>
      <c r="C663" s="6" t="s">
        <v>758</v>
      </c>
      <c r="D663" s="6" t="s">
        <v>759</v>
      </c>
      <c r="E663" s="6" t="s">
        <v>1820</v>
      </c>
      <c r="F663" s="9" t="s">
        <v>199</v>
      </c>
      <c r="G663" s="24" t="s">
        <v>11</v>
      </c>
      <c r="H663" s="3" t="s">
        <v>1325</v>
      </c>
      <c r="I663" s="28">
        <v>41274</v>
      </c>
      <c r="J663" s="26"/>
      <c r="K663" s="26"/>
      <c r="L663" s="26"/>
      <c r="M663" s="26"/>
      <c r="N663" s="26"/>
      <c r="O663" s="26"/>
      <c r="P663" s="26"/>
      <c r="Q663" s="26"/>
      <c r="R663" s="26"/>
      <c r="S663" s="26">
        <v>0</v>
      </c>
      <c r="T663" s="26">
        <v>0</v>
      </c>
      <c r="U663" s="26">
        <v>0</v>
      </c>
      <c r="V663" s="26">
        <v>0</v>
      </c>
      <c r="W663" s="26">
        <v>0</v>
      </c>
      <c r="X663" s="26">
        <v>0</v>
      </c>
      <c r="Y663" s="26">
        <v>0</v>
      </c>
      <c r="Z663" s="26">
        <v>0</v>
      </c>
      <c r="AA663" s="26">
        <v>108414.82000000002</v>
      </c>
      <c r="AB663" s="26">
        <v>0</v>
      </c>
      <c r="AC663" s="26">
        <v>0</v>
      </c>
      <c r="AD663" s="26">
        <v>0</v>
      </c>
      <c r="AE663" s="26">
        <v>0</v>
      </c>
      <c r="AF663" s="26">
        <v>0</v>
      </c>
      <c r="AG663" s="22">
        <f t="shared" si="54"/>
        <v>0</v>
      </c>
      <c r="AH663" s="22">
        <f t="shared" si="55"/>
        <v>108414.82000000002</v>
      </c>
      <c r="AI663" s="22">
        <f t="shared" si="56"/>
        <v>0</v>
      </c>
      <c r="AJ663" s="22">
        <f t="shared" si="53"/>
        <v>0</v>
      </c>
      <c r="AK663" s="22">
        <f t="shared" si="57"/>
        <v>108414.82000000002</v>
      </c>
    </row>
    <row r="664" spans="1:37">
      <c r="A664" s="4" t="s">
        <v>208</v>
      </c>
      <c r="B664" s="6" t="s">
        <v>1350</v>
      </c>
      <c r="C664" s="11" t="s">
        <v>672</v>
      </c>
      <c r="D664" s="11" t="s">
        <v>673</v>
      </c>
      <c r="E664" s="6" t="s">
        <v>1811</v>
      </c>
      <c r="F664" s="9" t="s">
        <v>198</v>
      </c>
      <c r="G664" s="9" t="s">
        <v>205</v>
      </c>
      <c r="H664" s="3" t="s">
        <v>1325</v>
      </c>
      <c r="I664" s="28">
        <v>41229</v>
      </c>
      <c r="J664" s="26"/>
      <c r="K664" s="26"/>
      <c r="L664" s="26"/>
      <c r="M664" s="26"/>
      <c r="N664" s="26"/>
      <c r="O664" s="26"/>
      <c r="P664" s="26"/>
      <c r="Q664" s="26"/>
      <c r="R664" s="26"/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0</v>
      </c>
      <c r="Y664" s="26">
        <v>0</v>
      </c>
      <c r="Z664" s="26">
        <v>108382.76999999997</v>
      </c>
      <c r="AA664" s="26">
        <v>0</v>
      </c>
      <c r="AB664" s="26">
        <v>0</v>
      </c>
      <c r="AC664" s="26">
        <v>0</v>
      </c>
      <c r="AD664" s="26">
        <v>0</v>
      </c>
      <c r="AE664" s="26">
        <v>0</v>
      </c>
      <c r="AF664" s="26">
        <v>0</v>
      </c>
      <c r="AG664" s="22">
        <f t="shared" si="54"/>
        <v>0</v>
      </c>
      <c r="AH664" s="22">
        <f t="shared" si="55"/>
        <v>108382.76999999997</v>
      </c>
      <c r="AI664" s="22">
        <f t="shared" si="56"/>
        <v>0</v>
      </c>
      <c r="AJ664" s="22">
        <f t="shared" si="53"/>
        <v>0</v>
      </c>
      <c r="AK664" s="22">
        <f t="shared" si="57"/>
        <v>108382.76999999997</v>
      </c>
    </row>
    <row r="665" spans="1:37">
      <c r="A665" s="4" t="s">
        <v>208</v>
      </c>
      <c r="B665" s="6" t="s">
        <v>1370</v>
      </c>
      <c r="C665" s="6" t="s">
        <v>1778</v>
      </c>
      <c r="D665" s="6" t="s">
        <v>1779</v>
      </c>
      <c r="E665" s="6" t="s">
        <v>1816</v>
      </c>
      <c r="F665" s="9" t="s">
        <v>199</v>
      </c>
      <c r="G665" s="24" t="s">
        <v>11</v>
      </c>
      <c r="H665" s="3" t="s">
        <v>1325</v>
      </c>
      <c r="I665" s="28">
        <v>40908</v>
      </c>
      <c r="J665" s="26"/>
      <c r="K665" s="26"/>
      <c r="L665" s="26"/>
      <c r="M665" s="26"/>
      <c r="N665" s="26"/>
      <c r="O665" s="26"/>
      <c r="P665" s="26"/>
      <c r="Q665" s="26"/>
      <c r="R665" s="26"/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Z665" s="26">
        <v>0</v>
      </c>
      <c r="AA665" s="26">
        <v>0</v>
      </c>
      <c r="AB665" s="26">
        <v>0</v>
      </c>
      <c r="AC665" s="26">
        <v>0</v>
      </c>
      <c r="AD665" s="26">
        <v>0</v>
      </c>
      <c r="AE665" s="26">
        <v>0</v>
      </c>
      <c r="AF665" s="26">
        <v>0</v>
      </c>
      <c r="AG665" s="22">
        <f t="shared" si="54"/>
        <v>0</v>
      </c>
      <c r="AH665" s="22">
        <f t="shared" si="55"/>
        <v>0</v>
      </c>
      <c r="AI665" s="22">
        <f t="shared" si="56"/>
        <v>0</v>
      </c>
      <c r="AJ665" s="22">
        <f t="shared" si="53"/>
        <v>0</v>
      </c>
      <c r="AK665" s="22">
        <f t="shared" si="57"/>
        <v>0</v>
      </c>
    </row>
    <row r="666" spans="1:37">
      <c r="A666" s="4" t="s">
        <v>208</v>
      </c>
      <c r="B666" s="6" t="s">
        <v>1351</v>
      </c>
      <c r="C666" s="6" t="s">
        <v>407</v>
      </c>
      <c r="D666" s="6" t="s">
        <v>408</v>
      </c>
      <c r="E666" s="6" t="s">
        <v>1816</v>
      </c>
      <c r="F666" s="9" t="s">
        <v>199</v>
      </c>
      <c r="G666" s="24" t="s">
        <v>11</v>
      </c>
      <c r="H666" s="3" t="s">
        <v>1325</v>
      </c>
      <c r="I666" s="28">
        <v>41424</v>
      </c>
      <c r="J666" s="26"/>
      <c r="K666" s="26"/>
      <c r="L666" s="26"/>
      <c r="M666" s="26"/>
      <c r="N666" s="26"/>
      <c r="O666" s="26"/>
      <c r="P666" s="26"/>
      <c r="Q666" s="26"/>
      <c r="R666" s="26"/>
      <c r="S666" s="26">
        <v>0</v>
      </c>
      <c r="T666" s="26">
        <v>0</v>
      </c>
      <c r="U666" s="26">
        <v>0</v>
      </c>
      <c r="V666" s="26">
        <v>0</v>
      </c>
      <c r="W666" s="26">
        <v>0</v>
      </c>
      <c r="X666" s="26">
        <v>0</v>
      </c>
      <c r="Y666" s="26">
        <v>0</v>
      </c>
      <c r="Z666" s="26">
        <v>0</v>
      </c>
      <c r="AA666" s="26">
        <v>0</v>
      </c>
      <c r="AB666" s="26">
        <v>0</v>
      </c>
      <c r="AC666" s="26">
        <v>0</v>
      </c>
      <c r="AD666" s="26">
        <v>0</v>
      </c>
      <c r="AE666" s="26">
        <v>0</v>
      </c>
      <c r="AF666" s="26">
        <v>108134.54000000001</v>
      </c>
      <c r="AG666" s="22">
        <f t="shared" si="54"/>
        <v>0</v>
      </c>
      <c r="AH666" s="22">
        <f t="shared" si="55"/>
        <v>0</v>
      </c>
      <c r="AI666" s="22">
        <f t="shared" si="56"/>
        <v>0</v>
      </c>
      <c r="AJ666" s="22">
        <f t="shared" si="53"/>
        <v>108134.54000000001</v>
      </c>
      <c r="AK666" s="22">
        <f t="shared" si="57"/>
        <v>108134.54000000001</v>
      </c>
    </row>
    <row r="667" spans="1:37">
      <c r="A667" s="4" t="s">
        <v>208</v>
      </c>
      <c r="B667" s="6" t="s">
        <v>1350</v>
      </c>
      <c r="C667" s="6" t="s">
        <v>823</v>
      </c>
      <c r="D667" s="6" t="s">
        <v>824</v>
      </c>
      <c r="E667" s="6" t="s">
        <v>1811</v>
      </c>
      <c r="F667" s="9" t="s">
        <v>198</v>
      </c>
      <c r="G667" s="9" t="s">
        <v>205</v>
      </c>
      <c r="H667" s="3" t="s">
        <v>1325</v>
      </c>
      <c r="I667" s="28">
        <v>41058</v>
      </c>
      <c r="J667" s="26"/>
      <c r="K667" s="26"/>
      <c r="L667" s="26"/>
      <c r="M667" s="26"/>
      <c r="N667" s="26"/>
      <c r="O667" s="26"/>
      <c r="P667" s="26"/>
      <c r="Q667" s="26"/>
      <c r="R667" s="26"/>
      <c r="S667" s="26">
        <v>0</v>
      </c>
      <c r="T667" s="26">
        <v>108114.21</v>
      </c>
      <c r="U667" s="26">
        <v>0</v>
      </c>
      <c r="V667" s="26">
        <v>0</v>
      </c>
      <c r="W667" s="26">
        <v>0</v>
      </c>
      <c r="X667" s="26">
        <v>0</v>
      </c>
      <c r="Y667" s="26">
        <v>0</v>
      </c>
      <c r="Z667" s="26">
        <v>0</v>
      </c>
      <c r="AA667" s="26">
        <v>0</v>
      </c>
      <c r="AB667" s="26">
        <v>0</v>
      </c>
      <c r="AC667" s="26">
        <v>0</v>
      </c>
      <c r="AD667" s="26">
        <v>0</v>
      </c>
      <c r="AE667" s="26">
        <v>0</v>
      </c>
      <c r="AF667" s="26">
        <v>0</v>
      </c>
      <c r="AG667" s="22">
        <f t="shared" si="54"/>
        <v>0</v>
      </c>
      <c r="AH667" s="22">
        <f t="shared" si="55"/>
        <v>108114.21</v>
      </c>
      <c r="AI667" s="22">
        <f t="shared" si="56"/>
        <v>0</v>
      </c>
      <c r="AJ667" s="22">
        <f t="shared" si="53"/>
        <v>0</v>
      </c>
      <c r="AK667" s="22">
        <f t="shared" si="57"/>
        <v>108114.21</v>
      </c>
    </row>
    <row r="668" spans="1:37">
      <c r="A668" s="4" t="s">
        <v>208</v>
      </c>
      <c r="B668" s="6" t="s">
        <v>1350</v>
      </c>
      <c r="C668" s="6" t="s">
        <v>456</v>
      </c>
      <c r="D668" s="6" t="s">
        <v>457</v>
      </c>
      <c r="E668" s="6" t="s">
        <v>1813</v>
      </c>
      <c r="F668" s="9" t="s">
        <v>198</v>
      </c>
      <c r="G668" s="9" t="s">
        <v>205</v>
      </c>
      <c r="H668" s="3" t="s">
        <v>1325</v>
      </c>
      <c r="I668" s="28">
        <v>41243</v>
      </c>
      <c r="J668" s="26"/>
      <c r="K668" s="26"/>
      <c r="L668" s="26"/>
      <c r="M668" s="26"/>
      <c r="N668" s="26"/>
      <c r="O668" s="26"/>
      <c r="P668" s="26"/>
      <c r="Q668" s="26"/>
      <c r="R668" s="26"/>
      <c r="S668" s="26">
        <v>0</v>
      </c>
      <c r="T668" s="26">
        <v>0</v>
      </c>
      <c r="U668" s="26">
        <v>0</v>
      </c>
      <c r="V668" s="26">
        <v>0</v>
      </c>
      <c r="W668" s="26">
        <v>0</v>
      </c>
      <c r="X668" s="26">
        <v>0</v>
      </c>
      <c r="Y668" s="26">
        <v>0</v>
      </c>
      <c r="Z668" s="26">
        <v>108038.90999999999</v>
      </c>
      <c r="AA668" s="26">
        <v>0</v>
      </c>
      <c r="AB668" s="26">
        <v>0</v>
      </c>
      <c r="AC668" s="26">
        <v>0</v>
      </c>
      <c r="AD668" s="26">
        <v>0</v>
      </c>
      <c r="AE668" s="26">
        <v>0</v>
      </c>
      <c r="AF668" s="26">
        <v>0</v>
      </c>
      <c r="AG668" s="22">
        <f t="shared" si="54"/>
        <v>0</v>
      </c>
      <c r="AH668" s="22">
        <f t="shared" si="55"/>
        <v>108038.90999999999</v>
      </c>
      <c r="AI668" s="22">
        <f t="shared" si="56"/>
        <v>0</v>
      </c>
      <c r="AJ668" s="22">
        <f t="shared" si="53"/>
        <v>0</v>
      </c>
      <c r="AK668" s="22">
        <f t="shared" si="57"/>
        <v>108038.90999999999</v>
      </c>
    </row>
    <row r="669" spans="1:37">
      <c r="A669" s="4" t="s">
        <v>208</v>
      </c>
      <c r="B669" s="6" t="s">
        <v>1429</v>
      </c>
      <c r="C669" s="6" t="s">
        <v>1780</v>
      </c>
      <c r="D669" s="6" t="s">
        <v>1781</v>
      </c>
      <c r="E669" s="6" t="s">
        <v>1815</v>
      </c>
      <c r="F669" s="9" t="s">
        <v>199</v>
      </c>
      <c r="G669" s="24" t="s">
        <v>11</v>
      </c>
      <c r="H669" s="3" t="s">
        <v>1325</v>
      </c>
      <c r="I669" s="28">
        <v>40908</v>
      </c>
      <c r="J669" s="26"/>
      <c r="K669" s="26"/>
      <c r="L669" s="26"/>
      <c r="M669" s="26"/>
      <c r="N669" s="26"/>
      <c r="O669" s="26"/>
      <c r="P669" s="26"/>
      <c r="Q669" s="26"/>
      <c r="R669" s="26"/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0</v>
      </c>
      <c r="Z669" s="26">
        <v>0</v>
      </c>
      <c r="AA669" s="26">
        <v>0</v>
      </c>
      <c r="AB669" s="26">
        <v>0</v>
      </c>
      <c r="AC669" s="26">
        <v>0</v>
      </c>
      <c r="AD669" s="26">
        <v>0</v>
      </c>
      <c r="AE669" s="26">
        <v>0</v>
      </c>
      <c r="AF669" s="26">
        <v>0</v>
      </c>
      <c r="AG669" s="22">
        <f t="shared" si="54"/>
        <v>0</v>
      </c>
      <c r="AH669" s="22">
        <f t="shared" si="55"/>
        <v>0</v>
      </c>
      <c r="AI669" s="22">
        <f t="shared" si="56"/>
        <v>0</v>
      </c>
      <c r="AJ669" s="22">
        <f t="shared" si="53"/>
        <v>0</v>
      </c>
      <c r="AK669" s="22">
        <f t="shared" si="57"/>
        <v>0</v>
      </c>
    </row>
    <row r="670" spans="1:37">
      <c r="A670" s="4" t="s">
        <v>208</v>
      </c>
      <c r="B670" s="6" t="s">
        <v>1419</v>
      </c>
      <c r="C670" s="6" t="s">
        <v>590</v>
      </c>
      <c r="D670" s="6" t="s">
        <v>591</v>
      </c>
      <c r="E670" s="6" t="s">
        <v>1820</v>
      </c>
      <c r="F670" s="9" t="s">
        <v>199</v>
      </c>
      <c r="G670" s="24" t="s">
        <v>11</v>
      </c>
      <c r="H670" s="3" t="s">
        <v>1325</v>
      </c>
      <c r="I670" s="28">
        <v>41274</v>
      </c>
      <c r="J670" s="26"/>
      <c r="K670" s="26"/>
      <c r="L670" s="26"/>
      <c r="M670" s="26"/>
      <c r="N670" s="26"/>
      <c r="O670" s="26"/>
      <c r="P670" s="26"/>
      <c r="Q670" s="26"/>
      <c r="R670" s="26"/>
      <c r="S670" s="26">
        <v>0</v>
      </c>
      <c r="T670" s="26">
        <v>0</v>
      </c>
      <c r="U670" s="26">
        <v>0</v>
      </c>
      <c r="V670" s="26">
        <v>0</v>
      </c>
      <c r="W670" s="26">
        <v>0</v>
      </c>
      <c r="X670" s="26">
        <v>0</v>
      </c>
      <c r="Y670" s="26">
        <v>0</v>
      </c>
      <c r="Z670" s="26">
        <v>0</v>
      </c>
      <c r="AA670" s="26">
        <v>107729.04</v>
      </c>
      <c r="AB670" s="26">
        <v>0</v>
      </c>
      <c r="AC670" s="26">
        <v>0</v>
      </c>
      <c r="AD670" s="26">
        <v>0</v>
      </c>
      <c r="AE670" s="26">
        <v>0</v>
      </c>
      <c r="AF670" s="26">
        <v>0</v>
      </c>
      <c r="AG670" s="22">
        <f t="shared" si="54"/>
        <v>0</v>
      </c>
      <c r="AH670" s="22">
        <f t="shared" si="55"/>
        <v>107729.04</v>
      </c>
      <c r="AI670" s="22">
        <f t="shared" si="56"/>
        <v>0</v>
      </c>
      <c r="AJ670" s="22">
        <f t="shared" si="53"/>
        <v>0</v>
      </c>
      <c r="AK670" s="22">
        <f t="shared" si="57"/>
        <v>107729.04</v>
      </c>
    </row>
    <row r="671" spans="1:37">
      <c r="A671" s="4" t="s">
        <v>208</v>
      </c>
      <c r="B671" s="6" t="s">
        <v>1383</v>
      </c>
      <c r="C671" s="6" t="s">
        <v>1782</v>
      </c>
      <c r="D671" s="6" t="s">
        <v>1783</v>
      </c>
      <c r="E671" s="6" t="s">
        <v>1815</v>
      </c>
      <c r="F671" s="9" t="s">
        <v>199</v>
      </c>
      <c r="G671" s="24" t="s">
        <v>11</v>
      </c>
      <c r="H671" s="3" t="s">
        <v>1325</v>
      </c>
      <c r="I671" s="28">
        <v>41274</v>
      </c>
      <c r="J671" s="26"/>
      <c r="K671" s="26"/>
      <c r="L671" s="26"/>
      <c r="M671" s="26"/>
      <c r="N671" s="26"/>
      <c r="O671" s="26"/>
      <c r="P671" s="26"/>
      <c r="Q671" s="26"/>
      <c r="R671" s="26"/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Z671" s="26">
        <v>0</v>
      </c>
      <c r="AA671" s="26">
        <v>107167.46999999999</v>
      </c>
      <c r="AB671" s="26">
        <v>0</v>
      </c>
      <c r="AC671" s="26">
        <v>0</v>
      </c>
      <c r="AD671" s="26">
        <v>0</v>
      </c>
      <c r="AE671" s="26">
        <v>0</v>
      </c>
      <c r="AF671" s="26">
        <v>0</v>
      </c>
      <c r="AG671" s="22">
        <f t="shared" si="54"/>
        <v>0</v>
      </c>
      <c r="AH671" s="22">
        <f t="shared" si="55"/>
        <v>107167.46999999999</v>
      </c>
      <c r="AI671" s="22">
        <f t="shared" si="56"/>
        <v>0</v>
      </c>
      <c r="AJ671" s="22">
        <f t="shared" si="53"/>
        <v>0</v>
      </c>
      <c r="AK671" s="22">
        <f t="shared" si="57"/>
        <v>107167.46999999999</v>
      </c>
    </row>
    <row r="672" spans="1:37">
      <c r="A672" s="4" t="s">
        <v>208</v>
      </c>
      <c r="B672" s="6" t="s">
        <v>1388</v>
      </c>
      <c r="C672" s="6" t="s">
        <v>1784</v>
      </c>
      <c r="D672" s="6" t="s">
        <v>1785</v>
      </c>
      <c r="E672" s="6" t="s">
        <v>1817</v>
      </c>
      <c r="F672" s="9" t="s">
        <v>202</v>
      </c>
      <c r="G672" s="24" t="s">
        <v>304</v>
      </c>
      <c r="H672" s="3" t="s">
        <v>1325</v>
      </c>
      <c r="I672" s="28">
        <v>40821</v>
      </c>
      <c r="J672" s="26"/>
      <c r="K672" s="26"/>
      <c r="L672" s="26"/>
      <c r="M672" s="26"/>
      <c r="N672" s="26"/>
      <c r="O672" s="26"/>
      <c r="P672" s="26"/>
      <c r="Q672" s="26"/>
      <c r="R672" s="26"/>
      <c r="S672" s="26">
        <v>0</v>
      </c>
      <c r="T672" s="26">
        <v>0</v>
      </c>
      <c r="U672" s="26">
        <v>0</v>
      </c>
      <c r="V672" s="26">
        <v>0</v>
      </c>
      <c r="W672" s="26">
        <v>0</v>
      </c>
      <c r="X672" s="26">
        <v>0</v>
      </c>
      <c r="Y672" s="26">
        <v>0</v>
      </c>
      <c r="Z672" s="26">
        <v>0</v>
      </c>
      <c r="AA672" s="26">
        <v>0</v>
      </c>
      <c r="AB672" s="26">
        <v>0</v>
      </c>
      <c r="AC672" s="26">
        <v>0</v>
      </c>
      <c r="AD672" s="26">
        <v>0</v>
      </c>
      <c r="AE672" s="26">
        <v>0</v>
      </c>
      <c r="AF672" s="26">
        <v>0</v>
      </c>
      <c r="AG672" s="22">
        <f t="shared" si="54"/>
        <v>0</v>
      </c>
      <c r="AH672" s="22">
        <f t="shared" si="55"/>
        <v>0</v>
      </c>
      <c r="AI672" s="22">
        <f t="shared" si="56"/>
        <v>0</v>
      </c>
      <c r="AJ672" s="22">
        <f t="shared" si="53"/>
        <v>0</v>
      </c>
      <c r="AK672" s="22">
        <f t="shared" si="57"/>
        <v>0</v>
      </c>
    </row>
    <row r="673" spans="1:37">
      <c r="A673" s="4" t="s">
        <v>208</v>
      </c>
      <c r="B673" s="6" t="s">
        <v>1435</v>
      </c>
      <c r="C673" s="11" t="s">
        <v>577</v>
      </c>
      <c r="D673" s="11" t="s">
        <v>1786</v>
      </c>
      <c r="E673" s="6" t="s">
        <v>1816</v>
      </c>
      <c r="F673" s="9" t="s">
        <v>202</v>
      </c>
      <c r="G673" s="24" t="s">
        <v>11</v>
      </c>
      <c r="H673" s="3" t="s">
        <v>1325</v>
      </c>
      <c r="I673" s="28">
        <v>41274</v>
      </c>
      <c r="J673" s="26"/>
      <c r="K673" s="26"/>
      <c r="L673" s="26"/>
      <c r="M673" s="26"/>
      <c r="N673" s="26"/>
      <c r="O673" s="26"/>
      <c r="P673" s="26"/>
      <c r="Q673" s="26"/>
      <c r="R673" s="26"/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0</v>
      </c>
      <c r="Z673" s="26">
        <v>0</v>
      </c>
      <c r="AA673" s="26">
        <v>107046</v>
      </c>
      <c r="AB673" s="26">
        <v>0</v>
      </c>
      <c r="AC673" s="26">
        <v>0</v>
      </c>
      <c r="AD673" s="26">
        <v>0</v>
      </c>
      <c r="AE673" s="26">
        <v>0</v>
      </c>
      <c r="AF673" s="26">
        <v>0</v>
      </c>
      <c r="AG673" s="22">
        <f t="shared" si="54"/>
        <v>0</v>
      </c>
      <c r="AH673" s="22">
        <f t="shared" si="55"/>
        <v>107046</v>
      </c>
      <c r="AI673" s="22">
        <f t="shared" si="56"/>
        <v>0</v>
      </c>
      <c r="AJ673" s="22">
        <f t="shared" si="53"/>
        <v>0</v>
      </c>
      <c r="AK673" s="22">
        <f t="shared" si="57"/>
        <v>107046</v>
      </c>
    </row>
    <row r="674" spans="1:37">
      <c r="A674" s="4" t="s">
        <v>208</v>
      </c>
      <c r="B674" s="6" t="s">
        <v>1350</v>
      </c>
      <c r="C674" s="6" t="s">
        <v>1787</v>
      </c>
      <c r="D674" s="6" t="s">
        <v>1788</v>
      </c>
      <c r="E674" s="6" t="s">
        <v>1811</v>
      </c>
      <c r="F674" s="9" t="s">
        <v>198</v>
      </c>
      <c r="G674" s="9" t="s">
        <v>205</v>
      </c>
      <c r="H674" s="3" t="s">
        <v>1325</v>
      </c>
      <c r="I674" s="28">
        <v>41089</v>
      </c>
      <c r="J674" s="26"/>
      <c r="K674" s="26"/>
      <c r="L674" s="26"/>
      <c r="M674" s="26"/>
      <c r="N674" s="26"/>
      <c r="O674" s="26"/>
      <c r="P674" s="26"/>
      <c r="Q674" s="26"/>
      <c r="R674" s="26"/>
      <c r="S674" s="26">
        <v>0</v>
      </c>
      <c r="T674" s="26">
        <v>0</v>
      </c>
      <c r="U674" s="26">
        <v>106418.6</v>
      </c>
      <c r="V674" s="26">
        <v>0</v>
      </c>
      <c r="W674" s="26">
        <v>0</v>
      </c>
      <c r="X674" s="26">
        <v>0</v>
      </c>
      <c r="Y674" s="26">
        <v>0</v>
      </c>
      <c r="Z674" s="26">
        <v>0</v>
      </c>
      <c r="AA674" s="26">
        <v>0</v>
      </c>
      <c r="AB674" s="26">
        <v>0</v>
      </c>
      <c r="AC674" s="26">
        <v>0</v>
      </c>
      <c r="AD674" s="26">
        <v>0</v>
      </c>
      <c r="AE674" s="26">
        <v>0</v>
      </c>
      <c r="AF674" s="26">
        <v>0</v>
      </c>
      <c r="AG674" s="22">
        <f t="shared" si="54"/>
        <v>0</v>
      </c>
      <c r="AH674" s="22">
        <f t="shared" si="55"/>
        <v>106418.6</v>
      </c>
      <c r="AI674" s="22">
        <f t="shared" si="56"/>
        <v>0</v>
      </c>
      <c r="AJ674" s="22">
        <f t="shared" si="53"/>
        <v>0</v>
      </c>
      <c r="AK674" s="22">
        <f t="shared" si="57"/>
        <v>106418.6</v>
      </c>
    </row>
    <row r="675" spans="1:37">
      <c r="A675" s="4" t="s">
        <v>208</v>
      </c>
      <c r="B675" s="6" t="s">
        <v>1436</v>
      </c>
      <c r="C675" s="6" t="s">
        <v>458</v>
      </c>
      <c r="D675" s="6" t="s">
        <v>459</v>
      </c>
      <c r="E675" s="6" t="s">
        <v>1820</v>
      </c>
      <c r="F675" s="9" t="s">
        <v>202</v>
      </c>
      <c r="G675" s="24" t="s">
        <v>206</v>
      </c>
      <c r="H675" s="3" t="s">
        <v>1325</v>
      </c>
      <c r="I675" s="28">
        <v>41274</v>
      </c>
      <c r="J675" s="26"/>
      <c r="K675" s="26"/>
      <c r="L675" s="26"/>
      <c r="M675" s="26"/>
      <c r="N675" s="26"/>
      <c r="O675" s="26"/>
      <c r="P675" s="26"/>
      <c r="Q675" s="26"/>
      <c r="R675" s="26"/>
      <c r="S675" s="26">
        <v>0</v>
      </c>
      <c r="T675" s="26">
        <v>0</v>
      </c>
      <c r="U675" s="26">
        <v>0</v>
      </c>
      <c r="V675" s="26">
        <v>0</v>
      </c>
      <c r="W675" s="26">
        <v>0</v>
      </c>
      <c r="X675" s="26">
        <v>0</v>
      </c>
      <c r="Y675" s="26">
        <v>0</v>
      </c>
      <c r="Z675" s="26">
        <v>0</v>
      </c>
      <c r="AA675" s="26">
        <v>106246.59000000001</v>
      </c>
      <c r="AB675" s="26">
        <v>0</v>
      </c>
      <c r="AC675" s="26">
        <v>0</v>
      </c>
      <c r="AD675" s="26">
        <v>0</v>
      </c>
      <c r="AE675" s="26">
        <v>0</v>
      </c>
      <c r="AF675" s="26">
        <v>0</v>
      </c>
      <c r="AG675" s="22">
        <f t="shared" si="54"/>
        <v>0</v>
      </c>
      <c r="AH675" s="22">
        <f t="shared" si="55"/>
        <v>106246.59000000001</v>
      </c>
      <c r="AI675" s="22">
        <f t="shared" si="56"/>
        <v>0</v>
      </c>
      <c r="AJ675" s="22">
        <f t="shared" si="53"/>
        <v>0</v>
      </c>
      <c r="AK675" s="22">
        <f t="shared" si="57"/>
        <v>106246.59000000001</v>
      </c>
    </row>
    <row r="676" spans="1:37">
      <c r="A676" s="4" t="s">
        <v>208</v>
      </c>
      <c r="B676" s="6" t="s">
        <v>1404</v>
      </c>
      <c r="C676" s="6" t="s">
        <v>1005</v>
      </c>
      <c r="D676" s="6" t="s">
        <v>1006</v>
      </c>
      <c r="E676" s="6" t="s">
        <v>1815</v>
      </c>
      <c r="F676" s="9" t="s">
        <v>199</v>
      </c>
      <c r="G676" s="24" t="s">
        <v>11</v>
      </c>
      <c r="H676" s="3" t="s">
        <v>1325</v>
      </c>
      <c r="I676" s="28">
        <v>40771</v>
      </c>
      <c r="J676" s="26"/>
      <c r="K676" s="26"/>
      <c r="L676" s="26"/>
      <c r="M676" s="26"/>
      <c r="N676" s="26"/>
      <c r="O676" s="26"/>
      <c r="P676" s="26"/>
      <c r="Q676" s="26"/>
      <c r="R676" s="26"/>
      <c r="S676" s="26">
        <v>0</v>
      </c>
      <c r="T676" s="26">
        <v>0</v>
      </c>
      <c r="U676" s="26">
        <v>0</v>
      </c>
      <c r="V676" s="26">
        <v>0</v>
      </c>
      <c r="W676" s="26">
        <v>0</v>
      </c>
      <c r="X676" s="26">
        <v>0</v>
      </c>
      <c r="Y676" s="26">
        <v>0</v>
      </c>
      <c r="Z676" s="26">
        <v>0</v>
      </c>
      <c r="AA676" s="26">
        <v>0</v>
      </c>
      <c r="AB676" s="26">
        <v>0</v>
      </c>
      <c r="AC676" s="26">
        <v>0</v>
      </c>
      <c r="AD676" s="26">
        <v>0</v>
      </c>
      <c r="AE676" s="26">
        <v>0</v>
      </c>
      <c r="AF676" s="26">
        <v>0</v>
      </c>
      <c r="AG676" s="22">
        <f t="shared" si="54"/>
        <v>0</v>
      </c>
      <c r="AH676" s="22">
        <f t="shared" si="55"/>
        <v>0</v>
      </c>
      <c r="AI676" s="22">
        <f t="shared" si="56"/>
        <v>0</v>
      </c>
      <c r="AJ676" s="22">
        <f t="shared" si="53"/>
        <v>0</v>
      </c>
      <c r="AK676" s="22">
        <f t="shared" si="57"/>
        <v>0</v>
      </c>
    </row>
    <row r="677" spans="1:37">
      <c r="A677" s="4" t="s">
        <v>208</v>
      </c>
      <c r="B677" s="6" t="s">
        <v>1355</v>
      </c>
      <c r="C677" s="6" t="s">
        <v>698</v>
      </c>
      <c r="D677" s="6" t="s">
        <v>699</v>
      </c>
      <c r="E677" s="6" t="s">
        <v>1817</v>
      </c>
      <c r="F677" s="9" t="s">
        <v>199</v>
      </c>
      <c r="G677" s="24" t="s">
        <v>11</v>
      </c>
      <c r="H677" s="3" t="s">
        <v>1325</v>
      </c>
      <c r="I677" s="28">
        <v>41258</v>
      </c>
      <c r="J677" s="26"/>
      <c r="K677" s="26"/>
      <c r="L677" s="26"/>
      <c r="M677" s="26"/>
      <c r="N677" s="26"/>
      <c r="O677" s="26"/>
      <c r="P677" s="26"/>
      <c r="Q677" s="26"/>
      <c r="R677" s="26"/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Z677" s="26">
        <v>0</v>
      </c>
      <c r="AA677" s="26">
        <v>105918</v>
      </c>
      <c r="AB677" s="26">
        <v>0</v>
      </c>
      <c r="AC677" s="26">
        <v>0</v>
      </c>
      <c r="AD677" s="26">
        <v>0</v>
      </c>
      <c r="AE677" s="26">
        <v>0</v>
      </c>
      <c r="AF677" s="26">
        <v>0</v>
      </c>
      <c r="AG677" s="22">
        <f t="shared" si="54"/>
        <v>0</v>
      </c>
      <c r="AH677" s="22">
        <f t="shared" si="55"/>
        <v>105918</v>
      </c>
      <c r="AI677" s="22">
        <f t="shared" si="56"/>
        <v>0</v>
      </c>
      <c r="AJ677" s="22">
        <f t="shared" si="53"/>
        <v>0</v>
      </c>
      <c r="AK677" s="22">
        <f t="shared" si="57"/>
        <v>105918</v>
      </c>
    </row>
    <row r="678" spans="1:37">
      <c r="A678" s="4" t="s">
        <v>208</v>
      </c>
      <c r="B678" s="6" t="s">
        <v>1355</v>
      </c>
      <c r="C678" s="6" t="s">
        <v>1105</v>
      </c>
      <c r="D678" s="6" t="s">
        <v>1106</v>
      </c>
      <c r="E678" s="6" t="s">
        <v>1816</v>
      </c>
      <c r="F678" s="9" t="s">
        <v>199</v>
      </c>
      <c r="G678" s="24" t="s">
        <v>11</v>
      </c>
      <c r="H678" s="3" t="s">
        <v>1325</v>
      </c>
      <c r="I678" s="28">
        <v>40908</v>
      </c>
      <c r="J678" s="26"/>
      <c r="K678" s="26"/>
      <c r="L678" s="26"/>
      <c r="M678" s="26"/>
      <c r="N678" s="26"/>
      <c r="O678" s="26"/>
      <c r="P678" s="26"/>
      <c r="Q678" s="26"/>
      <c r="R678" s="26"/>
      <c r="S678" s="26">
        <v>0</v>
      </c>
      <c r="T678" s="26">
        <v>0</v>
      </c>
      <c r="U678" s="26">
        <v>0</v>
      </c>
      <c r="V678" s="26">
        <v>0</v>
      </c>
      <c r="W678" s="26">
        <v>0</v>
      </c>
      <c r="X678" s="26">
        <v>0</v>
      </c>
      <c r="Y678" s="26">
        <v>0</v>
      </c>
      <c r="Z678" s="26">
        <v>0</v>
      </c>
      <c r="AA678" s="26">
        <v>0</v>
      </c>
      <c r="AB678" s="26">
        <v>0</v>
      </c>
      <c r="AC678" s="26">
        <v>0</v>
      </c>
      <c r="AD678" s="26">
        <v>0</v>
      </c>
      <c r="AE678" s="26">
        <v>0</v>
      </c>
      <c r="AF678" s="26">
        <v>0</v>
      </c>
      <c r="AG678" s="22">
        <f t="shared" si="54"/>
        <v>0</v>
      </c>
      <c r="AH678" s="22">
        <f t="shared" si="55"/>
        <v>0</v>
      </c>
      <c r="AI678" s="22">
        <f t="shared" si="56"/>
        <v>0</v>
      </c>
      <c r="AJ678" s="22">
        <f t="shared" si="53"/>
        <v>0</v>
      </c>
      <c r="AK678" s="22">
        <f t="shared" si="57"/>
        <v>0</v>
      </c>
    </row>
    <row r="679" spans="1:37">
      <c r="A679" s="4" t="s">
        <v>208</v>
      </c>
      <c r="B679" s="6" t="s">
        <v>1350</v>
      </c>
      <c r="C679" s="6" t="s">
        <v>1789</v>
      </c>
      <c r="D679" s="6" t="s">
        <v>1790</v>
      </c>
      <c r="E679" s="6" t="s">
        <v>1816</v>
      </c>
      <c r="F679" s="9" t="s">
        <v>198</v>
      </c>
      <c r="G679" s="9" t="s">
        <v>205</v>
      </c>
      <c r="H679" s="3" t="s">
        <v>1325</v>
      </c>
      <c r="I679" s="28">
        <v>40878</v>
      </c>
      <c r="J679" s="26"/>
      <c r="K679" s="26"/>
      <c r="L679" s="26"/>
      <c r="M679" s="26"/>
      <c r="N679" s="26"/>
      <c r="O679" s="26"/>
      <c r="P679" s="26"/>
      <c r="Q679" s="26"/>
      <c r="R679" s="26"/>
      <c r="S679" s="26">
        <v>0</v>
      </c>
      <c r="T679" s="26">
        <v>0</v>
      </c>
      <c r="U679" s="26">
        <v>0</v>
      </c>
      <c r="V679" s="26">
        <v>0</v>
      </c>
      <c r="W679" s="26">
        <v>0</v>
      </c>
      <c r="X679" s="26">
        <v>0</v>
      </c>
      <c r="Y679" s="26">
        <v>0</v>
      </c>
      <c r="Z679" s="26">
        <v>0</v>
      </c>
      <c r="AA679" s="26">
        <v>0</v>
      </c>
      <c r="AB679" s="26">
        <v>0</v>
      </c>
      <c r="AC679" s="26">
        <v>0</v>
      </c>
      <c r="AD679" s="26">
        <v>0</v>
      </c>
      <c r="AE679" s="26">
        <v>0</v>
      </c>
      <c r="AF679" s="26">
        <v>0</v>
      </c>
      <c r="AG679" s="22">
        <f t="shared" si="54"/>
        <v>0</v>
      </c>
      <c r="AH679" s="22">
        <f t="shared" si="55"/>
        <v>0</v>
      </c>
      <c r="AI679" s="22">
        <f t="shared" si="56"/>
        <v>0</v>
      </c>
      <c r="AJ679" s="22">
        <f t="shared" si="53"/>
        <v>0</v>
      </c>
      <c r="AK679" s="22">
        <f t="shared" si="57"/>
        <v>0</v>
      </c>
    </row>
    <row r="680" spans="1:37">
      <c r="A680" s="4" t="s">
        <v>208</v>
      </c>
      <c r="B680" s="6" t="s">
        <v>1382</v>
      </c>
      <c r="C680" s="6" t="s">
        <v>1791</v>
      </c>
      <c r="D680" s="6" t="s">
        <v>1792</v>
      </c>
      <c r="E680" s="11" t="s">
        <v>1816</v>
      </c>
      <c r="F680" s="9" t="s">
        <v>199</v>
      </c>
      <c r="G680" s="24" t="s">
        <v>11</v>
      </c>
      <c r="H680" s="3" t="s">
        <v>1325</v>
      </c>
      <c r="I680" s="28">
        <v>40877</v>
      </c>
      <c r="J680" s="26"/>
      <c r="K680" s="26"/>
      <c r="L680" s="26"/>
      <c r="M680" s="26"/>
      <c r="N680" s="26"/>
      <c r="O680" s="26"/>
      <c r="P680" s="26"/>
      <c r="Q680" s="26"/>
      <c r="R680" s="26"/>
      <c r="S680" s="26">
        <v>0</v>
      </c>
      <c r="T680" s="26">
        <v>0</v>
      </c>
      <c r="U680" s="26">
        <v>0</v>
      </c>
      <c r="V680" s="26">
        <v>0</v>
      </c>
      <c r="W680" s="26">
        <v>0</v>
      </c>
      <c r="X680" s="26">
        <v>0</v>
      </c>
      <c r="Y680" s="26">
        <v>0</v>
      </c>
      <c r="Z680" s="26">
        <v>0</v>
      </c>
      <c r="AA680" s="26">
        <v>0</v>
      </c>
      <c r="AB680" s="26">
        <v>0</v>
      </c>
      <c r="AC680" s="26">
        <v>0</v>
      </c>
      <c r="AD680" s="26">
        <v>0</v>
      </c>
      <c r="AE680" s="26">
        <v>0</v>
      </c>
      <c r="AF680" s="26">
        <v>0</v>
      </c>
      <c r="AG680" s="22">
        <f t="shared" si="54"/>
        <v>0</v>
      </c>
      <c r="AH680" s="22">
        <f t="shared" si="55"/>
        <v>0</v>
      </c>
      <c r="AI680" s="22">
        <f t="shared" si="56"/>
        <v>0</v>
      </c>
      <c r="AJ680" s="22">
        <f t="shared" si="53"/>
        <v>0</v>
      </c>
      <c r="AK680" s="22">
        <f t="shared" si="57"/>
        <v>0</v>
      </c>
    </row>
    <row r="681" spans="1:37">
      <c r="A681" s="4" t="s">
        <v>208</v>
      </c>
      <c r="B681" s="6" t="s">
        <v>1391</v>
      </c>
      <c r="C681" s="6" t="s">
        <v>348</v>
      </c>
      <c r="D681" s="6" t="s">
        <v>349</v>
      </c>
      <c r="E681" s="6" t="s">
        <v>1816</v>
      </c>
      <c r="F681" s="9" t="s">
        <v>199</v>
      </c>
      <c r="G681" s="24" t="s">
        <v>11</v>
      </c>
      <c r="H681" s="3" t="s">
        <v>1325</v>
      </c>
      <c r="I681" s="28">
        <v>41213</v>
      </c>
      <c r="J681" s="26"/>
      <c r="K681" s="26"/>
      <c r="L681" s="26"/>
      <c r="M681" s="26"/>
      <c r="N681" s="26"/>
      <c r="O681" s="26"/>
      <c r="P681" s="26"/>
      <c r="Q681" s="26"/>
      <c r="R681" s="26"/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105106.86</v>
      </c>
      <c r="Z681" s="26">
        <v>0</v>
      </c>
      <c r="AA681" s="26">
        <v>0</v>
      </c>
      <c r="AB681" s="26">
        <v>0</v>
      </c>
      <c r="AC681" s="26">
        <v>0</v>
      </c>
      <c r="AD681" s="26">
        <v>0</v>
      </c>
      <c r="AE681" s="26">
        <v>0</v>
      </c>
      <c r="AF681" s="26">
        <v>0</v>
      </c>
      <c r="AG681" s="22">
        <f t="shared" si="54"/>
        <v>0</v>
      </c>
      <c r="AH681" s="22">
        <f t="shared" si="55"/>
        <v>105106.86</v>
      </c>
      <c r="AI681" s="22">
        <f t="shared" si="56"/>
        <v>0</v>
      </c>
      <c r="AJ681" s="22">
        <f t="shared" si="53"/>
        <v>0</v>
      </c>
      <c r="AK681" s="22">
        <f t="shared" si="57"/>
        <v>105106.86</v>
      </c>
    </row>
    <row r="682" spans="1:37">
      <c r="A682" s="4" t="s">
        <v>208</v>
      </c>
      <c r="B682" s="6" t="s">
        <v>1355</v>
      </c>
      <c r="C682" s="6" t="s">
        <v>1793</v>
      </c>
      <c r="D682" s="6" t="s">
        <v>1794</v>
      </c>
      <c r="E682" s="11" t="s">
        <v>1812</v>
      </c>
      <c r="F682" s="9" t="s">
        <v>199</v>
      </c>
      <c r="G682" s="24" t="s">
        <v>11</v>
      </c>
      <c r="H682" s="3" t="s">
        <v>1325</v>
      </c>
      <c r="I682" s="28">
        <v>40877</v>
      </c>
      <c r="J682" s="26"/>
      <c r="K682" s="26"/>
      <c r="L682" s="26"/>
      <c r="M682" s="26"/>
      <c r="N682" s="26"/>
      <c r="O682" s="26"/>
      <c r="P682" s="26"/>
      <c r="Q682" s="26"/>
      <c r="R682" s="26"/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0</v>
      </c>
      <c r="Z682" s="26">
        <v>0</v>
      </c>
      <c r="AA682" s="26">
        <v>0</v>
      </c>
      <c r="AB682" s="26">
        <v>0</v>
      </c>
      <c r="AC682" s="26">
        <v>0</v>
      </c>
      <c r="AD682" s="26">
        <v>0</v>
      </c>
      <c r="AE682" s="26">
        <v>0</v>
      </c>
      <c r="AF682" s="26">
        <v>0</v>
      </c>
      <c r="AG682" s="22">
        <f t="shared" si="54"/>
        <v>0</v>
      </c>
      <c r="AH682" s="22">
        <f t="shared" si="55"/>
        <v>0</v>
      </c>
      <c r="AI682" s="22">
        <f t="shared" si="56"/>
        <v>0</v>
      </c>
      <c r="AJ682" s="22">
        <f t="shared" si="53"/>
        <v>0</v>
      </c>
      <c r="AK682" s="22">
        <f t="shared" si="57"/>
        <v>0</v>
      </c>
    </row>
    <row r="683" spans="1:37">
      <c r="A683" s="4" t="s">
        <v>208</v>
      </c>
      <c r="B683" s="6" t="s">
        <v>1413</v>
      </c>
      <c r="C683" s="6" t="s">
        <v>1795</v>
      </c>
      <c r="D683" s="6" t="s">
        <v>723</v>
      </c>
      <c r="E683" s="11" t="s">
        <v>1816</v>
      </c>
      <c r="F683" s="9" t="s">
        <v>202</v>
      </c>
      <c r="G683" s="24" t="s">
        <v>11</v>
      </c>
      <c r="H683" s="3" t="s">
        <v>1325</v>
      </c>
      <c r="I683" s="28">
        <v>40907</v>
      </c>
      <c r="J683" s="26"/>
      <c r="K683" s="26"/>
      <c r="L683" s="26"/>
      <c r="M683" s="26"/>
      <c r="N683" s="26"/>
      <c r="O683" s="26"/>
      <c r="P683" s="26"/>
      <c r="Q683" s="26"/>
      <c r="R683" s="26"/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Z683" s="26">
        <v>0</v>
      </c>
      <c r="AA683" s="26">
        <v>0</v>
      </c>
      <c r="AB683" s="26">
        <v>0</v>
      </c>
      <c r="AC683" s="26">
        <v>0</v>
      </c>
      <c r="AD683" s="26">
        <v>0</v>
      </c>
      <c r="AE683" s="26">
        <v>0</v>
      </c>
      <c r="AF683" s="26">
        <v>0</v>
      </c>
      <c r="AG683" s="22">
        <f t="shared" si="54"/>
        <v>0</v>
      </c>
      <c r="AH683" s="22">
        <f t="shared" si="55"/>
        <v>0</v>
      </c>
      <c r="AI683" s="22">
        <f t="shared" si="56"/>
        <v>0</v>
      </c>
      <c r="AJ683" s="22">
        <f t="shared" si="53"/>
        <v>0</v>
      </c>
      <c r="AK683" s="22">
        <f t="shared" si="57"/>
        <v>0</v>
      </c>
    </row>
    <row r="684" spans="1:37">
      <c r="A684" s="4" t="s">
        <v>208</v>
      </c>
      <c r="B684" s="6" t="s">
        <v>1382</v>
      </c>
      <c r="C684" s="6" t="s">
        <v>437</v>
      </c>
      <c r="D684" s="6" t="s">
        <v>438</v>
      </c>
      <c r="E684" s="11" t="s">
        <v>1816</v>
      </c>
      <c r="F684" s="9" t="s">
        <v>199</v>
      </c>
      <c r="G684" s="24" t="s">
        <v>11</v>
      </c>
      <c r="H684" s="3" t="s">
        <v>1325</v>
      </c>
      <c r="I684" s="28">
        <v>41120</v>
      </c>
      <c r="J684" s="26"/>
      <c r="K684" s="26"/>
      <c r="L684" s="26"/>
      <c r="M684" s="26"/>
      <c r="N684" s="26"/>
      <c r="O684" s="26"/>
      <c r="P684" s="26"/>
      <c r="Q684" s="26"/>
      <c r="R684" s="26"/>
      <c r="S684" s="26">
        <v>0</v>
      </c>
      <c r="T684" s="26">
        <v>0</v>
      </c>
      <c r="U684" s="26">
        <v>0</v>
      </c>
      <c r="V684" s="26">
        <v>103855.93</v>
      </c>
      <c r="W684" s="26">
        <v>0</v>
      </c>
      <c r="X684" s="26">
        <v>0</v>
      </c>
      <c r="Y684" s="26">
        <v>0</v>
      </c>
      <c r="Z684" s="26">
        <v>0</v>
      </c>
      <c r="AA684" s="26">
        <v>0</v>
      </c>
      <c r="AB684" s="26">
        <v>0</v>
      </c>
      <c r="AC684" s="26">
        <v>0</v>
      </c>
      <c r="AD684" s="26">
        <v>0</v>
      </c>
      <c r="AE684" s="26">
        <v>0</v>
      </c>
      <c r="AF684" s="26">
        <v>0</v>
      </c>
      <c r="AG684" s="22">
        <f t="shared" si="54"/>
        <v>0</v>
      </c>
      <c r="AH684" s="22">
        <f t="shared" si="55"/>
        <v>103855.93</v>
      </c>
      <c r="AI684" s="22">
        <f t="shared" si="56"/>
        <v>0</v>
      </c>
      <c r="AJ684" s="22">
        <f t="shared" si="53"/>
        <v>0</v>
      </c>
      <c r="AK684" s="22">
        <f t="shared" si="57"/>
        <v>103855.93</v>
      </c>
    </row>
    <row r="685" spans="1:37">
      <c r="A685" s="4" t="s">
        <v>208</v>
      </c>
      <c r="B685" s="6" t="s">
        <v>1414</v>
      </c>
      <c r="C685" s="6" t="s">
        <v>648</v>
      </c>
      <c r="D685" s="6" t="s">
        <v>649</v>
      </c>
      <c r="E685" s="11" t="s">
        <v>1816</v>
      </c>
      <c r="F685" s="9" t="s">
        <v>199</v>
      </c>
      <c r="G685" s="24" t="s">
        <v>11</v>
      </c>
      <c r="H685" s="3" t="s">
        <v>1325</v>
      </c>
      <c r="I685" s="28">
        <v>41182</v>
      </c>
      <c r="J685" s="26"/>
      <c r="K685" s="26"/>
      <c r="L685" s="26"/>
      <c r="M685" s="26"/>
      <c r="N685" s="26"/>
      <c r="O685" s="26"/>
      <c r="P685" s="26"/>
      <c r="Q685" s="26"/>
      <c r="R685" s="26"/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103780.33000000002</v>
      </c>
      <c r="Y685" s="26">
        <v>0</v>
      </c>
      <c r="Z685" s="26">
        <v>0</v>
      </c>
      <c r="AA685" s="26">
        <v>0</v>
      </c>
      <c r="AB685" s="26">
        <v>0</v>
      </c>
      <c r="AC685" s="26">
        <v>0</v>
      </c>
      <c r="AD685" s="26">
        <v>0</v>
      </c>
      <c r="AE685" s="26">
        <v>0</v>
      </c>
      <c r="AF685" s="26">
        <v>0</v>
      </c>
      <c r="AG685" s="22">
        <f t="shared" si="54"/>
        <v>0</v>
      </c>
      <c r="AH685" s="22">
        <f t="shared" si="55"/>
        <v>103780.33000000002</v>
      </c>
      <c r="AI685" s="22">
        <f t="shared" si="56"/>
        <v>0</v>
      </c>
      <c r="AJ685" s="22">
        <f t="shared" si="53"/>
        <v>0</v>
      </c>
      <c r="AK685" s="22">
        <f t="shared" si="57"/>
        <v>103780.33000000002</v>
      </c>
    </row>
    <row r="686" spans="1:37">
      <c r="A686" s="4" t="s">
        <v>208</v>
      </c>
      <c r="B686" s="6" t="s">
        <v>1351</v>
      </c>
      <c r="C686" s="6" t="s">
        <v>572</v>
      </c>
      <c r="D686" s="6" t="s">
        <v>573</v>
      </c>
      <c r="E686" s="11" t="s">
        <v>1816</v>
      </c>
      <c r="F686" s="9" t="s">
        <v>199</v>
      </c>
      <c r="G686" s="24" t="s">
        <v>11</v>
      </c>
      <c r="H686" s="3" t="s">
        <v>1325</v>
      </c>
      <c r="I686" s="28">
        <v>41424</v>
      </c>
      <c r="J686" s="26"/>
      <c r="K686" s="26"/>
      <c r="L686" s="26"/>
      <c r="M686" s="26"/>
      <c r="N686" s="26"/>
      <c r="O686" s="26"/>
      <c r="P686" s="26"/>
      <c r="Q686" s="26"/>
      <c r="R686" s="26"/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0</v>
      </c>
      <c r="Z686" s="26">
        <v>0</v>
      </c>
      <c r="AA686" s="26">
        <v>0</v>
      </c>
      <c r="AB686" s="26">
        <v>0</v>
      </c>
      <c r="AC686" s="26">
        <v>0</v>
      </c>
      <c r="AD686" s="26">
        <v>0</v>
      </c>
      <c r="AE686" s="26">
        <v>0</v>
      </c>
      <c r="AF686" s="26">
        <v>103696.37999999999</v>
      </c>
      <c r="AG686" s="22">
        <f t="shared" si="54"/>
        <v>0</v>
      </c>
      <c r="AH686" s="22">
        <f t="shared" si="55"/>
        <v>0</v>
      </c>
      <c r="AI686" s="22">
        <f t="shared" si="56"/>
        <v>0</v>
      </c>
      <c r="AJ686" s="22">
        <f t="shared" si="53"/>
        <v>103696.37999999999</v>
      </c>
      <c r="AK686" s="22">
        <f t="shared" si="57"/>
        <v>103696.37999999999</v>
      </c>
    </row>
    <row r="687" spans="1:37">
      <c r="A687" s="4" t="s">
        <v>208</v>
      </c>
      <c r="B687" s="6" t="s">
        <v>1376</v>
      </c>
      <c r="C687" s="6" t="s">
        <v>926</v>
      </c>
      <c r="D687" s="6" t="s">
        <v>927</v>
      </c>
      <c r="E687" s="11" t="s">
        <v>1815</v>
      </c>
      <c r="F687" s="9" t="s">
        <v>199</v>
      </c>
      <c r="G687" s="24" t="s">
        <v>203</v>
      </c>
      <c r="H687" s="3" t="s">
        <v>1325</v>
      </c>
      <c r="I687" s="28">
        <v>40817</v>
      </c>
      <c r="J687" s="26"/>
      <c r="K687" s="26"/>
      <c r="L687" s="26"/>
      <c r="M687" s="26"/>
      <c r="N687" s="26"/>
      <c r="O687" s="26"/>
      <c r="P687" s="26"/>
      <c r="Q687" s="26"/>
      <c r="R687" s="26"/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0</v>
      </c>
      <c r="Z687" s="26">
        <v>0</v>
      </c>
      <c r="AA687" s="26">
        <v>0</v>
      </c>
      <c r="AB687" s="26">
        <v>0</v>
      </c>
      <c r="AC687" s="26">
        <v>0</v>
      </c>
      <c r="AD687" s="26">
        <v>0</v>
      </c>
      <c r="AE687" s="26">
        <v>0</v>
      </c>
      <c r="AF687" s="26">
        <v>0</v>
      </c>
      <c r="AG687" s="22">
        <f t="shared" si="54"/>
        <v>0</v>
      </c>
      <c r="AH687" s="22">
        <f t="shared" si="55"/>
        <v>0</v>
      </c>
      <c r="AI687" s="22">
        <f t="shared" si="56"/>
        <v>0</v>
      </c>
      <c r="AJ687" s="22">
        <f t="shared" si="53"/>
        <v>0</v>
      </c>
      <c r="AK687" s="22">
        <f t="shared" si="57"/>
        <v>0</v>
      </c>
    </row>
    <row r="688" spans="1:37">
      <c r="A688" s="4" t="s">
        <v>208</v>
      </c>
      <c r="B688" s="6" t="s">
        <v>1413</v>
      </c>
      <c r="C688" s="6" t="s">
        <v>707</v>
      </c>
      <c r="D688" s="6" t="s">
        <v>708</v>
      </c>
      <c r="E688" s="11" t="s">
        <v>1816</v>
      </c>
      <c r="F688" s="9" t="s">
        <v>202</v>
      </c>
      <c r="G688" s="24" t="s">
        <v>11</v>
      </c>
      <c r="H688" s="3" t="s">
        <v>1325</v>
      </c>
      <c r="I688" s="28">
        <v>40877</v>
      </c>
      <c r="J688" s="26"/>
      <c r="K688" s="26"/>
      <c r="L688" s="26"/>
      <c r="M688" s="26"/>
      <c r="N688" s="26"/>
      <c r="O688" s="26"/>
      <c r="P688" s="26"/>
      <c r="Q688" s="26"/>
      <c r="R688" s="26"/>
      <c r="S688" s="26">
        <v>0</v>
      </c>
      <c r="T688" s="26">
        <v>0</v>
      </c>
      <c r="U688" s="26">
        <v>0</v>
      </c>
      <c r="V688" s="26">
        <v>0</v>
      </c>
      <c r="W688" s="26">
        <v>0</v>
      </c>
      <c r="X688" s="26">
        <v>0</v>
      </c>
      <c r="Y688" s="26">
        <v>0</v>
      </c>
      <c r="Z688" s="26">
        <v>0</v>
      </c>
      <c r="AA688" s="26">
        <v>0</v>
      </c>
      <c r="AB688" s="26">
        <v>0</v>
      </c>
      <c r="AC688" s="26">
        <v>0</v>
      </c>
      <c r="AD688" s="26">
        <v>0</v>
      </c>
      <c r="AE688" s="26">
        <v>0</v>
      </c>
      <c r="AF688" s="26">
        <v>0</v>
      </c>
      <c r="AG688" s="22">
        <f t="shared" si="54"/>
        <v>0</v>
      </c>
      <c r="AH688" s="22">
        <f t="shared" si="55"/>
        <v>0</v>
      </c>
      <c r="AI688" s="22">
        <f t="shared" si="56"/>
        <v>0</v>
      </c>
      <c r="AJ688" s="22">
        <f t="shared" si="53"/>
        <v>0</v>
      </c>
      <c r="AK688" s="22">
        <f t="shared" si="57"/>
        <v>0</v>
      </c>
    </row>
    <row r="689" spans="1:37">
      <c r="A689" s="4" t="s">
        <v>208</v>
      </c>
      <c r="B689" s="6" t="s">
        <v>1352</v>
      </c>
      <c r="C689" s="6" t="s">
        <v>1086</v>
      </c>
      <c r="D689" s="6" t="s">
        <v>1087</v>
      </c>
      <c r="E689" s="11" t="s">
        <v>1816</v>
      </c>
      <c r="F689" s="9" t="s">
        <v>199</v>
      </c>
      <c r="G689" s="24" t="s">
        <v>11</v>
      </c>
      <c r="H689" s="3" t="s">
        <v>1325</v>
      </c>
      <c r="I689" s="28">
        <v>41022</v>
      </c>
      <c r="J689" s="26"/>
      <c r="K689" s="26"/>
      <c r="L689" s="26"/>
      <c r="M689" s="26"/>
      <c r="N689" s="26"/>
      <c r="O689" s="26"/>
      <c r="P689" s="26"/>
      <c r="Q689" s="26"/>
      <c r="R689" s="26"/>
      <c r="S689" s="26">
        <v>103393.62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Z689" s="26">
        <v>0</v>
      </c>
      <c r="AA689" s="26">
        <v>0</v>
      </c>
      <c r="AB689" s="26">
        <v>0</v>
      </c>
      <c r="AC689" s="26">
        <v>0</v>
      </c>
      <c r="AD689" s="26">
        <v>0</v>
      </c>
      <c r="AE689" s="26">
        <v>0</v>
      </c>
      <c r="AF689" s="26">
        <v>0</v>
      </c>
      <c r="AG689" s="22">
        <f t="shared" si="54"/>
        <v>0</v>
      </c>
      <c r="AH689" s="22">
        <f t="shared" si="55"/>
        <v>103393.62</v>
      </c>
      <c r="AI689" s="22">
        <f t="shared" si="56"/>
        <v>0</v>
      </c>
      <c r="AJ689" s="22">
        <f t="shared" si="53"/>
        <v>0</v>
      </c>
      <c r="AK689" s="22">
        <f t="shared" si="57"/>
        <v>103393.62</v>
      </c>
    </row>
    <row r="690" spans="1:37">
      <c r="A690" s="4" t="s">
        <v>208</v>
      </c>
      <c r="B690" s="6" t="s">
        <v>1383</v>
      </c>
      <c r="C690" s="6" t="s">
        <v>1796</v>
      </c>
      <c r="D690" s="6" t="s">
        <v>1797</v>
      </c>
      <c r="E690" s="11" t="s">
        <v>1815</v>
      </c>
      <c r="F690" s="9" t="s">
        <v>199</v>
      </c>
      <c r="G690" s="24" t="s">
        <v>11</v>
      </c>
      <c r="H690" s="3" t="s">
        <v>1325</v>
      </c>
      <c r="I690" s="28">
        <v>40754</v>
      </c>
      <c r="J690" s="26"/>
      <c r="K690" s="26"/>
      <c r="L690" s="26"/>
      <c r="M690" s="26"/>
      <c r="N690" s="26"/>
      <c r="O690" s="26"/>
      <c r="P690" s="26"/>
      <c r="Q690" s="26"/>
      <c r="R690" s="26"/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0</v>
      </c>
      <c r="Z690" s="26">
        <v>0</v>
      </c>
      <c r="AA690" s="26">
        <v>0</v>
      </c>
      <c r="AB690" s="26">
        <v>0</v>
      </c>
      <c r="AC690" s="26">
        <v>0</v>
      </c>
      <c r="AD690" s="26">
        <v>0</v>
      </c>
      <c r="AE690" s="26">
        <v>0</v>
      </c>
      <c r="AF690" s="26">
        <v>0</v>
      </c>
      <c r="AG690" s="22">
        <f t="shared" si="54"/>
        <v>0</v>
      </c>
      <c r="AH690" s="22">
        <f t="shared" si="55"/>
        <v>0</v>
      </c>
      <c r="AI690" s="22">
        <f t="shared" si="56"/>
        <v>0</v>
      </c>
      <c r="AJ690" s="22">
        <f t="shared" si="53"/>
        <v>0</v>
      </c>
      <c r="AK690" s="22">
        <f t="shared" si="57"/>
        <v>0</v>
      </c>
    </row>
    <row r="691" spans="1:37">
      <c r="A691" s="4" t="s">
        <v>208</v>
      </c>
      <c r="B691" s="6" t="s">
        <v>1436</v>
      </c>
      <c r="C691" s="6" t="s">
        <v>1798</v>
      </c>
      <c r="D691" s="6" t="s">
        <v>296</v>
      </c>
      <c r="E691" s="6" t="s">
        <v>1820</v>
      </c>
      <c r="F691" s="9" t="s">
        <v>202</v>
      </c>
      <c r="G691" s="24" t="s">
        <v>206</v>
      </c>
      <c r="H691" s="3" t="s">
        <v>1325</v>
      </c>
      <c r="I691" s="28">
        <v>40908</v>
      </c>
      <c r="J691" s="26"/>
      <c r="K691" s="26"/>
      <c r="L691" s="26"/>
      <c r="M691" s="26"/>
      <c r="N691" s="26"/>
      <c r="O691" s="26"/>
      <c r="P691" s="26"/>
      <c r="Q691" s="26"/>
      <c r="R691" s="26"/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0</v>
      </c>
      <c r="Z691" s="26">
        <v>0</v>
      </c>
      <c r="AA691" s="26">
        <v>0</v>
      </c>
      <c r="AB691" s="26">
        <v>0</v>
      </c>
      <c r="AC691" s="26">
        <v>0</v>
      </c>
      <c r="AD691" s="26">
        <v>0</v>
      </c>
      <c r="AE691" s="26">
        <v>0</v>
      </c>
      <c r="AF691" s="26">
        <v>0</v>
      </c>
      <c r="AG691" s="22">
        <f t="shared" si="54"/>
        <v>0</v>
      </c>
      <c r="AH691" s="22">
        <f t="shared" si="55"/>
        <v>0</v>
      </c>
      <c r="AI691" s="22">
        <f t="shared" si="56"/>
        <v>0</v>
      </c>
      <c r="AJ691" s="22">
        <f t="shared" si="53"/>
        <v>0</v>
      </c>
      <c r="AK691" s="22">
        <f t="shared" si="57"/>
        <v>0</v>
      </c>
    </row>
    <row r="692" spans="1:37">
      <c r="A692" s="4" t="s">
        <v>208</v>
      </c>
      <c r="B692" s="6" t="s">
        <v>1380</v>
      </c>
      <c r="C692" s="6" t="s">
        <v>1799</v>
      </c>
      <c r="D692" s="6" t="s">
        <v>1800</v>
      </c>
      <c r="E692" s="11" t="s">
        <v>1824</v>
      </c>
      <c r="F692" s="9" t="s">
        <v>199</v>
      </c>
      <c r="G692" s="24" t="s">
        <v>11</v>
      </c>
      <c r="H692" s="3" t="s">
        <v>1325</v>
      </c>
      <c r="I692" s="28">
        <v>41214</v>
      </c>
      <c r="J692" s="26"/>
      <c r="K692" s="26"/>
      <c r="L692" s="26"/>
      <c r="M692" s="26"/>
      <c r="N692" s="26"/>
      <c r="O692" s="26"/>
      <c r="P692" s="26"/>
      <c r="Q692" s="26"/>
      <c r="R692" s="26"/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0</v>
      </c>
      <c r="Z692" s="26">
        <v>102667.99999999999</v>
      </c>
      <c r="AA692" s="26">
        <v>0</v>
      </c>
      <c r="AB692" s="26">
        <v>0</v>
      </c>
      <c r="AC692" s="26">
        <v>0</v>
      </c>
      <c r="AD692" s="26">
        <v>0</v>
      </c>
      <c r="AE692" s="26">
        <v>0</v>
      </c>
      <c r="AF692" s="26">
        <v>0</v>
      </c>
      <c r="AG692" s="22">
        <f t="shared" si="54"/>
        <v>0</v>
      </c>
      <c r="AH692" s="22">
        <f t="shared" si="55"/>
        <v>102667.99999999999</v>
      </c>
      <c r="AI692" s="22">
        <f t="shared" si="56"/>
        <v>0</v>
      </c>
      <c r="AJ692" s="22">
        <f t="shared" si="53"/>
        <v>0</v>
      </c>
      <c r="AK692" s="22">
        <f t="shared" si="57"/>
        <v>102667.99999999999</v>
      </c>
    </row>
    <row r="693" spans="1:37">
      <c r="A693" s="4" t="s">
        <v>208</v>
      </c>
      <c r="B693" s="6" t="s">
        <v>1363</v>
      </c>
      <c r="C693" s="6" t="s">
        <v>1088</v>
      </c>
      <c r="D693" s="6" t="s">
        <v>1089</v>
      </c>
      <c r="E693" s="11" t="s">
        <v>1816</v>
      </c>
      <c r="F693" s="9" t="s">
        <v>199</v>
      </c>
      <c r="G693" s="24" t="s">
        <v>11</v>
      </c>
      <c r="H693" s="3" t="s">
        <v>1325</v>
      </c>
      <c r="I693" s="28">
        <v>40892</v>
      </c>
      <c r="J693" s="26"/>
      <c r="K693" s="26"/>
      <c r="L693" s="26"/>
      <c r="M693" s="26"/>
      <c r="N693" s="26"/>
      <c r="O693" s="26"/>
      <c r="P693" s="26"/>
      <c r="Q693" s="26"/>
      <c r="R693" s="26"/>
      <c r="S693" s="26">
        <v>0</v>
      </c>
      <c r="T693" s="26">
        <v>0</v>
      </c>
      <c r="U693" s="26">
        <v>0</v>
      </c>
      <c r="V693" s="26">
        <v>0</v>
      </c>
      <c r="W693" s="26">
        <v>0</v>
      </c>
      <c r="X693" s="26">
        <v>0</v>
      </c>
      <c r="Y693" s="26">
        <v>0</v>
      </c>
      <c r="Z693" s="26">
        <v>0</v>
      </c>
      <c r="AA693" s="26">
        <v>0</v>
      </c>
      <c r="AB693" s="26">
        <v>0</v>
      </c>
      <c r="AC693" s="26">
        <v>0</v>
      </c>
      <c r="AD693" s="26">
        <v>0</v>
      </c>
      <c r="AE693" s="26">
        <v>0</v>
      </c>
      <c r="AF693" s="26">
        <v>0</v>
      </c>
      <c r="AG693" s="22">
        <f t="shared" si="54"/>
        <v>0</v>
      </c>
      <c r="AH693" s="22">
        <f t="shared" si="55"/>
        <v>0</v>
      </c>
      <c r="AI693" s="22">
        <f t="shared" si="56"/>
        <v>0</v>
      </c>
      <c r="AJ693" s="22">
        <f t="shared" si="53"/>
        <v>0</v>
      </c>
      <c r="AK693" s="22">
        <f t="shared" si="57"/>
        <v>0</v>
      </c>
    </row>
    <row r="694" spans="1:37">
      <c r="A694" s="4" t="s">
        <v>208</v>
      </c>
      <c r="B694" s="6" t="s">
        <v>1370</v>
      </c>
      <c r="C694" s="6" t="s">
        <v>1801</v>
      </c>
      <c r="D694" s="6" t="s">
        <v>1802</v>
      </c>
      <c r="E694" s="11" t="s">
        <v>1816</v>
      </c>
      <c r="F694" s="9" t="s">
        <v>199</v>
      </c>
      <c r="G694" s="24" t="s">
        <v>11</v>
      </c>
      <c r="H694" s="3" t="s">
        <v>1325</v>
      </c>
      <c r="I694" s="28">
        <v>40862</v>
      </c>
      <c r="J694" s="26"/>
      <c r="K694" s="26"/>
      <c r="L694" s="26"/>
      <c r="M694" s="26"/>
      <c r="N694" s="26"/>
      <c r="O694" s="26"/>
      <c r="P694" s="26"/>
      <c r="Q694" s="26"/>
      <c r="R694" s="26"/>
      <c r="S694" s="26">
        <v>0</v>
      </c>
      <c r="T694" s="26">
        <v>0</v>
      </c>
      <c r="U694" s="26">
        <v>0</v>
      </c>
      <c r="V694" s="26">
        <v>0</v>
      </c>
      <c r="W694" s="26">
        <v>0</v>
      </c>
      <c r="X694" s="26">
        <v>0</v>
      </c>
      <c r="Y694" s="26">
        <v>0</v>
      </c>
      <c r="Z694" s="26">
        <v>0</v>
      </c>
      <c r="AA694" s="26">
        <v>0</v>
      </c>
      <c r="AB694" s="26">
        <v>0</v>
      </c>
      <c r="AC694" s="26">
        <v>0</v>
      </c>
      <c r="AD694" s="26">
        <v>0</v>
      </c>
      <c r="AE694" s="26">
        <v>0</v>
      </c>
      <c r="AF694" s="26">
        <v>0</v>
      </c>
      <c r="AG694" s="22">
        <f t="shared" si="54"/>
        <v>0</v>
      </c>
      <c r="AH694" s="22">
        <f t="shared" si="55"/>
        <v>0</v>
      </c>
      <c r="AI694" s="22">
        <f t="shared" si="56"/>
        <v>0</v>
      </c>
      <c r="AJ694" s="22">
        <f t="shared" si="53"/>
        <v>0</v>
      </c>
      <c r="AK694" s="22">
        <f t="shared" si="57"/>
        <v>0</v>
      </c>
    </row>
    <row r="695" spans="1:37">
      <c r="A695" s="4" t="s">
        <v>208</v>
      </c>
      <c r="B695" s="6" t="s">
        <v>1378</v>
      </c>
      <c r="C695" s="6" t="s">
        <v>1191</v>
      </c>
      <c r="D695" s="6" t="s">
        <v>1192</v>
      </c>
      <c r="E695" s="11" t="s">
        <v>1820</v>
      </c>
      <c r="F695" s="9" t="s">
        <v>199</v>
      </c>
      <c r="G695" s="24" t="s">
        <v>11</v>
      </c>
      <c r="H695" s="3" t="s">
        <v>1325</v>
      </c>
      <c r="I695" s="28">
        <v>40908</v>
      </c>
      <c r="J695" s="26"/>
      <c r="K695" s="26"/>
      <c r="L695" s="26"/>
      <c r="M695" s="26"/>
      <c r="N695" s="26"/>
      <c r="O695" s="26"/>
      <c r="P695" s="26"/>
      <c r="Q695" s="26"/>
      <c r="R695" s="26"/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Z695" s="26">
        <v>0</v>
      </c>
      <c r="AA695" s="26">
        <v>0</v>
      </c>
      <c r="AB695" s="26">
        <v>0</v>
      </c>
      <c r="AC695" s="26">
        <v>0</v>
      </c>
      <c r="AD695" s="26">
        <v>0</v>
      </c>
      <c r="AE695" s="26">
        <v>0</v>
      </c>
      <c r="AF695" s="26">
        <v>0</v>
      </c>
      <c r="AG695" s="22">
        <f t="shared" si="54"/>
        <v>0</v>
      </c>
      <c r="AH695" s="22">
        <f t="shared" si="55"/>
        <v>0</v>
      </c>
      <c r="AI695" s="22">
        <f t="shared" si="56"/>
        <v>0</v>
      </c>
      <c r="AJ695" s="22">
        <f t="shared" si="53"/>
        <v>0</v>
      </c>
      <c r="AK695" s="22">
        <f t="shared" si="57"/>
        <v>0</v>
      </c>
    </row>
    <row r="696" spans="1:37">
      <c r="A696" s="4" t="s">
        <v>208</v>
      </c>
      <c r="B696" s="6" t="s">
        <v>1383</v>
      </c>
      <c r="C696" s="6" t="s">
        <v>636</v>
      </c>
      <c r="D696" s="6" t="s">
        <v>637</v>
      </c>
      <c r="E696" s="11" t="s">
        <v>1815</v>
      </c>
      <c r="F696" s="9" t="s">
        <v>199</v>
      </c>
      <c r="G696" s="24" t="s">
        <v>11</v>
      </c>
      <c r="H696" s="3" t="s">
        <v>1325</v>
      </c>
      <c r="I696" s="28">
        <v>41414</v>
      </c>
      <c r="J696" s="26"/>
      <c r="K696" s="26"/>
      <c r="L696" s="26"/>
      <c r="M696" s="26"/>
      <c r="N696" s="26"/>
      <c r="O696" s="26"/>
      <c r="P696" s="26"/>
      <c r="Q696" s="26"/>
      <c r="R696" s="26"/>
      <c r="S696" s="26">
        <v>0</v>
      </c>
      <c r="T696" s="26">
        <v>0</v>
      </c>
      <c r="U696" s="26">
        <v>0</v>
      </c>
      <c r="V696" s="26">
        <v>0</v>
      </c>
      <c r="W696" s="26">
        <v>0</v>
      </c>
      <c r="X696" s="26">
        <v>0</v>
      </c>
      <c r="Y696" s="26">
        <v>0</v>
      </c>
      <c r="Z696" s="26">
        <v>0</v>
      </c>
      <c r="AA696" s="26">
        <v>0</v>
      </c>
      <c r="AB696" s="26">
        <v>0</v>
      </c>
      <c r="AC696" s="26">
        <v>0</v>
      </c>
      <c r="AD696" s="26">
        <v>0</v>
      </c>
      <c r="AE696" s="26">
        <v>0</v>
      </c>
      <c r="AF696" s="26">
        <v>101650.95</v>
      </c>
      <c r="AG696" s="22">
        <f t="shared" si="54"/>
        <v>0</v>
      </c>
      <c r="AH696" s="22">
        <f t="shared" si="55"/>
        <v>0</v>
      </c>
      <c r="AI696" s="22">
        <f t="shared" si="56"/>
        <v>0</v>
      </c>
      <c r="AJ696" s="22">
        <f t="shared" si="53"/>
        <v>101650.95</v>
      </c>
      <c r="AK696" s="22">
        <f t="shared" si="57"/>
        <v>101650.95</v>
      </c>
    </row>
    <row r="697" spans="1:37">
      <c r="A697" s="4" t="s">
        <v>208</v>
      </c>
      <c r="B697" s="6" t="s">
        <v>1432</v>
      </c>
      <c r="C697" s="6" t="s">
        <v>326</v>
      </c>
      <c r="D697" s="6" t="s">
        <v>327</v>
      </c>
      <c r="E697" s="11" t="s">
        <v>1817</v>
      </c>
      <c r="F697" s="9" t="s">
        <v>202</v>
      </c>
      <c r="G697" s="24" t="s">
        <v>11</v>
      </c>
      <c r="H697" s="3" t="s">
        <v>1325</v>
      </c>
      <c r="I697" s="28">
        <v>41273</v>
      </c>
      <c r="J697" s="26"/>
      <c r="K697" s="26"/>
      <c r="L697" s="26"/>
      <c r="M697" s="26"/>
      <c r="N697" s="26"/>
      <c r="O697" s="26"/>
      <c r="P697" s="26"/>
      <c r="Q697" s="26"/>
      <c r="R697" s="26"/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0</v>
      </c>
      <c r="Z697" s="26">
        <v>0</v>
      </c>
      <c r="AA697" s="26">
        <v>101611.6</v>
      </c>
      <c r="AB697" s="26">
        <v>0</v>
      </c>
      <c r="AC697" s="26">
        <v>0</v>
      </c>
      <c r="AD697" s="26">
        <v>0</v>
      </c>
      <c r="AE697" s="26">
        <v>0</v>
      </c>
      <c r="AF697" s="26">
        <v>0</v>
      </c>
      <c r="AG697" s="22">
        <f t="shared" si="54"/>
        <v>0</v>
      </c>
      <c r="AH697" s="22">
        <f t="shared" si="55"/>
        <v>101611.6</v>
      </c>
      <c r="AI697" s="22">
        <f t="shared" si="56"/>
        <v>0</v>
      </c>
      <c r="AJ697" s="22">
        <f t="shared" si="53"/>
        <v>0</v>
      </c>
      <c r="AK697" s="22">
        <f t="shared" si="57"/>
        <v>101611.6</v>
      </c>
    </row>
    <row r="698" spans="1:37">
      <c r="A698" s="4" t="s">
        <v>208</v>
      </c>
      <c r="B698" s="6" t="s">
        <v>1405</v>
      </c>
      <c r="C698" s="6" t="s">
        <v>1803</v>
      </c>
      <c r="D698" s="6" t="s">
        <v>1804</v>
      </c>
      <c r="E698" s="11" t="s">
        <v>1815</v>
      </c>
      <c r="F698" s="9" t="s">
        <v>9</v>
      </c>
      <c r="G698" s="24" t="s">
        <v>11</v>
      </c>
      <c r="H698" s="3" t="s">
        <v>1325</v>
      </c>
      <c r="I698" s="28">
        <v>41274</v>
      </c>
      <c r="J698" s="26"/>
      <c r="K698" s="26"/>
      <c r="L698" s="26"/>
      <c r="M698" s="26"/>
      <c r="N698" s="26"/>
      <c r="O698" s="26"/>
      <c r="P698" s="26"/>
      <c r="Q698" s="26"/>
      <c r="R698" s="26"/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>
        <v>0</v>
      </c>
      <c r="Y698" s="26">
        <v>0</v>
      </c>
      <c r="Z698" s="26">
        <v>0</v>
      </c>
      <c r="AA698" s="26">
        <v>101165.11</v>
      </c>
      <c r="AB698" s="26">
        <v>0</v>
      </c>
      <c r="AC698" s="26">
        <v>0</v>
      </c>
      <c r="AD698" s="26">
        <v>0</v>
      </c>
      <c r="AE698" s="26">
        <v>0</v>
      </c>
      <c r="AF698" s="26">
        <v>0</v>
      </c>
      <c r="AG698" s="22">
        <f t="shared" si="54"/>
        <v>0</v>
      </c>
      <c r="AH698" s="22">
        <f t="shared" si="55"/>
        <v>101165.11</v>
      </c>
      <c r="AI698" s="22">
        <f t="shared" si="56"/>
        <v>0</v>
      </c>
      <c r="AJ698" s="22">
        <f t="shared" si="53"/>
        <v>0</v>
      </c>
      <c r="AK698" s="22">
        <f t="shared" si="57"/>
        <v>101165.11</v>
      </c>
    </row>
    <row r="699" spans="1:37">
      <c r="A699" s="4" t="s">
        <v>208</v>
      </c>
      <c r="B699" s="6" t="s">
        <v>1353</v>
      </c>
      <c r="C699" s="6" t="s">
        <v>760</v>
      </c>
      <c r="D699" s="6" t="s">
        <v>761</v>
      </c>
      <c r="E699" s="11" t="s">
        <v>1816</v>
      </c>
      <c r="F699" s="9" t="s">
        <v>199</v>
      </c>
      <c r="G699" s="24" t="s">
        <v>11</v>
      </c>
      <c r="H699" s="3" t="s">
        <v>1325</v>
      </c>
      <c r="I699" s="28">
        <v>41258</v>
      </c>
      <c r="J699" s="26"/>
      <c r="K699" s="26"/>
      <c r="L699" s="26"/>
      <c r="M699" s="26"/>
      <c r="N699" s="26"/>
      <c r="O699" s="26"/>
      <c r="P699" s="26"/>
      <c r="Q699" s="26"/>
      <c r="R699" s="26"/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0</v>
      </c>
      <c r="Z699" s="26">
        <v>0</v>
      </c>
      <c r="AA699" s="26">
        <v>100874</v>
      </c>
      <c r="AB699" s="26">
        <v>0</v>
      </c>
      <c r="AC699" s="26">
        <v>0</v>
      </c>
      <c r="AD699" s="26">
        <v>0</v>
      </c>
      <c r="AE699" s="26">
        <v>0</v>
      </c>
      <c r="AF699" s="26">
        <v>0</v>
      </c>
      <c r="AG699" s="22">
        <f t="shared" si="54"/>
        <v>0</v>
      </c>
      <c r="AH699" s="22">
        <f t="shared" si="55"/>
        <v>100874</v>
      </c>
      <c r="AI699" s="22">
        <f t="shared" si="56"/>
        <v>0</v>
      </c>
      <c r="AJ699" s="22">
        <f t="shared" si="53"/>
        <v>0</v>
      </c>
      <c r="AK699" s="22">
        <f t="shared" si="57"/>
        <v>100874</v>
      </c>
    </row>
    <row r="700" spans="1:37">
      <c r="A700" s="4" t="s">
        <v>208</v>
      </c>
      <c r="B700" s="6" t="s">
        <v>1417</v>
      </c>
      <c r="C700" s="6" t="s">
        <v>692</v>
      </c>
      <c r="D700" s="6" t="s">
        <v>693</v>
      </c>
      <c r="E700" s="11" t="s">
        <v>1816</v>
      </c>
      <c r="F700" s="9" t="s">
        <v>199</v>
      </c>
      <c r="G700" s="24" t="s">
        <v>11</v>
      </c>
      <c r="H700" s="3" t="s">
        <v>1325</v>
      </c>
      <c r="I700" s="28">
        <v>41029</v>
      </c>
      <c r="J700" s="26"/>
      <c r="K700" s="26"/>
      <c r="L700" s="26"/>
      <c r="M700" s="26"/>
      <c r="N700" s="26"/>
      <c r="O700" s="26"/>
      <c r="P700" s="26"/>
      <c r="Q700" s="26"/>
      <c r="R700" s="26"/>
      <c r="S700" s="26">
        <v>100555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0</v>
      </c>
      <c r="Z700" s="26">
        <v>0</v>
      </c>
      <c r="AA700" s="26">
        <v>0</v>
      </c>
      <c r="AB700" s="26">
        <v>0</v>
      </c>
      <c r="AC700" s="26">
        <v>0</v>
      </c>
      <c r="AD700" s="26">
        <v>0</v>
      </c>
      <c r="AE700" s="26">
        <v>0</v>
      </c>
      <c r="AF700" s="26">
        <v>0</v>
      </c>
      <c r="AG700" s="22">
        <f t="shared" si="54"/>
        <v>0</v>
      </c>
      <c r="AH700" s="22">
        <f t="shared" si="55"/>
        <v>100555</v>
      </c>
      <c r="AI700" s="22">
        <f t="shared" si="56"/>
        <v>0</v>
      </c>
      <c r="AJ700" s="22">
        <f t="shared" si="53"/>
        <v>0</v>
      </c>
      <c r="AK700" s="22">
        <f t="shared" si="57"/>
        <v>100555</v>
      </c>
    </row>
    <row r="701" spans="1:37">
      <c r="A701" s="4" t="s">
        <v>208</v>
      </c>
      <c r="B701" s="6" t="s">
        <v>1357</v>
      </c>
      <c r="C701" s="6" t="s">
        <v>1805</v>
      </c>
      <c r="D701" s="6" t="s">
        <v>1806</v>
      </c>
      <c r="E701" s="11" t="s">
        <v>1813</v>
      </c>
      <c r="F701" s="9" t="s">
        <v>198</v>
      </c>
      <c r="G701" s="9" t="s">
        <v>205</v>
      </c>
      <c r="H701" s="3" t="s">
        <v>1325</v>
      </c>
      <c r="I701" s="28">
        <v>40878</v>
      </c>
      <c r="J701" s="26"/>
      <c r="K701" s="26"/>
      <c r="L701" s="26"/>
      <c r="M701" s="26"/>
      <c r="N701" s="26"/>
      <c r="O701" s="26"/>
      <c r="P701" s="26"/>
      <c r="Q701" s="26"/>
      <c r="R701" s="26"/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Z701" s="26">
        <v>0</v>
      </c>
      <c r="AA701" s="26">
        <v>0</v>
      </c>
      <c r="AB701" s="26">
        <v>0</v>
      </c>
      <c r="AC701" s="26">
        <v>0</v>
      </c>
      <c r="AD701" s="26">
        <v>0</v>
      </c>
      <c r="AE701" s="26">
        <v>0</v>
      </c>
      <c r="AF701" s="26">
        <v>0</v>
      </c>
      <c r="AG701" s="22">
        <f t="shared" si="54"/>
        <v>0</v>
      </c>
      <c r="AH701" s="22">
        <f t="shared" si="55"/>
        <v>0</v>
      </c>
      <c r="AI701" s="22">
        <f t="shared" si="56"/>
        <v>0</v>
      </c>
      <c r="AJ701" s="22">
        <f t="shared" ref="AJ701:AJ762" si="58">SUM(AE701:AF701)</f>
        <v>0</v>
      </c>
      <c r="AK701" s="22">
        <f t="shared" si="57"/>
        <v>0</v>
      </c>
    </row>
    <row r="702" spans="1:37">
      <c r="A702" s="4" t="s">
        <v>208</v>
      </c>
      <c r="B702" s="6" t="s">
        <v>1366</v>
      </c>
      <c r="C702" s="6" t="s">
        <v>1807</v>
      </c>
      <c r="D702" s="6" t="s">
        <v>1808</v>
      </c>
      <c r="E702" s="11" t="s">
        <v>1819</v>
      </c>
      <c r="F702" s="9" t="s">
        <v>200</v>
      </c>
      <c r="G702" s="24" t="s">
        <v>201</v>
      </c>
      <c r="H702" s="3" t="s">
        <v>1325</v>
      </c>
      <c r="I702" s="28">
        <v>40892</v>
      </c>
      <c r="J702" s="26"/>
      <c r="K702" s="26"/>
      <c r="L702" s="26"/>
      <c r="M702" s="26"/>
      <c r="N702" s="26"/>
      <c r="O702" s="26"/>
      <c r="P702" s="26"/>
      <c r="Q702" s="26"/>
      <c r="R702" s="26"/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0</v>
      </c>
      <c r="Z702" s="26">
        <v>0</v>
      </c>
      <c r="AA702" s="26">
        <v>0</v>
      </c>
      <c r="AB702" s="26">
        <v>0</v>
      </c>
      <c r="AC702" s="26">
        <v>0</v>
      </c>
      <c r="AD702" s="26">
        <v>0</v>
      </c>
      <c r="AE702" s="26">
        <v>0</v>
      </c>
      <c r="AF702" s="26">
        <v>0</v>
      </c>
      <c r="AG702" s="22">
        <f t="shared" si="54"/>
        <v>0</v>
      </c>
      <c r="AH702" s="22">
        <f t="shared" si="55"/>
        <v>0</v>
      </c>
      <c r="AI702" s="22">
        <f t="shared" si="56"/>
        <v>0</v>
      </c>
      <c r="AJ702" s="22">
        <f t="shared" si="58"/>
        <v>0</v>
      </c>
      <c r="AK702" s="22">
        <f t="shared" si="57"/>
        <v>0</v>
      </c>
    </row>
    <row r="703" spans="1:37">
      <c r="A703" s="4" t="s">
        <v>15</v>
      </c>
      <c r="B703" s="7" t="s">
        <v>1202</v>
      </c>
      <c r="C703" s="7"/>
      <c r="D703" s="7" t="s">
        <v>35</v>
      </c>
      <c r="E703" s="5" t="s">
        <v>89</v>
      </c>
      <c r="F703" s="9" t="s">
        <v>9</v>
      </c>
      <c r="G703" s="9" t="s">
        <v>10</v>
      </c>
      <c r="H703" s="3" t="s">
        <v>1325</v>
      </c>
      <c r="I703" s="28" t="s">
        <v>13</v>
      </c>
      <c r="J703" s="26"/>
      <c r="K703" s="26"/>
      <c r="L703" s="26"/>
      <c r="M703" s="26"/>
      <c r="N703" s="26"/>
      <c r="O703" s="26"/>
      <c r="P703" s="26"/>
      <c r="Q703" s="26"/>
      <c r="R703" s="26"/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0</v>
      </c>
      <c r="Z703" s="26">
        <v>0</v>
      </c>
      <c r="AA703" s="26">
        <v>50000</v>
      </c>
      <c r="AB703" s="26">
        <v>0</v>
      </c>
      <c r="AC703" s="26">
        <v>0</v>
      </c>
      <c r="AD703" s="26">
        <v>0</v>
      </c>
      <c r="AE703" s="26">
        <v>0</v>
      </c>
      <c r="AF703" s="26">
        <v>0</v>
      </c>
      <c r="AG703" s="22">
        <f t="shared" si="54"/>
        <v>0</v>
      </c>
      <c r="AH703" s="22">
        <f t="shared" si="55"/>
        <v>50000</v>
      </c>
      <c r="AI703" s="22">
        <f t="shared" si="56"/>
        <v>0</v>
      </c>
      <c r="AJ703" s="22">
        <f t="shared" si="58"/>
        <v>0</v>
      </c>
      <c r="AK703" s="22">
        <f t="shared" ref="AK703:AK704" si="59">SUM(J703:AF703)</f>
        <v>50000</v>
      </c>
    </row>
    <row r="704" spans="1:37">
      <c r="A704" s="4" t="s">
        <v>15</v>
      </c>
      <c r="B704" s="7" t="s">
        <v>1202</v>
      </c>
      <c r="C704" s="7"/>
      <c r="D704" s="7" t="s">
        <v>36</v>
      </c>
      <c r="E704" s="5" t="s">
        <v>90</v>
      </c>
      <c r="F704" s="9" t="s">
        <v>9</v>
      </c>
      <c r="G704" s="9" t="s">
        <v>10</v>
      </c>
      <c r="H704" s="3" t="s">
        <v>1325</v>
      </c>
      <c r="I704" s="28" t="s">
        <v>13</v>
      </c>
      <c r="J704" s="26"/>
      <c r="K704" s="26"/>
      <c r="L704" s="26"/>
      <c r="M704" s="26"/>
      <c r="N704" s="26"/>
      <c r="O704" s="26"/>
      <c r="P704" s="26"/>
      <c r="Q704" s="26"/>
      <c r="R704" s="26"/>
      <c r="S704" s="26">
        <v>0</v>
      </c>
      <c r="T704" s="26">
        <v>0</v>
      </c>
      <c r="U704" s="26">
        <v>0</v>
      </c>
      <c r="V704" s="26">
        <v>0</v>
      </c>
      <c r="W704" s="26">
        <v>0</v>
      </c>
      <c r="X704" s="26">
        <v>0</v>
      </c>
      <c r="Y704" s="26">
        <v>0</v>
      </c>
      <c r="Z704" s="26">
        <v>0</v>
      </c>
      <c r="AA704" s="26">
        <v>100000</v>
      </c>
      <c r="AB704" s="26">
        <v>0</v>
      </c>
      <c r="AC704" s="26">
        <v>0</v>
      </c>
      <c r="AD704" s="26">
        <v>0</v>
      </c>
      <c r="AE704" s="26">
        <v>0</v>
      </c>
      <c r="AF704" s="26">
        <v>0</v>
      </c>
      <c r="AG704" s="22">
        <f t="shared" si="54"/>
        <v>0</v>
      </c>
      <c r="AH704" s="22">
        <f t="shared" si="55"/>
        <v>100000</v>
      </c>
      <c r="AI704" s="22">
        <f t="shared" si="56"/>
        <v>0</v>
      </c>
      <c r="AJ704" s="22">
        <f t="shared" si="58"/>
        <v>0</v>
      </c>
      <c r="AK704" s="22">
        <f t="shared" si="59"/>
        <v>100000</v>
      </c>
    </row>
    <row r="705" spans="1:37">
      <c r="A705" s="4" t="s">
        <v>16</v>
      </c>
      <c r="B705" s="7" t="s">
        <v>1202</v>
      </c>
      <c r="C705" s="7"/>
      <c r="D705" s="7" t="s">
        <v>36</v>
      </c>
      <c r="E705" s="5" t="s">
        <v>90</v>
      </c>
      <c r="F705" s="9" t="s">
        <v>9</v>
      </c>
      <c r="G705" s="9" t="s">
        <v>1854</v>
      </c>
      <c r="H705" s="3" t="s">
        <v>1325</v>
      </c>
      <c r="I705" s="28" t="s">
        <v>13</v>
      </c>
      <c r="J705" s="26"/>
      <c r="K705" s="26"/>
      <c r="L705" s="26"/>
      <c r="M705" s="26"/>
      <c r="N705" s="26"/>
      <c r="O705" s="26"/>
      <c r="P705" s="26"/>
      <c r="Q705" s="26"/>
      <c r="R705" s="26"/>
      <c r="S705" s="26">
        <v>0</v>
      </c>
      <c r="T705" s="26">
        <v>0</v>
      </c>
      <c r="U705" s="26">
        <v>0</v>
      </c>
      <c r="V705" s="26">
        <v>0</v>
      </c>
      <c r="W705" s="26">
        <v>0</v>
      </c>
      <c r="X705" s="26">
        <v>0</v>
      </c>
      <c r="Y705" s="26">
        <v>0</v>
      </c>
      <c r="Z705" s="26">
        <v>0</v>
      </c>
      <c r="AA705" s="26">
        <v>0</v>
      </c>
      <c r="AB705" s="26">
        <v>0</v>
      </c>
      <c r="AC705" s="26">
        <v>0</v>
      </c>
      <c r="AD705" s="26">
        <v>0</v>
      </c>
      <c r="AE705" s="26">
        <v>0</v>
      </c>
      <c r="AF705" s="26">
        <v>0</v>
      </c>
      <c r="AG705" s="22">
        <f t="shared" si="54"/>
        <v>0</v>
      </c>
      <c r="AH705" s="22">
        <f t="shared" si="55"/>
        <v>0</v>
      </c>
      <c r="AI705" s="22">
        <f t="shared" si="56"/>
        <v>0</v>
      </c>
      <c r="AJ705" s="22">
        <f t="shared" si="58"/>
        <v>0</v>
      </c>
      <c r="AK705" s="22">
        <f t="shared" ref="AK705:AK767" si="60">SUM(J705:AF705)</f>
        <v>0</v>
      </c>
    </row>
    <row r="706" spans="1:37">
      <c r="A706" s="4" t="s">
        <v>16</v>
      </c>
      <c r="B706" s="7" t="s">
        <v>1202</v>
      </c>
      <c r="C706" s="7"/>
      <c r="D706" s="7" t="s">
        <v>35</v>
      </c>
      <c r="E706" s="5" t="s">
        <v>89</v>
      </c>
      <c r="F706" s="9" t="s">
        <v>9</v>
      </c>
      <c r="G706" s="9" t="s">
        <v>10</v>
      </c>
      <c r="H706" s="3" t="s">
        <v>1325</v>
      </c>
      <c r="I706" s="28" t="s">
        <v>13</v>
      </c>
      <c r="J706" s="26"/>
      <c r="K706" s="26"/>
      <c r="L706" s="26"/>
      <c r="M706" s="26"/>
      <c r="N706" s="26"/>
      <c r="O706" s="26"/>
      <c r="P706" s="26"/>
      <c r="Q706" s="26"/>
      <c r="R706" s="26"/>
      <c r="S706" s="26">
        <v>0</v>
      </c>
      <c r="T706" s="26">
        <v>0</v>
      </c>
      <c r="U706" s="26">
        <v>0</v>
      </c>
      <c r="V706" s="26">
        <v>0</v>
      </c>
      <c r="W706" s="26">
        <v>0</v>
      </c>
      <c r="X706" s="26">
        <v>0</v>
      </c>
      <c r="Y706" s="26">
        <v>0</v>
      </c>
      <c r="Z706" s="26">
        <v>0</v>
      </c>
      <c r="AA706" s="26">
        <v>600040</v>
      </c>
      <c r="AB706" s="26">
        <v>0</v>
      </c>
      <c r="AC706" s="26">
        <v>0</v>
      </c>
      <c r="AD706" s="26">
        <v>0</v>
      </c>
      <c r="AE706" s="26">
        <v>0</v>
      </c>
      <c r="AF706" s="26">
        <v>0</v>
      </c>
      <c r="AG706" s="22">
        <f t="shared" ref="AG706:AG768" si="61">SUM(J706:O706)</f>
        <v>0</v>
      </c>
      <c r="AH706" s="22">
        <f t="shared" ref="AH706:AH768" si="62">SUM(P706:AA706)</f>
        <v>600040</v>
      </c>
      <c r="AI706" s="22">
        <f t="shared" ref="AI706:AI768" si="63">SUM(AB706:AD706)</f>
        <v>0</v>
      </c>
      <c r="AJ706" s="22">
        <f t="shared" si="58"/>
        <v>0</v>
      </c>
      <c r="AK706" s="22">
        <f t="shared" si="60"/>
        <v>600040</v>
      </c>
    </row>
    <row r="707" spans="1:37">
      <c r="A707" s="4" t="s">
        <v>15</v>
      </c>
      <c r="B707" s="7" t="s">
        <v>142</v>
      </c>
      <c r="C707" s="7"/>
      <c r="D707" s="7" t="s">
        <v>37</v>
      </c>
      <c r="E707" s="5" t="s">
        <v>91</v>
      </c>
      <c r="F707" s="9" t="s">
        <v>141</v>
      </c>
      <c r="G707" s="9" t="s">
        <v>142</v>
      </c>
      <c r="H707" s="3" t="s">
        <v>1325</v>
      </c>
      <c r="I707" s="28" t="s">
        <v>13</v>
      </c>
      <c r="J707" s="26"/>
      <c r="K707" s="26"/>
      <c r="L707" s="26"/>
      <c r="M707" s="26"/>
      <c r="N707" s="26"/>
      <c r="O707" s="26"/>
      <c r="P707" s="26"/>
      <c r="Q707" s="26"/>
      <c r="R707" s="26"/>
      <c r="S707" s="26">
        <v>23594.76</v>
      </c>
      <c r="T707" s="26">
        <v>22471.200000000001</v>
      </c>
      <c r="U707" s="26">
        <v>33706.800000000003</v>
      </c>
      <c r="V707" s="26">
        <v>17976.96</v>
      </c>
      <c r="W707" s="26">
        <v>25841.88</v>
      </c>
      <c r="X707" s="26">
        <v>11235.6</v>
      </c>
      <c r="Y707" s="26">
        <v>16853.400000000001</v>
      </c>
      <c r="Z707" s="26">
        <v>7415.4960000000001</v>
      </c>
      <c r="AA707" s="26">
        <v>6741.36</v>
      </c>
      <c r="AB707" s="26">
        <v>7507.4649600000002</v>
      </c>
      <c r="AC707" s="26">
        <v>7757.7137919999996</v>
      </c>
      <c r="AD707" s="26">
        <v>17517.418239999999</v>
      </c>
      <c r="AE707" s="26">
        <v>13138.063680000001</v>
      </c>
      <c r="AF707" s="26">
        <v>12512.4416</v>
      </c>
      <c r="AG707" s="22">
        <f t="shared" si="61"/>
        <v>0</v>
      </c>
      <c r="AH707" s="22">
        <f t="shared" si="62"/>
        <v>165837.45600000001</v>
      </c>
      <c r="AI707" s="22">
        <f t="shared" si="63"/>
        <v>32782.596991999999</v>
      </c>
      <c r="AJ707" s="22">
        <f t="shared" si="58"/>
        <v>25650.505280000001</v>
      </c>
      <c r="AK707" s="22">
        <f t="shared" si="60"/>
        <v>224270.55827199999</v>
      </c>
    </row>
    <row r="708" spans="1:37">
      <c r="A708" s="4" t="s">
        <v>15</v>
      </c>
      <c r="B708" s="7" t="s">
        <v>142</v>
      </c>
      <c r="C708" s="7"/>
      <c r="D708" s="7" t="s">
        <v>38</v>
      </c>
      <c r="E708" s="5" t="s">
        <v>92</v>
      </c>
      <c r="F708" s="9" t="s">
        <v>141</v>
      </c>
      <c r="G708" s="9" t="s">
        <v>142</v>
      </c>
      <c r="H708" s="3" t="s">
        <v>1325</v>
      </c>
      <c r="I708" s="28" t="s">
        <v>13</v>
      </c>
      <c r="J708" s="26"/>
      <c r="K708" s="26"/>
      <c r="L708" s="26"/>
      <c r="M708" s="26"/>
      <c r="N708" s="26"/>
      <c r="O708" s="26"/>
      <c r="P708" s="26"/>
      <c r="Q708" s="26"/>
      <c r="R708" s="26"/>
      <c r="S708" s="26">
        <v>4736.5080000000007</v>
      </c>
      <c r="T708" s="26">
        <v>4680.1210000000001</v>
      </c>
      <c r="U708" s="26">
        <v>4680.1210000000001</v>
      </c>
      <c r="V708" s="26">
        <v>4680.1210000000001</v>
      </c>
      <c r="W708" s="26">
        <v>4680.1210000000001</v>
      </c>
      <c r="X708" s="26">
        <v>4736.5080000000007</v>
      </c>
      <c r="Y708" s="26">
        <v>4680.1210000000001</v>
      </c>
      <c r="Z708" s="26">
        <v>4736.5080000000007</v>
      </c>
      <c r="AA708" s="26">
        <v>4680.1210000000001</v>
      </c>
      <c r="AB708" s="26">
        <v>5551.4247880000003</v>
      </c>
      <c r="AC708" s="26">
        <v>5618.3094240000009</v>
      </c>
      <c r="AD708" s="26">
        <v>5551.4247880000003</v>
      </c>
      <c r="AE708" s="26">
        <v>5618.3094240000009</v>
      </c>
      <c r="AF708" s="26">
        <v>5551.4247880000003</v>
      </c>
      <c r="AG708" s="22">
        <f t="shared" si="61"/>
        <v>0</v>
      </c>
      <c r="AH708" s="22">
        <f t="shared" si="62"/>
        <v>42290.25</v>
      </c>
      <c r="AI708" s="22">
        <f t="shared" si="63"/>
        <v>16721.159</v>
      </c>
      <c r="AJ708" s="22">
        <f t="shared" si="58"/>
        <v>11169.734212000001</v>
      </c>
      <c r="AK708" s="22">
        <f t="shared" si="60"/>
        <v>70181.143211999995</v>
      </c>
    </row>
    <row r="709" spans="1:37">
      <c r="A709" s="4" t="s">
        <v>15</v>
      </c>
      <c r="B709" s="7" t="s">
        <v>142</v>
      </c>
      <c r="C709" s="7"/>
      <c r="D709" s="7" t="s">
        <v>39</v>
      </c>
      <c r="E709" s="5" t="s">
        <v>93</v>
      </c>
      <c r="F709" s="9" t="s">
        <v>141</v>
      </c>
      <c r="G709" s="9" t="s">
        <v>142</v>
      </c>
      <c r="H709" s="3" t="s">
        <v>1325</v>
      </c>
      <c r="I709" s="28" t="s">
        <v>13</v>
      </c>
      <c r="J709" s="26"/>
      <c r="K709" s="26"/>
      <c r="L709" s="26"/>
      <c r="M709" s="26"/>
      <c r="N709" s="26"/>
      <c r="O709" s="26"/>
      <c r="P709" s="26"/>
      <c r="Q709" s="26"/>
      <c r="R709" s="26"/>
      <c r="S709" s="26">
        <v>39860.595000000001</v>
      </c>
      <c r="T709" s="26">
        <v>42476.595000000001</v>
      </c>
      <c r="U709" s="26">
        <v>45297.06</v>
      </c>
      <c r="V709" s="26">
        <v>40841.595000000001</v>
      </c>
      <c r="W709" s="26">
        <v>47586.06</v>
      </c>
      <c r="X709" s="26">
        <v>45419.595000000001</v>
      </c>
      <c r="Y709" s="26">
        <v>48894.06</v>
      </c>
      <c r="Z709" s="26">
        <v>47708.595000000001</v>
      </c>
      <c r="AA709" s="26">
        <v>46605.06</v>
      </c>
      <c r="AB709" s="26">
        <v>15369.120624000003</v>
      </c>
      <c r="AC709" s="26">
        <v>15369.120624000003</v>
      </c>
      <c r="AD709" s="26">
        <v>15369.120624000003</v>
      </c>
      <c r="AE709" s="26">
        <v>15369.120624000003</v>
      </c>
      <c r="AF709" s="26">
        <v>15369.120624000003</v>
      </c>
      <c r="AG709" s="22">
        <f t="shared" si="61"/>
        <v>0</v>
      </c>
      <c r="AH709" s="22">
        <f t="shared" si="62"/>
        <v>404689.21500000003</v>
      </c>
      <c r="AI709" s="22">
        <f t="shared" si="63"/>
        <v>46107.361872000009</v>
      </c>
      <c r="AJ709" s="22">
        <f t="shared" si="58"/>
        <v>30738.241248000006</v>
      </c>
      <c r="AK709" s="22">
        <f t="shared" si="60"/>
        <v>481534.81811999995</v>
      </c>
    </row>
    <row r="710" spans="1:37">
      <c r="A710" s="4" t="s">
        <v>15</v>
      </c>
      <c r="B710" s="7" t="s">
        <v>142</v>
      </c>
      <c r="C710" s="7"/>
      <c r="D710" s="7" t="s">
        <v>40</v>
      </c>
      <c r="E710" s="7" t="s">
        <v>94</v>
      </c>
      <c r="F710" s="9" t="s">
        <v>141</v>
      </c>
      <c r="G710" s="9" t="s">
        <v>142</v>
      </c>
      <c r="H710" s="3" t="s">
        <v>1325</v>
      </c>
      <c r="I710" s="28" t="s">
        <v>13</v>
      </c>
      <c r="J710" s="26"/>
      <c r="K710" s="26"/>
      <c r="L710" s="26"/>
      <c r="M710" s="26"/>
      <c r="N710" s="26"/>
      <c r="O710" s="26"/>
      <c r="P710" s="26"/>
      <c r="Q710" s="26"/>
      <c r="R710" s="26"/>
      <c r="S710" s="26">
        <v>0</v>
      </c>
      <c r="T710" s="26">
        <v>0</v>
      </c>
      <c r="U710" s="26">
        <v>0</v>
      </c>
      <c r="V710" s="26">
        <v>0</v>
      </c>
      <c r="W710" s="26">
        <v>0</v>
      </c>
      <c r="X710" s="26">
        <v>0</v>
      </c>
      <c r="Y710" s="26">
        <v>0</v>
      </c>
      <c r="Z710" s="26">
        <v>0</v>
      </c>
      <c r="AA710" s="26">
        <v>0</v>
      </c>
      <c r="AB710" s="26">
        <v>0</v>
      </c>
      <c r="AC710" s="26">
        <v>0</v>
      </c>
      <c r="AD710" s="26">
        <v>0</v>
      </c>
      <c r="AE710" s="26">
        <v>0</v>
      </c>
      <c r="AF710" s="26">
        <v>0</v>
      </c>
      <c r="AG710" s="22">
        <f t="shared" si="61"/>
        <v>0</v>
      </c>
      <c r="AH710" s="22">
        <f t="shared" si="62"/>
        <v>0</v>
      </c>
      <c r="AI710" s="22">
        <f t="shared" si="63"/>
        <v>0</v>
      </c>
      <c r="AJ710" s="22">
        <f t="shared" si="58"/>
        <v>0</v>
      </c>
      <c r="AK710" s="22">
        <f t="shared" si="60"/>
        <v>0</v>
      </c>
    </row>
    <row r="711" spans="1:37">
      <c r="A711" s="4" t="s">
        <v>15</v>
      </c>
      <c r="B711" s="7" t="s">
        <v>142</v>
      </c>
      <c r="C711" s="7"/>
      <c r="D711" s="7" t="s">
        <v>41</v>
      </c>
      <c r="E711" s="5" t="s">
        <v>95</v>
      </c>
      <c r="F711" s="9" t="s">
        <v>141</v>
      </c>
      <c r="G711" s="9" t="s">
        <v>142</v>
      </c>
      <c r="H711" s="3" t="s">
        <v>1325</v>
      </c>
      <c r="I711" s="28" t="s">
        <v>13</v>
      </c>
      <c r="J711" s="26"/>
      <c r="K711" s="26"/>
      <c r="L711" s="26"/>
      <c r="M711" s="26"/>
      <c r="N711" s="26"/>
      <c r="O711" s="26"/>
      <c r="P711" s="26"/>
      <c r="Q711" s="26"/>
      <c r="R711" s="26"/>
      <c r="S711" s="26">
        <v>869.65199999999993</v>
      </c>
      <c r="T711" s="26">
        <v>859.29900000000009</v>
      </c>
      <c r="U711" s="26">
        <v>859.29900000000009</v>
      </c>
      <c r="V711" s="26">
        <v>859.29900000000009</v>
      </c>
      <c r="W711" s="26">
        <v>859.29900000000009</v>
      </c>
      <c r="X711" s="26">
        <v>869.65199999999993</v>
      </c>
      <c r="Y711" s="26">
        <v>859.29900000000009</v>
      </c>
      <c r="Z711" s="26">
        <v>869.65199999999993</v>
      </c>
      <c r="AA711" s="26">
        <v>859.29900000000009</v>
      </c>
      <c r="AB711" s="26">
        <v>874.76638200000014</v>
      </c>
      <c r="AC711" s="26">
        <v>885.30573599999991</v>
      </c>
      <c r="AD711" s="26">
        <v>874.76638200000014</v>
      </c>
      <c r="AE711" s="26">
        <v>885.30573599999991</v>
      </c>
      <c r="AF711" s="26">
        <v>874.76638200000014</v>
      </c>
      <c r="AG711" s="22">
        <f t="shared" si="61"/>
        <v>0</v>
      </c>
      <c r="AH711" s="22">
        <f t="shared" si="62"/>
        <v>7764.75</v>
      </c>
      <c r="AI711" s="22">
        <f t="shared" si="63"/>
        <v>2634.8385000000003</v>
      </c>
      <c r="AJ711" s="22">
        <f t="shared" si="58"/>
        <v>1760.072118</v>
      </c>
      <c r="AK711" s="22">
        <f t="shared" si="60"/>
        <v>12159.660618</v>
      </c>
    </row>
    <row r="712" spans="1:37">
      <c r="A712" s="4" t="s">
        <v>15</v>
      </c>
      <c r="B712" s="7" t="s">
        <v>142</v>
      </c>
      <c r="C712" s="7"/>
      <c r="D712" s="7" t="s">
        <v>42</v>
      </c>
      <c r="E712" s="5" t="s">
        <v>96</v>
      </c>
      <c r="F712" s="9" t="s">
        <v>141</v>
      </c>
      <c r="G712" s="9" t="s">
        <v>142</v>
      </c>
      <c r="H712" s="3" t="s">
        <v>1325</v>
      </c>
      <c r="I712" s="28" t="s">
        <v>13</v>
      </c>
      <c r="J712" s="26"/>
      <c r="K712" s="26"/>
      <c r="L712" s="26"/>
      <c r="M712" s="26"/>
      <c r="N712" s="26"/>
      <c r="O712" s="26"/>
      <c r="P712" s="26"/>
      <c r="Q712" s="26"/>
      <c r="R712" s="26"/>
      <c r="S712" s="26">
        <v>22000</v>
      </c>
      <c r="T712" s="26">
        <v>14400</v>
      </c>
      <c r="U712" s="26">
        <v>16000</v>
      </c>
      <c r="V712" s="26">
        <v>13000</v>
      </c>
      <c r="W712" s="26">
        <v>20000</v>
      </c>
      <c r="X712" s="26">
        <v>23400</v>
      </c>
      <c r="Y712" s="26">
        <v>16000</v>
      </c>
      <c r="Z712" s="26">
        <v>11000</v>
      </c>
      <c r="AA712" s="26">
        <v>10199.999999999998</v>
      </c>
      <c r="AB712" s="26">
        <v>8144</v>
      </c>
      <c r="AC712" s="26">
        <v>22396</v>
      </c>
      <c r="AD712" s="26">
        <v>24432</v>
      </c>
      <c r="AE712" s="26">
        <v>22396</v>
      </c>
      <c r="AF712" s="26">
        <v>14659.2</v>
      </c>
      <c r="AG712" s="22">
        <f t="shared" si="61"/>
        <v>0</v>
      </c>
      <c r="AH712" s="22">
        <f t="shared" si="62"/>
        <v>146000</v>
      </c>
      <c r="AI712" s="22">
        <f t="shared" si="63"/>
        <v>54972</v>
      </c>
      <c r="AJ712" s="22">
        <f t="shared" si="58"/>
        <v>37055.199999999997</v>
      </c>
      <c r="AK712" s="22">
        <f t="shared" si="60"/>
        <v>238027.2</v>
      </c>
    </row>
    <row r="713" spans="1:37">
      <c r="A713" s="4" t="s">
        <v>15</v>
      </c>
      <c r="B713" s="7" t="s">
        <v>142</v>
      </c>
      <c r="C713" s="7"/>
      <c r="D713" s="7" t="s">
        <v>43</v>
      </c>
      <c r="E713" s="7" t="s">
        <v>97</v>
      </c>
      <c r="F713" s="9" t="s">
        <v>141</v>
      </c>
      <c r="G713" s="9" t="s">
        <v>142</v>
      </c>
      <c r="H713" s="3" t="s">
        <v>1325</v>
      </c>
      <c r="I713" s="28" t="s">
        <v>13</v>
      </c>
      <c r="J713" s="26"/>
      <c r="K713" s="26"/>
      <c r="L713" s="26"/>
      <c r="M713" s="26"/>
      <c r="N713" s="26"/>
      <c r="O713" s="26"/>
      <c r="P713" s="26"/>
      <c r="Q713" s="26"/>
      <c r="R713" s="26"/>
      <c r="S713" s="26">
        <v>25595.46</v>
      </c>
      <c r="T713" s="26">
        <v>16753.392</v>
      </c>
      <c r="U713" s="26">
        <v>18614.88</v>
      </c>
      <c r="V713" s="26">
        <v>15124.59</v>
      </c>
      <c r="W713" s="26">
        <v>23268.6</v>
      </c>
      <c r="X713" s="26">
        <v>27224.261999999999</v>
      </c>
      <c r="Y713" s="26">
        <v>18614.88</v>
      </c>
      <c r="Z713" s="26">
        <v>12797.73</v>
      </c>
      <c r="AA713" s="26">
        <v>11866.985999999999</v>
      </c>
      <c r="AB713" s="26">
        <v>4501.7996000000003</v>
      </c>
      <c r="AC713" s="26">
        <v>12379.948899999999</v>
      </c>
      <c r="AD713" s="26">
        <v>13505.398800000001</v>
      </c>
      <c r="AE713" s="26">
        <v>12379.948899999999</v>
      </c>
      <c r="AF713" s="26">
        <v>8103.2392799999998</v>
      </c>
      <c r="AG713" s="22">
        <f t="shared" si="61"/>
        <v>0</v>
      </c>
      <c r="AH713" s="22">
        <f t="shared" si="62"/>
        <v>169860.78</v>
      </c>
      <c r="AI713" s="22">
        <f t="shared" si="63"/>
        <v>30387.147300000004</v>
      </c>
      <c r="AJ713" s="22">
        <f t="shared" si="58"/>
        <v>20483.188179999997</v>
      </c>
      <c r="AK713" s="22">
        <f t="shared" si="60"/>
        <v>220731.11547999998</v>
      </c>
    </row>
    <row r="714" spans="1:37">
      <c r="A714" s="4" t="s">
        <v>15</v>
      </c>
      <c r="B714" s="7" t="s">
        <v>142</v>
      </c>
      <c r="C714" s="7"/>
      <c r="D714" s="7" t="s">
        <v>68</v>
      </c>
      <c r="E714" s="7" t="s">
        <v>122</v>
      </c>
      <c r="F714" s="9" t="s">
        <v>141</v>
      </c>
      <c r="G714" s="9" t="s">
        <v>142</v>
      </c>
      <c r="H714" s="3" t="s">
        <v>1325</v>
      </c>
      <c r="I714" s="28" t="s">
        <v>13</v>
      </c>
      <c r="J714" s="26"/>
      <c r="K714" s="26"/>
      <c r="L714" s="26"/>
      <c r="M714" s="26"/>
      <c r="N714" s="26"/>
      <c r="O714" s="26"/>
      <c r="P714" s="26"/>
      <c r="Q714" s="26"/>
      <c r="R714" s="26"/>
      <c r="S714" s="26">
        <v>0</v>
      </c>
      <c r="T714" s="26">
        <v>0</v>
      </c>
      <c r="U714" s="26">
        <v>0</v>
      </c>
      <c r="V714" s="26">
        <v>0</v>
      </c>
      <c r="W714" s="26">
        <v>0</v>
      </c>
      <c r="X714" s="26">
        <v>0</v>
      </c>
      <c r="Y714" s="26">
        <v>0</v>
      </c>
      <c r="Z714" s="26">
        <v>0</v>
      </c>
      <c r="AA714" s="26">
        <v>0</v>
      </c>
      <c r="AB714" s="26">
        <v>0</v>
      </c>
      <c r="AC714" s="26">
        <v>0</v>
      </c>
      <c r="AD714" s="26">
        <v>0</v>
      </c>
      <c r="AE714" s="26">
        <v>0</v>
      </c>
      <c r="AF714" s="26">
        <v>0</v>
      </c>
      <c r="AG714" s="22">
        <f t="shared" si="61"/>
        <v>0</v>
      </c>
      <c r="AH714" s="22">
        <f t="shared" si="62"/>
        <v>0</v>
      </c>
      <c r="AI714" s="22">
        <f t="shared" si="63"/>
        <v>0</v>
      </c>
      <c r="AJ714" s="22">
        <f t="shared" si="58"/>
        <v>0</v>
      </c>
      <c r="AK714" s="22">
        <f t="shared" si="60"/>
        <v>0</v>
      </c>
    </row>
    <row r="715" spans="1:37">
      <c r="A715" s="4" t="s">
        <v>15</v>
      </c>
      <c r="B715" s="7" t="s">
        <v>142</v>
      </c>
      <c r="C715" s="7"/>
      <c r="D715" s="7" t="s">
        <v>44</v>
      </c>
      <c r="E715" s="7" t="s">
        <v>98</v>
      </c>
      <c r="F715" s="9" t="s">
        <v>141</v>
      </c>
      <c r="G715" s="9" t="s">
        <v>142</v>
      </c>
      <c r="H715" s="3" t="s">
        <v>1325</v>
      </c>
      <c r="I715" s="28" t="s">
        <v>13</v>
      </c>
      <c r="J715" s="26"/>
      <c r="K715" s="26"/>
      <c r="L715" s="26"/>
      <c r="M715" s="26"/>
      <c r="N715" s="26"/>
      <c r="O715" s="26"/>
      <c r="P715" s="26"/>
      <c r="Q715" s="26"/>
      <c r="R715" s="26"/>
      <c r="S715" s="26">
        <v>57912.893999999993</v>
      </c>
      <c r="T715" s="26">
        <v>60772.79</v>
      </c>
      <c r="U715" s="26">
        <v>60772.79</v>
      </c>
      <c r="V715" s="26">
        <v>54338.023999999998</v>
      </c>
      <c r="W715" s="26">
        <v>59342.842000000004</v>
      </c>
      <c r="X715" s="26">
        <v>59342.842000000004</v>
      </c>
      <c r="Y715" s="26">
        <v>60772.79</v>
      </c>
      <c r="Z715" s="26">
        <v>46473.31</v>
      </c>
      <c r="AA715" s="26">
        <v>61487.763999999996</v>
      </c>
      <c r="AB715" s="26">
        <v>93005.039900000003</v>
      </c>
      <c r="AC715" s="26">
        <v>93005.039900000003</v>
      </c>
      <c r="AD715" s="26">
        <v>79299.034020000006</v>
      </c>
      <c r="AE715" s="26">
        <v>79299.034020000006</v>
      </c>
      <c r="AF715" s="26">
        <v>83215.035699999993</v>
      </c>
      <c r="AG715" s="22">
        <f t="shared" si="61"/>
        <v>0</v>
      </c>
      <c r="AH715" s="22">
        <f t="shared" si="62"/>
        <v>521216.04599999997</v>
      </c>
      <c r="AI715" s="22">
        <f t="shared" si="63"/>
        <v>265309.11382000003</v>
      </c>
      <c r="AJ715" s="22">
        <f t="shared" si="58"/>
        <v>162514.06972</v>
      </c>
      <c r="AK715" s="22">
        <f t="shared" si="60"/>
        <v>949039.22953999997</v>
      </c>
    </row>
    <row r="716" spans="1:37">
      <c r="A716" s="4" t="s">
        <v>15</v>
      </c>
      <c r="B716" s="7" t="s">
        <v>142</v>
      </c>
      <c r="C716" s="7"/>
      <c r="D716" s="7" t="s">
        <v>45</v>
      </c>
      <c r="E716" s="7" t="s">
        <v>99</v>
      </c>
      <c r="F716" s="9" t="s">
        <v>141</v>
      </c>
      <c r="G716" s="9" t="s">
        <v>142</v>
      </c>
      <c r="H716" s="3" t="s">
        <v>1325</v>
      </c>
      <c r="I716" s="28" t="s">
        <v>13</v>
      </c>
      <c r="J716" s="26"/>
      <c r="K716" s="26"/>
      <c r="L716" s="26"/>
      <c r="M716" s="26"/>
      <c r="N716" s="26"/>
      <c r="O716" s="26"/>
      <c r="P716" s="26"/>
      <c r="Q716" s="26"/>
      <c r="R716" s="26"/>
      <c r="S716" s="26">
        <v>35262.023999999998</v>
      </c>
      <c r="T716" s="26">
        <v>33870.101999999999</v>
      </c>
      <c r="U716" s="26">
        <v>38973.815999999999</v>
      </c>
      <c r="V716" s="26">
        <v>41757.660000000003</v>
      </c>
      <c r="W716" s="26">
        <v>40829.712</v>
      </c>
      <c r="X716" s="26">
        <v>49181.243999999992</v>
      </c>
      <c r="Y716" s="26">
        <v>30622.284</v>
      </c>
      <c r="Z716" s="26">
        <v>25518.57</v>
      </c>
      <c r="AA716" s="26">
        <v>57068.802000000003</v>
      </c>
      <c r="AB716" s="26">
        <v>41537.641312</v>
      </c>
      <c r="AC716" s="26">
        <v>44270.380871999994</v>
      </c>
      <c r="AD716" s="26">
        <v>44816.928783999996</v>
      </c>
      <c r="AE716" s="26">
        <v>41537.641312</v>
      </c>
      <c r="AF716" s="26">
        <v>39897.997576000002</v>
      </c>
      <c r="AG716" s="22">
        <f t="shared" si="61"/>
        <v>0</v>
      </c>
      <c r="AH716" s="22">
        <f t="shared" si="62"/>
        <v>353084.21399999998</v>
      </c>
      <c r="AI716" s="22">
        <f t="shared" si="63"/>
        <v>130624.95096799999</v>
      </c>
      <c r="AJ716" s="22">
        <f t="shared" si="58"/>
        <v>81435.638888000001</v>
      </c>
      <c r="AK716" s="22">
        <f t="shared" si="60"/>
        <v>565144.80385600007</v>
      </c>
    </row>
    <row r="717" spans="1:37">
      <c r="A717" s="4" t="s">
        <v>15</v>
      </c>
      <c r="B717" s="7" t="s">
        <v>142</v>
      </c>
      <c r="C717" s="7"/>
      <c r="D717" s="7" t="s">
        <v>46</v>
      </c>
      <c r="E717" s="7" t="s">
        <v>100</v>
      </c>
      <c r="F717" s="9" t="s">
        <v>141</v>
      </c>
      <c r="G717" s="9" t="s">
        <v>142</v>
      </c>
      <c r="H717" s="3" t="s">
        <v>1325</v>
      </c>
      <c r="I717" s="28" t="s">
        <v>13</v>
      </c>
      <c r="J717" s="26"/>
      <c r="K717" s="26"/>
      <c r="L717" s="26"/>
      <c r="M717" s="26"/>
      <c r="N717" s="26"/>
      <c r="O717" s="26"/>
      <c r="P717" s="26"/>
      <c r="Q717" s="26"/>
      <c r="R717" s="26"/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0</v>
      </c>
      <c r="Z717" s="26">
        <v>0</v>
      </c>
      <c r="AA717" s="26">
        <v>0</v>
      </c>
      <c r="AB717" s="26">
        <v>0</v>
      </c>
      <c r="AC717" s="26">
        <v>0</v>
      </c>
      <c r="AD717" s="26">
        <v>0</v>
      </c>
      <c r="AE717" s="26">
        <v>0</v>
      </c>
      <c r="AF717" s="26">
        <v>0</v>
      </c>
      <c r="AG717" s="22">
        <f t="shared" si="61"/>
        <v>0</v>
      </c>
      <c r="AH717" s="22">
        <f t="shared" si="62"/>
        <v>0</v>
      </c>
      <c r="AI717" s="22">
        <f t="shared" si="63"/>
        <v>0</v>
      </c>
      <c r="AJ717" s="22">
        <f t="shared" si="58"/>
        <v>0</v>
      </c>
      <c r="AK717" s="22">
        <f t="shared" si="60"/>
        <v>0</v>
      </c>
    </row>
    <row r="718" spans="1:37">
      <c r="A718" s="4" t="s">
        <v>15</v>
      </c>
      <c r="B718" s="7" t="s">
        <v>142</v>
      </c>
      <c r="C718" s="7"/>
      <c r="D718" s="7" t="s">
        <v>47</v>
      </c>
      <c r="E718" s="7" t="s">
        <v>101</v>
      </c>
      <c r="F718" s="9" t="s">
        <v>141</v>
      </c>
      <c r="G718" s="9" t="s">
        <v>142</v>
      </c>
      <c r="H718" s="3" t="s">
        <v>1325</v>
      </c>
      <c r="I718" s="28" t="s">
        <v>13</v>
      </c>
      <c r="J718" s="26"/>
      <c r="K718" s="26"/>
      <c r="L718" s="26"/>
      <c r="M718" s="26"/>
      <c r="N718" s="26"/>
      <c r="O718" s="26"/>
      <c r="P718" s="26"/>
      <c r="Q718" s="26"/>
      <c r="R718" s="26"/>
      <c r="S718" s="26">
        <v>27027.031999999996</v>
      </c>
      <c r="T718" s="26">
        <v>21162.675999999999</v>
      </c>
      <c r="U718" s="26">
        <v>8031.6179999999995</v>
      </c>
      <c r="V718" s="26">
        <v>11983.684000000001</v>
      </c>
      <c r="W718" s="26">
        <v>8031.6179999999995</v>
      </c>
      <c r="X718" s="26">
        <v>6629.2720000000008</v>
      </c>
      <c r="Y718" s="26">
        <v>3824.58</v>
      </c>
      <c r="Z718" s="26">
        <v>2422.2339999999999</v>
      </c>
      <c r="AA718" s="26">
        <v>5226.9259999999995</v>
      </c>
      <c r="AB718" s="26">
        <v>3374.2994480000007</v>
      </c>
      <c r="AC718" s="26">
        <v>4542.32618</v>
      </c>
      <c r="AD718" s="26">
        <v>25826.368852</v>
      </c>
      <c r="AE718" s="26">
        <v>27513.518575999995</v>
      </c>
      <c r="AF718" s="26">
        <v>21543.604167999998</v>
      </c>
      <c r="AG718" s="22">
        <f t="shared" si="61"/>
        <v>0</v>
      </c>
      <c r="AH718" s="22">
        <f t="shared" si="62"/>
        <v>94339.640000000014</v>
      </c>
      <c r="AI718" s="22">
        <f t="shared" si="63"/>
        <v>33742.994480000001</v>
      </c>
      <c r="AJ718" s="22">
        <f t="shared" si="58"/>
        <v>49057.122743999993</v>
      </c>
      <c r="AK718" s="22">
        <f t="shared" si="60"/>
        <v>177139.757224</v>
      </c>
    </row>
    <row r="719" spans="1:37">
      <c r="A719" s="4" t="s">
        <v>15</v>
      </c>
      <c r="B719" s="7" t="s">
        <v>142</v>
      </c>
      <c r="C719" s="7"/>
      <c r="D719" s="7" t="s">
        <v>48</v>
      </c>
      <c r="E719" s="7" t="s">
        <v>102</v>
      </c>
      <c r="F719" s="9" t="s">
        <v>141</v>
      </c>
      <c r="G719" s="9" t="s">
        <v>142</v>
      </c>
      <c r="H719" s="3" t="s">
        <v>1325</v>
      </c>
      <c r="I719" s="28" t="s">
        <v>13</v>
      </c>
      <c r="J719" s="26"/>
      <c r="K719" s="26"/>
      <c r="L719" s="26"/>
      <c r="M719" s="26"/>
      <c r="N719" s="26"/>
      <c r="O719" s="26"/>
      <c r="P719" s="26"/>
      <c r="Q719" s="26"/>
      <c r="R719" s="26"/>
      <c r="S719" s="26">
        <v>2853.8459999999995</v>
      </c>
      <c r="T719" s="26">
        <v>3863.1329999999998</v>
      </c>
      <c r="U719" s="26">
        <v>1009.2869999999999</v>
      </c>
      <c r="V719" s="26">
        <v>3515.1030000000001</v>
      </c>
      <c r="W719" s="26">
        <v>974.48399999999992</v>
      </c>
      <c r="X719" s="26">
        <v>2366.6039999999998</v>
      </c>
      <c r="Y719" s="26">
        <v>3967.5419999999999</v>
      </c>
      <c r="Z719" s="26">
        <v>4002.3449999999998</v>
      </c>
      <c r="AA719" s="26">
        <v>3410.6940000000004</v>
      </c>
      <c r="AB719" s="26">
        <v>3790.9515779999997</v>
      </c>
      <c r="AC719" s="26">
        <v>3117.7919520000005</v>
      </c>
      <c r="AD719" s="26">
        <v>2090.3377860000001</v>
      </c>
      <c r="AE719" s="26">
        <v>2905.2152279999996</v>
      </c>
      <c r="AF719" s="26">
        <v>3932.669394</v>
      </c>
      <c r="AG719" s="22">
        <f t="shared" si="61"/>
        <v>0</v>
      </c>
      <c r="AH719" s="22">
        <f t="shared" si="62"/>
        <v>25963.038</v>
      </c>
      <c r="AI719" s="22">
        <f t="shared" si="63"/>
        <v>8999.0813159999998</v>
      </c>
      <c r="AJ719" s="22">
        <f t="shared" si="58"/>
        <v>6837.8846219999996</v>
      </c>
      <c r="AK719" s="22">
        <f t="shared" si="60"/>
        <v>41800.003937999994</v>
      </c>
    </row>
    <row r="720" spans="1:37">
      <c r="A720" s="4" t="s">
        <v>15</v>
      </c>
      <c r="B720" s="7" t="s">
        <v>142</v>
      </c>
      <c r="C720" s="7"/>
      <c r="D720" s="7" t="s">
        <v>49</v>
      </c>
      <c r="E720" s="7" t="s">
        <v>103</v>
      </c>
      <c r="F720" s="9" t="s">
        <v>141</v>
      </c>
      <c r="G720" s="9" t="s">
        <v>142</v>
      </c>
      <c r="H720" s="3" t="s">
        <v>1325</v>
      </c>
      <c r="I720" s="28" t="s">
        <v>13</v>
      </c>
      <c r="J720" s="26"/>
      <c r="K720" s="26"/>
      <c r="L720" s="26"/>
      <c r="M720" s="26"/>
      <c r="N720" s="26"/>
      <c r="O720" s="26"/>
      <c r="P720" s="26"/>
      <c r="Q720" s="26"/>
      <c r="R720" s="26"/>
      <c r="S720" s="26">
        <v>12000</v>
      </c>
      <c r="T720" s="26">
        <v>16200</v>
      </c>
      <c r="U720" s="26">
        <v>12000</v>
      </c>
      <c r="V720" s="26">
        <v>13800</v>
      </c>
      <c r="W720" s="26">
        <v>12000</v>
      </c>
      <c r="X720" s="26">
        <v>19500</v>
      </c>
      <c r="Y720" s="26">
        <v>18000</v>
      </c>
      <c r="Z720" s="26">
        <v>9000</v>
      </c>
      <c r="AA720" s="26">
        <v>3300</v>
      </c>
      <c r="AB720" s="26">
        <v>7051.1352619999998</v>
      </c>
      <c r="AC720" s="26">
        <v>4539.7720180000006</v>
      </c>
      <c r="AD720" s="26">
        <v>10431.816552</v>
      </c>
      <c r="AE720" s="26">
        <v>7727.2715200000002</v>
      </c>
      <c r="AF720" s="26">
        <v>10431.816552</v>
      </c>
      <c r="AG720" s="22">
        <f t="shared" si="61"/>
        <v>0</v>
      </c>
      <c r="AH720" s="22">
        <f t="shared" si="62"/>
        <v>115800</v>
      </c>
      <c r="AI720" s="22">
        <f t="shared" si="63"/>
        <v>22022.723832</v>
      </c>
      <c r="AJ720" s="22">
        <f t="shared" si="58"/>
        <v>18159.088071999999</v>
      </c>
      <c r="AK720" s="22">
        <f t="shared" si="60"/>
        <v>155981.811904</v>
      </c>
    </row>
    <row r="721" spans="1:37">
      <c r="A721" s="4" t="s">
        <v>15</v>
      </c>
      <c r="B721" s="7" t="s">
        <v>142</v>
      </c>
      <c r="C721" s="7"/>
      <c r="D721" s="7" t="s">
        <v>50</v>
      </c>
      <c r="E721" s="7" t="s">
        <v>104</v>
      </c>
      <c r="F721" s="9" t="s">
        <v>141</v>
      </c>
      <c r="G721" s="9" t="s">
        <v>142</v>
      </c>
      <c r="H721" s="3" t="s">
        <v>1325</v>
      </c>
      <c r="I721" s="28" t="s">
        <v>13</v>
      </c>
      <c r="J721" s="26"/>
      <c r="K721" s="26"/>
      <c r="L721" s="26"/>
      <c r="M721" s="26"/>
      <c r="N721" s="26"/>
      <c r="O721" s="26"/>
      <c r="P721" s="26"/>
      <c r="Q721" s="26"/>
      <c r="R721" s="26"/>
      <c r="S721" s="26">
        <v>0</v>
      </c>
      <c r="T721" s="26">
        <v>0</v>
      </c>
      <c r="U721" s="26">
        <v>0</v>
      </c>
      <c r="V721" s="26">
        <v>0</v>
      </c>
      <c r="W721" s="26">
        <v>0</v>
      </c>
      <c r="X721" s="26">
        <v>0</v>
      </c>
      <c r="Y721" s="26">
        <v>0</v>
      </c>
      <c r="Z721" s="26">
        <v>0</v>
      </c>
      <c r="AA721" s="26">
        <v>0</v>
      </c>
      <c r="AB721" s="26">
        <v>0</v>
      </c>
      <c r="AC721" s="26">
        <v>0</v>
      </c>
      <c r="AD721" s="26">
        <v>0</v>
      </c>
      <c r="AE721" s="26">
        <v>0</v>
      </c>
      <c r="AF721" s="26">
        <v>0</v>
      </c>
      <c r="AG721" s="22">
        <f t="shared" si="61"/>
        <v>0</v>
      </c>
      <c r="AH721" s="22">
        <f t="shared" si="62"/>
        <v>0</v>
      </c>
      <c r="AI721" s="22">
        <f t="shared" si="63"/>
        <v>0</v>
      </c>
      <c r="AJ721" s="22">
        <f t="shared" si="58"/>
        <v>0</v>
      </c>
      <c r="AK721" s="22">
        <f t="shared" si="60"/>
        <v>0</v>
      </c>
    </row>
    <row r="722" spans="1:37">
      <c r="A722" s="4" t="s">
        <v>15</v>
      </c>
      <c r="B722" s="7" t="s">
        <v>142</v>
      </c>
      <c r="C722" s="7"/>
      <c r="D722" s="7" t="s">
        <v>51</v>
      </c>
      <c r="E722" s="7" t="s">
        <v>105</v>
      </c>
      <c r="F722" s="9" t="s">
        <v>141</v>
      </c>
      <c r="G722" s="9" t="s">
        <v>142</v>
      </c>
      <c r="H722" s="3" t="s">
        <v>1325</v>
      </c>
      <c r="I722" s="28" t="s">
        <v>13</v>
      </c>
      <c r="J722" s="26"/>
      <c r="K722" s="26"/>
      <c r="L722" s="26"/>
      <c r="M722" s="26"/>
      <c r="N722" s="26"/>
      <c r="O722" s="26"/>
      <c r="P722" s="26"/>
      <c r="Q722" s="26"/>
      <c r="R722" s="26"/>
      <c r="S722" s="26">
        <v>100.40899999999999</v>
      </c>
      <c r="T722" s="26">
        <v>191.02200000000002</v>
      </c>
      <c r="U722" s="26">
        <v>41.633000000000003</v>
      </c>
      <c r="V722" s="26">
        <v>24.49</v>
      </c>
      <c r="W722" s="26">
        <v>311.02299999999997</v>
      </c>
      <c r="X722" s="26">
        <v>553.47400000000005</v>
      </c>
      <c r="Y722" s="26">
        <v>411.43200000000002</v>
      </c>
      <c r="Z722" s="26">
        <v>-1016.335</v>
      </c>
      <c r="AA722" s="26">
        <v>1195.1120000000001</v>
      </c>
      <c r="AB722" s="26">
        <v>408.86544799999996</v>
      </c>
      <c r="AC722" s="26">
        <v>251.80128199999999</v>
      </c>
      <c r="AD722" s="26">
        <v>-12.465409999999999</v>
      </c>
      <c r="AE722" s="26">
        <v>102.21636199999999</v>
      </c>
      <c r="AF722" s="26">
        <v>194.46039600000003</v>
      </c>
      <c r="AG722" s="22">
        <f t="shared" si="61"/>
        <v>0</v>
      </c>
      <c r="AH722" s="22">
        <f t="shared" si="62"/>
        <v>1812.26</v>
      </c>
      <c r="AI722" s="22">
        <f t="shared" si="63"/>
        <v>648.2013199999999</v>
      </c>
      <c r="AJ722" s="22">
        <f t="shared" si="58"/>
        <v>296.67675800000001</v>
      </c>
      <c r="AK722" s="22">
        <f t="shared" si="60"/>
        <v>2757.138078</v>
      </c>
    </row>
    <row r="723" spans="1:37">
      <c r="A723" s="4" t="s">
        <v>15</v>
      </c>
      <c r="B723" s="7" t="s">
        <v>142</v>
      </c>
      <c r="C723" s="7"/>
      <c r="D723" s="7" t="s">
        <v>52</v>
      </c>
      <c r="E723" s="7" t="s">
        <v>106</v>
      </c>
      <c r="F723" s="9" t="s">
        <v>141</v>
      </c>
      <c r="G723" s="9" t="s">
        <v>142</v>
      </c>
      <c r="H723" s="3" t="s">
        <v>1325</v>
      </c>
      <c r="I723" s="28" t="s">
        <v>13</v>
      </c>
      <c r="J723" s="26"/>
      <c r="K723" s="26"/>
      <c r="L723" s="26"/>
      <c r="M723" s="26"/>
      <c r="N723" s="26"/>
      <c r="O723" s="26"/>
      <c r="P723" s="26"/>
      <c r="Q723" s="26"/>
      <c r="R723" s="26"/>
      <c r="S723" s="26">
        <v>10080</v>
      </c>
      <c r="T723" s="26">
        <v>9960.0000000000018</v>
      </c>
      <c r="U723" s="26">
        <v>9960.0000000000018</v>
      </c>
      <c r="V723" s="26">
        <v>9960.0000000000018</v>
      </c>
      <c r="W723" s="26">
        <v>9960.0000000000018</v>
      </c>
      <c r="X723" s="26">
        <v>10080</v>
      </c>
      <c r="Y723" s="26">
        <v>9960.0000000000018</v>
      </c>
      <c r="Z723" s="26">
        <v>10080</v>
      </c>
      <c r="AA723" s="26">
        <v>9960.0000000000018</v>
      </c>
      <c r="AB723" s="26">
        <v>10139.280000000002</v>
      </c>
      <c r="AC723" s="26">
        <v>10261.44</v>
      </c>
      <c r="AD723" s="26">
        <v>10139.280000000002</v>
      </c>
      <c r="AE723" s="26">
        <v>10261.44</v>
      </c>
      <c r="AF723" s="26">
        <v>10139.280000000002</v>
      </c>
      <c r="AG723" s="22">
        <f t="shared" si="61"/>
        <v>0</v>
      </c>
      <c r="AH723" s="22">
        <f t="shared" si="62"/>
        <v>90000</v>
      </c>
      <c r="AI723" s="22">
        <f t="shared" si="63"/>
        <v>30540.000000000004</v>
      </c>
      <c r="AJ723" s="22">
        <f t="shared" si="58"/>
        <v>20400.72</v>
      </c>
      <c r="AK723" s="22">
        <f t="shared" si="60"/>
        <v>140940.72</v>
      </c>
    </row>
    <row r="724" spans="1:37">
      <c r="A724" s="4" t="s">
        <v>15</v>
      </c>
      <c r="B724" s="7" t="s">
        <v>142</v>
      </c>
      <c r="C724" s="7"/>
      <c r="D724" s="7" t="s">
        <v>53</v>
      </c>
      <c r="E724" s="7" t="s">
        <v>107</v>
      </c>
      <c r="F724" s="9" t="s">
        <v>141</v>
      </c>
      <c r="G724" s="9" t="s">
        <v>142</v>
      </c>
      <c r="H724" s="3" t="s">
        <v>1325</v>
      </c>
      <c r="I724" s="28" t="s">
        <v>13</v>
      </c>
      <c r="J724" s="26"/>
      <c r="K724" s="26"/>
      <c r="L724" s="26"/>
      <c r="M724" s="26"/>
      <c r="N724" s="26"/>
      <c r="O724" s="26"/>
      <c r="P724" s="26"/>
      <c r="Q724" s="26"/>
      <c r="R724" s="26"/>
      <c r="S724" s="26">
        <v>11053.392</v>
      </c>
      <c r="T724" s="26">
        <v>10921.804000000002</v>
      </c>
      <c r="U724" s="26">
        <v>10921.804000000002</v>
      </c>
      <c r="V724" s="26">
        <v>10921.804000000002</v>
      </c>
      <c r="W724" s="26">
        <v>10921.804000000002</v>
      </c>
      <c r="X724" s="26">
        <v>11053.392</v>
      </c>
      <c r="Y724" s="26">
        <v>10921.804000000002</v>
      </c>
      <c r="Z724" s="26">
        <v>11053.392</v>
      </c>
      <c r="AA724" s="26">
        <v>10921.804000000002</v>
      </c>
      <c r="AB724" s="26">
        <v>2668.9964720000003</v>
      </c>
      <c r="AC724" s="26">
        <v>2701.1530560000001</v>
      </c>
      <c r="AD724" s="26">
        <v>2668.9964720000003</v>
      </c>
      <c r="AE724" s="26">
        <v>2701.1530560000001</v>
      </c>
      <c r="AF724" s="26">
        <v>2668.9964720000003</v>
      </c>
      <c r="AG724" s="22">
        <f t="shared" si="61"/>
        <v>0</v>
      </c>
      <c r="AH724" s="22">
        <f t="shared" si="62"/>
        <v>98691.000000000029</v>
      </c>
      <c r="AI724" s="22">
        <f t="shared" si="63"/>
        <v>8039.1460000000006</v>
      </c>
      <c r="AJ724" s="22">
        <f t="shared" si="58"/>
        <v>5370.1495279999999</v>
      </c>
      <c r="AK724" s="22">
        <f t="shared" si="60"/>
        <v>112100.29552800002</v>
      </c>
    </row>
    <row r="725" spans="1:37">
      <c r="A725" s="4" t="s">
        <v>15</v>
      </c>
      <c r="B725" s="7" t="s">
        <v>142</v>
      </c>
      <c r="C725" s="7"/>
      <c r="D725" s="7" t="s">
        <v>54</v>
      </c>
      <c r="E725" s="7" t="s">
        <v>108</v>
      </c>
      <c r="F725" s="9" t="s">
        <v>141</v>
      </c>
      <c r="G725" s="9" t="s">
        <v>142</v>
      </c>
      <c r="H725" s="3" t="s">
        <v>1325</v>
      </c>
      <c r="I725" s="28" t="s">
        <v>13</v>
      </c>
      <c r="J725" s="26"/>
      <c r="K725" s="26"/>
      <c r="L725" s="26"/>
      <c r="M725" s="26"/>
      <c r="N725" s="26"/>
      <c r="O725" s="26"/>
      <c r="P725" s="26"/>
      <c r="Q725" s="26"/>
      <c r="R725" s="26"/>
      <c r="S725" s="26">
        <v>4200</v>
      </c>
      <c r="T725" s="26">
        <v>4150.0000000000009</v>
      </c>
      <c r="U725" s="26">
        <v>4150.0000000000009</v>
      </c>
      <c r="V725" s="26">
        <v>4150.0000000000009</v>
      </c>
      <c r="W725" s="26">
        <v>4150.0000000000009</v>
      </c>
      <c r="X725" s="26">
        <v>4200</v>
      </c>
      <c r="Y725" s="26">
        <v>4150.0000000000009</v>
      </c>
      <c r="Z725" s="26">
        <v>4200</v>
      </c>
      <c r="AA725" s="26">
        <v>4150.0000000000009</v>
      </c>
      <c r="AB725" s="26">
        <v>4448.1866300000011</v>
      </c>
      <c r="AC725" s="26">
        <v>4501.7792400000008</v>
      </c>
      <c r="AD725" s="26">
        <v>4448.1866300000011</v>
      </c>
      <c r="AE725" s="26">
        <v>4501.7792400000008</v>
      </c>
      <c r="AF725" s="26">
        <v>4448.1866300000011</v>
      </c>
      <c r="AG725" s="22">
        <f t="shared" si="61"/>
        <v>0</v>
      </c>
      <c r="AH725" s="22">
        <f t="shared" si="62"/>
        <v>37500</v>
      </c>
      <c r="AI725" s="22">
        <f t="shared" si="63"/>
        <v>13398.152500000004</v>
      </c>
      <c r="AJ725" s="22">
        <f t="shared" si="58"/>
        <v>8949.9658700000018</v>
      </c>
      <c r="AK725" s="22">
        <f t="shared" si="60"/>
        <v>59848.118370000018</v>
      </c>
    </row>
    <row r="726" spans="1:37">
      <c r="A726" s="4" t="s">
        <v>15</v>
      </c>
      <c r="B726" s="7" t="s">
        <v>142</v>
      </c>
      <c r="C726" s="7"/>
      <c r="D726" s="7" t="s">
        <v>55</v>
      </c>
      <c r="E726" s="7" t="s">
        <v>109</v>
      </c>
      <c r="F726" s="9" t="s">
        <v>141</v>
      </c>
      <c r="G726" s="9" t="s">
        <v>142</v>
      </c>
      <c r="H726" s="3" t="s">
        <v>1325</v>
      </c>
      <c r="I726" s="28" t="s">
        <v>13</v>
      </c>
      <c r="J726" s="26"/>
      <c r="K726" s="26"/>
      <c r="L726" s="26"/>
      <c r="M726" s="26"/>
      <c r="N726" s="26"/>
      <c r="O726" s="26"/>
      <c r="P726" s="26"/>
      <c r="Q726" s="26"/>
      <c r="R726" s="26"/>
      <c r="S726" s="26">
        <v>7805.9520000000011</v>
      </c>
      <c r="T726" s="26">
        <v>7713.0240000000003</v>
      </c>
      <c r="U726" s="26">
        <v>7713.0240000000003</v>
      </c>
      <c r="V726" s="26">
        <v>7713.0240000000003</v>
      </c>
      <c r="W726" s="26">
        <v>7713.0240000000003</v>
      </c>
      <c r="X726" s="26">
        <v>7805.9520000000011</v>
      </c>
      <c r="Y726" s="26">
        <v>7713.0240000000003</v>
      </c>
      <c r="Z726" s="26">
        <v>7805.9520000000011</v>
      </c>
      <c r="AA726" s="26">
        <v>7713.0240000000003</v>
      </c>
      <c r="AB726" s="26">
        <v>7851.8584320000009</v>
      </c>
      <c r="AC726" s="26">
        <v>7946.4591360000013</v>
      </c>
      <c r="AD726" s="26">
        <v>7851.8584320000009</v>
      </c>
      <c r="AE726" s="26">
        <v>7946.4591360000013</v>
      </c>
      <c r="AF726" s="26">
        <v>7851.8584320000009</v>
      </c>
      <c r="AG726" s="22">
        <f t="shared" si="61"/>
        <v>0</v>
      </c>
      <c r="AH726" s="22">
        <f t="shared" si="62"/>
        <v>69696</v>
      </c>
      <c r="AI726" s="22">
        <f t="shared" si="63"/>
        <v>23650.176000000003</v>
      </c>
      <c r="AJ726" s="22">
        <f t="shared" si="58"/>
        <v>15798.317568000002</v>
      </c>
      <c r="AK726" s="22">
        <f t="shared" si="60"/>
        <v>109144.49356800001</v>
      </c>
    </row>
    <row r="727" spans="1:37">
      <c r="A727" s="4" t="s">
        <v>15</v>
      </c>
      <c r="B727" s="7" t="s">
        <v>142</v>
      </c>
      <c r="C727" s="7"/>
      <c r="D727" s="7" t="s">
        <v>56</v>
      </c>
      <c r="E727" s="7" t="s">
        <v>110</v>
      </c>
      <c r="F727" s="9" t="s">
        <v>141</v>
      </c>
      <c r="G727" s="9" t="s">
        <v>142</v>
      </c>
      <c r="H727" s="3" t="s">
        <v>1325</v>
      </c>
      <c r="I727" s="28" t="s">
        <v>13</v>
      </c>
      <c r="J727" s="26"/>
      <c r="K727" s="26"/>
      <c r="L727" s="26"/>
      <c r="M727" s="26"/>
      <c r="N727" s="26"/>
      <c r="O727" s="26"/>
      <c r="P727" s="26"/>
      <c r="Q727" s="26"/>
      <c r="R727" s="26"/>
      <c r="S727" s="26">
        <v>1857.3239999999998</v>
      </c>
      <c r="T727" s="26">
        <v>1835.2130000000002</v>
      </c>
      <c r="U727" s="26">
        <v>1835.2130000000002</v>
      </c>
      <c r="V727" s="26">
        <v>1835.2130000000002</v>
      </c>
      <c r="W727" s="26">
        <v>1835.2130000000002</v>
      </c>
      <c r="X727" s="26">
        <v>1857.3239999999998</v>
      </c>
      <c r="Y727" s="26">
        <v>1835.2130000000002</v>
      </c>
      <c r="Z727" s="26">
        <v>1857.3239999999998</v>
      </c>
      <c r="AA727" s="26">
        <v>1835.2130000000002</v>
      </c>
      <c r="AB727" s="26">
        <v>1868.2468340000003</v>
      </c>
      <c r="AC727" s="26">
        <v>1890.7558319999998</v>
      </c>
      <c r="AD727" s="26">
        <v>1868.2468340000003</v>
      </c>
      <c r="AE727" s="26">
        <v>1890.7558319999998</v>
      </c>
      <c r="AF727" s="26">
        <v>1868.2468340000003</v>
      </c>
      <c r="AG727" s="22">
        <f t="shared" si="61"/>
        <v>0</v>
      </c>
      <c r="AH727" s="22">
        <f t="shared" si="62"/>
        <v>16583.25</v>
      </c>
      <c r="AI727" s="22">
        <f t="shared" si="63"/>
        <v>5627.2495000000008</v>
      </c>
      <c r="AJ727" s="22">
        <f t="shared" si="58"/>
        <v>3759.0026660000003</v>
      </c>
      <c r="AK727" s="22">
        <f t="shared" si="60"/>
        <v>25969.502166000002</v>
      </c>
    </row>
    <row r="728" spans="1:37">
      <c r="A728" s="4" t="s">
        <v>15</v>
      </c>
      <c r="B728" s="7" t="s">
        <v>142</v>
      </c>
      <c r="C728" s="7"/>
      <c r="D728" s="7" t="s">
        <v>57</v>
      </c>
      <c r="E728" s="7" t="s">
        <v>111</v>
      </c>
      <c r="F728" s="9" t="s">
        <v>141</v>
      </c>
      <c r="G728" s="9" t="s">
        <v>142</v>
      </c>
      <c r="H728" s="3" t="s">
        <v>1325</v>
      </c>
      <c r="I728" s="28" t="s">
        <v>13</v>
      </c>
      <c r="J728" s="26"/>
      <c r="K728" s="26"/>
      <c r="L728" s="26"/>
      <c r="M728" s="26"/>
      <c r="N728" s="26"/>
      <c r="O728" s="26"/>
      <c r="P728" s="26"/>
      <c r="Q728" s="26"/>
      <c r="R728" s="26"/>
      <c r="S728" s="26">
        <v>1680</v>
      </c>
      <c r="T728" s="26">
        <v>1660</v>
      </c>
      <c r="U728" s="26">
        <v>1660</v>
      </c>
      <c r="V728" s="26">
        <v>1660</v>
      </c>
      <c r="W728" s="26">
        <v>1660</v>
      </c>
      <c r="X728" s="26">
        <v>1680</v>
      </c>
      <c r="Y728" s="26">
        <v>1660</v>
      </c>
      <c r="Z728" s="26">
        <v>1680</v>
      </c>
      <c r="AA728" s="26">
        <v>1660</v>
      </c>
      <c r="AB728" s="26">
        <v>1689.88</v>
      </c>
      <c r="AC728" s="26">
        <v>1710.24</v>
      </c>
      <c r="AD728" s="26">
        <v>1689.88</v>
      </c>
      <c r="AE728" s="26">
        <v>1710.24</v>
      </c>
      <c r="AF728" s="26">
        <v>1689.88</v>
      </c>
      <c r="AG728" s="22">
        <f t="shared" si="61"/>
        <v>0</v>
      </c>
      <c r="AH728" s="22">
        <f t="shared" si="62"/>
        <v>15000</v>
      </c>
      <c r="AI728" s="22">
        <f t="shared" si="63"/>
        <v>5090</v>
      </c>
      <c r="AJ728" s="22">
        <f t="shared" si="58"/>
        <v>3400.12</v>
      </c>
      <c r="AK728" s="22">
        <f t="shared" si="60"/>
        <v>23490.120000000006</v>
      </c>
    </row>
    <row r="729" spans="1:37">
      <c r="A729" s="4" t="s">
        <v>15</v>
      </c>
      <c r="B729" s="7" t="s">
        <v>142</v>
      </c>
      <c r="C729" s="7"/>
      <c r="D729" s="7" t="s">
        <v>58</v>
      </c>
      <c r="E729" s="7" t="s">
        <v>112</v>
      </c>
      <c r="F729" s="9" t="s">
        <v>141</v>
      </c>
      <c r="G729" s="9" t="s">
        <v>142</v>
      </c>
      <c r="H729" s="3" t="s">
        <v>1325</v>
      </c>
      <c r="I729" s="28" t="s">
        <v>13</v>
      </c>
      <c r="J729" s="26"/>
      <c r="K729" s="26"/>
      <c r="L729" s="26"/>
      <c r="M729" s="26"/>
      <c r="N729" s="26"/>
      <c r="O729" s="26"/>
      <c r="P729" s="26"/>
      <c r="Q729" s="26"/>
      <c r="R729" s="26"/>
      <c r="S729" s="26">
        <v>34574.485999999997</v>
      </c>
      <c r="T729" s="26">
        <v>32435.857999999997</v>
      </c>
      <c r="U729" s="26">
        <v>44911.187999999995</v>
      </c>
      <c r="V729" s="26">
        <v>9267.3880000000008</v>
      </c>
      <c r="W729" s="26">
        <v>26732.85</v>
      </c>
      <c r="X729" s="26">
        <v>26732.85</v>
      </c>
      <c r="Y729" s="26">
        <v>37425.99</v>
      </c>
      <c r="Z729" s="26">
        <v>19247.652000000002</v>
      </c>
      <c r="AA729" s="26">
        <v>19247.652000000002</v>
      </c>
      <c r="AB729" s="26">
        <v>12800.291279999999</v>
      </c>
      <c r="AC729" s="26">
        <v>19627.113296</v>
      </c>
      <c r="AD729" s="26">
        <v>30934.037260000001</v>
      </c>
      <c r="AE729" s="26">
        <v>20693.804236</v>
      </c>
      <c r="AF729" s="26">
        <v>19413.775107999998</v>
      </c>
      <c r="AG729" s="22">
        <f t="shared" si="61"/>
        <v>0</v>
      </c>
      <c r="AH729" s="22">
        <f t="shared" si="62"/>
        <v>250575.91399999999</v>
      </c>
      <c r="AI729" s="22">
        <f t="shared" si="63"/>
        <v>63361.441835999998</v>
      </c>
      <c r="AJ729" s="22">
        <f t="shared" si="58"/>
        <v>40107.579343999998</v>
      </c>
      <c r="AK729" s="22">
        <f t="shared" si="60"/>
        <v>354044.93517999997</v>
      </c>
    </row>
    <row r="730" spans="1:37">
      <c r="A730" s="4" t="s">
        <v>15</v>
      </c>
      <c r="B730" s="7" t="s">
        <v>142</v>
      </c>
      <c r="C730" s="7"/>
      <c r="D730" s="7" t="s">
        <v>59</v>
      </c>
      <c r="E730" s="7" t="s">
        <v>113</v>
      </c>
      <c r="F730" s="9" t="s">
        <v>141</v>
      </c>
      <c r="G730" s="9" t="s">
        <v>142</v>
      </c>
      <c r="H730" s="3" t="s">
        <v>1325</v>
      </c>
      <c r="I730" s="28" t="s">
        <v>13</v>
      </c>
      <c r="J730" s="26"/>
      <c r="K730" s="26"/>
      <c r="L730" s="26"/>
      <c r="M730" s="26"/>
      <c r="N730" s="26"/>
      <c r="O730" s="26"/>
      <c r="P730" s="26"/>
      <c r="Q730" s="26"/>
      <c r="R730" s="26"/>
      <c r="S730" s="26">
        <v>6191.0520000000006</v>
      </c>
      <c r="T730" s="26">
        <v>6117.3490000000002</v>
      </c>
      <c r="U730" s="26">
        <v>6117.3490000000002</v>
      </c>
      <c r="V730" s="26">
        <v>6117.3490000000002</v>
      </c>
      <c r="W730" s="26">
        <v>6117.3490000000002</v>
      </c>
      <c r="X730" s="26">
        <v>6191.0520000000006</v>
      </c>
      <c r="Y730" s="26">
        <v>6117.3490000000002</v>
      </c>
      <c r="Z730" s="26">
        <v>6191.0520000000006</v>
      </c>
      <c r="AA730" s="26">
        <v>6117.3490000000002</v>
      </c>
      <c r="AB730" s="26">
        <v>6227.4612820000002</v>
      </c>
      <c r="AC730" s="26">
        <v>6302.4909360000011</v>
      </c>
      <c r="AD730" s="26">
        <v>6227.4612820000002</v>
      </c>
      <c r="AE730" s="26">
        <v>6302.4909360000011</v>
      </c>
      <c r="AF730" s="26">
        <v>6227.4612820000002</v>
      </c>
      <c r="AG730" s="22">
        <f t="shared" si="61"/>
        <v>0</v>
      </c>
      <c r="AH730" s="22">
        <f t="shared" si="62"/>
        <v>55277.250000000015</v>
      </c>
      <c r="AI730" s="22">
        <f t="shared" si="63"/>
        <v>18757.413500000002</v>
      </c>
      <c r="AJ730" s="22">
        <f t="shared" si="58"/>
        <v>12529.952218000002</v>
      </c>
      <c r="AK730" s="22">
        <f t="shared" si="60"/>
        <v>86564.61571800003</v>
      </c>
    </row>
    <row r="731" spans="1:37">
      <c r="A731" s="4" t="s">
        <v>15</v>
      </c>
      <c r="B731" s="7" t="s">
        <v>142</v>
      </c>
      <c r="C731" s="7"/>
      <c r="D731" s="7" t="s">
        <v>60</v>
      </c>
      <c r="E731" s="7" t="s">
        <v>114</v>
      </c>
      <c r="F731" s="9" t="s">
        <v>141</v>
      </c>
      <c r="G731" s="9" t="s">
        <v>142</v>
      </c>
      <c r="H731" s="3" t="s">
        <v>1325</v>
      </c>
      <c r="I731" s="28" t="s">
        <v>13</v>
      </c>
      <c r="J731" s="26"/>
      <c r="K731" s="26"/>
      <c r="L731" s="26"/>
      <c r="M731" s="26"/>
      <c r="N731" s="26"/>
      <c r="O731" s="26"/>
      <c r="P731" s="26"/>
      <c r="Q731" s="26"/>
      <c r="R731" s="26"/>
      <c r="S731" s="26">
        <v>121704.00000000001</v>
      </c>
      <c r="T731" s="26">
        <v>110640</v>
      </c>
      <c r="U731" s="26">
        <v>116172</v>
      </c>
      <c r="V731" s="26">
        <v>123087</v>
      </c>
      <c r="W731" s="26">
        <v>141065.99999999997</v>
      </c>
      <c r="X731" s="26">
        <v>110640</v>
      </c>
      <c r="Y731" s="26">
        <v>117555</v>
      </c>
      <c r="Z731" s="26">
        <v>113405.99999999999</v>
      </c>
      <c r="AA731" s="26">
        <v>107874</v>
      </c>
      <c r="AB731" s="26">
        <v>66883.974300000002</v>
      </c>
      <c r="AC731" s="26">
        <v>87463.6587</v>
      </c>
      <c r="AD731" s="26">
        <v>84376.70603999999</v>
      </c>
      <c r="AE731" s="26">
        <v>90550.61136000001</v>
      </c>
      <c r="AF731" s="26">
        <v>82318.737599999993</v>
      </c>
      <c r="AG731" s="22">
        <f t="shared" si="61"/>
        <v>0</v>
      </c>
      <c r="AH731" s="22">
        <f t="shared" si="62"/>
        <v>1062144</v>
      </c>
      <c r="AI731" s="22">
        <f t="shared" si="63"/>
        <v>238724.33903999999</v>
      </c>
      <c r="AJ731" s="22">
        <f t="shared" si="58"/>
        <v>172869.34896</v>
      </c>
      <c r="AK731" s="22">
        <f t="shared" si="60"/>
        <v>1473737.6880000001</v>
      </c>
    </row>
    <row r="732" spans="1:37">
      <c r="A732" s="4" t="s">
        <v>15</v>
      </c>
      <c r="B732" s="7" t="s">
        <v>142</v>
      </c>
      <c r="C732" s="7"/>
      <c r="D732" s="7" t="s">
        <v>61</v>
      </c>
      <c r="E732" s="7" t="s">
        <v>115</v>
      </c>
      <c r="F732" s="9" t="s">
        <v>141</v>
      </c>
      <c r="G732" s="9" t="s">
        <v>142</v>
      </c>
      <c r="H732" s="3" t="s">
        <v>1325</v>
      </c>
      <c r="I732" s="28" t="s">
        <v>13</v>
      </c>
      <c r="J732" s="26"/>
      <c r="K732" s="26"/>
      <c r="L732" s="26"/>
      <c r="M732" s="26"/>
      <c r="N732" s="26"/>
      <c r="O732" s="26"/>
      <c r="P732" s="26"/>
      <c r="Q732" s="26"/>
      <c r="R732" s="26"/>
      <c r="S732" s="26">
        <v>19152</v>
      </c>
      <c r="T732" s="26">
        <v>25802</v>
      </c>
      <c r="U732" s="26">
        <v>21280</v>
      </c>
      <c r="V732" s="26">
        <v>23940</v>
      </c>
      <c r="W732" s="26">
        <v>27132</v>
      </c>
      <c r="X732" s="26">
        <v>19950</v>
      </c>
      <c r="Y732" s="26">
        <v>19950</v>
      </c>
      <c r="Z732" s="26">
        <v>15960</v>
      </c>
      <c r="AA732" s="26">
        <v>19152</v>
      </c>
      <c r="AB732" s="26">
        <v>26957.657999999999</v>
      </c>
      <c r="AC732" s="26">
        <v>22233.119999999999</v>
      </c>
      <c r="AD732" s="26">
        <v>27791.4</v>
      </c>
      <c r="AE732" s="26">
        <v>20009.808000000001</v>
      </c>
      <c r="AF732" s="26">
        <v>26957.657999999999</v>
      </c>
      <c r="AG732" s="22">
        <f t="shared" si="61"/>
        <v>0</v>
      </c>
      <c r="AH732" s="22">
        <f t="shared" si="62"/>
        <v>192318</v>
      </c>
      <c r="AI732" s="22">
        <f t="shared" si="63"/>
        <v>76982.178</v>
      </c>
      <c r="AJ732" s="22">
        <f t="shared" si="58"/>
        <v>46967.466</v>
      </c>
      <c r="AK732" s="22">
        <f t="shared" si="60"/>
        <v>316267.64400000003</v>
      </c>
    </row>
    <row r="733" spans="1:37">
      <c r="A733" s="4" t="s">
        <v>15</v>
      </c>
      <c r="B733" s="7" t="s">
        <v>142</v>
      </c>
      <c r="C733" s="7"/>
      <c r="D733" s="7" t="s">
        <v>62</v>
      </c>
      <c r="E733" s="7" t="s">
        <v>116</v>
      </c>
      <c r="F733" s="9" t="s">
        <v>141</v>
      </c>
      <c r="G733" s="9" t="s">
        <v>142</v>
      </c>
      <c r="H733" s="3" t="s">
        <v>1325</v>
      </c>
      <c r="I733" s="28" t="s">
        <v>13</v>
      </c>
      <c r="J733" s="26"/>
      <c r="K733" s="26"/>
      <c r="L733" s="26"/>
      <c r="M733" s="26"/>
      <c r="N733" s="26"/>
      <c r="O733" s="26"/>
      <c r="P733" s="26"/>
      <c r="Q733" s="26"/>
      <c r="R733" s="26"/>
      <c r="S733" s="26">
        <v>36936.32</v>
      </c>
      <c r="T733" s="26">
        <v>64638.559999999998</v>
      </c>
      <c r="U733" s="26">
        <v>64638.559999999998</v>
      </c>
      <c r="V733" s="26">
        <v>83106.720000000001</v>
      </c>
      <c r="W733" s="26">
        <v>101574.88</v>
      </c>
      <c r="X733" s="26">
        <v>36936.32</v>
      </c>
      <c r="Y733" s="26">
        <v>36936.32</v>
      </c>
      <c r="Z733" s="26">
        <v>73872.639999999999</v>
      </c>
      <c r="AA733" s="26">
        <v>147745.28</v>
      </c>
      <c r="AB733" s="26">
        <v>126594.98826000001</v>
      </c>
      <c r="AC733" s="26">
        <v>82773.646170000007</v>
      </c>
      <c r="AD733" s="26">
        <v>82773.646170000007</v>
      </c>
      <c r="AE733" s="26">
        <v>38952.304080000002</v>
      </c>
      <c r="AF733" s="26">
        <v>68166.53214000001</v>
      </c>
      <c r="AG733" s="22">
        <f t="shared" si="61"/>
        <v>0</v>
      </c>
      <c r="AH733" s="22">
        <f t="shared" si="62"/>
        <v>646385.60000000009</v>
      </c>
      <c r="AI733" s="22">
        <f t="shared" si="63"/>
        <v>292142.28060000006</v>
      </c>
      <c r="AJ733" s="22">
        <f t="shared" si="58"/>
        <v>107118.83622000001</v>
      </c>
      <c r="AK733" s="22">
        <f t="shared" si="60"/>
        <v>1045646.7168200001</v>
      </c>
    </row>
    <row r="734" spans="1:37">
      <c r="A734" s="4" t="s">
        <v>15</v>
      </c>
      <c r="B734" s="7" t="s">
        <v>142</v>
      </c>
      <c r="C734" s="7"/>
      <c r="D734" s="7" t="s">
        <v>63</v>
      </c>
      <c r="E734" s="7" t="s">
        <v>117</v>
      </c>
      <c r="F734" s="9" t="s">
        <v>141</v>
      </c>
      <c r="G734" s="9" t="s">
        <v>142</v>
      </c>
      <c r="H734" s="3" t="s">
        <v>1325</v>
      </c>
      <c r="I734" s="28" t="s">
        <v>13</v>
      </c>
      <c r="J734" s="26"/>
      <c r="K734" s="26"/>
      <c r="L734" s="26"/>
      <c r="M734" s="26"/>
      <c r="N734" s="26"/>
      <c r="O734" s="26"/>
      <c r="P734" s="26"/>
      <c r="Q734" s="26"/>
      <c r="R734" s="26"/>
      <c r="S734" s="26">
        <v>6585.8010000000013</v>
      </c>
      <c r="T734" s="26">
        <v>6585.8010000000013</v>
      </c>
      <c r="U734" s="26">
        <v>6665.1480000000001</v>
      </c>
      <c r="V734" s="26">
        <v>6585.8010000000013</v>
      </c>
      <c r="W734" s="26">
        <v>6665.1480000000001</v>
      </c>
      <c r="X734" s="26">
        <v>6585.8010000000013</v>
      </c>
      <c r="Y734" s="26">
        <v>6665.1480000000001</v>
      </c>
      <c r="Z734" s="26">
        <v>6585.8010000000013</v>
      </c>
      <c r="AA734" s="26">
        <v>6665.1480000000001</v>
      </c>
      <c r="AB734" s="26">
        <v>6930.7048440000017</v>
      </c>
      <c r="AC734" s="26">
        <v>6930.7048440000017</v>
      </c>
      <c r="AD734" s="26">
        <v>6930.7048440000017</v>
      </c>
      <c r="AE734" s="26">
        <v>6930.7048440000017</v>
      </c>
      <c r="AF734" s="26">
        <v>6930.7048440000017</v>
      </c>
      <c r="AG734" s="22">
        <f t="shared" si="61"/>
        <v>0</v>
      </c>
      <c r="AH734" s="22">
        <f t="shared" si="62"/>
        <v>59589.597000000009</v>
      </c>
      <c r="AI734" s="22">
        <f t="shared" si="63"/>
        <v>20792.114532000007</v>
      </c>
      <c r="AJ734" s="22">
        <f t="shared" si="58"/>
        <v>13861.409688000003</v>
      </c>
      <c r="AK734" s="22">
        <f t="shared" si="60"/>
        <v>94243.121220000045</v>
      </c>
    </row>
    <row r="735" spans="1:37">
      <c r="A735" s="4" t="s">
        <v>15</v>
      </c>
      <c r="B735" s="7" t="s">
        <v>142</v>
      </c>
      <c r="C735" s="7"/>
      <c r="D735" s="7" t="s">
        <v>64</v>
      </c>
      <c r="E735" s="7" t="s">
        <v>118</v>
      </c>
      <c r="F735" s="9" t="s">
        <v>141</v>
      </c>
      <c r="G735" s="9" t="s">
        <v>142</v>
      </c>
      <c r="H735" s="3" t="s">
        <v>1325</v>
      </c>
      <c r="I735" s="28" t="s">
        <v>13</v>
      </c>
      <c r="J735" s="26"/>
      <c r="K735" s="26"/>
      <c r="L735" s="26"/>
      <c r="M735" s="26"/>
      <c r="N735" s="26"/>
      <c r="O735" s="26"/>
      <c r="P735" s="26"/>
      <c r="Q735" s="26"/>
      <c r="R735" s="26"/>
      <c r="S735" s="26">
        <v>3150</v>
      </c>
      <c r="T735" s="26">
        <v>3000</v>
      </c>
      <c r="U735" s="26">
        <v>4500</v>
      </c>
      <c r="V735" s="26">
        <v>2400</v>
      </c>
      <c r="W735" s="26">
        <v>3450</v>
      </c>
      <c r="X735" s="26">
        <v>1500</v>
      </c>
      <c r="Y735" s="26">
        <v>2250</v>
      </c>
      <c r="Z735" s="26">
        <v>990</v>
      </c>
      <c r="AA735" s="26">
        <v>900</v>
      </c>
      <c r="AB735" s="26">
        <v>2534.8200000000006</v>
      </c>
      <c r="AC735" s="26">
        <v>2534.8200000000006</v>
      </c>
      <c r="AD735" s="26">
        <v>2534.8200000000006</v>
      </c>
      <c r="AE735" s="26">
        <v>2534.8200000000006</v>
      </c>
      <c r="AF735" s="26">
        <v>2534.8200000000006</v>
      </c>
      <c r="AG735" s="22">
        <f t="shared" si="61"/>
        <v>0</v>
      </c>
      <c r="AH735" s="22">
        <f t="shared" si="62"/>
        <v>22140</v>
      </c>
      <c r="AI735" s="22">
        <f t="shared" si="63"/>
        <v>7604.4600000000019</v>
      </c>
      <c r="AJ735" s="22">
        <f t="shared" si="58"/>
        <v>5069.6400000000012</v>
      </c>
      <c r="AK735" s="22">
        <f t="shared" si="60"/>
        <v>34814.1</v>
      </c>
    </row>
    <row r="736" spans="1:37">
      <c r="A736" s="4" t="s">
        <v>15</v>
      </c>
      <c r="B736" s="7" t="s">
        <v>142</v>
      </c>
      <c r="C736" s="7"/>
      <c r="D736" s="7" t="s">
        <v>65</v>
      </c>
      <c r="E736" s="7" t="s">
        <v>119</v>
      </c>
      <c r="F736" s="9" t="s">
        <v>141</v>
      </c>
      <c r="G736" s="9" t="s">
        <v>142</v>
      </c>
      <c r="H736" s="3" t="s">
        <v>1325</v>
      </c>
      <c r="I736" s="28" t="s">
        <v>13</v>
      </c>
      <c r="J736" s="26"/>
      <c r="K736" s="26"/>
      <c r="L736" s="26"/>
      <c r="M736" s="26"/>
      <c r="N736" s="26"/>
      <c r="O736" s="26"/>
      <c r="P736" s="26"/>
      <c r="Q736" s="26"/>
      <c r="R736" s="26"/>
      <c r="S736" s="26">
        <v>56000</v>
      </c>
      <c r="T736" s="26">
        <v>49000</v>
      </c>
      <c r="U736" s="26">
        <v>52500</v>
      </c>
      <c r="V736" s="26">
        <v>59500</v>
      </c>
      <c r="W736" s="26">
        <v>80500</v>
      </c>
      <c r="X736" s="26">
        <v>89600</v>
      </c>
      <c r="Y736" s="26">
        <v>49000</v>
      </c>
      <c r="Z736" s="26">
        <v>56000</v>
      </c>
      <c r="AA736" s="26">
        <v>64399.999999999993</v>
      </c>
      <c r="AB736" s="26">
        <v>16797</v>
      </c>
      <c r="AC736" s="26">
        <v>18324</v>
      </c>
      <c r="AD736" s="26">
        <v>27486</v>
      </c>
      <c r="AE736" s="26">
        <v>24432</v>
      </c>
      <c r="AF736" s="26">
        <v>21378</v>
      </c>
      <c r="AG736" s="22">
        <f t="shared" si="61"/>
        <v>0</v>
      </c>
      <c r="AH736" s="22">
        <f t="shared" si="62"/>
        <v>556500</v>
      </c>
      <c r="AI736" s="22">
        <f t="shared" si="63"/>
        <v>62607</v>
      </c>
      <c r="AJ736" s="22">
        <f t="shared" si="58"/>
        <v>45810</v>
      </c>
      <c r="AK736" s="22">
        <f t="shared" si="60"/>
        <v>664917</v>
      </c>
    </row>
    <row r="737" spans="1:37">
      <c r="A737" s="4" t="s">
        <v>15</v>
      </c>
      <c r="B737" s="7" t="s">
        <v>142</v>
      </c>
      <c r="C737" s="7"/>
      <c r="D737" s="7" t="s">
        <v>66</v>
      </c>
      <c r="E737" s="7" t="s">
        <v>120</v>
      </c>
      <c r="F737" s="9" t="s">
        <v>141</v>
      </c>
      <c r="G737" s="9" t="s">
        <v>142</v>
      </c>
      <c r="H737" s="3" t="s">
        <v>1325</v>
      </c>
      <c r="I737" s="28" t="s">
        <v>13</v>
      </c>
      <c r="J737" s="26"/>
      <c r="K737" s="26"/>
      <c r="L737" s="26"/>
      <c r="M737" s="26"/>
      <c r="N737" s="26"/>
      <c r="O737" s="26"/>
      <c r="P737" s="26"/>
      <c r="Q737" s="26"/>
      <c r="R737" s="26"/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  <c r="Z737" s="26">
        <v>0</v>
      </c>
      <c r="AA737" s="26">
        <v>0</v>
      </c>
      <c r="AB737" s="26">
        <v>0</v>
      </c>
      <c r="AC737" s="26">
        <v>0</v>
      </c>
      <c r="AD737" s="26">
        <v>0</v>
      </c>
      <c r="AE737" s="26">
        <v>0</v>
      </c>
      <c r="AF737" s="26">
        <v>0</v>
      </c>
      <c r="AG737" s="22">
        <f t="shared" si="61"/>
        <v>0</v>
      </c>
      <c r="AH737" s="22">
        <f t="shared" si="62"/>
        <v>0</v>
      </c>
      <c r="AI737" s="22">
        <f t="shared" si="63"/>
        <v>0</v>
      </c>
      <c r="AJ737" s="22">
        <f t="shared" si="58"/>
        <v>0</v>
      </c>
      <c r="AK737" s="22">
        <f t="shared" si="60"/>
        <v>0</v>
      </c>
    </row>
    <row r="738" spans="1:37">
      <c r="A738" s="4" t="s">
        <v>15</v>
      </c>
      <c r="B738" s="7" t="s">
        <v>142</v>
      </c>
      <c r="C738" s="7"/>
      <c r="D738" s="7" t="s">
        <v>67</v>
      </c>
      <c r="E738" s="7" t="s">
        <v>121</v>
      </c>
      <c r="F738" s="9" t="s">
        <v>141</v>
      </c>
      <c r="G738" s="9" t="s">
        <v>142</v>
      </c>
      <c r="H738" s="3" t="s">
        <v>1325</v>
      </c>
      <c r="I738" s="28" t="s">
        <v>13</v>
      </c>
      <c r="J738" s="26"/>
      <c r="K738" s="26"/>
      <c r="L738" s="26"/>
      <c r="M738" s="26"/>
      <c r="N738" s="26"/>
      <c r="O738" s="26"/>
      <c r="P738" s="26"/>
      <c r="Q738" s="26"/>
      <c r="R738" s="26"/>
      <c r="S738" s="26">
        <v>0</v>
      </c>
      <c r="T738" s="26">
        <v>0</v>
      </c>
      <c r="U738" s="26">
        <v>0</v>
      </c>
      <c r="V738" s="26">
        <v>0</v>
      </c>
      <c r="W738" s="26">
        <v>0</v>
      </c>
      <c r="X738" s="26">
        <v>0</v>
      </c>
      <c r="Y738" s="26">
        <v>0</v>
      </c>
      <c r="Z738" s="26">
        <v>0</v>
      </c>
      <c r="AA738" s="26">
        <v>0</v>
      </c>
      <c r="AB738" s="26">
        <v>0</v>
      </c>
      <c r="AC738" s="26">
        <v>0</v>
      </c>
      <c r="AD738" s="26">
        <v>0</v>
      </c>
      <c r="AE738" s="26">
        <v>0</v>
      </c>
      <c r="AF738" s="26">
        <v>0</v>
      </c>
      <c r="AG738" s="22">
        <f t="shared" si="61"/>
        <v>0</v>
      </c>
      <c r="AH738" s="22">
        <f t="shared" si="62"/>
        <v>0</v>
      </c>
      <c r="AI738" s="22">
        <f t="shared" si="63"/>
        <v>0</v>
      </c>
      <c r="AJ738" s="22">
        <f t="shared" si="58"/>
        <v>0</v>
      </c>
      <c r="AK738" s="22">
        <f t="shared" si="60"/>
        <v>0</v>
      </c>
    </row>
    <row r="739" spans="1:37">
      <c r="A739" s="4" t="s">
        <v>15</v>
      </c>
      <c r="B739" s="7" t="s">
        <v>142</v>
      </c>
      <c r="C739" s="7"/>
      <c r="D739" s="7" t="s">
        <v>217</v>
      </c>
      <c r="E739" s="7" t="s">
        <v>231</v>
      </c>
      <c r="F739" s="9" t="s">
        <v>141</v>
      </c>
      <c r="G739" s="9" t="s">
        <v>142</v>
      </c>
      <c r="H739" s="3" t="s">
        <v>1325</v>
      </c>
      <c r="I739" s="28" t="s">
        <v>13</v>
      </c>
      <c r="J739" s="26"/>
      <c r="K739" s="26"/>
      <c r="L739" s="26"/>
      <c r="M739" s="26"/>
      <c r="N739" s="26"/>
      <c r="O739" s="26"/>
      <c r="P739" s="26"/>
      <c r="Q739" s="26"/>
      <c r="R739" s="26"/>
      <c r="S739" s="26">
        <v>0</v>
      </c>
      <c r="T739" s="26">
        <v>0</v>
      </c>
      <c r="U739" s="26">
        <v>0</v>
      </c>
      <c r="V739" s="26">
        <v>0</v>
      </c>
      <c r="W739" s="26">
        <v>0</v>
      </c>
      <c r="X739" s="26">
        <v>0</v>
      </c>
      <c r="Y739" s="26">
        <v>0</v>
      </c>
      <c r="Z739" s="26">
        <v>0</v>
      </c>
      <c r="AA739" s="26">
        <v>0</v>
      </c>
      <c r="AB739" s="26">
        <v>0</v>
      </c>
      <c r="AC739" s="26">
        <v>0</v>
      </c>
      <c r="AD739" s="26">
        <v>0</v>
      </c>
      <c r="AE739" s="26">
        <v>0</v>
      </c>
      <c r="AF739" s="26">
        <v>0</v>
      </c>
      <c r="AG739" s="22">
        <f t="shared" si="61"/>
        <v>0</v>
      </c>
      <c r="AH739" s="22">
        <f t="shared" si="62"/>
        <v>0</v>
      </c>
      <c r="AI739" s="22">
        <f t="shared" si="63"/>
        <v>0</v>
      </c>
      <c r="AJ739" s="22">
        <f t="shared" si="58"/>
        <v>0</v>
      </c>
      <c r="AK739" s="22">
        <f t="shared" si="60"/>
        <v>0</v>
      </c>
    </row>
    <row r="740" spans="1:37">
      <c r="A740" s="4" t="s">
        <v>16</v>
      </c>
      <c r="B740" s="7" t="s">
        <v>146</v>
      </c>
      <c r="C740" s="7"/>
      <c r="D740" s="7" t="s">
        <v>37</v>
      </c>
      <c r="E740" s="7" t="s">
        <v>91</v>
      </c>
      <c r="F740" s="9" t="s">
        <v>141</v>
      </c>
      <c r="G740" s="9" t="s">
        <v>146</v>
      </c>
      <c r="H740" s="3" t="s">
        <v>1325</v>
      </c>
      <c r="I740" s="28" t="s">
        <v>13</v>
      </c>
      <c r="J740" s="26"/>
      <c r="K740" s="26"/>
      <c r="L740" s="26"/>
      <c r="M740" s="26"/>
      <c r="N740" s="26"/>
      <c r="O740" s="26"/>
      <c r="P740" s="26"/>
      <c r="Q740" s="26"/>
      <c r="R740" s="26"/>
      <c r="S740" s="26">
        <v>16025.44</v>
      </c>
      <c r="T740" s="26">
        <v>14022.26</v>
      </c>
      <c r="U740" s="26">
        <v>20031.8</v>
      </c>
      <c r="V740" s="26">
        <v>28044.52</v>
      </c>
      <c r="W740" s="26">
        <v>22034.98</v>
      </c>
      <c r="X740" s="26">
        <v>26041.34</v>
      </c>
      <c r="Y740" s="26">
        <v>22034.98</v>
      </c>
      <c r="Z740" s="26">
        <v>16025.44</v>
      </c>
      <c r="AA740" s="26">
        <v>6009.54</v>
      </c>
      <c r="AB740" s="26">
        <v>4078.4744800000003</v>
      </c>
      <c r="AC740" s="26">
        <v>10196.1862</v>
      </c>
      <c r="AD740" s="26">
        <v>16313.897920000001</v>
      </c>
      <c r="AE740" s="26">
        <v>16313.897920000001</v>
      </c>
      <c r="AF740" s="26">
        <v>14274.660680000001</v>
      </c>
      <c r="AG740" s="22">
        <f t="shared" si="61"/>
        <v>0</v>
      </c>
      <c r="AH740" s="22">
        <f t="shared" si="62"/>
        <v>170270.30000000002</v>
      </c>
      <c r="AI740" s="22">
        <f t="shared" si="63"/>
        <v>30588.558600000004</v>
      </c>
      <c r="AJ740" s="22">
        <f t="shared" si="58"/>
        <v>30588.558600000004</v>
      </c>
      <c r="AK740" s="22">
        <f t="shared" si="60"/>
        <v>231447.4172</v>
      </c>
    </row>
    <row r="741" spans="1:37">
      <c r="A741" s="4" t="s">
        <v>16</v>
      </c>
      <c r="B741" s="7" t="s">
        <v>146</v>
      </c>
      <c r="C741" s="7"/>
      <c r="D741" s="7" t="s">
        <v>38</v>
      </c>
      <c r="E741" s="7" t="s">
        <v>92</v>
      </c>
      <c r="F741" s="9" t="s">
        <v>141</v>
      </c>
      <c r="G741" s="9" t="s">
        <v>146</v>
      </c>
      <c r="H741" s="3" t="s">
        <v>1325</v>
      </c>
      <c r="I741" s="28" t="s">
        <v>13</v>
      </c>
      <c r="J741" s="26"/>
      <c r="K741" s="26"/>
      <c r="L741" s="26"/>
      <c r="M741" s="26"/>
      <c r="N741" s="26"/>
      <c r="O741" s="26"/>
      <c r="P741" s="26"/>
      <c r="Q741" s="26"/>
      <c r="R741" s="26"/>
      <c r="S741" s="26">
        <v>881.41199999999992</v>
      </c>
      <c r="T741" s="26">
        <v>870.9190000000001</v>
      </c>
      <c r="U741" s="26">
        <v>870.9190000000001</v>
      </c>
      <c r="V741" s="26">
        <v>870.9190000000001</v>
      </c>
      <c r="W741" s="26">
        <v>870.9190000000001</v>
      </c>
      <c r="X741" s="26">
        <v>881.41199999999992</v>
      </c>
      <c r="Y741" s="26">
        <v>870.9190000000001</v>
      </c>
      <c r="Z741" s="26">
        <v>881.41199999999992</v>
      </c>
      <c r="AA741" s="26">
        <v>870.9190000000001</v>
      </c>
      <c r="AB741" s="26">
        <v>886.59554200000014</v>
      </c>
      <c r="AC741" s="26">
        <v>897.2774159999999</v>
      </c>
      <c r="AD741" s="26">
        <v>886.59554200000014</v>
      </c>
      <c r="AE741" s="26">
        <v>897.2774159999999</v>
      </c>
      <c r="AF741" s="26">
        <v>886.59554200000014</v>
      </c>
      <c r="AG741" s="22">
        <f t="shared" si="61"/>
        <v>0</v>
      </c>
      <c r="AH741" s="22">
        <f t="shared" si="62"/>
        <v>7869.75</v>
      </c>
      <c r="AI741" s="22">
        <f t="shared" si="63"/>
        <v>2670.4684999999999</v>
      </c>
      <c r="AJ741" s="22">
        <f t="shared" si="58"/>
        <v>1783.8729579999999</v>
      </c>
      <c r="AK741" s="22">
        <f t="shared" si="60"/>
        <v>12324.091458000001</v>
      </c>
    </row>
    <row r="742" spans="1:37">
      <c r="A742" s="4" t="s">
        <v>16</v>
      </c>
      <c r="B742" s="7" t="s">
        <v>146</v>
      </c>
      <c r="C742" s="7"/>
      <c r="D742" s="7" t="s">
        <v>39</v>
      </c>
      <c r="E742" s="7" t="s">
        <v>93</v>
      </c>
      <c r="F742" s="9" t="s">
        <v>141</v>
      </c>
      <c r="G742" s="9" t="s">
        <v>146</v>
      </c>
      <c r="H742" s="3" t="s">
        <v>1325</v>
      </c>
      <c r="I742" s="28" t="s">
        <v>13</v>
      </c>
      <c r="J742" s="26"/>
      <c r="K742" s="26"/>
      <c r="L742" s="26"/>
      <c r="M742" s="26"/>
      <c r="N742" s="26"/>
      <c r="O742" s="26"/>
      <c r="P742" s="26"/>
      <c r="Q742" s="26"/>
      <c r="R742" s="26"/>
      <c r="S742" s="26">
        <v>122485.02</v>
      </c>
      <c r="T742" s="26">
        <v>121026.86500000002</v>
      </c>
      <c r="U742" s="26">
        <v>121026.86500000002</v>
      </c>
      <c r="V742" s="26">
        <v>121026.86500000002</v>
      </c>
      <c r="W742" s="26">
        <v>121026.86500000002</v>
      </c>
      <c r="X742" s="26">
        <v>122485.02</v>
      </c>
      <c r="Y742" s="26">
        <v>121026.86500000002</v>
      </c>
      <c r="Z742" s="26">
        <v>122485.02</v>
      </c>
      <c r="AA742" s="26">
        <v>121026.86500000002</v>
      </c>
      <c r="AB742" s="26">
        <v>38711.348570000009</v>
      </c>
      <c r="AC742" s="26">
        <v>39177.750359999998</v>
      </c>
      <c r="AD742" s="26">
        <v>38711.348570000009</v>
      </c>
      <c r="AE742" s="26">
        <v>39177.750359999998</v>
      </c>
      <c r="AF742" s="26">
        <v>38711.348570000009</v>
      </c>
      <c r="AG742" s="22">
        <f t="shared" si="61"/>
        <v>0</v>
      </c>
      <c r="AH742" s="22">
        <f t="shared" si="62"/>
        <v>1093616.25</v>
      </c>
      <c r="AI742" s="22">
        <f t="shared" si="63"/>
        <v>116600.44750000001</v>
      </c>
      <c r="AJ742" s="22">
        <f t="shared" si="58"/>
        <v>77889.098930000007</v>
      </c>
      <c r="AK742" s="22">
        <f t="shared" si="60"/>
        <v>1288105.7964299996</v>
      </c>
    </row>
    <row r="743" spans="1:37">
      <c r="A743" s="4" t="s">
        <v>16</v>
      </c>
      <c r="B743" s="7" t="s">
        <v>146</v>
      </c>
      <c r="C743" s="7"/>
      <c r="D743" s="7" t="s">
        <v>40</v>
      </c>
      <c r="E743" s="7" t="s">
        <v>94</v>
      </c>
      <c r="F743" s="9" t="s">
        <v>141</v>
      </c>
      <c r="G743" s="9" t="s">
        <v>146</v>
      </c>
      <c r="H743" s="3" t="s">
        <v>1325</v>
      </c>
      <c r="I743" s="28" t="s">
        <v>13</v>
      </c>
      <c r="J743" s="26"/>
      <c r="K743" s="26"/>
      <c r="L743" s="26"/>
      <c r="M743" s="26"/>
      <c r="N743" s="26"/>
      <c r="O743" s="26"/>
      <c r="P743" s="26"/>
      <c r="Q743" s="26"/>
      <c r="R743" s="26"/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Z743" s="26">
        <v>0</v>
      </c>
      <c r="AA743" s="26">
        <v>0</v>
      </c>
      <c r="AB743" s="26">
        <v>0</v>
      </c>
      <c r="AC743" s="26">
        <v>0</v>
      </c>
      <c r="AD743" s="26">
        <v>0</v>
      </c>
      <c r="AE743" s="26">
        <v>0</v>
      </c>
      <c r="AF743" s="26">
        <v>0</v>
      </c>
      <c r="AG743" s="22">
        <f t="shared" si="61"/>
        <v>0</v>
      </c>
      <c r="AH743" s="22">
        <f t="shared" si="62"/>
        <v>0</v>
      </c>
      <c r="AI743" s="22">
        <f t="shared" si="63"/>
        <v>0</v>
      </c>
      <c r="AJ743" s="22">
        <f t="shared" si="58"/>
        <v>0</v>
      </c>
      <c r="AK743" s="22">
        <f t="shared" si="60"/>
        <v>0</v>
      </c>
    </row>
    <row r="744" spans="1:37">
      <c r="A744" s="4" t="s">
        <v>16</v>
      </c>
      <c r="B744" s="7" t="s">
        <v>146</v>
      </c>
      <c r="C744" s="7"/>
      <c r="D744" s="7" t="s">
        <v>41</v>
      </c>
      <c r="E744" s="7" t="s">
        <v>95</v>
      </c>
      <c r="F744" s="9" t="s">
        <v>141</v>
      </c>
      <c r="G744" s="9" t="s">
        <v>146</v>
      </c>
      <c r="H744" s="3" t="s">
        <v>1325</v>
      </c>
      <c r="I744" s="28" t="s">
        <v>13</v>
      </c>
      <c r="J744" s="26"/>
      <c r="K744" s="26"/>
      <c r="L744" s="26"/>
      <c r="M744" s="26"/>
      <c r="N744" s="26"/>
      <c r="O744" s="26"/>
      <c r="P744" s="26"/>
      <c r="Q744" s="26"/>
      <c r="R744" s="26"/>
      <c r="S744" s="26">
        <v>0</v>
      </c>
      <c r="T744" s="26">
        <v>0</v>
      </c>
      <c r="U744" s="26">
        <v>0</v>
      </c>
      <c r="V744" s="26">
        <v>0</v>
      </c>
      <c r="W744" s="26">
        <v>0</v>
      </c>
      <c r="X744" s="26">
        <v>0</v>
      </c>
      <c r="Y744" s="26">
        <v>0</v>
      </c>
      <c r="Z744" s="26">
        <v>0</v>
      </c>
      <c r="AA744" s="26">
        <v>0</v>
      </c>
      <c r="AB744" s="26">
        <v>0</v>
      </c>
      <c r="AC744" s="26">
        <v>0</v>
      </c>
      <c r="AD744" s="26">
        <v>0</v>
      </c>
      <c r="AE744" s="26">
        <v>0</v>
      </c>
      <c r="AF744" s="26">
        <v>0</v>
      </c>
      <c r="AG744" s="22">
        <f t="shared" si="61"/>
        <v>0</v>
      </c>
      <c r="AH744" s="22">
        <f t="shared" si="62"/>
        <v>0</v>
      </c>
      <c r="AI744" s="22">
        <f t="shared" si="63"/>
        <v>0</v>
      </c>
      <c r="AJ744" s="22">
        <f t="shared" si="58"/>
        <v>0</v>
      </c>
      <c r="AK744" s="22">
        <f t="shared" si="60"/>
        <v>0</v>
      </c>
    </row>
    <row r="745" spans="1:37">
      <c r="A745" s="4" t="s">
        <v>16</v>
      </c>
      <c r="B745" s="7" t="s">
        <v>146</v>
      </c>
      <c r="C745" s="7"/>
      <c r="D745" s="7" t="s">
        <v>42</v>
      </c>
      <c r="E745" s="7" t="s">
        <v>96</v>
      </c>
      <c r="F745" s="9" t="s">
        <v>141</v>
      </c>
      <c r="G745" s="9" t="s">
        <v>146</v>
      </c>
      <c r="H745" s="3" t="s">
        <v>1325</v>
      </c>
      <c r="I745" s="28" t="s">
        <v>13</v>
      </c>
      <c r="J745" s="26"/>
      <c r="K745" s="26"/>
      <c r="L745" s="26"/>
      <c r="M745" s="26"/>
      <c r="N745" s="26"/>
      <c r="O745" s="26"/>
      <c r="P745" s="26"/>
      <c r="Q745" s="26"/>
      <c r="R745" s="26"/>
      <c r="S745" s="26">
        <v>2972.9279999999999</v>
      </c>
      <c r="T745" s="26">
        <v>2937.5360000000005</v>
      </c>
      <c r="U745" s="26">
        <v>2937.5360000000005</v>
      </c>
      <c r="V745" s="26">
        <v>2937.5360000000005</v>
      </c>
      <c r="W745" s="26">
        <v>2937.5360000000005</v>
      </c>
      <c r="X745" s="26">
        <v>2972.9279999999999</v>
      </c>
      <c r="Y745" s="26">
        <v>2937.5360000000005</v>
      </c>
      <c r="Z745" s="26">
        <v>2972.9279999999999</v>
      </c>
      <c r="AA745" s="26">
        <v>2937.5360000000005</v>
      </c>
      <c r="AB745" s="26">
        <v>2990.4116480000007</v>
      </c>
      <c r="AC745" s="26">
        <v>3026.4407040000001</v>
      </c>
      <c r="AD745" s="26">
        <v>2990.4116480000007</v>
      </c>
      <c r="AE745" s="26">
        <v>3026.4407040000001</v>
      </c>
      <c r="AF745" s="26">
        <v>2990.4116480000007</v>
      </c>
      <c r="AG745" s="22">
        <f t="shared" si="61"/>
        <v>0</v>
      </c>
      <c r="AH745" s="22">
        <f t="shared" si="62"/>
        <v>26544</v>
      </c>
      <c r="AI745" s="22">
        <f t="shared" si="63"/>
        <v>9007.264000000001</v>
      </c>
      <c r="AJ745" s="22">
        <f t="shared" si="58"/>
        <v>6016.8523520000008</v>
      </c>
      <c r="AK745" s="22">
        <f t="shared" si="60"/>
        <v>41568.116352000005</v>
      </c>
    </row>
    <row r="746" spans="1:37">
      <c r="A746" s="4" t="s">
        <v>16</v>
      </c>
      <c r="B746" s="7" t="s">
        <v>146</v>
      </c>
      <c r="C746" s="7"/>
      <c r="D746" s="7" t="s">
        <v>1206</v>
      </c>
      <c r="E746" s="7" t="s">
        <v>1324</v>
      </c>
      <c r="F746" s="9" t="s">
        <v>141</v>
      </c>
      <c r="G746" s="9" t="s">
        <v>146</v>
      </c>
      <c r="H746" s="3" t="s">
        <v>1325</v>
      </c>
      <c r="I746" s="28" t="s">
        <v>13</v>
      </c>
      <c r="J746" s="26"/>
      <c r="K746" s="26"/>
      <c r="L746" s="26"/>
      <c r="M746" s="26"/>
      <c r="N746" s="26"/>
      <c r="O746" s="26"/>
      <c r="P746" s="26"/>
      <c r="Q746" s="26"/>
      <c r="R746" s="26"/>
      <c r="S746" s="26">
        <v>1801.1000000000004</v>
      </c>
      <c r="T746" s="26">
        <v>1801.1000000000004</v>
      </c>
      <c r="U746" s="26">
        <v>1822.8</v>
      </c>
      <c r="V746" s="26">
        <v>1801.1000000000004</v>
      </c>
      <c r="W746" s="26">
        <v>1822.8</v>
      </c>
      <c r="X746" s="26">
        <v>1801.1000000000004</v>
      </c>
      <c r="Y746" s="26">
        <v>1822.8</v>
      </c>
      <c r="Z746" s="26">
        <v>1801.1000000000004</v>
      </c>
      <c r="AA746" s="26">
        <v>1822.8</v>
      </c>
      <c r="AB746" s="26">
        <v>3481.1528000000003</v>
      </c>
      <c r="AC746" s="26">
        <v>3481.1528000000003</v>
      </c>
      <c r="AD746" s="26">
        <v>3481.1528000000003</v>
      </c>
      <c r="AE746" s="26">
        <v>3481.1528000000003</v>
      </c>
      <c r="AF746" s="26">
        <v>3481.1528000000003</v>
      </c>
      <c r="AG746" s="22">
        <f t="shared" si="61"/>
        <v>0</v>
      </c>
      <c r="AH746" s="22">
        <f t="shared" si="62"/>
        <v>16296.7</v>
      </c>
      <c r="AI746" s="22">
        <f t="shared" si="63"/>
        <v>10443.458400000001</v>
      </c>
      <c r="AJ746" s="22">
        <f t="shared" si="58"/>
        <v>6962.3056000000006</v>
      </c>
      <c r="AK746" s="22">
        <f t="shared" si="60"/>
        <v>33702.464</v>
      </c>
    </row>
    <row r="747" spans="1:37">
      <c r="A747" s="4" t="s">
        <v>16</v>
      </c>
      <c r="B747" s="7" t="s">
        <v>146</v>
      </c>
      <c r="C747" s="7"/>
      <c r="D747" s="7" t="s">
        <v>43</v>
      </c>
      <c r="E747" s="7" t="s">
        <v>97</v>
      </c>
      <c r="F747" s="9" t="s">
        <v>141</v>
      </c>
      <c r="G747" s="9" t="s">
        <v>146</v>
      </c>
      <c r="H747" s="3" t="s">
        <v>1325</v>
      </c>
      <c r="I747" s="28" t="s">
        <v>13</v>
      </c>
      <c r="J747" s="26"/>
      <c r="K747" s="26"/>
      <c r="L747" s="26"/>
      <c r="M747" s="26"/>
      <c r="N747" s="26"/>
      <c r="O747" s="26"/>
      <c r="P747" s="26"/>
      <c r="Q747" s="26"/>
      <c r="R747" s="26"/>
      <c r="S747" s="26">
        <v>3453.7130000000006</v>
      </c>
      <c r="T747" s="26">
        <v>3453.7130000000006</v>
      </c>
      <c r="U747" s="26">
        <v>3495.3240000000001</v>
      </c>
      <c r="V747" s="26">
        <v>3453.7130000000006</v>
      </c>
      <c r="W747" s="26">
        <v>3495.3240000000001</v>
      </c>
      <c r="X747" s="26">
        <v>3453.7130000000006</v>
      </c>
      <c r="Y747" s="26">
        <v>3495.3240000000001</v>
      </c>
      <c r="Z747" s="26">
        <v>3453.7130000000006</v>
      </c>
      <c r="AA747" s="26">
        <v>3495.3240000000001</v>
      </c>
      <c r="AB747" s="26">
        <v>3515.8798340000008</v>
      </c>
      <c r="AC747" s="26">
        <v>3515.8798340000008</v>
      </c>
      <c r="AD747" s="26">
        <v>3515.8798340000008</v>
      </c>
      <c r="AE747" s="26">
        <v>3515.8798340000008</v>
      </c>
      <c r="AF747" s="26">
        <v>3515.8798340000008</v>
      </c>
      <c r="AG747" s="22">
        <f t="shared" si="61"/>
        <v>0</v>
      </c>
      <c r="AH747" s="22">
        <f t="shared" si="62"/>
        <v>31249.861000000004</v>
      </c>
      <c r="AI747" s="22">
        <f t="shared" si="63"/>
        <v>10547.639502000002</v>
      </c>
      <c r="AJ747" s="22">
        <f t="shared" si="58"/>
        <v>7031.7596680000015</v>
      </c>
      <c r="AK747" s="22">
        <f t="shared" si="60"/>
        <v>48829.260170000001</v>
      </c>
    </row>
    <row r="748" spans="1:37">
      <c r="A748" s="4" t="s">
        <v>16</v>
      </c>
      <c r="B748" s="7" t="s">
        <v>146</v>
      </c>
      <c r="C748" s="7"/>
      <c r="D748" s="7" t="s">
        <v>68</v>
      </c>
      <c r="E748" s="7" t="s">
        <v>122</v>
      </c>
      <c r="F748" s="9" t="s">
        <v>141</v>
      </c>
      <c r="G748" s="9" t="s">
        <v>146</v>
      </c>
      <c r="H748" s="3" t="s">
        <v>1325</v>
      </c>
      <c r="I748" s="28" t="s">
        <v>13</v>
      </c>
      <c r="J748" s="26"/>
      <c r="K748" s="26"/>
      <c r="L748" s="26"/>
      <c r="M748" s="26"/>
      <c r="N748" s="26"/>
      <c r="O748" s="26"/>
      <c r="P748" s="26"/>
      <c r="Q748" s="26"/>
      <c r="R748" s="26"/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  <c r="Z748" s="26">
        <v>0</v>
      </c>
      <c r="AA748" s="26">
        <v>0</v>
      </c>
      <c r="AB748" s="26">
        <v>4407.6295100000007</v>
      </c>
      <c r="AC748" s="26">
        <v>4407.6295100000007</v>
      </c>
      <c r="AD748" s="26">
        <v>4460.7334799999999</v>
      </c>
      <c r="AE748" s="26">
        <v>4407.6295100000007</v>
      </c>
      <c r="AF748" s="26">
        <v>4407.6295100000007</v>
      </c>
      <c r="AG748" s="22">
        <f t="shared" si="61"/>
        <v>0</v>
      </c>
      <c r="AH748" s="22">
        <f t="shared" si="62"/>
        <v>0</v>
      </c>
      <c r="AI748" s="22">
        <f t="shared" si="63"/>
        <v>13275.9925</v>
      </c>
      <c r="AJ748" s="22">
        <f t="shared" si="58"/>
        <v>8815.2590200000013</v>
      </c>
      <c r="AK748" s="22">
        <f t="shared" si="60"/>
        <v>22091.251519999998</v>
      </c>
    </row>
    <row r="749" spans="1:37">
      <c r="A749" s="4" t="s">
        <v>16</v>
      </c>
      <c r="B749" s="7" t="s">
        <v>146</v>
      </c>
      <c r="C749" s="7"/>
      <c r="D749" s="7" t="s">
        <v>44</v>
      </c>
      <c r="E749" s="7" t="s">
        <v>98</v>
      </c>
      <c r="F749" s="9" t="s">
        <v>141</v>
      </c>
      <c r="G749" s="9" t="s">
        <v>146</v>
      </c>
      <c r="H749" s="3" t="s">
        <v>1325</v>
      </c>
      <c r="I749" s="28" t="s">
        <v>13</v>
      </c>
      <c r="J749" s="26"/>
      <c r="K749" s="26"/>
      <c r="L749" s="26"/>
      <c r="M749" s="26"/>
      <c r="N749" s="26"/>
      <c r="O749" s="26"/>
      <c r="P749" s="26"/>
      <c r="Q749" s="26"/>
      <c r="R749" s="26"/>
      <c r="S749" s="26">
        <v>62376</v>
      </c>
      <c r="T749" s="26">
        <v>72772</v>
      </c>
      <c r="U749" s="26">
        <v>93564</v>
      </c>
      <c r="V749" s="26">
        <v>93564</v>
      </c>
      <c r="W749" s="26">
        <v>103960</v>
      </c>
      <c r="X749" s="26">
        <v>103960</v>
      </c>
      <c r="Y749" s="26">
        <v>103960</v>
      </c>
      <c r="Z749" s="26">
        <v>93564</v>
      </c>
      <c r="AA749" s="26">
        <v>93564</v>
      </c>
      <c r="AB749" s="26">
        <v>87204.974719999998</v>
      </c>
      <c r="AC749" s="26">
        <v>76304.352880000006</v>
      </c>
      <c r="AD749" s="26">
        <v>65403.731039999999</v>
      </c>
      <c r="AE749" s="26">
        <v>65403.731039999999</v>
      </c>
      <c r="AF749" s="26">
        <v>76304.352880000006</v>
      </c>
      <c r="AG749" s="22">
        <f t="shared" si="61"/>
        <v>0</v>
      </c>
      <c r="AH749" s="22">
        <f t="shared" si="62"/>
        <v>821284</v>
      </c>
      <c r="AI749" s="22">
        <f t="shared" si="63"/>
        <v>228913.05864</v>
      </c>
      <c r="AJ749" s="22">
        <f t="shared" si="58"/>
        <v>141708.08392</v>
      </c>
      <c r="AK749" s="22">
        <f t="shared" si="60"/>
        <v>1191905.1425600001</v>
      </c>
    </row>
    <row r="750" spans="1:37">
      <c r="A750" s="4" t="s">
        <v>16</v>
      </c>
      <c r="B750" s="7" t="s">
        <v>146</v>
      </c>
      <c r="C750" s="7"/>
      <c r="D750" s="7" t="s">
        <v>45</v>
      </c>
      <c r="E750" s="7" t="s">
        <v>99</v>
      </c>
      <c r="F750" s="9" t="s">
        <v>141</v>
      </c>
      <c r="G750" s="9" t="s">
        <v>146</v>
      </c>
      <c r="H750" s="3" t="s">
        <v>1325</v>
      </c>
      <c r="I750" s="28" t="s">
        <v>13</v>
      </c>
      <c r="J750" s="26"/>
      <c r="K750" s="26"/>
      <c r="L750" s="26"/>
      <c r="M750" s="26"/>
      <c r="N750" s="26"/>
      <c r="O750" s="26"/>
      <c r="P750" s="26"/>
      <c r="Q750" s="26"/>
      <c r="R750" s="26"/>
      <c r="S750" s="26">
        <v>132319.25</v>
      </c>
      <c r="T750" s="26">
        <v>132319.25</v>
      </c>
      <c r="U750" s="26">
        <v>132319.25</v>
      </c>
      <c r="V750" s="26">
        <v>170124.75</v>
      </c>
      <c r="W750" s="26">
        <v>207930.25</v>
      </c>
      <c r="X750" s="26">
        <v>170124.75</v>
      </c>
      <c r="Y750" s="26">
        <v>189027.5</v>
      </c>
      <c r="Z750" s="26">
        <v>170124.75</v>
      </c>
      <c r="AA750" s="26">
        <v>170124.75</v>
      </c>
      <c r="AB750" s="26">
        <v>158562.29552000001</v>
      </c>
      <c r="AC750" s="26">
        <v>138742.00857999999</v>
      </c>
      <c r="AD750" s="26">
        <v>138742.00857999999</v>
      </c>
      <c r="AE750" s="26">
        <v>138742.00857999999</v>
      </c>
      <c r="AF750" s="26">
        <v>138742.00857999999</v>
      </c>
      <c r="AG750" s="22">
        <f t="shared" si="61"/>
        <v>0</v>
      </c>
      <c r="AH750" s="22">
        <f t="shared" si="62"/>
        <v>1474414.5</v>
      </c>
      <c r="AI750" s="22">
        <f t="shared" si="63"/>
        <v>436046.31267999997</v>
      </c>
      <c r="AJ750" s="22">
        <f t="shared" si="58"/>
        <v>277484.01715999999</v>
      </c>
      <c r="AK750" s="22">
        <f t="shared" si="60"/>
        <v>2187944.8298399998</v>
      </c>
    </row>
    <row r="751" spans="1:37">
      <c r="A751" s="4" t="s">
        <v>16</v>
      </c>
      <c r="B751" s="7" t="s">
        <v>146</v>
      </c>
      <c r="C751" s="7"/>
      <c r="D751" s="7" t="s">
        <v>46</v>
      </c>
      <c r="E751" s="7" t="s">
        <v>100</v>
      </c>
      <c r="F751" s="9" t="s">
        <v>141</v>
      </c>
      <c r="G751" s="9" t="s">
        <v>146</v>
      </c>
      <c r="H751" s="3" t="s">
        <v>1325</v>
      </c>
      <c r="I751" s="28" t="s">
        <v>13</v>
      </c>
      <c r="J751" s="26"/>
      <c r="K751" s="26"/>
      <c r="L751" s="26"/>
      <c r="M751" s="26"/>
      <c r="N751" s="26"/>
      <c r="O751" s="26"/>
      <c r="P751" s="26"/>
      <c r="Q751" s="26"/>
      <c r="R751" s="26"/>
      <c r="S751" s="26">
        <v>26205.48</v>
      </c>
      <c r="T751" s="26">
        <v>32028.92</v>
      </c>
      <c r="U751" s="26">
        <v>20382.04</v>
      </c>
      <c r="V751" s="26">
        <v>34940.639999999999</v>
      </c>
      <c r="W751" s="26">
        <v>37852.36</v>
      </c>
      <c r="X751" s="26">
        <v>32028.92</v>
      </c>
      <c r="Y751" s="26">
        <v>26205.48</v>
      </c>
      <c r="Z751" s="26">
        <v>14558.6</v>
      </c>
      <c r="AA751" s="26">
        <v>14558.6</v>
      </c>
      <c r="AB751" s="26">
        <v>11856.52384</v>
      </c>
      <c r="AC751" s="26">
        <v>20748.916720000001</v>
      </c>
      <c r="AD751" s="26">
        <v>20748.916720000001</v>
      </c>
      <c r="AE751" s="26">
        <v>26677.178639999998</v>
      </c>
      <c r="AF751" s="26">
        <v>32605.440559999999</v>
      </c>
      <c r="AG751" s="22">
        <f t="shared" si="61"/>
        <v>0</v>
      </c>
      <c r="AH751" s="22">
        <f t="shared" si="62"/>
        <v>238761.04</v>
      </c>
      <c r="AI751" s="22">
        <f t="shared" si="63"/>
        <v>53354.357280000004</v>
      </c>
      <c r="AJ751" s="22">
        <f t="shared" si="58"/>
        <v>59282.619200000001</v>
      </c>
      <c r="AK751" s="22">
        <f t="shared" si="60"/>
        <v>351398.01647999999</v>
      </c>
    </row>
    <row r="752" spans="1:37">
      <c r="A752" s="4" t="s">
        <v>16</v>
      </c>
      <c r="B752" s="7" t="s">
        <v>146</v>
      </c>
      <c r="C752" s="7"/>
      <c r="D752" s="7" t="s">
        <v>47</v>
      </c>
      <c r="E752" s="7" t="s">
        <v>101</v>
      </c>
      <c r="F752" s="9" t="s">
        <v>141</v>
      </c>
      <c r="G752" s="9" t="s">
        <v>146</v>
      </c>
      <c r="H752" s="3" t="s">
        <v>1325</v>
      </c>
      <c r="I752" s="28" t="s">
        <v>13</v>
      </c>
      <c r="J752" s="26"/>
      <c r="K752" s="26"/>
      <c r="L752" s="26"/>
      <c r="M752" s="26"/>
      <c r="N752" s="26"/>
      <c r="O752" s="26"/>
      <c r="P752" s="26"/>
      <c r="Q752" s="26"/>
      <c r="R752" s="26"/>
      <c r="S752" s="26">
        <v>93580.56</v>
      </c>
      <c r="T752" s="26">
        <v>88381.64</v>
      </c>
      <c r="U752" s="26">
        <v>83182.720000000001</v>
      </c>
      <c r="V752" s="26">
        <v>20795.68</v>
      </c>
      <c r="W752" s="26">
        <v>31193.52</v>
      </c>
      <c r="X752" s="26">
        <v>20795.68</v>
      </c>
      <c r="Y752" s="26">
        <v>15596.76</v>
      </c>
      <c r="Z752" s="26">
        <v>20795.68</v>
      </c>
      <c r="AA752" s="26">
        <v>36392.44</v>
      </c>
      <c r="AB752" s="26">
        <v>26462.502799999998</v>
      </c>
      <c r="AC752" s="26">
        <v>31755.003360000002</v>
      </c>
      <c r="AD752" s="26">
        <v>52925.005599999997</v>
      </c>
      <c r="AE752" s="26">
        <v>95265.010079999993</v>
      </c>
      <c r="AF752" s="26">
        <v>89972.509520000007</v>
      </c>
      <c r="AG752" s="22">
        <f t="shared" si="61"/>
        <v>0</v>
      </c>
      <c r="AH752" s="22">
        <f t="shared" si="62"/>
        <v>410714.68000000005</v>
      </c>
      <c r="AI752" s="22">
        <f t="shared" si="63"/>
        <v>111142.51175999999</v>
      </c>
      <c r="AJ752" s="22">
        <f t="shared" si="58"/>
        <v>185237.5196</v>
      </c>
      <c r="AK752" s="22">
        <f t="shared" si="60"/>
        <v>707094.71135999996</v>
      </c>
    </row>
    <row r="753" spans="1:37">
      <c r="A753" s="4" t="s">
        <v>16</v>
      </c>
      <c r="B753" s="7" t="s">
        <v>146</v>
      </c>
      <c r="C753" s="7"/>
      <c r="D753" s="7" t="s">
        <v>84</v>
      </c>
      <c r="E753" s="7" t="s">
        <v>140</v>
      </c>
      <c r="F753" s="9" t="s">
        <v>141</v>
      </c>
      <c r="G753" s="9" t="s">
        <v>146</v>
      </c>
      <c r="H753" s="3" t="s">
        <v>1325</v>
      </c>
      <c r="I753" s="28" t="s">
        <v>13</v>
      </c>
      <c r="J753" s="26"/>
      <c r="K753" s="26"/>
      <c r="L753" s="26"/>
      <c r="M753" s="26"/>
      <c r="N753" s="26"/>
      <c r="O753" s="26"/>
      <c r="P753" s="26"/>
      <c r="Q753" s="26"/>
      <c r="R753" s="26"/>
      <c r="S753" s="26">
        <v>0</v>
      </c>
      <c r="T753" s="26">
        <v>0</v>
      </c>
      <c r="U753" s="26">
        <v>0</v>
      </c>
      <c r="V753" s="26">
        <v>0</v>
      </c>
      <c r="W753" s="26">
        <v>0</v>
      </c>
      <c r="X753" s="26">
        <v>0</v>
      </c>
      <c r="Y753" s="26">
        <v>0</v>
      </c>
      <c r="Z753" s="26">
        <v>0</v>
      </c>
      <c r="AA753" s="26">
        <v>0</v>
      </c>
      <c r="AB753" s="26">
        <v>0</v>
      </c>
      <c r="AC753" s="26">
        <v>0</v>
      </c>
      <c r="AD753" s="26">
        <v>0</v>
      </c>
      <c r="AE753" s="26">
        <v>0</v>
      </c>
      <c r="AF753" s="26">
        <v>0</v>
      </c>
      <c r="AG753" s="22">
        <f t="shared" si="61"/>
        <v>0</v>
      </c>
      <c r="AH753" s="22">
        <f t="shared" si="62"/>
        <v>0</v>
      </c>
      <c r="AI753" s="22">
        <f t="shared" si="63"/>
        <v>0</v>
      </c>
      <c r="AJ753" s="22">
        <f t="shared" si="58"/>
        <v>0</v>
      </c>
      <c r="AK753" s="22">
        <f t="shared" si="60"/>
        <v>0</v>
      </c>
    </row>
    <row r="754" spans="1:37">
      <c r="A754" s="4" t="s">
        <v>16</v>
      </c>
      <c r="B754" s="7" t="s">
        <v>146</v>
      </c>
      <c r="C754" s="7"/>
      <c r="D754" s="7" t="s">
        <v>48</v>
      </c>
      <c r="E754" s="7" t="s">
        <v>102</v>
      </c>
      <c r="F754" s="9" t="s">
        <v>141</v>
      </c>
      <c r="G754" s="9" t="s">
        <v>146</v>
      </c>
      <c r="H754" s="3" t="s">
        <v>1325</v>
      </c>
      <c r="I754" s="28" t="s">
        <v>13</v>
      </c>
      <c r="J754" s="26"/>
      <c r="K754" s="26"/>
      <c r="L754" s="26"/>
      <c r="M754" s="26"/>
      <c r="N754" s="26"/>
      <c r="O754" s="26"/>
      <c r="P754" s="26"/>
      <c r="Q754" s="26"/>
      <c r="R754" s="26"/>
      <c r="S754" s="26">
        <v>1223.5999999999999</v>
      </c>
      <c r="T754" s="26">
        <v>1223.5999999999999</v>
      </c>
      <c r="U754" s="26">
        <v>1376.55</v>
      </c>
      <c r="V754" s="26">
        <v>1376.55</v>
      </c>
      <c r="W754" s="26">
        <v>1376.55</v>
      </c>
      <c r="X754" s="26">
        <v>1376.55</v>
      </c>
      <c r="Y754" s="26">
        <v>1223.5999999999999</v>
      </c>
      <c r="Z754" s="26">
        <v>1223.5999999999999</v>
      </c>
      <c r="AA754" s="26">
        <v>1223.5999999999999</v>
      </c>
      <c r="AB754" s="26">
        <v>1245.6247999999998</v>
      </c>
      <c r="AC754" s="26">
        <v>1245.6247999999998</v>
      </c>
      <c r="AD754" s="26">
        <v>1245.6247999999998</v>
      </c>
      <c r="AE754" s="26">
        <v>1245.6247999999998</v>
      </c>
      <c r="AF754" s="26">
        <v>1245.6247999999998</v>
      </c>
      <c r="AG754" s="22">
        <f t="shared" si="61"/>
        <v>0</v>
      </c>
      <c r="AH754" s="22">
        <f t="shared" si="62"/>
        <v>11624.2</v>
      </c>
      <c r="AI754" s="22">
        <f t="shared" si="63"/>
        <v>3736.8743999999997</v>
      </c>
      <c r="AJ754" s="22">
        <f t="shared" si="58"/>
        <v>2491.2495999999996</v>
      </c>
      <c r="AK754" s="22">
        <f t="shared" si="60"/>
        <v>17852.324000000001</v>
      </c>
    </row>
    <row r="755" spans="1:37">
      <c r="A755" s="4" t="s">
        <v>16</v>
      </c>
      <c r="B755" s="7" t="s">
        <v>146</v>
      </c>
      <c r="C755" s="7"/>
      <c r="D755" s="7" t="s">
        <v>49</v>
      </c>
      <c r="E755" s="7" t="s">
        <v>103</v>
      </c>
      <c r="F755" s="9" t="s">
        <v>141</v>
      </c>
      <c r="G755" s="9" t="s">
        <v>146</v>
      </c>
      <c r="H755" s="3" t="s">
        <v>1325</v>
      </c>
      <c r="I755" s="28" t="s">
        <v>13</v>
      </c>
      <c r="J755" s="26"/>
      <c r="K755" s="26"/>
      <c r="L755" s="26"/>
      <c r="M755" s="26"/>
      <c r="N755" s="26"/>
      <c r="O755" s="26"/>
      <c r="P755" s="26"/>
      <c r="Q755" s="26"/>
      <c r="R755" s="26"/>
      <c r="S755" s="26">
        <v>8515.7999999999993</v>
      </c>
      <c r="T755" s="26">
        <v>6812.64</v>
      </c>
      <c r="U755" s="26">
        <v>5109.4799999999996</v>
      </c>
      <c r="V755" s="26">
        <v>6812.64</v>
      </c>
      <c r="W755" s="26">
        <v>6812.64</v>
      </c>
      <c r="X755" s="26">
        <v>4257.8999999999996</v>
      </c>
      <c r="Y755" s="26">
        <v>4257.8999999999996</v>
      </c>
      <c r="Z755" s="26">
        <v>4257.8999999999996</v>
      </c>
      <c r="AA755" s="26">
        <v>4257.8999999999996</v>
      </c>
      <c r="AB755" s="26">
        <v>10402.90128</v>
      </c>
      <c r="AC755" s="26">
        <v>13870.535040000001</v>
      </c>
      <c r="AD755" s="26">
        <v>10402.90128</v>
      </c>
      <c r="AE755" s="26">
        <v>8669.0843999999997</v>
      </c>
      <c r="AF755" s="26">
        <v>6935.2675200000003</v>
      </c>
      <c r="AG755" s="22">
        <f t="shared" si="61"/>
        <v>0</v>
      </c>
      <c r="AH755" s="22">
        <f t="shared" si="62"/>
        <v>51094.8</v>
      </c>
      <c r="AI755" s="22">
        <f t="shared" si="63"/>
        <v>34676.337599999999</v>
      </c>
      <c r="AJ755" s="22">
        <f t="shared" si="58"/>
        <v>15604.351920000001</v>
      </c>
      <c r="AK755" s="22">
        <f t="shared" si="60"/>
        <v>101375.48952</v>
      </c>
    </row>
    <row r="756" spans="1:37">
      <c r="A756" s="4" t="s">
        <v>16</v>
      </c>
      <c r="B756" s="7" t="s">
        <v>146</v>
      </c>
      <c r="C756" s="7"/>
      <c r="D756" s="7" t="s">
        <v>50</v>
      </c>
      <c r="E756" s="7" t="s">
        <v>104</v>
      </c>
      <c r="F756" s="9" t="s">
        <v>141</v>
      </c>
      <c r="G756" s="9" t="s">
        <v>146</v>
      </c>
      <c r="H756" s="3" t="s">
        <v>1325</v>
      </c>
      <c r="I756" s="28" t="s">
        <v>13</v>
      </c>
      <c r="J756" s="26"/>
      <c r="K756" s="26"/>
      <c r="L756" s="26"/>
      <c r="M756" s="26"/>
      <c r="N756" s="26"/>
      <c r="O756" s="26"/>
      <c r="P756" s="26"/>
      <c r="Q756" s="26"/>
      <c r="R756" s="26"/>
      <c r="S756" s="26">
        <v>0</v>
      </c>
      <c r="T756" s="26">
        <v>0</v>
      </c>
      <c r="U756" s="26">
        <v>0</v>
      </c>
      <c r="V756" s="26">
        <v>0</v>
      </c>
      <c r="W756" s="26">
        <v>0</v>
      </c>
      <c r="X756" s="26">
        <v>0</v>
      </c>
      <c r="Y756" s="26">
        <v>0</v>
      </c>
      <c r="Z756" s="26">
        <v>0</v>
      </c>
      <c r="AA756" s="26">
        <v>0</v>
      </c>
      <c r="AB756" s="26">
        <v>0</v>
      </c>
      <c r="AC756" s="26">
        <v>0</v>
      </c>
      <c r="AD756" s="26">
        <v>0</v>
      </c>
      <c r="AE756" s="26">
        <v>0</v>
      </c>
      <c r="AF756" s="26">
        <v>0</v>
      </c>
      <c r="AG756" s="22">
        <f t="shared" si="61"/>
        <v>0</v>
      </c>
      <c r="AH756" s="22">
        <f t="shared" si="62"/>
        <v>0</v>
      </c>
      <c r="AI756" s="22">
        <f t="shared" si="63"/>
        <v>0</v>
      </c>
      <c r="AJ756" s="22">
        <f t="shared" si="58"/>
        <v>0</v>
      </c>
      <c r="AK756" s="22">
        <f t="shared" si="60"/>
        <v>0</v>
      </c>
    </row>
    <row r="757" spans="1:37">
      <c r="A757" s="4" t="s">
        <v>16</v>
      </c>
      <c r="B757" s="7" t="s">
        <v>146</v>
      </c>
      <c r="C757" s="7"/>
      <c r="D757" s="7" t="s">
        <v>51</v>
      </c>
      <c r="E757" s="7" t="s">
        <v>105</v>
      </c>
      <c r="F757" s="9" t="s">
        <v>141</v>
      </c>
      <c r="G757" s="9" t="s">
        <v>146</v>
      </c>
      <c r="H757" s="3" t="s">
        <v>1325</v>
      </c>
      <c r="I757" s="28" t="s">
        <v>13</v>
      </c>
      <c r="J757" s="26"/>
      <c r="K757" s="26"/>
      <c r="L757" s="26"/>
      <c r="M757" s="26"/>
      <c r="N757" s="26"/>
      <c r="O757" s="26"/>
      <c r="P757" s="26"/>
      <c r="Q757" s="26"/>
      <c r="R757" s="26"/>
      <c r="S757" s="26">
        <v>84</v>
      </c>
      <c r="T757" s="26">
        <v>83</v>
      </c>
      <c r="U757" s="26">
        <v>83</v>
      </c>
      <c r="V757" s="26">
        <v>83</v>
      </c>
      <c r="W757" s="26">
        <v>83</v>
      </c>
      <c r="X757" s="26">
        <v>84</v>
      </c>
      <c r="Y757" s="26">
        <v>83</v>
      </c>
      <c r="Z757" s="26">
        <v>84</v>
      </c>
      <c r="AA757" s="26">
        <v>83</v>
      </c>
      <c r="AB757" s="26">
        <v>84.494</v>
      </c>
      <c r="AC757" s="26">
        <v>85.512</v>
      </c>
      <c r="AD757" s="26">
        <v>84.494</v>
      </c>
      <c r="AE757" s="26">
        <v>85.512</v>
      </c>
      <c r="AF757" s="26">
        <v>84.494</v>
      </c>
      <c r="AG757" s="22">
        <f t="shared" si="61"/>
        <v>0</v>
      </c>
      <c r="AH757" s="22">
        <f t="shared" si="62"/>
        <v>750</v>
      </c>
      <c r="AI757" s="22">
        <f t="shared" si="63"/>
        <v>254.5</v>
      </c>
      <c r="AJ757" s="22">
        <f t="shared" si="58"/>
        <v>170.006</v>
      </c>
      <c r="AK757" s="22">
        <f t="shared" si="60"/>
        <v>1174.5060000000001</v>
      </c>
    </row>
    <row r="758" spans="1:37">
      <c r="A758" s="4" t="s">
        <v>16</v>
      </c>
      <c r="B758" s="7" t="s">
        <v>146</v>
      </c>
      <c r="C758" s="7"/>
      <c r="D758" s="7" t="s">
        <v>52</v>
      </c>
      <c r="E758" s="7" t="s">
        <v>106</v>
      </c>
      <c r="F758" s="9" t="s">
        <v>141</v>
      </c>
      <c r="G758" s="9" t="s">
        <v>146</v>
      </c>
      <c r="H758" s="3" t="s">
        <v>1325</v>
      </c>
      <c r="I758" s="28" t="s">
        <v>13</v>
      </c>
      <c r="J758" s="26"/>
      <c r="K758" s="26"/>
      <c r="L758" s="26"/>
      <c r="M758" s="26"/>
      <c r="N758" s="26"/>
      <c r="O758" s="26"/>
      <c r="P758" s="26"/>
      <c r="Q758" s="26"/>
      <c r="R758" s="26"/>
      <c r="S758" s="26">
        <v>3448.2</v>
      </c>
      <c r="T758" s="26">
        <v>2068.92</v>
      </c>
      <c r="U758" s="26">
        <v>2758.56</v>
      </c>
      <c r="V758" s="26">
        <v>2758.56</v>
      </c>
      <c r="W758" s="26">
        <v>3448.2</v>
      </c>
      <c r="X758" s="26">
        <v>4827.4799999999996</v>
      </c>
      <c r="Y758" s="26">
        <v>3103.38</v>
      </c>
      <c r="Z758" s="26">
        <v>2758.56</v>
      </c>
      <c r="AA758" s="26">
        <v>2068.92</v>
      </c>
      <c r="AB758" s="26">
        <v>1755.1337999999998</v>
      </c>
      <c r="AC758" s="26">
        <v>3861.2943599999999</v>
      </c>
      <c r="AD758" s="26">
        <v>1755.1337999999998</v>
      </c>
      <c r="AE758" s="26">
        <v>3510.2675999999997</v>
      </c>
      <c r="AF758" s="26">
        <v>2106.1605600000003</v>
      </c>
      <c r="AG758" s="22">
        <f t="shared" si="61"/>
        <v>0</v>
      </c>
      <c r="AH758" s="22">
        <f t="shared" si="62"/>
        <v>27240.78</v>
      </c>
      <c r="AI758" s="22">
        <f t="shared" si="63"/>
        <v>7371.5619599999991</v>
      </c>
      <c r="AJ758" s="22">
        <f t="shared" si="58"/>
        <v>5616.4281599999995</v>
      </c>
      <c r="AK758" s="22">
        <f t="shared" si="60"/>
        <v>40228.770120000001</v>
      </c>
    </row>
    <row r="759" spans="1:37">
      <c r="A759" s="4" t="s">
        <v>16</v>
      </c>
      <c r="B759" s="7" t="s">
        <v>146</v>
      </c>
      <c r="C759" s="7"/>
      <c r="D759" s="7" t="s">
        <v>53</v>
      </c>
      <c r="E759" s="7" t="s">
        <v>107</v>
      </c>
      <c r="F759" s="9" t="s">
        <v>141</v>
      </c>
      <c r="G759" s="9" t="s">
        <v>146</v>
      </c>
      <c r="H759" s="3" t="s">
        <v>1325</v>
      </c>
      <c r="I759" s="28" t="s">
        <v>13</v>
      </c>
      <c r="J759" s="26"/>
      <c r="K759" s="26"/>
      <c r="L759" s="26"/>
      <c r="M759" s="26"/>
      <c r="N759" s="26"/>
      <c r="O759" s="26"/>
      <c r="P759" s="26"/>
      <c r="Q759" s="26"/>
      <c r="R759" s="26"/>
      <c r="S759" s="26">
        <v>2012.15</v>
      </c>
      <c r="T759" s="26">
        <v>2299.6</v>
      </c>
      <c r="U759" s="26">
        <v>4024.3</v>
      </c>
      <c r="V759" s="26">
        <v>2299.6</v>
      </c>
      <c r="W759" s="26">
        <v>2299.6</v>
      </c>
      <c r="X759" s="26">
        <v>2299.6</v>
      </c>
      <c r="Y759" s="26">
        <v>2874.5</v>
      </c>
      <c r="Z759" s="26">
        <v>2299.6</v>
      </c>
      <c r="AA759" s="26">
        <v>1724.7</v>
      </c>
      <c r="AB759" s="26">
        <v>1755.7446</v>
      </c>
      <c r="AC759" s="26">
        <v>2048.3687</v>
      </c>
      <c r="AD759" s="26">
        <v>2926.241</v>
      </c>
      <c r="AE759" s="26">
        <v>2048.3687</v>
      </c>
      <c r="AF759" s="26">
        <v>2340.9928</v>
      </c>
      <c r="AG759" s="22">
        <f t="shared" si="61"/>
        <v>0</v>
      </c>
      <c r="AH759" s="22">
        <f t="shared" si="62"/>
        <v>22133.649999999998</v>
      </c>
      <c r="AI759" s="22">
        <f t="shared" si="63"/>
        <v>6730.3543</v>
      </c>
      <c r="AJ759" s="22">
        <f t="shared" si="58"/>
        <v>4389.3615</v>
      </c>
      <c r="AK759" s="22">
        <f t="shared" si="60"/>
        <v>33253.3658</v>
      </c>
    </row>
    <row r="760" spans="1:37">
      <c r="A760" s="4" t="s">
        <v>16</v>
      </c>
      <c r="B760" s="7" t="s">
        <v>146</v>
      </c>
      <c r="C760" s="7"/>
      <c r="D760" s="7" t="s">
        <v>54</v>
      </c>
      <c r="E760" s="7" t="s">
        <v>108</v>
      </c>
      <c r="F760" s="9" t="s">
        <v>141</v>
      </c>
      <c r="G760" s="9" t="s">
        <v>146</v>
      </c>
      <c r="H760" s="3" t="s">
        <v>1325</v>
      </c>
      <c r="I760" s="28" t="s">
        <v>13</v>
      </c>
      <c r="J760" s="26"/>
      <c r="K760" s="26"/>
      <c r="L760" s="26"/>
      <c r="M760" s="26"/>
      <c r="N760" s="26"/>
      <c r="O760" s="26"/>
      <c r="P760" s="26"/>
      <c r="Q760" s="26"/>
      <c r="R760" s="26"/>
      <c r="S760" s="26">
        <v>1624.56</v>
      </c>
      <c r="T760" s="26">
        <v>4061.4</v>
      </c>
      <c r="U760" s="26">
        <v>1624.56</v>
      </c>
      <c r="V760" s="26">
        <v>5685.96</v>
      </c>
      <c r="W760" s="26">
        <v>2436.84</v>
      </c>
      <c r="X760" s="26">
        <v>6498.24</v>
      </c>
      <c r="Y760" s="26">
        <v>6498.24</v>
      </c>
      <c r="Z760" s="26">
        <v>1624.56</v>
      </c>
      <c r="AA760" s="26">
        <v>5685.96</v>
      </c>
      <c r="AB760" s="26">
        <v>826.90103999999997</v>
      </c>
      <c r="AC760" s="26">
        <v>1653.8020799999999</v>
      </c>
      <c r="AD760" s="26">
        <v>2480.7031200000001</v>
      </c>
      <c r="AE760" s="26">
        <v>1653.8020799999999</v>
      </c>
      <c r="AF760" s="26">
        <v>4134.5052000000005</v>
      </c>
      <c r="AG760" s="22">
        <f t="shared" si="61"/>
        <v>0</v>
      </c>
      <c r="AH760" s="22">
        <f t="shared" si="62"/>
        <v>35740.32</v>
      </c>
      <c r="AI760" s="22">
        <f t="shared" si="63"/>
        <v>4961.4062400000003</v>
      </c>
      <c r="AJ760" s="22">
        <f t="shared" si="58"/>
        <v>5788.3072800000009</v>
      </c>
      <c r="AK760" s="22">
        <f t="shared" si="60"/>
        <v>46490.033519999997</v>
      </c>
    </row>
    <row r="761" spans="1:37">
      <c r="A761" s="4" t="s">
        <v>16</v>
      </c>
      <c r="B761" s="7" t="s">
        <v>146</v>
      </c>
      <c r="C761" s="7"/>
      <c r="D761" s="7" t="s">
        <v>55</v>
      </c>
      <c r="E761" s="7" t="s">
        <v>109</v>
      </c>
      <c r="F761" s="9" t="s">
        <v>141</v>
      </c>
      <c r="G761" s="9" t="s">
        <v>146</v>
      </c>
      <c r="H761" s="3" t="s">
        <v>1325</v>
      </c>
      <c r="I761" s="28" t="s">
        <v>13</v>
      </c>
      <c r="J761" s="26"/>
      <c r="K761" s="26"/>
      <c r="L761" s="26"/>
      <c r="M761" s="26"/>
      <c r="N761" s="26"/>
      <c r="O761" s="26"/>
      <c r="P761" s="26"/>
      <c r="Q761" s="26"/>
      <c r="R761" s="26"/>
      <c r="S761" s="26">
        <v>302.06400000000002</v>
      </c>
      <c r="T761" s="26">
        <v>298.46800000000002</v>
      </c>
      <c r="U761" s="26">
        <v>302.06400000000002</v>
      </c>
      <c r="V761" s="26">
        <v>298.46800000000002</v>
      </c>
      <c r="W761" s="26">
        <v>298.46800000000002</v>
      </c>
      <c r="X761" s="26">
        <v>302.06400000000002</v>
      </c>
      <c r="Y761" s="26">
        <v>298.46800000000002</v>
      </c>
      <c r="Z761" s="26">
        <v>298.46800000000002</v>
      </c>
      <c r="AA761" s="26">
        <v>298.46800000000002</v>
      </c>
      <c r="AB761" s="26">
        <v>303.84042400000004</v>
      </c>
      <c r="AC761" s="26">
        <v>303.84042400000004</v>
      </c>
      <c r="AD761" s="26">
        <v>307.50115200000005</v>
      </c>
      <c r="AE761" s="26">
        <v>307.50115200000005</v>
      </c>
      <c r="AF761" s="26">
        <v>303.84042400000004</v>
      </c>
      <c r="AG761" s="22">
        <f t="shared" si="61"/>
        <v>0</v>
      </c>
      <c r="AH761" s="22">
        <f t="shared" si="62"/>
        <v>2697</v>
      </c>
      <c r="AI761" s="22">
        <f t="shared" si="63"/>
        <v>915.18200000000013</v>
      </c>
      <c r="AJ761" s="22">
        <f t="shared" si="58"/>
        <v>611.34157600000003</v>
      </c>
      <c r="AK761" s="22">
        <f t="shared" si="60"/>
        <v>4223.5235759999996</v>
      </c>
    </row>
    <row r="762" spans="1:37">
      <c r="A762" s="4" t="s">
        <v>16</v>
      </c>
      <c r="B762" s="7" t="s">
        <v>146</v>
      </c>
      <c r="C762" s="7"/>
      <c r="D762" s="7" t="s">
        <v>56</v>
      </c>
      <c r="E762" s="7" t="s">
        <v>110</v>
      </c>
      <c r="F762" s="9" t="s">
        <v>141</v>
      </c>
      <c r="G762" s="9" t="s">
        <v>146</v>
      </c>
      <c r="H762" s="3" t="s">
        <v>1325</v>
      </c>
      <c r="I762" s="28" t="s">
        <v>13</v>
      </c>
      <c r="J762" s="26"/>
      <c r="K762" s="26"/>
      <c r="L762" s="26"/>
      <c r="M762" s="26"/>
      <c r="N762" s="26"/>
      <c r="O762" s="26"/>
      <c r="P762" s="26"/>
      <c r="Q762" s="26"/>
      <c r="R762" s="26"/>
      <c r="S762" s="26">
        <v>1121.31</v>
      </c>
      <c r="T762" s="26">
        <v>622.95000000000005</v>
      </c>
      <c r="U762" s="26">
        <v>1121.31</v>
      </c>
      <c r="V762" s="26">
        <v>1245.9000000000001</v>
      </c>
      <c r="W762" s="26">
        <v>1245.9000000000001</v>
      </c>
      <c r="X762" s="26">
        <v>1495.08</v>
      </c>
      <c r="Y762" s="26">
        <v>1245.9000000000001</v>
      </c>
      <c r="Z762" s="26">
        <v>872.13</v>
      </c>
      <c r="AA762" s="26">
        <v>1245.9000000000001</v>
      </c>
      <c r="AB762" s="26">
        <v>887.82834000000003</v>
      </c>
      <c r="AC762" s="26">
        <v>380.49786</v>
      </c>
      <c r="AD762" s="26">
        <v>1014.66096</v>
      </c>
      <c r="AE762" s="26">
        <v>1141.4935800000001</v>
      </c>
      <c r="AF762" s="26">
        <v>634.1631000000001</v>
      </c>
      <c r="AG762" s="22">
        <f t="shared" si="61"/>
        <v>0</v>
      </c>
      <c r="AH762" s="22">
        <f t="shared" si="62"/>
        <v>10216.379999999997</v>
      </c>
      <c r="AI762" s="22">
        <f t="shared" si="63"/>
        <v>2282.9871600000001</v>
      </c>
      <c r="AJ762" s="22">
        <f t="shared" si="58"/>
        <v>1775.6566800000001</v>
      </c>
      <c r="AK762" s="22">
        <f t="shared" si="60"/>
        <v>14275.023839999996</v>
      </c>
    </row>
    <row r="763" spans="1:37">
      <c r="A763" s="4" t="s">
        <v>16</v>
      </c>
      <c r="B763" s="7" t="s">
        <v>146</v>
      </c>
      <c r="C763" s="7"/>
      <c r="D763" s="7" t="s">
        <v>57</v>
      </c>
      <c r="E763" s="7" t="s">
        <v>111</v>
      </c>
      <c r="F763" s="9" t="s">
        <v>141</v>
      </c>
      <c r="G763" s="9" t="s">
        <v>146</v>
      </c>
      <c r="H763" s="3" t="s">
        <v>1325</v>
      </c>
      <c r="I763" s="28" t="s">
        <v>13</v>
      </c>
      <c r="J763" s="26"/>
      <c r="K763" s="26"/>
      <c r="L763" s="26"/>
      <c r="M763" s="26"/>
      <c r="N763" s="26"/>
      <c r="O763" s="26"/>
      <c r="P763" s="26"/>
      <c r="Q763" s="26"/>
      <c r="R763" s="26"/>
      <c r="S763" s="26">
        <v>4699.75</v>
      </c>
      <c r="T763" s="26">
        <v>3418</v>
      </c>
      <c r="U763" s="26">
        <v>3845.25</v>
      </c>
      <c r="V763" s="26">
        <v>4272.5</v>
      </c>
      <c r="W763" s="26">
        <v>3845.25</v>
      </c>
      <c r="X763" s="26">
        <v>3418</v>
      </c>
      <c r="Y763" s="26">
        <v>3418</v>
      </c>
      <c r="Z763" s="26">
        <v>3418</v>
      </c>
      <c r="AA763" s="26">
        <v>2990.75</v>
      </c>
      <c r="AB763" s="26">
        <v>3479.5239999999999</v>
      </c>
      <c r="AC763" s="26">
        <v>3044.5835000000002</v>
      </c>
      <c r="AD763" s="26">
        <v>3044.5835000000002</v>
      </c>
      <c r="AE763" s="26">
        <v>4784.3455000000004</v>
      </c>
      <c r="AF763" s="26">
        <v>3479.5239999999999</v>
      </c>
      <c r="AG763" s="22">
        <f t="shared" si="61"/>
        <v>0</v>
      </c>
      <c r="AH763" s="22">
        <f t="shared" si="62"/>
        <v>33325.5</v>
      </c>
      <c r="AI763" s="22">
        <f t="shared" si="63"/>
        <v>9568.6910000000007</v>
      </c>
      <c r="AJ763" s="22">
        <f t="shared" ref="AJ763:AJ824" si="64">SUM(AE763:AF763)</f>
        <v>8263.8695000000007</v>
      </c>
      <c r="AK763" s="22">
        <f t="shared" si="60"/>
        <v>51158.0605</v>
      </c>
    </row>
    <row r="764" spans="1:37">
      <c r="A764" s="4" t="s">
        <v>16</v>
      </c>
      <c r="B764" s="7" t="s">
        <v>146</v>
      </c>
      <c r="C764" s="7"/>
      <c r="D764" s="7" t="s">
        <v>58</v>
      </c>
      <c r="E764" s="7" t="s">
        <v>112</v>
      </c>
      <c r="F764" s="9" t="s">
        <v>141</v>
      </c>
      <c r="G764" s="9" t="s">
        <v>146</v>
      </c>
      <c r="H764" s="3" t="s">
        <v>1325</v>
      </c>
      <c r="I764" s="28" t="s">
        <v>13</v>
      </c>
      <c r="J764" s="26"/>
      <c r="K764" s="26"/>
      <c r="L764" s="26"/>
      <c r="M764" s="26"/>
      <c r="N764" s="26"/>
      <c r="O764" s="26"/>
      <c r="P764" s="26"/>
      <c r="Q764" s="26"/>
      <c r="R764" s="26"/>
      <c r="S764" s="26">
        <v>5040</v>
      </c>
      <c r="T764" s="26">
        <v>3600</v>
      </c>
      <c r="U764" s="26">
        <v>4320</v>
      </c>
      <c r="V764" s="26">
        <v>3600</v>
      </c>
      <c r="W764" s="26">
        <v>6480</v>
      </c>
      <c r="X764" s="26">
        <v>8640</v>
      </c>
      <c r="Y764" s="26">
        <v>10800</v>
      </c>
      <c r="Z764" s="26">
        <v>9360</v>
      </c>
      <c r="AA764" s="26">
        <v>10800</v>
      </c>
      <c r="AB764" s="26">
        <v>2931.84</v>
      </c>
      <c r="AC764" s="26">
        <v>2931.84</v>
      </c>
      <c r="AD764" s="26">
        <v>3664.8</v>
      </c>
      <c r="AE764" s="26">
        <v>5130.72</v>
      </c>
      <c r="AF764" s="26">
        <v>3664.8</v>
      </c>
      <c r="AG764" s="22">
        <f t="shared" si="61"/>
        <v>0</v>
      </c>
      <c r="AH764" s="22">
        <f t="shared" si="62"/>
        <v>62640</v>
      </c>
      <c r="AI764" s="22">
        <f t="shared" si="63"/>
        <v>9528.48</v>
      </c>
      <c r="AJ764" s="22">
        <f t="shared" si="64"/>
        <v>8795.52</v>
      </c>
      <c r="AK764" s="22">
        <f t="shared" si="60"/>
        <v>80964</v>
      </c>
    </row>
    <row r="765" spans="1:37">
      <c r="A765" s="4" t="s">
        <v>16</v>
      </c>
      <c r="B765" s="7" t="s">
        <v>146</v>
      </c>
      <c r="C765" s="7"/>
      <c r="D765" s="7" t="s">
        <v>59</v>
      </c>
      <c r="E765" s="7" t="s">
        <v>113</v>
      </c>
      <c r="F765" s="9" t="s">
        <v>141</v>
      </c>
      <c r="G765" s="9" t="s">
        <v>146</v>
      </c>
      <c r="H765" s="3" t="s">
        <v>1325</v>
      </c>
      <c r="I765" s="28" t="s">
        <v>13</v>
      </c>
      <c r="J765" s="26"/>
      <c r="K765" s="26"/>
      <c r="L765" s="26"/>
      <c r="M765" s="26"/>
      <c r="N765" s="26"/>
      <c r="O765" s="26"/>
      <c r="P765" s="26"/>
      <c r="Q765" s="26"/>
      <c r="R765" s="26"/>
      <c r="S765" s="26">
        <v>12000</v>
      </c>
      <c r="T765" s="26">
        <v>10500</v>
      </c>
      <c r="U765" s="26">
        <v>13500</v>
      </c>
      <c r="V765" s="26">
        <v>16500</v>
      </c>
      <c r="W765" s="26">
        <v>15000</v>
      </c>
      <c r="X765" s="26">
        <v>13500</v>
      </c>
      <c r="Y765" s="26">
        <v>15000</v>
      </c>
      <c r="Z765" s="26">
        <v>12000</v>
      </c>
      <c r="AA765" s="26">
        <v>16500</v>
      </c>
      <c r="AB765" s="26">
        <v>7635</v>
      </c>
      <c r="AC765" s="26">
        <v>7635</v>
      </c>
      <c r="AD765" s="26">
        <v>10689</v>
      </c>
      <c r="AE765" s="26">
        <v>12216</v>
      </c>
      <c r="AF765" s="26">
        <v>10689</v>
      </c>
      <c r="AG765" s="22">
        <f t="shared" si="61"/>
        <v>0</v>
      </c>
      <c r="AH765" s="22">
        <f t="shared" si="62"/>
        <v>124500</v>
      </c>
      <c r="AI765" s="22">
        <f t="shared" si="63"/>
        <v>25959</v>
      </c>
      <c r="AJ765" s="22">
        <f t="shared" si="64"/>
        <v>22905</v>
      </c>
      <c r="AK765" s="22">
        <f t="shared" si="60"/>
        <v>173364</v>
      </c>
    </row>
    <row r="766" spans="1:37">
      <c r="A766" s="4" t="s">
        <v>16</v>
      </c>
      <c r="B766" s="7" t="s">
        <v>146</v>
      </c>
      <c r="C766" s="7"/>
      <c r="D766" s="7" t="s">
        <v>60</v>
      </c>
      <c r="E766" s="7" t="s">
        <v>114</v>
      </c>
      <c r="F766" s="9" t="s">
        <v>141</v>
      </c>
      <c r="G766" s="9" t="s">
        <v>146</v>
      </c>
      <c r="H766" s="3" t="s">
        <v>1325</v>
      </c>
      <c r="I766" s="28" t="s">
        <v>13</v>
      </c>
      <c r="J766" s="26"/>
      <c r="K766" s="26"/>
      <c r="L766" s="26"/>
      <c r="M766" s="26"/>
      <c r="N766" s="26"/>
      <c r="O766" s="26"/>
      <c r="P766" s="26"/>
      <c r="Q766" s="26"/>
      <c r="R766" s="26"/>
      <c r="S766" s="26">
        <v>62500.32</v>
      </c>
      <c r="T766" s="26">
        <v>62500.32</v>
      </c>
      <c r="U766" s="26">
        <v>62500.32</v>
      </c>
      <c r="V766" s="26">
        <v>54687.78</v>
      </c>
      <c r="W766" s="26">
        <v>70312.86</v>
      </c>
      <c r="X766" s="26">
        <v>78125.399999999994</v>
      </c>
      <c r="Y766" s="26">
        <v>62500.32</v>
      </c>
      <c r="Z766" s="26">
        <v>62500.32</v>
      </c>
      <c r="AA766" s="26">
        <v>93750.48</v>
      </c>
      <c r="AB766" s="26">
        <v>51420.432140000004</v>
      </c>
      <c r="AC766" s="26">
        <v>51420.432140000004</v>
      </c>
      <c r="AD766" s="26">
        <v>58766.208160000002</v>
      </c>
      <c r="AE766" s="26">
        <v>58766.208160000002</v>
      </c>
      <c r="AF766" s="26">
        <v>58766.208160000002</v>
      </c>
      <c r="AG766" s="22">
        <f t="shared" si="61"/>
        <v>0</v>
      </c>
      <c r="AH766" s="22">
        <f t="shared" si="62"/>
        <v>609378.12</v>
      </c>
      <c r="AI766" s="22">
        <f t="shared" si="63"/>
        <v>161607.07244000002</v>
      </c>
      <c r="AJ766" s="22">
        <f t="shared" si="64"/>
        <v>117532.41632</v>
      </c>
      <c r="AK766" s="22">
        <f t="shared" si="60"/>
        <v>888517.60876000021</v>
      </c>
    </row>
    <row r="767" spans="1:37">
      <c r="A767" s="4" t="s">
        <v>16</v>
      </c>
      <c r="B767" s="7" t="s">
        <v>146</v>
      </c>
      <c r="C767" s="7"/>
      <c r="D767" s="7" t="s">
        <v>61</v>
      </c>
      <c r="E767" s="7" t="s">
        <v>115</v>
      </c>
      <c r="F767" s="9" t="s">
        <v>141</v>
      </c>
      <c r="G767" s="9" t="s">
        <v>146</v>
      </c>
      <c r="H767" s="3" t="s">
        <v>1325</v>
      </c>
      <c r="I767" s="28" t="s">
        <v>13</v>
      </c>
      <c r="J767" s="26"/>
      <c r="K767" s="26"/>
      <c r="L767" s="26"/>
      <c r="M767" s="26"/>
      <c r="N767" s="26"/>
      <c r="O767" s="26"/>
      <c r="P767" s="26"/>
      <c r="Q767" s="26"/>
      <c r="R767" s="26"/>
      <c r="S767" s="26">
        <v>8000</v>
      </c>
      <c r="T767" s="26">
        <v>8000</v>
      </c>
      <c r="U767" s="26">
        <v>9000</v>
      </c>
      <c r="V767" s="26">
        <v>11000</v>
      </c>
      <c r="W767" s="26">
        <v>11000</v>
      </c>
      <c r="X767" s="26">
        <v>8000</v>
      </c>
      <c r="Y767" s="26">
        <v>8000</v>
      </c>
      <c r="Z767" s="26">
        <v>8000</v>
      </c>
      <c r="AA767" s="26">
        <v>11000</v>
      </c>
      <c r="AB767" s="26">
        <v>12725</v>
      </c>
      <c r="AC767" s="26">
        <v>15270</v>
      </c>
      <c r="AD767" s="26">
        <v>17815</v>
      </c>
      <c r="AE767" s="26">
        <v>20360</v>
      </c>
      <c r="AF767" s="26">
        <v>20360</v>
      </c>
      <c r="AG767" s="22">
        <f t="shared" si="61"/>
        <v>0</v>
      </c>
      <c r="AH767" s="22">
        <f t="shared" si="62"/>
        <v>82000</v>
      </c>
      <c r="AI767" s="22">
        <f t="shared" si="63"/>
        <v>45810</v>
      </c>
      <c r="AJ767" s="22">
        <f t="shared" si="64"/>
        <v>40720</v>
      </c>
      <c r="AK767" s="22">
        <f t="shared" si="60"/>
        <v>168530</v>
      </c>
    </row>
    <row r="768" spans="1:37">
      <c r="A768" s="4" t="s">
        <v>16</v>
      </c>
      <c r="B768" s="7" t="s">
        <v>146</v>
      </c>
      <c r="C768" s="7"/>
      <c r="D768" s="7" t="s">
        <v>62</v>
      </c>
      <c r="E768" s="7" t="s">
        <v>116</v>
      </c>
      <c r="F768" s="9" t="s">
        <v>141</v>
      </c>
      <c r="G768" s="9" t="s">
        <v>146</v>
      </c>
      <c r="H768" s="3" t="s">
        <v>1325</v>
      </c>
      <c r="I768" s="28" t="s">
        <v>13</v>
      </c>
      <c r="J768" s="26"/>
      <c r="K768" s="26"/>
      <c r="L768" s="26"/>
      <c r="M768" s="26"/>
      <c r="N768" s="26"/>
      <c r="O768" s="26"/>
      <c r="P768" s="26"/>
      <c r="Q768" s="26"/>
      <c r="R768" s="26"/>
      <c r="S768" s="26">
        <v>121627.99</v>
      </c>
      <c r="T768" s="26">
        <v>110570.9</v>
      </c>
      <c r="U768" s="26">
        <v>132685.07999999999</v>
      </c>
      <c r="V768" s="26">
        <v>143742.17000000001</v>
      </c>
      <c r="W768" s="26">
        <v>143742.17000000001</v>
      </c>
      <c r="X768" s="26">
        <v>88456.72</v>
      </c>
      <c r="Y768" s="26">
        <v>33171.269999999997</v>
      </c>
      <c r="Z768" s="26">
        <v>44228.36</v>
      </c>
      <c r="AA768" s="26">
        <v>55285.45</v>
      </c>
      <c r="AB768" s="26">
        <v>78792.823340000003</v>
      </c>
      <c r="AC768" s="26">
        <v>56280.588100000001</v>
      </c>
      <c r="AD768" s="26">
        <v>101305.05858</v>
      </c>
      <c r="AE768" s="26">
        <v>123817.29382000001</v>
      </c>
      <c r="AF768" s="26">
        <v>112561.1762</v>
      </c>
      <c r="AG768" s="22">
        <f t="shared" si="61"/>
        <v>0</v>
      </c>
      <c r="AH768" s="22">
        <f t="shared" si="62"/>
        <v>873510.11</v>
      </c>
      <c r="AI768" s="22">
        <f t="shared" si="63"/>
        <v>236378.47002000001</v>
      </c>
      <c r="AJ768" s="22">
        <f t="shared" si="64"/>
        <v>236378.47002000001</v>
      </c>
      <c r="AK768" s="22">
        <f t="shared" ref="AK768:AK829" si="65">SUM(J768:AF768)</f>
        <v>1346267.0500400001</v>
      </c>
    </row>
    <row r="769" spans="1:37">
      <c r="A769" s="4" t="s">
        <v>16</v>
      </c>
      <c r="B769" s="7" t="s">
        <v>146</v>
      </c>
      <c r="C769" s="7"/>
      <c r="D769" s="7" t="s">
        <v>63</v>
      </c>
      <c r="E769" s="7" t="s">
        <v>117</v>
      </c>
      <c r="F769" s="9" t="s">
        <v>141</v>
      </c>
      <c r="G769" s="9" t="s">
        <v>146</v>
      </c>
      <c r="H769" s="3" t="s">
        <v>1325</v>
      </c>
      <c r="I769" s="28" t="s">
        <v>13</v>
      </c>
      <c r="J769" s="26"/>
      <c r="K769" s="26"/>
      <c r="L769" s="26"/>
      <c r="M769" s="26"/>
      <c r="N769" s="26"/>
      <c r="O769" s="26"/>
      <c r="P769" s="26"/>
      <c r="Q769" s="26"/>
      <c r="R769" s="26"/>
      <c r="S769" s="26">
        <v>41835.5</v>
      </c>
      <c r="T769" s="26">
        <v>29284.85</v>
      </c>
      <c r="U769" s="26">
        <v>37651.949999999997</v>
      </c>
      <c r="V769" s="26">
        <v>33468.400000000001</v>
      </c>
      <c r="W769" s="26">
        <v>29284.85</v>
      </c>
      <c r="X769" s="26">
        <v>41835.5</v>
      </c>
      <c r="Y769" s="26">
        <v>33468.400000000001</v>
      </c>
      <c r="Z769" s="26">
        <v>41835.5</v>
      </c>
      <c r="AA769" s="26">
        <v>41835.5</v>
      </c>
      <c r="AB769" s="26">
        <v>29943.879559999998</v>
      </c>
      <c r="AC769" s="26">
        <v>29943.879559999998</v>
      </c>
      <c r="AD769" s="26">
        <v>29943.879559999998</v>
      </c>
      <c r="AE769" s="26">
        <v>42776.970800000003</v>
      </c>
      <c r="AF769" s="26">
        <v>29943.879559999998</v>
      </c>
      <c r="AG769" s="22">
        <f t="shared" ref="AG769:AG830" si="66">SUM(J769:O769)</f>
        <v>0</v>
      </c>
      <c r="AH769" s="22">
        <f t="shared" ref="AH769:AH830" si="67">SUM(P769:AA769)</f>
        <v>330500.45</v>
      </c>
      <c r="AI769" s="22">
        <f t="shared" ref="AI769:AI830" si="68">SUM(AB769:AD769)</f>
        <v>89831.638679999989</v>
      </c>
      <c r="AJ769" s="22">
        <f t="shared" si="64"/>
        <v>72720.850359999997</v>
      </c>
      <c r="AK769" s="22">
        <f t="shared" si="65"/>
        <v>493052.93903999991</v>
      </c>
    </row>
    <row r="770" spans="1:37">
      <c r="A770" s="4" t="s">
        <v>16</v>
      </c>
      <c r="B770" s="7" t="s">
        <v>146</v>
      </c>
      <c r="C770" s="7"/>
      <c r="D770" s="7" t="s">
        <v>64</v>
      </c>
      <c r="E770" s="7" t="s">
        <v>118</v>
      </c>
      <c r="F770" s="9" t="s">
        <v>141</v>
      </c>
      <c r="G770" s="9" t="s">
        <v>146</v>
      </c>
      <c r="H770" s="3" t="s">
        <v>1325</v>
      </c>
      <c r="I770" s="28" t="s">
        <v>13</v>
      </c>
      <c r="J770" s="26"/>
      <c r="K770" s="26"/>
      <c r="L770" s="26"/>
      <c r="M770" s="26"/>
      <c r="N770" s="26"/>
      <c r="O770" s="26"/>
      <c r="P770" s="26"/>
      <c r="Q770" s="26"/>
      <c r="R770" s="26"/>
      <c r="S770" s="26">
        <v>0</v>
      </c>
      <c r="T770" s="26">
        <v>0</v>
      </c>
      <c r="U770" s="26">
        <v>0</v>
      </c>
      <c r="V770" s="26">
        <v>0</v>
      </c>
      <c r="W770" s="26">
        <v>0</v>
      </c>
      <c r="X770" s="26">
        <v>0</v>
      </c>
      <c r="Y770" s="26">
        <v>0</v>
      </c>
      <c r="Z770" s="26">
        <v>0</v>
      </c>
      <c r="AA770" s="26">
        <v>0</v>
      </c>
      <c r="AB770" s="26">
        <v>0</v>
      </c>
      <c r="AC770" s="26">
        <v>0</v>
      </c>
      <c r="AD770" s="26">
        <v>0</v>
      </c>
      <c r="AE770" s="26">
        <v>0</v>
      </c>
      <c r="AF770" s="26">
        <v>0</v>
      </c>
      <c r="AG770" s="22">
        <f t="shared" si="66"/>
        <v>0</v>
      </c>
      <c r="AH770" s="22">
        <f t="shared" si="67"/>
        <v>0</v>
      </c>
      <c r="AI770" s="22">
        <f t="shared" si="68"/>
        <v>0</v>
      </c>
      <c r="AJ770" s="22">
        <f t="shared" si="64"/>
        <v>0</v>
      </c>
      <c r="AK770" s="22">
        <f t="shared" si="65"/>
        <v>0</v>
      </c>
    </row>
    <row r="771" spans="1:37">
      <c r="A771" s="4" t="s">
        <v>16</v>
      </c>
      <c r="B771" s="7" t="s">
        <v>146</v>
      </c>
      <c r="C771" s="7"/>
      <c r="D771" s="7" t="s">
        <v>65</v>
      </c>
      <c r="E771" s="7" t="s">
        <v>119</v>
      </c>
      <c r="F771" s="9" t="s">
        <v>141</v>
      </c>
      <c r="G771" s="9" t="s">
        <v>146</v>
      </c>
      <c r="H771" s="3" t="s">
        <v>1325</v>
      </c>
      <c r="I771" s="28" t="s">
        <v>13</v>
      </c>
      <c r="J771" s="26"/>
      <c r="K771" s="26"/>
      <c r="L771" s="26"/>
      <c r="M771" s="26"/>
      <c r="N771" s="26"/>
      <c r="O771" s="26"/>
      <c r="P771" s="26"/>
      <c r="Q771" s="26"/>
      <c r="R771" s="26"/>
      <c r="S771" s="26">
        <v>0</v>
      </c>
      <c r="T771" s="26">
        <v>0</v>
      </c>
      <c r="U771" s="26">
        <v>0</v>
      </c>
      <c r="V771" s="26">
        <v>0</v>
      </c>
      <c r="W771" s="26">
        <v>0</v>
      </c>
      <c r="X771" s="26">
        <v>0</v>
      </c>
      <c r="Y771" s="26">
        <v>0</v>
      </c>
      <c r="Z771" s="26">
        <v>0</v>
      </c>
      <c r="AA771" s="26">
        <v>0</v>
      </c>
      <c r="AB771" s="26">
        <v>0</v>
      </c>
      <c r="AC771" s="26">
        <v>0</v>
      </c>
      <c r="AD771" s="26">
        <v>0</v>
      </c>
      <c r="AE771" s="26">
        <v>0</v>
      </c>
      <c r="AF771" s="26">
        <v>0</v>
      </c>
      <c r="AG771" s="22">
        <f t="shared" si="66"/>
        <v>0</v>
      </c>
      <c r="AH771" s="22">
        <f t="shared" si="67"/>
        <v>0</v>
      </c>
      <c r="AI771" s="22">
        <f t="shared" si="68"/>
        <v>0</v>
      </c>
      <c r="AJ771" s="22">
        <f t="shared" si="64"/>
        <v>0</v>
      </c>
      <c r="AK771" s="22">
        <f t="shared" si="65"/>
        <v>0</v>
      </c>
    </row>
    <row r="772" spans="1:37">
      <c r="A772" s="4" t="s">
        <v>16</v>
      </c>
      <c r="B772" s="7" t="s">
        <v>146</v>
      </c>
      <c r="C772" s="7"/>
      <c r="D772" s="7" t="s">
        <v>66</v>
      </c>
      <c r="E772" s="7" t="s">
        <v>120</v>
      </c>
      <c r="F772" s="9" t="s">
        <v>141</v>
      </c>
      <c r="G772" s="9" t="s">
        <v>146</v>
      </c>
      <c r="H772" s="3" t="s">
        <v>1325</v>
      </c>
      <c r="I772" s="28" t="s">
        <v>13</v>
      </c>
      <c r="J772" s="26"/>
      <c r="K772" s="26"/>
      <c r="L772" s="26"/>
      <c r="M772" s="26"/>
      <c r="N772" s="26"/>
      <c r="O772" s="26"/>
      <c r="P772" s="26"/>
      <c r="Q772" s="26"/>
      <c r="R772" s="26"/>
      <c r="S772" s="26">
        <v>0</v>
      </c>
      <c r="T772" s="26">
        <v>0</v>
      </c>
      <c r="U772" s="26">
        <v>0</v>
      </c>
      <c r="V772" s="26">
        <v>0</v>
      </c>
      <c r="W772" s="26">
        <v>0</v>
      </c>
      <c r="X772" s="26">
        <v>0</v>
      </c>
      <c r="Y772" s="26">
        <v>0</v>
      </c>
      <c r="Z772" s="26">
        <v>0</v>
      </c>
      <c r="AA772" s="26">
        <v>0</v>
      </c>
      <c r="AB772" s="26">
        <v>0</v>
      </c>
      <c r="AC772" s="26">
        <v>0</v>
      </c>
      <c r="AD772" s="26">
        <v>0</v>
      </c>
      <c r="AE772" s="26">
        <v>0</v>
      </c>
      <c r="AF772" s="26">
        <v>0</v>
      </c>
      <c r="AG772" s="22">
        <f t="shared" si="66"/>
        <v>0</v>
      </c>
      <c r="AH772" s="22">
        <f t="shared" si="67"/>
        <v>0</v>
      </c>
      <c r="AI772" s="22">
        <f t="shared" si="68"/>
        <v>0</v>
      </c>
      <c r="AJ772" s="22">
        <f t="shared" si="64"/>
        <v>0</v>
      </c>
      <c r="AK772" s="22">
        <f t="shared" si="65"/>
        <v>0</v>
      </c>
    </row>
    <row r="773" spans="1:37">
      <c r="A773" s="4" t="s">
        <v>16</v>
      </c>
      <c r="B773" s="7" t="s">
        <v>146</v>
      </c>
      <c r="C773" s="7"/>
      <c r="D773" s="7" t="s">
        <v>67</v>
      </c>
      <c r="E773" s="7" t="s">
        <v>121</v>
      </c>
      <c r="F773" s="9" t="s">
        <v>141</v>
      </c>
      <c r="G773" s="9" t="s">
        <v>146</v>
      </c>
      <c r="H773" s="3" t="s">
        <v>1325</v>
      </c>
      <c r="I773" s="28" t="s">
        <v>13</v>
      </c>
      <c r="J773" s="26"/>
      <c r="K773" s="26"/>
      <c r="L773" s="26"/>
      <c r="M773" s="26"/>
      <c r="N773" s="26"/>
      <c r="O773" s="26"/>
      <c r="P773" s="26"/>
      <c r="Q773" s="26"/>
      <c r="R773" s="26"/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  <c r="Z773" s="26">
        <v>0</v>
      </c>
      <c r="AA773" s="26">
        <v>0</v>
      </c>
      <c r="AB773" s="26">
        <v>0</v>
      </c>
      <c r="AC773" s="26">
        <v>0</v>
      </c>
      <c r="AD773" s="26">
        <v>0</v>
      </c>
      <c r="AE773" s="26">
        <v>0</v>
      </c>
      <c r="AF773" s="26">
        <v>0</v>
      </c>
      <c r="AG773" s="22">
        <f t="shared" si="66"/>
        <v>0</v>
      </c>
      <c r="AH773" s="22">
        <f t="shared" si="67"/>
        <v>0</v>
      </c>
      <c r="AI773" s="22">
        <f t="shared" si="68"/>
        <v>0</v>
      </c>
      <c r="AJ773" s="22">
        <f t="shared" si="64"/>
        <v>0</v>
      </c>
      <c r="AK773" s="22">
        <f t="shared" si="65"/>
        <v>0</v>
      </c>
    </row>
    <row r="774" spans="1:37">
      <c r="A774" s="4" t="s">
        <v>16</v>
      </c>
      <c r="B774" s="7" t="s">
        <v>146</v>
      </c>
      <c r="C774" s="7"/>
      <c r="D774" s="7" t="s">
        <v>217</v>
      </c>
      <c r="E774" s="7" t="s">
        <v>231</v>
      </c>
      <c r="F774" s="9" t="s">
        <v>141</v>
      </c>
      <c r="G774" s="9" t="s">
        <v>146</v>
      </c>
      <c r="H774" s="3" t="s">
        <v>1325</v>
      </c>
      <c r="I774" s="28" t="s">
        <v>13</v>
      </c>
      <c r="J774" s="26"/>
      <c r="K774" s="26"/>
      <c r="L774" s="26"/>
      <c r="M774" s="26"/>
      <c r="N774" s="26"/>
      <c r="O774" s="26"/>
      <c r="P774" s="26"/>
      <c r="Q774" s="26"/>
      <c r="R774" s="26"/>
      <c r="S774" s="26">
        <v>0</v>
      </c>
      <c r="T774" s="26">
        <v>0</v>
      </c>
      <c r="U774" s="26">
        <v>0</v>
      </c>
      <c r="V774" s="26">
        <v>0</v>
      </c>
      <c r="W774" s="26">
        <v>0</v>
      </c>
      <c r="X774" s="26">
        <v>0</v>
      </c>
      <c r="Y774" s="26">
        <v>0</v>
      </c>
      <c r="Z774" s="26">
        <v>0</v>
      </c>
      <c r="AA774" s="26">
        <v>0</v>
      </c>
      <c r="AB774" s="26">
        <v>0</v>
      </c>
      <c r="AC774" s="26">
        <v>0</v>
      </c>
      <c r="AD774" s="26">
        <v>0</v>
      </c>
      <c r="AE774" s="26">
        <v>0</v>
      </c>
      <c r="AF774" s="26">
        <v>0</v>
      </c>
      <c r="AG774" s="22">
        <f t="shared" si="66"/>
        <v>0</v>
      </c>
      <c r="AH774" s="22">
        <f t="shared" si="67"/>
        <v>0</v>
      </c>
      <c r="AI774" s="22">
        <f t="shared" si="68"/>
        <v>0</v>
      </c>
      <c r="AJ774" s="22">
        <f t="shared" si="64"/>
        <v>0</v>
      </c>
      <c r="AK774" s="22">
        <f t="shared" si="65"/>
        <v>0</v>
      </c>
    </row>
    <row r="775" spans="1:37">
      <c r="A775" s="4" t="s">
        <v>15</v>
      </c>
      <c r="B775" s="7" t="s">
        <v>144</v>
      </c>
      <c r="C775" s="7"/>
      <c r="D775" s="7" t="s">
        <v>37</v>
      </c>
      <c r="E775" s="7" t="s">
        <v>91</v>
      </c>
      <c r="F775" s="9" t="s">
        <v>141</v>
      </c>
      <c r="G775" s="9" t="s">
        <v>144</v>
      </c>
      <c r="H775" s="3" t="s">
        <v>1325</v>
      </c>
      <c r="I775" s="28" t="s">
        <v>13</v>
      </c>
      <c r="J775" s="26"/>
      <c r="K775" s="26"/>
      <c r="L775" s="26"/>
      <c r="M775" s="26"/>
      <c r="N775" s="26"/>
      <c r="O775" s="26"/>
      <c r="P775" s="26"/>
      <c r="Q775" s="26"/>
      <c r="R775" s="26"/>
      <c r="S775" s="26">
        <v>315000</v>
      </c>
      <c r="T775" s="26">
        <v>300000</v>
      </c>
      <c r="U775" s="26">
        <v>450000</v>
      </c>
      <c r="V775" s="26">
        <v>240000</v>
      </c>
      <c r="W775" s="26">
        <v>345000</v>
      </c>
      <c r="X775" s="26">
        <v>150000</v>
      </c>
      <c r="Y775" s="26">
        <v>225000</v>
      </c>
      <c r="Z775" s="26">
        <v>99000</v>
      </c>
      <c r="AA775" s="26">
        <v>90000</v>
      </c>
      <c r="AB775" s="26">
        <v>183240</v>
      </c>
      <c r="AC775" s="26">
        <v>189348</v>
      </c>
      <c r="AD775" s="26">
        <v>427560</v>
      </c>
      <c r="AE775" s="26">
        <v>320670</v>
      </c>
      <c r="AF775" s="26">
        <v>305400</v>
      </c>
      <c r="AG775" s="22">
        <f t="shared" si="66"/>
        <v>0</v>
      </c>
      <c r="AH775" s="22">
        <f t="shared" si="67"/>
        <v>2214000</v>
      </c>
      <c r="AI775" s="22">
        <f t="shared" si="68"/>
        <v>800148</v>
      </c>
      <c r="AJ775" s="22">
        <f t="shared" si="64"/>
        <v>626070</v>
      </c>
      <c r="AK775" s="22">
        <f t="shared" si="65"/>
        <v>3640218</v>
      </c>
    </row>
    <row r="776" spans="1:37">
      <c r="A776" s="4" t="s">
        <v>15</v>
      </c>
      <c r="B776" s="7" t="s">
        <v>144</v>
      </c>
      <c r="C776" s="7"/>
      <c r="D776" s="7" t="s">
        <v>38</v>
      </c>
      <c r="E776" s="7" t="s">
        <v>92</v>
      </c>
      <c r="F776" s="9" t="s">
        <v>141</v>
      </c>
      <c r="G776" s="9" t="s">
        <v>144</v>
      </c>
      <c r="H776" s="3" t="s">
        <v>1325</v>
      </c>
      <c r="I776" s="28" t="s">
        <v>13</v>
      </c>
      <c r="J776" s="26"/>
      <c r="K776" s="26"/>
      <c r="L776" s="26"/>
      <c r="M776" s="26"/>
      <c r="N776" s="26"/>
      <c r="O776" s="26"/>
      <c r="P776" s="26"/>
      <c r="Q776" s="26"/>
      <c r="R776" s="26"/>
      <c r="S776" s="26">
        <v>10943.436000000002</v>
      </c>
      <c r="T776" s="26">
        <v>10813.157000000001</v>
      </c>
      <c r="U776" s="26">
        <v>10813.157000000001</v>
      </c>
      <c r="V776" s="26">
        <v>10813.157000000001</v>
      </c>
      <c r="W776" s="26">
        <v>10813.157000000001</v>
      </c>
      <c r="X776" s="26">
        <v>10943.436000000002</v>
      </c>
      <c r="Y776" s="26">
        <v>10813.157000000001</v>
      </c>
      <c r="Z776" s="26">
        <v>10943.436000000002</v>
      </c>
      <c r="AA776" s="26">
        <v>10813.157000000001</v>
      </c>
      <c r="AB776" s="26">
        <v>15308.538426000003</v>
      </c>
      <c r="AC776" s="26">
        <v>15492.978648</v>
      </c>
      <c r="AD776" s="26">
        <v>15308.538426000003</v>
      </c>
      <c r="AE776" s="26">
        <v>15492.978648</v>
      </c>
      <c r="AF776" s="26">
        <v>15308.538426000003</v>
      </c>
      <c r="AG776" s="22">
        <f t="shared" si="66"/>
        <v>0</v>
      </c>
      <c r="AH776" s="22">
        <f t="shared" si="67"/>
        <v>97709.250000000015</v>
      </c>
      <c r="AI776" s="22">
        <f t="shared" si="68"/>
        <v>46110.055500000002</v>
      </c>
      <c r="AJ776" s="22">
        <f t="shared" si="64"/>
        <v>30801.517074000003</v>
      </c>
      <c r="AK776" s="22">
        <f t="shared" si="65"/>
        <v>174620.82257400002</v>
      </c>
    </row>
    <row r="777" spans="1:37">
      <c r="A777" s="4" t="s">
        <v>15</v>
      </c>
      <c r="B777" s="7" t="s">
        <v>144</v>
      </c>
      <c r="C777" s="7"/>
      <c r="D777" s="7" t="s">
        <v>39</v>
      </c>
      <c r="E777" s="7" t="s">
        <v>93</v>
      </c>
      <c r="F777" s="9" t="s">
        <v>141</v>
      </c>
      <c r="G777" s="9" t="s">
        <v>144</v>
      </c>
      <c r="H777" s="3" t="s">
        <v>1325</v>
      </c>
      <c r="I777" s="28" t="s">
        <v>13</v>
      </c>
      <c r="J777" s="26"/>
      <c r="K777" s="26"/>
      <c r="L777" s="26"/>
      <c r="M777" s="26"/>
      <c r="N777" s="26"/>
      <c r="O777" s="26"/>
      <c r="P777" s="26"/>
      <c r="Q777" s="26"/>
      <c r="R777" s="26"/>
      <c r="S777" s="26">
        <v>75725</v>
      </c>
      <c r="T777" s="26">
        <v>78925</v>
      </c>
      <c r="U777" s="26">
        <v>82700</v>
      </c>
      <c r="V777" s="26">
        <v>76925</v>
      </c>
      <c r="W777" s="26">
        <v>85500</v>
      </c>
      <c r="X777" s="26">
        <v>82525</v>
      </c>
      <c r="Y777" s="26">
        <v>87100</v>
      </c>
      <c r="Z777" s="26">
        <v>85325</v>
      </c>
      <c r="AA777" s="26">
        <v>84300</v>
      </c>
      <c r="AB777" s="26">
        <v>165866.49132999999</v>
      </c>
      <c r="AC777" s="26">
        <v>180544.26270400002</v>
      </c>
      <c r="AD777" s="26">
        <v>228771.22579</v>
      </c>
      <c r="AE777" s="26">
        <v>176350.61374</v>
      </c>
      <c r="AF777" s="26">
        <v>193125.20959600003</v>
      </c>
      <c r="AG777" s="22">
        <f t="shared" si="66"/>
        <v>0</v>
      </c>
      <c r="AH777" s="22">
        <f t="shared" si="67"/>
        <v>739025</v>
      </c>
      <c r="AI777" s="22">
        <f t="shared" si="68"/>
        <v>575181.97982400004</v>
      </c>
      <c r="AJ777" s="22">
        <f t="shared" si="64"/>
        <v>369475.82333600003</v>
      </c>
      <c r="AK777" s="22">
        <f t="shared" si="65"/>
        <v>1683682.8031600001</v>
      </c>
    </row>
    <row r="778" spans="1:37">
      <c r="A778" s="4" t="s">
        <v>15</v>
      </c>
      <c r="B778" s="7" t="s">
        <v>144</v>
      </c>
      <c r="C778" s="7"/>
      <c r="D778" s="7" t="s">
        <v>40</v>
      </c>
      <c r="E778" s="7" t="s">
        <v>94</v>
      </c>
      <c r="F778" s="9" t="s">
        <v>141</v>
      </c>
      <c r="G778" s="9" t="s">
        <v>144</v>
      </c>
      <c r="H778" s="3" t="s">
        <v>1325</v>
      </c>
      <c r="I778" s="28" t="s">
        <v>13</v>
      </c>
      <c r="J778" s="26"/>
      <c r="K778" s="26"/>
      <c r="L778" s="26"/>
      <c r="M778" s="26"/>
      <c r="N778" s="26"/>
      <c r="O778" s="26"/>
      <c r="P778" s="26"/>
      <c r="Q778" s="26"/>
      <c r="R778" s="26"/>
      <c r="S778" s="26">
        <v>58800</v>
      </c>
      <c r="T778" s="26">
        <v>58100.000000000007</v>
      </c>
      <c r="U778" s="26">
        <v>58100.000000000007</v>
      </c>
      <c r="V778" s="26">
        <v>58100.000000000007</v>
      </c>
      <c r="W778" s="26">
        <v>58100.000000000007</v>
      </c>
      <c r="X778" s="26">
        <v>58800</v>
      </c>
      <c r="Y778" s="26">
        <v>58100.000000000007</v>
      </c>
      <c r="Z778" s="26">
        <v>58800</v>
      </c>
      <c r="AA778" s="26">
        <v>58100.000000000007</v>
      </c>
      <c r="AB778" s="26">
        <v>84494.000000000015</v>
      </c>
      <c r="AC778" s="26">
        <v>85512</v>
      </c>
      <c r="AD778" s="26">
        <v>84494.000000000015</v>
      </c>
      <c r="AE778" s="26">
        <v>85512</v>
      </c>
      <c r="AF778" s="26">
        <v>84494.000000000015</v>
      </c>
      <c r="AG778" s="22">
        <f t="shared" si="66"/>
        <v>0</v>
      </c>
      <c r="AH778" s="22">
        <f t="shared" si="67"/>
        <v>525000</v>
      </c>
      <c r="AI778" s="22">
        <f t="shared" si="68"/>
        <v>254500</v>
      </c>
      <c r="AJ778" s="22">
        <f t="shared" si="64"/>
        <v>170006</v>
      </c>
      <c r="AK778" s="22">
        <f t="shared" si="65"/>
        <v>949506</v>
      </c>
    </row>
    <row r="779" spans="1:37">
      <c r="A779" s="4" t="s">
        <v>15</v>
      </c>
      <c r="B779" s="7" t="s">
        <v>144</v>
      </c>
      <c r="C779" s="7"/>
      <c r="D779" s="7" t="s">
        <v>41</v>
      </c>
      <c r="E779" s="7" t="s">
        <v>95</v>
      </c>
      <c r="F779" s="9" t="s">
        <v>141</v>
      </c>
      <c r="G779" s="9" t="s">
        <v>144</v>
      </c>
      <c r="H779" s="3" t="s">
        <v>1325</v>
      </c>
      <c r="I779" s="28" t="s">
        <v>13</v>
      </c>
      <c r="J779" s="26"/>
      <c r="K779" s="26"/>
      <c r="L779" s="26"/>
      <c r="M779" s="26"/>
      <c r="N779" s="26"/>
      <c r="O779" s="26"/>
      <c r="P779" s="26"/>
      <c r="Q779" s="26"/>
      <c r="R779" s="26"/>
      <c r="S779" s="26">
        <v>10080</v>
      </c>
      <c r="T779" s="26">
        <v>9960.0000000000018</v>
      </c>
      <c r="U779" s="26">
        <v>9960.0000000000018</v>
      </c>
      <c r="V779" s="26">
        <v>9960.0000000000018</v>
      </c>
      <c r="W779" s="26">
        <v>9960.0000000000018</v>
      </c>
      <c r="X779" s="26">
        <v>10080</v>
      </c>
      <c r="Y779" s="26">
        <v>9960.0000000000018</v>
      </c>
      <c r="Z779" s="26">
        <v>10080</v>
      </c>
      <c r="AA779" s="26">
        <v>9960.0000000000018</v>
      </c>
      <c r="AB779" s="26">
        <v>10139.280000000002</v>
      </c>
      <c r="AC779" s="26">
        <v>10261.44</v>
      </c>
      <c r="AD779" s="26">
        <v>10139.280000000002</v>
      </c>
      <c r="AE779" s="26">
        <v>10261.44</v>
      </c>
      <c r="AF779" s="26">
        <v>10139.280000000002</v>
      </c>
      <c r="AG779" s="22">
        <f t="shared" si="66"/>
        <v>0</v>
      </c>
      <c r="AH779" s="22">
        <f t="shared" si="67"/>
        <v>90000</v>
      </c>
      <c r="AI779" s="22">
        <f t="shared" si="68"/>
        <v>30540.000000000004</v>
      </c>
      <c r="AJ779" s="22">
        <f t="shared" si="64"/>
        <v>20400.72</v>
      </c>
      <c r="AK779" s="22">
        <f t="shared" si="65"/>
        <v>140940.72</v>
      </c>
    </row>
    <row r="780" spans="1:37">
      <c r="A780" s="4" t="s">
        <v>15</v>
      </c>
      <c r="B780" s="7" t="s">
        <v>144</v>
      </c>
      <c r="C780" s="7"/>
      <c r="D780" s="7" t="s">
        <v>42</v>
      </c>
      <c r="E780" s="7" t="s">
        <v>96</v>
      </c>
      <c r="F780" s="9" t="s">
        <v>141</v>
      </c>
      <c r="G780" s="9" t="s">
        <v>144</v>
      </c>
      <c r="H780" s="3" t="s">
        <v>1325</v>
      </c>
      <c r="I780" s="28" t="s">
        <v>13</v>
      </c>
      <c r="J780" s="26"/>
      <c r="K780" s="26"/>
      <c r="L780" s="26"/>
      <c r="M780" s="26"/>
      <c r="N780" s="26"/>
      <c r="O780" s="26"/>
      <c r="P780" s="26"/>
      <c r="Q780" s="26"/>
      <c r="R780" s="26"/>
      <c r="S780" s="26">
        <v>52310.94</v>
      </c>
      <c r="T780" s="26">
        <v>34239.888000000006</v>
      </c>
      <c r="U780" s="26">
        <v>38044.32</v>
      </c>
      <c r="V780" s="26">
        <v>30911.01</v>
      </c>
      <c r="W780" s="26">
        <v>47555.4</v>
      </c>
      <c r="X780" s="26">
        <v>55639.817999999999</v>
      </c>
      <c r="Y780" s="26">
        <v>38044.32</v>
      </c>
      <c r="Z780" s="26">
        <v>26155.47</v>
      </c>
      <c r="AA780" s="26">
        <v>24253.254000000001</v>
      </c>
      <c r="AB780" s="26">
        <v>21437.206880000002</v>
      </c>
      <c r="AC780" s="26">
        <v>58952.318920000005</v>
      </c>
      <c r="AD780" s="26">
        <v>64311.620640000001</v>
      </c>
      <c r="AE780" s="26">
        <v>58952.318920000005</v>
      </c>
      <c r="AF780" s="26">
        <v>38586.972384000001</v>
      </c>
      <c r="AG780" s="22">
        <f t="shared" si="66"/>
        <v>0</v>
      </c>
      <c r="AH780" s="22">
        <f t="shared" si="67"/>
        <v>347154.42</v>
      </c>
      <c r="AI780" s="22">
        <f t="shared" si="68"/>
        <v>144701.14644000001</v>
      </c>
      <c r="AJ780" s="22">
        <f t="shared" si="64"/>
        <v>97539.291304000013</v>
      </c>
      <c r="AK780" s="22">
        <f t="shared" si="65"/>
        <v>589394.85774399992</v>
      </c>
    </row>
    <row r="781" spans="1:37">
      <c r="A781" s="4" t="s">
        <v>15</v>
      </c>
      <c r="B781" s="7" t="s">
        <v>144</v>
      </c>
      <c r="C781" s="7"/>
      <c r="D781" s="7" t="s">
        <v>43</v>
      </c>
      <c r="E781" s="7" t="s">
        <v>97</v>
      </c>
      <c r="F781" s="9" t="s">
        <v>141</v>
      </c>
      <c r="G781" s="9" t="s">
        <v>144</v>
      </c>
      <c r="H781" s="3" t="s">
        <v>1325</v>
      </c>
      <c r="I781" s="28" t="s">
        <v>13</v>
      </c>
      <c r="J781" s="26"/>
      <c r="K781" s="26"/>
      <c r="L781" s="26"/>
      <c r="M781" s="26"/>
      <c r="N781" s="26"/>
      <c r="O781" s="26"/>
      <c r="P781" s="26"/>
      <c r="Q781" s="26"/>
      <c r="R781" s="26"/>
      <c r="S781" s="26">
        <v>99416.46</v>
      </c>
      <c r="T781" s="26">
        <v>65072.592000000004</v>
      </c>
      <c r="U781" s="26">
        <v>72302.880000000005</v>
      </c>
      <c r="V781" s="26">
        <v>58746.09</v>
      </c>
      <c r="W781" s="26">
        <v>90378.6</v>
      </c>
      <c r="X781" s="26">
        <v>105742.962</v>
      </c>
      <c r="Y781" s="26">
        <v>72302.880000000005</v>
      </c>
      <c r="Z781" s="26">
        <v>49708.23</v>
      </c>
      <c r="AA781" s="26">
        <v>46093.085999999996</v>
      </c>
      <c r="AB781" s="26">
        <v>36802.165919999999</v>
      </c>
      <c r="AC781" s="26">
        <v>101205.95628000001</v>
      </c>
      <c r="AD781" s="26">
        <v>110406.49776000001</v>
      </c>
      <c r="AE781" s="26">
        <v>101205.95628000001</v>
      </c>
      <c r="AF781" s="26">
        <v>66243.898656000005</v>
      </c>
      <c r="AG781" s="22">
        <f t="shared" si="66"/>
        <v>0</v>
      </c>
      <c r="AH781" s="22">
        <f t="shared" si="67"/>
        <v>659763.77999999991</v>
      </c>
      <c r="AI781" s="22">
        <f t="shared" si="68"/>
        <v>248414.61996000004</v>
      </c>
      <c r="AJ781" s="22">
        <f t="shared" si="64"/>
        <v>167449.85493600002</v>
      </c>
      <c r="AK781" s="22">
        <f t="shared" si="65"/>
        <v>1075628.254896</v>
      </c>
    </row>
    <row r="782" spans="1:37">
      <c r="A782" s="4" t="s">
        <v>15</v>
      </c>
      <c r="B782" s="7" t="s">
        <v>144</v>
      </c>
      <c r="C782" s="7"/>
      <c r="D782" s="7" t="s">
        <v>68</v>
      </c>
      <c r="E782" s="7" t="s">
        <v>122</v>
      </c>
      <c r="F782" s="9" t="s">
        <v>141</v>
      </c>
      <c r="G782" s="9" t="s">
        <v>144</v>
      </c>
      <c r="H782" s="3" t="s">
        <v>1325</v>
      </c>
      <c r="I782" s="28" t="s">
        <v>13</v>
      </c>
      <c r="J782" s="26"/>
      <c r="K782" s="26"/>
      <c r="L782" s="26"/>
      <c r="M782" s="26"/>
      <c r="N782" s="26"/>
      <c r="O782" s="26"/>
      <c r="P782" s="26"/>
      <c r="Q782" s="26"/>
      <c r="R782" s="26"/>
      <c r="S782" s="26">
        <v>0</v>
      </c>
      <c r="T782" s="26">
        <v>0</v>
      </c>
      <c r="U782" s="26">
        <v>0</v>
      </c>
      <c r="V782" s="26">
        <v>0</v>
      </c>
      <c r="W782" s="26">
        <v>0</v>
      </c>
      <c r="X782" s="26">
        <v>0</v>
      </c>
      <c r="Y782" s="26">
        <v>0</v>
      </c>
      <c r="Z782" s="26">
        <v>0</v>
      </c>
      <c r="AA782" s="26">
        <v>0</v>
      </c>
      <c r="AB782" s="26">
        <v>0</v>
      </c>
      <c r="AC782" s="26">
        <v>0</v>
      </c>
      <c r="AD782" s="26">
        <v>0</v>
      </c>
      <c r="AE782" s="26">
        <v>0</v>
      </c>
      <c r="AF782" s="26">
        <v>0</v>
      </c>
      <c r="AG782" s="22">
        <f t="shared" si="66"/>
        <v>0</v>
      </c>
      <c r="AH782" s="22">
        <f t="shared" si="67"/>
        <v>0</v>
      </c>
      <c r="AI782" s="22">
        <f t="shared" si="68"/>
        <v>0</v>
      </c>
      <c r="AJ782" s="22">
        <f t="shared" si="64"/>
        <v>0</v>
      </c>
      <c r="AK782" s="22">
        <f t="shared" si="65"/>
        <v>0</v>
      </c>
    </row>
    <row r="783" spans="1:37">
      <c r="A783" s="4" t="s">
        <v>15</v>
      </c>
      <c r="B783" s="7" t="s">
        <v>144</v>
      </c>
      <c r="C783" s="7"/>
      <c r="D783" s="7" t="s">
        <v>44</v>
      </c>
      <c r="E783" s="7" t="s">
        <v>98</v>
      </c>
      <c r="F783" s="9" t="s">
        <v>141</v>
      </c>
      <c r="G783" s="9" t="s">
        <v>144</v>
      </c>
      <c r="H783" s="3" t="s">
        <v>1325</v>
      </c>
      <c r="I783" s="28" t="s">
        <v>13</v>
      </c>
      <c r="J783" s="26"/>
      <c r="K783" s="26"/>
      <c r="L783" s="26"/>
      <c r="M783" s="26"/>
      <c r="N783" s="26"/>
      <c r="O783" s="26"/>
      <c r="P783" s="26"/>
      <c r="Q783" s="26"/>
      <c r="R783" s="26"/>
      <c r="S783" s="26">
        <v>560824.47899999993</v>
      </c>
      <c r="T783" s="26">
        <v>588519.51500000001</v>
      </c>
      <c r="U783" s="26">
        <v>588519.51500000001</v>
      </c>
      <c r="V783" s="26">
        <v>526205.68400000001</v>
      </c>
      <c r="W783" s="26">
        <v>574671.99699999997</v>
      </c>
      <c r="X783" s="26">
        <v>574671.99699999997</v>
      </c>
      <c r="Y783" s="26">
        <v>588519.51500000001</v>
      </c>
      <c r="Z783" s="26">
        <v>450044.33500000002</v>
      </c>
      <c r="AA783" s="26">
        <v>595443.27399999998</v>
      </c>
      <c r="AB783" s="26">
        <v>887465.50443999993</v>
      </c>
      <c r="AC783" s="26">
        <v>887465.50443999993</v>
      </c>
      <c r="AD783" s="26">
        <v>756681.11431199987</v>
      </c>
      <c r="AE783" s="26">
        <v>756681.11431199987</v>
      </c>
      <c r="AF783" s="26">
        <v>794048.08291999996</v>
      </c>
      <c r="AG783" s="22">
        <f t="shared" si="66"/>
        <v>0</v>
      </c>
      <c r="AH783" s="22">
        <f t="shared" si="67"/>
        <v>5047420.3110000007</v>
      </c>
      <c r="AI783" s="22">
        <f t="shared" si="68"/>
        <v>2531612.1231919997</v>
      </c>
      <c r="AJ783" s="22">
        <f t="shared" si="64"/>
        <v>1550729.1972319998</v>
      </c>
      <c r="AK783" s="22">
        <f t="shared" si="65"/>
        <v>9129761.6314240005</v>
      </c>
    </row>
    <row r="784" spans="1:37">
      <c r="A784" s="4" t="s">
        <v>15</v>
      </c>
      <c r="B784" s="7" t="s">
        <v>144</v>
      </c>
      <c r="C784" s="7"/>
      <c r="D784" s="7" t="s">
        <v>45</v>
      </c>
      <c r="E784" s="7" t="s">
        <v>99</v>
      </c>
      <c r="F784" s="9" t="s">
        <v>141</v>
      </c>
      <c r="G784" s="9" t="s">
        <v>144</v>
      </c>
      <c r="H784" s="3" t="s">
        <v>1325</v>
      </c>
      <c r="I784" s="28" t="s">
        <v>13</v>
      </c>
      <c r="J784" s="26"/>
      <c r="K784" s="26"/>
      <c r="L784" s="26"/>
      <c r="M784" s="26"/>
      <c r="N784" s="26"/>
      <c r="O784" s="26"/>
      <c r="P784" s="26"/>
      <c r="Q784" s="26"/>
      <c r="R784" s="26"/>
      <c r="S784" s="26">
        <v>295323.30799999996</v>
      </c>
      <c r="T784" s="26">
        <v>283665.80900000001</v>
      </c>
      <c r="U784" s="26">
        <v>326409.97200000001</v>
      </c>
      <c r="V784" s="26">
        <v>349724.97</v>
      </c>
      <c r="W784" s="26">
        <v>341953.30400000006</v>
      </c>
      <c r="X784" s="26">
        <v>411898.29799999995</v>
      </c>
      <c r="Y784" s="26">
        <v>256464.97799999997</v>
      </c>
      <c r="Z784" s="26">
        <v>213720.815</v>
      </c>
      <c r="AA784" s="26">
        <v>477957.45900000003</v>
      </c>
      <c r="AB784" s="26">
        <v>343258.52823200001</v>
      </c>
      <c r="AC784" s="26">
        <v>365841.32614200003</v>
      </c>
      <c r="AD784" s="26">
        <v>370357.88572399999</v>
      </c>
      <c r="AE784" s="26">
        <v>343258.52823200001</v>
      </c>
      <c r="AF784" s="26">
        <v>329708.84948600002</v>
      </c>
      <c r="AG784" s="22">
        <f t="shared" si="66"/>
        <v>0</v>
      </c>
      <c r="AH784" s="22">
        <f t="shared" si="67"/>
        <v>2957118.9129999997</v>
      </c>
      <c r="AI784" s="22">
        <f t="shared" si="68"/>
        <v>1079457.740098</v>
      </c>
      <c r="AJ784" s="22">
        <f t="shared" si="64"/>
        <v>672967.37771799997</v>
      </c>
      <c r="AK784" s="22">
        <f t="shared" si="65"/>
        <v>4709544.030816</v>
      </c>
    </row>
    <row r="785" spans="1:37">
      <c r="A785" s="4" t="s">
        <v>15</v>
      </c>
      <c r="B785" s="7" t="s">
        <v>144</v>
      </c>
      <c r="C785" s="7"/>
      <c r="D785" s="7" t="s">
        <v>46</v>
      </c>
      <c r="E785" s="7" t="s">
        <v>100</v>
      </c>
      <c r="F785" s="9" t="s">
        <v>141</v>
      </c>
      <c r="G785" s="9" t="s">
        <v>144</v>
      </c>
      <c r="H785" s="3" t="s">
        <v>1325</v>
      </c>
      <c r="I785" s="28" t="s">
        <v>13</v>
      </c>
      <c r="J785" s="26"/>
      <c r="K785" s="26"/>
      <c r="L785" s="26"/>
      <c r="M785" s="26"/>
      <c r="N785" s="26"/>
      <c r="O785" s="26"/>
      <c r="P785" s="26"/>
      <c r="Q785" s="26"/>
      <c r="R785" s="26"/>
      <c r="S785" s="26">
        <v>230233.72999999998</v>
      </c>
      <c r="T785" s="26">
        <v>43072.68</v>
      </c>
      <c r="U785" s="26">
        <v>44098.22</v>
      </c>
      <c r="V785" s="26">
        <v>32304.510000000002</v>
      </c>
      <c r="W785" s="26">
        <v>3076.62</v>
      </c>
      <c r="X785" s="26">
        <v>16921.41</v>
      </c>
      <c r="Y785" s="26">
        <v>57430.240000000005</v>
      </c>
      <c r="Z785" s="26">
        <v>44098.22</v>
      </c>
      <c r="AA785" s="26">
        <v>30766.2</v>
      </c>
      <c r="AB785" s="26">
        <v>-36539.9902</v>
      </c>
      <c r="AC785" s="26">
        <v>37583.98992</v>
      </c>
      <c r="AD785" s="26">
        <v>9917.9973400000017</v>
      </c>
      <c r="AE785" s="26">
        <v>234377.93713999999</v>
      </c>
      <c r="AF785" s="26">
        <v>43847.988239999999</v>
      </c>
      <c r="AG785" s="22">
        <f t="shared" si="66"/>
        <v>0</v>
      </c>
      <c r="AH785" s="22">
        <f t="shared" si="67"/>
        <v>502001.83</v>
      </c>
      <c r="AI785" s="22">
        <f t="shared" si="68"/>
        <v>10961.997060000002</v>
      </c>
      <c r="AJ785" s="22">
        <f t="shared" si="64"/>
        <v>278225.92537999997</v>
      </c>
      <c r="AK785" s="22">
        <f t="shared" si="65"/>
        <v>791189.75244000007</v>
      </c>
    </row>
    <row r="786" spans="1:37">
      <c r="A786" s="4" t="s">
        <v>15</v>
      </c>
      <c r="B786" s="7" t="s">
        <v>144</v>
      </c>
      <c r="C786" s="7"/>
      <c r="D786" s="7" t="s">
        <v>47</v>
      </c>
      <c r="E786" s="7" t="s">
        <v>101</v>
      </c>
      <c r="F786" s="9" t="s">
        <v>141</v>
      </c>
      <c r="G786" s="9" t="s">
        <v>144</v>
      </c>
      <c r="H786" s="3" t="s">
        <v>1325</v>
      </c>
      <c r="I786" s="28" t="s">
        <v>13</v>
      </c>
      <c r="J786" s="26"/>
      <c r="K786" s="26"/>
      <c r="L786" s="26"/>
      <c r="M786" s="26"/>
      <c r="N786" s="26"/>
      <c r="O786" s="26"/>
      <c r="P786" s="26"/>
      <c r="Q786" s="26"/>
      <c r="R786" s="26"/>
      <c r="S786" s="26">
        <v>175595.57199999999</v>
      </c>
      <c r="T786" s="26">
        <v>137494.64600000001</v>
      </c>
      <c r="U786" s="26">
        <v>52181.703000000001</v>
      </c>
      <c r="V786" s="26">
        <v>77858.414000000004</v>
      </c>
      <c r="W786" s="26">
        <v>52181.703000000001</v>
      </c>
      <c r="X786" s="26">
        <v>43070.612000000001</v>
      </c>
      <c r="Y786" s="26">
        <v>24848.43</v>
      </c>
      <c r="Z786" s="26">
        <v>15737.339</v>
      </c>
      <c r="AA786" s="26">
        <v>33959.520999999993</v>
      </c>
      <c r="AB786" s="26">
        <v>22374.962012</v>
      </c>
      <c r="AC786" s="26">
        <v>30120.141169999999</v>
      </c>
      <c r="AD786" s="26">
        <v>171254.51693799999</v>
      </c>
      <c r="AE786" s="26">
        <v>182441.997944</v>
      </c>
      <c r="AF786" s="26">
        <v>142855.52669200001</v>
      </c>
      <c r="AG786" s="22">
        <f t="shared" si="66"/>
        <v>0</v>
      </c>
      <c r="AH786" s="22">
        <f t="shared" si="67"/>
        <v>612927.93999999994</v>
      </c>
      <c r="AI786" s="22">
        <f t="shared" si="68"/>
        <v>223749.62011999998</v>
      </c>
      <c r="AJ786" s="22">
        <f t="shared" si="64"/>
        <v>325297.52463600005</v>
      </c>
      <c r="AK786" s="22">
        <f t="shared" si="65"/>
        <v>1161975.084756</v>
      </c>
    </row>
    <row r="787" spans="1:37">
      <c r="A787" s="4" t="s">
        <v>15</v>
      </c>
      <c r="B787" s="7" t="s">
        <v>144</v>
      </c>
      <c r="C787" s="7"/>
      <c r="D787" s="7" t="s">
        <v>48</v>
      </c>
      <c r="E787" s="7" t="s">
        <v>102</v>
      </c>
      <c r="F787" s="9" t="s">
        <v>141</v>
      </c>
      <c r="G787" s="9" t="s">
        <v>144</v>
      </c>
      <c r="H787" s="3" t="s">
        <v>1325</v>
      </c>
      <c r="I787" s="28" t="s">
        <v>13</v>
      </c>
      <c r="J787" s="26"/>
      <c r="K787" s="26"/>
      <c r="L787" s="26"/>
      <c r="M787" s="26"/>
      <c r="N787" s="26"/>
      <c r="O787" s="26"/>
      <c r="P787" s="26"/>
      <c r="Q787" s="26"/>
      <c r="R787" s="26"/>
      <c r="S787" s="26">
        <v>30673.821999999996</v>
      </c>
      <c r="T787" s="26">
        <v>41521.881000000001</v>
      </c>
      <c r="U787" s="26">
        <v>10848.058999999999</v>
      </c>
      <c r="V787" s="26">
        <v>37781.171000000002</v>
      </c>
      <c r="W787" s="26">
        <v>10473.987999999999</v>
      </c>
      <c r="X787" s="26">
        <v>25436.827999999998</v>
      </c>
      <c r="Y787" s="26">
        <v>42644.094000000005</v>
      </c>
      <c r="Z787" s="26">
        <v>43018.165000000001</v>
      </c>
      <c r="AA787" s="26">
        <v>36658.958000000006</v>
      </c>
      <c r="AB787" s="26">
        <v>40746.057745999991</v>
      </c>
      <c r="AC787" s="26">
        <v>33510.776464000002</v>
      </c>
      <c r="AD787" s="26">
        <v>22467.452401999999</v>
      </c>
      <c r="AE787" s="26">
        <v>31225.950795999997</v>
      </c>
      <c r="AF787" s="26">
        <v>42269.274858000004</v>
      </c>
      <c r="AG787" s="22">
        <f t="shared" si="66"/>
        <v>0</v>
      </c>
      <c r="AH787" s="22">
        <f t="shared" si="67"/>
        <v>279056.96600000001</v>
      </c>
      <c r="AI787" s="22">
        <f t="shared" si="68"/>
        <v>96724.286611999996</v>
      </c>
      <c r="AJ787" s="22">
        <f t="shared" si="64"/>
        <v>73495.225654000009</v>
      </c>
      <c r="AK787" s="22">
        <f t="shared" si="65"/>
        <v>449276.47826600005</v>
      </c>
    </row>
    <row r="788" spans="1:37">
      <c r="A788" s="4" t="s">
        <v>15</v>
      </c>
      <c r="B788" s="7" t="s">
        <v>144</v>
      </c>
      <c r="C788" s="7"/>
      <c r="D788" s="7" t="s">
        <v>49</v>
      </c>
      <c r="E788" s="7" t="s">
        <v>103</v>
      </c>
      <c r="F788" s="9" t="s">
        <v>141</v>
      </c>
      <c r="G788" s="9" t="s">
        <v>144</v>
      </c>
      <c r="H788" s="3" t="s">
        <v>1325</v>
      </c>
      <c r="I788" s="28" t="s">
        <v>13</v>
      </c>
      <c r="J788" s="26"/>
      <c r="K788" s="26"/>
      <c r="L788" s="26"/>
      <c r="M788" s="26"/>
      <c r="N788" s="26"/>
      <c r="O788" s="26"/>
      <c r="P788" s="26"/>
      <c r="Q788" s="26"/>
      <c r="R788" s="26"/>
      <c r="S788" s="26">
        <v>16000</v>
      </c>
      <c r="T788" s="26">
        <v>21600</v>
      </c>
      <c r="U788" s="26">
        <v>16000</v>
      </c>
      <c r="V788" s="26">
        <v>18399.999999999996</v>
      </c>
      <c r="W788" s="26">
        <v>16000</v>
      </c>
      <c r="X788" s="26">
        <v>26000</v>
      </c>
      <c r="Y788" s="26">
        <v>24000</v>
      </c>
      <c r="Z788" s="26">
        <v>12000</v>
      </c>
      <c r="AA788" s="26">
        <v>4400.0000000000009</v>
      </c>
      <c r="AB788" s="26">
        <v>14862.800000000001</v>
      </c>
      <c r="AC788" s="26">
        <v>9569.2000000000007</v>
      </c>
      <c r="AD788" s="26">
        <v>21988.799999999999</v>
      </c>
      <c r="AE788" s="26">
        <v>16288</v>
      </c>
      <c r="AF788" s="26">
        <v>21988.799999999999</v>
      </c>
      <c r="AG788" s="22">
        <f t="shared" si="66"/>
        <v>0</v>
      </c>
      <c r="AH788" s="22">
        <f t="shared" si="67"/>
        <v>154400</v>
      </c>
      <c r="AI788" s="22">
        <f t="shared" si="68"/>
        <v>46420.800000000003</v>
      </c>
      <c r="AJ788" s="22">
        <f t="shared" si="64"/>
        <v>38276.800000000003</v>
      </c>
      <c r="AK788" s="22">
        <f t="shared" si="65"/>
        <v>239097.59999999998</v>
      </c>
    </row>
    <row r="789" spans="1:37">
      <c r="A789" s="4" t="s">
        <v>15</v>
      </c>
      <c r="B789" s="7" t="s">
        <v>144</v>
      </c>
      <c r="C789" s="7"/>
      <c r="D789" s="7" t="s">
        <v>50</v>
      </c>
      <c r="E789" s="7" t="s">
        <v>104</v>
      </c>
      <c r="F789" s="9" t="s">
        <v>141</v>
      </c>
      <c r="G789" s="9" t="s">
        <v>144</v>
      </c>
      <c r="H789" s="3" t="s">
        <v>1325</v>
      </c>
      <c r="I789" s="28" t="s">
        <v>13</v>
      </c>
      <c r="J789" s="26"/>
      <c r="K789" s="26"/>
      <c r="L789" s="26"/>
      <c r="M789" s="26"/>
      <c r="N789" s="26"/>
      <c r="O789" s="26"/>
      <c r="P789" s="26"/>
      <c r="Q789" s="26"/>
      <c r="R789" s="26"/>
      <c r="S789" s="26">
        <v>0</v>
      </c>
      <c r="T789" s="26">
        <v>0</v>
      </c>
      <c r="U789" s="26">
        <v>0</v>
      </c>
      <c r="V789" s="26">
        <v>0</v>
      </c>
      <c r="W789" s="26">
        <v>0</v>
      </c>
      <c r="X789" s="26">
        <v>0</v>
      </c>
      <c r="Y789" s="26">
        <v>0</v>
      </c>
      <c r="Z789" s="26">
        <v>0</v>
      </c>
      <c r="AA789" s="26">
        <v>0</v>
      </c>
      <c r="AB789" s="26">
        <v>0</v>
      </c>
      <c r="AC789" s="26">
        <v>0</v>
      </c>
      <c r="AD789" s="26">
        <v>0</v>
      </c>
      <c r="AE789" s="26">
        <v>0</v>
      </c>
      <c r="AF789" s="26">
        <v>0</v>
      </c>
      <c r="AG789" s="22">
        <f t="shared" si="66"/>
        <v>0</v>
      </c>
      <c r="AH789" s="22">
        <f t="shared" si="67"/>
        <v>0</v>
      </c>
      <c r="AI789" s="22">
        <f t="shared" si="68"/>
        <v>0</v>
      </c>
      <c r="AJ789" s="22">
        <f t="shared" si="64"/>
        <v>0</v>
      </c>
      <c r="AK789" s="22">
        <f t="shared" si="65"/>
        <v>0</v>
      </c>
    </row>
    <row r="790" spans="1:37">
      <c r="A790" s="4" t="s">
        <v>15</v>
      </c>
      <c r="B790" s="7" t="s">
        <v>144</v>
      </c>
      <c r="C790" s="7"/>
      <c r="D790" s="7" t="s">
        <v>51</v>
      </c>
      <c r="E790" s="7" t="s">
        <v>105</v>
      </c>
      <c r="F790" s="9" t="s">
        <v>141</v>
      </c>
      <c r="G790" s="9" t="s">
        <v>144</v>
      </c>
      <c r="H790" s="3" t="s">
        <v>1325</v>
      </c>
      <c r="I790" s="28" t="s">
        <v>13</v>
      </c>
      <c r="J790" s="26"/>
      <c r="K790" s="26"/>
      <c r="L790" s="26"/>
      <c r="M790" s="26"/>
      <c r="N790" s="26"/>
      <c r="O790" s="26"/>
      <c r="P790" s="26"/>
      <c r="Q790" s="26"/>
      <c r="R790" s="26"/>
      <c r="S790" s="26">
        <v>3130.6369999999997</v>
      </c>
      <c r="T790" s="26">
        <v>5955.8459999999995</v>
      </c>
      <c r="U790" s="26">
        <v>1298.069</v>
      </c>
      <c r="V790" s="26">
        <v>763.57</v>
      </c>
      <c r="W790" s="26">
        <v>9697.3389999999999</v>
      </c>
      <c r="X790" s="26">
        <v>17256.682000000001</v>
      </c>
      <c r="Y790" s="26">
        <v>12827.976000000001</v>
      </c>
      <c r="Z790" s="26">
        <v>-31688.154999999999</v>
      </c>
      <c r="AA790" s="26">
        <v>37262.215999999993</v>
      </c>
      <c r="AB790" s="26">
        <v>12747.953863999999</v>
      </c>
      <c r="AC790" s="26">
        <v>7850.8740259999995</v>
      </c>
      <c r="AD790" s="26">
        <v>-388.65713000000005</v>
      </c>
      <c r="AE790" s="26">
        <v>3186.9884659999998</v>
      </c>
      <c r="AF790" s="26">
        <v>6063.0512279999994</v>
      </c>
      <c r="AG790" s="22">
        <f t="shared" si="66"/>
        <v>0</v>
      </c>
      <c r="AH790" s="22">
        <f t="shared" si="67"/>
        <v>56504.179999999993</v>
      </c>
      <c r="AI790" s="22">
        <f t="shared" si="68"/>
        <v>20210.170760000001</v>
      </c>
      <c r="AJ790" s="22">
        <f t="shared" si="64"/>
        <v>9250.0396939999991</v>
      </c>
      <c r="AK790" s="22">
        <f t="shared" si="65"/>
        <v>85964.390453999978</v>
      </c>
    </row>
    <row r="791" spans="1:37">
      <c r="A791" s="4" t="s">
        <v>15</v>
      </c>
      <c r="B791" s="7" t="s">
        <v>144</v>
      </c>
      <c r="C791" s="7"/>
      <c r="D791" s="7" t="s">
        <v>52</v>
      </c>
      <c r="E791" s="7" t="s">
        <v>106</v>
      </c>
      <c r="F791" s="9" t="s">
        <v>141</v>
      </c>
      <c r="G791" s="9" t="s">
        <v>144</v>
      </c>
      <c r="H791" s="3" t="s">
        <v>1325</v>
      </c>
      <c r="I791" s="28" t="s">
        <v>13</v>
      </c>
      <c r="J791" s="26"/>
      <c r="K791" s="26"/>
      <c r="L791" s="26"/>
      <c r="M791" s="26"/>
      <c r="N791" s="26"/>
      <c r="O791" s="26"/>
      <c r="P791" s="26"/>
      <c r="Q791" s="26"/>
      <c r="R791" s="26"/>
      <c r="S791" s="26">
        <v>42000</v>
      </c>
      <c r="T791" s="26">
        <v>41500.000000000007</v>
      </c>
      <c r="U791" s="26">
        <v>41500.000000000007</v>
      </c>
      <c r="V791" s="26">
        <v>41500.000000000007</v>
      </c>
      <c r="W791" s="26">
        <v>41500.000000000007</v>
      </c>
      <c r="X791" s="26">
        <v>42000</v>
      </c>
      <c r="Y791" s="26">
        <v>41500.000000000007</v>
      </c>
      <c r="Z791" s="26">
        <v>42000</v>
      </c>
      <c r="AA791" s="26">
        <v>41500.000000000007</v>
      </c>
      <c r="AB791" s="26">
        <v>42297.104942000005</v>
      </c>
      <c r="AC791" s="26">
        <v>42806.708616000004</v>
      </c>
      <c r="AD791" s="26">
        <v>42297.104942000005</v>
      </c>
      <c r="AE791" s="26">
        <v>42806.708616000004</v>
      </c>
      <c r="AF791" s="26">
        <v>42297.104942000005</v>
      </c>
      <c r="AG791" s="22">
        <f t="shared" si="66"/>
        <v>0</v>
      </c>
      <c r="AH791" s="22">
        <f t="shared" si="67"/>
        <v>375000</v>
      </c>
      <c r="AI791" s="22">
        <f t="shared" si="68"/>
        <v>127400.91850000001</v>
      </c>
      <c r="AJ791" s="22">
        <f t="shared" si="64"/>
        <v>85103.813558000009</v>
      </c>
      <c r="AK791" s="22">
        <f t="shared" si="65"/>
        <v>587504.73205800005</v>
      </c>
    </row>
    <row r="792" spans="1:37">
      <c r="A792" s="4" t="s">
        <v>15</v>
      </c>
      <c r="B792" s="7" t="s">
        <v>144</v>
      </c>
      <c r="C792" s="7"/>
      <c r="D792" s="7" t="s">
        <v>53</v>
      </c>
      <c r="E792" s="7" t="s">
        <v>107</v>
      </c>
      <c r="F792" s="9" t="s">
        <v>141</v>
      </c>
      <c r="G792" s="9" t="s">
        <v>144</v>
      </c>
      <c r="H792" s="3" t="s">
        <v>1325</v>
      </c>
      <c r="I792" s="28" t="s">
        <v>13</v>
      </c>
      <c r="J792" s="26"/>
      <c r="K792" s="26"/>
      <c r="L792" s="26"/>
      <c r="M792" s="26"/>
      <c r="N792" s="26"/>
      <c r="O792" s="26"/>
      <c r="P792" s="26"/>
      <c r="Q792" s="26"/>
      <c r="R792" s="26"/>
      <c r="S792" s="26">
        <v>12675.6</v>
      </c>
      <c r="T792" s="26">
        <v>12524.7</v>
      </c>
      <c r="U792" s="26">
        <v>12524.7</v>
      </c>
      <c r="V792" s="26">
        <v>12524.7</v>
      </c>
      <c r="W792" s="26">
        <v>12524.7</v>
      </c>
      <c r="X792" s="26">
        <v>12675.6</v>
      </c>
      <c r="Y792" s="26">
        <v>12524.7</v>
      </c>
      <c r="Z792" s="26">
        <v>12675.6</v>
      </c>
      <c r="AA792" s="26">
        <v>12524.7</v>
      </c>
      <c r="AB792" s="26">
        <v>16966.395200000003</v>
      </c>
      <c r="AC792" s="26">
        <v>17170.809600000001</v>
      </c>
      <c r="AD792" s="26">
        <v>16966.395200000003</v>
      </c>
      <c r="AE792" s="26">
        <v>17170.809600000001</v>
      </c>
      <c r="AF792" s="26">
        <v>16966.395200000003</v>
      </c>
      <c r="AG792" s="22">
        <f t="shared" si="66"/>
        <v>0</v>
      </c>
      <c r="AH792" s="22">
        <f t="shared" si="67"/>
        <v>113175</v>
      </c>
      <c r="AI792" s="22">
        <f t="shared" si="68"/>
        <v>51103.600000000006</v>
      </c>
      <c r="AJ792" s="22">
        <f t="shared" si="64"/>
        <v>34137.204800000007</v>
      </c>
      <c r="AK792" s="22">
        <f t="shared" si="65"/>
        <v>198415.80480000001</v>
      </c>
    </row>
    <row r="793" spans="1:37">
      <c r="A793" s="4" t="s">
        <v>15</v>
      </c>
      <c r="B793" s="7" t="s">
        <v>144</v>
      </c>
      <c r="C793" s="7"/>
      <c r="D793" s="7" t="s">
        <v>54</v>
      </c>
      <c r="E793" s="7" t="s">
        <v>108</v>
      </c>
      <c r="F793" s="9" t="s">
        <v>141</v>
      </c>
      <c r="G793" s="9" t="s">
        <v>144</v>
      </c>
      <c r="H793" s="3" t="s">
        <v>1325</v>
      </c>
      <c r="I793" s="28" t="s">
        <v>13</v>
      </c>
      <c r="J793" s="26"/>
      <c r="K793" s="26"/>
      <c r="L793" s="26"/>
      <c r="M793" s="26"/>
      <c r="N793" s="26"/>
      <c r="O793" s="26"/>
      <c r="P793" s="26"/>
      <c r="Q793" s="26"/>
      <c r="R793" s="26"/>
      <c r="S793" s="26">
        <v>16627.464</v>
      </c>
      <c r="T793" s="26">
        <v>16429.518</v>
      </c>
      <c r="U793" s="26">
        <v>16429.518</v>
      </c>
      <c r="V793" s="26">
        <v>16429.518</v>
      </c>
      <c r="W793" s="26">
        <v>16429.518</v>
      </c>
      <c r="X793" s="26">
        <v>16627.464</v>
      </c>
      <c r="Y793" s="26">
        <v>16429.518</v>
      </c>
      <c r="Z793" s="26">
        <v>16627.464</v>
      </c>
      <c r="AA793" s="26">
        <v>16429.518</v>
      </c>
      <c r="AB793" s="26">
        <v>16725.249324</v>
      </c>
      <c r="AC793" s="26">
        <v>16926.758352000001</v>
      </c>
      <c r="AD793" s="26">
        <v>16725.249324</v>
      </c>
      <c r="AE793" s="26">
        <v>16926.758352000001</v>
      </c>
      <c r="AF793" s="26">
        <v>16725.249324</v>
      </c>
      <c r="AG793" s="22">
        <f t="shared" si="66"/>
        <v>0</v>
      </c>
      <c r="AH793" s="22">
        <f t="shared" si="67"/>
        <v>148459.5</v>
      </c>
      <c r="AI793" s="22">
        <f t="shared" si="68"/>
        <v>50377.256999999998</v>
      </c>
      <c r="AJ793" s="22">
        <f t="shared" si="64"/>
        <v>33652.007676000001</v>
      </c>
      <c r="AK793" s="22">
        <f t="shared" si="65"/>
        <v>232488.76467600002</v>
      </c>
    </row>
    <row r="794" spans="1:37">
      <c r="A794" s="4" t="s">
        <v>15</v>
      </c>
      <c r="B794" s="7" t="s">
        <v>144</v>
      </c>
      <c r="C794" s="7"/>
      <c r="D794" s="7" t="s">
        <v>55</v>
      </c>
      <c r="E794" s="7" t="s">
        <v>109</v>
      </c>
      <c r="F794" s="9" t="s">
        <v>141</v>
      </c>
      <c r="G794" s="9" t="s">
        <v>144</v>
      </c>
      <c r="H794" s="3" t="s">
        <v>1325</v>
      </c>
      <c r="I794" s="28" t="s">
        <v>13</v>
      </c>
      <c r="J794" s="26"/>
      <c r="K794" s="26"/>
      <c r="L794" s="26"/>
      <c r="M794" s="26"/>
      <c r="N794" s="26"/>
      <c r="O794" s="26"/>
      <c r="P794" s="26"/>
      <c r="Q794" s="26"/>
      <c r="R794" s="26"/>
      <c r="S794" s="26">
        <v>8400</v>
      </c>
      <c r="T794" s="26">
        <v>8300.0000000000018</v>
      </c>
      <c r="U794" s="26">
        <v>8300.0000000000018</v>
      </c>
      <c r="V794" s="26">
        <v>8300.0000000000018</v>
      </c>
      <c r="W794" s="26">
        <v>8300.0000000000018</v>
      </c>
      <c r="X794" s="26">
        <v>8400</v>
      </c>
      <c r="Y794" s="26">
        <v>8300.0000000000018</v>
      </c>
      <c r="Z794" s="26">
        <v>8400</v>
      </c>
      <c r="AA794" s="26">
        <v>8300.0000000000018</v>
      </c>
      <c r="AB794" s="26">
        <v>78045.248932000002</v>
      </c>
      <c r="AC794" s="26">
        <v>78985.553136000002</v>
      </c>
      <c r="AD794" s="26">
        <v>78045.248932000002</v>
      </c>
      <c r="AE794" s="26">
        <v>78985.553136000002</v>
      </c>
      <c r="AF794" s="26">
        <v>78045.248932000002</v>
      </c>
      <c r="AG794" s="22">
        <f t="shared" si="66"/>
        <v>0</v>
      </c>
      <c r="AH794" s="22">
        <f t="shared" si="67"/>
        <v>75000</v>
      </c>
      <c r="AI794" s="22">
        <f t="shared" si="68"/>
        <v>235076.05100000004</v>
      </c>
      <c r="AJ794" s="22">
        <f t="shared" si="64"/>
        <v>157030.80206800002</v>
      </c>
      <c r="AK794" s="22">
        <f t="shared" si="65"/>
        <v>467106.85306800005</v>
      </c>
    </row>
    <row r="795" spans="1:37">
      <c r="A795" s="4" t="s">
        <v>15</v>
      </c>
      <c r="B795" s="7" t="s">
        <v>144</v>
      </c>
      <c r="C795" s="7"/>
      <c r="D795" s="7" t="s">
        <v>56</v>
      </c>
      <c r="E795" s="7" t="s">
        <v>110</v>
      </c>
      <c r="F795" s="9" t="s">
        <v>141</v>
      </c>
      <c r="G795" s="9" t="s">
        <v>144</v>
      </c>
      <c r="H795" s="3" t="s">
        <v>1325</v>
      </c>
      <c r="I795" s="28" t="s">
        <v>13</v>
      </c>
      <c r="J795" s="26"/>
      <c r="K795" s="26"/>
      <c r="L795" s="26"/>
      <c r="M795" s="26"/>
      <c r="N795" s="26"/>
      <c r="O795" s="26"/>
      <c r="P795" s="26"/>
      <c r="Q795" s="26"/>
      <c r="R795" s="26"/>
      <c r="S795" s="26">
        <v>13221.264000000001</v>
      </c>
      <c r="T795" s="26">
        <v>13063.868</v>
      </c>
      <c r="U795" s="26">
        <v>13063.868</v>
      </c>
      <c r="V795" s="26">
        <v>13063.868</v>
      </c>
      <c r="W795" s="26">
        <v>13063.868</v>
      </c>
      <c r="X795" s="26">
        <v>13221.264000000001</v>
      </c>
      <c r="Y795" s="26">
        <v>13063.868</v>
      </c>
      <c r="Z795" s="26">
        <v>13221.264000000001</v>
      </c>
      <c r="AA795" s="26">
        <v>13063.868</v>
      </c>
      <c r="AB795" s="26">
        <v>9074.3176240000012</v>
      </c>
      <c r="AC795" s="26">
        <v>9183.6467520000006</v>
      </c>
      <c r="AD795" s="26">
        <v>9074.3176240000012</v>
      </c>
      <c r="AE795" s="26">
        <v>9183.6467520000006</v>
      </c>
      <c r="AF795" s="26">
        <v>9074.3176240000012</v>
      </c>
      <c r="AG795" s="22">
        <f t="shared" si="66"/>
        <v>0</v>
      </c>
      <c r="AH795" s="22">
        <f t="shared" si="67"/>
        <v>118047</v>
      </c>
      <c r="AI795" s="22">
        <f t="shared" si="68"/>
        <v>27332.282000000007</v>
      </c>
      <c r="AJ795" s="22">
        <f t="shared" si="64"/>
        <v>18257.964376000004</v>
      </c>
      <c r="AK795" s="22">
        <f t="shared" si="65"/>
        <v>163637.24637599997</v>
      </c>
    </row>
    <row r="796" spans="1:37">
      <c r="A796" s="4" t="s">
        <v>15</v>
      </c>
      <c r="B796" s="7" t="s">
        <v>144</v>
      </c>
      <c r="C796" s="7"/>
      <c r="D796" s="7" t="s">
        <v>57</v>
      </c>
      <c r="E796" s="7" t="s">
        <v>111</v>
      </c>
      <c r="F796" s="9" t="s">
        <v>141</v>
      </c>
      <c r="G796" s="9" t="s">
        <v>144</v>
      </c>
      <c r="H796" s="3" t="s">
        <v>1325</v>
      </c>
      <c r="I796" s="28" t="s">
        <v>13</v>
      </c>
      <c r="J796" s="26"/>
      <c r="K796" s="26"/>
      <c r="L796" s="26"/>
      <c r="M796" s="26"/>
      <c r="N796" s="26"/>
      <c r="O796" s="26"/>
      <c r="P796" s="26"/>
      <c r="Q796" s="26"/>
      <c r="R796" s="26"/>
      <c r="S796" s="26">
        <v>25200</v>
      </c>
      <c r="T796" s="26">
        <v>24900</v>
      </c>
      <c r="U796" s="26">
        <v>24900</v>
      </c>
      <c r="V796" s="26">
        <v>24900</v>
      </c>
      <c r="W796" s="26">
        <v>24900</v>
      </c>
      <c r="X796" s="26">
        <v>25200</v>
      </c>
      <c r="Y796" s="26">
        <v>24900</v>
      </c>
      <c r="Z796" s="26">
        <v>25200</v>
      </c>
      <c r="AA796" s="26">
        <v>24900</v>
      </c>
      <c r="AB796" s="26">
        <v>25348.2</v>
      </c>
      <c r="AC796" s="26">
        <v>25653.600000000002</v>
      </c>
      <c r="AD796" s="26">
        <v>25348.2</v>
      </c>
      <c r="AE796" s="26">
        <v>25653.600000000002</v>
      </c>
      <c r="AF796" s="26">
        <v>25348.2</v>
      </c>
      <c r="AG796" s="22">
        <f t="shared" si="66"/>
        <v>0</v>
      </c>
      <c r="AH796" s="22">
        <f t="shared" si="67"/>
        <v>225000</v>
      </c>
      <c r="AI796" s="22">
        <f t="shared" si="68"/>
        <v>76350</v>
      </c>
      <c r="AJ796" s="22">
        <f t="shared" si="64"/>
        <v>51001.8</v>
      </c>
      <c r="AK796" s="22">
        <f t="shared" si="65"/>
        <v>352351.8</v>
      </c>
    </row>
    <row r="797" spans="1:37">
      <c r="A797" s="4" t="s">
        <v>15</v>
      </c>
      <c r="B797" s="7" t="s">
        <v>144</v>
      </c>
      <c r="C797" s="7"/>
      <c r="D797" s="7" t="s">
        <v>58</v>
      </c>
      <c r="E797" s="7" t="s">
        <v>112</v>
      </c>
      <c r="F797" s="9" t="s">
        <v>141</v>
      </c>
      <c r="G797" s="9" t="s">
        <v>144</v>
      </c>
      <c r="H797" s="3" t="s">
        <v>1325</v>
      </c>
      <c r="I797" s="28" t="s">
        <v>13</v>
      </c>
      <c r="J797" s="26"/>
      <c r="K797" s="26"/>
      <c r="L797" s="26"/>
      <c r="M797" s="26"/>
      <c r="N797" s="26"/>
      <c r="O797" s="26"/>
      <c r="P797" s="26"/>
      <c r="Q797" s="26"/>
      <c r="R797" s="26"/>
      <c r="S797" s="26">
        <v>67899.999999999985</v>
      </c>
      <c r="T797" s="26">
        <v>63700</v>
      </c>
      <c r="U797" s="26">
        <v>88200</v>
      </c>
      <c r="V797" s="26">
        <v>18200</v>
      </c>
      <c r="W797" s="26">
        <v>52500</v>
      </c>
      <c r="X797" s="26">
        <v>52500</v>
      </c>
      <c r="Y797" s="26">
        <v>73500</v>
      </c>
      <c r="Z797" s="26">
        <v>37800.000000000007</v>
      </c>
      <c r="AA797" s="26">
        <v>37800.000000000007</v>
      </c>
      <c r="AB797" s="26">
        <v>48864</v>
      </c>
      <c r="AC797" s="26">
        <v>74924.799999999988</v>
      </c>
      <c r="AD797" s="26">
        <v>118088</v>
      </c>
      <c r="AE797" s="26">
        <v>78996.799999999988</v>
      </c>
      <c r="AF797" s="26">
        <v>74110.399999999994</v>
      </c>
      <c r="AG797" s="22">
        <f t="shared" si="66"/>
        <v>0</v>
      </c>
      <c r="AH797" s="22">
        <f t="shared" si="67"/>
        <v>492100</v>
      </c>
      <c r="AI797" s="22">
        <f t="shared" si="68"/>
        <v>241876.8</v>
      </c>
      <c r="AJ797" s="22">
        <f t="shared" si="64"/>
        <v>153107.19999999998</v>
      </c>
      <c r="AK797" s="22">
        <f t="shared" si="65"/>
        <v>887084.00000000012</v>
      </c>
    </row>
    <row r="798" spans="1:37">
      <c r="A798" s="4" t="s">
        <v>15</v>
      </c>
      <c r="B798" s="7" t="s">
        <v>144</v>
      </c>
      <c r="C798" s="7"/>
      <c r="D798" s="7" t="s">
        <v>59</v>
      </c>
      <c r="E798" s="7" t="s">
        <v>113</v>
      </c>
      <c r="F798" s="9" t="s">
        <v>141</v>
      </c>
      <c r="G798" s="9" t="s">
        <v>144</v>
      </c>
      <c r="H798" s="3" t="s">
        <v>1325</v>
      </c>
      <c r="I798" s="28" t="s">
        <v>13</v>
      </c>
      <c r="J798" s="26"/>
      <c r="K798" s="26"/>
      <c r="L798" s="26"/>
      <c r="M798" s="26"/>
      <c r="N798" s="26"/>
      <c r="O798" s="26"/>
      <c r="P798" s="26"/>
      <c r="Q798" s="26"/>
      <c r="R798" s="26"/>
      <c r="S798" s="26">
        <v>44664.312000000005</v>
      </c>
      <c r="T798" s="26">
        <v>44132.594000000005</v>
      </c>
      <c r="U798" s="26">
        <v>44132.594000000005</v>
      </c>
      <c r="V798" s="26">
        <v>44132.594000000005</v>
      </c>
      <c r="W798" s="26">
        <v>44132.594000000005</v>
      </c>
      <c r="X798" s="26">
        <v>44664.312000000005</v>
      </c>
      <c r="Y798" s="26">
        <v>44132.594000000005</v>
      </c>
      <c r="Z798" s="26">
        <v>44664.312000000005</v>
      </c>
      <c r="AA798" s="26">
        <v>44132.594000000005</v>
      </c>
      <c r="AB798" s="26">
        <v>44926.980692000005</v>
      </c>
      <c r="AC798" s="26">
        <v>45468.269616000005</v>
      </c>
      <c r="AD798" s="26">
        <v>44926.980692000005</v>
      </c>
      <c r="AE798" s="26">
        <v>45468.269616000005</v>
      </c>
      <c r="AF798" s="26">
        <v>44926.980692000005</v>
      </c>
      <c r="AG798" s="22">
        <f t="shared" si="66"/>
        <v>0</v>
      </c>
      <c r="AH798" s="22">
        <f t="shared" si="67"/>
        <v>398788.50000000006</v>
      </c>
      <c r="AI798" s="22">
        <f t="shared" si="68"/>
        <v>135322.23100000003</v>
      </c>
      <c r="AJ798" s="22">
        <f t="shared" si="64"/>
        <v>90395.250308000017</v>
      </c>
      <c r="AK798" s="22">
        <f t="shared" si="65"/>
        <v>624505.98130800005</v>
      </c>
    </row>
    <row r="799" spans="1:37">
      <c r="A799" s="4" t="s">
        <v>15</v>
      </c>
      <c r="B799" s="7" t="s">
        <v>144</v>
      </c>
      <c r="C799" s="7"/>
      <c r="D799" s="7" t="s">
        <v>60</v>
      </c>
      <c r="E799" s="7" t="s">
        <v>114</v>
      </c>
      <c r="F799" s="9" t="s">
        <v>141</v>
      </c>
      <c r="G799" s="9" t="s">
        <v>144</v>
      </c>
      <c r="H799" s="3" t="s">
        <v>1325</v>
      </c>
      <c r="I799" s="28" t="s">
        <v>13</v>
      </c>
      <c r="J799" s="26"/>
      <c r="K799" s="26"/>
      <c r="L799" s="26"/>
      <c r="M799" s="26"/>
      <c r="N799" s="26"/>
      <c r="O799" s="26"/>
      <c r="P799" s="26"/>
      <c r="Q799" s="26"/>
      <c r="R799" s="26"/>
      <c r="S799" s="26">
        <v>340498.4</v>
      </c>
      <c r="T799" s="26">
        <v>309544</v>
      </c>
      <c r="U799" s="26">
        <v>325021.2</v>
      </c>
      <c r="V799" s="26">
        <v>344367.7</v>
      </c>
      <c r="W799" s="26">
        <v>394668.6</v>
      </c>
      <c r="X799" s="26">
        <v>309544</v>
      </c>
      <c r="Y799" s="26">
        <v>328890.5</v>
      </c>
      <c r="Z799" s="26">
        <v>317282.59999999998</v>
      </c>
      <c r="AA799" s="26">
        <v>301805.40000000002</v>
      </c>
      <c r="AB799" s="26">
        <v>257320.04324</v>
      </c>
      <c r="AC799" s="26">
        <v>336495.44115999999</v>
      </c>
      <c r="AD799" s="26">
        <v>324619.13147200004</v>
      </c>
      <c r="AE799" s="26">
        <v>348371.750848</v>
      </c>
      <c r="AF799" s="26">
        <v>316701.59168000001</v>
      </c>
      <c r="AG799" s="22">
        <f t="shared" si="66"/>
        <v>0</v>
      </c>
      <c r="AH799" s="22">
        <f t="shared" si="67"/>
        <v>2971622.4</v>
      </c>
      <c r="AI799" s="22">
        <f t="shared" si="68"/>
        <v>918434.61587199999</v>
      </c>
      <c r="AJ799" s="22">
        <f t="shared" si="64"/>
        <v>665073.34252800001</v>
      </c>
      <c r="AK799" s="22">
        <f t="shared" si="65"/>
        <v>4555130.3583999993</v>
      </c>
    </row>
    <row r="800" spans="1:37">
      <c r="A800" s="4" t="s">
        <v>15</v>
      </c>
      <c r="B800" s="7" t="s">
        <v>144</v>
      </c>
      <c r="C800" s="7"/>
      <c r="D800" s="7" t="s">
        <v>61</v>
      </c>
      <c r="E800" s="7" t="s">
        <v>115</v>
      </c>
      <c r="F800" s="9" t="s">
        <v>141</v>
      </c>
      <c r="G800" s="9" t="s">
        <v>144</v>
      </c>
      <c r="H800" s="3" t="s">
        <v>1325</v>
      </c>
      <c r="I800" s="28" t="s">
        <v>13</v>
      </c>
      <c r="J800" s="26"/>
      <c r="K800" s="26"/>
      <c r="L800" s="26"/>
      <c r="M800" s="26"/>
      <c r="N800" s="26"/>
      <c r="O800" s="26"/>
      <c r="P800" s="26"/>
      <c r="Q800" s="26"/>
      <c r="R800" s="26"/>
      <c r="S800" s="26">
        <v>165600</v>
      </c>
      <c r="T800" s="26">
        <v>223100</v>
      </c>
      <c r="U800" s="26">
        <v>184000</v>
      </c>
      <c r="V800" s="26">
        <v>207000</v>
      </c>
      <c r="W800" s="26">
        <v>234600</v>
      </c>
      <c r="X800" s="26">
        <v>172500</v>
      </c>
      <c r="Y800" s="26">
        <v>172500</v>
      </c>
      <c r="Z800" s="26">
        <v>138000</v>
      </c>
      <c r="AA800" s="26">
        <v>165600</v>
      </c>
      <c r="AB800" s="26">
        <v>227115.80000000002</v>
      </c>
      <c r="AC800" s="26">
        <v>187312</v>
      </c>
      <c r="AD800" s="26">
        <v>234140</v>
      </c>
      <c r="AE800" s="26">
        <v>168580.8</v>
      </c>
      <c r="AF800" s="26">
        <v>227115.80000000002</v>
      </c>
      <c r="AG800" s="22">
        <f t="shared" si="66"/>
        <v>0</v>
      </c>
      <c r="AH800" s="22">
        <f t="shared" si="67"/>
        <v>1662900</v>
      </c>
      <c r="AI800" s="22">
        <f t="shared" si="68"/>
        <v>648567.80000000005</v>
      </c>
      <c r="AJ800" s="22">
        <f t="shared" si="64"/>
        <v>395696.6</v>
      </c>
      <c r="AK800" s="22">
        <f t="shared" si="65"/>
        <v>2707164.3999999994</v>
      </c>
    </row>
    <row r="801" spans="1:37">
      <c r="A801" s="4" t="s">
        <v>15</v>
      </c>
      <c r="B801" s="7" t="s">
        <v>144</v>
      </c>
      <c r="C801" s="7"/>
      <c r="D801" s="7" t="s">
        <v>62</v>
      </c>
      <c r="E801" s="7" t="s">
        <v>116</v>
      </c>
      <c r="F801" s="9" t="s">
        <v>141</v>
      </c>
      <c r="G801" s="9" t="s">
        <v>144</v>
      </c>
      <c r="H801" s="3" t="s">
        <v>1325</v>
      </c>
      <c r="I801" s="28" t="s">
        <v>13</v>
      </c>
      <c r="J801" s="26"/>
      <c r="K801" s="26"/>
      <c r="L801" s="26"/>
      <c r="M801" s="26"/>
      <c r="N801" s="26"/>
      <c r="O801" s="26"/>
      <c r="P801" s="26"/>
      <c r="Q801" s="26"/>
      <c r="R801" s="26"/>
      <c r="S801" s="26">
        <v>164485.32</v>
      </c>
      <c r="T801" s="26">
        <v>287849.31</v>
      </c>
      <c r="U801" s="26">
        <v>287849.31</v>
      </c>
      <c r="V801" s="26">
        <v>370091.97</v>
      </c>
      <c r="W801" s="26">
        <v>452334.63</v>
      </c>
      <c r="X801" s="26">
        <v>164485.32</v>
      </c>
      <c r="Y801" s="26">
        <v>164485.32</v>
      </c>
      <c r="Z801" s="26">
        <v>328970.64</v>
      </c>
      <c r="AA801" s="26">
        <v>657941.28</v>
      </c>
      <c r="AB801" s="26">
        <v>551517.95088000002</v>
      </c>
      <c r="AC801" s="26">
        <v>360607.89095999999</v>
      </c>
      <c r="AD801" s="26">
        <v>360607.89095999999</v>
      </c>
      <c r="AE801" s="26">
        <v>169697.83103999999</v>
      </c>
      <c r="AF801" s="26">
        <v>296971.20432000002</v>
      </c>
      <c r="AG801" s="22">
        <f t="shared" si="66"/>
        <v>0</v>
      </c>
      <c r="AH801" s="22">
        <f t="shared" si="67"/>
        <v>2878493.1000000006</v>
      </c>
      <c r="AI801" s="22">
        <f t="shared" si="68"/>
        <v>1272733.7327999999</v>
      </c>
      <c r="AJ801" s="22">
        <f t="shared" si="64"/>
        <v>466669.03535999998</v>
      </c>
      <c r="AK801" s="22">
        <f t="shared" si="65"/>
        <v>4617895.8681600001</v>
      </c>
    </row>
    <row r="802" spans="1:37">
      <c r="A802" s="4" t="s">
        <v>15</v>
      </c>
      <c r="B802" s="7" t="s">
        <v>144</v>
      </c>
      <c r="C802" s="7"/>
      <c r="D802" s="7" t="s">
        <v>63</v>
      </c>
      <c r="E802" s="7" t="s">
        <v>117</v>
      </c>
      <c r="F802" s="9" t="s">
        <v>141</v>
      </c>
      <c r="G802" s="9" t="s">
        <v>144</v>
      </c>
      <c r="H802" s="3" t="s">
        <v>1325</v>
      </c>
      <c r="I802" s="28" t="s">
        <v>13</v>
      </c>
      <c r="J802" s="26"/>
      <c r="K802" s="26"/>
      <c r="L802" s="26"/>
      <c r="M802" s="26"/>
      <c r="N802" s="26"/>
      <c r="O802" s="26"/>
      <c r="P802" s="26"/>
      <c r="Q802" s="26"/>
      <c r="R802" s="26"/>
      <c r="S802" s="26">
        <v>87814</v>
      </c>
      <c r="T802" s="26">
        <v>87814</v>
      </c>
      <c r="U802" s="26">
        <v>88872</v>
      </c>
      <c r="V802" s="26">
        <v>87814</v>
      </c>
      <c r="W802" s="26">
        <v>88872</v>
      </c>
      <c r="X802" s="26">
        <v>87814</v>
      </c>
      <c r="Y802" s="26">
        <v>88872</v>
      </c>
      <c r="Z802" s="26">
        <v>87814</v>
      </c>
      <c r="AA802" s="26">
        <v>88872</v>
      </c>
      <c r="AB802" s="26">
        <v>99547.78901600001</v>
      </c>
      <c r="AC802" s="26">
        <v>99547.78901600001</v>
      </c>
      <c r="AD802" s="26">
        <v>99547.78901600001</v>
      </c>
      <c r="AE802" s="26">
        <v>99547.78901600001</v>
      </c>
      <c r="AF802" s="26">
        <v>99547.78901600001</v>
      </c>
      <c r="AG802" s="22">
        <f t="shared" si="66"/>
        <v>0</v>
      </c>
      <c r="AH802" s="22">
        <f t="shared" si="67"/>
        <v>794558</v>
      </c>
      <c r="AI802" s="22">
        <f t="shared" si="68"/>
        <v>298643.36704800004</v>
      </c>
      <c r="AJ802" s="22">
        <f t="shared" si="64"/>
        <v>199095.57803200002</v>
      </c>
      <c r="AK802" s="22">
        <f t="shared" si="65"/>
        <v>1292296.94508</v>
      </c>
    </row>
    <row r="803" spans="1:37">
      <c r="A803" s="4" t="s">
        <v>15</v>
      </c>
      <c r="B803" s="7" t="s">
        <v>144</v>
      </c>
      <c r="C803" s="7"/>
      <c r="D803" s="7" t="s">
        <v>64</v>
      </c>
      <c r="E803" s="7" t="s">
        <v>118</v>
      </c>
      <c r="F803" s="9" t="s">
        <v>141</v>
      </c>
      <c r="G803" s="9" t="s">
        <v>144</v>
      </c>
      <c r="H803" s="3" t="s">
        <v>1325</v>
      </c>
      <c r="I803" s="28" t="s">
        <v>13</v>
      </c>
      <c r="J803" s="26"/>
      <c r="K803" s="26"/>
      <c r="L803" s="26"/>
      <c r="M803" s="26"/>
      <c r="N803" s="26"/>
      <c r="O803" s="26"/>
      <c r="P803" s="26"/>
      <c r="Q803" s="26"/>
      <c r="R803" s="26"/>
      <c r="S803" s="26">
        <v>8400</v>
      </c>
      <c r="T803" s="26">
        <v>8000</v>
      </c>
      <c r="U803" s="26">
        <v>12000</v>
      </c>
      <c r="V803" s="26">
        <v>6400</v>
      </c>
      <c r="W803" s="26">
        <v>9200</v>
      </c>
      <c r="X803" s="26">
        <v>4000</v>
      </c>
      <c r="Y803" s="26">
        <v>6000</v>
      </c>
      <c r="Z803" s="26">
        <v>2640</v>
      </c>
      <c r="AA803" s="26">
        <v>2400</v>
      </c>
      <c r="AB803" s="26">
        <v>6759.52</v>
      </c>
      <c r="AC803" s="26">
        <v>6759.52</v>
      </c>
      <c r="AD803" s="26">
        <v>6759.52</v>
      </c>
      <c r="AE803" s="26">
        <v>6759.52</v>
      </c>
      <c r="AF803" s="26">
        <v>6759.52</v>
      </c>
      <c r="AG803" s="22">
        <f t="shared" si="66"/>
        <v>0</v>
      </c>
      <c r="AH803" s="22">
        <f t="shared" si="67"/>
        <v>59040</v>
      </c>
      <c r="AI803" s="22">
        <f t="shared" si="68"/>
        <v>20278.560000000001</v>
      </c>
      <c r="AJ803" s="22">
        <f t="shared" si="64"/>
        <v>13519.04</v>
      </c>
      <c r="AK803" s="22">
        <f t="shared" si="65"/>
        <v>92837.60000000002</v>
      </c>
    </row>
    <row r="804" spans="1:37">
      <c r="A804" s="4" t="s">
        <v>15</v>
      </c>
      <c r="B804" s="7" t="s">
        <v>144</v>
      </c>
      <c r="C804" s="7"/>
      <c r="D804" s="7" t="s">
        <v>65</v>
      </c>
      <c r="E804" s="7" t="s">
        <v>119</v>
      </c>
      <c r="F804" s="9" t="s">
        <v>141</v>
      </c>
      <c r="G804" s="9" t="s">
        <v>144</v>
      </c>
      <c r="H804" s="3" t="s">
        <v>1325</v>
      </c>
      <c r="I804" s="28" t="s">
        <v>13</v>
      </c>
      <c r="J804" s="26"/>
      <c r="K804" s="26"/>
      <c r="L804" s="26"/>
      <c r="M804" s="26"/>
      <c r="N804" s="26"/>
      <c r="O804" s="26"/>
      <c r="P804" s="26"/>
      <c r="Q804" s="26"/>
      <c r="R804" s="26"/>
      <c r="S804" s="26">
        <v>32000</v>
      </c>
      <c r="T804" s="26">
        <v>28000</v>
      </c>
      <c r="U804" s="26">
        <v>30000</v>
      </c>
      <c r="V804" s="26">
        <v>34000</v>
      </c>
      <c r="W804" s="26">
        <v>46000</v>
      </c>
      <c r="X804" s="26">
        <v>51200</v>
      </c>
      <c r="Y804" s="26">
        <v>28000</v>
      </c>
      <c r="Z804" s="26">
        <v>32000</v>
      </c>
      <c r="AA804" s="26">
        <v>36800</v>
      </c>
      <c r="AB804" s="26">
        <v>27995</v>
      </c>
      <c r="AC804" s="26">
        <v>30540</v>
      </c>
      <c r="AD804" s="26">
        <v>45810</v>
      </c>
      <c r="AE804" s="26">
        <v>40720</v>
      </c>
      <c r="AF804" s="26">
        <v>35630</v>
      </c>
      <c r="AG804" s="22">
        <f t="shared" si="66"/>
        <v>0</v>
      </c>
      <c r="AH804" s="22">
        <f t="shared" si="67"/>
        <v>318000</v>
      </c>
      <c r="AI804" s="22">
        <f t="shared" si="68"/>
        <v>104345</v>
      </c>
      <c r="AJ804" s="22">
        <f t="shared" si="64"/>
        <v>76350</v>
      </c>
      <c r="AK804" s="22">
        <f t="shared" si="65"/>
        <v>498695</v>
      </c>
    </row>
    <row r="805" spans="1:37">
      <c r="A805" s="4" t="s">
        <v>15</v>
      </c>
      <c r="B805" s="7" t="s">
        <v>144</v>
      </c>
      <c r="C805" s="7"/>
      <c r="D805" s="7" t="s">
        <v>66</v>
      </c>
      <c r="E805" s="7" t="s">
        <v>120</v>
      </c>
      <c r="F805" s="9" t="s">
        <v>141</v>
      </c>
      <c r="G805" s="9" t="s">
        <v>144</v>
      </c>
      <c r="H805" s="3" t="s">
        <v>1325</v>
      </c>
      <c r="I805" s="28" t="s">
        <v>13</v>
      </c>
      <c r="J805" s="26"/>
      <c r="K805" s="26"/>
      <c r="L805" s="26"/>
      <c r="M805" s="26"/>
      <c r="N805" s="26"/>
      <c r="O805" s="26"/>
      <c r="P805" s="26"/>
      <c r="Q805" s="26"/>
      <c r="R805" s="26"/>
      <c r="S805" s="26">
        <v>0</v>
      </c>
      <c r="T805" s="26">
        <v>0</v>
      </c>
      <c r="U805" s="26">
        <v>0</v>
      </c>
      <c r="V805" s="26">
        <v>0</v>
      </c>
      <c r="W805" s="26">
        <v>0</v>
      </c>
      <c r="X805" s="26">
        <v>0</v>
      </c>
      <c r="Y805" s="26">
        <v>0</v>
      </c>
      <c r="Z805" s="26">
        <v>0</v>
      </c>
      <c r="AA805" s="26">
        <v>0</v>
      </c>
      <c r="AB805" s="26">
        <v>0</v>
      </c>
      <c r="AC805" s="26">
        <v>0</v>
      </c>
      <c r="AD805" s="26">
        <v>0</v>
      </c>
      <c r="AE805" s="26">
        <v>0</v>
      </c>
      <c r="AF805" s="26">
        <v>0</v>
      </c>
      <c r="AG805" s="22">
        <f t="shared" si="66"/>
        <v>0</v>
      </c>
      <c r="AH805" s="22">
        <f t="shared" si="67"/>
        <v>0</v>
      </c>
      <c r="AI805" s="22">
        <f t="shared" si="68"/>
        <v>0</v>
      </c>
      <c r="AJ805" s="22">
        <f t="shared" si="64"/>
        <v>0</v>
      </c>
      <c r="AK805" s="22">
        <f t="shared" si="65"/>
        <v>0</v>
      </c>
    </row>
    <row r="806" spans="1:37">
      <c r="A806" s="4" t="s">
        <v>15</v>
      </c>
      <c r="B806" s="7" t="s">
        <v>144</v>
      </c>
      <c r="C806" s="7"/>
      <c r="D806" s="7" t="s">
        <v>67</v>
      </c>
      <c r="E806" s="7" t="s">
        <v>121</v>
      </c>
      <c r="F806" s="9" t="s">
        <v>141</v>
      </c>
      <c r="G806" s="9" t="s">
        <v>144</v>
      </c>
      <c r="H806" s="3" t="s">
        <v>1325</v>
      </c>
      <c r="I806" s="28" t="s">
        <v>13</v>
      </c>
      <c r="J806" s="26"/>
      <c r="K806" s="26"/>
      <c r="L806" s="26"/>
      <c r="M806" s="26"/>
      <c r="N806" s="26"/>
      <c r="O806" s="26"/>
      <c r="P806" s="26"/>
      <c r="Q806" s="26"/>
      <c r="R806" s="26"/>
      <c r="S806" s="26">
        <v>0</v>
      </c>
      <c r="T806" s="26">
        <v>0</v>
      </c>
      <c r="U806" s="26">
        <v>0</v>
      </c>
      <c r="V806" s="26">
        <v>0</v>
      </c>
      <c r="W806" s="26">
        <v>0</v>
      </c>
      <c r="X806" s="26">
        <v>0</v>
      </c>
      <c r="Y806" s="26">
        <v>0</v>
      </c>
      <c r="Z806" s="26">
        <v>0</v>
      </c>
      <c r="AA806" s="26">
        <v>0</v>
      </c>
      <c r="AB806" s="26">
        <v>0</v>
      </c>
      <c r="AC806" s="26">
        <v>0</v>
      </c>
      <c r="AD806" s="26">
        <v>0</v>
      </c>
      <c r="AE806" s="26">
        <v>0</v>
      </c>
      <c r="AF806" s="26">
        <v>0</v>
      </c>
      <c r="AG806" s="22">
        <f t="shared" si="66"/>
        <v>0</v>
      </c>
      <c r="AH806" s="22">
        <f t="shared" si="67"/>
        <v>0</v>
      </c>
      <c r="AI806" s="22">
        <f t="shared" si="68"/>
        <v>0</v>
      </c>
      <c r="AJ806" s="22">
        <f t="shared" si="64"/>
        <v>0</v>
      </c>
      <c r="AK806" s="22">
        <f t="shared" si="65"/>
        <v>0</v>
      </c>
    </row>
    <row r="807" spans="1:37">
      <c r="A807" s="4" t="s">
        <v>15</v>
      </c>
      <c r="B807" s="7" t="s">
        <v>144</v>
      </c>
      <c r="C807" s="7"/>
      <c r="D807" s="7" t="s">
        <v>217</v>
      </c>
      <c r="E807" s="7" t="s">
        <v>231</v>
      </c>
      <c r="F807" s="9" t="s">
        <v>141</v>
      </c>
      <c r="G807" s="9" t="s">
        <v>144</v>
      </c>
      <c r="H807" s="3" t="s">
        <v>1325</v>
      </c>
      <c r="I807" s="28" t="s">
        <v>13</v>
      </c>
      <c r="J807" s="26"/>
      <c r="K807" s="26"/>
      <c r="L807" s="26"/>
      <c r="M807" s="26"/>
      <c r="N807" s="26"/>
      <c r="O807" s="26"/>
      <c r="P807" s="26"/>
      <c r="Q807" s="26"/>
      <c r="R807" s="26"/>
      <c r="S807" s="26">
        <v>0</v>
      </c>
      <c r="T807" s="26">
        <v>0</v>
      </c>
      <c r="U807" s="26">
        <v>0</v>
      </c>
      <c r="V807" s="26">
        <v>0</v>
      </c>
      <c r="W807" s="26">
        <v>0</v>
      </c>
      <c r="X807" s="26">
        <v>0</v>
      </c>
      <c r="Y807" s="26">
        <v>0</v>
      </c>
      <c r="Z807" s="26">
        <v>0</v>
      </c>
      <c r="AA807" s="26">
        <v>0</v>
      </c>
      <c r="AB807" s="26">
        <v>0</v>
      </c>
      <c r="AC807" s="26">
        <v>0</v>
      </c>
      <c r="AD807" s="26">
        <v>0</v>
      </c>
      <c r="AE807" s="26">
        <v>0</v>
      </c>
      <c r="AF807" s="26">
        <v>0</v>
      </c>
      <c r="AG807" s="22">
        <f t="shared" si="66"/>
        <v>0</v>
      </c>
      <c r="AH807" s="22">
        <f t="shared" si="67"/>
        <v>0</v>
      </c>
      <c r="AI807" s="22">
        <f t="shared" si="68"/>
        <v>0</v>
      </c>
      <c r="AJ807" s="22">
        <f t="shared" si="64"/>
        <v>0</v>
      </c>
      <c r="AK807" s="22">
        <f t="shared" si="65"/>
        <v>0</v>
      </c>
    </row>
    <row r="808" spans="1:37">
      <c r="A808" s="4" t="s">
        <v>16</v>
      </c>
      <c r="B808" s="7" t="s">
        <v>133</v>
      </c>
      <c r="C808" s="7"/>
      <c r="D808" s="7" t="s">
        <v>37</v>
      </c>
      <c r="E808" s="7" t="s">
        <v>91</v>
      </c>
      <c r="F808" s="9" t="s">
        <v>141</v>
      </c>
      <c r="G808" s="9" t="s">
        <v>133</v>
      </c>
      <c r="H808" s="3" t="s">
        <v>1325</v>
      </c>
      <c r="I808" s="28" t="s">
        <v>13</v>
      </c>
      <c r="J808" s="26"/>
      <c r="K808" s="26"/>
      <c r="L808" s="26"/>
      <c r="M808" s="26"/>
      <c r="N808" s="26"/>
      <c r="O808" s="26"/>
      <c r="P808" s="26"/>
      <c r="Q808" s="26"/>
      <c r="R808" s="26"/>
      <c r="S808" s="26">
        <v>240064.64000000001</v>
      </c>
      <c r="T808" s="26">
        <v>210056.56</v>
      </c>
      <c r="U808" s="26">
        <v>300080.8</v>
      </c>
      <c r="V808" s="26">
        <v>420113.12</v>
      </c>
      <c r="W808" s="26">
        <v>330088.88</v>
      </c>
      <c r="X808" s="26">
        <v>390105.04</v>
      </c>
      <c r="Y808" s="26">
        <v>330088.88</v>
      </c>
      <c r="Z808" s="26">
        <v>240064.64000000001</v>
      </c>
      <c r="AA808" s="26">
        <v>90024.24</v>
      </c>
      <c r="AB808" s="26">
        <v>61096.450880000004</v>
      </c>
      <c r="AC808" s="26">
        <v>152741.12719999999</v>
      </c>
      <c r="AD808" s="26">
        <v>244385.80352000002</v>
      </c>
      <c r="AE808" s="26">
        <v>244385.80352000002</v>
      </c>
      <c r="AF808" s="26">
        <v>213837.57808000001</v>
      </c>
      <c r="AG808" s="22">
        <f t="shared" si="66"/>
        <v>0</v>
      </c>
      <c r="AH808" s="22">
        <f t="shared" si="67"/>
        <v>2550686.8000000003</v>
      </c>
      <c r="AI808" s="22">
        <f t="shared" si="68"/>
        <v>458223.38160000002</v>
      </c>
      <c r="AJ808" s="22">
        <f t="shared" si="64"/>
        <v>458223.38160000002</v>
      </c>
      <c r="AK808" s="22">
        <f t="shared" si="65"/>
        <v>3467133.5632000002</v>
      </c>
    </row>
    <row r="809" spans="1:37">
      <c r="A809" s="4" t="s">
        <v>16</v>
      </c>
      <c r="B809" s="7" t="s">
        <v>133</v>
      </c>
      <c r="C809" s="7"/>
      <c r="D809" s="7" t="s">
        <v>38</v>
      </c>
      <c r="E809" s="7" t="s">
        <v>92</v>
      </c>
      <c r="F809" s="9" t="s">
        <v>141</v>
      </c>
      <c r="G809" s="9" t="s">
        <v>133</v>
      </c>
      <c r="H809" s="3" t="s">
        <v>1325</v>
      </c>
      <c r="I809" s="28" t="s">
        <v>13</v>
      </c>
      <c r="J809" s="26"/>
      <c r="K809" s="26"/>
      <c r="L809" s="26"/>
      <c r="M809" s="26"/>
      <c r="N809" s="26"/>
      <c r="O809" s="26"/>
      <c r="P809" s="26"/>
      <c r="Q809" s="26"/>
      <c r="R809" s="26"/>
      <c r="S809" s="26">
        <v>32671.968000000004</v>
      </c>
      <c r="T809" s="26">
        <v>32283.016</v>
      </c>
      <c r="U809" s="26">
        <v>32283.016</v>
      </c>
      <c r="V809" s="26">
        <v>32283.016</v>
      </c>
      <c r="W809" s="26">
        <v>32283.016</v>
      </c>
      <c r="X809" s="26">
        <v>32671.968000000004</v>
      </c>
      <c r="Y809" s="26">
        <v>32283.016</v>
      </c>
      <c r="Z809" s="26">
        <v>32671.968000000004</v>
      </c>
      <c r="AA809" s="26">
        <v>32283.016</v>
      </c>
      <c r="AB809" s="26">
        <v>32864.110288000003</v>
      </c>
      <c r="AC809" s="26">
        <v>33260.063424000007</v>
      </c>
      <c r="AD809" s="26">
        <v>32864.110288000003</v>
      </c>
      <c r="AE809" s="26">
        <v>33260.063424000007</v>
      </c>
      <c r="AF809" s="26">
        <v>32864.110288000003</v>
      </c>
      <c r="AG809" s="22">
        <f t="shared" si="66"/>
        <v>0</v>
      </c>
      <c r="AH809" s="22">
        <f t="shared" si="67"/>
        <v>291714</v>
      </c>
      <c r="AI809" s="22">
        <f t="shared" si="68"/>
        <v>98988.284000000014</v>
      </c>
      <c r="AJ809" s="22">
        <f t="shared" si="64"/>
        <v>66124.173712000018</v>
      </c>
      <c r="AK809" s="22">
        <f t="shared" si="65"/>
        <v>456826.45771200006</v>
      </c>
    </row>
    <row r="810" spans="1:37">
      <c r="A810" s="4" t="s">
        <v>16</v>
      </c>
      <c r="B810" s="7" t="s">
        <v>133</v>
      </c>
      <c r="C810" s="7"/>
      <c r="D810" s="7" t="s">
        <v>39</v>
      </c>
      <c r="E810" s="7" t="s">
        <v>93</v>
      </c>
      <c r="F810" s="9" t="s">
        <v>141</v>
      </c>
      <c r="G810" s="9" t="s">
        <v>133</v>
      </c>
      <c r="H810" s="3" t="s">
        <v>1325</v>
      </c>
      <c r="I810" s="28" t="s">
        <v>13</v>
      </c>
      <c r="J810" s="26"/>
      <c r="K810" s="26"/>
      <c r="L810" s="26"/>
      <c r="M810" s="26"/>
      <c r="N810" s="26"/>
      <c r="O810" s="26"/>
      <c r="P810" s="26"/>
      <c r="Q810" s="26"/>
      <c r="R810" s="26"/>
      <c r="S810" s="26">
        <v>25891.655999999999</v>
      </c>
      <c r="T810" s="26">
        <v>25583.421999999999</v>
      </c>
      <c r="U810" s="26">
        <v>25583.421999999999</v>
      </c>
      <c r="V810" s="26">
        <v>25583.421999999999</v>
      </c>
      <c r="W810" s="26">
        <v>25583.421999999999</v>
      </c>
      <c r="X810" s="26">
        <v>25891.655999999999</v>
      </c>
      <c r="Y810" s="26">
        <v>25583.421999999999</v>
      </c>
      <c r="Z810" s="26">
        <v>25891.655999999999</v>
      </c>
      <c r="AA810" s="26">
        <v>25583.421999999999</v>
      </c>
      <c r="AB810" s="26">
        <v>55616.823596000002</v>
      </c>
      <c r="AC810" s="26">
        <v>56286.905808000003</v>
      </c>
      <c r="AD810" s="26">
        <v>55616.823596000002</v>
      </c>
      <c r="AE810" s="26">
        <v>56286.905808000003</v>
      </c>
      <c r="AF810" s="26">
        <v>55616.823596000002</v>
      </c>
      <c r="AG810" s="22">
        <f t="shared" si="66"/>
        <v>0</v>
      </c>
      <c r="AH810" s="22">
        <f t="shared" si="67"/>
        <v>231175.49999999994</v>
      </c>
      <c r="AI810" s="22">
        <f t="shared" si="68"/>
        <v>167520.55300000001</v>
      </c>
      <c r="AJ810" s="22">
        <f t="shared" si="64"/>
        <v>111903.72940400001</v>
      </c>
      <c r="AK810" s="22">
        <f t="shared" si="65"/>
        <v>510599.78240399994</v>
      </c>
    </row>
    <row r="811" spans="1:37">
      <c r="A811" s="4" t="s">
        <v>16</v>
      </c>
      <c r="B811" s="7" t="s">
        <v>133</v>
      </c>
      <c r="C811" s="7"/>
      <c r="D811" s="7" t="s">
        <v>40</v>
      </c>
      <c r="E811" s="7" t="s">
        <v>94</v>
      </c>
      <c r="F811" s="9" t="s">
        <v>141</v>
      </c>
      <c r="G811" s="9" t="s">
        <v>133</v>
      </c>
      <c r="H811" s="3" t="s">
        <v>1325</v>
      </c>
      <c r="I811" s="28" t="s">
        <v>13</v>
      </c>
      <c r="J811" s="26"/>
      <c r="K811" s="26"/>
      <c r="L811" s="26"/>
      <c r="M811" s="26"/>
      <c r="N811" s="26"/>
      <c r="O811" s="26"/>
      <c r="P811" s="26"/>
      <c r="Q811" s="26"/>
      <c r="R811" s="26"/>
      <c r="S811" s="26">
        <v>0</v>
      </c>
      <c r="T811" s="26">
        <v>0</v>
      </c>
      <c r="U811" s="26">
        <v>0</v>
      </c>
      <c r="V811" s="26">
        <v>0</v>
      </c>
      <c r="W811" s="26">
        <v>0</v>
      </c>
      <c r="X811" s="26">
        <v>0</v>
      </c>
      <c r="Y811" s="26">
        <v>0</v>
      </c>
      <c r="Z811" s="26">
        <v>0</v>
      </c>
      <c r="AA811" s="26">
        <v>0</v>
      </c>
      <c r="AB811" s="26">
        <v>0</v>
      </c>
      <c r="AC811" s="26">
        <v>0</v>
      </c>
      <c r="AD811" s="26">
        <v>0</v>
      </c>
      <c r="AE811" s="26">
        <v>0</v>
      </c>
      <c r="AF811" s="26">
        <v>0</v>
      </c>
      <c r="AG811" s="22">
        <f t="shared" si="66"/>
        <v>0</v>
      </c>
      <c r="AH811" s="22">
        <f t="shared" si="67"/>
        <v>0</v>
      </c>
      <c r="AI811" s="22">
        <f t="shared" si="68"/>
        <v>0</v>
      </c>
      <c r="AJ811" s="22">
        <f t="shared" si="64"/>
        <v>0</v>
      </c>
      <c r="AK811" s="22">
        <f t="shared" si="65"/>
        <v>0</v>
      </c>
    </row>
    <row r="812" spans="1:37">
      <c r="A812" s="4" t="s">
        <v>16</v>
      </c>
      <c r="B812" s="7" t="s">
        <v>133</v>
      </c>
      <c r="C812" s="7"/>
      <c r="D812" s="7" t="s">
        <v>41</v>
      </c>
      <c r="E812" s="7" t="s">
        <v>95</v>
      </c>
      <c r="F812" s="9" t="s">
        <v>141</v>
      </c>
      <c r="G812" s="9" t="s">
        <v>133</v>
      </c>
      <c r="H812" s="3" t="s">
        <v>1325</v>
      </c>
      <c r="I812" s="28" t="s">
        <v>13</v>
      </c>
      <c r="J812" s="26"/>
      <c r="K812" s="26"/>
      <c r="L812" s="26"/>
      <c r="M812" s="26"/>
      <c r="N812" s="26"/>
      <c r="O812" s="26"/>
      <c r="P812" s="26"/>
      <c r="Q812" s="26"/>
      <c r="R812" s="26"/>
      <c r="S812" s="26">
        <v>4946.6760000000004</v>
      </c>
      <c r="T812" s="26">
        <v>4887.7870000000003</v>
      </c>
      <c r="U812" s="26">
        <v>4887.7870000000003</v>
      </c>
      <c r="V812" s="26">
        <v>4887.7870000000003</v>
      </c>
      <c r="W812" s="26">
        <v>4887.7870000000003</v>
      </c>
      <c r="X812" s="26">
        <v>4946.6760000000004</v>
      </c>
      <c r="Y812" s="26">
        <v>4887.7870000000003</v>
      </c>
      <c r="Z812" s="26">
        <v>4946.6760000000004</v>
      </c>
      <c r="AA812" s="26">
        <v>4887.7870000000003</v>
      </c>
      <c r="AB812" s="26">
        <v>4975.7671660000005</v>
      </c>
      <c r="AC812" s="26">
        <v>5035.7161680000008</v>
      </c>
      <c r="AD812" s="26">
        <v>4975.7671660000005</v>
      </c>
      <c r="AE812" s="26">
        <v>5035.7161680000008</v>
      </c>
      <c r="AF812" s="26">
        <v>4975.7671660000005</v>
      </c>
      <c r="AG812" s="22">
        <f t="shared" si="66"/>
        <v>0</v>
      </c>
      <c r="AH812" s="22">
        <f t="shared" si="67"/>
        <v>44166.75</v>
      </c>
      <c r="AI812" s="22">
        <f t="shared" si="68"/>
        <v>14987.250500000002</v>
      </c>
      <c r="AJ812" s="22">
        <f t="shared" si="64"/>
        <v>10011.483334</v>
      </c>
      <c r="AK812" s="22">
        <f t="shared" si="65"/>
        <v>69165.483833999999</v>
      </c>
    </row>
    <row r="813" spans="1:37">
      <c r="A813" s="4" t="s">
        <v>16</v>
      </c>
      <c r="B813" s="7" t="s">
        <v>133</v>
      </c>
      <c r="C813" s="7"/>
      <c r="D813" s="7" t="s">
        <v>42</v>
      </c>
      <c r="E813" s="7" t="s">
        <v>96</v>
      </c>
      <c r="F813" s="9" t="s">
        <v>141</v>
      </c>
      <c r="G813" s="9" t="s">
        <v>133</v>
      </c>
      <c r="H813" s="3" t="s">
        <v>1325</v>
      </c>
      <c r="I813" s="28" t="s">
        <v>13</v>
      </c>
      <c r="J813" s="26"/>
      <c r="K813" s="26"/>
      <c r="L813" s="26"/>
      <c r="M813" s="26"/>
      <c r="N813" s="26"/>
      <c r="O813" s="26"/>
      <c r="P813" s="26"/>
      <c r="Q813" s="26"/>
      <c r="R813" s="26"/>
      <c r="S813" s="26">
        <v>21056.196</v>
      </c>
      <c r="T813" s="26">
        <v>20805.527000000002</v>
      </c>
      <c r="U813" s="26">
        <v>20805.527000000002</v>
      </c>
      <c r="V813" s="26">
        <v>20805.527000000002</v>
      </c>
      <c r="W813" s="26">
        <v>20805.527000000002</v>
      </c>
      <c r="X813" s="26">
        <v>21056.196</v>
      </c>
      <c r="Y813" s="26">
        <v>20805.527000000002</v>
      </c>
      <c r="Z813" s="26">
        <v>21056.196</v>
      </c>
      <c r="AA813" s="26">
        <v>20805.527000000002</v>
      </c>
      <c r="AB813" s="26">
        <v>21180.026486000002</v>
      </c>
      <c r="AC813" s="26">
        <v>21435.207527999999</v>
      </c>
      <c r="AD813" s="26">
        <v>21180.026486000002</v>
      </c>
      <c r="AE813" s="26">
        <v>21435.207527999999</v>
      </c>
      <c r="AF813" s="26">
        <v>21180.026486000002</v>
      </c>
      <c r="AG813" s="22">
        <f t="shared" si="66"/>
        <v>0</v>
      </c>
      <c r="AH813" s="22">
        <f t="shared" si="67"/>
        <v>188001.75</v>
      </c>
      <c r="AI813" s="22">
        <f t="shared" si="68"/>
        <v>63795.260500000004</v>
      </c>
      <c r="AJ813" s="22">
        <f t="shared" si="64"/>
        <v>42615.234014000001</v>
      </c>
      <c r="AK813" s="22">
        <f t="shared" si="65"/>
        <v>294412.24451399996</v>
      </c>
    </row>
    <row r="814" spans="1:37">
      <c r="A814" s="4" t="s">
        <v>16</v>
      </c>
      <c r="B814" s="7" t="s">
        <v>133</v>
      </c>
      <c r="C814" s="7"/>
      <c r="D814" s="7" t="s">
        <v>1206</v>
      </c>
      <c r="E814" s="7" t="s">
        <v>1324</v>
      </c>
      <c r="F814" s="9" t="s">
        <v>141</v>
      </c>
      <c r="G814" s="9" t="s">
        <v>133</v>
      </c>
      <c r="H814" s="3" t="s">
        <v>1325</v>
      </c>
      <c r="I814" s="28" t="s">
        <v>13</v>
      </c>
      <c r="J814" s="26"/>
      <c r="K814" s="26"/>
      <c r="L814" s="26"/>
      <c r="M814" s="26"/>
      <c r="N814" s="26"/>
      <c r="O814" s="26"/>
      <c r="P814" s="26"/>
      <c r="Q814" s="26"/>
      <c r="R814" s="26"/>
      <c r="S814" s="26">
        <v>42727.819000000003</v>
      </c>
      <c r="T814" s="26">
        <v>42727.819000000003</v>
      </c>
      <c r="U814" s="26">
        <v>43242.612000000001</v>
      </c>
      <c r="V814" s="26">
        <v>42727.819000000003</v>
      </c>
      <c r="W814" s="26">
        <v>43242.612000000001</v>
      </c>
      <c r="X814" s="26">
        <v>42727.819000000003</v>
      </c>
      <c r="Y814" s="26">
        <v>43242.612000000001</v>
      </c>
      <c r="Z814" s="26">
        <v>42727.819000000003</v>
      </c>
      <c r="AA814" s="26">
        <v>43242.612000000001</v>
      </c>
      <c r="AB814" s="26">
        <v>76982.483399999997</v>
      </c>
      <c r="AC814" s="26">
        <v>76982.483399999997</v>
      </c>
      <c r="AD814" s="26">
        <v>76982.483399999997</v>
      </c>
      <c r="AE814" s="26">
        <v>76982.483399999997</v>
      </c>
      <c r="AF814" s="26">
        <v>76982.483399999997</v>
      </c>
      <c r="AG814" s="22">
        <f t="shared" si="66"/>
        <v>0</v>
      </c>
      <c r="AH814" s="22">
        <f t="shared" si="67"/>
        <v>386609.54300000006</v>
      </c>
      <c r="AI814" s="22">
        <f t="shared" si="68"/>
        <v>230947.45019999999</v>
      </c>
      <c r="AJ814" s="22">
        <f t="shared" si="64"/>
        <v>153964.96679999999</v>
      </c>
      <c r="AK814" s="22">
        <f t="shared" si="65"/>
        <v>771521.9600000002</v>
      </c>
    </row>
    <row r="815" spans="1:37">
      <c r="A815" s="4" t="s">
        <v>16</v>
      </c>
      <c r="B815" s="7" t="s">
        <v>133</v>
      </c>
      <c r="C815" s="7"/>
      <c r="D815" s="7" t="s">
        <v>43</v>
      </c>
      <c r="E815" s="7" t="s">
        <v>97</v>
      </c>
      <c r="F815" s="9" t="s">
        <v>141</v>
      </c>
      <c r="G815" s="9" t="s">
        <v>133</v>
      </c>
      <c r="H815" s="3" t="s">
        <v>1325</v>
      </c>
      <c r="I815" s="28" t="s">
        <v>13</v>
      </c>
      <c r="J815" s="26"/>
      <c r="K815" s="26"/>
      <c r="L815" s="26"/>
      <c r="M815" s="26"/>
      <c r="N815" s="26"/>
      <c r="O815" s="26"/>
      <c r="P815" s="26"/>
      <c r="Q815" s="26"/>
      <c r="R815" s="26"/>
      <c r="S815" s="26">
        <v>55067.927000000003</v>
      </c>
      <c r="T815" s="26">
        <v>55067.927000000003</v>
      </c>
      <c r="U815" s="26">
        <v>55731.396000000008</v>
      </c>
      <c r="V815" s="26">
        <v>55067.927000000003</v>
      </c>
      <c r="W815" s="26">
        <v>55731.396000000008</v>
      </c>
      <c r="X815" s="26">
        <v>55067.927000000003</v>
      </c>
      <c r="Y815" s="26">
        <v>55731.396000000008</v>
      </c>
      <c r="Z815" s="26">
        <v>55067.927000000003</v>
      </c>
      <c r="AA815" s="26">
        <v>55731.396000000008</v>
      </c>
      <c r="AB815" s="26">
        <v>56059.149686000004</v>
      </c>
      <c r="AC815" s="26">
        <v>56059.149686000004</v>
      </c>
      <c r="AD815" s="26">
        <v>56059.149686000004</v>
      </c>
      <c r="AE815" s="26">
        <v>56059.149686000004</v>
      </c>
      <c r="AF815" s="26">
        <v>56059.149686000004</v>
      </c>
      <c r="AG815" s="22">
        <f t="shared" si="66"/>
        <v>0</v>
      </c>
      <c r="AH815" s="22">
        <f t="shared" si="67"/>
        <v>498265.21900000004</v>
      </c>
      <c r="AI815" s="22">
        <f t="shared" si="68"/>
        <v>168177.449058</v>
      </c>
      <c r="AJ815" s="22">
        <f t="shared" si="64"/>
        <v>112118.29937200001</v>
      </c>
      <c r="AK815" s="22">
        <f t="shared" si="65"/>
        <v>778560.96742999984</v>
      </c>
    </row>
    <row r="816" spans="1:37">
      <c r="A816" s="4" t="s">
        <v>16</v>
      </c>
      <c r="B816" s="7" t="s">
        <v>133</v>
      </c>
      <c r="C816" s="7"/>
      <c r="D816" s="7" t="s">
        <v>68</v>
      </c>
      <c r="E816" s="7" t="s">
        <v>122</v>
      </c>
      <c r="F816" s="9" t="s">
        <v>141</v>
      </c>
      <c r="G816" s="9" t="s">
        <v>133</v>
      </c>
      <c r="H816" s="3" t="s">
        <v>1325</v>
      </c>
      <c r="I816" s="28" t="s">
        <v>13</v>
      </c>
      <c r="J816" s="26"/>
      <c r="K816" s="26"/>
      <c r="L816" s="26"/>
      <c r="M816" s="26"/>
      <c r="N816" s="26"/>
      <c r="O816" s="26"/>
      <c r="P816" s="26"/>
      <c r="Q816" s="26"/>
      <c r="R816" s="26"/>
      <c r="S816" s="26">
        <v>8714.0040000000008</v>
      </c>
      <c r="T816" s="26">
        <v>8714.0040000000008</v>
      </c>
      <c r="U816" s="26">
        <v>8818.9920000000002</v>
      </c>
      <c r="V816" s="26">
        <v>8714.0040000000008</v>
      </c>
      <c r="W816" s="26">
        <v>8818.9920000000002</v>
      </c>
      <c r="X816" s="26">
        <v>8714.0040000000008</v>
      </c>
      <c r="Y816" s="26">
        <v>8818.9920000000002</v>
      </c>
      <c r="Z816" s="26">
        <v>8714.0040000000008</v>
      </c>
      <c r="AA816" s="26">
        <v>8818.9920000000002</v>
      </c>
      <c r="AB816" s="26">
        <v>0</v>
      </c>
      <c r="AC816" s="26">
        <v>0</v>
      </c>
      <c r="AD816" s="26">
        <v>0</v>
      </c>
      <c r="AE816" s="26">
        <v>0</v>
      </c>
      <c r="AF816" s="26">
        <v>0</v>
      </c>
      <c r="AG816" s="22">
        <f t="shared" si="66"/>
        <v>0</v>
      </c>
      <c r="AH816" s="22">
        <f t="shared" si="67"/>
        <v>78845.987999999998</v>
      </c>
      <c r="AI816" s="22">
        <f t="shared" si="68"/>
        <v>0</v>
      </c>
      <c r="AJ816" s="22">
        <f t="shared" si="64"/>
        <v>0</v>
      </c>
      <c r="AK816" s="22">
        <f t="shared" si="65"/>
        <v>78845.987999999998</v>
      </c>
    </row>
    <row r="817" spans="1:37">
      <c r="A817" s="4" t="s">
        <v>16</v>
      </c>
      <c r="B817" s="7" t="s">
        <v>133</v>
      </c>
      <c r="C817" s="7"/>
      <c r="D817" s="7" t="s">
        <v>44</v>
      </c>
      <c r="E817" s="7" t="s">
        <v>98</v>
      </c>
      <c r="F817" s="9" t="s">
        <v>141</v>
      </c>
      <c r="G817" s="9" t="s">
        <v>133</v>
      </c>
      <c r="H817" s="3" t="s">
        <v>1325</v>
      </c>
      <c r="I817" s="28" t="s">
        <v>13</v>
      </c>
      <c r="J817" s="26"/>
      <c r="K817" s="26"/>
      <c r="L817" s="26"/>
      <c r="M817" s="26"/>
      <c r="N817" s="26"/>
      <c r="O817" s="26"/>
      <c r="P817" s="26"/>
      <c r="Q817" s="26"/>
      <c r="R817" s="26"/>
      <c r="S817" s="26">
        <v>691108.26</v>
      </c>
      <c r="T817" s="26">
        <v>806292.97</v>
      </c>
      <c r="U817" s="26">
        <v>1036662.39</v>
      </c>
      <c r="V817" s="26">
        <v>1036662.39</v>
      </c>
      <c r="W817" s="26">
        <v>1151847.1000000001</v>
      </c>
      <c r="X817" s="26">
        <v>1151847.1000000001</v>
      </c>
      <c r="Y817" s="26">
        <v>1151847.1000000001</v>
      </c>
      <c r="Z817" s="26">
        <v>1036662.39</v>
      </c>
      <c r="AA817" s="26">
        <v>1036662.39</v>
      </c>
      <c r="AB817" s="26">
        <v>966206.196</v>
      </c>
      <c r="AC817" s="26">
        <v>845430.42150000005</v>
      </c>
      <c r="AD817" s="26">
        <v>724654.647</v>
      </c>
      <c r="AE817" s="26">
        <v>724654.647</v>
      </c>
      <c r="AF817" s="26">
        <v>845430.42150000005</v>
      </c>
      <c r="AG817" s="22">
        <f t="shared" si="66"/>
        <v>0</v>
      </c>
      <c r="AH817" s="22">
        <f t="shared" si="67"/>
        <v>9099592.0899999999</v>
      </c>
      <c r="AI817" s="22">
        <f t="shared" si="68"/>
        <v>2536291.2645</v>
      </c>
      <c r="AJ817" s="22">
        <f t="shared" si="64"/>
        <v>1570085.0685000001</v>
      </c>
      <c r="AK817" s="22">
        <f t="shared" si="65"/>
        <v>13205968.422999999</v>
      </c>
    </row>
    <row r="818" spans="1:37">
      <c r="A818" s="4" t="s">
        <v>16</v>
      </c>
      <c r="B818" s="7" t="s">
        <v>133</v>
      </c>
      <c r="C818" s="7"/>
      <c r="D818" s="7" t="s">
        <v>45</v>
      </c>
      <c r="E818" s="7" t="s">
        <v>99</v>
      </c>
      <c r="F818" s="9" t="s">
        <v>141</v>
      </c>
      <c r="G818" s="9" t="s">
        <v>133</v>
      </c>
      <c r="H818" s="3" t="s">
        <v>1325</v>
      </c>
      <c r="I818" s="28" t="s">
        <v>13</v>
      </c>
      <c r="J818" s="26"/>
      <c r="K818" s="26"/>
      <c r="L818" s="26"/>
      <c r="M818" s="26"/>
      <c r="N818" s="26"/>
      <c r="O818" s="26"/>
      <c r="P818" s="26"/>
      <c r="Q818" s="26"/>
      <c r="R818" s="26"/>
      <c r="S818" s="26">
        <v>1108666.3700000001</v>
      </c>
      <c r="T818" s="26">
        <v>1108666.3700000001</v>
      </c>
      <c r="U818" s="26">
        <v>1108666.3700000001</v>
      </c>
      <c r="V818" s="26">
        <v>1425428.19</v>
      </c>
      <c r="W818" s="26">
        <v>1742190.01</v>
      </c>
      <c r="X818" s="26">
        <v>1425428.19</v>
      </c>
      <c r="Y818" s="26">
        <v>1583809.1</v>
      </c>
      <c r="Z818" s="26">
        <v>1425428.19</v>
      </c>
      <c r="AA818" s="26">
        <v>1425428.19</v>
      </c>
      <c r="AB818" s="26">
        <v>1349629.7879999999</v>
      </c>
      <c r="AC818" s="26">
        <v>1180926.0645000001</v>
      </c>
      <c r="AD818" s="26">
        <v>1180926.0645000001</v>
      </c>
      <c r="AE818" s="26">
        <v>1180926.0645000001</v>
      </c>
      <c r="AF818" s="26">
        <v>1180926.0645000001</v>
      </c>
      <c r="AG818" s="22">
        <f t="shared" si="66"/>
        <v>0</v>
      </c>
      <c r="AH818" s="22">
        <f t="shared" si="67"/>
        <v>12353710.979999999</v>
      </c>
      <c r="AI818" s="22">
        <f t="shared" si="68"/>
        <v>3711481.9170000004</v>
      </c>
      <c r="AJ818" s="22">
        <f t="shared" si="64"/>
        <v>2361852.1290000002</v>
      </c>
      <c r="AK818" s="22">
        <f t="shared" si="65"/>
        <v>18427045.026000001</v>
      </c>
    </row>
    <row r="819" spans="1:37">
      <c r="A819" s="4" t="s">
        <v>16</v>
      </c>
      <c r="B819" s="7" t="s">
        <v>133</v>
      </c>
      <c r="C819" s="7"/>
      <c r="D819" s="7" t="s">
        <v>46</v>
      </c>
      <c r="E819" s="7" t="s">
        <v>100</v>
      </c>
      <c r="F819" s="9" t="s">
        <v>141</v>
      </c>
      <c r="G819" s="9" t="s">
        <v>133</v>
      </c>
      <c r="H819" s="3" t="s">
        <v>1325</v>
      </c>
      <c r="I819" s="28" t="s">
        <v>13</v>
      </c>
      <c r="J819" s="26"/>
      <c r="K819" s="26"/>
      <c r="L819" s="26"/>
      <c r="M819" s="26"/>
      <c r="N819" s="26"/>
      <c r="O819" s="26"/>
      <c r="P819" s="26"/>
      <c r="Q819" s="26"/>
      <c r="R819" s="26"/>
      <c r="S819" s="26">
        <v>157160.16</v>
      </c>
      <c r="T819" s="26">
        <v>192084.64</v>
      </c>
      <c r="U819" s="26">
        <v>122235.68</v>
      </c>
      <c r="V819" s="26">
        <v>209546.88</v>
      </c>
      <c r="W819" s="26">
        <v>227009.12</v>
      </c>
      <c r="X819" s="26">
        <v>192084.64</v>
      </c>
      <c r="Y819" s="26">
        <v>157160.16</v>
      </c>
      <c r="Z819" s="26">
        <v>87311.2</v>
      </c>
      <c r="AA819" s="26">
        <v>87311.2</v>
      </c>
      <c r="AB819" s="26">
        <v>71106.241280000002</v>
      </c>
      <c r="AC819" s="26">
        <v>124435.92224</v>
      </c>
      <c r="AD819" s="26">
        <v>124435.92224</v>
      </c>
      <c r="AE819" s="26">
        <v>159989.04287999999</v>
      </c>
      <c r="AF819" s="26">
        <v>195542.16352000003</v>
      </c>
      <c r="AG819" s="22">
        <f t="shared" si="66"/>
        <v>0</v>
      </c>
      <c r="AH819" s="22">
        <f t="shared" si="67"/>
        <v>1431903.68</v>
      </c>
      <c r="AI819" s="22">
        <f t="shared" si="68"/>
        <v>319978.08575999999</v>
      </c>
      <c r="AJ819" s="22">
        <f t="shared" si="64"/>
        <v>355531.20640000002</v>
      </c>
      <c r="AK819" s="22">
        <f t="shared" si="65"/>
        <v>2107412.9721599999</v>
      </c>
    </row>
    <row r="820" spans="1:37">
      <c r="A820" s="4" t="s">
        <v>16</v>
      </c>
      <c r="B820" s="7" t="s">
        <v>133</v>
      </c>
      <c r="C820" s="7"/>
      <c r="D820" s="7" t="s">
        <v>47</v>
      </c>
      <c r="E820" s="7" t="s">
        <v>101</v>
      </c>
      <c r="F820" s="9" t="s">
        <v>141</v>
      </c>
      <c r="G820" s="9" t="s">
        <v>133</v>
      </c>
      <c r="H820" s="3" t="s">
        <v>1325</v>
      </c>
      <c r="I820" s="28" t="s">
        <v>13</v>
      </c>
      <c r="J820" s="26"/>
      <c r="K820" s="26"/>
      <c r="L820" s="26"/>
      <c r="M820" s="26"/>
      <c r="N820" s="26"/>
      <c r="O820" s="26"/>
      <c r="P820" s="26"/>
      <c r="Q820" s="26"/>
      <c r="R820" s="26"/>
      <c r="S820" s="26">
        <v>142347.42000000001</v>
      </c>
      <c r="T820" s="26">
        <v>134439.23000000001</v>
      </c>
      <c r="U820" s="26">
        <v>126531.04</v>
      </c>
      <c r="V820" s="26">
        <v>31632.76</v>
      </c>
      <c r="W820" s="26">
        <v>47449.14</v>
      </c>
      <c r="X820" s="26">
        <v>31632.76</v>
      </c>
      <c r="Y820" s="26">
        <v>23724.57</v>
      </c>
      <c r="Z820" s="26">
        <v>31632.76</v>
      </c>
      <c r="AA820" s="26">
        <v>55357.33</v>
      </c>
      <c r="AB820" s="26">
        <v>40252.687099999996</v>
      </c>
      <c r="AC820" s="26">
        <v>48303.224520000003</v>
      </c>
      <c r="AD820" s="26">
        <v>80505.374199999991</v>
      </c>
      <c r="AE820" s="26">
        <v>144909.67356000002</v>
      </c>
      <c r="AF820" s="26">
        <v>136859.13614000002</v>
      </c>
      <c r="AG820" s="22">
        <f t="shared" si="66"/>
        <v>0</v>
      </c>
      <c r="AH820" s="22">
        <f t="shared" si="67"/>
        <v>624747.01</v>
      </c>
      <c r="AI820" s="22">
        <f t="shared" si="68"/>
        <v>169061.28581999999</v>
      </c>
      <c r="AJ820" s="22">
        <f t="shared" si="64"/>
        <v>281768.80970000004</v>
      </c>
      <c r="AK820" s="22">
        <f t="shared" si="65"/>
        <v>1075577.10552</v>
      </c>
    </row>
    <row r="821" spans="1:37">
      <c r="A821" s="4" t="s">
        <v>16</v>
      </c>
      <c r="B821" s="7" t="s">
        <v>133</v>
      </c>
      <c r="C821" s="7"/>
      <c r="D821" s="7" t="s">
        <v>84</v>
      </c>
      <c r="E821" s="7" t="s">
        <v>140</v>
      </c>
      <c r="F821" s="9" t="s">
        <v>141</v>
      </c>
      <c r="G821" s="9" t="s">
        <v>133</v>
      </c>
      <c r="H821" s="3" t="s">
        <v>1325</v>
      </c>
      <c r="I821" s="28" t="s">
        <v>13</v>
      </c>
      <c r="J821" s="26"/>
      <c r="K821" s="26"/>
      <c r="L821" s="26"/>
      <c r="M821" s="26"/>
      <c r="N821" s="26"/>
      <c r="O821" s="26"/>
      <c r="P821" s="26"/>
      <c r="Q821" s="26"/>
      <c r="R821" s="26"/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  <c r="Z821" s="26">
        <v>0</v>
      </c>
      <c r="AA821" s="26">
        <v>0</v>
      </c>
      <c r="AB821" s="26">
        <v>0</v>
      </c>
      <c r="AC821" s="26">
        <v>0</v>
      </c>
      <c r="AD821" s="26">
        <v>0</v>
      </c>
      <c r="AE821" s="26">
        <v>0</v>
      </c>
      <c r="AF821" s="26">
        <v>0</v>
      </c>
      <c r="AG821" s="22">
        <f t="shared" si="66"/>
        <v>0</v>
      </c>
      <c r="AH821" s="22">
        <f t="shared" si="67"/>
        <v>0</v>
      </c>
      <c r="AI821" s="22">
        <f t="shared" si="68"/>
        <v>0</v>
      </c>
      <c r="AJ821" s="22">
        <f t="shared" si="64"/>
        <v>0</v>
      </c>
      <c r="AK821" s="22">
        <f t="shared" si="65"/>
        <v>0</v>
      </c>
    </row>
    <row r="822" spans="1:37">
      <c r="A822" s="4" t="s">
        <v>16</v>
      </c>
      <c r="B822" s="7" t="s">
        <v>133</v>
      </c>
      <c r="C822" s="7"/>
      <c r="D822" s="7" t="s">
        <v>48</v>
      </c>
      <c r="E822" s="7" t="s">
        <v>102</v>
      </c>
      <c r="F822" s="9" t="s">
        <v>141</v>
      </c>
      <c r="G822" s="9" t="s">
        <v>133</v>
      </c>
      <c r="H822" s="3" t="s">
        <v>1325</v>
      </c>
      <c r="I822" s="28" t="s">
        <v>13</v>
      </c>
      <c r="J822" s="26"/>
      <c r="K822" s="26"/>
      <c r="L822" s="26"/>
      <c r="M822" s="26"/>
      <c r="N822" s="26"/>
      <c r="O822" s="26"/>
      <c r="P822" s="26"/>
      <c r="Q822" s="26"/>
      <c r="R822" s="26"/>
      <c r="S822" s="26">
        <v>41977.919999999998</v>
      </c>
      <c r="T822" s="26">
        <v>41977.919999999998</v>
      </c>
      <c r="U822" s="26">
        <v>47225.16</v>
      </c>
      <c r="V822" s="26">
        <v>47225.16</v>
      </c>
      <c r="W822" s="26">
        <v>47225.16</v>
      </c>
      <c r="X822" s="26">
        <v>47225.16</v>
      </c>
      <c r="Y822" s="26">
        <v>41977.919999999998</v>
      </c>
      <c r="Z822" s="26">
        <v>41977.919999999998</v>
      </c>
      <c r="AA822" s="26">
        <v>41977.919999999998</v>
      </c>
      <c r="AB822" s="26">
        <v>42733.522559999998</v>
      </c>
      <c r="AC822" s="26">
        <v>42733.522559999998</v>
      </c>
      <c r="AD822" s="26">
        <v>42733.522559999998</v>
      </c>
      <c r="AE822" s="26">
        <v>42733.522559999998</v>
      </c>
      <c r="AF822" s="26">
        <v>42733.522559999998</v>
      </c>
      <c r="AG822" s="22">
        <f t="shared" si="66"/>
        <v>0</v>
      </c>
      <c r="AH822" s="22">
        <f t="shared" si="67"/>
        <v>398790.23999999993</v>
      </c>
      <c r="AI822" s="22">
        <f t="shared" si="68"/>
        <v>128200.56767999999</v>
      </c>
      <c r="AJ822" s="22">
        <f t="shared" si="64"/>
        <v>85467.045119999995</v>
      </c>
      <c r="AK822" s="22">
        <f t="shared" si="65"/>
        <v>612457.85279999988</v>
      </c>
    </row>
    <row r="823" spans="1:37">
      <c r="A823" s="4" t="s">
        <v>16</v>
      </c>
      <c r="B823" s="7" t="s">
        <v>133</v>
      </c>
      <c r="C823" s="7"/>
      <c r="D823" s="7" t="s">
        <v>49</v>
      </c>
      <c r="E823" s="7" t="s">
        <v>103</v>
      </c>
      <c r="F823" s="9" t="s">
        <v>141</v>
      </c>
      <c r="G823" s="9" t="s">
        <v>133</v>
      </c>
      <c r="H823" s="3" t="s">
        <v>1325</v>
      </c>
      <c r="I823" s="28" t="s">
        <v>13</v>
      </c>
      <c r="J823" s="26"/>
      <c r="K823" s="26"/>
      <c r="L823" s="26"/>
      <c r="M823" s="26"/>
      <c r="N823" s="26"/>
      <c r="O823" s="26"/>
      <c r="P823" s="26"/>
      <c r="Q823" s="26"/>
      <c r="R823" s="26"/>
      <c r="S823" s="26">
        <v>30000</v>
      </c>
      <c r="T823" s="26">
        <v>24000</v>
      </c>
      <c r="U823" s="26">
        <v>18000</v>
      </c>
      <c r="V823" s="26">
        <v>24000</v>
      </c>
      <c r="W823" s="26">
        <v>24000</v>
      </c>
      <c r="X823" s="26">
        <v>15000</v>
      </c>
      <c r="Y823" s="26">
        <v>15000</v>
      </c>
      <c r="Z823" s="26">
        <v>15000</v>
      </c>
      <c r="AA823" s="26">
        <v>15000</v>
      </c>
      <c r="AB823" s="26">
        <v>91620</v>
      </c>
      <c r="AC823" s="26">
        <v>122160</v>
      </c>
      <c r="AD823" s="26">
        <v>91620</v>
      </c>
      <c r="AE823" s="26">
        <v>76350</v>
      </c>
      <c r="AF823" s="26">
        <v>61080</v>
      </c>
      <c r="AG823" s="22">
        <f t="shared" si="66"/>
        <v>0</v>
      </c>
      <c r="AH823" s="22">
        <f t="shared" si="67"/>
        <v>180000</v>
      </c>
      <c r="AI823" s="22">
        <f t="shared" si="68"/>
        <v>305400</v>
      </c>
      <c r="AJ823" s="22">
        <f t="shared" si="64"/>
        <v>137430</v>
      </c>
      <c r="AK823" s="22">
        <f t="shared" si="65"/>
        <v>622830</v>
      </c>
    </row>
    <row r="824" spans="1:37">
      <c r="A824" s="4" t="s">
        <v>16</v>
      </c>
      <c r="B824" s="7" t="s">
        <v>133</v>
      </c>
      <c r="C824" s="7"/>
      <c r="D824" s="7" t="s">
        <v>50</v>
      </c>
      <c r="E824" s="7" t="s">
        <v>104</v>
      </c>
      <c r="F824" s="9" t="s">
        <v>141</v>
      </c>
      <c r="G824" s="9" t="s">
        <v>133</v>
      </c>
      <c r="H824" s="3" t="s">
        <v>1325</v>
      </c>
      <c r="I824" s="28" t="s">
        <v>13</v>
      </c>
      <c r="J824" s="26"/>
      <c r="K824" s="26"/>
      <c r="L824" s="26"/>
      <c r="M824" s="26"/>
      <c r="N824" s="26"/>
      <c r="O824" s="26"/>
      <c r="P824" s="26"/>
      <c r="Q824" s="26"/>
      <c r="R824" s="26"/>
      <c r="S824" s="26">
        <v>0</v>
      </c>
      <c r="T824" s="26">
        <v>0</v>
      </c>
      <c r="U824" s="26">
        <v>0</v>
      </c>
      <c r="V824" s="26">
        <v>0</v>
      </c>
      <c r="W824" s="26">
        <v>0</v>
      </c>
      <c r="X824" s="26">
        <v>0</v>
      </c>
      <c r="Y824" s="26">
        <v>0</v>
      </c>
      <c r="Z824" s="26">
        <v>0</v>
      </c>
      <c r="AA824" s="26">
        <v>0</v>
      </c>
      <c r="AB824" s="26">
        <v>0</v>
      </c>
      <c r="AC824" s="26">
        <v>0</v>
      </c>
      <c r="AD824" s="26">
        <v>0</v>
      </c>
      <c r="AE824" s="26">
        <v>0</v>
      </c>
      <c r="AF824" s="26">
        <v>0</v>
      </c>
      <c r="AG824" s="22">
        <f t="shared" si="66"/>
        <v>0</v>
      </c>
      <c r="AH824" s="22">
        <f t="shared" si="67"/>
        <v>0</v>
      </c>
      <c r="AI824" s="22">
        <f t="shared" si="68"/>
        <v>0</v>
      </c>
      <c r="AJ824" s="22">
        <f t="shared" si="64"/>
        <v>0</v>
      </c>
      <c r="AK824" s="22">
        <f t="shared" si="65"/>
        <v>0</v>
      </c>
    </row>
    <row r="825" spans="1:37">
      <c r="A825" s="4" t="s">
        <v>16</v>
      </c>
      <c r="B825" s="7" t="s">
        <v>133</v>
      </c>
      <c r="C825" s="7"/>
      <c r="D825" s="7" t="s">
        <v>51</v>
      </c>
      <c r="E825" s="7" t="s">
        <v>105</v>
      </c>
      <c r="F825" s="9" t="s">
        <v>141</v>
      </c>
      <c r="G825" s="9" t="s">
        <v>133</v>
      </c>
      <c r="H825" s="3" t="s">
        <v>1325</v>
      </c>
      <c r="I825" s="28" t="s">
        <v>13</v>
      </c>
      <c r="J825" s="26"/>
      <c r="K825" s="26"/>
      <c r="L825" s="26"/>
      <c r="M825" s="26"/>
      <c r="N825" s="26"/>
      <c r="O825" s="26"/>
      <c r="P825" s="26"/>
      <c r="Q825" s="26"/>
      <c r="R825" s="26"/>
      <c r="S825" s="26">
        <v>11671.128000000001</v>
      </c>
      <c r="T825" s="26">
        <v>11532.186000000002</v>
      </c>
      <c r="U825" s="26">
        <v>11532.186000000002</v>
      </c>
      <c r="V825" s="26">
        <v>11532.186000000002</v>
      </c>
      <c r="W825" s="26">
        <v>11532.186000000002</v>
      </c>
      <c r="X825" s="26">
        <v>11671.128000000001</v>
      </c>
      <c r="Y825" s="26">
        <v>11532.186000000002</v>
      </c>
      <c r="Z825" s="26">
        <v>11671.128000000001</v>
      </c>
      <c r="AA825" s="26">
        <v>11532.186000000002</v>
      </c>
      <c r="AB825" s="26">
        <v>11739.765348000003</v>
      </c>
      <c r="AC825" s="26">
        <v>11881.208304000002</v>
      </c>
      <c r="AD825" s="26">
        <v>11739.765348000003</v>
      </c>
      <c r="AE825" s="26">
        <v>11881.208304000002</v>
      </c>
      <c r="AF825" s="26">
        <v>11739.765348000003</v>
      </c>
      <c r="AG825" s="22">
        <f t="shared" si="66"/>
        <v>0</v>
      </c>
      <c r="AH825" s="22">
        <f t="shared" si="67"/>
        <v>104206.5</v>
      </c>
      <c r="AI825" s="22">
        <f t="shared" si="68"/>
        <v>35360.739000000009</v>
      </c>
      <c r="AJ825" s="22">
        <f t="shared" ref="AJ825:AJ885" si="69">SUM(AE825:AF825)</f>
        <v>23620.973652000004</v>
      </c>
      <c r="AK825" s="22">
        <f t="shared" si="65"/>
        <v>163188.21265200002</v>
      </c>
    </row>
    <row r="826" spans="1:37">
      <c r="A826" s="4" t="s">
        <v>16</v>
      </c>
      <c r="B826" s="7" t="s">
        <v>133</v>
      </c>
      <c r="C826" s="7"/>
      <c r="D826" s="7" t="s">
        <v>52</v>
      </c>
      <c r="E826" s="7" t="s">
        <v>106</v>
      </c>
      <c r="F826" s="9" t="s">
        <v>141</v>
      </c>
      <c r="G826" s="9" t="s">
        <v>133</v>
      </c>
      <c r="H826" s="3" t="s">
        <v>1325</v>
      </c>
      <c r="I826" s="28" t="s">
        <v>13</v>
      </c>
      <c r="J826" s="26"/>
      <c r="K826" s="26"/>
      <c r="L826" s="26"/>
      <c r="M826" s="26"/>
      <c r="N826" s="26"/>
      <c r="O826" s="26"/>
      <c r="P826" s="26"/>
      <c r="Q826" s="26"/>
      <c r="R826" s="26"/>
      <c r="S826" s="26">
        <v>16697.099999999999</v>
      </c>
      <c r="T826" s="26">
        <v>10018.26</v>
      </c>
      <c r="U826" s="26">
        <v>13357.68</v>
      </c>
      <c r="V826" s="26">
        <v>13357.68</v>
      </c>
      <c r="W826" s="26">
        <v>16697.099999999999</v>
      </c>
      <c r="X826" s="26">
        <v>23375.94</v>
      </c>
      <c r="Y826" s="26">
        <v>15027.39</v>
      </c>
      <c r="Z826" s="26">
        <v>13357.68</v>
      </c>
      <c r="AA826" s="26">
        <v>10018.26</v>
      </c>
      <c r="AB826" s="26">
        <v>13088.1715</v>
      </c>
      <c r="AC826" s="26">
        <v>28793.977299999999</v>
      </c>
      <c r="AD826" s="26">
        <v>13088.1715</v>
      </c>
      <c r="AE826" s="26">
        <v>26176.343000000001</v>
      </c>
      <c r="AF826" s="26">
        <v>15705.8058</v>
      </c>
      <c r="AG826" s="22">
        <f t="shared" si="66"/>
        <v>0</v>
      </c>
      <c r="AH826" s="22">
        <f t="shared" si="67"/>
        <v>131907.09000000003</v>
      </c>
      <c r="AI826" s="22">
        <f t="shared" si="68"/>
        <v>54970.320299999992</v>
      </c>
      <c r="AJ826" s="22">
        <f t="shared" si="69"/>
        <v>41882.148800000003</v>
      </c>
      <c r="AK826" s="22">
        <f t="shared" si="65"/>
        <v>228759.55910000001</v>
      </c>
    </row>
    <row r="827" spans="1:37">
      <c r="A827" s="4" t="s">
        <v>16</v>
      </c>
      <c r="B827" s="7" t="s">
        <v>133</v>
      </c>
      <c r="C827" s="7"/>
      <c r="D827" s="7" t="s">
        <v>53</v>
      </c>
      <c r="E827" s="7" t="s">
        <v>107</v>
      </c>
      <c r="F827" s="9" t="s">
        <v>141</v>
      </c>
      <c r="G827" s="9" t="s">
        <v>133</v>
      </c>
      <c r="H827" s="3" t="s">
        <v>1325</v>
      </c>
      <c r="I827" s="28" t="s">
        <v>13</v>
      </c>
      <c r="J827" s="26"/>
      <c r="K827" s="26"/>
      <c r="L827" s="26"/>
      <c r="M827" s="26"/>
      <c r="N827" s="26"/>
      <c r="O827" s="26"/>
      <c r="P827" s="26"/>
      <c r="Q827" s="26"/>
      <c r="R827" s="26"/>
      <c r="S827" s="26">
        <v>20523.93</v>
      </c>
      <c r="T827" s="26">
        <v>23455.919999999998</v>
      </c>
      <c r="U827" s="26">
        <v>41047.86</v>
      </c>
      <c r="V827" s="26">
        <v>23455.919999999998</v>
      </c>
      <c r="W827" s="26">
        <v>23455.919999999998</v>
      </c>
      <c r="X827" s="26">
        <v>23455.919999999998</v>
      </c>
      <c r="Y827" s="26">
        <v>29319.9</v>
      </c>
      <c r="Z827" s="26">
        <v>23455.919999999998</v>
      </c>
      <c r="AA827" s="26">
        <v>17591.939999999999</v>
      </c>
      <c r="AB827" s="26">
        <v>23639.364840000002</v>
      </c>
      <c r="AC827" s="26">
        <v>27579.258980000002</v>
      </c>
      <c r="AD827" s="26">
        <v>39398.941400000003</v>
      </c>
      <c r="AE827" s="26">
        <v>27579.258980000002</v>
      </c>
      <c r="AF827" s="26">
        <v>31519.153119999999</v>
      </c>
      <c r="AG827" s="22">
        <f t="shared" si="66"/>
        <v>0</v>
      </c>
      <c r="AH827" s="22">
        <f t="shared" si="67"/>
        <v>225763.22999999998</v>
      </c>
      <c r="AI827" s="22">
        <f t="shared" si="68"/>
        <v>90617.565220000019</v>
      </c>
      <c r="AJ827" s="22">
        <f t="shared" si="69"/>
        <v>59098.412100000001</v>
      </c>
      <c r="AK827" s="22">
        <f t="shared" si="65"/>
        <v>375479.20731999993</v>
      </c>
    </row>
    <row r="828" spans="1:37">
      <c r="A828" s="4" t="s">
        <v>16</v>
      </c>
      <c r="B828" s="7" t="s">
        <v>133</v>
      </c>
      <c r="C828" s="7"/>
      <c r="D828" s="7" t="s">
        <v>54</v>
      </c>
      <c r="E828" s="7" t="s">
        <v>108</v>
      </c>
      <c r="F828" s="9" t="s">
        <v>141</v>
      </c>
      <c r="G828" s="9" t="s">
        <v>133</v>
      </c>
      <c r="H828" s="3" t="s">
        <v>1325</v>
      </c>
      <c r="I828" s="28" t="s">
        <v>13</v>
      </c>
      <c r="J828" s="26"/>
      <c r="K828" s="26"/>
      <c r="L828" s="26"/>
      <c r="M828" s="26"/>
      <c r="N828" s="26"/>
      <c r="O828" s="26"/>
      <c r="P828" s="26"/>
      <c r="Q828" s="26"/>
      <c r="R828" s="26"/>
      <c r="S828" s="26">
        <v>3184.44</v>
      </c>
      <c r="T828" s="26">
        <v>7961.1</v>
      </c>
      <c r="U828" s="26">
        <v>3184.44</v>
      </c>
      <c r="V828" s="26">
        <v>11145.54</v>
      </c>
      <c r="W828" s="26">
        <v>4776.66</v>
      </c>
      <c r="X828" s="26">
        <v>12737.76</v>
      </c>
      <c r="Y828" s="26">
        <v>12737.76</v>
      </c>
      <c r="Z828" s="26">
        <v>3184.44</v>
      </c>
      <c r="AA828" s="26">
        <v>11145.54</v>
      </c>
      <c r="AB828" s="26">
        <v>2139.55096</v>
      </c>
      <c r="AC828" s="26">
        <v>4279.1019200000001</v>
      </c>
      <c r="AD828" s="26">
        <v>6418.6528799999996</v>
      </c>
      <c r="AE828" s="26">
        <v>4279.1019200000001</v>
      </c>
      <c r="AF828" s="26">
        <v>10697.754800000001</v>
      </c>
      <c r="AG828" s="22">
        <f t="shared" si="66"/>
        <v>0</v>
      </c>
      <c r="AH828" s="22">
        <f t="shared" si="67"/>
        <v>70057.680000000008</v>
      </c>
      <c r="AI828" s="22">
        <f t="shared" si="68"/>
        <v>12837.305759999999</v>
      </c>
      <c r="AJ828" s="22">
        <f t="shared" si="69"/>
        <v>14976.85672</v>
      </c>
      <c r="AK828" s="22">
        <f t="shared" si="65"/>
        <v>97871.842479999992</v>
      </c>
    </row>
    <row r="829" spans="1:37">
      <c r="A829" s="4" t="s">
        <v>16</v>
      </c>
      <c r="B829" s="7" t="s">
        <v>133</v>
      </c>
      <c r="C829" s="7"/>
      <c r="D829" s="7" t="s">
        <v>55</v>
      </c>
      <c r="E829" s="7" t="s">
        <v>109</v>
      </c>
      <c r="F829" s="9" t="s">
        <v>141</v>
      </c>
      <c r="G829" s="9" t="s">
        <v>133</v>
      </c>
      <c r="H829" s="3" t="s">
        <v>1325</v>
      </c>
      <c r="I829" s="28" t="s">
        <v>13</v>
      </c>
      <c r="J829" s="26"/>
      <c r="K829" s="26"/>
      <c r="L829" s="26"/>
      <c r="M829" s="26"/>
      <c r="N829" s="26"/>
      <c r="O829" s="26"/>
      <c r="P829" s="26"/>
      <c r="Q829" s="26"/>
      <c r="R829" s="26"/>
      <c r="S829" s="26">
        <v>0</v>
      </c>
      <c r="T829" s="26">
        <v>0</v>
      </c>
      <c r="U829" s="26">
        <v>0</v>
      </c>
      <c r="V829" s="26">
        <v>0</v>
      </c>
      <c r="W829" s="26">
        <v>0</v>
      </c>
      <c r="X829" s="26">
        <v>0</v>
      </c>
      <c r="Y829" s="26">
        <v>0</v>
      </c>
      <c r="Z829" s="26">
        <v>0</v>
      </c>
      <c r="AA829" s="26">
        <v>0</v>
      </c>
      <c r="AB829" s="26">
        <v>0</v>
      </c>
      <c r="AC829" s="26">
        <v>0</v>
      </c>
      <c r="AD829" s="26">
        <v>0</v>
      </c>
      <c r="AE829" s="26">
        <v>0</v>
      </c>
      <c r="AF829" s="26">
        <v>0</v>
      </c>
      <c r="AG829" s="22">
        <f t="shared" si="66"/>
        <v>0</v>
      </c>
      <c r="AH829" s="22">
        <f t="shared" si="67"/>
        <v>0</v>
      </c>
      <c r="AI829" s="22">
        <f t="shared" si="68"/>
        <v>0</v>
      </c>
      <c r="AJ829" s="22">
        <f t="shared" si="69"/>
        <v>0</v>
      </c>
      <c r="AK829" s="22">
        <f t="shared" si="65"/>
        <v>0</v>
      </c>
    </row>
    <row r="830" spans="1:37">
      <c r="A830" s="4" t="s">
        <v>16</v>
      </c>
      <c r="B830" s="7" t="s">
        <v>133</v>
      </c>
      <c r="C830" s="7"/>
      <c r="D830" s="7" t="s">
        <v>56</v>
      </c>
      <c r="E830" s="7" t="s">
        <v>110</v>
      </c>
      <c r="F830" s="9" t="s">
        <v>141</v>
      </c>
      <c r="G830" s="9" t="s">
        <v>133</v>
      </c>
      <c r="H830" s="3" t="s">
        <v>1325</v>
      </c>
      <c r="I830" s="28" t="s">
        <v>13</v>
      </c>
      <c r="J830" s="26"/>
      <c r="K830" s="26"/>
      <c r="L830" s="26"/>
      <c r="M830" s="26"/>
      <c r="N830" s="26"/>
      <c r="O830" s="26"/>
      <c r="P830" s="26"/>
      <c r="Q830" s="26"/>
      <c r="R830" s="26"/>
      <c r="S830" s="26">
        <v>2250</v>
      </c>
      <c r="T830" s="26">
        <v>1250</v>
      </c>
      <c r="U830" s="26">
        <v>2250</v>
      </c>
      <c r="V830" s="26">
        <v>2500</v>
      </c>
      <c r="W830" s="26">
        <v>2500</v>
      </c>
      <c r="X830" s="26">
        <v>3000</v>
      </c>
      <c r="Y830" s="26">
        <v>2500</v>
      </c>
      <c r="Z830" s="26">
        <v>1750</v>
      </c>
      <c r="AA830" s="26">
        <v>2500</v>
      </c>
      <c r="AB830" s="26">
        <v>2672.1787399999998</v>
      </c>
      <c r="AC830" s="26">
        <v>1145.21946</v>
      </c>
      <c r="AD830" s="26">
        <v>3053.9185600000001</v>
      </c>
      <c r="AE830" s="26">
        <v>3435.6583799999999</v>
      </c>
      <c r="AF830" s="26">
        <v>1908.6991</v>
      </c>
      <c r="AG830" s="22">
        <f t="shared" si="66"/>
        <v>0</v>
      </c>
      <c r="AH830" s="22">
        <f t="shared" si="67"/>
        <v>20500</v>
      </c>
      <c r="AI830" s="22">
        <f t="shared" si="68"/>
        <v>6871.3167599999997</v>
      </c>
      <c r="AJ830" s="22">
        <f t="shared" si="69"/>
        <v>5344.3574799999997</v>
      </c>
      <c r="AK830" s="22">
        <f t="shared" ref="AK830:AK890" si="70">SUM(J830:AF830)</f>
        <v>32715.674240000004</v>
      </c>
    </row>
    <row r="831" spans="1:37">
      <c r="A831" s="4" t="s">
        <v>16</v>
      </c>
      <c r="B831" s="7" t="s">
        <v>133</v>
      </c>
      <c r="C831" s="7"/>
      <c r="D831" s="7" t="s">
        <v>57</v>
      </c>
      <c r="E831" s="7" t="s">
        <v>111</v>
      </c>
      <c r="F831" s="9" t="s">
        <v>141</v>
      </c>
      <c r="G831" s="9" t="s">
        <v>133</v>
      </c>
      <c r="H831" s="3" t="s">
        <v>1325</v>
      </c>
      <c r="I831" s="28" t="s">
        <v>13</v>
      </c>
      <c r="J831" s="26"/>
      <c r="K831" s="26"/>
      <c r="L831" s="26"/>
      <c r="M831" s="26"/>
      <c r="N831" s="26"/>
      <c r="O831" s="26"/>
      <c r="P831" s="26"/>
      <c r="Q831" s="26"/>
      <c r="R831" s="26"/>
      <c r="S831" s="26">
        <v>5500</v>
      </c>
      <c r="T831" s="26">
        <v>4000</v>
      </c>
      <c r="U831" s="26">
        <v>4500</v>
      </c>
      <c r="V831" s="26">
        <v>5000</v>
      </c>
      <c r="W831" s="26">
        <v>4500</v>
      </c>
      <c r="X831" s="26">
        <v>4000</v>
      </c>
      <c r="Y831" s="26">
        <v>4000</v>
      </c>
      <c r="Z831" s="26">
        <v>4000</v>
      </c>
      <c r="AA831" s="26">
        <v>3500</v>
      </c>
      <c r="AB831" s="26">
        <v>8144</v>
      </c>
      <c r="AC831" s="26">
        <v>7126</v>
      </c>
      <c r="AD831" s="26">
        <v>7126</v>
      </c>
      <c r="AE831" s="26">
        <v>11198</v>
      </c>
      <c r="AF831" s="26">
        <v>8144</v>
      </c>
      <c r="AG831" s="22">
        <f t="shared" ref="AG831:AG891" si="71">SUM(J831:O831)</f>
        <v>0</v>
      </c>
      <c r="AH831" s="22">
        <f t="shared" ref="AH831:AH891" si="72">SUM(P831:AA831)</f>
        <v>39000</v>
      </c>
      <c r="AI831" s="22">
        <f t="shared" ref="AI831:AI891" si="73">SUM(AB831:AD831)</f>
        <v>22396</v>
      </c>
      <c r="AJ831" s="22">
        <f t="shared" si="69"/>
        <v>19342</v>
      </c>
      <c r="AK831" s="22">
        <f t="shared" si="70"/>
        <v>80738</v>
      </c>
    </row>
    <row r="832" spans="1:37">
      <c r="A832" s="4" t="s">
        <v>16</v>
      </c>
      <c r="B832" s="7" t="s">
        <v>133</v>
      </c>
      <c r="C832" s="7"/>
      <c r="D832" s="7" t="s">
        <v>58</v>
      </c>
      <c r="E832" s="7" t="s">
        <v>112</v>
      </c>
      <c r="F832" s="9" t="s">
        <v>141</v>
      </c>
      <c r="G832" s="9" t="s">
        <v>133</v>
      </c>
      <c r="H832" s="3" t="s">
        <v>1325</v>
      </c>
      <c r="I832" s="28" t="s">
        <v>13</v>
      </c>
      <c r="J832" s="26"/>
      <c r="K832" s="26"/>
      <c r="L832" s="26"/>
      <c r="M832" s="26"/>
      <c r="N832" s="26"/>
      <c r="O832" s="26"/>
      <c r="P832" s="26"/>
      <c r="Q832" s="26"/>
      <c r="R832" s="26"/>
      <c r="S832" s="26">
        <v>17500</v>
      </c>
      <c r="T832" s="26">
        <v>12500</v>
      </c>
      <c r="U832" s="26">
        <v>15000</v>
      </c>
      <c r="V832" s="26">
        <v>12500</v>
      </c>
      <c r="W832" s="26">
        <v>22500</v>
      </c>
      <c r="X832" s="26">
        <v>30000</v>
      </c>
      <c r="Y832" s="26">
        <v>37500</v>
      </c>
      <c r="Z832" s="26">
        <v>32500</v>
      </c>
      <c r="AA832" s="26">
        <v>37500</v>
      </c>
      <c r="AB832" s="26">
        <v>20360</v>
      </c>
      <c r="AC832" s="26">
        <v>20360</v>
      </c>
      <c r="AD832" s="26">
        <v>25450</v>
      </c>
      <c r="AE832" s="26">
        <v>35630</v>
      </c>
      <c r="AF832" s="26">
        <v>25450</v>
      </c>
      <c r="AG832" s="22">
        <f t="shared" si="71"/>
        <v>0</v>
      </c>
      <c r="AH832" s="22">
        <f t="shared" si="72"/>
        <v>217500</v>
      </c>
      <c r="AI832" s="22">
        <f t="shared" si="73"/>
        <v>66170</v>
      </c>
      <c r="AJ832" s="22">
        <f t="shared" si="69"/>
        <v>61080</v>
      </c>
      <c r="AK832" s="22">
        <f t="shared" si="70"/>
        <v>344750</v>
      </c>
    </row>
    <row r="833" spans="1:37">
      <c r="A833" s="4" t="s">
        <v>16</v>
      </c>
      <c r="B833" s="7" t="s">
        <v>133</v>
      </c>
      <c r="C833" s="7"/>
      <c r="D833" s="7" t="s">
        <v>59</v>
      </c>
      <c r="E833" s="7" t="s">
        <v>113</v>
      </c>
      <c r="F833" s="9" t="s">
        <v>141</v>
      </c>
      <c r="G833" s="9" t="s">
        <v>133</v>
      </c>
      <c r="H833" s="3" t="s">
        <v>1325</v>
      </c>
      <c r="I833" s="28" t="s">
        <v>13</v>
      </c>
      <c r="J833" s="26"/>
      <c r="K833" s="26"/>
      <c r="L833" s="26"/>
      <c r="M833" s="26"/>
      <c r="N833" s="26"/>
      <c r="O833" s="26"/>
      <c r="P833" s="26"/>
      <c r="Q833" s="26"/>
      <c r="R833" s="26"/>
      <c r="S833" s="26">
        <v>20000</v>
      </c>
      <c r="T833" s="26">
        <v>17500</v>
      </c>
      <c r="U833" s="26">
        <v>22500</v>
      </c>
      <c r="V833" s="26">
        <v>27500</v>
      </c>
      <c r="W833" s="26">
        <v>25000</v>
      </c>
      <c r="X833" s="26">
        <v>22500</v>
      </c>
      <c r="Y833" s="26">
        <v>25000</v>
      </c>
      <c r="Z833" s="26">
        <v>20000</v>
      </c>
      <c r="AA833" s="26">
        <v>27500</v>
      </c>
      <c r="AB833" s="26">
        <v>25450</v>
      </c>
      <c r="AC833" s="26">
        <v>25450</v>
      </c>
      <c r="AD833" s="26">
        <v>35630</v>
      </c>
      <c r="AE833" s="26">
        <v>40720</v>
      </c>
      <c r="AF833" s="26">
        <v>35630</v>
      </c>
      <c r="AG833" s="22">
        <f t="shared" si="71"/>
        <v>0</v>
      </c>
      <c r="AH833" s="22">
        <f t="shared" si="72"/>
        <v>207500</v>
      </c>
      <c r="AI833" s="22">
        <f t="shared" si="73"/>
        <v>86530</v>
      </c>
      <c r="AJ833" s="22">
        <f t="shared" si="69"/>
        <v>76350</v>
      </c>
      <c r="AK833" s="22">
        <f t="shared" si="70"/>
        <v>370380</v>
      </c>
    </row>
    <row r="834" spans="1:37">
      <c r="A834" s="4" t="s">
        <v>16</v>
      </c>
      <c r="B834" s="7" t="s">
        <v>133</v>
      </c>
      <c r="C834" s="7"/>
      <c r="D834" s="7" t="s">
        <v>60</v>
      </c>
      <c r="E834" s="7" t="s">
        <v>114</v>
      </c>
      <c r="F834" s="9" t="s">
        <v>141</v>
      </c>
      <c r="G834" s="9" t="s">
        <v>133</v>
      </c>
      <c r="H834" s="3" t="s">
        <v>1325</v>
      </c>
      <c r="I834" s="28" t="s">
        <v>13</v>
      </c>
      <c r="J834" s="26"/>
      <c r="K834" s="26"/>
      <c r="L834" s="26"/>
      <c r="M834" s="26"/>
      <c r="N834" s="26"/>
      <c r="O834" s="26"/>
      <c r="P834" s="26"/>
      <c r="Q834" s="26"/>
      <c r="R834" s="26"/>
      <c r="S834" s="26">
        <v>160000</v>
      </c>
      <c r="T834" s="26">
        <v>160000</v>
      </c>
      <c r="U834" s="26">
        <v>160000</v>
      </c>
      <c r="V834" s="26">
        <v>140000</v>
      </c>
      <c r="W834" s="26">
        <v>180000</v>
      </c>
      <c r="X834" s="26">
        <v>200000</v>
      </c>
      <c r="Y834" s="26">
        <v>160000</v>
      </c>
      <c r="Z834" s="26">
        <v>160000</v>
      </c>
      <c r="AA834" s="26">
        <v>240000</v>
      </c>
      <c r="AB834" s="26">
        <v>168140.03654</v>
      </c>
      <c r="AC834" s="26">
        <v>168140.03654</v>
      </c>
      <c r="AD834" s="26">
        <v>192160.04176000002</v>
      </c>
      <c r="AE834" s="26">
        <v>192160.04176000002</v>
      </c>
      <c r="AF834" s="26">
        <v>192160.04176000002</v>
      </c>
      <c r="AG834" s="22">
        <f t="shared" si="71"/>
        <v>0</v>
      </c>
      <c r="AH834" s="22">
        <f t="shared" si="72"/>
        <v>1560000</v>
      </c>
      <c r="AI834" s="22">
        <f t="shared" si="73"/>
        <v>528440.11484000005</v>
      </c>
      <c r="AJ834" s="22">
        <f t="shared" si="69"/>
        <v>384320.08352000004</v>
      </c>
      <c r="AK834" s="22">
        <f t="shared" si="70"/>
        <v>2472760.1983599998</v>
      </c>
    </row>
    <row r="835" spans="1:37">
      <c r="A835" s="4" t="s">
        <v>16</v>
      </c>
      <c r="B835" s="7" t="s">
        <v>133</v>
      </c>
      <c r="C835" s="7"/>
      <c r="D835" s="7" t="s">
        <v>61</v>
      </c>
      <c r="E835" s="7" t="s">
        <v>115</v>
      </c>
      <c r="F835" s="9" t="s">
        <v>141</v>
      </c>
      <c r="G835" s="9" t="s">
        <v>133</v>
      </c>
      <c r="H835" s="3" t="s">
        <v>1325</v>
      </c>
      <c r="I835" s="28" t="s">
        <v>13</v>
      </c>
      <c r="J835" s="26"/>
      <c r="K835" s="26"/>
      <c r="L835" s="26"/>
      <c r="M835" s="26"/>
      <c r="N835" s="26"/>
      <c r="O835" s="26"/>
      <c r="P835" s="26"/>
      <c r="Q835" s="26"/>
      <c r="R835" s="26"/>
      <c r="S835" s="26">
        <v>40000</v>
      </c>
      <c r="T835" s="26">
        <v>40000</v>
      </c>
      <c r="U835" s="26">
        <v>45000</v>
      </c>
      <c r="V835" s="26">
        <v>55000</v>
      </c>
      <c r="W835" s="26">
        <v>55000</v>
      </c>
      <c r="X835" s="26">
        <v>40000</v>
      </c>
      <c r="Y835" s="26">
        <v>40000</v>
      </c>
      <c r="Z835" s="26">
        <v>40000</v>
      </c>
      <c r="AA835" s="26">
        <v>55000</v>
      </c>
      <c r="AB835" s="26">
        <v>61080</v>
      </c>
      <c r="AC835" s="26">
        <v>73296</v>
      </c>
      <c r="AD835" s="26">
        <v>85512</v>
      </c>
      <c r="AE835" s="26">
        <v>97728</v>
      </c>
      <c r="AF835" s="26">
        <v>97728</v>
      </c>
      <c r="AG835" s="22">
        <f t="shared" si="71"/>
        <v>0</v>
      </c>
      <c r="AH835" s="22">
        <f t="shared" si="72"/>
        <v>410000</v>
      </c>
      <c r="AI835" s="22">
        <f t="shared" si="73"/>
        <v>219888</v>
      </c>
      <c r="AJ835" s="22">
        <f t="shared" si="69"/>
        <v>195456</v>
      </c>
      <c r="AK835" s="22">
        <f t="shared" si="70"/>
        <v>825344</v>
      </c>
    </row>
    <row r="836" spans="1:37">
      <c r="A836" s="4" t="s">
        <v>16</v>
      </c>
      <c r="B836" s="7" t="s">
        <v>133</v>
      </c>
      <c r="C836" s="7"/>
      <c r="D836" s="7" t="s">
        <v>62</v>
      </c>
      <c r="E836" s="7" t="s">
        <v>116</v>
      </c>
      <c r="F836" s="9" t="s">
        <v>141</v>
      </c>
      <c r="G836" s="9" t="s">
        <v>133</v>
      </c>
      <c r="H836" s="3" t="s">
        <v>1325</v>
      </c>
      <c r="I836" s="28" t="s">
        <v>13</v>
      </c>
      <c r="J836" s="26"/>
      <c r="K836" s="26"/>
      <c r="L836" s="26"/>
      <c r="M836" s="26"/>
      <c r="N836" s="26"/>
      <c r="O836" s="26"/>
      <c r="P836" s="26"/>
      <c r="Q836" s="26"/>
      <c r="R836" s="26"/>
      <c r="S836" s="26">
        <v>547638.07999999996</v>
      </c>
      <c r="T836" s="26">
        <v>497852.8</v>
      </c>
      <c r="U836" s="26">
        <v>597423.35999999999</v>
      </c>
      <c r="V836" s="26">
        <v>647208.64</v>
      </c>
      <c r="W836" s="26">
        <v>647208.64</v>
      </c>
      <c r="X836" s="26">
        <v>398282.23999999999</v>
      </c>
      <c r="Y836" s="26">
        <v>149355.84</v>
      </c>
      <c r="Z836" s="26">
        <v>199141.12</v>
      </c>
      <c r="AA836" s="26">
        <v>248926.4</v>
      </c>
      <c r="AB836" s="26">
        <v>354769.90528000001</v>
      </c>
      <c r="AC836" s="26">
        <v>253407.07519999999</v>
      </c>
      <c r="AD836" s="26">
        <v>456132.73536000005</v>
      </c>
      <c r="AE836" s="26">
        <v>557495.56543999992</v>
      </c>
      <c r="AF836" s="26">
        <v>506814.15039999998</v>
      </c>
      <c r="AG836" s="22">
        <f t="shared" si="71"/>
        <v>0</v>
      </c>
      <c r="AH836" s="22">
        <f t="shared" si="72"/>
        <v>3933037.1199999996</v>
      </c>
      <c r="AI836" s="22">
        <f t="shared" si="73"/>
        <v>1064309.7158400002</v>
      </c>
      <c r="AJ836" s="22">
        <f t="shared" si="69"/>
        <v>1064309.71584</v>
      </c>
      <c r="AK836" s="22">
        <f t="shared" si="70"/>
        <v>6061656.5516799996</v>
      </c>
    </row>
    <row r="837" spans="1:37">
      <c r="A837" s="4" t="s">
        <v>16</v>
      </c>
      <c r="B837" s="7" t="s">
        <v>133</v>
      </c>
      <c r="C837" s="7"/>
      <c r="D837" s="7" t="s">
        <v>63</v>
      </c>
      <c r="E837" s="7" t="s">
        <v>117</v>
      </c>
      <c r="F837" s="9" t="s">
        <v>141</v>
      </c>
      <c r="G837" s="9" t="s">
        <v>133</v>
      </c>
      <c r="H837" s="3" t="s">
        <v>1325</v>
      </c>
      <c r="I837" s="28" t="s">
        <v>13</v>
      </c>
      <c r="J837" s="26"/>
      <c r="K837" s="26"/>
      <c r="L837" s="26"/>
      <c r="M837" s="26"/>
      <c r="N837" s="26"/>
      <c r="O837" s="26"/>
      <c r="P837" s="26"/>
      <c r="Q837" s="26"/>
      <c r="R837" s="26"/>
      <c r="S837" s="26">
        <v>78674.5</v>
      </c>
      <c r="T837" s="26">
        <v>55072.15</v>
      </c>
      <c r="U837" s="26">
        <v>70807.05</v>
      </c>
      <c r="V837" s="26">
        <v>62939.6</v>
      </c>
      <c r="W837" s="26">
        <v>55072.15</v>
      </c>
      <c r="X837" s="26">
        <v>78674.5</v>
      </c>
      <c r="Y837" s="26">
        <v>62939.6</v>
      </c>
      <c r="Z837" s="26">
        <v>78674.5</v>
      </c>
      <c r="AA837" s="26">
        <v>78674.5</v>
      </c>
      <c r="AB837" s="26">
        <v>62484.544780000011</v>
      </c>
      <c r="AC837" s="26">
        <v>62484.544780000011</v>
      </c>
      <c r="AD837" s="26">
        <v>62484.544780000011</v>
      </c>
      <c r="AE837" s="26">
        <v>89263.635399999999</v>
      </c>
      <c r="AF837" s="26">
        <v>62484.544780000011</v>
      </c>
      <c r="AG837" s="22">
        <f t="shared" si="71"/>
        <v>0</v>
      </c>
      <c r="AH837" s="22">
        <f t="shared" si="72"/>
        <v>621528.55000000005</v>
      </c>
      <c r="AI837" s="22">
        <f t="shared" si="73"/>
        <v>187453.63434000005</v>
      </c>
      <c r="AJ837" s="22">
        <f t="shared" si="69"/>
        <v>151748.18018000002</v>
      </c>
      <c r="AK837" s="22">
        <f t="shared" si="70"/>
        <v>960730.36452000006</v>
      </c>
    </row>
    <row r="838" spans="1:37">
      <c r="A838" s="4" t="s">
        <v>16</v>
      </c>
      <c r="B838" s="7" t="s">
        <v>133</v>
      </c>
      <c r="C838" s="7"/>
      <c r="D838" s="7" t="s">
        <v>64</v>
      </c>
      <c r="E838" s="7" t="s">
        <v>118</v>
      </c>
      <c r="F838" s="9" t="s">
        <v>141</v>
      </c>
      <c r="G838" s="9" t="s">
        <v>133</v>
      </c>
      <c r="H838" s="3" t="s">
        <v>1325</v>
      </c>
      <c r="I838" s="28" t="s">
        <v>13</v>
      </c>
      <c r="J838" s="26"/>
      <c r="K838" s="26"/>
      <c r="L838" s="26"/>
      <c r="M838" s="26"/>
      <c r="N838" s="26"/>
      <c r="O838" s="26"/>
      <c r="P838" s="26"/>
      <c r="Q838" s="26"/>
      <c r="R838" s="26"/>
      <c r="S838" s="26">
        <v>0</v>
      </c>
      <c r="T838" s="26">
        <v>0</v>
      </c>
      <c r="U838" s="26">
        <v>0</v>
      </c>
      <c r="V838" s="26">
        <v>0</v>
      </c>
      <c r="W838" s="26">
        <v>0</v>
      </c>
      <c r="X838" s="26">
        <v>0</v>
      </c>
      <c r="Y838" s="26">
        <v>0</v>
      </c>
      <c r="Z838" s="26">
        <v>0</v>
      </c>
      <c r="AA838" s="26">
        <v>0</v>
      </c>
      <c r="AB838" s="26">
        <v>0</v>
      </c>
      <c r="AC838" s="26">
        <v>0</v>
      </c>
      <c r="AD838" s="26">
        <v>0</v>
      </c>
      <c r="AE838" s="26">
        <v>0</v>
      </c>
      <c r="AF838" s="26">
        <v>0</v>
      </c>
      <c r="AG838" s="22">
        <f t="shared" si="71"/>
        <v>0</v>
      </c>
      <c r="AH838" s="22">
        <f t="shared" si="72"/>
        <v>0</v>
      </c>
      <c r="AI838" s="22">
        <f t="shared" si="73"/>
        <v>0</v>
      </c>
      <c r="AJ838" s="22">
        <f t="shared" si="69"/>
        <v>0</v>
      </c>
      <c r="AK838" s="22">
        <f t="shared" si="70"/>
        <v>0</v>
      </c>
    </row>
    <row r="839" spans="1:37">
      <c r="A839" s="4" t="s">
        <v>16</v>
      </c>
      <c r="B839" s="7" t="s">
        <v>133</v>
      </c>
      <c r="C839" s="7"/>
      <c r="D839" s="7" t="s">
        <v>65</v>
      </c>
      <c r="E839" s="7" t="s">
        <v>119</v>
      </c>
      <c r="F839" s="9" t="s">
        <v>141</v>
      </c>
      <c r="G839" s="9" t="s">
        <v>133</v>
      </c>
      <c r="H839" s="3" t="s">
        <v>1325</v>
      </c>
      <c r="I839" s="28" t="s">
        <v>13</v>
      </c>
      <c r="J839" s="26"/>
      <c r="K839" s="26"/>
      <c r="L839" s="26"/>
      <c r="M839" s="26"/>
      <c r="N839" s="26"/>
      <c r="O839" s="26"/>
      <c r="P839" s="26"/>
      <c r="Q839" s="26"/>
      <c r="R839" s="26"/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  <c r="Z839" s="26">
        <v>0</v>
      </c>
      <c r="AA839" s="26">
        <v>0</v>
      </c>
      <c r="AB839" s="26">
        <v>0</v>
      </c>
      <c r="AC839" s="26">
        <v>0</v>
      </c>
      <c r="AD839" s="26">
        <v>0</v>
      </c>
      <c r="AE839" s="26">
        <v>0</v>
      </c>
      <c r="AF839" s="26">
        <v>0</v>
      </c>
      <c r="AG839" s="22">
        <f t="shared" si="71"/>
        <v>0</v>
      </c>
      <c r="AH839" s="22">
        <f t="shared" si="72"/>
        <v>0</v>
      </c>
      <c r="AI839" s="22">
        <f t="shared" si="73"/>
        <v>0</v>
      </c>
      <c r="AJ839" s="22">
        <f t="shared" si="69"/>
        <v>0</v>
      </c>
      <c r="AK839" s="22">
        <f t="shared" si="70"/>
        <v>0</v>
      </c>
    </row>
    <row r="840" spans="1:37">
      <c r="A840" s="4" t="s">
        <v>16</v>
      </c>
      <c r="B840" s="7" t="s">
        <v>133</v>
      </c>
      <c r="C840" s="7"/>
      <c r="D840" s="7" t="s">
        <v>66</v>
      </c>
      <c r="E840" s="7" t="s">
        <v>120</v>
      </c>
      <c r="F840" s="9" t="s">
        <v>141</v>
      </c>
      <c r="G840" s="9" t="s">
        <v>133</v>
      </c>
      <c r="H840" s="3" t="s">
        <v>1325</v>
      </c>
      <c r="I840" s="28" t="s">
        <v>13</v>
      </c>
      <c r="J840" s="26"/>
      <c r="K840" s="26"/>
      <c r="L840" s="26"/>
      <c r="M840" s="26"/>
      <c r="N840" s="26"/>
      <c r="O840" s="26"/>
      <c r="P840" s="26"/>
      <c r="Q840" s="26"/>
      <c r="R840" s="26"/>
      <c r="S840" s="26">
        <v>0</v>
      </c>
      <c r="T840" s="26">
        <v>0</v>
      </c>
      <c r="U840" s="26">
        <v>0</v>
      </c>
      <c r="V840" s="26">
        <v>0</v>
      </c>
      <c r="W840" s="26">
        <v>0</v>
      </c>
      <c r="X840" s="26">
        <v>0</v>
      </c>
      <c r="Y840" s="26">
        <v>0</v>
      </c>
      <c r="Z840" s="26">
        <v>0</v>
      </c>
      <c r="AA840" s="26">
        <v>0</v>
      </c>
      <c r="AB840" s="26">
        <v>0</v>
      </c>
      <c r="AC840" s="26">
        <v>0</v>
      </c>
      <c r="AD840" s="26">
        <v>0</v>
      </c>
      <c r="AE840" s="26">
        <v>0</v>
      </c>
      <c r="AF840" s="26">
        <v>0</v>
      </c>
      <c r="AG840" s="22">
        <f t="shared" si="71"/>
        <v>0</v>
      </c>
      <c r="AH840" s="22">
        <f t="shared" si="72"/>
        <v>0</v>
      </c>
      <c r="AI840" s="22">
        <f t="shared" si="73"/>
        <v>0</v>
      </c>
      <c r="AJ840" s="22">
        <f t="shared" si="69"/>
        <v>0</v>
      </c>
      <c r="AK840" s="22">
        <f t="shared" si="70"/>
        <v>0</v>
      </c>
    </row>
    <row r="841" spans="1:37">
      <c r="A841" s="4" t="s">
        <v>16</v>
      </c>
      <c r="B841" s="7" t="s">
        <v>133</v>
      </c>
      <c r="C841" s="7"/>
      <c r="D841" s="7" t="s">
        <v>67</v>
      </c>
      <c r="E841" s="7" t="s">
        <v>121</v>
      </c>
      <c r="F841" s="9" t="s">
        <v>141</v>
      </c>
      <c r="G841" s="9" t="s">
        <v>133</v>
      </c>
      <c r="H841" s="3" t="s">
        <v>1325</v>
      </c>
      <c r="I841" s="28" t="s">
        <v>13</v>
      </c>
      <c r="J841" s="26"/>
      <c r="K841" s="26"/>
      <c r="L841" s="26"/>
      <c r="M841" s="26"/>
      <c r="N841" s="26"/>
      <c r="O841" s="26"/>
      <c r="P841" s="26"/>
      <c r="Q841" s="26"/>
      <c r="R841" s="26"/>
      <c r="S841" s="26">
        <v>305867.1875</v>
      </c>
      <c r="T841" s="26">
        <v>305867.1875</v>
      </c>
      <c r="U841" s="26">
        <v>306234.375</v>
      </c>
      <c r="V841" s="26">
        <v>305867.1875</v>
      </c>
      <c r="W841" s="26">
        <v>305867.1875</v>
      </c>
      <c r="X841" s="26">
        <v>306234.375</v>
      </c>
      <c r="Y841" s="26">
        <v>305867.1875</v>
      </c>
      <c r="Z841" s="26">
        <v>305867.1875</v>
      </c>
      <c r="AA841" s="26">
        <v>306234.375</v>
      </c>
      <c r="AB841" s="26">
        <v>0</v>
      </c>
      <c r="AC841" s="26">
        <v>0</v>
      </c>
      <c r="AD841" s="26">
        <v>0</v>
      </c>
      <c r="AE841" s="26">
        <v>0</v>
      </c>
      <c r="AF841" s="26">
        <v>0</v>
      </c>
      <c r="AG841" s="22">
        <f t="shared" si="71"/>
        <v>0</v>
      </c>
      <c r="AH841" s="22">
        <f t="shared" si="72"/>
        <v>2753906.25</v>
      </c>
      <c r="AI841" s="22">
        <f t="shared" si="73"/>
        <v>0</v>
      </c>
      <c r="AJ841" s="22">
        <f t="shared" si="69"/>
        <v>0</v>
      </c>
      <c r="AK841" s="22">
        <f t="shared" si="70"/>
        <v>2753906.25</v>
      </c>
    </row>
    <row r="842" spans="1:37">
      <c r="A842" s="4" t="s">
        <v>16</v>
      </c>
      <c r="B842" s="7" t="s">
        <v>133</v>
      </c>
      <c r="C842" s="7"/>
      <c r="D842" s="7" t="s">
        <v>217</v>
      </c>
      <c r="E842" s="7" t="s">
        <v>231</v>
      </c>
      <c r="F842" s="9" t="s">
        <v>141</v>
      </c>
      <c r="G842" s="9" t="s">
        <v>133</v>
      </c>
      <c r="H842" s="3" t="s">
        <v>1325</v>
      </c>
      <c r="I842" s="28" t="s">
        <v>13</v>
      </c>
      <c r="J842" s="26"/>
      <c r="K842" s="26"/>
      <c r="L842" s="26"/>
      <c r="M842" s="26"/>
      <c r="N842" s="26"/>
      <c r="O842" s="26"/>
      <c r="P842" s="26"/>
      <c r="Q842" s="26"/>
      <c r="R842" s="26"/>
      <c r="S842" s="26">
        <v>0</v>
      </c>
      <c r="T842" s="26">
        <v>0</v>
      </c>
      <c r="U842" s="26">
        <v>0</v>
      </c>
      <c r="V842" s="26">
        <v>0</v>
      </c>
      <c r="W842" s="26">
        <v>0</v>
      </c>
      <c r="X842" s="26">
        <v>0</v>
      </c>
      <c r="Y842" s="26">
        <v>0</v>
      </c>
      <c r="Z842" s="26">
        <v>0</v>
      </c>
      <c r="AA842" s="26">
        <v>0</v>
      </c>
      <c r="AB842" s="26">
        <v>0</v>
      </c>
      <c r="AC842" s="26">
        <v>0</v>
      </c>
      <c r="AD842" s="26">
        <v>0</v>
      </c>
      <c r="AE842" s="26">
        <v>0</v>
      </c>
      <c r="AF842" s="26">
        <v>0</v>
      </c>
      <c r="AG842" s="22">
        <f t="shared" si="71"/>
        <v>0</v>
      </c>
      <c r="AH842" s="22">
        <f t="shared" si="72"/>
        <v>0</v>
      </c>
      <c r="AI842" s="22">
        <f t="shared" si="73"/>
        <v>0</v>
      </c>
      <c r="AJ842" s="22">
        <f t="shared" si="69"/>
        <v>0</v>
      </c>
      <c r="AK842" s="22">
        <f t="shared" si="70"/>
        <v>0</v>
      </c>
    </row>
    <row r="843" spans="1:37">
      <c r="A843" s="4" t="s">
        <v>15</v>
      </c>
      <c r="B843" s="7" t="s">
        <v>145</v>
      </c>
      <c r="C843" s="7"/>
      <c r="D843" s="7" t="s">
        <v>37</v>
      </c>
      <c r="E843" s="7" t="s">
        <v>91</v>
      </c>
      <c r="F843" s="9" t="s">
        <v>141</v>
      </c>
      <c r="G843" s="9" t="s">
        <v>145</v>
      </c>
      <c r="H843" s="3" t="s">
        <v>1325</v>
      </c>
      <c r="I843" s="28" t="s">
        <v>13</v>
      </c>
      <c r="J843" s="26"/>
      <c r="K843" s="26"/>
      <c r="L843" s="26"/>
      <c r="M843" s="26"/>
      <c r="N843" s="26"/>
      <c r="O843" s="26"/>
      <c r="P843" s="26"/>
      <c r="Q843" s="26"/>
      <c r="R843" s="26"/>
      <c r="S843" s="26">
        <v>94500</v>
      </c>
      <c r="T843" s="26">
        <v>90000</v>
      </c>
      <c r="U843" s="26">
        <v>135000</v>
      </c>
      <c r="V843" s="26">
        <v>72000</v>
      </c>
      <c r="W843" s="26">
        <v>103500</v>
      </c>
      <c r="X843" s="26">
        <v>45000</v>
      </c>
      <c r="Y843" s="26">
        <v>67500</v>
      </c>
      <c r="Z843" s="26">
        <v>29700</v>
      </c>
      <c r="AA843" s="26">
        <v>27000</v>
      </c>
      <c r="AB843" s="26">
        <v>54972</v>
      </c>
      <c r="AC843" s="26">
        <v>56804.4</v>
      </c>
      <c r="AD843" s="26">
        <v>128268</v>
      </c>
      <c r="AE843" s="26">
        <v>96201</v>
      </c>
      <c r="AF843" s="26">
        <v>91620</v>
      </c>
      <c r="AG843" s="22">
        <f t="shared" si="71"/>
        <v>0</v>
      </c>
      <c r="AH843" s="22">
        <f t="shared" si="72"/>
        <v>664200</v>
      </c>
      <c r="AI843" s="22">
        <f t="shared" si="73"/>
        <v>240044.4</v>
      </c>
      <c r="AJ843" s="22">
        <f t="shared" si="69"/>
        <v>187821</v>
      </c>
      <c r="AK843" s="22">
        <f t="shared" si="70"/>
        <v>1092065.3999999999</v>
      </c>
    </row>
    <row r="844" spans="1:37">
      <c r="A844" s="4" t="s">
        <v>15</v>
      </c>
      <c r="B844" s="7" t="s">
        <v>145</v>
      </c>
      <c r="C844" s="7"/>
      <c r="D844" s="7" t="s">
        <v>38</v>
      </c>
      <c r="E844" s="7" t="s">
        <v>92</v>
      </c>
      <c r="F844" s="9" t="s">
        <v>141</v>
      </c>
      <c r="G844" s="9" t="s">
        <v>145</v>
      </c>
      <c r="H844" s="3" t="s">
        <v>1325</v>
      </c>
      <c r="I844" s="28" t="s">
        <v>13</v>
      </c>
      <c r="J844" s="26"/>
      <c r="K844" s="26"/>
      <c r="L844" s="26"/>
      <c r="M844" s="26"/>
      <c r="N844" s="26"/>
      <c r="O844" s="26"/>
      <c r="P844" s="26"/>
      <c r="Q844" s="26"/>
      <c r="R844" s="26"/>
      <c r="S844" s="26">
        <v>2759.4</v>
      </c>
      <c r="T844" s="26">
        <v>2726.55</v>
      </c>
      <c r="U844" s="26">
        <v>2726.55</v>
      </c>
      <c r="V844" s="26">
        <v>2726.55</v>
      </c>
      <c r="W844" s="26">
        <v>2726.55</v>
      </c>
      <c r="X844" s="26">
        <v>2759.4</v>
      </c>
      <c r="Y844" s="26">
        <v>2726.55</v>
      </c>
      <c r="Z844" s="26">
        <v>2759.4</v>
      </c>
      <c r="AA844" s="26">
        <v>2726.55</v>
      </c>
      <c r="AB844" s="26">
        <v>2775.6279000000004</v>
      </c>
      <c r="AC844" s="26">
        <v>2809.0691999999999</v>
      </c>
      <c r="AD844" s="26">
        <v>2775.6279000000004</v>
      </c>
      <c r="AE844" s="26">
        <v>2809.0691999999999</v>
      </c>
      <c r="AF844" s="26">
        <v>2775.6279000000004</v>
      </c>
      <c r="AG844" s="22">
        <f t="shared" si="71"/>
        <v>0</v>
      </c>
      <c r="AH844" s="22">
        <f t="shared" si="72"/>
        <v>24637.5</v>
      </c>
      <c r="AI844" s="22">
        <f t="shared" si="73"/>
        <v>8360.3250000000007</v>
      </c>
      <c r="AJ844" s="22">
        <f t="shared" si="69"/>
        <v>5584.6971000000003</v>
      </c>
      <c r="AK844" s="22">
        <f t="shared" si="70"/>
        <v>38582.522099999995</v>
      </c>
    </row>
    <row r="845" spans="1:37">
      <c r="A845" s="4" t="s">
        <v>15</v>
      </c>
      <c r="B845" s="7" t="s">
        <v>145</v>
      </c>
      <c r="C845" s="7"/>
      <c r="D845" s="7" t="s">
        <v>39</v>
      </c>
      <c r="E845" s="7" t="s">
        <v>93</v>
      </c>
      <c r="F845" s="9" t="s">
        <v>141</v>
      </c>
      <c r="G845" s="9" t="s">
        <v>145</v>
      </c>
      <c r="H845" s="3" t="s">
        <v>1325</v>
      </c>
      <c r="I845" s="28" t="s">
        <v>13</v>
      </c>
      <c r="J845" s="26"/>
      <c r="K845" s="26"/>
      <c r="L845" s="26"/>
      <c r="M845" s="26"/>
      <c r="N845" s="26"/>
      <c r="O845" s="26"/>
      <c r="P845" s="26"/>
      <c r="Q845" s="26"/>
      <c r="R845" s="26"/>
      <c r="S845" s="26">
        <v>109353.93600000002</v>
      </c>
      <c r="T845" s="26">
        <v>101576.76</v>
      </c>
      <c r="U845" s="26">
        <v>106610.34800000001</v>
      </c>
      <c r="V845" s="26">
        <v>110666.08300000001</v>
      </c>
      <c r="W845" s="26">
        <v>126233.99399999999</v>
      </c>
      <c r="X845" s="26">
        <v>102341.75999999999</v>
      </c>
      <c r="Y845" s="26">
        <v>108602.495</v>
      </c>
      <c r="Z845" s="26">
        <v>105051.05399999999</v>
      </c>
      <c r="AA845" s="26">
        <v>100607.466</v>
      </c>
      <c r="AB845" s="26">
        <v>13992.206400000001</v>
      </c>
      <c r="AC845" s="26">
        <v>13992.206400000001</v>
      </c>
      <c r="AD845" s="26">
        <v>13992.206400000001</v>
      </c>
      <c r="AE845" s="26">
        <v>13992.206400000001</v>
      </c>
      <c r="AF845" s="26">
        <v>13992.206400000001</v>
      </c>
      <c r="AG845" s="22">
        <f t="shared" si="71"/>
        <v>0</v>
      </c>
      <c r="AH845" s="22">
        <f t="shared" si="72"/>
        <v>971043.89599999995</v>
      </c>
      <c r="AI845" s="22">
        <f t="shared" si="73"/>
        <v>41976.619200000001</v>
      </c>
      <c r="AJ845" s="22">
        <f t="shared" si="69"/>
        <v>27984.412800000002</v>
      </c>
      <c r="AK845" s="22">
        <f t="shared" si="70"/>
        <v>1041004.9280000001</v>
      </c>
    </row>
    <row r="846" spans="1:37">
      <c r="A846" s="4" t="s">
        <v>15</v>
      </c>
      <c r="B846" s="7" t="s">
        <v>145</v>
      </c>
      <c r="C846" s="7"/>
      <c r="D846" s="7" t="s">
        <v>40</v>
      </c>
      <c r="E846" s="7" t="s">
        <v>94</v>
      </c>
      <c r="F846" s="9" t="s">
        <v>141</v>
      </c>
      <c r="G846" s="9" t="s">
        <v>145</v>
      </c>
      <c r="H846" s="3" t="s">
        <v>1325</v>
      </c>
      <c r="I846" s="28" t="s">
        <v>13</v>
      </c>
      <c r="J846" s="26"/>
      <c r="K846" s="26"/>
      <c r="L846" s="26"/>
      <c r="M846" s="26"/>
      <c r="N846" s="26"/>
      <c r="O846" s="26"/>
      <c r="P846" s="26"/>
      <c r="Q846" s="26"/>
      <c r="R846" s="26"/>
      <c r="S846" s="26">
        <v>0</v>
      </c>
      <c r="T846" s="26">
        <v>0</v>
      </c>
      <c r="U846" s="26">
        <v>0</v>
      </c>
      <c r="V846" s="26">
        <v>0</v>
      </c>
      <c r="W846" s="26">
        <v>0</v>
      </c>
      <c r="X846" s="26">
        <v>0</v>
      </c>
      <c r="Y846" s="26">
        <v>0</v>
      </c>
      <c r="Z846" s="26">
        <v>0</v>
      </c>
      <c r="AA846" s="26">
        <v>0</v>
      </c>
      <c r="AB846" s="26">
        <v>0</v>
      </c>
      <c r="AC846" s="26">
        <v>0</v>
      </c>
      <c r="AD846" s="26">
        <v>0</v>
      </c>
      <c r="AE846" s="26">
        <v>0</v>
      </c>
      <c r="AF846" s="26">
        <v>0</v>
      </c>
      <c r="AG846" s="22">
        <f t="shared" si="71"/>
        <v>0</v>
      </c>
      <c r="AH846" s="22">
        <f t="shared" si="72"/>
        <v>0</v>
      </c>
      <c r="AI846" s="22">
        <f t="shared" si="73"/>
        <v>0</v>
      </c>
      <c r="AJ846" s="22">
        <f t="shared" si="69"/>
        <v>0</v>
      </c>
      <c r="AK846" s="22">
        <f t="shared" si="70"/>
        <v>0</v>
      </c>
    </row>
    <row r="847" spans="1:37">
      <c r="A847" s="4" t="s">
        <v>15</v>
      </c>
      <c r="B847" s="7" t="s">
        <v>145</v>
      </c>
      <c r="C847" s="7"/>
      <c r="D847" s="7" t="s">
        <v>41</v>
      </c>
      <c r="E847" s="7" t="s">
        <v>95</v>
      </c>
      <c r="F847" s="9" t="s">
        <v>141</v>
      </c>
      <c r="G847" s="9" t="s">
        <v>145</v>
      </c>
      <c r="H847" s="3" t="s">
        <v>1325</v>
      </c>
      <c r="I847" s="28" t="s">
        <v>13</v>
      </c>
      <c r="J847" s="26"/>
      <c r="K847" s="26"/>
      <c r="L847" s="26"/>
      <c r="M847" s="26"/>
      <c r="N847" s="26"/>
      <c r="O847" s="26"/>
      <c r="P847" s="26"/>
      <c r="Q847" s="26"/>
      <c r="R847" s="26"/>
      <c r="S847" s="26">
        <v>4348.26</v>
      </c>
      <c r="T847" s="26">
        <v>4296.4950000000008</v>
      </c>
      <c r="U847" s="26">
        <v>4296.4950000000008</v>
      </c>
      <c r="V847" s="26">
        <v>4296.4950000000008</v>
      </c>
      <c r="W847" s="26">
        <v>4296.4950000000008</v>
      </c>
      <c r="X847" s="26">
        <v>4348.26</v>
      </c>
      <c r="Y847" s="26">
        <v>4296.4950000000008</v>
      </c>
      <c r="Z847" s="26">
        <v>4348.26</v>
      </c>
      <c r="AA847" s="26">
        <v>4296.4950000000008</v>
      </c>
      <c r="AB847" s="26">
        <v>4373.8319100000008</v>
      </c>
      <c r="AC847" s="26">
        <v>4426.5286800000003</v>
      </c>
      <c r="AD847" s="26">
        <v>4373.8319100000008</v>
      </c>
      <c r="AE847" s="26">
        <v>4426.5286800000003</v>
      </c>
      <c r="AF847" s="26">
        <v>4373.8319100000008</v>
      </c>
      <c r="AG847" s="22">
        <f t="shared" si="71"/>
        <v>0</v>
      </c>
      <c r="AH847" s="22">
        <f t="shared" si="72"/>
        <v>38823.750000000015</v>
      </c>
      <c r="AI847" s="22">
        <f t="shared" si="73"/>
        <v>13174.192500000001</v>
      </c>
      <c r="AJ847" s="22">
        <f t="shared" si="69"/>
        <v>8800.3605900000002</v>
      </c>
      <c r="AK847" s="22">
        <f t="shared" si="70"/>
        <v>60798.303090000023</v>
      </c>
    </row>
    <row r="848" spans="1:37">
      <c r="A848" s="4" t="s">
        <v>15</v>
      </c>
      <c r="B848" s="7" t="s">
        <v>145</v>
      </c>
      <c r="C848" s="7"/>
      <c r="D848" s="7" t="s">
        <v>42</v>
      </c>
      <c r="E848" s="7" t="s">
        <v>96</v>
      </c>
      <c r="F848" s="9" t="s">
        <v>141</v>
      </c>
      <c r="G848" s="9" t="s">
        <v>145</v>
      </c>
      <c r="H848" s="3" t="s">
        <v>1325</v>
      </c>
      <c r="I848" s="28" t="s">
        <v>13</v>
      </c>
      <c r="J848" s="26"/>
      <c r="K848" s="26"/>
      <c r="L848" s="26"/>
      <c r="M848" s="26"/>
      <c r="N848" s="26"/>
      <c r="O848" s="26"/>
      <c r="P848" s="26"/>
      <c r="Q848" s="26"/>
      <c r="R848" s="26"/>
      <c r="S848" s="26">
        <v>13200</v>
      </c>
      <c r="T848" s="26">
        <v>8640</v>
      </c>
      <c r="U848" s="26">
        <v>9600</v>
      </c>
      <c r="V848" s="26">
        <v>7800</v>
      </c>
      <c r="W848" s="26">
        <v>12000</v>
      </c>
      <c r="X848" s="26">
        <v>14040</v>
      </c>
      <c r="Y848" s="26">
        <v>9600</v>
      </c>
      <c r="Z848" s="26">
        <v>6600</v>
      </c>
      <c r="AA848" s="26">
        <v>6120</v>
      </c>
      <c r="AB848" s="26">
        <v>7717.3765600000006</v>
      </c>
      <c r="AC848" s="26">
        <v>21222.785540000001</v>
      </c>
      <c r="AD848" s="26">
        <v>23152.129679999998</v>
      </c>
      <c r="AE848" s="26">
        <v>21222.785540000001</v>
      </c>
      <c r="AF848" s="26">
        <v>13891.277808000001</v>
      </c>
      <c r="AG848" s="22">
        <f t="shared" si="71"/>
        <v>0</v>
      </c>
      <c r="AH848" s="22">
        <f t="shared" si="72"/>
        <v>87600</v>
      </c>
      <c r="AI848" s="22">
        <f t="shared" si="73"/>
        <v>52092.29178</v>
      </c>
      <c r="AJ848" s="22">
        <f t="shared" si="69"/>
        <v>35114.063348000003</v>
      </c>
      <c r="AK848" s="22">
        <f t="shared" si="70"/>
        <v>174806.35512800002</v>
      </c>
    </row>
    <row r="849" spans="1:37">
      <c r="A849" s="4" t="s">
        <v>15</v>
      </c>
      <c r="B849" s="7" t="s">
        <v>145</v>
      </c>
      <c r="C849" s="7"/>
      <c r="D849" s="7" t="s">
        <v>43</v>
      </c>
      <c r="E849" s="7" t="s">
        <v>97</v>
      </c>
      <c r="F849" s="9" t="s">
        <v>141</v>
      </c>
      <c r="G849" s="9" t="s">
        <v>145</v>
      </c>
      <c r="H849" s="3" t="s">
        <v>1325</v>
      </c>
      <c r="I849" s="28" t="s">
        <v>13</v>
      </c>
      <c r="J849" s="26"/>
      <c r="K849" s="26"/>
      <c r="L849" s="26"/>
      <c r="M849" s="26"/>
      <c r="N849" s="26"/>
      <c r="O849" s="26"/>
      <c r="P849" s="26"/>
      <c r="Q849" s="26"/>
      <c r="R849" s="26"/>
      <c r="S849" s="26">
        <v>28954.86</v>
      </c>
      <c r="T849" s="26">
        <v>18952.272000000001</v>
      </c>
      <c r="U849" s="26">
        <v>21058.080000000002</v>
      </c>
      <c r="V849" s="26">
        <v>17109.689999999999</v>
      </c>
      <c r="W849" s="26">
        <v>26322.6</v>
      </c>
      <c r="X849" s="26">
        <v>30797.441999999995</v>
      </c>
      <c r="Y849" s="26">
        <v>21058.080000000002</v>
      </c>
      <c r="Z849" s="26">
        <v>14477.43</v>
      </c>
      <c r="AA849" s="26">
        <v>13424.525999999998</v>
      </c>
      <c r="AB849" s="26">
        <v>10718.562720000002</v>
      </c>
      <c r="AC849" s="26">
        <v>29476.047480000001</v>
      </c>
      <c r="AD849" s="26">
        <v>32155.688159999998</v>
      </c>
      <c r="AE849" s="26">
        <v>29476.047480000001</v>
      </c>
      <c r="AF849" s="26">
        <v>19293.412896000002</v>
      </c>
      <c r="AG849" s="22">
        <f t="shared" si="71"/>
        <v>0</v>
      </c>
      <c r="AH849" s="22">
        <f t="shared" si="72"/>
        <v>192154.98000000004</v>
      </c>
      <c r="AI849" s="22">
        <f t="shared" si="73"/>
        <v>72350.298360000001</v>
      </c>
      <c r="AJ849" s="22">
        <f t="shared" si="69"/>
        <v>48769.460376000003</v>
      </c>
      <c r="AK849" s="22">
        <f t="shared" si="70"/>
        <v>313274.73873600009</v>
      </c>
    </row>
    <row r="850" spans="1:37">
      <c r="A850" s="4" t="s">
        <v>15</v>
      </c>
      <c r="B850" s="7" t="s">
        <v>145</v>
      </c>
      <c r="C850" s="7"/>
      <c r="D850" s="7" t="s">
        <v>68</v>
      </c>
      <c r="E850" s="7" t="s">
        <v>122</v>
      </c>
      <c r="F850" s="9" t="s">
        <v>141</v>
      </c>
      <c r="G850" s="9" t="s">
        <v>145</v>
      </c>
      <c r="H850" s="3" t="s">
        <v>1325</v>
      </c>
      <c r="I850" s="28" t="s">
        <v>13</v>
      </c>
      <c r="J850" s="26"/>
      <c r="K850" s="26"/>
      <c r="L850" s="26"/>
      <c r="M850" s="26"/>
      <c r="N850" s="26"/>
      <c r="O850" s="26"/>
      <c r="P850" s="26"/>
      <c r="Q850" s="26"/>
      <c r="R850" s="26"/>
      <c r="S850" s="26">
        <v>25550</v>
      </c>
      <c r="T850" s="26">
        <v>32900</v>
      </c>
      <c r="U850" s="26">
        <v>40949.999999999993</v>
      </c>
      <c r="V850" s="26">
        <v>54600</v>
      </c>
      <c r="W850" s="26">
        <v>60550</v>
      </c>
      <c r="X850" s="26">
        <v>42350</v>
      </c>
      <c r="Y850" s="26">
        <v>29750</v>
      </c>
      <c r="Z850" s="26">
        <v>15750</v>
      </c>
      <c r="AA850" s="26">
        <v>8750</v>
      </c>
      <c r="AB850" s="26">
        <v>2646.8</v>
      </c>
      <c r="AC850" s="26">
        <v>3461.2000000000003</v>
      </c>
      <c r="AD850" s="26">
        <v>5191.7999999999993</v>
      </c>
      <c r="AE850" s="26">
        <v>7431.4000000000005</v>
      </c>
      <c r="AF850" s="26">
        <v>9569.2000000000007</v>
      </c>
      <c r="AG850" s="22">
        <f t="shared" si="71"/>
        <v>0</v>
      </c>
      <c r="AH850" s="22">
        <f t="shared" si="72"/>
        <v>311150</v>
      </c>
      <c r="AI850" s="22">
        <f t="shared" si="73"/>
        <v>11299.8</v>
      </c>
      <c r="AJ850" s="22">
        <f t="shared" si="69"/>
        <v>17000.600000000002</v>
      </c>
      <c r="AK850" s="22">
        <f t="shared" si="70"/>
        <v>339450.4</v>
      </c>
    </row>
    <row r="851" spans="1:37">
      <c r="A851" s="4" t="s">
        <v>15</v>
      </c>
      <c r="B851" s="7" t="s">
        <v>145</v>
      </c>
      <c r="C851" s="7"/>
      <c r="D851" s="7" t="s">
        <v>44</v>
      </c>
      <c r="E851" s="7" t="s">
        <v>98</v>
      </c>
      <c r="F851" s="9" t="s">
        <v>141</v>
      </c>
      <c r="G851" s="9" t="s">
        <v>145</v>
      </c>
      <c r="H851" s="3" t="s">
        <v>1325</v>
      </c>
      <c r="I851" s="28" t="s">
        <v>13</v>
      </c>
      <c r="J851" s="26"/>
      <c r="K851" s="26"/>
      <c r="L851" s="26"/>
      <c r="M851" s="26"/>
      <c r="N851" s="26"/>
      <c r="O851" s="26"/>
      <c r="P851" s="26"/>
      <c r="Q851" s="26"/>
      <c r="R851" s="26"/>
      <c r="S851" s="26">
        <v>190946.32199999999</v>
      </c>
      <c r="T851" s="26">
        <v>200375.77</v>
      </c>
      <c r="U851" s="26">
        <v>200375.77</v>
      </c>
      <c r="V851" s="26">
        <v>179159.51199999999</v>
      </c>
      <c r="W851" s="26">
        <v>195661.046</v>
      </c>
      <c r="X851" s="26">
        <v>195661.046</v>
      </c>
      <c r="Y851" s="26">
        <v>200375.77</v>
      </c>
      <c r="Z851" s="26">
        <v>153228.53</v>
      </c>
      <c r="AA851" s="26">
        <v>202733.13199999998</v>
      </c>
      <c r="AB851" s="26">
        <v>263824.49316000001</v>
      </c>
      <c r="AC851" s="26">
        <v>263824.49316000001</v>
      </c>
      <c r="AD851" s="26">
        <v>224945.09416799998</v>
      </c>
      <c r="AE851" s="26">
        <v>224945.09416799998</v>
      </c>
      <c r="AF851" s="26">
        <v>236053.49387999999</v>
      </c>
      <c r="AG851" s="22">
        <f t="shared" si="71"/>
        <v>0</v>
      </c>
      <c r="AH851" s="22">
        <f t="shared" si="72"/>
        <v>1718516.898</v>
      </c>
      <c r="AI851" s="22">
        <f t="shared" si="73"/>
        <v>752594.08048800007</v>
      </c>
      <c r="AJ851" s="22">
        <f t="shared" si="69"/>
        <v>460998.58804800001</v>
      </c>
      <c r="AK851" s="22">
        <f t="shared" si="70"/>
        <v>2932109.566536</v>
      </c>
    </row>
    <row r="852" spans="1:37">
      <c r="A852" s="4" t="s">
        <v>15</v>
      </c>
      <c r="B852" s="7" t="s">
        <v>145</v>
      </c>
      <c r="C852" s="7"/>
      <c r="D852" s="7" t="s">
        <v>45</v>
      </c>
      <c r="E852" s="7" t="s">
        <v>99</v>
      </c>
      <c r="F852" s="9" t="s">
        <v>141</v>
      </c>
      <c r="G852" s="9" t="s">
        <v>145</v>
      </c>
      <c r="H852" s="3" t="s">
        <v>1325</v>
      </c>
      <c r="I852" s="28" t="s">
        <v>13</v>
      </c>
      <c r="J852" s="26"/>
      <c r="K852" s="26"/>
      <c r="L852" s="26"/>
      <c r="M852" s="26"/>
      <c r="N852" s="26"/>
      <c r="O852" s="26"/>
      <c r="P852" s="26"/>
      <c r="Q852" s="26"/>
      <c r="R852" s="26"/>
      <c r="S852" s="26">
        <v>107458.45199999999</v>
      </c>
      <c r="T852" s="26">
        <v>103216.671</v>
      </c>
      <c r="U852" s="26">
        <v>118769.868</v>
      </c>
      <c r="V852" s="26">
        <v>127253.43</v>
      </c>
      <c r="W852" s="26">
        <v>124425.57600000002</v>
      </c>
      <c r="X852" s="26">
        <v>149876.26199999999</v>
      </c>
      <c r="Y852" s="26">
        <v>93319.181999999986</v>
      </c>
      <c r="Z852" s="26">
        <v>77765.985000000001</v>
      </c>
      <c r="AA852" s="26">
        <v>173913.02100000001</v>
      </c>
      <c r="AB852" s="26">
        <v>108337.481984</v>
      </c>
      <c r="AC852" s="26">
        <v>115464.947904</v>
      </c>
      <c r="AD852" s="26">
        <v>116890.44108799999</v>
      </c>
      <c r="AE852" s="26">
        <v>108337.481984</v>
      </c>
      <c r="AF852" s="26">
        <v>104061.00243200001</v>
      </c>
      <c r="AG852" s="22">
        <f t="shared" si="71"/>
        <v>0</v>
      </c>
      <c r="AH852" s="22">
        <f t="shared" si="72"/>
        <v>1075998.4469999999</v>
      </c>
      <c r="AI852" s="22">
        <f t="shared" si="73"/>
        <v>340692.87097599998</v>
      </c>
      <c r="AJ852" s="22">
        <f t="shared" si="69"/>
        <v>212398.48441600002</v>
      </c>
      <c r="AK852" s="22">
        <f t="shared" si="70"/>
        <v>1629089.8023919999</v>
      </c>
    </row>
    <row r="853" spans="1:37">
      <c r="A853" s="4" t="s">
        <v>15</v>
      </c>
      <c r="B853" s="7" t="s">
        <v>145</v>
      </c>
      <c r="C853" s="7"/>
      <c r="D853" s="7" t="s">
        <v>46</v>
      </c>
      <c r="E853" s="7" t="s">
        <v>100</v>
      </c>
      <c r="F853" s="9" t="s">
        <v>141</v>
      </c>
      <c r="G853" s="9" t="s">
        <v>145</v>
      </c>
      <c r="H853" s="3" t="s">
        <v>1325</v>
      </c>
      <c r="I853" s="28" t="s">
        <v>13</v>
      </c>
      <c r="J853" s="26"/>
      <c r="K853" s="26"/>
      <c r="L853" s="26"/>
      <c r="M853" s="26"/>
      <c r="N853" s="26"/>
      <c r="O853" s="26"/>
      <c r="P853" s="26"/>
      <c r="Q853" s="26"/>
      <c r="R853" s="26"/>
      <c r="S853" s="26">
        <v>0</v>
      </c>
      <c r="T853" s="26">
        <v>0</v>
      </c>
      <c r="U853" s="26">
        <v>0</v>
      </c>
      <c r="V853" s="26">
        <v>0</v>
      </c>
      <c r="W853" s="26">
        <v>0</v>
      </c>
      <c r="X853" s="26">
        <v>0</v>
      </c>
      <c r="Y853" s="26">
        <v>0</v>
      </c>
      <c r="Z853" s="26">
        <v>0</v>
      </c>
      <c r="AA853" s="26">
        <v>0</v>
      </c>
      <c r="AB853" s="26">
        <v>0</v>
      </c>
      <c r="AC853" s="26">
        <v>0</v>
      </c>
      <c r="AD853" s="26">
        <v>0</v>
      </c>
      <c r="AE853" s="26">
        <v>0</v>
      </c>
      <c r="AF853" s="26">
        <v>0</v>
      </c>
      <c r="AG853" s="22">
        <f t="shared" si="71"/>
        <v>0</v>
      </c>
      <c r="AH853" s="22">
        <f t="shared" si="72"/>
        <v>0</v>
      </c>
      <c r="AI853" s="22">
        <f t="shared" si="73"/>
        <v>0</v>
      </c>
      <c r="AJ853" s="22">
        <f t="shared" si="69"/>
        <v>0</v>
      </c>
      <c r="AK853" s="22">
        <f t="shared" si="70"/>
        <v>0</v>
      </c>
    </row>
    <row r="854" spans="1:37">
      <c r="A854" s="4" t="s">
        <v>15</v>
      </c>
      <c r="B854" s="7" t="s">
        <v>145</v>
      </c>
      <c r="C854" s="7"/>
      <c r="D854" s="7" t="s">
        <v>47</v>
      </c>
      <c r="E854" s="7" t="s">
        <v>101</v>
      </c>
      <c r="F854" s="9" t="s">
        <v>141</v>
      </c>
      <c r="G854" s="9" t="s">
        <v>145</v>
      </c>
      <c r="H854" s="3" t="s">
        <v>1325</v>
      </c>
      <c r="I854" s="28" t="s">
        <v>13</v>
      </c>
      <c r="J854" s="26"/>
      <c r="K854" s="26"/>
      <c r="L854" s="26"/>
      <c r="M854" s="26"/>
      <c r="N854" s="26"/>
      <c r="O854" s="26"/>
      <c r="P854" s="26"/>
      <c r="Q854" s="26"/>
      <c r="R854" s="26"/>
      <c r="S854" s="26">
        <v>75744.42</v>
      </c>
      <c r="T854" s="26">
        <v>59309.310000000012</v>
      </c>
      <c r="U854" s="26">
        <v>22508.955000000002</v>
      </c>
      <c r="V854" s="26">
        <v>33584.79</v>
      </c>
      <c r="W854" s="26">
        <v>22508.955000000002</v>
      </c>
      <c r="X854" s="26">
        <v>18578.82</v>
      </c>
      <c r="Y854" s="26">
        <v>10718.55</v>
      </c>
      <c r="Z854" s="26">
        <v>6788.415</v>
      </c>
      <c r="AA854" s="26">
        <v>14648.684999999998</v>
      </c>
      <c r="AB854" s="26">
        <v>9954.350120000001</v>
      </c>
      <c r="AC854" s="26">
        <v>13400.0867</v>
      </c>
      <c r="AD854" s="26">
        <v>76189.064379999996</v>
      </c>
      <c r="AE854" s="26">
        <v>81166.239440000005</v>
      </c>
      <c r="AF854" s="26">
        <v>63554.696920000009</v>
      </c>
      <c r="AG854" s="22">
        <f t="shared" si="71"/>
        <v>0</v>
      </c>
      <c r="AH854" s="22">
        <f t="shared" si="72"/>
        <v>264390.90000000002</v>
      </c>
      <c r="AI854" s="22">
        <f t="shared" si="73"/>
        <v>99543.501199999999</v>
      </c>
      <c r="AJ854" s="22">
        <f t="shared" si="69"/>
        <v>144720.93636000002</v>
      </c>
      <c r="AK854" s="22">
        <f t="shared" si="70"/>
        <v>508655.33756000001</v>
      </c>
    </row>
    <row r="855" spans="1:37">
      <c r="A855" s="4" t="s">
        <v>15</v>
      </c>
      <c r="B855" s="7" t="s">
        <v>145</v>
      </c>
      <c r="C855" s="7"/>
      <c r="D855" s="7" t="s">
        <v>48</v>
      </c>
      <c r="E855" s="7" t="s">
        <v>102</v>
      </c>
      <c r="F855" s="9" t="s">
        <v>141</v>
      </c>
      <c r="G855" s="9" t="s">
        <v>145</v>
      </c>
      <c r="H855" s="3" t="s">
        <v>1325</v>
      </c>
      <c r="I855" s="28" t="s">
        <v>13</v>
      </c>
      <c r="J855" s="26"/>
      <c r="K855" s="26"/>
      <c r="L855" s="26"/>
      <c r="M855" s="26"/>
      <c r="N855" s="26"/>
      <c r="O855" s="26"/>
      <c r="P855" s="26"/>
      <c r="Q855" s="26"/>
      <c r="R855" s="26"/>
      <c r="S855" s="26">
        <v>14154.101999999999</v>
      </c>
      <c r="T855" s="26">
        <v>19159.821</v>
      </c>
      <c r="U855" s="26">
        <v>5005.7190000000001</v>
      </c>
      <c r="V855" s="26">
        <v>17433.710999999999</v>
      </c>
      <c r="W855" s="26">
        <v>4833.1080000000002</v>
      </c>
      <c r="X855" s="26">
        <v>11737.548000000001</v>
      </c>
      <c r="Y855" s="26">
        <v>19677.654000000002</v>
      </c>
      <c r="Z855" s="26">
        <v>19850.264999999999</v>
      </c>
      <c r="AA855" s="26">
        <v>16915.878000000001</v>
      </c>
      <c r="AB855" s="26">
        <v>18801.825786000001</v>
      </c>
      <c r="AC855" s="26">
        <v>15463.183824</v>
      </c>
      <c r="AD855" s="26">
        <v>10367.361882000001</v>
      </c>
      <c r="AE855" s="26">
        <v>14408.875835999999</v>
      </c>
      <c r="AF855" s="26">
        <v>19504.697778000002</v>
      </c>
      <c r="AG855" s="22">
        <f t="shared" si="71"/>
        <v>0</v>
      </c>
      <c r="AH855" s="22">
        <f t="shared" si="72"/>
        <v>128767.806</v>
      </c>
      <c r="AI855" s="22">
        <f t="shared" si="73"/>
        <v>44632.371492000006</v>
      </c>
      <c r="AJ855" s="22">
        <f t="shared" si="69"/>
        <v>33913.573614000001</v>
      </c>
      <c r="AK855" s="22">
        <f t="shared" si="70"/>
        <v>207313.75110599998</v>
      </c>
    </row>
    <row r="856" spans="1:37">
      <c r="A856" s="4" t="s">
        <v>15</v>
      </c>
      <c r="B856" s="7" t="s">
        <v>145</v>
      </c>
      <c r="C856" s="7"/>
      <c r="D856" s="7" t="s">
        <v>49</v>
      </c>
      <c r="E856" s="7" t="s">
        <v>103</v>
      </c>
      <c r="F856" s="9" t="s">
        <v>141</v>
      </c>
      <c r="G856" s="9" t="s">
        <v>145</v>
      </c>
      <c r="H856" s="3" t="s">
        <v>1325</v>
      </c>
      <c r="I856" s="28" t="s">
        <v>13</v>
      </c>
      <c r="J856" s="26"/>
      <c r="K856" s="26"/>
      <c r="L856" s="26"/>
      <c r="M856" s="26"/>
      <c r="N856" s="26"/>
      <c r="O856" s="26"/>
      <c r="P856" s="26"/>
      <c r="Q856" s="26"/>
      <c r="R856" s="26"/>
      <c r="S856" s="26">
        <v>0</v>
      </c>
      <c r="T856" s="26">
        <v>0</v>
      </c>
      <c r="U856" s="26">
        <v>0</v>
      </c>
      <c r="V856" s="26">
        <v>0</v>
      </c>
      <c r="W856" s="26">
        <v>0</v>
      </c>
      <c r="X856" s="26">
        <v>0</v>
      </c>
      <c r="Y856" s="26">
        <v>0</v>
      </c>
      <c r="Z856" s="26">
        <v>0</v>
      </c>
      <c r="AA856" s="26">
        <v>0</v>
      </c>
      <c r="AB856" s="26">
        <v>3715.7000000000003</v>
      </c>
      <c r="AC856" s="26">
        <v>2392.3000000000002</v>
      </c>
      <c r="AD856" s="26">
        <v>5497.2</v>
      </c>
      <c r="AE856" s="26">
        <v>4072</v>
      </c>
      <c r="AF856" s="26">
        <v>5497.2</v>
      </c>
      <c r="AG856" s="22">
        <f t="shared" si="71"/>
        <v>0</v>
      </c>
      <c r="AH856" s="22">
        <f t="shared" si="72"/>
        <v>0</v>
      </c>
      <c r="AI856" s="22">
        <f t="shared" si="73"/>
        <v>11605.2</v>
      </c>
      <c r="AJ856" s="22">
        <f t="shared" si="69"/>
        <v>9569.2000000000007</v>
      </c>
      <c r="AK856" s="22">
        <f t="shared" si="70"/>
        <v>21174.400000000001</v>
      </c>
    </row>
    <row r="857" spans="1:37">
      <c r="A857" s="4" t="s">
        <v>15</v>
      </c>
      <c r="B857" s="7" t="s">
        <v>145</v>
      </c>
      <c r="C857" s="7"/>
      <c r="D857" s="7" t="s">
        <v>50</v>
      </c>
      <c r="E857" s="7" t="s">
        <v>104</v>
      </c>
      <c r="F857" s="9" t="s">
        <v>141</v>
      </c>
      <c r="G857" s="9" t="s">
        <v>145</v>
      </c>
      <c r="H857" s="3" t="s">
        <v>1325</v>
      </c>
      <c r="I857" s="28" t="s">
        <v>13</v>
      </c>
      <c r="J857" s="26"/>
      <c r="K857" s="26"/>
      <c r="L857" s="26"/>
      <c r="M857" s="26"/>
      <c r="N857" s="26"/>
      <c r="O857" s="26"/>
      <c r="P857" s="26"/>
      <c r="Q857" s="26"/>
      <c r="R857" s="26"/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  <c r="Z857" s="26">
        <v>0</v>
      </c>
      <c r="AA857" s="26">
        <v>0</v>
      </c>
      <c r="AB857" s="26">
        <v>0</v>
      </c>
      <c r="AC857" s="26">
        <v>0</v>
      </c>
      <c r="AD857" s="26">
        <v>0</v>
      </c>
      <c r="AE857" s="26">
        <v>0</v>
      </c>
      <c r="AF857" s="26">
        <v>0</v>
      </c>
      <c r="AG857" s="22">
        <f t="shared" si="71"/>
        <v>0</v>
      </c>
      <c r="AH857" s="22">
        <f t="shared" si="72"/>
        <v>0</v>
      </c>
      <c r="AI857" s="22">
        <f t="shared" si="73"/>
        <v>0</v>
      </c>
      <c r="AJ857" s="22">
        <f t="shared" si="69"/>
        <v>0</v>
      </c>
      <c r="AK857" s="22">
        <f t="shared" si="70"/>
        <v>0</v>
      </c>
    </row>
    <row r="858" spans="1:37">
      <c r="A858" s="4" t="s">
        <v>15</v>
      </c>
      <c r="B858" s="7" t="s">
        <v>145</v>
      </c>
      <c r="C858" s="7"/>
      <c r="D858" s="7" t="s">
        <v>51</v>
      </c>
      <c r="E858" s="7" t="s">
        <v>105</v>
      </c>
      <c r="F858" s="9" t="s">
        <v>141</v>
      </c>
      <c r="G858" s="9" t="s">
        <v>145</v>
      </c>
      <c r="H858" s="3" t="s">
        <v>1325</v>
      </c>
      <c r="I858" s="28" t="s">
        <v>13</v>
      </c>
      <c r="J858" s="26"/>
      <c r="K858" s="26"/>
      <c r="L858" s="26"/>
      <c r="M858" s="26"/>
      <c r="N858" s="26"/>
      <c r="O858" s="26"/>
      <c r="P858" s="26"/>
      <c r="Q858" s="26"/>
      <c r="R858" s="26"/>
      <c r="S858" s="26">
        <v>233.90499999999997</v>
      </c>
      <c r="T858" s="26">
        <v>444.99</v>
      </c>
      <c r="U858" s="26">
        <v>96.984999999999999</v>
      </c>
      <c r="V858" s="26">
        <v>57.05</v>
      </c>
      <c r="W858" s="26">
        <v>724.53499999999997</v>
      </c>
      <c r="X858" s="26">
        <v>1289.3300000000002</v>
      </c>
      <c r="Y858" s="26">
        <v>958.44</v>
      </c>
      <c r="Z858" s="26">
        <v>-2367.5749999999998</v>
      </c>
      <c r="AA858" s="26">
        <v>2784.04</v>
      </c>
      <c r="AB858" s="26">
        <v>952.46115999999995</v>
      </c>
      <c r="AC858" s="26">
        <v>586.5766900000001</v>
      </c>
      <c r="AD858" s="26">
        <v>-29.038449999999997</v>
      </c>
      <c r="AE858" s="26">
        <v>238.11528999999999</v>
      </c>
      <c r="AF858" s="26">
        <v>452.99982</v>
      </c>
      <c r="AG858" s="22">
        <f t="shared" si="71"/>
        <v>0</v>
      </c>
      <c r="AH858" s="22">
        <f t="shared" si="72"/>
        <v>4221.7000000000007</v>
      </c>
      <c r="AI858" s="22">
        <f t="shared" si="73"/>
        <v>1509.9994000000002</v>
      </c>
      <c r="AJ858" s="22">
        <f t="shared" si="69"/>
        <v>691.11510999999996</v>
      </c>
      <c r="AK858" s="22">
        <f t="shared" si="70"/>
        <v>6422.8145100000002</v>
      </c>
    </row>
    <row r="859" spans="1:37">
      <c r="A859" s="4" t="s">
        <v>15</v>
      </c>
      <c r="B859" s="7" t="s">
        <v>145</v>
      </c>
      <c r="C859" s="7"/>
      <c r="D859" s="7" t="s">
        <v>52</v>
      </c>
      <c r="E859" s="7" t="s">
        <v>106</v>
      </c>
      <c r="F859" s="9" t="s">
        <v>141</v>
      </c>
      <c r="G859" s="9" t="s">
        <v>145</v>
      </c>
      <c r="H859" s="3" t="s">
        <v>1325</v>
      </c>
      <c r="I859" s="28" t="s">
        <v>13</v>
      </c>
      <c r="J859" s="26"/>
      <c r="K859" s="26"/>
      <c r="L859" s="26"/>
      <c r="M859" s="26"/>
      <c r="N859" s="26"/>
      <c r="O859" s="26"/>
      <c r="P859" s="26"/>
      <c r="Q859" s="26"/>
      <c r="R859" s="26"/>
      <c r="S859" s="26">
        <v>12600</v>
      </c>
      <c r="T859" s="26">
        <v>12450</v>
      </c>
      <c r="U859" s="26">
        <v>12450</v>
      </c>
      <c r="V859" s="26">
        <v>12450</v>
      </c>
      <c r="W859" s="26">
        <v>12450</v>
      </c>
      <c r="X859" s="26">
        <v>12600</v>
      </c>
      <c r="Y859" s="26">
        <v>12450</v>
      </c>
      <c r="Z859" s="26">
        <v>12600</v>
      </c>
      <c r="AA859" s="26">
        <v>12450</v>
      </c>
      <c r="AB859" s="26">
        <v>12674.1</v>
      </c>
      <c r="AC859" s="26">
        <v>12826.800000000001</v>
      </c>
      <c r="AD859" s="26">
        <v>12674.1</v>
      </c>
      <c r="AE859" s="26">
        <v>12826.800000000001</v>
      </c>
      <c r="AF859" s="26">
        <v>12674.1</v>
      </c>
      <c r="AG859" s="22">
        <f t="shared" si="71"/>
        <v>0</v>
      </c>
      <c r="AH859" s="22">
        <f t="shared" si="72"/>
        <v>112500</v>
      </c>
      <c r="AI859" s="22">
        <f t="shared" si="73"/>
        <v>38175</v>
      </c>
      <c r="AJ859" s="22">
        <f t="shared" si="69"/>
        <v>25500.9</v>
      </c>
      <c r="AK859" s="22">
        <f t="shared" si="70"/>
        <v>176175.9</v>
      </c>
    </row>
    <row r="860" spans="1:37">
      <c r="A860" s="4" t="s">
        <v>15</v>
      </c>
      <c r="B860" s="7" t="s">
        <v>145</v>
      </c>
      <c r="C860" s="7"/>
      <c r="D860" s="7" t="s">
        <v>53</v>
      </c>
      <c r="E860" s="7" t="s">
        <v>107</v>
      </c>
      <c r="F860" s="9" t="s">
        <v>141</v>
      </c>
      <c r="G860" s="9" t="s">
        <v>145</v>
      </c>
      <c r="H860" s="3" t="s">
        <v>1325</v>
      </c>
      <c r="I860" s="28" t="s">
        <v>13</v>
      </c>
      <c r="J860" s="26"/>
      <c r="K860" s="26"/>
      <c r="L860" s="26"/>
      <c r="M860" s="26"/>
      <c r="N860" s="26"/>
      <c r="O860" s="26"/>
      <c r="P860" s="26"/>
      <c r="Q860" s="26"/>
      <c r="R860" s="26"/>
      <c r="S860" s="26">
        <v>7260.5679999999993</v>
      </c>
      <c r="T860" s="26">
        <v>7223.7160000000003</v>
      </c>
      <c r="U860" s="26">
        <v>7228.7160000000003</v>
      </c>
      <c r="V860" s="26">
        <v>7223.7160000000003</v>
      </c>
      <c r="W860" s="26">
        <v>7223.7160000000003</v>
      </c>
      <c r="X860" s="26">
        <v>7265.5679999999993</v>
      </c>
      <c r="Y860" s="26">
        <v>7223.7160000000003</v>
      </c>
      <c r="Z860" s="26">
        <v>7260.5679999999993</v>
      </c>
      <c r="AA860" s="26">
        <v>7228.7160000000003</v>
      </c>
      <c r="AB860" s="26">
        <v>8449.4000000000015</v>
      </c>
      <c r="AC860" s="26">
        <v>8551.2000000000007</v>
      </c>
      <c r="AD860" s="26">
        <v>8449.4000000000015</v>
      </c>
      <c r="AE860" s="26">
        <v>8551.2000000000007</v>
      </c>
      <c r="AF860" s="26">
        <v>8449.4000000000015</v>
      </c>
      <c r="AG860" s="22">
        <f t="shared" si="71"/>
        <v>0</v>
      </c>
      <c r="AH860" s="22">
        <f t="shared" si="72"/>
        <v>65139</v>
      </c>
      <c r="AI860" s="22">
        <f t="shared" si="73"/>
        <v>25450.000000000004</v>
      </c>
      <c r="AJ860" s="22">
        <f t="shared" si="69"/>
        <v>17000.600000000002</v>
      </c>
      <c r="AK860" s="22">
        <f t="shared" si="70"/>
        <v>107589.6</v>
      </c>
    </row>
    <row r="861" spans="1:37">
      <c r="A861" s="4" t="s">
        <v>15</v>
      </c>
      <c r="B861" s="7" t="s">
        <v>145</v>
      </c>
      <c r="C861" s="7"/>
      <c r="D861" s="7" t="s">
        <v>54</v>
      </c>
      <c r="E861" s="7" t="s">
        <v>108</v>
      </c>
      <c r="F861" s="9" t="s">
        <v>141</v>
      </c>
      <c r="G861" s="9" t="s">
        <v>145</v>
      </c>
      <c r="H861" s="3" t="s">
        <v>1325</v>
      </c>
      <c r="I861" s="28" t="s">
        <v>13</v>
      </c>
      <c r="J861" s="26"/>
      <c r="K861" s="26"/>
      <c r="L861" s="26"/>
      <c r="M861" s="26"/>
      <c r="N861" s="26"/>
      <c r="O861" s="26"/>
      <c r="P861" s="26"/>
      <c r="Q861" s="26"/>
      <c r="R861" s="26"/>
      <c r="S861" s="26">
        <v>6367.9560000000001</v>
      </c>
      <c r="T861" s="26">
        <v>6292.1470000000008</v>
      </c>
      <c r="U861" s="26">
        <v>6292.1470000000008</v>
      </c>
      <c r="V861" s="26">
        <v>6292.1470000000008</v>
      </c>
      <c r="W861" s="26">
        <v>6292.1470000000008</v>
      </c>
      <c r="X861" s="26">
        <v>6367.9560000000001</v>
      </c>
      <c r="Y861" s="26">
        <v>6292.1470000000008</v>
      </c>
      <c r="Z861" s="26">
        <v>6367.9560000000001</v>
      </c>
      <c r="AA861" s="26">
        <v>6292.1470000000008</v>
      </c>
      <c r="AB861" s="26">
        <v>6405.4056460000011</v>
      </c>
      <c r="AC861" s="26">
        <v>6482.5792080000001</v>
      </c>
      <c r="AD861" s="26">
        <v>6405.4056460000011</v>
      </c>
      <c r="AE861" s="26">
        <v>6482.5792080000001</v>
      </c>
      <c r="AF861" s="26">
        <v>6405.4056460000011</v>
      </c>
      <c r="AG861" s="22">
        <f t="shared" si="71"/>
        <v>0</v>
      </c>
      <c r="AH861" s="22">
        <f t="shared" si="72"/>
        <v>56856.75</v>
      </c>
      <c r="AI861" s="22">
        <f t="shared" si="73"/>
        <v>19293.390500000001</v>
      </c>
      <c r="AJ861" s="22">
        <f t="shared" si="69"/>
        <v>12887.984854000002</v>
      </c>
      <c r="AK861" s="22">
        <f t="shared" si="70"/>
        <v>89038.125353999989</v>
      </c>
    </row>
    <row r="862" spans="1:37">
      <c r="A862" s="4" t="s">
        <v>15</v>
      </c>
      <c r="B862" s="7" t="s">
        <v>145</v>
      </c>
      <c r="C862" s="7"/>
      <c r="D862" s="7" t="s">
        <v>55</v>
      </c>
      <c r="E862" s="7" t="s">
        <v>109</v>
      </c>
      <c r="F862" s="9" t="s">
        <v>141</v>
      </c>
      <c r="G862" s="9" t="s">
        <v>145</v>
      </c>
      <c r="H862" s="3" t="s">
        <v>1325</v>
      </c>
      <c r="I862" s="28" t="s">
        <v>13</v>
      </c>
      <c r="J862" s="26"/>
      <c r="K862" s="26"/>
      <c r="L862" s="26"/>
      <c r="M862" s="26"/>
      <c r="N862" s="26"/>
      <c r="O862" s="26"/>
      <c r="P862" s="26"/>
      <c r="Q862" s="26"/>
      <c r="R862" s="26"/>
      <c r="S862" s="26">
        <v>10165.932000000001</v>
      </c>
      <c r="T862" s="26">
        <v>10044.909000000001</v>
      </c>
      <c r="U862" s="26">
        <v>10044.909000000001</v>
      </c>
      <c r="V862" s="26">
        <v>10044.909000000001</v>
      </c>
      <c r="W862" s="26">
        <v>10044.909000000001</v>
      </c>
      <c r="X862" s="26">
        <v>10165.932000000001</v>
      </c>
      <c r="Y862" s="26">
        <v>10044.909000000001</v>
      </c>
      <c r="Z862" s="26">
        <v>10165.932000000001</v>
      </c>
      <c r="AA862" s="26">
        <v>10044.909000000001</v>
      </c>
      <c r="AB862" s="26">
        <v>10225.717362000001</v>
      </c>
      <c r="AC862" s="26">
        <v>10348.918776</v>
      </c>
      <c r="AD862" s="26">
        <v>10225.717362000001</v>
      </c>
      <c r="AE862" s="26">
        <v>10348.918776</v>
      </c>
      <c r="AF862" s="26">
        <v>10225.717362000001</v>
      </c>
      <c r="AG862" s="22">
        <f t="shared" si="71"/>
        <v>0</v>
      </c>
      <c r="AH862" s="22">
        <f t="shared" si="72"/>
        <v>90767.25</v>
      </c>
      <c r="AI862" s="22">
        <f t="shared" si="73"/>
        <v>30800.353500000005</v>
      </c>
      <c r="AJ862" s="22">
        <f t="shared" si="69"/>
        <v>20574.636138000002</v>
      </c>
      <c r="AK862" s="22">
        <f t="shared" si="70"/>
        <v>142142.239638</v>
      </c>
    </row>
    <row r="863" spans="1:37">
      <c r="A863" s="4" t="s">
        <v>15</v>
      </c>
      <c r="B863" s="7" t="s">
        <v>145</v>
      </c>
      <c r="C863" s="7"/>
      <c r="D863" s="7" t="s">
        <v>56</v>
      </c>
      <c r="E863" s="7" t="s">
        <v>110</v>
      </c>
      <c r="F863" s="9" t="s">
        <v>141</v>
      </c>
      <c r="G863" s="9" t="s">
        <v>145</v>
      </c>
      <c r="H863" s="3" t="s">
        <v>1325</v>
      </c>
      <c r="I863" s="28" t="s">
        <v>13</v>
      </c>
      <c r="J863" s="26"/>
      <c r="K863" s="26"/>
      <c r="L863" s="26"/>
      <c r="M863" s="26"/>
      <c r="N863" s="26"/>
      <c r="O863" s="26"/>
      <c r="P863" s="26"/>
      <c r="Q863" s="26"/>
      <c r="R863" s="26"/>
      <c r="S863" s="26">
        <v>2476.4040000000005</v>
      </c>
      <c r="T863" s="26">
        <v>2446.9230000000002</v>
      </c>
      <c r="U863" s="26">
        <v>2446.9230000000002</v>
      </c>
      <c r="V863" s="26">
        <v>2446.9230000000002</v>
      </c>
      <c r="W863" s="26">
        <v>2446.9230000000002</v>
      </c>
      <c r="X863" s="26">
        <v>2476.4040000000005</v>
      </c>
      <c r="Y863" s="26">
        <v>2446.9230000000002</v>
      </c>
      <c r="Z863" s="26">
        <v>2476.4040000000005</v>
      </c>
      <c r="AA863" s="26">
        <v>2446.9230000000002</v>
      </c>
      <c r="AB863" s="26">
        <v>2490.9676140000001</v>
      </c>
      <c r="AC863" s="26">
        <v>2520.9792720000005</v>
      </c>
      <c r="AD863" s="26">
        <v>2490.9676140000001</v>
      </c>
      <c r="AE863" s="26">
        <v>2520.9792720000005</v>
      </c>
      <c r="AF863" s="26">
        <v>2490.9676140000001</v>
      </c>
      <c r="AG863" s="22">
        <f t="shared" si="71"/>
        <v>0</v>
      </c>
      <c r="AH863" s="22">
        <f t="shared" si="72"/>
        <v>22110.750000000004</v>
      </c>
      <c r="AI863" s="22">
        <f t="shared" si="73"/>
        <v>7502.9145000000008</v>
      </c>
      <c r="AJ863" s="22">
        <f t="shared" si="69"/>
        <v>5011.9468860000006</v>
      </c>
      <c r="AK863" s="22">
        <f t="shared" si="70"/>
        <v>34625.611386000004</v>
      </c>
    </row>
    <row r="864" spans="1:37">
      <c r="A864" s="4" t="s">
        <v>15</v>
      </c>
      <c r="B864" s="7" t="s">
        <v>145</v>
      </c>
      <c r="C864" s="7"/>
      <c r="D864" s="7" t="s">
        <v>57</v>
      </c>
      <c r="E864" s="7" t="s">
        <v>111</v>
      </c>
      <c r="F864" s="9" t="s">
        <v>141</v>
      </c>
      <c r="G864" s="9" t="s">
        <v>145</v>
      </c>
      <c r="H864" s="3" t="s">
        <v>1325</v>
      </c>
      <c r="I864" s="28" t="s">
        <v>13</v>
      </c>
      <c r="J864" s="26"/>
      <c r="K864" s="26"/>
      <c r="L864" s="26"/>
      <c r="M864" s="26"/>
      <c r="N864" s="26"/>
      <c r="O864" s="26"/>
      <c r="P864" s="26"/>
      <c r="Q864" s="26"/>
      <c r="R864" s="26"/>
      <c r="S864" s="26">
        <v>5880</v>
      </c>
      <c r="T864" s="26">
        <v>5810</v>
      </c>
      <c r="U864" s="26">
        <v>5810</v>
      </c>
      <c r="V864" s="26">
        <v>5810</v>
      </c>
      <c r="W864" s="26">
        <v>5810</v>
      </c>
      <c r="X864" s="26">
        <v>5880</v>
      </c>
      <c r="Y864" s="26">
        <v>5810</v>
      </c>
      <c r="Z864" s="26">
        <v>5880</v>
      </c>
      <c r="AA864" s="26">
        <v>5810</v>
      </c>
      <c r="AB864" s="26">
        <v>5914.58</v>
      </c>
      <c r="AC864" s="26">
        <v>5985.84</v>
      </c>
      <c r="AD864" s="26">
        <v>5914.58</v>
      </c>
      <c r="AE864" s="26">
        <v>5985.84</v>
      </c>
      <c r="AF864" s="26">
        <v>5914.58</v>
      </c>
      <c r="AG864" s="22">
        <f t="shared" si="71"/>
        <v>0</v>
      </c>
      <c r="AH864" s="22">
        <f t="shared" si="72"/>
        <v>52500</v>
      </c>
      <c r="AI864" s="22">
        <f t="shared" si="73"/>
        <v>17815</v>
      </c>
      <c r="AJ864" s="22">
        <f t="shared" si="69"/>
        <v>11900.42</v>
      </c>
      <c r="AK864" s="22">
        <f t="shared" si="70"/>
        <v>82215.42</v>
      </c>
    </row>
    <row r="865" spans="1:37">
      <c r="A865" s="4" t="s">
        <v>15</v>
      </c>
      <c r="B865" s="7" t="s">
        <v>145</v>
      </c>
      <c r="C865" s="7"/>
      <c r="D865" s="7" t="s">
        <v>58</v>
      </c>
      <c r="E865" s="7" t="s">
        <v>112</v>
      </c>
      <c r="F865" s="9" t="s">
        <v>141</v>
      </c>
      <c r="G865" s="9" t="s">
        <v>145</v>
      </c>
      <c r="H865" s="3" t="s">
        <v>1325</v>
      </c>
      <c r="I865" s="28" t="s">
        <v>13</v>
      </c>
      <c r="J865" s="26"/>
      <c r="K865" s="26"/>
      <c r="L865" s="26"/>
      <c r="M865" s="26"/>
      <c r="N865" s="26"/>
      <c r="O865" s="26"/>
      <c r="P865" s="26"/>
      <c r="Q865" s="26"/>
      <c r="R865" s="26"/>
      <c r="S865" s="26">
        <v>29100</v>
      </c>
      <c r="T865" s="26">
        <v>27300</v>
      </c>
      <c r="U865" s="26">
        <v>37800</v>
      </c>
      <c r="V865" s="26">
        <v>7800</v>
      </c>
      <c r="W865" s="26">
        <v>22500</v>
      </c>
      <c r="X865" s="26">
        <v>22500</v>
      </c>
      <c r="Y865" s="26">
        <v>31500</v>
      </c>
      <c r="Z865" s="26">
        <v>16200</v>
      </c>
      <c r="AA865" s="26">
        <v>16200</v>
      </c>
      <c r="AB865" s="26">
        <v>24351.00792</v>
      </c>
      <c r="AC865" s="26">
        <v>37338.212144000005</v>
      </c>
      <c r="AD865" s="26">
        <v>58848.269140000004</v>
      </c>
      <c r="AE865" s="26">
        <v>39367.462803999995</v>
      </c>
      <c r="AF865" s="26">
        <v>36932.362012000005</v>
      </c>
      <c r="AG865" s="22">
        <f t="shared" si="71"/>
        <v>0</v>
      </c>
      <c r="AH865" s="22">
        <f t="shared" si="72"/>
        <v>210900</v>
      </c>
      <c r="AI865" s="22">
        <f t="shared" si="73"/>
        <v>120537.48920400001</v>
      </c>
      <c r="AJ865" s="22">
        <f t="shared" si="69"/>
        <v>76299.824816000008</v>
      </c>
      <c r="AK865" s="22">
        <f t="shared" si="70"/>
        <v>407737.31401999999</v>
      </c>
    </row>
    <row r="866" spans="1:37">
      <c r="A866" s="4" t="s">
        <v>15</v>
      </c>
      <c r="B866" s="7" t="s">
        <v>145</v>
      </c>
      <c r="C866" s="7"/>
      <c r="D866" s="7" t="s">
        <v>59</v>
      </c>
      <c r="E866" s="7" t="s">
        <v>113</v>
      </c>
      <c r="F866" s="9" t="s">
        <v>141</v>
      </c>
      <c r="G866" s="9" t="s">
        <v>145</v>
      </c>
      <c r="H866" s="3" t="s">
        <v>1325</v>
      </c>
      <c r="I866" s="28" t="s">
        <v>13</v>
      </c>
      <c r="J866" s="26"/>
      <c r="K866" s="26"/>
      <c r="L866" s="26"/>
      <c r="M866" s="26"/>
      <c r="N866" s="26"/>
      <c r="O866" s="26"/>
      <c r="P866" s="26"/>
      <c r="Q866" s="26"/>
      <c r="R866" s="26"/>
      <c r="S866" s="26">
        <v>10171.056</v>
      </c>
      <c r="T866" s="26">
        <v>10049.972000000002</v>
      </c>
      <c r="U866" s="26">
        <v>10049.972000000002</v>
      </c>
      <c r="V866" s="26">
        <v>10049.972000000002</v>
      </c>
      <c r="W866" s="26">
        <v>10049.972000000002</v>
      </c>
      <c r="X866" s="26">
        <v>10171.056</v>
      </c>
      <c r="Y866" s="26">
        <v>10049.972000000002</v>
      </c>
      <c r="Z866" s="26">
        <v>10171.056</v>
      </c>
      <c r="AA866" s="26">
        <v>10049.972000000002</v>
      </c>
      <c r="AB866" s="26">
        <v>10230.871496000002</v>
      </c>
      <c r="AC866" s="26">
        <v>10354.135008000001</v>
      </c>
      <c r="AD866" s="26">
        <v>10230.871496000002</v>
      </c>
      <c r="AE866" s="26">
        <v>10354.135008000001</v>
      </c>
      <c r="AF866" s="26">
        <v>10230.871496000002</v>
      </c>
      <c r="AG866" s="22">
        <f t="shared" si="71"/>
        <v>0</v>
      </c>
      <c r="AH866" s="22">
        <f t="shared" si="72"/>
        <v>90813</v>
      </c>
      <c r="AI866" s="22">
        <f t="shared" si="73"/>
        <v>30815.878000000004</v>
      </c>
      <c r="AJ866" s="22">
        <f t="shared" si="69"/>
        <v>20585.006504000004</v>
      </c>
      <c r="AK866" s="22">
        <f t="shared" si="70"/>
        <v>142213.88450400002</v>
      </c>
    </row>
    <row r="867" spans="1:37">
      <c r="A867" s="4" t="s">
        <v>15</v>
      </c>
      <c r="B867" s="7" t="s">
        <v>145</v>
      </c>
      <c r="C867" s="7"/>
      <c r="D867" s="7" t="s">
        <v>60</v>
      </c>
      <c r="E867" s="7" t="s">
        <v>114</v>
      </c>
      <c r="F867" s="9" t="s">
        <v>141</v>
      </c>
      <c r="G867" s="9" t="s">
        <v>145</v>
      </c>
      <c r="H867" s="3" t="s">
        <v>1325</v>
      </c>
      <c r="I867" s="28" t="s">
        <v>13</v>
      </c>
      <c r="J867" s="26"/>
      <c r="K867" s="26"/>
      <c r="L867" s="26"/>
      <c r="M867" s="26"/>
      <c r="N867" s="26"/>
      <c r="O867" s="26"/>
      <c r="P867" s="26"/>
      <c r="Q867" s="26"/>
      <c r="R867" s="26"/>
      <c r="S867" s="26">
        <v>26400</v>
      </c>
      <c r="T867" s="26">
        <v>24000</v>
      </c>
      <c r="U867" s="26">
        <v>25200</v>
      </c>
      <c r="V867" s="26">
        <v>26700</v>
      </c>
      <c r="W867" s="26">
        <v>30600</v>
      </c>
      <c r="X867" s="26">
        <v>24000</v>
      </c>
      <c r="Y867" s="26">
        <v>25500</v>
      </c>
      <c r="Z867" s="26">
        <v>24600</v>
      </c>
      <c r="AA867" s="26">
        <v>23400</v>
      </c>
      <c r="AB867" s="26">
        <v>19851</v>
      </c>
      <c r="AC867" s="26">
        <v>25959</v>
      </c>
      <c r="AD867" s="26">
        <v>25042.799999999999</v>
      </c>
      <c r="AE867" s="26">
        <v>26875.200000000001</v>
      </c>
      <c r="AF867" s="26">
        <v>24432</v>
      </c>
      <c r="AG867" s="22">
        <f t="shared" si="71"/>
        <v>0</v>
      </c>
      <c r="AH867" s="22">
        <f t="shared" si="72"/>
        <v>230400</v>
      </c>
      <c r="AI867" s="22">
        <f t="shared" si="73"/>
        <v>70852.800000000003</v>
      </c>
      <c r="AJ867" s="22">
        <f t="shared" si="69"/>
        <v>51307.199999999997</v>
      </c>
      <c r="AK867" s="22">
        <f t="shared" si="70"/>
        <v>352560</v>
      </c>
    </row>
    <row r="868" spans="1:37">
      <c r="A868" s="4" t="s">
        <v>15</v>
      </c>
      <c r="B868" s="7" t="s">
        <v>145</v>
      </c>
      <c r="C868" s="7"/>
      <c r="D868" s="7" t="s">
        <v>61</v>
      </c>
      <c r="E868" s="7" t="s">
        <v>115</v>
      </c>
      <c r="F868" s="9" t="s">
        <v>141</v>
      </c>
      <c r="G868" s="9" t="s">
        <v>145</v>
      </c>
      <c r="H868" s="3" t="s">
        <v>1325</v>
      </c>
      <c r="I868" s="28" t="s">
        <v>13</v>
      </c>
      <c r="J868" s="26"/>
      <c r="K868" s="26"/>
      <c r="L868" s="26"/>
      <c r="M868" s="26"/>
      <c r="N868" s="26"/>
      <c r="O868" s="26"/>
      <c r="P868" s="26"/>
      <c r="Q868" s="26"/>
      <c r="R868" s="26"/>
      <c r="S868" s="26">
        <v>28800</v>
      </c>
      <c r="T868" s="26">
        <v>38799.999999999993</v>
      </c>
      <c r="U868" s="26">
        <v>32000</v>
      </c>
      <c r="V868" s="26">
        <v>36000</v>
      </c>
      <c r="W868" s="26">
        <v>40799.999999999993</v>
      </c>
      <c r="X868" s="26">
        <v>30000</v>
      </c>
      <c r="Y868" s="26">
        <v>30000</v>
      </c>
      <c r="Z868" s="26">
        <v>24000</v>
      </c>
      <c r="AA868" s="26">
        <v>28800</v>
      </c>
      <c r="AB868" s="26">
        <v>39498.399999999994</v>
      </c>
      <c r="AC868" s="26">
        <v>32576</v>
      </c>
      <c r="AD868" s="26">
        <v>40720</v>
      </c>
      <c r="AE868" s="26">
        <v>29318.400000000001</v>
      </c>
      <c r="AF868" s="26">
        <v>39498.399999999994</v>
      </c>
      <c r="AG868" s="22">
        <f t="shared" si="71"/>
        <v>0</v>
      </c>
      <c r="AH868" s="22">
        <f t="shared" si="72"/>
        <v>289200</v>
      </c>
      <c r="AI868" s="22">
        <f t="shared" si="73"/>
        <v>112794.4</v>
      </c>
      <c r="AJ868" s="22">
        <f t="shared" si="69"/>
        <v>68816.799999999988</v>
      </c>
      <c r="AK868" s="22">
        <f t="shared" si="70"/>
        <v>470811.20000000007</v>
      </c>
    </row>
    <row r="869" spans="1:37">
      <c r="A869" s="4" t="s">
        <v>15</v>
      </c>
      <c r="B869" s="7" t="s">
        <v>145</v>
      </c>
      <c r="C869" s="5"/>
      <c r="D869" s="5" t="s">
        <v>62</v>
      </c>
      <c r="E869" s="7" t="s">
        <v>116</v>
      </c>
      <c r="F869" s="9" t="s">
        <v>141</v>
      </c>
      <c r="G869" s="9" t="s">
        <v>145</v>
      </c>
      <c r="H869" s="3" t="s">
        <v>1325</v>
      </c>
      <c r="I869" s="28" t="s">
        <v>13</v>
      </c>
      <c r="J869" s="26"/>
      <c r="K869" s="26"/>
      <c r="L869" s="26"/>
      <c r="M869" s="26"/>
      <c r="N869" s="26"/>
      <c r="O869" s="26"/>
      <c r="P869" s="26"/>
      <c r="Q869" s="26"/>
      <c r="R869" s="26"/>
      <c r="S869" s="26">
        <v>24774.240000000002</v>
      </c>
      <c r="T869" s="26">
        <v>43354.92</v>
      </c>
      <c r="U869" s="26">
        <v>43354.92</v>
      </c>
      <c r="V869" s="26">
        <v>55742.04</v>
      </c>
      <c r="W869" s="26">
        <v>68129.16</v>
      </c>
      <c r="X869" s="26">
        <v>24774.240000000002</v>
      </c>
      <c r="Y869" s="26">
        <v>24774.240000000002</v>
      </c>
      <c r="Z869" s="26">
        <v>49548.480000000003</v>
      </c>
      <c r="AA869" s="26">
        <v>99096.960000000006</v>
      </c>
      <c r="AB869" s="26">
        <v>84892.933840000012</v>
      </c>
      <c r="AC869" s="26">
        <v>55506.918279999998</v>
      </c>
      <c r="AD869" s="26">
        <v>55506.918279999998</v>
      </c>
      <c r="AE869" s="26">
        <v>26120.902720000002</v>
      </c>
      <c r="AF869" s="26">
        <v>45711.579760000001</v>
      </c>
      <c r="AG869" s="22">
        <f t="shared" si="71"/>
        <v>0</v>
      </c>
      <c r="AH869" s="22">
        <f t="shared" si="72"/>
        <v>433549.2</v>
      </c>
      <c r="AI869" s="22">
        <f t="shared" si="73"/>
        <v>195906.77039999998</v>
      </c>
      <c r="AJ869" s="22">
        <f t="shared" si="69"/>
        <v>71832.482480000006</v>
      </c>
      <c r="AK869" s="22">
        <f t="shared" si="70"/>
        <v>701288.45288</v>
      </c>
    </row>
    <row r="870" spans="1:37">
      <c r="A870" s="4" t="s">
        <v>15</v>
      </c>
      <c r="B870" s="7" t="s">
        <v>145</v>
      </c>
      <c r="C870" s="7"/>
      <c r="D870" s="7" t="s">
        <v>63</v>
      </c>
      <c r="E870" s="7" t="s">
        <v>117</v>
      </c>
      <c r="F870" s="9" t="s">
        <v>141</v>
      </c>
      <c r="G870" s="9" t="s">
        <v>145</v>
      </c>
      <c r="H870" s="3" t="s">
        <v>1325</v>
      </c>
      <c r="I870" s="28" t="s">
        <v>13</v>
      </c>
      <c r="J870" s="26"/>
      <c r="K870" s="26"/>
      <c r="L870" s="26"/>
      <c r="M870" s="26"/>
      <c r="N870" s="26"/>
      <c r="O870" s="26"/>
      <c r="P870" s="26"/>
      <c r="Q870" s="26"/>
      <c r="R870" s="26"/>
      <c r="S870" s="26">
        <v>7532.9139999999998</v>
      </c>
      <c r="T870" s="26">
        <v>7532.9139999999998</v>
      </c>
      <c r="U870" s="26">
        <v>7623.6720000000005</v>
      </c>
      <c r="V870" s="26">
        <v>7532.9139999999998</v>
      </c>
      <c r="W870" s="26">
        <v>7623.6720000000005</v>
      </c>
      <c r="X870" s="26">
        <v>7532.9139999999998</v>
      </c>
      <c r="Y870" s="26">
        <v>7623.6720000000005</v>
      </c>
      <c r="Z870" s="26">
        <v>7532.9139999999998</v>
      </c>
      <c r="AA870" s="26">
        <v>7623.6720000000005</v>
      </c>
      <c r="AB870" s="26">
        <v>8024.226192000001</v>
      </c>
      <c r="AC870" s="26">
        <v>8024.226192000001</v>
      </c>
      <c r="AD870" s="26">
        <v>8024.226192000001</v>
      </c>
      <c r="AE870" s="26">
        <v>8024.226192000001</v>
      </c>
      <c r="AF870" s="26">
        <v>8024.226192000001</v>
      </c>
      <c r="AG870" s="22">
        <f t="shared" si="71"/>
        <v>0</v>
      </c>
      <c r="AH870" s="22">
        <f t="shared" si="72"/>
        <v>68159.258000000002</v>
      </c>
      <c r="AI870" s="22">
        <f t="shared" si="73"/>
        <v>24072.678576000002</v>
      </c>
      <c r="AJ870" s="22">
        <f t="shared" si="69"/>
        <v>16048.452384000002</v>
      </c>
      <c r="AK870" s="22">
        <f t="shared" si="70"/>
        <v>108280.38896000001</v>
      </c>
    </row>
    <row r="871" spans="1:37">
      <c r="A871" s="4" t="s">
        <v>15</v>
      </c>
      <c r="B871" s="7" t="s">
        <v>145</v>
      </c>
      <c r="C871" s="7"/>
      <c r="D871" s="7" t="s">
        <v>64</v>
      </c>
      <c r="E871" s="7" t="s">
        <v>118</v>
      </c>
      <c r="F871" s="9" t="s">
        <v>141</v>
      </c>
      <c r="G871" s="9" t="s">
        <v>145</v>
      </c>
      <c r="H871" s="3" t="s">
        <v>1325</v>
      </c>
      <c r="I871" s="28" t="s">
        <v>13</v>
      </c>
      <c r="J871" s="26"/>
      <c r="K871" s="26"/>
      <c r="L871" s="26"/>
      <c r="M871" s="26"/>
      <c r="N871" s="26"/>
      <c r="O871" s="26"/>
      <c r="P871" s="26"/>
      <c r="Q871" s="26"/>
      <c r="R871" s="26"/>
      <c r="S871" s="26">
        <v>3150</v>
      </c>
      <c r="T871" s="26">
        <v>3000</v>
      </c>
      <c r="U871" s="26">
        <v>4500</v>
      </c>
      <c r="V871" s="26">
        <v>2400</v>
      </c>
      <c r="W871" s="26">
        <v>3450</v>
      </c>
      <c r="X871" s="26">
        <v>1500</v>
      </c>
      <c r="Y871" s="26">
        <v>2250</v>
      </c>
      <c r="Z871" s="26">
        <v>990</v>
      </c>
      <c r="AA871" s="26">
        <v>900</v>
      </c>
      <c r="AB871" s="26">
        <v>1689.88</v>
      </c>
      <c r="AC871" s="26">
        <v>1689.88</v>
      </c>
      <c r="AD871" s="26">
        <v>1689.88</v>
      </c>
      <c r="AE871" s="26">
        <v>1689.88</v>
      </c>
      <c r="AF871" s="26">
        <v>1689.88</v>
      </c>
      <c r="AG871" s="22">
        <f t="shared" si="71"/>
        <v>0</v>
      </c>
      <c r="AH871" s="22">
        <f t="shared" si="72"/>
        <v>22140</v>
      </c>
      <c r="AI871" s="22">
        <f t="shared" si="73"/>
        <v>5069.6400000000003</v>
      </c>
      <c r="AJ871" s="22">
        <f t="shared" si="69"/>
        <v>3379.76</v>
      </c>
      <c r="AK871" s="22">
        <f t="shared" si="70"/>
        <v>30589.400000000005</v>
      </c>
    </row>
    <row r="872" spans="1:37">
      <c r="A872" s="4" t="s">
        <v>15</v>
      </c>
      <c r="B872" s="7" t="s">
        <v>145</v>
      </c>
      <c r="C872" s="7"/>
      <c r="D872" s="7" t="s">
        <v>65</v>
      </c>
      <c r="E872" s="7" t="s">
        <v>119</v>
      </c>
      <c r="F872" s="9" t="s">
        <v>141</v>
      </c>
      <c r="G872" s="9" t="s">
        <v>145</v>
      </c>
      <c r="H872" s="3" t="s">
        <v>1325</v>
      </c>
      <c r="I872" s="28" t="s">
        <v>13</v>
      </c>
      <c r="J872" s="26"/>
      <c r="K872" s="26"/>
      <c r="L872" s="26"/>
      <c r="M872" s="26"/>
      <c r="N872" s="26"/>
      <c r="O872" s="26"/>
      <c r="P872" s="26"/>
      <c r="Q872" s="26"/>
      <c r="R872" s="26"/>
      <c r="S872" s="26">
        <v>8000</v>
      </c>
      <c r="T872" s="26">
        <v>7000</v>
      </c>
      <c r="U872" s="26">
        <v>7500</v>
      </c>
      <c r="V872" s="26">
        <v>8500</v>
      </c>
      <c r="W872" s="26">
        <v>11500</v>
      </c>
      <c r="X872" s="26">
        <v>12800</v>
      </c>
      <c r="Y872" s="26">
        <v>7000</v>
      </c>
      <c r="Z872" s="26">
        <v>8000</v>
      </c>
      <c r="AA872" s="26">
        <v>9199.9999999999982</v>
      </c>
      <c r="AB872" s="26">
        <v>5599</v>
      </c>
      <c r="AC872" s="26">
        <v>6108</v>
      </c>
      <c r="AD872" s="26">
        <v>9162</v>
      </c>
      <c r="AE872" s="26">
        <v>8144</v>
      </c>
      <c r="AF872" s="26">
        <v>7126</v>
      </c>
      <c r="AG872" s="22">
        <f t="shared" si="71"/>
        <v>0</v>
      </c>
      <c r="AH872" s="22">
        <f t="shared" si="72"/>
        <v>79500</v>
      </c>
      <c r="AI872" s="22">
        <f t="shared" si="73"/>
        <v>20869</v>
      </c>
      <c r="AJ872" s="22">
        <f t="shared" si="69"/>
        <v>15270</v>
      </c>
      <c r="AK872" s="22">
        <f t="shared" si="70"/>
        <v>115639</v>
      </c>
    </row>
    <row r="873" spans="1:37">
      <c r="A873" s="4" t="s">
        <v>15</v>
      </c>
      <c r="B873" s="7" t="s">
        <v>145</v>
      </c>
      <c r="C873" s="7"/>
      <c r="D873" s="7" t="s">
        <v>66</v>
      </c>
      <c r="E873" s="7" t="s">
        <v>120</v>
      </c>
      <c r="F873" s="9" t="s">
        <v>141</v>
      </c>
      <c r="G873" s="9" t="s">
        <v>145</v>
      </c>
      <c r="H873" s="3" t="s">
        <v>1325</v>
      </c>
      <c r="I873" s="28" t="s">
        <v>13</v>
      </c>
      <c r="J873" s="26"/>
      <c r="K873" s="26"/>
      <c r="L873" s="26"/>
      <c r="M873" s="26"/>
      <c r="N873" s="26"/>
      <c r="O873" s="26"/>
      <c r="P873" s="26"/>
      <c r="Q873" s="26"/>
      <c r="R873" s="26"/>
      <c r="S873" s="26">
        <v>0</v>
      </c>
      <c r="T873" s="26">
        <v>0</v>
      </c>
      <c r="U873" s="26">
        <v>0</v>
      </c>
      <c r="V873" s="26">
        <v>0</v>
      </c>
      <c r="W873" s="26">
        <v>0</v>
      </c>
      <c r="X873" s="26">
        <v>0</v>
      </c>
      <c r="Y873" s="26">
        <v>0</v>
      </c>
      <c r="Z873" s="26">
        <v>0</v>
      </c>
      <c r="AA873" s="26">
        <v>0</v>
      </c>
      <c r="AB873" s="26">
        <v>0</v>
      </c>
      <c r="AC873" s="26">
        <v>0</v>
      </c>
      <c r="AD873" s="26">
        <v>0</v>
      </c>
      <c r="AE873" s="26">
        <v>0</v>
      </c>
      <c r="AF873" s="26">
        <v>0</v>
      </c>
      <c r="AG873" s="22">
        <f t="shared" si="71"/>
        <v>0</v>
      </c>
      <c r="AH873" s="22">
        <f t="shared" si="72"/>
        <v>0</v>
      </c>
      <c r="AI873" s="22">
        <f t="shared" si="73"/>
        <v>0</v>
      </c>
      <c r="AJ873" s="22">
        <f t="shared" si="69"/>
        <v>0</v>
      </c>
      <c r="AK873" s="22">
        <f t="shared" si="70"/>
        <v>0</v>
      </c>
    </row>
    <row r="874" spans="1:37">
      <c r="A874" s="4" t="s">
        <v>15</v>
      </c>
      <c r="B874" s="7" t="s">
        <v>145</v>
      </c>
      <c r="C874" s="7"/>
      <c r="D874" s="7" t="s">
        <v>67</v>
      </c>
      <c r="E874" s="7" t="s">
        <v>121</v>
      </c>
      <c r="F874" s="9" t="s">
        <v>141</v>
      </c>
      <c r="G874" s="9" t="s">
        <v>145</v>
      </c>
      <c r="H874" s="3" t="s">
        <v>1325</v>
      </c>
      <c r="I874" s="28" t="s">
        <v>13</v>
      </c>
      <c r="J874" s="26"/>
      <c r="K874" s="26"/>
      <c r="L874" s="26"/>
      <c r="M874" s="26"/>
      <c r="N874" s="26"/>
      <c r="O874" s="26"/>
      <c r="P874" s="26"/>
      <c r="Q874" s="26"/>
      <c r="R874" s="26"/>
      <c r="S874" s="26">
        <v>0</v>
      </c>
      <c r="T874" s="26">
        <v>0</v>
      </c>
      <c r="U874" s="26">
        <v>0</v>
      </c>
      <c r="V874" s="26">
        <v>0</v>
      </c>
      <c r="W874" s="26">
        <v>0</v>
      </c>
      <c r="X874" s="26">
        <v>0</v>
      </c>
      <c r="Y874" s="26">
        <v>0</v>
      </c>
      <c r="Z874" s="26">
        <v>0</v>
      </c>
      <c r="AA874" s="26">
        <v>0</v>
      </c>
      <c r="AB874" s="26">
        <v>0</v>
      </c>
      <c r="AC874" s="26">
        <v>0</v>
      </c>
      <c r="AD874" s="26">
        <v>0</v>
      </c>
      <c r="AE874" s="26">
        <v>0</v>
      </c>
      <c r="AF874" s="26">
        <v>0</v>
      </c>
      <c r="AG874" s="22">
        <f t="shared" si="71"/>
        <v>0</v>
      </c>
      <c r="AH874" s="22">
        <f t="shared" si="72"/>
        <v>0</v>
      </c>
      <c r="AI874" s="22">
        <f t="shared" si="73"/>
        <v>0</v>
      </c>
      <c r="AJ874" s="22">
        <f t="shared" si="69"/>
        <v>0</v>
      </c>
      <c r="AK874" s="22">
        <f t="shared" si="70"/>
        <v>0</v>
      </c>
    </row>
    <row r="875" spans="1:37">
      <c r="A875" s="4" t="s">
        <v>15</v>
      </c>
      <c r="B875" s="7" t="s">
        <v>145</v>
      </c>
      <c r="C875" s="7"/>
      <c r="D875" s="7" t="s">
        <v>217</v>
      </c>
      <c r="E875" s="7" t="s">
        <v>231</v>
      </c>
      <c r="F875" s="9" t="s">
        <v>141</v>
      </c>
      <c r="G875" s="9" t="s">
        <v>145</v>
      </c>
      <c r="H875" s="3" t="s">
        <v>1325</v>
      </c>
      <c r="I875" s="28" t="s">
        <v>13</v>
      </c>
      <c r="J875" s="26"/>
      <c r="K875" s="26"/>
      <c r="L875" s="26"/>
      <c r="M875" s="26"/>
      <c r="N875" s="26"/>
      <c r="O875" s="26"/>
      <c r="P875" s="26"/>
      <c r="Q875" s="26"/>
      <c r="R875" s="26"/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  <c r="Z875" s="26">
        <v>0</v>
      </c>
      <c r="AA875" s="26">
        <v>0</v>
      </c>
      <c r="AB875" s="26">
        <v>0</v>
      </c>
      <c r="AC875" s="26">
        <v>0</v>
      </c>
      <c r="AD875" s="26">
        <v>0</v>
      </c>
      <c r="AE875" s="26">
        <v>0</v>
      </c>
      <c r="AF875" s="26">
        <v>0</v>
      </c>
      <c r="AG875" s="22">
        <f t="shared" si="71"/>
        <v>0</v>
      </c>
      <c r="AH875" s="22">
        <f t="shared" si="72"/>
        <v>0</v>
      </c>
      <c r="AI875" s="22">
        <f t="shared" si="73"/>
        <v>0</v>
      </c>
      <c r="AJ875" s="22">
        <f t="shared" si="69"/>
        <v>0</v>
      </c>
      <c r="AK875" s="22">
        <f t="shared" si="70"/>
        <v>0</v>
      </c>
    </row>
    <row r="876" spans="1:37">
      <c r="A876" s="4" t="s">
        <v>16</v>
      </c>
      <c r="B876" s="7" t="s">
        <v>1203</v>
      </c>
      <c r="C876" s="7"/>
      <c r="D876" s="7" t="s">
        <v>37</v>
      </c>
      <c r="E876" s="7" t="s">
        <v>91</v>
      </c>
      <c r="F876" s="9" t="s">
        <v>141</v>
      </c>
      <c r="G876" s="9" t="s">
        <v>147</v>
      </c>
      <c r="H876" s="3" t="s">
        <v>1325</v>
      </c>
      <c r="I876" s="28" t="s">
        <v>13</v>
      </c>
      <c r="J876" s="26"/>
      <c r="K876" s="26"/>
      <c r="L876" s="26"/>
      <c r="M876" s="26"/>
      <c r="N876" s="26"/>
      <c r="O876" s="26"/>
      <c r="P876" s="26"/>
      <c r="Q876" s="26"/>
      <c r="R876" s="26"/>
      <c r="S876" s="26">
        <v>22769.599999999999</v>
      </c>
      <c r="T876" s="26">
        <v>19923.400000000001</v>
      </c>
      <c r="U876" s="26">
        <v>28462</v>
      </c>
      <c r="V876" s="26">
        <v>39846.800000000003</v>
      </c>
      <c r="W876" s="26">
        <v>31308.2</v>
      </c>
      <c r="X876" s="26">
        <v>37000.6</v>
      </c>
      <c r="Y876" s="26">
        <v>31308.2</v>
      </c>
      <c r="Z876" s="26">
        <v>22769.599999999999</v>
      </c>
      <c r="AA876" s="26">
        <v>8538.6</v>
      </c>
      <c r="AB876" s="26">
        <v>5351.4020399999999</v>
      </c>
      <c r="AC876" s="26">
        <v>13378.5051</v>
      </c>
      <c r="AD876" s="26">
        <v>21405.60816</v>
      </c>
      <c r="AE876" s="26">
        <v>21405.60816</v>
      </c>
      <c r="AF876" s="26">
        <v>18729.907139999999</v>
      </c>
      <c r="AG876" s="22">
        <f t="shared" si="71"/>
        <v>0</v>
      </c>
      <c r="AH876" s="22">
        <f t="shared" si="72"/>
        <v>241927.00000000003</v>
      </c>
      <c r="AI876" s="22">
        <f t="shared" si="73"/>
        <v>40135.515299999999</v>
      </c>
      <c r="AJ876" s="22">
        <f t="shared" si="69"/>
        <v>40135.515299999999</v>
      </c>
      <c r="AK876" s="22">
        <f t="shared" si="70"/>
        <v>322198.03060000006</v>
      </c>
    </row>
    <row r="877" spans="1:37">
      <c r="A877" s="4" t="s">
        <v>16</v>
      </c>
      <c r="B877" s="7" t="s">
        <v>1203</v>
      </c>
      <c r="C877" s="5"/>
      <c r="D877" s="5" t="s">
        <v>38</v>
      </c>
      <c r="E877" s="7" t="s">
        <v>92</v>
      </c>
      <c r="F877" s="9" t="s">
        <v>141</v>
      </c>
      <c r="G877" s="9" t="s">
        <v>147</v>
      </c>
      <c r="H877" s="3" t="s">
        <v>1325</v>
      </c>
      <c r="I877" s="28" t="s">
        <v>13</v>
      </c>
      <c r="J877" s="26"/>
      <c r="K877" s="26"/>
      <c r="L877" s="26"/>
      <c r="M877" s="26"/>
      <c r="N877" s="26"/>
      <c r="O877" s="26"/>
      <c r="P877" s="26"/>
      <c r="Q877" s="26"/>
      <c r="R877" s="26"/>
      <c r="S877" s="26">
        <v>4357.5</v>
      </c>
      <c r="T877" s="26">
        <v>4305.6250000000009</v>
      </c>
      <c r="U877" s="26">
        <v>4305.6250000000009</v>
      </c>
      <c r="V877" s="26">
        <v>4305.6250000000009</v>
      </c>
      <c r="W877" s="26">
        <v>4305.6250000000009</v>
      </c>
      <c r="X877" s="26">
        <v>4357.5</v>
      </c>
      <c r="Y877" s="26">
        <v>4305.6250000000009</v>
      </c>
      <c r="Z877" s="26">
        <v>4357.5</v>
      </c>
      <c r="AA877" s="26">
        <v>4305.6250000000009</v>
      </c>
      <c r="AB877" s="26">
        <v>4383.1262500000012</v>
      </c>
      <c r="AC877" s="26">
        <v>4435.9350000000004</v>
      </c>
      <c r="AD877" s="26">
        <v>4383.1262500000012</v>
      </c>
      <c r="AE877" s="26">
        <v>4435.9350000000004</v>
      </c>
      <c r="AF877" s="26">
        <v>4383.1262500000012</v>
      </c>
      <c r="AG877" s="22">
        <f t="shared" si="71"/>
        <v>0</v>
      </c>
      <c r="AH877" s="22">
        <f t="shared" si="72"/>
        <v>38906.25</v>
      </c>
      <c r="AI877" s="22">
        <f t="shared" si="73"/>
        <v>13202.187500000004</v>
      </c>
      <c r="AJ877" s="22">
        <f t="shared" si="69"/>
        <v>8819.0612500000025</v>
      </c>
      <c r="AK877" s="22">
        <f t="shared" si="70"/>
        <v>60927.498749999999</v>
      </c>
    </row>
    <row r="878" spans="1:37">
      <c r="A878" s="4" t="s">
        <v>16</v>
      </c>
      <c r="B878" s="7" t="s">
        <v>1203</v>
      </c>
      <c r="C878" s="7"/>
      <c r="D878" s="7" t="s">
        <v>39</v>
      </c>
      <c r="E878" s="7" t="s">
        <v>93</v>
      </c>
      <c r="F878" s="9" t="s">
        <v>141</v>
      </c>
      <c r="G878" s="9" t="s">
        <v>147</v>
      </c>
      <c r="H878" s="3" t="s">
        <v>1325</v>
      </c>
      <c r="I878" s="28" t="s">
        <v>13</v>
      </c>
      <c r="J878" s="26"/>
      <c r="K878" s="26"/>
      <c r="L878" s="26"/>
      <c r="M878" s="26"/>
      <c r="N878" s="26"/>
      <c r="O878" s="26"/>
      <c r="P878" s="26"/>
      <c r="Q878" s="26"/>
      <c r="R878" s="26"/>
      <c r="S878" s="26">
        <v>252949.95600000001</v>
      </c>
      <c r="T878" s="26">
        <v>249938.64700000003</v>
      </c>
      <c r="U878" s="26">
        <v>249938.64700000003</v>
      </c>
      <c r="V878" s="26">
        <v>249938.64700000003</v>
      </c>
      <c r="W878" s="26">
        <v>249938.64700000003</v>
      </c>
      <c r="X878" s="26">
        <v>252949.95600000001</v>
      </c>
      <c r="Y878" s="26">
        <v>249938.64700000003</v>
      </c>
      <c r="Z878" s="26">
        <v>252949.95600000001</v>
      </c>
      <c r="AA878" s="26">
        <v>249938.64700000003</v>
      </c>
      <c r="AB878" s="26">
        <v>36238.800648000004</v>
      </c>
      <c r="AC878" s="26">
        <v>36675.412704000002</v>
      </c>
      <c r="AD878" s="26">
        <v>36238.800648000004</v>
      </c>
      <c r="AE878" s="26">
        <v>36675.412704000002</v>
      </c>
      <c r="AF878" s="26">
        <v>36238.800648000004</v>
      </c>
      <c r="AG878" s="22">
        <f t="shared" si="71"/>
        <v>0</v>
      </c>
      <c r="AH878" s="22">
        <f t="shared" si="72"/>
        <v>2258481.75</v>
      </c>
      <c r="AI878" s="22">
        <f t="shared" si="73"/>
        <v>109153.01400000001</v>
      </c>
      <c r="AJ878" s="22">
        <f t="shared" si="69"/>
        <v>72914.213352000006</v>
      </c>
      <c r="AK878" s="22">
        <f t="shared" si="70"/>
        <v>2440548.9773519998</v>
      </c>
    </row>
    <row r="879" spans="1:37">
      <c r="A879" s="4" t="s">
        <v>16</v>
      </c>
      <c r="B879" s="7" t="s">
        <v>1203</v>
      </c>
      <c r="C879" s="7"/>
      <c r="D879" s="7" t="s">
        <v>40</v>
      </c>
      <c r="E879" s="7" t="s">
        <v>94</v>
      </c>
      <c r="F879" s="9" t="s">
        <v>141</v>
      </c>
      <c r="G879" s="9" t="s">
        <v>147</v>
      </c>
      <c r="H879" s="3" t="s">
        <v>1325</v>
      </c>
      <c r="I879" s="28" t="s">
        <v>13</v>
      </c>
      <c r="J879" s="26"/>
      <c r="K879" s="26"/>
      <c r="L879" s="26"/>
      <c r="M879" s="26"/>
      <c r="N879" s="26"/>
      <c r="O879" s="26"/>
      <c r="P879" s="26"/>
      <c r="Q879" s="26"/>
      <c r="R879" s="26"/>
      <c r="S879" s="26">
        <v>0</v>
      </c>
      <c r="T879" s="26">
        <v>0</v>
      </c>
      <c r="U879" s="26">
        <v>0</v>
      </c>
      <c r="V879" s="26">
        <v>0</v>
      </c>
      <c r="W879" s="26">
        <v>0</v>
      </c>
      <c r="X879" s="26">
        <v>0</v>
      </c>
      <c r="Y879" s="26">
        <v>0</v>
      </c>
      <c r="Z879" s="26">
        <v>0</v>
      </c>
      <c r="AA879" s="26">
        <v>0</v>
      </c>
      <c r="AB879" s="26">
        <v>0</v>
      </c>
      <c r="AC879" s="26">
        <v>0</v>
      </c>
      <c r="AD879" s="26">
        <v>0</v>
      </c>
      <c r="AE879" s="26">
        <v>0</v>
      </c>
      <c r="AF879" s="26">
        <v>0</v>
      </c>
      <c r="AG879" s="22">
        <f t="shared" si="71"/>
        <v>0</v>
      </c>
      <c r="AH879" s="22">
        <f t="shared" si="72"/>
        <v>0</v>
      </c>
      <c r="AI879" s="22">
        <f t="shared" si="73"/>
        <v>0</v>
      </c>
      <c r="AJ879" s="22">
        <f t="shared" si="69"/>
        <v>0</v>
      </c>
      <c r="AK879" s="22">
        <f t="shared" si="70"/>
        <v>0</v>
      </c>
    </row>
    <row r="880" spans="1:37">
      <c r="A880" s="4" t="s">
        <v>16</v>
      </c>
      <c r="B880" s="7" t="s">
        <v>1203</v>
      </c>
      <c r="C880" s="7"/>
      <c r="D880" s="7" t="s">
        <v>41</v>
      </c>
      <c r="E880" s="7" t="s">
        <v>95</v>
      </c>
      <c r="F880" s="9" t="s">
        <v>141</v>
      </c>
      <c r="G880" s="9" t="s">
        <v>147</v>
      </c>
      <c r="H880" s="3" t="s">
        <v>1325</v>
      </c>
      <c r="I880" s="28" t="s">
        <v>13</v>
      </c>
      <c r="J880" s="26"/>
      <c r="K880" s="26"/>
      <c r="L880" s="26"/>
      <c r="M880" s="26"/>
      <c r="N880" s="26"/>
      <c r="O880" s="26"/>
      <c r="P880" s="26"/>
      <c r="Q880" s="26"/>
      <c r="R880" s="26"/>
      <c r="S880" s="26">
        <v>2164.5120000000002</v>
      </c>
      <c r="T880" s="26">
        <v>2138.7440000000001</v>
      </c>
      <c r="U880" s="26">
        <v>2138.7440000000001</v>
      </c>
      <c r="V880" s="26">
        <v>2138.7440000000001</v>
      </c>
      <c r="W880" s="26">
        <v>2138.7440000000001</v>
      </c>
      <c r="X880" s="26">
        <v>2164.5120000000002</v>
      </c>
      <c r="Y880" s="26">
        <v>2138.7440000000001</v>
      </c>
      <c r="Z880" s="26">
        <v>2164.5120000000002</v>
      </c>
      <c r="AA880" s="26">
        <v>2138.7440000000001</v>
      </c>
      <c r="AB880" s="26">
        <v>2177.2413920000004</v>
      </c>
      <c r="AC880" s="26">
        <v>2203.4732160000003</v>
      </c>
      <c r="AD880" s="26">
        <v>2177.2413920000004</v>
      </c>
      <c r="AE880" s="26">
        <v>2203.4732160000003</v>
      </c>
      <c r="AF880" s="26">
        <v>2177.2413920000004</v>
      </c>
      <c r="AG880" s="22">
        <f t="shared" si="71"/>
        <v>0</v>
      </c>
      <c r="AH880" s="22">
        <f t="shared" si="72"/>
        <v>19326</v>
      </c>
      <c r="AI880" s="22">
        <f t="shared" si="73"/>
        <v>6557.9560000000001</v>
      </c>
      <c r="AJ880" s="22">
        <f t="shared" si="69"/>
        <v>4380.7146080000002</v>
      </c>
      <c r="AK880" s="22">
        <f t="shared" si="70"/>
        <v>30264.670608000004</v>
      </c>
    </row>
    <row r="881" spans="1:37">
      <c r="A881" s="4" t="s">
        <v>16</v>
      </c>
      <c r="B881" s="7" t="s">
        <v>1203</v>
      </c>
      <c r="C881" s="7"/>
      <c r="D881" s="7" t="s">
        <v>42</v>
      </c>
      <c r="E881" s="7" t="s">
        <v>96</v>
      </c>
      <c r="F881" s="9" t="s">
        <v>141</v>
      </c>
      <c r="G881" s="9" t="s">
        <v>147</v>
      </c>
      <c r="H881" s="3" t="s">
        <v>1325</v>
      </c>
      <c r="I881" s="28" t="s">
        <v>13</v>
      </c>
      <c r="J881" s="26"/>
      <c r="K881" s="26"/>
      <c r="L881" s="26"/>
      <c r="M881" s="26"/>
      <c r="N881" s="26"/>
      <c r="O881" s="26"/>
      <c r="P881" s="26"/>
      <c r="Q881" s="26"/>
      <c r="R881" s="26"/>
      <c r="S881" s="26">
        <v>4509.12</v>
      </c>
      <c r="T881" s="26">
        <v>4455.4400000000005</v>
      </c>
      <c r="U881" s="26">
        <v>4455.4400000000005</v>
      </c>
      <c r="V881" s="26">
        <v>4455.4400000000005</v>
      </c>
      <c r="W881" s="26">
        <v>4455.4400000000005</v>
      </c>
      <c r="X881" s="26">
        <v>4509.12</v>
      </c>
      <c r="Y881" s="26">
        <v>4455.4400000000005</v>
      </c>
      <c r="Z881" s="26">
        <v>4509.12</v>
      </c>
      <c r="AA881" s="26">
        <v>4455.4400000000005</v>
      </c>
      <c r="AB881" s="26">
        <v>4535.637920000001</v>
      </c>
      <c r="AC881" s="26">
        <v>4590.2841600000002</v>
      </c>
      <c r="AD881" s="26">
        <v>4535.637920000001</v>
      </c>
      <c r="AE881" s="26">
        <v>4590.2841600000002</v>
      </c>
      <c r="AF881" s="26">
        <v>4535.637920000001</v>
      </c>
      <c r="AG881" s="22">
        <f t="shared" si="71"/>
        <v>0</v>
      </c>
      <c r="AH881" s="22">
        <f t="shared" si="72"/>
        <v>40260.000000000007</v>
      </c>
      <c r="AI881" s="22">
        <f t="shared" si="73"/>
        <v>13661.560000000001</v>
      </c>
      <c r="AJ881" s="22">
        <f t="shared" si="69"/>
        <v>9125.9220800000003</v>
      </c>
      <c r="AK881" s="22">
        <f t="shared" si="70"/>
        <v>63047.482080000016</v>
      </c>
    </row>
    <row r="882" spans="1:37">
      <c r="A882" s="4" t="s">
        <v>16</v>
      </c>
      <c r="B882" s="7" t="s">
        <v>1203</v>
      </c>
      <c r="C882" s="7"/>
      <c r="D882" s="7" t="s">
        <v>1206</v>
      </c>
      <c r="E882" s="7" t="s">
        <v>1324</v>
      </c>
      <c r="F882" s="9" t="s">
        <v>141</v>
      </c>
      <c r="G882" s="9" t="s">
        <v>147</v>
      </c>
      <c r="H882" s="3" t="s">
        <v>1325</v>
      </c>
      <c r="I882" s="28" t="s">
        <v>13</v>
      </c>
      <c r="J882" s="26"/>
      <c r="K882" s="26"/>
      <c r="L882" s="26"/>
      <c r="M882" s="26"/>
      <c r="N882" s="26"/>
      <c r="O882" s="26"/>
      <c r="P882" s="26"/>
      <c r="Q882" s="26"/>
      <c r="R882" s="26"/>
      <c r="S882" s="26">
        <v>54471.821000000011</v>
      </c>
      <c r="T882" s="26">
        <v>54471.821000000011</v>
      </c>
      <c r="U882" s="26">
        <v>55128.108000000007</v>
      </c>
      <c r="V882" s="26">
        <v>54471.821000000011</v>
      </c>
      <c r="W882" s="26">
        <v>55128.108000000007</v>
      </c>
      <c r="X882" s="26">
        <v>54471.821000000011</v>
      </c>
      <c r="Y882" s="26">
        <v>55128.108000000007</v>
      </c>
      <c r="Z882" s="26">
        <v>54471.821000000011</v>
      </c>
      <c r="AA882" s="26">
        <v>55128.108000000007</v>
      </c>
      <c r="AB882" s="26">
        <v>25517.188000000002</v>
      </c>
      <c r="AC882" s="26">
        <v>25517.188000000002</v>
      </c>
      <c r="AD882" s="26">
        <v>25517.188000000002</v>
      </c>
      <c r="AE882" s="26">
        <v>25517.188000000002</v>
      </c>
      <c r="AF882" s="26">
        <v>25517.188000000002</v>
      </c>
      <c r="AG882" s="22">
        <f t="shared" si="71"/>
        <v>0</v>
      </c>
      <c r="AH882" s="22">
        <f t="shared" si="72"/>
        <v>492871.53700000007</v>
      </c>
      <c r="AI882" s="22">
        <f t="shared" si="73"/>
        <v>76551.564000000013</v>
      </c>
      <c r="AJ882" s="22">
        <f t="shared" si="69"/>
        <v>51034.376000000004</v>
      </c>
      <c r="AK882" s="22">
        <f t="shared" si="70"/>
        <v>620457.47699999996</v>
      </c>
    </row>
    <row r="883" spans="1:37">
      <c r="A883" s="4" t="s">
        <v>16</v>
      </c>
      <c r="B883" s="7" t="s">
        <v>1203</v>
      </c>
      <c r="C883" s="7"/>
      <c r="D883" s="7" t="s">
        <v>43</v>
      </c>
      <c r="E883" s="7" t="s">
        <v>97</v>
      </c>
      <c r="F883" s="9" t="s">
        <v>141</v>
      </c>
      <c r="G883" s="9" t="s">
        <v>147</v>
      </c>
      <c r="H883" s="3" t="s">
        <v>1325</v>
      </c>
      <c r="I883" s="28" t="s">
        <v>13</v>
      </c>
      <c r="J883" s="26"/>
      <c r="K883" s="26"/>
      <c r="L883" s="26"/>
      <c r="M883" s="26"/>
      <c r="N883" s="26"/>
      <c r="O883" s="26"/>
      <c r="P883" s="26"/>
      <c r="Q883" s="26"/>
      <c r="R883" s="26"/>
      <c r="S883" s="26">
        <v>26709.068000000003</v>
      </c>
      <c r="T883" s="26">
        <v>26709.068000000003</v>
      </c>
      <c r="U883" s="26">
        <v>27030.863999999998</v>
      </c>
      <c r="V883" s="26">
        <v>26709.068000000003</v>
      </c>
      <c r="W883" s="26">
        <v>27030.863999999998</v>
      </c>
      <c r="X883" s="26">
        <v>26709.068000000003</v>
      </c>
      <c r="Y883" s="26">
        <v>27030.863999999998</v>
      </c>
      <c r="Z883" s="26">
        <v>26709.068000000003</v>
      </c>
      <c r="AA883" s="26">
        <v>27030.863999999998</v>
      </c>
      <c r="AB883" s="26">
        <v>27189.831224000005</v>
      </c>
      <c r="AC883" s="26">
        <v>27189.831224000005</v>
      </c>
      <c r="AD883" s="26">
        <v>27189.831224000005</v>
      </c>
      <c r="AE883" s="26">
        <v>27189.831224000005</v>
      </c>
      <c r="AF883" s="26">
        <v>27189.831224000005</v>
      </c>
      <c r="AG883" s="22">
        <f t="shared" si="71"/>
        <v>0</v>
      </c>
      <c r="AH883" s="22">
        <f t="shared" si="72"/>
        <v>241668.796</v>
      </c>
      <c r="AI883" s="22">
        <f t="shared" si="73"/>
        <v>81569.493672000011</v>
      </c>
      <c r="AJ883" s="22">
        <f t="shared" si="69"/>
        <v>54379.66244800001</v>
      </c>
      <c r="AK883" s="22">
        <f t="shared" si="70"/>
        <v>377617.95212000009</v>
      </c>
    </row>
    <row r="884" spans="1:37">
      <c r="A884" s="4" t="s">
        <v>16</v>
      </c>
      <c r="B884" s="7" t="s">
        <v>1203</v>
      </c>
      <c r="C884" s="7"/>
      <c r="D884" s="7" t="s">
        <v>68</v>
      </c>
      <c r="E884" s="7" t="s">
        <v>122</v>
      </c>
      <c r="F884" s="9" t="s">
        <v>141</v>
      </c>
      <c r="G884" s="9" t="s">
        <v>147</v>
      </c>
      <c r="H884" s="3" t="s">
        <v>1325</v>
      </c>
      <c r="I884" s="28" t="s">
        <v>13</v>
      </c>
      <c r="J884" s="26"/>
      <c r="K884" s="26"/>
      <c r="L884" s="26"/>
      <c r="M884" s="26"/>
      <c r="N884" s="26"/>
      <c r="O884" s="26"/>
      <c r="P884" s="26"/>
      <c r="Q884" s="26"/>
      <c r="R884" s="26"/>
      <c r="S884" s="26">
        <v>3417.2760000000003</v>
      </c>
      <c r="T884" s="26">
        <v>3417.2760000000003</v>
      </c>
      <c r="U884" s="26">
        <v>3458.4479999999999</v>
      </c>
      <c r="V884" s="26">
        <v>3417.2760000000003</v>
      </c>
      <c r="W884" s="26">
        <v>3458.4479999999999</v>
      </c>
      <c r="X884" s="26">
        <v>3417.2760000000003</v>
      </c>
      <c r="Y884" s="26">
        <v>3458.4479999999999</v>
      </c>
      <c r="Z884" s="26">
        <v>3417.2760000000003</v>
      </c>
      <c r="AA884" s="26">
        <v>3458.4479999999999</v>
      </c>
      <c r="AB884" s="26">
        <v>0</v>
      </c>
      <c r="AC884" s="26">
        <v>0</v>
      </c>
      <c r="AD884" s="26">
        <v>0</v>
      </c>
      <c r="AE884" s="26">
        <v>0</v>
      </c>
      <c r="AF884" s="26">
        <v>0</v>
      </c>
      <c r="AG884" s="22">
        <f t="shared" si="71"/>
        <v>0</v>
      </c>
      <c r="AH884" s="22">
        <f t="shared" si="72"/>
        <v>30920.172000000002</v>
      </c>
      <c r="AI884" s="22">
        <f t="shared" si="73"/>
        <v>0</v>
      </c>
      <c r="AJ884" s="22">
        <f t="shared" si="69"/>
        <v>0</v>
      </c>
      <c r="AK884" s="22">
        <f t="shared" si="70"/>
        <v>30920.172000000002</v>
      </c>
    </row>
    <row r="885" spans="1:37">
      <c r="A885" s="4" t="s">
        <v>16</v>
      </c>
      <c r="B885" s="7" t="s">
        <v>1203</v>
      </c>
      <c r="C885" s="7"/>
      <c r="D885" s="7" t="s">
        <v>44</v>
      </c>
      <c r="E885" s="7" t="s">
        <v>98</v>
      </c>
      <c r="F885" s="9" t="s">
        <v>141</v>
      </c>
      <c r="G885" s="9" t="s">
        <v>147</v>
      </c>
      <c r="H885" s="3" t="s">
        <v>1325</v>
      </c>
      <c r="I885" s="28" t="s">
        <v>13</v>
      </c>
      <c r="J885" s="26"/>
      <c r="K885" s="26"/>
      <c r="L885" s="26"/>
      <c r="M885" s="26"/>
      <c r="N885" s="26"/>
      <c r="O885" s="26"/>
      <c r="P885" s="26"/>
      <c r="Q885" s="26"/>
      <c r="R885" s="26"/>
      <c r="S885" s="26">
        <v>108000</v>
      </c>
      <c r="T885" s="26">
        <v>126000</v>
      </c>
      <c r="U885" s="26">
        <v>162000</v>
      </c>
      <c r="V885" s="26">
        <v>162000</v>
      </c>
      <c r="W885" s="26">
        <v>180000</v>
      </c>
      <c r="X885" s="26">
        <v>180000</v>
      </c>
      <c r="Y885" s="26">
        <v>180000</v>
      </c>
      <c r="Z885" s="26">
        <v>162000</v>
      </c>
      <c r="AA885" s="26">
        <v>162000</v>
      </c>
      <c r="AB885" s="26">
        <v>150989.76000000001</v>
      </c>
      <c r="AC885" s="26">
        <v>132116.04</v>
      </c>
      <c r="AD885" s="26">
        <v>113242.32</v>
      </c>
      <c r="AE885" s="26">
        <v>113242.32</v>
      </c>
      <c r="AF885" s="26">
        <v>132116.04</v>
      </c>
      <c r="AG885" s="22">
        <f t="shared" si="71"/>
        <v>0</v>
      </c>
      <c r="AH885" s="22">
        <f t="shared" si="72"/>
        <v>1422000</v>
      </c>
      <c r="AI885" s="22">
        <f t="shared" si="73"/>
        <v>396348.12000000005</v>
      </c>
      <c r="AJ885" s="22">
        <f t="shared" si="69"/>
        <v>245358.36000000002</v>
      </c>
      <c r="AK885" s="22">
        <f t="shared" si="70"/>
        <v>2063706.4800000002</v>
      </c>
    </row>
    <row r="886" spans="1:37">
      <c r="A886" s="4" t="s">
        <v>16</v>
      </c>
      <c r="B886" s="7" t="s">
        <v>1203</v>
      </c>
      <c r="C886" s="7"/>
      <c r="D886" s="7" t="s">
        <v>45</v>
      </c>
      <c r="E886" s="7" t="s">
        <v>99</v>
      </c>
      <c r="F886" s="9" t="s">
        <v>141</v>
      </c>
      <c r="G886" s="9" t="s">
        <v>147</v>
      </c>
      <c r="H886" s="3" t="s">
        <v>1325</v>
      </c>
      <c r="I886" s="28" t="s">
        <v>13</v>
      </c>
      <c r="J886" s="26"/>
      <c r="K886" s="26"/>
      <c r="L886" s="26"/>
      <c r="M886" s="26"/>
      <c r="N886" s="26"/>
      <c r="O886" s="26"/>
      <c r="P886" s="26"/>
      <c r="Q886" s="26"/>
      <c r="R886" s="26"/>
      <c r="S886" s="26">
        <v>271250</v>
      </c>
      <c r="T886" s="26">
        <v>271250</v>
      </c>
      <c r="U886" s="26">
        <v>271250</v>
      </c>
      <c r="V886" s="26">
        <v>348750</v>
      </c>
      <c r="W886" s="26">
        <v>426250</v>
      </c>
      <c r="X886" s="26">
        <v>348750</v>
      </c>
      <c r="Y886" s="26">
        <v>387500</v>
      </c>
      <c r="Z886" s="26">
        <v>348750</v>
      </c>
      <c r="AA886" s="26">
        <v>348750</v>
      </c>
      <c r="AB886" s="26">
        <v>325047.40000000002</v>
      </c>
      <c r="AC886" s="26">
        <v>284416.47499999998</v>
      </c>
      <c r="AD886" s="26">
        <v>284416.47499999998</v>
      </c>
      <c r="AE886" s="26">
        <v>284416.47499999998</v>
      </c>
      <c r="AF886" s="26">
        <v>284416.47499999998</v>
      </c>
      <c r="AG886" s="22">
        <f t="shared" si="71"/>
        <v>0</v>
      </c>
      <c r="AH886" s="22">
        <f t="shared" si="72"/>
        <v>3022500</v>
      </c>
      <c r="AI886" s="22">
        <f t="shared" si="73"/>
        <v>893880.35</v>
      </c>
      <c r="AJ886" s="22">
        <f t="shared" ref="AJ886:AJ947" si="74">SUM(AE886:AF886)</f>
        <v>568832.94999999995</v>
      </c>
      <c r="AK886" s="22">
        <f t="shared" si="70"/>
        <v>4485213.3</v>
      </c>
    </row>
    <row r="887" spans="1:37">
      <c r="A887" s="4" t="s">
        <v>16</v>
      </c>
      <c r="B887" s="7" t="s">
        <v>1203</v>
      </c>
      <c r="C887" s="7"/>
      <c r="D887" s="7" t="s">
        <v>46</v>
      </c>
      <c r="E887" s="7" t="s">
        <v>100</v>
      </c>
      <c r="F887" s="9" t="s">
        <v>141</v>
      </c>
      <c r="G887" s="9" t="s">
        <v>147</v>
      </c>
      <c r="H887" s="3" t="s">
        <v>1325</v>
      </c>
      <c r="I887" s="28" t="s">
        <v>13</v>
      </c>
      <c r="J887" s="26"/>
      <c r="K887" s="26"/>
      <c r="L887" s="26"/>
      <c r="M887" s="26"/>
      <c r="N887" s="26"/>
      <c r="O887" s="26"/>
      <c r="P887" s="26"/>
      <c r="Q887" s="26"/>
      <c r="R887" s="26"/>
      <c r="S887" s="26">
        <v>72000</v>
      </c>
      <c r="T887" s="26">
        <v>88000</v>
      </c>
      <c r="U887" s="26">
        <v>56000</v>
      </c>
      <c r="V887" s="26">
        <v>96000</v>
      </c>
      <c r="W887" s="26">
        <v>104000</v>
      </c>
      <c r="X887" s="26">
        <v>88000</v>
      </c>
      <c r="Y887" s="26">
        <v>72000</v>
      </c>
      <c r="Z887" s="26">
        <v>40000</v>
      </c>
      <c r="AA887" s="26">
        <v>40000</v>
      </c>
      <c r="AB887" s="26">
        <v>146025.13688000001</v>
      </c>
      <c r="AC887" s="26">
        <v>255543.98954000001</v>
      </c>
      <c r="AD887" s="26">
        <v>255543.98954000001</v>
      </c>
      <c r="AE887" s="26">
        <v>328556.55797999998</v>
      </c>
      <c r="AF887" s="26">
        <v>401569.12641999999</v>
      </c>
      <c r="AG887" s="22">
        <f t="shared" si="71"/>
        <v>0</v>
      </c>
      <c r="AH887" s="22">
        <f t="shared" si="72"/>
        <v>656000</v>
      </c>
      <c r="AI887" s="22">
        <f t="shared" si="73"/>
        <v>657113.11595999997</v>
      </c>
      <c r="AJ887" s="22">
        <f t="shared" si="74"/>
        <v>730125.68439999991</v>
      </c>
      <c r="AK887" s="22">
        <f t="shared" si="70"/>
        <v>2043238.8003600002</v>
      </c>
    </row>
    <row r="888" spans="1:37">
      <c r="A888" s="4" t="s">
        <v>16</v>
      </c>
      <c r="B888" s="7" t="s">
        <v>1203</v>
      </c>
      <c r="C888" s="7"/>
      <c r="D888" s="7" t="s">
        <v>47</v>
      </c>
      <c r="E888" s="7" t="s">
        <v>101</v>
      </c>
      <c r="F888" s="9" t="s">
        <v>141</v>
      </c>
      <c r="G888" s="9" t="s">
        <v>147</v>
      </c>
      <c r="H888" s="3" t="s">
        <v>1325</v>
      </c>
      <c r="I888" s="28" t="s">
        <v>13</v>
      </c>
      <c r="J888" s="26"/>
      <c r="K888" s="26"/>
      <c r="L888" s="26"/>
      <c r="M888" s="26"/>
      <c r="N888" s="26"/>
      <c r="O888" s="26"/>
      <c r="P888" s="26"/>
      <c r="Q888" s="26"/>
      <c r="R888" s="26"/>
      <c r="S888" s="26">
        <v>40403.879999999997</v>
      </c>
      <c r="T888" s="26">
        <v>38159.22</v>
      </c>
      <c r="U888" s="26">
        <v>35914.559999999998</v>
      </c>
      <c r="V888" s="26">
        <v>8978.64</v>
      </c>
      <c r="W888" s="26">
        <v>13467.96</v>
      </c>
      <c r="X888" s="26">
        <v>8978.64</v>
      </c>
      <c r="Y888" s="26">
        <v>6733.98</v>
      </c>
      <c r="Z888" s="26">
        <v>8978.64</v>
      </c>
      <c r="AA888" s="26">
        <v>15712.62</v>
      </c>
      <c r="AB888" s="26">
        <v>11425.3194</v>
      </c>
      <c r="AC888" s="26">
        <v>13710.38328</v>
      </c>
      <c r="AD888" s="26">
        <v>22850.638800000001</v>
      </c>
      <c r="AE888" s="26">
        <v>41131.149839999998</v>
      </c>
      <c r="AF888" s="26">
        <v>38846.085960000004</v>
      </c>
      <c r="AG888" s="22">
        <f t="shared" si="71"/>
        <v>0</v>
      </c>
      <c r="AH888" s="22">
        <f t="shared" si="72"/>
        <v>177328.14</v>
      </c>
      <c r="AI888" s="22">
        <f t="shared" si="73"/>
        <v>47986.341480000003</v>
      </c>
      <c r="AJ888" s="22">
        <f t="shared" si="74"/>
        <v>79977.235799999995</v>
      </c>
      <c r="AK888" s="22">
        <f t="shared" si="70"/>
        <v>305291.71728000004</v>
      </c>
    </row>
    <row r="889" spans="1:37">
      <c r="A889" s="4" t="s">
        <v>16</v>
      </c>
      <c r="B889" s="7" t="s">
        <v>1203</v>
      </c>
      <c r="C889" s="7"/>
      <c r="D889" s="7" t="s">
        <v>84</v>
      </c>
      <c r="E889" s="7" t="s">
        <v>140</v>
      </c>
      <c r="F889" s="9" t="s">
        <v>141</v>
      </c>
      <c r="G889" s="9" t="s">
        <v>147</v>
      </c>
      <c r="H889" s="3" t="s">
        <v>1325</v>
      </c>
      <c r="I889" s="28" t="s">
        <v>13</v>
      </c>
      <c r="J889" s="26"/>
      <c r="K889" s="26"/>
      <c r="L889" s="26"/>
      <c r="M889" s="26"/>
      <c r="N889" s="26"/>
      <c r="O889" s="26"/>
      <c r="P889" s="26"/>
      <c r="Q889" s="26"/>
      <c r="R889" s="26"/>
      <c r="S889" s="26">
        <v>0</v>
      </c>
      <c r="T889" s="26">
        <v>0</v>
      </c>
      <c r="U889" s="26">
        <v>0</v>
      </c>
      <c r="V889" s="26">
        <v>0</v>
      </c>
      <c r="W889" s="26">
        <v>0</v>
      </c>
      <c r="X889" s="26">
        <v>0</v>
      </c>
      <c r="Y889" s="26">
        <v>0</v>
      </c>
      <c r="Z889" s="26">
        <v>0</v>
      </c>
      <c r="AA889" s="26">
        <v>0</v>
      </c>
      <c r="AB889" s="26">
        <v>0</v>
      </c>
      <c r="AC889" s="26">
        <v>0</v>
      </c>
      <c r="AD889" s="26">
        <v>0</v>
      </c>
      <c r="AE889" s="26">
        <v>0</v>
      </c>
      <c r="AF889" s="26">
        <v>0</v>
      </c>
      <c r="AG889" s="22">
        <f t="shared" si="71"/>
        <v>0</v>
      </c>
      <c r="AH889" s="22">
        <f t="shared" si="72"/>
        <v>0</v>
      </c>
      <c r="AI889" s="22">
        <f t="shared" si="73"/>
        <v>0</v>
      </c>
      <c r="AJ889" s="22">
        <f t="shared" si="74"/>
        <v>0</v>
      </c>
      <c r="AK889" s="22">
        <f t="shared" si="70"/>
        <v>0</v>
      </c>
    </row>
    <row r="890" spans="1:37">
      <c r="A890" s="4" t="s">
        <v>16</v>
      </c>
      <c r="B890" s="7" t="s">
        <v>1203</v>
      </c>
      <c r="C890" s="7"/>
      <c r="D890" s="7" t="s">
        <v>48</v>
      </c>
      <c r="E890" s="7" t="s">
        <v>102</v>
      </c>
      <c r="F890" s="9" t="s">
        <v>141</v>
      </c>
      <c r="G890" s="9" t="s">
        <v>147</v>
      </c>
      <c r="H890" s="3" t="s">
        <v>1325</v>
      </c>
      <c r="I890" s="28" t="s">
        <v>13</v>
      </c>
      <c r="J890" s="26"/>
      <c r="K890" s="26"/>
      <c r="L890" s="26"/>
      <c r="M890" s="26"/>
      <c r="N890" s="26"/>
      <c r="O890" s="26"/>
      <c r="P890" s="26"/>
      <c r="Q890" s="26"/>
      <c r="R890" s="26"/>
      <c r="S890" s="26">
        <v>16000</v>
      </c>
      <c r="T890" s="26">
        <v>16000</v>
      </c>
      <c r="U890" s="26">
        <v>18000</v>
      </c>
      <c r="V890" s="26">
        <v>18000</v>
      </c>
      <c r="W890" s="26">
        <v>18000</v>
      </c>
      <c r="X890" s="26">
        <v>18000</v>
      </c>
      <c r="Y890" s="26">
        <v>16000</v>
      </c>
      <c r="Z890" s="26">
        <v>16000</v>
      </c>
      <c r="AA890" s="26">
        <v>16000</v>
      </c>
      <c r="AB890" s="26">
        <v>39624.306239999998</v>
      </c>
      <c r="AC890" s="26">
        <v>39624.306239999998</v>
      </c>
      <c r="AD890" s="26">
        <v>39624.306239999998</v>
      </c>
      <c r="AE890" s="26">
        <v>39624.306239999998</v>
      </c>
      <c r="AF890" s="26">
        <v>39624.306239999998</v>
      </c>
      <c r="AG890" s="22">
        <f t="shared" si="71"/>
        <v>0</v>
      </c>
      <c r="AH890" s="22">
        <f t="shared" si="72"/>
        <v>152000</v>
      </c>
      <c r="AI890" s="22">
        <f t="shared" si="73"/>
        <v>118872.91871999999</v>
      </c>
      <c r="AJ890" s="22">
        <f t="shared" si="74"/>
        <v>79248.612479999996</v>
      </c>
      <c r="AK890" s="22">
        <f t="shared" si="70"/>
        <v>350121.53120000003</v>
      </c>
    </row>
    <row r="891" spans="1:37">
      <c r="A891" s="4" t="s">
        <v>16</v>
      </c>
      <c r="B891" s="7" t="s">
        <v>1203</v>
      </c>
      <c r="C891" s="7"/>
      <c r="D891" s="7" t="s">
        <v>49</v>
      </c>
      <c r="E891" s="7" t="s">
        <v>103</v>
      </c>
      <c r="F891" s="9" t="s">
        <v>141</v>
      </c>
      <c r="G891" s="9" t="s">
        <v>147</v>
      </c>
      <c r="H891" s="3" t="s">
        <v>1325</v>
      </c>
      <c r="I891" s="28" t="s">
        <v>13</v>
      </c>
      <c r="J891" s="26"/>
      <c r="K891" s="26"/>
      <c r="L891" s="26"/>
      <c r="M891" s="26"/>
      <c r="N891" s="26"/>
      <c r="O891" s="26"/>
      <c r="P891" s="26"/>
      <c r="Q891" s="26"/>
      <c r="R891" s="26"/>
      <c r="S891" s="26">
        <v>20000</v>
      </c>
      <c r="T891" s="26">
        <v>16000</v>
      </c>
      <c r="U891" s="26">
        <v>12000</v>
      </c>
      <c r="V891" s="26">
        <v>16000</v>
      </c>
      <c r="W891" s="26">
        <v>16000</v>
      </c>
      <c r="X891" s="26">
        <v>10000</v>
      </c>
      <c r="Y891" s="26">
        <v>10000</v>
      </c>
      <c r="Z891" s="26">
        <v>10000</v>
      </c>
      <c r="AA891" s="26">
        <v>10000</v>
      </c>
      <c r="AB891" s="26">
        <v>24432</v>
      </c>
      <c r="AC891" s="26">
        <v>32576</v>
      </c>
      <c r="AD891" s="26">
        <v>24432</v>
      </c>
      <c r="AE891" s="26">
        <v>20360</v>
      </c>
      <c r="AF891" s="26">
        <v>16288</v>
      </c>
      <c r="AG891" s="22">
        <f t="shared" si="71"/>
        <v>0</v>
      </c>
      <c r="AH891" s="22">
        <f t="shared" si="72"/>
        <v>120000</v>
      </c>
      <c r="AI891" s="22">
        <f t="shared" si="73"/>
        <v>81440</v>
      </c>
      <c r="AJ891" s="22">
        <f t="shared" si="74"/>
        <v>36648</v>
      </c>
      <c r="AK891" s="22">
        <f t="shared" ref="AK891:AK952" si="75">SUM(J891:AF891)</f>
        <v>238088</v>
      </c>
    </row>
    <row r="892" spans="1:37">
      <c r="A892" s="4" t="s">
        <v>16</v>
      </c>
      <c r="B892" s="7" t="s">
        <v>1203</v>
      </c>
      <c r="C892" s="7"/>
      <c r="D892" s="7" t="s">
        <v>50</v>
      </c>
      <c r="E892" s="7" t="s">
        <v>104</v>
      </c>
      <c r="F892" s="9" t="s">
        <v>141</v>
      </c>
      <c r="G892" s="9" t="s">
        <v>147</v>
      </c>
      <c r="H892" s="3" t="s">
        <v>1325</v>
      </c>
      <c r="I892" s="28" t="s">
        <v>13</v>
      </c>
      <c r="J892" s="26"/>
      <c r="K892" s="26"/>
      <c r="L892" s="26"/>
      <c r="M892" s="26"/>
      <c r="N892" s="26"/>
      <c r="O892" s="26"/>
      <c r="P892" s="26"/>
      <c r="Q892" s="26"/>
      <c r="R892" s="26"/>
      <c r="S892" s="26">
        <v>0</v>
      </c>
      <c r="T892" s="26">
        <v>0</v>
      </c>
      <c r="U892" s="26">
        <v>0</v>
      </c>
      <c r="V892" s="26">
        <v>0</v>
      </c>
      <c r="W892" s="26">
        <v>0</v>
      </c>
      <c r="X892" s="26">
        <v>0</v>
      </c>
      <c r="Y892" s="26">
        <v>0</v>
      </c>
      <c r="Z892" s="26">
        <v>0</v>
      </c>
      <c r="AA892" s="26">
        <v>0</v>
      </c>
      <c r="AB892" s="26">
        <v>0</v>
      </c>
      <c r="AC892" s="26">
        <v>0</v>
      </c>
      <c r="AD892" s="26">
        <v>0</v>
      </c>
      <c r="AE892" s="26">
        <v>0</v>
      </c>
      <c r="AF892" s="26">
        <v>0</v>
      </c>
      <c r="AG892" s="22">
        <f t="shared" ref="AG892:AG895" si="76">SUM(J892:O892)</f>
        <v>0</v>
      </c>
      <c r="AH892" s="22">
        <f t="shared" ref="AH892:AH895" si="77">SUM(P892:AA892)</f>
        <v>0</v>
      </c>
      <c r="AI892" s="22">
        <f t="shared" ref="AI892:AI895" si="78">SUM(AB892:AD892)</f>
        <v>0</v>
      </c>
      <c r="AJ892" s="22">
        <f t="shared" si="74"/>
        <v>0</v>
      </c>
      <c r="AK892" s="22">
        <f t="shared" si="75"/>
        <v>0</v>
      </c>
    </row>
    <row r="893" spans="1:37">
      <c r="A893" s="4" t="s">
        <v>16</v>
      </c>
      <c r="B893" s="7" t="s">
        <v>1203</v>
      </c>
      <c r="C893" s="7"/>
      <c r="D893" s="7" t="s">
        <v>51</v>
      </c>
      <c r="E893" s="7" t="s">
        <v>105</v>
      </c>
      <c r="F893" s="9" t="s">
        <v>141</v>
      </c>
      <c r="G893" s="9" t="s">
        <v>147</v>
      </c>
      <c r="H893" s="3" t="s">
        <v>1325</v>
      </c>
      <c r="I893" s="28" t="s">
        <v>13</v>
      </c>
      <c r="J893" s="26"/>
      <c r="K893" s="26"/>
      <c r="L893" s="26"/>
      <c r="M893" s="26"/>
      <c r="N893" s="26"/>
      <c r="O893" s="26"/>
      <c r="P893" s="26"/>
      <c r="Q893" s="26"/>
      <c r="R893" s="26"/>
      <c r="S893" s="26">
        <v>169.59600000000003</v>
      </c>
      <c r="T893" s="26">
        <v>167.577</v>
      </c>
      <c r="U893" s="26">
        <v>167.577</v>
      </c>
      <c r="V893" s="26">
        <v>167.577</v>
      </c>
      <c r="W893" s="26">
        <v>167.577</v>
      </c>
      <c r="X893" s="26">
        <v>169.59600000000003</v>
      </c>
      <c r="Y893" s="26">
        <v>167.577</v>
      </c>
      <c r="Z893" s="26">
        <v>169.59600000000003</v>
      </c>
      <c r="AA893" s="26">
        <v>167.577</v>
      </c>
      <c r="AB893" s="26">
        <v>170.59338600000001</v>
      </c>
      <c r="AC893" s="26">
        <v>172.64872800000003</v>
      </c>
      <c r="AD893" s="26">
        <v>170.59338600000001</v>
      </c>
      <c r="AE893" s="26">
        <v>172.64872800000003</v>
      </c>
      <c r="AF893" s="26">
        <v>170.59338600000001</v>
      </c>
      <c r="AG893" s="22">
        <f t="shared" si="76"/>
        <v>0</v>
      </c>
      <c r="AH893" s="22">
        <f t="shared" si="77"/>
        <v>1514.25</v>
      </c>
      <c r="AI893" s="22">
        <f t="shared" si="78"/>
        <v>513.83550000000002</v>
      </c>
      <c r="AJ893" s="22">
        <f t="shared" si="74"/>
        <v>343.24211400000002</v>
      </c>
      <c r="AK893" s="22">
        <f t="shared" si="75"/>
        <v>2371.3276140000003</v>
      </c>
    </row>
    <row r="894" spans="1:37">
      <c r="A894" s="4" t="s">
        <v>16</v>
      </c>
      <c r="B894" s="7" t="s">
        <v>1203</v>
      </c>
      <c r="C894" s="7"/>
      <c r="D894" s="7" t="s">
        <v>52</v>
      </c>
      <c r="E894" s="7" t="s">
        <v>106</v>
      </c>
      <c r="F894" s="9" t="s">
        <v>141</v>
      </c>
      <c r="G894" s="9" t="s">
        <v>147</v>
      </c>
      <c r="H894" s="3" t="s">
        <v>1325</v>
      </c>
      <c r="I894" s="28" t="s">
        <v>13</v>
      </c>
      <c r="J894" s="26"/>
      <c r="K894" s="26"/>
      <c r="L894" s="26"/>
      <c r="M894" s="26"/>
      <c r="N894" s="26"/>
      <c r="O894" s="26"/>
      <c r="P894" s="26"/>
      <c r="Q894" s="26"/>
      <c r="R894" s="26"/>
      <c r="S894" s="26">
        <v>2000</v>
      </c>
      <c r="T894" s="26">
        <v>1200</v>
      </c>
      <c r="U894" s="26">
        <v>1600</v>
      </c>
      <c r="V894" s="26">
        <v>1600</v>
      </c>
      <c r="W894" s="26">
        <v>2000</v>
      </c>
      <c r="X894" s="26">
        <v>2800</v>
      </c>
      <c r="Y894" s="26">
        <v>1800</v>
      </c>
      <c r="Z894" s="26">
        <v>1600</v>
      </c>
      <c r="AA894" s="26">
        <v>1200</v>
      </c>
      <c r="AB894" s="26">
        <v>1018</v>
      </c>
      <c r="AC894" s="26">
        <v>2239.6</v>
      </c>
      <c r="AD894" s="26">
        <v>1018</v>
      </c>
      <c r="AE894" s="26">
        <v>2036</v>
      </c>
      <c r="AF894" s="26">
        <v>1221.5999999999999</v>
      </c>
      <c r="AG894" s="22">
        <f t="shared" si="76"/>
        <v>0</v>
      </c>
      <c r="AH894" s="22">
        <f t="shared" si="77"/>
        <v>15800</v>
      </c>
      <c r="AI894" s="22">
        <f t="shared" si="78"/>
        <v>4275.6000000000004</v>
      </c>
      <c r="AJ894" s="22">
        <f t="shared" si="74"/>
        <v>3257.6</v>
      </c>
      <c r="AK894" s="22">
        <f t="shared" si="75"/>
        <v>23333.199999999997</v>
      </c>
    </row>
    <row r="895" spans="1:37">
      <c r="A895" s="4" t="s">
        <v>16</v>
      </c>
      <c r="B895" s="7" t="s">
        <v>1203</v>
      </c>
      <c r="C895" s="7"/>
      <c r="D895" s="7" t="s">
        <v>53</v>
      </c>
      <c r="E895" s="7" t="s">
        <v>107</v>
      </c>
      <c r="F895" s="9" t="s">
        <v>141</v>
      </c>
      <c r="G895" s="9" t="s">
        <v>147</v>
      </c>
      <c r="H895" s="3" t="s">
        <v>1325</v>
      </c>
      <c r="I895" s="28" t="s">
        <v>13</v>
      </c>
      <c r="J895" s="26"/>
      <c r="K895" s="26"/>
      <c r="L895" s="26"/>
      <c r="M895" s="26"/>
      <c r="N895" s="26"/>
      <c r="O895" s="26"/>
      <c r="P895" s="26"/>
      <c r="Q895" s="26"/>
      <c r="R895" s="26"/>
      <c r="S895" s="26">
        <v>4550</v>
      </c>
      <c r="T895" s="26">
        <v>5200</v>
      </c>
      <c r="U895" s="26">
        <v>9100</v>
      </c>
      <c r="V895" s="26">
        <v>5200</v>
      </c>
      <c r="W895" s="26">
        <v>5200</v>
      </c>
      <c r="X895" s="26">
        <v>5200</v>
      </c>
      <c r="Y895" s="26">
        <v>6500</v>
      </c>
      <c r="Z895" s="26">
        <v>5200</v>
      </c>
      <c r="AA895" s="26">
        <v>3900</v>
      </c>
      <c r="AB895" s="26">
        <v>3970.2000000000003</v>
      </c>
      <c r="AC895" s="26">
        <v>4631.8999999999996</v>
      </c>
      <c r="AD895" s="26">
        <v>6617</v>
      </c>
      <c r="AE895" s="26">
        <v>4631.8999999999996</v>
      </c>
      <c r="AF895" s="26">
        <v>5293.6</v>
      </c>
      <c r="AG895" s="22">
        <f t="shared" si="76"/>
        <v>0</v>
      </c>
      <c r="AH895" s="22">
        <f t="shared" si="77"/>
        <v>50050</v>
      </c>
      <c r="AI895" s="22">
        <f t="shared" si="78"/>
        <v>15219.1</v>
      </c>
      <c r="AJ895" s="22">
        <f t="shared" si="74"/>
        <v>9925.5</v>
      </c>
      <c r="AK895" s="22">
        <f t="shared" si="75"/>
        <v>75194.600000000006</v>
      </c>
    </row>
    <row r="896" spans="1:37">
      <c r="A896" s="4" t="s">
        <v>16</v>
      </c>
      <c r="B896" s="7" t="s">
        <v>1203</v>
      </c>
      <c r="C896" s="7"/>
      <c r="D896" s="7" t="s">
        <v>54</v>
      </c>
      <c r="E896" s="7" t="s">
        <v>108</v>
      </c>
      <c r="F896" s="9" t="s">
        <v>141</v>
      </c>
      <c r="G896" s="9" t="s">
        <v>147</v>
      </c>
      <c r="H896" s="3" t="s">
        <v>1325</v>
      </c>
      <c r="I896" s="28" t="s">
        <v>13</v>
      </c>
      <c r="J896" s="26"/>
      <c r="K896" s="26"/>
      <c r="L896" s="26"/>
      <c r="M896" s="26"/>
      <c r="N896" s="26"/>
      <c r="O896" s="26"/>
      <c r="P896" s="26"/>
      <c r="Q896" s="26"/>
      <c r="R896" s="26"/>
      <c r="S896" s="26">
        <v>280</v>
      </c>
      <c r="T896" s="26">
        <v>700</v>
      </c>
      <c r="U896" s="26">
        <v>280</v>
      </c>
      <c r="V896" s="26">
        <v>980</v>
      </c>
      <c r="W896" s="26">
        <v>420</v>
      </c>
      <c r="X896" s="26">
        <v>1120</v>
      </c>
      <c r="Y896" s="26">
        <v>1120</v>
      </c>
      <c r="Z896" s="26">
        <v>280</v>
      </c>
      <c r="AA896" s="26">
        <v>980</v>
      </c>
      <c r="AB896" s="26">
        <v>142.52000000000001</v>
      </c>
      <c r="AC896" s="26">
        <v>285.04000000000002</v>
      </c>
      <c r="AD896" s="26">
        <v>427.56</v>
      </c>
      <c r="AE896" s="26">
        <v>285.04000000000002</v>
      </c>
      <c r="AF896" s="26">
        <v>712.6</v>
      </c>
      <c r="AG896" s="22">
        <f t="shared" ref="AG896:AG904" si="79">SUM(J896:O896)</f>
        <v>0</v>
      </c>
      <c r="AH896" s="22">
        <f t="shared" ref="AH896:AH904" si="80">SUM(P896:AA896)</f>
        <v>6160</v>
      </c>
      <c r="AI896" s="22">
        <f t="shared" ref="AI896:AI904" si="81">SUM(AB896:AD896)</f>
        <v>855.12000000000012</v>
      </c>
      <c r="AJ896" s="22">
        <f t="shared" si="74"/>
        <v>997.6400000000001</v>
      </c>
      <c r="AK896" s="22">
        <f t="shared" si="75"/>
        <v>8012.7600000000011</v>
      </c>
    </row>
    <row r="897" spans="1:37">
      <c r="A897" s="4" t="s">
        <v>16</v>
      </c>
      <c r="B897" s="7" t="s">
        <v>1203</v>
      </c>
      <c r="C897" s="7"/>
      <c r="D897" s="7" t="s">
        <v>55</v>
      </c>
      <c r="E897" s="7" t="s">
        <v>109</v>
      </c>
      <c r="F897" s="7" t="s">
        <v>141</v>
      </c>
      <c r="G897" s="9" t="s">
        <v>147</v>
      </c>
      <c r="H897" s="3" t="s">
        <v>1325</v>
      </c>
      <c r="I897" s="28" t="s">
        <v>13</v>
      </c>
      <c r="J897" s="26"/>
      <c r="K897" s="26"/>
      <c r="L897" s="26"/>
      <c r="M897" s="26"/>
      <c r="N897" s="26"/>
      <c r="O897" s="26"/>
      <c r="P897" s="26"/>
      <c r="Q897" s="26"/>
      <c r="R897" s="26"/>
      <c r="S897" s="26">
        <v>1260</v>
      </c>
      <c r="T897" s="26">
        <v>1245.0000000000002</v>
      </c>
      <c r="U897" s="26">
        <v>1260</v>
      </c>
      <c r="V897" s="26">
        <v>1245.0000000000002</v>
      </c>
      <c r="W897" s="26">
        <v>1245.0000000000002</v>
      </c>
      <c r="X897" s="26">
        <v>1260</v>
      </c>
      <c r="Y897" s="26">
        <v>1245.0000000000002</v>
      </c>
      <c r="Z897" s="26">
        <v>1245.0000000000002</v>
      </c>
      <c r="AA897" s="26">
        <v>1245.0000000000002</v>
      </c>
      <c r="AB897" s="26">
        <v>1267.4100000000003</v>
      </c>
      <c r="AC897" s="26">
        <v>1267.4100000000003</v>
      </c>
      <c r="AD897" s="26">
        <v>1282.68</v>
      </c>
      <c r="AE897" s="26">
        <v>1282.68</v>
      </c>
      <c r="AF897" s="26">
        <v>1267.4100000000003</v>
      </c>
      <c r="AG897" s="22">
        <f t="shared" si="79"/>
        <v>0</v>
      </c>
      <c r="AH897" s="22">
        <f t="shared" si="80"/>
        <v>11250</v>
      </c>
      <c r="AI897" s="22">
        <f t="shared" si="81"/>
        <v>3817.5000000000009</v>
      </c>
      <c r="AJ897" s="22">
        <f t="shared" si="74"/>
        <v>2550.09</v>
      </c>
      <c r="AK897" s="22">
        <f t="shared" si="75"/>
        <v>17617.59</v>
      </c>
    </row>
    <row r="898" spans="1:37">
      <c r="A898" s="4" t="s">
        <v>16</v>
      </c>
      <c r="B898" s="7" t="s">
        <v>1203</v>
      </c>
      <c r="C898" s="7"/>
      <c r="D898" s="7" t="s">
        <v>56</v>
      </c>
      <c r="E898" s="7" t="s">
        <v>110</v>
      </c>
      <c r="F898" s="7" t="s">
        <v>141</v>
      </c>
      <c r="G898" s="7" t="s">
        <v>147</v>
      </c>
      <c r="H898" s="3" t="s">
        <v>1325</v>
      </c>
      <c r="I898" s="28" t="s">
        <v>13</v>
      </c>
      <c r="J898" s="26"/>
      <c r="K898" s="26"/>
      <c r="L898" s="26"/>
      <c r="M898" s="26"/>
      <c r="N898" s="26"/>
      <c r="O898" s="26"/>
      <c r="P898" s="26"/>
      <c r="Q898" s="26"/>
      <c r="R898" s="26"/>
      <c r="S898" s="26">
        <v>4500</v>
      </c>
      <c r="T898" s="26">
        <v>2500</v>
      </c>
      <c r="U898" s="26">
        <v>4500</v>
      </c>
      <c r="V898" s="26">
        <v>5000</v>
      </c>
      <c r="W898" s="26">
        <v>5000</v>
      </c>
      <c r="X898" s="26">
        <v>6000</v>
      </c>
      <c r="Y898" s="26">
        <v>5000</v>
      </c>
      <c r="Z898" s="26">
        <v>3500</v>
      </c>
      <c r="AA898" s="26">
        <v>5000</v>
      </c>
      <c r="AB898" s="26">
        <v>3563</v>
      </c>
      <c r="AC898" s="26">
        <v>1527</v>
      </c>
      <c r="AD898" s="26">
        <v>4072</v>
      </c>
      <c r="AE898" s="26">
        <v>4581</v>
      </c>
      <c r="AF898" s="26">
        <v>2545</v>
      </c>
      <c r="AG898" s="22">
        <f t="shared" si="79"/>
        <v>0</v>
      </c>
      <c r="AH898" s="22">
        <f t="shared" si="80"/>
        <v>41000</v>
      </c>
      <c r="AI898" s="22">
        <f t="shared" si="81"/>
        <v>9162</v>
      </c>
      <c r="AJ898" s="22">
        <f t="shared" si="74"/>
        <v>7126</v>
      </c>
      <c r="AK898" s="22">
        <f t="shared" si="75"/>
        <v>57288</v>
      </c>
    </row>
    <row r="899" spans="1:37">
      <c r="A899" s="4" t="s">
        <v>16</v>
      </c>
      <c r="B899" s="7" t="s">
        <v>1203</v>
      </c>
      <c r="C899" s="7"/>
      <c r="D899" s="7" t="s">
        <v>57</v>
      </c>
      <c r="E899" s="7" t="s">
        <v>111</v>
      </c>
      <c r="F899" s="7" t="s">
        <v>141</v>
      </c>
      <c r="G899" s="7" t="s">
        <v>147</v>
      </c>
      <c r="H899" s="3" t="s">
        <v>1325</v>
      </c>
      <c r="I899" s="28" t="s">
        <v>13</v>
      </c>
      <c r="J899" s="26"/>
      <c r="K899" s="26"/>
      <c r="L899" s="26"/>
      <c r="M899" s="26"/>
      <c r="N899" s="26"/>
      <c r="O899" s="26"/>
      <c r="P899" s="26"/>
      <c r="Q899" s="26"/>
      <c r="R899" s="26"/>
      <c r="S899" s="26">
        <v>6600</v>
      </c>
      <c r="T899" s="26">
        <v>4800</v>
      </c>
      <c r="U899" s="26">
        <v>5400</v>
      </c>
      <c r="V899" s="26">
        <v>6000</v>
      </c>
      <c r="W899" s="26">
        <v>5400</v>
      </c>
      <c r="X899" s="26">
        <v>4800</v>
      </c>
      <c r="Y899" s="26">
        <v>4800</v>
      </c>
      <c r="Z899" s="26">
        <v>4800</v>
      </c>
      <c r="AA899" s="26">
        <v>4200</v>
      </c>
      <c r="AB899" s="26">
        <v>4886.3999999999996</v>
      </c>
      <c r="AC899" s="26">
        <v>4275.6000000000004</v>
      </c>
      <c r="AD899" s="26">
        <v>4275.6000000000004</v>
      </c>
      <c r="AE899" s="26">
        <v>6718.8</v>
      </c>
      <c r="AF899" s="26">
        <v>4886.3999999999996</v>
      </c>
      <c r="AG899" s="22">
        <f t="shared" si="79"/>
        <v>0</v>
      </c>
      <c r="AH899" s="22">
        <f t="shared" si="80"/>
        <v>46800</v>
      </c>
      <c r="AI899" s="22">
        <f t="shared" si="81"/>
        <v>13437.6</v>
      </c>
      <c r="AJ899" s="22">
        <f t="shared" si="74"/>
        <v>11605.2</v>
      </c>
      <c r="AK899" s="22">
        <f t="shared" si="75"/>
        <v>71842.799999999988</v>
      </c>
    </row>
    <row r="900" spans="1:37">
      <c r="A900" s="4" t="s">
        <v>16</v>
      </c>
      <c r="B900" s="7" t="s">
        <v>1203</v>
      </c>
      <c r="C900" s="7"/>
      <c r="D900" s="7" t="s">
        <v>58</v>
      </c>
      <c r="E900" s="7" t="s">
        <v>112</v>
      </c>
      <c r="F900" s="9" t="s">
        <v>141</v>
      </c>
      <c r="G900" s="9" t="s">
        <v>147</v>
      </c>
      <c r="H900" s="3" t="s">
        <v>1325</v>
      </c>
      <c r="I900" s="28" t="s">
        <v>13</v>
      </c>
      <c r="J900" s="26"/>
      <c r="K900" s="26"/>
      <c r="L900" s="26"/>
      <c r="M900" s="26"/>
      <c r="N900" s="26"/>
      <c r="O900" s="26"/>
      <c r="P900" s="26"/>
      <c r="Q900" s="26"/>
      <c r="R900" s="26"/>
      <c r="S900" s="26">
        <v>8750</v>
      </c>
      <c r="T900" s="26">
        <v>6250</v>
      </c>
      <c r="U900" s="26">
        <v>7500</v>
      </c>
      <c r="V900" s="26">
        <v>6250</v>
      </c>
      <c r="W900" s="26">
        <v>11250</v>
      </c>
      <c r="X900" s="26">
        <v>15000</v>
      </c>
      <c r="Y900" s="26">
        <v>18750</v>
      </c>
      <c r="Z900" s="26">
        <v>16250</v>
      </c>
      <c r="AA900" s="26">
        <v>18750</v>
      </c>
      <c r="AB900" s="26">
        <v>5090</v>
      </c>
      <c r="AC900" s="26">
        <v>5090</v>
      </c>
      <c r="AD900" s="26">
        <v>6362.5</v>
      </c>
      <c r="AE900" s="26">
        <v>8907.5</v>
      </c>
      <c r="AF900" s="26">
        <v>6362.5</v>
      </c>
      <c r="AG900" s="22">
        <f t="shared" si="79"/>
        <v>0</v>
      </c>
      <c r="AH900" s="22">
        <f t="shared" si="80"/>
        <v>108750</v>
      </c>
      <c r="AI900" s="22">
        <f t="shared" si="81"/>
        <v>16542.5</v>
      </c>
      <c r="AJ900" s="22">
        <f t="shared" si="74"/>
        <v>15270</v>
      </c>
      <c r="AK900" s="22">
        <f t="shared" si="75"/>
        <v>140562.5</v>
      </c>
    </row>
    <row r="901" spans="1:37">
      <c r="A901" s="4" t="s">
        <v>16</v>
      </c>
      <c r="B901" s="7" t="s">
        <v>1203</v>
      </c>
      <c r="C901" s="7"/>
      <c r="D901" s="7" t="s">
        <v>59</v>
      </c>
      <c r="E901" s="7" t="s">
        <v>113</v>
      </c>
      <c r="F901" s="9" t="s">
        <v>141</v>
      </c>
      <c r="G901" s="9" t="s">
        <v>147</v>
      </c>
      <c r="H901" s="3" t="s">
        <v>1325</v>
      </c>
      <c r="I901" s="28" t="s">
        <v>13</v>
      </c>
      <c r="J901" s="26"/>
      <c r="K901" s="26"/>
      <c r="L901" s="26"/>
      <c r="M901" s="26"/>
      <c r="N901" s="26"/>
      <c r="O901" s="26"/>
      <c r="P901" s="26"/>
      <c r="Q901" s="26"/>
      <c r="R901" s="26"/>
      <c r="S901" s="26">
        <v>6000</v>
      </c>
      <c r="T901" s="26">
        <v>5250</v>
      </c>
      <c r="U901" s="26">
        <v>6750</v>
      </c>
      <c r="V901" s="26">
        <v>8250</v>
      </c>
      <c r="W901" s="26">
        <v>7500</v>
      </c>
      <c r="X901" s="26">
        <v>6750</v>
      </c>
      <c r="Y901" s="26">
        <v>7500</v>
      </c>
      <c r="Z901" s="26">
        <v>6000</v>
      </c>
      <c r="AA901" s="26">
        <v>8250</v>
      </c>
      <c r="AB901" s="26">
        <v>3817.5</v>
      </c>
      <c r="AC901" s="26">
        <v>3817.5</v>
      </c>
      <c r="AD901" s="26">
        <v>5344.5</v>
      </c>
      <c r="AE901" s="26">
        <v>6108</v>
      </c>
      <c r="AF901" s="26">
        <v>5344.5</v>
      </c>
      <c r="AG901" s="22">
        <f t="shared" si="79"/>
        <v>0</v>
      </c>
      <c r="AH901" s="22">
        <f t="shared" si="80"/>
        <v>62250</v>
      </c>
      <c r="AI901" s="22">
        <f t="shared" si="81"/>
        <v>12979.5</v>
      </c>
      <c r="AJ901" s="22">
        <f t="shared" si="74"/>
        <v>11452.5</v>
      </c>
      <c r="AK901" s="22">
        <f t="shared" si="75"/>
        <v>86682</v>
      </c>
    </row>
    <row r="902" spans="1:37">
      <c r="A902" s="4" t="s">
        <v>16</v>
      </c>
      <c r="B902" s="7" t="s">
        <v>1203</v>
      </c>
      <c r="C902" s="7"/>
      <c r="D902" s="7" t="s">
        <v>60</v>
      </c>
      <c r="E902" s="7" t="s">
        <v>114</v>
      </c>
      <c r="F902" s="9" t="s">
        <v>141</v>
      </c>
      <c r="G902" s="9" t="s">
        <v>147</v>
      </c>
      <c r="H902" s="3" t="s">
        <v>1325</v>
      </c>
      <c r="I902" s="28" t="s">
        <v>13</v>
      </c>
      <c r="J902" s="26"/>
      <c r="K902" s="26"/>
      <c r="L902" s="26"/>
      <c r="M902" s="26"/>
      <c r="N902" s="26"/>
      <c r="O902" s="26"/>
      <c r="P902" s="26"/>
      <c r="Q902" s="26"/>
      <c r="R902" s="26"/>
      <c r="S902" s="26">
        <v>12000</v>
      </c>
      <c r="T902" s="26">
        <v>12000</v>
      </c>
      <c r="U902" s="26">
        <v>12000</v>
      </c>
      <c r="V902" s="26">
        <v>10500</v>
      </c>
      <c r="W902" s="26">
        <v>13500</v>
      </c>
      <c r="X902" s="26">
        <v>15000</v>
      </c>
      <c r="Y902" s="26">
        <v>12000</v>
      </c>
      <c r="Z902" s="26">
        <v>12000</v>
      </c>
      <c r="AA902" s="26">
        <v>18000</v>
      </c>
      <c r="AB902" s="26">
        <v>10689</v>
      </c>
      <c r="AC902" s="26">
        <v>10689</v>
      </c>
      <c r="AD902" s="26">
        <v>12216</v>
      </c>
      <c r="AE902" s="26">
        <v>12216</v>
      </c>
      <c r="AF902" s="26">
        <v>12216</v>
      </c>
      <c r="AG902" s="22">
        <f t="shared" si="79"/>
        <v>0</v>
      </c>
      <c r="AH902" s="22">
        <f t="shared" si="80"/>
        <v>117000</v>
      </c>
      <c r="AI902" s="22">
        <f t="shared" si="81"/>
        <v>33594</v>
      </c>
      <c r="AJ902" s="22">
        <f t="shared" si="74"/>
        <v>24432</v>
      </c>
      <c r="AK902" s="22">
        <f t="shared" si="75"/>
        <v>175026</v>
      </c>
    </row>
    <row r="903" spans="1:37">
      <c r="A903" s="4" t="s">
        <v>16</v>
      </c>
      <c r="B903" s="7" t="s">
        <v>1203</v>
      </c>
      <c r="C903" s="7"/>
      <c r="D903" s="7" t="s">
        <v>61</v>
      </c>
      <c r="E903" s="7" t="s">
        <v>115</v>
      </c>
      <c r="F903" s="9" t="s">
        <v>141</v>
      </c>
      <c r="G903" s="9" t="s">
        <v>147</v>
      </c>
      <c r="H903" s="3" t="s">
        <v>1325</v>
      </c>
      <c r="I903" s="28" t="s">
        <v>13</v>
      </c>
      <c r="J903" s="26"/>
      <c r="K903" s="26"/>
      <c r="L903" s="26"/>
      <c r="M903" s="26"/>
      <c r="N903" s="26"/>
      <c r="O903" s="26"/>
      <c r="P903" s="26"/>
      <c r="Q903" s="26"/>
      <c r="R903" s="26"/>
      <c r="S903" s="26">
        <v>12000</v>
      </c>
      <c r="T903" s="26">
        <v>12000</v>
      </c>
      <c r="U903" s="26">
        <v>13500</v>
      </c>
      <c r="V903" s="26">
        <v>16500</v>
      </c>
      <c r="W903" s="26">
        <v>16500</v>
      </c>
      <c r="X903" s="26">
        <v>12000</v>
      </c>
      <c r="Y903" s="26">
        <v>12000</v>
      </c>
      <c r="Z903" s="26">
        <v>12000</v>
      </c>
      <c r="AA903" s="26">
        <v>16500</v>
      </c>
      <c r="AB903" s="26">
        <v>7635</v>
      </c>
      <c r="AC903" s="26">
        <v>9162</v>
      </c>
      <c r="AD903" s="26">
        <v>10689</v>
      </c>
      <c r="AE903" s="26">
        <v>12216</v>
      </c>
      <c r="AF903" s="26">
        <v>12216</v>
      </c>
      <c r="AG903" s="22">
        <f t="shared" si="79"/>
        <v>0</v>
      </c>
      <c r="AH903" s="22">
        <f t="shared" si="80"/>
        <v>123000</v>
      </c>
      <c r="AI903" s="22">
        <f t="shared" si="81"/>
        <v>27486</v>
      </c>
      <c r="AJ903" s="22">
        <f t="shared" si="74"/>
        <v>24432</v>
      </c>
      <c r="AK903" s="22">
        <f t="shared" si="75"/>
        <v>174918</v>
      </c>
    </row>
    <row r="904" spans="1:37">
      <c r="A904" s="4" t="s">
        <v>16</v>
      </c>
      <c r="B904" s="7" t="s">
        <v>1203</v>
      </c>
      <c r="C904" s="7"/>
      <c r="D904" s="7" t="s">
        <v>62</v>
      </c>
      <c r="E904" s="7" t="s">
        <v>116</v>
      </c>
      <c r="F904" s="9" t="s">
        <v>141</v>
      </c>
      <c r="G904" s="9" t="s">
        <v>147</v>
      </c>
      <c r="H904" s="3" t="s">
        <v>1325</v>
      </c>
      <c r="I904" s="28" t="s">
        <v>13</v>
      </c>
      <c r="J904" s="26"/>
      <c r="K904" s="26"/>
      <c r="L904" s="26"/>
      <c r="M904" s="26"/>
      <c r="N904" s="26"/>
      <c r="O904" s="26"/>
      <c r="P904" s="26"/>
      <c r="Q904" s="26"/>
      <c r="R904" s="26"/>
      <c r="S904" s="26">
        <v>147317.94</v>
      </c>
      <c r="T904" s="26">
        <v>133925.4</v>
      </c>
      <c r="U904" s="26">
        <v>160710.48000000001</v>
      </c>
      <c r="V904" s="26">
        <v>174103.02</v>
      </c>
      <c r="W904" s="26">
        <v>174103.02</v>
      </c>
      <c r="X904" s="26">
        <v>107140.32</v>
      </c>
      <c r="Y904" s="26">
        <v>40177.620000000003</v>
      </c>
      <c r="Z904" s="26">
        <v>53570.16</v>
      </c>
      <c r="AA904" s="26">
        <v>66962.7</v>
      </c>
      <c r="AB904" s="26">
        <v>95435.240040000004</v>
      </c>
      <c r="AC904" s="26">
        <v>68168.028600000005</v>
      </c>
      <c r="AD904" s="26">
        <v>122702.45148</v>
      </c>
      <c r="AE904" s="26">
        <v>149969.66292</v>
      </c>
      <c r="AF904" s="26">
        <v>136336.05720000001</v>
      </c>
      <c r="AG904" s="22">
        <f t="shared" si="79"/>
        <v>0</v>
      </c>
      <c r="AH904" s="22">
        <f t="shared" si="80"/>
        <v>1058010.6599999999</v>
      </c>
      <c r="AI904" s="22">
        <f t="shared" si="81"/>
        <v>286305.72012000001</v>
      </c>
      <c r="AJ904" s="22">
        <f t="shared" si="74"/>
        <v>286305.72012000001</v>
      </c>
      <c r="AK904" s="22">
        <f t="shared" si="75"/>
        <v>1630622.1002400001</v>
      </c>
    </row>
    <row r="905" spans="1:37">
      <c r="A905" s="4" t="s">
        <v>16</v>
      </c>
      <c r="B905" s="7" t="s">
        <v>1203</v>
      </c>
      <c r="C905" s="7"/>
      <c r="D905" s="7" t="s">
        <v>63</v>
      </c>
      <c r="E905" s="7" t="s">
        <v>117</v>
      </c>
      <c r="F905" s="9" t="s">
        <v>141</v>
      </c>
      <c r="G905" s="9" t="s">
        <v>147</v>
      </c>
      <c r="H905" s="3" t="s">
        <v>1325</v>
      </c>
      <c r="I905" s="28" t="s">
        <v>13</v>
      </c>
      <c r="J905" s="26"/>
      <c r="K905" s="26"/>
      <c r="L905" s="26"/>
      <c r="M905" s="26"/>
      <c r="N905" s="26"/>
      <c r="O905" s="26"/>
      <c r="P905" s="26"/>
      <c r="Q905" s="26"/>
      <c r="R905" s="26"/>
      <c r="S905" s="26">
        <v>17075.400000000001</v>
      </c>
      <c r="T905" s="26">
        <v>11952.78</v>
      </c>
      <c r="U905" s="26">
        <v>15367.86</v>
      </c>
      <c r="V905" s="26">
        <v>13660.32</v>
      </c>
      <c r="W905" s="26">
        <v>11952.78</v>
      </c>
      <c r="X905" s="26">
        <v>17075.400000000001</v>
      </c>
      <c r="Y905" s="26">
        <v>13660.32</v>
      </c>
      <c r="Z905" s="26">
        <v>17075.400000000001</v>
      </c>
      <c r="AA905" s="26">
        <v>17075.400000000001</v>
      </c>
      <c r="AB905" s="26">
        <v>12197.50294</v>
      </c>
      <c r="AC905" s="26">
        <v>12197.50294</v>
      </c>
      <c r="AD905" s="26">
        <v>12197.50294</v>
      </c>
      <c r="AE905" s="26">
        <v>17425.004200000003</v>
      </c>
      <c r="AF905" s="26">
        <v>12197.50294</v>
      </c>
      <c r="AG905" s="22">
        <f t="shared" ref="AG905:AG966" si="82">SUM(J905:O905)</f>
        <v>0</v>
      </c>
      <c r="AH905" s="22">
        <f t="shared" ref="AH905:AH966" si="83">SUM(P905:AA905)</f>
        <v>134895.66</v>
      </c>
      <c r="AI905" s="22">
        <f t="shared" ref="AI905:AI966" si="84">SUM(AB905:AD905)</f>
        <v>36592.508820000003</v>
      </c>
      <c r="AJ905" s="22">
        <f t="shared" si="74"/>
        <v>29622.507140000002</v>
      </c>
      <c r="AK905" s="22">
        <f t="shared" si="75"/>
        <v>201110.67596000002</v>
      </c>
    </row>
    <row r="906" spans="1:37">
      <c r="A906" s="4" t="s">
        <v>16</v>
      </c>
      <c r="B906" s="7" t="s">
        <v>1203</v>
      </c>
      <c r="C906" s="7"/>
      <c r="D906" s="7" t="s">
        <v>64</v>
      </c>
      <c r="E906" s="7" t="s">
        <v>118</v>
      </c>
      <c r="F906" s="9" t="s">
        <v>141</v>
      </c>
      <c r="G906" s="9" t="s">
        <v>147</v>
      </c>
      <c r="H906" s="3" t="s">
        <v>1325</v>
      </c>
      <c r="I906" s="28" t="s">
        <v>13</v>
      </c>
      <c r="J906" s="26"/>
      <c r="K906" s="26"/>
      <c r="L906" s="26"/>
      <c r="M906" s="26"/>
      <c r="N906" s="26"/>
      <c r="O906" s="26"/>
      <c r="P906" s="26"/>
      <c r="Q906" s="26"/>
      <c r="R906" s="26"/>
      <c r="S906" s="26">
        <v>0</v>
      </c>
      <c r="T906" s="26">
        <v>0</v>
      </c>
      <c r="U906" s="26">
        <v>0</v>
      </c>
      <c r="V906" s="26">
        <v>0</v>
      </c>
      <c r="W906" s="26">
        <v>0</v>
      </c>
      <c r="X906" s="26">
        <v>0</v>
      </c>
      <c r="Y906" s="26">
        <v>0</v>
      </c>
      <c r="Z906" s="26">
        <v>0</v>
      </c>
      <c r="AA906" s="26">
        <v>0</v>
      </c>
      <c r="AB906" s="26">
        <v>0</v>
      </c>
      <c r="AC906" s="26">
        <v>0</v>
      </c>
      <c r="AD906" s="26">
        <v>0</v>
      </c>
      <c r="AE906" s="26">
        <v>0</v>
      </c>
      <c r="AF906" s="26">
        <v>0</v>
      </c>
      <c r="AG906" s="22">
        <f t="shared" si="82"/>
        <v>0</v>
      </c>
      <c r="AH906" s="22">
        <f t="shared" si="83"/>
        <v>0</v>
      </c>
      <c r="AI906" s="22">
        <f t="shared" si="84"/>
        <v>0</v>
      </c>
      <c r="AJ906" s="22">
        <f t="shared" si="74"/>
        <v>0</v>
      </c>
      <c r="AK906" s="22">
        <f t="shared" si="75"/>
        <v>0</v>
      </c>
    </row>
    <row r="907" spans="1:37">
      <c r="A907" s="4" t="s">
        <v>16</v>
      </c>
      <c r="B907" s="7" t="s">
        <v>1203</v>
      </c>
      <c r="C907" s="7"/>
      <c r="D907" s="7" t="s">
        <v>65</v>
      </c>
      <c r="E907" s="7" t="s">
        <v>119</v>
      </c>
      <c r="F907" s="9" t="s">
        <v>141</v>
      </c>
      <c r="G907" s="9" t="s">
        <v>147</v>
      </c>
      <c r="H907" s="3" t="s">
        <v>1325</v>
      </c>
      <c r="I907" s="28" t="s">
        <v>13</v>
      </c>
      <c r="J907" s="26"/>
      <c r="K907" s="26"/>
      <c r="L907" s="26"/>
      <c r="M907" s="26"/>
      <c r="N907" s="26"/>
      <c r="O907" s="26"/>
      <c r="P907" s="26"/>
      <c r="Q907" s="26"/>
      <c r="R907" s="26"/>
      <c r="S907" s="26">
        <v>0</v>
      </c>
      <c r="T907" s="26">
        <v>0</v>
      </c>
      <c r="U907" s="26">
        <v>0</v>
      </c>
      <c r="V907" s="26">
        <v>0</v>
      </c>
      <c r="W907" s="26">
        <v>0</v>
      </c>
      <c r="X907" s="26">
        <v>0</v>
      </c>
      <c r="Y907" s="26">
        <v>0</v>
      </c>
      <c r="Z907" s="26">
        <v>0</v>
      </c>
      <c r="AA907" s="26">
        <v>0</v>
      </c>
      <c r="AB907" s="26">
        <v>0</v>
      </c>
      <c r="AC907" s="26">
        <v>0</v>
      </c>
      <c r="AD907" s="26">
        <v>0</v>
      </c>
      <c r="AE907" s="26">
        <v>0</v>
      </c>
      <c r="AF907" s="26">
        <v>0</v>
      </c>
      <c r="AG907" s="22">
        <f t="shared" si="82"/>
        <v>0</v>
      </c>
      <c r="AH907" s="22">
        <f t="shared" si="83"/>
        <v>0</v>
      </c>
      <c r="AI907" s="22">
        <f t="shared" si="84"/>
        <v>0</v>
      </c>
      <c r="AJ907" s="22">
        <f t="shared" si="74"/>
        <v>0</v>
      </c>
      <c r="AK907" s="22">
        <f t="shared" si="75"/>
        <v>0</v>
      </c>
    </row>
    <row r="908" spans="1:37">
      <c r="A908" s="4" t="s">
        <v>16</v>
      </c>
      <c r="B908" s="7" t="s">
        <v>1203</v>
      </c>
      <c r="C908" s="7"/>
      <c r="D908" s="7" t="s">
        <v>66</v>
      </c>
      <c r="E908" s="7" t="s">
        <v>120</v>
      </c>
      <c r="F908" s="9" t="s">
        <v>141</v>
      </c>
      <c r="G908" s="9" t="s">
        <v>147</v>
      </c>
      <c r="H908" s="3" t="s">
        <v>1325</v>
      </c>
      <c r="I908" s="28" t="s">
        <v>13</v>
      </c>
      <c r="J908" s="26"/>
      <c r="K908" s="26"/>
      <c r="L908" s="26"/>
      <c r="M908" s="26"/>
      <c r="N908" s="26"/>
      <c r="O908" s="26"/>
      <c r="P908" s="26"/>
      <c r="Q908" s="26"/>
      <c r="R908" s="26"/>
      <c r="S908" s="26">
        <v>0</v>
      </c>
      <c r="T908" s="26">
        <v>0</v>
      </c>
      <c r="U908" s="26">
        <v>0</v>
      </c>
      <c r="V908" s="26">
        <v>0</v>
      </c>
      <c r="W908" s="26">
        <v>0</v>
      </c>
      <c r="X908" s="26">
        <v>0</v>
      </c>
      <c r="Y908" s="26">
        <v>0</v>
      </c>
      <c r="Z908" s="26">
        <v>0</v>
      </c>
      <c r="AA908" s="26">
        <v>0</v>
      </c>
      <c r="AB908" s="26">
        <v>0</v>
      </c>
      <c r="AC908" s="26">
        <v>0</v>
      </c>
      <c r="AD908" s="26">
        <v>0</v>
      </c>
      <c r="AE908" s="26">
        <v>0</v>
      </c>
      <c r="AF908" s="26">
        <v>0</v>
      </c>
      <c r="AG908" s="22">
        <f t="shared" si="82"/>
        <v>0</v>
      </c>
      <c r="AH908" s="22">
        <f t="shared" si="83"/>
        <v>0</v>
      </c>
      <c r="AI908" s="22">
        <f t="shared" si="84"/>
        <v>0</v>
      </c>
      <c r="AJ908" s="22">
        <f t="shared" si="74"/>
        <v>0</v>
      </c>
      <c r="AK908" s="22">
        <f t="shared" si="75"/>
        <v>0</v>
      </c>
    </row>
    <row r="909" spans="1:37">
      <c r="A909" s="4" t="s">
        <v>16</v>
      </c>
      <c r="B909" s="7" t="s">
        <v>1203</v>
      </c>
      <c r="C909" s="7"/>
      <c r="D909" s="7" t="s">
        <v>67</v>
      </c>
      <c r="E909" s="7" t="s">
        <v>121</v>
      </c>
      <c r="F909" s="9" t="s">
        <v>141</v>
      </c>
      <c r="G909" s="9" t="s">
        <v>147</v>
      </c>
      <c r="H909" s="3" t="s">
        <v>1325</v>
      </c>
      <c r="I909" s="28" t="s">
        <v>13</v>
      </c>
      <c r="J909" s="26"/>
      <c r="K909" s="26"/>
      <c r="L909" s="26"/>
      <c r="M909" s="26"/>
      <c r="N909" s="26"/>
      <c r="O909" s="26"/>
      <c r="P909" s="26"/>
      <c r="Q909" s="26"/>
      <c r="R909" s="26"/>
      <c r="S909" s="26">
        <v>0</v>
      </c>
      <c r="T909" s="26">
        <v>0</v>
      </c>
      <c r="U909" s="26">
        <v>0</v>
      </c>
      <c r="V909" s="26">
        <v>0</v>
      </c>
      <c r="W909" s="26">
        <v>0</v>
      </c>
      <c r="X909" s="26">
        <v>0</v>
      </c>
      <c r="Y909" s="26">
        <v>0</v>
      </c>
      <c r="Z909" s="26">
        <v>0</v>
      </c>
      <c r="AA909" s="26">
        <v>0</v>
      </c>
      <c r="AB909" s="26">
        <v>0</v>
      </c>
      <c r="AC909" s="26">
        <v>0</v>
      </c>
      <c r="AD909" s="26">
        <v>0</v>
      </c>
      <c r="AE909" s="26">
        <v>0</v>
      </c>
      <c r="AF909" s="26">
        <v>0</v>
      </c>
      <c r="AG909" s="22">
        <f t="shared" si="82"/>
        <v>0</v>
      </c>
      <c r="AH909" s="22">
        <f t="shared" si="83"/>
        <v>0</v>
      </c>
      <c r="AI909" s="22">
        <f t="shared" si="84"/>
        <v>0</v>
      </c>
      <c r="AJ909" s="22">
        <f t="shared" si="74"/>
        <v>0</v>
      </c>
      <c r="AK909" s="22">
        <f t="shared" si="75"/>
        <v>0</v>
      </c>
    </row>
    <row r="910" spans="1:37">
      <c r="A910" s="4" t="s">
        <v>16</v>
      </c>
      <c r="B910" s="7" t="s">
        <v>1203</v>
      </c>
      <c r="C910" s="7"/>
      <c r="D910" s="7" t="s">
        <v>217</v>
      </c>
      <c r="E910" s="7" t="s">
        <v>231</v>
      </c>
      <c r="F910" s="9" t="s">
        <v>141</v>
      </c>
      <c r="G910" s="9" t="s">
        <v>147</v>
      </c>
      <c r="H910" s="3" t="s">
        <v>1325</v>
      </c>
      <c r="I910" s="28" t="s">
        <v>13</v>
      </c>
      <c r="J910" s="26"/>
      <c r="K910" s="26"/>
      <c r="L910" s="26"/>
      <c r="M910" s="26"/>
      <c r="N910" s="26"/>
      <c r="O910" s="26"/>
      <c r="P910" s="26"/>
      <c r="Q910" s="26"/>
      <c r="R910" s="26"/>
      <c r="S910" s="26">
        <v>0</v>
      </c>
      <c r="T910" s="26">
        <v>0</v>
      </c>
      <c r="U910" s="26">
        <v>0</v>
      </c>
      <c r="V910" s="26">
        <v>0</v>
      </c>
      <c r="W910" s="26">
        <v>0</v>
      </c>
      <c r="X910" s="26">
        <v>0</v>
      </c>
      <c r="Y910" s="26">
        <v>0</v>
      </c>
      <c r="Z910" s="26">
        <v>0</v>
      </c>
      <c r="AA910" s="26">
        <v>0</v>
      </c>
      <c r="AB910" s="26">
        <v>0</v>
      </c>
      <c r="AC910" s="26">
        <v>0</v>
      </c>
      <c r="AD910" s="26">
        <v>0</v>
      </c>
      <c r="AE910" s="26">
        <v>0</v>
      </c>
      <c r="AF910" s="26">
        <v>0</v>
      </c>
      <c r="AG910" s="22">
        <f t="shared" si="82"/>
        <v>0</v>
      </c>
      <c r="AH910" s="22">
        <f t="shared" si="83"/>
        <v>0</v>
      </c>
      <c r="AI910" s="22">
        <f t="shared" si="84"/>
        <v>0</v>
      </c>
      <c r="AJ910" s="22">
        <f t="shared" si="74"/>
        <v>0</v>
      </c>
      <c r="AK910" s="22">
        <f t="shared" si="75"/>
        <v>0</v>
      </c>
    </row>
    <row r="911" spans="1:37">
      <c r="A911" s="4" t="s">
        <v>16</v>
      </c>
      <c r="B911" s="7" t="s">
        <v>1204</v>
      </c>
      <c r="C911" s="7"/>
      <c r="D911" s="7" t="s">
        <v>71</v>
      </c>
      <c r="E911" s="7" t="s">
        <v>125</v>
      </c>
      <c r="F911" s="9" t="s">
        <v>12</v>
      </c>
      <c r="G911" s="9" t="s">
        <v>11</v>
      </c>
      <c r="H911" s="3" t="s">
        <v>1325</v>
      </c>
      <c r="I911" s="28" t="s">
        <v>13</v>
      </c>
      <c r="J911" s="26"/>
      <c r="K911" s="26"/>
      <c r="L911" s="26"/>
      <c r="M911" s="26"/>
      <c r="N911" s="26"/>
      <c r="O911" s="26"/>
      <c r="P911" s="26"/>
      <c r="Q911" s="26"/>
      <c r="R911" s="26"/>
      <c r="S911" s="26">
        <v>2250</v>
      </c>
      <c r="T911" s="26">
        <v>2250</v>
      </c>
      <c r="U911" s="26">
        <v>2250</v>
      </c>
      <c r="V911" s="26">
        <v>3000</v>
      </c>
      <c r="W911" s="26">
        <v>3750</v>
      </c>
      <c r="X911" s="26">
        <v>6750</v>
      </c>
      <c r="Y911" s="26">
        <v>4500</v>
      </c>
      <c r="Z911" s="26">
        <v>12000</v>
      </c>
      <c r="AA911" s="26">
        <v>18750</v>
      </c>
      <c r="AB911" s="26">
        <v>6108</v>
      </c>
      <c r="AC911" s="26">
        <v>5090</v>
      </c>
      <c r="AD911" s="26">
        <v>2036</v>
      </c>
      <c r="AE911" s="26">
        <v>1527</v>
      </c>
      <c r="AF911" s="26">
        <v>1527</v>
      </c>
      <c r="AG911" s="22">
        <f t="shared" si="82"/>
        <v>0</v>
      </c>
      <c r="AH911" s="22">
        <f t="shared" si="83"/>
        <v>55500</v>
      </c>
      <c r="AI911" s="22">
        <f t="shared" si="84"/>
        <v>13234</v>
      </c>
      <c r="AJ911" s="22">
        <f t="shared" si="74"/>
        <v>3054</v>
      </c>
      <c r="AK911" s="22">
        <f t="shared" si="75"/>
        <v>71788</v>
      </c>
    </row>
    <row r="912" spans="1:37">
      <c r="A912" s="4" t="s">
        <v>15</v>
      </c>
      <c r="B912" s="7" t="s">
        <v>142</v>
      </c>
      <c r="C912" s="7"/>
      <c r="D912" s="7" t="s">
        <v>69</v>
      </c>
      <c r="E912" s="7" t="s">
        <v>123</v>
      </c>
      <c r="F912" s="9" t="s">
        <v>12</v>
      </c>
      <c r="G912" s="9" t="s">
        <v>142</v>
      </c>
      <c r="H912" s="3" t="s">
        <v>1325</v>
      </c>
      <c r="I912" s="28" t="s">
        <v>13</v>
      </c>
      <c r="J912" s="26"/>
      <c r="K912" s="26"/>
      <c r="L912" s="26"/>
      <c r="M912" s="26"/>
      <c r="N912" s="26"/>
      <c r="O912" s="26"/>
      <c r="P912" s="26"/>
      <c r="Q912" s="26"/>
      <c r="R912" s="26"/>
      <c r="S912" s="26">
        <v>1061.2560000000001</v>
      </c>
      <c r="T912" s="26">
        <v>1048.6220000000001</v>
      </c>
      <c r="U912" s="26">
        <v>1048.6220000000001</v>
      </c>
      <c r="V912" s="26">
        <v>1048.6220000000001</v>
      </c>
      <c r="W912" s="26">
        <v>1048.6220000000001</v>
      </c>
      <c r="X912" s="26">
        <v>1061.2560000000001</v>
      </c>
      <c r="Y912" s="26">
        <v>1048.6220000000001</v>
      </c>
      <c r="Z912" s="26">
        <v>1061.2560000000001</v>
      </c>
      <c r="AA912" s="26">
        <v>1048.6220000000001</v>
      </c>
      <c r="AB912" s="26">
        <v>1067.497196</v>
      </c>
      <c r="AC912" s="26">
        <v>1080.358608</v>
      </c>
      <c r="AD912" s="26">
        <v>1067.497196</v>
      </c>
      <c r="AE912" s="26">
        <v>1080.358608</v>
      </c>
      <c r="AF912" s="26">
        <v>1067.497196</v>
      </c>
      <c r="AG912" s="22">
        <f t="shared" si="82"/>
        <v>0</v>
      </c>
      <c r="AH912" s="22">
        <f t="shared" si="83"/>
        <v>9475.5</v>
      </c>
      <c r="AI912" s="22">
        <f t="shared" si="84"/>
        <v>3215.3530000000001</v>
      </c>
      <c r="AJ912" s="22">
        <f t="shared" si="74"/>
        <v>2147.8558039999998</v>
      </c>
      <c r="AK912" s="22">
        <f t="shared" si="75"/>
        <v>14838.708804000002</v>
      </c>
    </row>
    <row r="913" spans="1:37">
      <c r="A913" s="4" t="s">
        <v>15</v>
      </c>
      <c r="B913" s="7" t="s">
        <v>142</v>
      </c>
      <c r="C913" s="7"/>
      <c r="D913" s="7" t="s">
        <v>70</v>
      </c>
      <c r="E913" s="7" t="s">
        <v>124</v>
      </c>
      <c r="F913" s="9" t="s">
        <v>12</v>
      </c>
      <c r="G913" s="9" t="s">
        <v>142</v>
      </c>
      <c r="H913" s="3" t="s">
        <v>1325</v>
      </c>
      <c r="I913" s="28" t="s">
        <v>13</v>
      </c>
      <c r="J913" s="26"/>
      <c r="K913" s="26"/>
      <c r="L913" s="26"/>
      <c r="M913" s="26"/>
      <c r="N913" s="26"/>
      <c r="O913" s="26"/>
      <c r="P913" s="26"/>
      <c r="Q913" s="26"/>
      <c r="R913" s="26"/>
      <c r="S913" s="26">
        <v>1658.2650000000001</v>
      </c>
      <c r="T913" s="26">
        <v>1579.3</v>
      </c>
      <c r="U913" s="26">
        <v>2368.9499999999998</v>
      </c>
      <c r="V913" s="26">
        <v>1263.44</v>
      </c>
      <c r="W913" s="26">
        <v>1816.1949999999999</v>
      </c>
      <c r="X913" s="26">
        <v>789.65</v>
      </c>
      <c r="Y913" s="26">
        <v>1184.4749999999999</v>
      </c>
      <c r="Z913" s="26">
        <v>521.16899999999998</v>
      </c>
      <c r="AA913" s="26">
        <v>473.79</v>
      </c>
      <c r="AB913" s="26">
        <v>34728.316680000004</v>
      </c>
      <c r="AC913" s="26">
        <v>35885.927236000003</v>
      </c>
      <c r="AD913" s="26">
        <v>81032.738920000003</v>
      </c>
      <c r="AE913" s="26">
        <v>60774.554190000003</v>
      </c>
      <c r="AF913" s="26">
        <v>57880.527799999996</v>
      </c>
      <c r="AG913" s="22">
        <f t="shared" si="82"/>
        <v>0</v>
      </c>
      <c r="AH913" s="22">
        <f t="shared" si="83"/>
        <v>11655.234</v>
      </c>
      <c r="AI913" s="22">
        <f t="shared" si="84"/>
        <v>151646.98283600001</v>
      </c>
      <c r="AJ913" s="22">
        <f t="shared" si="74"/>
        <v>118655.08199000001</v>
      </c>
      <c r="AK913" s="22">
        <f t="shared" si="75"/>
        <v>281957.29882600001</v>
      </c>
    </row>
    <row r="914" spans="1:37">
      <c r="A914" s="4" t="s">
        <v>15</v>
      </c>
      <c r="B914" s="7" t="s">
        <v>142</v>
      </c>
      <c r="C914" s="7"/>
      <c r="D914" s="7" t="s">
        <v>71</v>
      </c>
      <c r="E914" s="7" t="s">
        <v>125</v>
      </c>
      <c r="F914" s="9" t="s">
        <v>12</v>
      </c>
      <c r="G914" s="9" t="s">
        <v>142</v>
      </c>
      <c r="H914" s="3" t="s">
        <v>1325</v>
      </c>
      <c r="I914" s="28" t="s">
        <v>13</v>
      </c>
      <c r="J914" s="26"/>
      <c r="K914" s="26"/>
      <c r="L914" s="26"/>
      <c r="M914" s="26"/>
      <c r="N914" s="26"/>
      <c r="O914" s="26"/>
      <c r="P914" s="26"/>
      <c r="Q914" s="26"/>
      <c r="R914" s="26"/>
      <c r="S914" s="26">
        <v>6721.7640000000001</v>
      </c>
      <c r="T914" s="26">
        <v>6641.7430000000004</v>
      </c>
      <c r="U914" s="26">
        <v>6641.7430000000004</v>
      </c>
      <c r="V914" s="26">
        <v>6641.7430000000004</v>
      </c>
      <c r="W914" s="26">
        <v>6641.7430000000004</v>
      </c>
      <c r="X914" s="26">
        <v>6721.7640000000001</v>
      </c>
      <c r="Y914" s="26">
        <v>6641.7430000000004</v>
      </c>
      <c r="Z914" s="26">
        <v>6721.7640000000001</v>
      </c>
      <c r="AA914" s="26">
        <v>6641.7430000000004</v>
      </c>
      <c r="AB914" s="26">
        <v>8362.6246620000002</v>
      </c>
      <c r="AC914" s="26">
        <v>8463.3791760000004</v>
      </c>
      <c r="AD914" s="26">
        <v>8362.6246620000002</v>
      </c>
      <c r="AE914" s="26">
        <v>8463.3791760000004</v>
      </c>
      <c r="AF914" s="26">
        <v>8362.6246620000002</v>
      </c>
      <c r="AG914" s="22">
        <f t="shared" si="82"/>
        <v>0</v>
      </c>
      <c r="AH914" s="22">
        <f t="shared" si="83"/>
        <v>60015.750000000015</v>
      </c>
      <c r="AI914" s="22">
        <f t="shared" si="84"/>
        <v>25188.628499999999</v>
      </c>
      <c r="AJ914" s="22">
        <f t="shared" si="74"/>
        <v>16826.003838000001</v>
      </c>
      <c r="AK914" s="22">
        <f t="shared" si="75"/>
        <v>102030.38233800002</v>
      </c>
    </row>
    <row r="915" spans="1:37">
      <c r="A915" s="4" t="s">
        <v>15</v>
      </c>
      <c r="B915" s="7" t="s">
        <v>142</v>
      </c>
      <c r="C915" s="7"/>
      <c r="D915" s="7" t="s">
        <v>72</v>
      </c>
      <c r="E915" s="7" t="s">
        <v>126</v>
      </c>
      <c r="F915" s="9" t="s">
        <v>12</v>
      </c>
      <c r="G915" s="9" t="s">
        <v>142</v>
      </c>
      <c r="H915" s="3" t="s">
        <v>1325</v>
      </c>
      <c r="I915" s="28" t="s">
        <v>13</v>
      </c>
      <c r="J915" s="26"/>
      <c r="K915" s="26"/>
      <c r="L915" s="26"/>
      <c r="M915" s="26"/>
      <c r="N915" s="26"/>
      <c r="O915" s="26"/>
      <c r="P915" s="26"/>
      <c r="Q915" s="26"/>
      <c r="R915" s="26"/>
      <c r="S915" s="26">
        <v>906.52800000000002</v>
      </c>
      <c r="T915" s="26">
        <v>895.7360000000001</v>
      </c>
      <c r="U915" s="26">
        <v>895.7360000000001</v>
      </c>
      <c r="V915" s="26">
        <v>895.7360000000001</v>
      </c>
      <c r="W915" s="26">
        <v>895.7360000000001</v>
      </c>
      <c r="X915" s="26">
        <v>906.52800000000002</v>
      </c>
      <c r="Y915" s="26">
        <v>895.7360000000001</v>
      </c>
      <c r="Z915" s="26">
        <v>906.52800000000002</v>
      </c>
      <c r="AA915" s="26">
        <v>895.7360000000001</v>
      </c>
      <c r="AB915" s="26">
        <v>911.85924800000009</v>
      </c>
      <c r="AC915" s="26">
        <v>922.84550400000001</v>
      </c>
      <c r="AD915" s="26">
        <v>911.85924800000009</v>
      </c>
      <c r="AE915" s="26">
        <v>922.84550400000001</v>
      </c>
      <c r="AF915" s="26">
        <v>911.85924800000009</v>
      </c>
      <c r="AG915" s="22">
        <f t="shared" si="82"/>
        <v>0</v>
      </c>
      <c r="AH915" s="22">
        <f t="shared" si="83"/>
        <v>8094</v>
      </c>
      <c r="AI915" s="22">
        <f t="shared" si="84"/>
        <v>2746.5640000000003</v>
      </c>
      <c r="AJ915" s="22">
        <f t="shared" si="74"/>
        <v>1834.7047520000001</v>
      </c>
      <c r="AK915" s="22">
        <f t="shared" si="75"/>
        <v>12675.268752000004</v>
      </c>
    </row>
    <row r="916" spans="1:37">
      <c r="A916" s="4" t="s">
        <v>15</v>
      </c>
      <c r="B916" s="7" t="s">
        <v>142</v>
      </c>
      <c r="C916" s="7"/>
      <c r="D916" s="7" t="s">
        <v>73</v>
      </c>
      <c r="E916" s="7" t="s">
        <v>127</v>
      </c>
      <c r="F916" s="9" t="s">
        <v>12</v>
      </c>
      <c r="G916" s="9" t="s">
        <v>142</v>
      </c>
      <c r="H916" s="3" t="s">
        <v>1325</v>
      </c>
      <c r="I916" s="28" t="s">
        <v>13</v>
      </c>
      <c r="J916" s="26"/>
      <c r="K916" s="26"/>
      <c r="L916" s="26"/>
      <c r="M916" s="26"/>
      <c r="N916" s="26"/>
      <c r="O916" s="26"/>
      <c r="P916" s="26"/>
      <c r="Q916" s="26"/>
      <c r="R916" s="26"/>
      <c r="S916" s="26">
        <v>6720</v>
      </c>
      <c r="T916" s="26">
        <v>6640</v>
      </c>
      <c r="U916" s="26">
        <v>6640</v>
      </c>
      <c r="V916" s="26">
        <v>6640</v>
      </c>
      <c r="W916" s="26">
        <v>6640</v>
      </c>
      <c r="X916" s="26">
        <v>6720</v>
      </c>
      <c r="Y916" s="26">
        <v>6640</v>
      </c>
      <c r="Z916" s="26">
        <v>6720</v>
      </c>
      <c r="AA916" s="26">
        <v>6640</v>
      </c>
      <c r="AB916" s="26">
        <v>12674.1</v>
      </c>
      <c r="AC916" s="26">
        <v>12826.800000000001</v>
      </c>
      <c r="AD916" s="26">
        <v>12674.1</v>
      </c>
      <c r="AE916" s="26">
        <v>12826.800000000001</v>
      </c>
      <c r="AF916" s="26">
        <v>12674.1</v>
      </c>
      <c r="AG916" s="22">
        <f t="shared" si="82"/>
        <v>0</v>
      </c>
      <c r="AH916" s="22">
        <f t="shared" si="83"/>
        <v>60000</v>
      </c>
      <c r="AI916" s="22">
        <f t="shared" si="84"/>
        <v>38175</v>
      </c>
      <c r="AJ916" s="22">
        <f t="shared" si="74"/>
        <v>25500.9</v>
      </c>
      <c r="AK916" s="22">
        <f t="shared" si="75"/>
        <v>123675.90000000002</v>
      </c>
    </row>
    <row r="917" spans="1:37">
      <c r="A917" s="4" t="s">
        <v>15</v>
      </c>
      <c r="B917" s="7" t="s">
        <v>142</v>
      </c>
      <c r="C917" s="7"/>
      <c r="D917" s="7" t="s">
        <v>74</v>
      </c>
      <c r="E917" s="7" t="s">
        <v>128</v>
      </c>
      <c r="F917" s="9" t="s">
        <v>12</v>
      </c>
      <c r="G917" s="9" t="s">
        <v>142</v>
      </c>
      <c r="H917" s="3" t="s">
        <v>1325</v>
      </c>
      <c r="I917" s="28" t="s">
        <v>13</v>
      </c>
      <c r="J917" s="26"/>
      <c r="K917" s="26"/>
      <c r="L917" s="26"/>
      <c r="M917" s="26"/>
      <c r="N917" s="26"/>
      <c r="O917" s="26"/>
      <c r="P917" s="26"/>
      <c r="Q917" s="26"/>
      <c r="R917" s="26"/>
      <c r="S917" s="26">
        <v>5439.3359999999993</v>
      </c>
      <c r="T917" s="26">
        <v>5374.5820000000003</v>
      </c>
      <c r="U917" s="26">
        <v>5374.5820000000003</v>
      </c>
      <c r="V917" s="26">
        <v>5374.5820000000003</v>
      </c>
      <c r="W917" s="26">
        <v>5374.5820000000003</v>
      </c>
      <c r="X917" s="26">
        <v>5439.3359999999993</v>
      </c>
      <c r="Y917" s="26">
        <v>5374.5820000000003</v>
      </c>
      <c r="Z917" s="26">
        <v>5439.3359999999993</v>
      </c>
      <c r="AA917" s="26">
        <v>5374.5820000000003</v>
      </c>
      <c r="AB917" s="26">
        <v>5471.3244760000007</v>
      </c>
      <c r="AC917" s="26">
        <v>5537.2440479999996</v>
      </c>
      <c r="AD917" s="26">
        <v>5471.3244760000007</v>
      </c>
      <c r="AE917" s="26">
        <v>5537.2440479999996</v>
      </c>
      <c r="AF917" s="26">
        <v>5471.3244760000007</v>
      </c>
      <c r="AG917" s="22">
        <f t="shared" si="82"/>
        <v>0</v>
      </c>
      <c r="AH917" s="22">
        <f t="shared" si="83"/>
        <v>48565.500000000007</v>
      </c>
      <c r="AI917" s="22">
        <f t="shared" si="84"/>
        <v>16479.893</v>
      </c>
      <c r="AJ917" s="22">
        <f t="shared" si="74"/>
        <v>11008.568524</v>
      </c>
      <c r="AK917" s="22">
        <f t="shared" si="75"/>
        <v>76053.961523999998</v>
      </c>
    </row>
    <row r="918" spans="1:37">
      <c r="A918" s="4" t="s">
        <v>15</v>
      </c>
      <c r="B918" s="7" t="s">
        <v>142</v>
      </c>
      <c r="C918" s="7"/>
      <c r="D918" s="7" t="s">
        <v>75</v>
      </c>
      <c r="E918" s="7" t="s">
        <v>129</v>
      </c>
      <c r="F918" s="9" t="s">
        <v>12</v>
      </c>
      <c r="G918" s="9" t="s">
        <v>142</v>
      </c>
      <c r="H918" s="3" t="s">
        <v>1325</v>
      </c>
      <c r="I918" s="28" t="s">
        <v>13</v>
      </c>
      <c r="J918" s="26"/>
      <c r="K918" s="26"/>
      <c r="L918" s="26"/>
      <c r="M918" s="26"/>
      <c r="N918" s="26"/>
      <c r="O918" s="26"/>
      <c r="P918" s="26"/>
      <c r="Q918" s="26"/>
      <c r="R918" s="26"/>
      <c r="S918" s="26">
        <v>31757.598000000002</v>
      </c>
      <c r="T918" s="26">
        <v>31432.598000000002</v>
      </c>
      <c r="U918" s="26">
        <v>31486.304</v>
      </c>
      <c r="V918" s="26">
        <v>31432.598000000002</v>
      </c>
      <c r="W918" s="26">
        <v>31486.304</v>
      </c>
      <c r="X918" s="26">
        <v>31757.598000000002</v>
      </c>
      <c r="Y918" s="26">
        <v>31486.304</v>
      </c>
      <c r="Z918" s="26">
        <v>31757.598000000002</v>
      </c>
      <c r="AA918" s="26">
        <v>31486.304</v>
      </c>
      <c r="AB918" s="26">
        <v>36617.756238000002</v>
      </c>
      <c r="AC918" s="26">
        <v>37004.596237999998</v>
      </c>
      <c r="AD918" s="26">
        <v>36617.756238000002</v>
      </c>
      <c r="AE918" s="26">
        <v>37004.596237999998</v>
      </c>
      <c r="AF918" s="26">
        <v>36617.756238000002</v>
      </c>
      <c r="AG918" s="22">
        <f t="shared" si="82"/>
        <v>0</v>
      </c>
      <c r="AH918" s="22">
        <f t="shared" si="83"/>
        <v>284083.20600000001</v>
      </c>
      <c r="AI918" s="22">
        <f t="shared" si="84"/>
        <v>110240.108714</v>
      </c>
      <c r="AJ918" s="22">
        <f t="shared" si="74"/>
        <v>73622.352476</v>
      </c>
      <c r="AK918" s="22">
        <f t="shared" si="75"/>
        <v>467945.66718999995</v>
      </c>
    </row>
    <row r="919" spans="1:37">
      <c r="A919" s="4" t="s">
        <v>15</v>
      </c>
      <c r="B919" s="7" t="s">
        <v>142</v>
      </c>
      <c r="C919" s="7"/>
      <c r="D919" s="7" t="s">
        <v>76</v>
      </c>
      <c r="E919" s="7" t="s">
        <v>130</v>
      </c>
      <c r="F919" s="9" t="s">
        <v>12</v>
      </c>
      <c r="G919" s="9" t="s">
        <v>142</v>
      </c>
      <c r="H919" s="3" t="s">
        <v>1325</v>
      </c>
      <c r="I919" s="28" t="s">
        <v>13</v>
      </c>
      <c r="J919" s="26"/>
      <c r="K919" s="26"/>
      <c r="L919" s="26"/>
      <c r="M919" s="26"/>
      <c r="N919" s="26"/>
      <c r="O919" s="26"/>
      <c r="P919" s="26"/>
      <c r="Q919" s="26"/>
      <c r="R919" s="26"/>
      <c r="S919" s="26">
        <v>0</v>
      </c>
      <c r="T919" s="26">
        <v>0</v>
      </c>
      <c r="U919" s="26">
        <v>0</v>
      </c>
      <c r="V919" s="26">
        <v>0</v>
      </c>
      <c r="W919" s="26">
        <v>0</v>
      </c>
      <c r="X919" s="26">
        <v>0</v>
      </c>
      <c r="Y919" s="26">
        <v>0</v>
      </c>
      <c r="Z919" s="26">
        <v>0</v>
      </c>
      <c r="AA919" s="26">
        <v>0</v>
      </c>
      <c r="AB919" s="26">
        <v>2429.1515999999997</v>
      </c>
      <c r="AC919" s="26">
        <v>6680.1669000000002</v>
      </c>
      <c r="AD919" s="26">
        <v>7287.4548000000004</v>
      </c>
      <c r="AE919" s="26">
        <v>6680.1669000000002</v>
      </c>
      <c r="AF919" s="26">
        <v>4372.4728800000003</v>
      </c>
      <c r="AG919" s="22">
        <f t="shared" si="82"/>
        <v>0</v>
      </c>
      <c r="AH919" s="22">
        <f t="shared" si="83"/>
        <v>0</v>
      </c>
      <c r="AI919" s="22">
        <f t="shared" si="84"/>
        <v>16396.773300000001</v>
      </c>
      <c r="AJ919" s="22">
        <f t="shared" si="74"/>
        <v>11052.639780000001</v>
      </c>
      <c r="AK919" s="22">
        <f t="shared" si="75"/>
        <v>27449.413080000002</v>
      </c>
    </row>
    <row r="920" spans="1:37">
      <c r="A920" s="4" t="s">
        <v>15</v>
      </c>
      <c r="B920" s="7" t="s">
        <v>142</v>
      </c>
      <c r="C920" s="7"/>
      <c r="D920" s="7" t="s">
        <v>77</v>
      </c>
      <c r="E920" s="7" t="s">
        <v>131</v>
      </c>
      <c r="F920" s="9" t="s">
        <v>12</v>
      </c>
      <c r="G920" s="9" t="s">
        <v>142</v>
      </c>
      <c r="H920" s="3" t="s">
        <v>1325</v>
      </c>
      <c r="I920" s="28" t="s">
        <v>13</v>
      </c>
      <c r="J920" s="26"/>
      <c r="K920" s="26"/>
      <c r="L920" s="26"/>
      <c r="M920" s="26"/>
      <c r="N920" s="26"/>
      <c r="O920" s="26"/>
      <c r="P920" s="26"/>
      <c r="Q920" s="26"/>
      <c r="R920" s="26"/>
      <c r="S920" s="26">
        <v>0</v>
      </c>
      <c r="T920" s="26">
        <v>0</v>
      </c>
      <c r="U920" s="26">
        <v>0</v>
      </c>
      <c r="V920" s="26">
        <v>0</v>
      </c>
      <c r="W920" s="26">
        <v>0</v>
      </c>
      <c r="X920" s="26">
        <v>0</v>
      </c>
      <c r="Y920" s="26">
        <v>0</v>
      </c>
      <c r="Z920" s="26">
        <v>0</v>
      </c>
      <c r="AA920" s="26">
        <v>0</v>
      </c>
      <c r="AB920" s="26">
        <v>0</v>
      </c>
      <c r="AC920" s="26">
        <v>0</v>
      </c>
      <c r="AD920" s="26">
        <v>0</v>
      </c>
      <c r="AE920" s="26">
        <v>0</v>
      </c>
      <c r="AF920" s="26">
        <v>0</v>
      </c>
      <c r="AG920" s="22">
        <f t="shared" si="82"/>
        <v>0</v>
      </c>
      <c r="AH920" s="22">
        <f t="shared" si="83"/>
        <v>0</v>
      </c>
      <c r="AI920" s="22">
        <f t="shared" si="84"/>
        <v>0</v>
      </c>
      <c r="AJ920" s="22">
        <f t="shared" si="74"/>
        <v>0</v>
      </c>
      <c r="AK920" s="22">
        <f t="shared" si="75"/>
        <v>0</v>
      </c>
    </row>
    <row r="921" spans="1:37">
      <c r="A921" s="4" t="s">
        <v>15</v>
      </c>
      <c r="B921" s="7" t="s">
        <v>142</v>
      </c>
      <c r="C921" s="7"/>
      <c r="D921" s="7" t="s">
        <v>219</v>
      </c>
      <c r="E921" s="7" t="s">
        <v>233</v>
      </c>
      <c r="F921" s="9" t="s">
        <v>12</v>
      </c>
      <c r="G921" s="9" t="s">
        <v>142</v>
      </c>
      <c r="H921" s="3" t="s">
        <v>1325</v>
      </c>
      <c r="I921" s="28" t="s">
        <v>13</v>
      </c>
      <c r="J921" s="26"/>
      <c r="K921" s="26"/>
      <c r="L921" s="26"/>
      <c r="M921" s="26"/>
      <c r="N921" s="26"/>
      <c r="O921" s="26"/>
      <c r="P921" s="26"/>
      <c r="Q921" s="26"/>
      <c r="R921" s="26"/>
      <c r="S921" s="26">
        <v>0</v>
      </c>
      <c r="T921" s="26">
        <v>0</v>
      </c>
      <c r="U921" s="26">
        <v>0</v>
      </c>
      <c r="V921" s="26">
        <v>0</v>
      </c>
      <c r="W921" s="26">
        <v>0</v>
      </c>
      <c r="X921" s="26">
        <v>0</v>
      </c>
      <c r="Y921" s="26">
        <v>0</v>
      </c>
      <c r="Z921" s="26">
        <v>0</v>
      </c>
      <c r="AA921" s="26">
        <v>0</v>
      </c>
      <c r="AB921" s="26">
        <v>0</v>
      </c>
      <c r="AC921" s="26">
        <v>0</v>
      </c>
      <c r="AD921" s="26">
        <v>0</v>
      </c>
      <c r="AE921" s="26">
        <v>0</v>
      </c>
      <c r="AF921" s="26">
        <v>0</v>
      </c>
      <c r="AG921" s="22">
        <f t="shared" si="82"/>
        <v>0</v>
      </c>
      <c r="AH921" s="22">
        <f t="shared" si="83"/>
        <v>0</v>
      </c>
      <c r="AI921" s="22">
        <f t="shared" si="84"/>
        <v>0</v>
      </c>
      <c r="AJ921" s="22">
        <f t="shared" si="74"/>
        <v>0</v>
      </c>
      <c r="AK921" s="22">
        <f t="shared" si="75"/>
        <v>0</v>
      </c>
    </row>
    <row r="922" spans="1:37">
      <c r="A922" s="4" t="s">
        <v>15</v>
      </c>
      <c r="B922" s="7" t="s">
        <v>142</v>
      </c>
      <c r="C922" s="7"/>
      <c r="D922" s="7" t="s">
        <v>220</v>
      </c>
      <c r="E922" s="7" t="s">
        <v>132</v>
      </c>
      <c r="F922" s="9" t="s">
        <v>12</v>
      </c>
      <c r="G922" s="9" t="s">
        <v>142</v>
      </c>
      <c r="H922" s="3" t="s">
        <v>1325</v>
      </c>
      <c r="I922" s="28" t="s">
        <v>13</v>
      </c>
      <c r="J922" s="26"/>
      <c r="K922" s="26"/>
      <c r="L922" s="26"/>
      <c r="M922" s="26"/>
      <c r="N922" s="26"/>
      <c r="O922" s="26"/>
      <c r="P922" s="26"/>
      <c r="Q922" s="26"/>
      <c r="R922" s="26"/>
      <c r="S922" s="26">
        <v>0</v>
      </c>
      <c r="T922" s="26">
        <v>0</v>
      </c>
      <c r="U922" s="26">
        <v>0</v>
      </c>
      <c r="V922" s="26">
        <v>0</v>
      </c>
      <c r="W922" s="26">
        <v>0</v>
      </c>
      <c r="X922" s="26">
        <v>0</v>
      </c>
      <c r="Y922" s="26">
        <v>0</v>
      </c>
      <c r="Z922" s="26">
        <v>0</v>
      </c>
      <c r="AA922" s="26">
        <v>0</v>
      </c>
      <c r="AB922" s="26">
        <v>0</v>
      </c>
      <c r="AC922" s="26">
        <v>0</v>
      </c>
      <c r="AD922" s="26">
        <v>0</v>
      </c>
      <c r="AE922" s="26">
        <v>0</v>
      </c>
      <c r="AF922" s="26">
        <v>0</v>
      </c>
      <c r="AG922" s="22">
        <f t="shared" si="82"/>
        <v>0</v>
      </c>
      <c r="AH922" s="22">
        <f t="shared" si="83"/>
        <v>0</v>
      </c>
      <c r="AI922" s="22">
        <f t="shared" si="84"/>
        <v>0</v>
      </c>
      <c r="AJ922" s="22">
        <f t="shared" si="74"/>
        <v>0</v>
      </c>
      <c r="AK922" s="22">
        <f t="shared" si="75"/>
        <v>0</v>
      </c>
    </row>
    <row r="923" spans="1:37">
      <c r="A923" s="4" t="s">
        <v>16</v>
      </c>
      <c r="B923" s="7" t="s">
        <v>146</v>
      </c>
      <c r="C923" s="7"/>
      <c r="D923" s="7" t="s">
        <v>68</v>
      </c>
      <c r="E923" s="7" t="s">
        <v>122</v>
      </c>
      <c r="F923" s="9" t="s">
        <v>12</v>
      </c>
      <c r="G923" s="9" t="s">
        <v>146</v>
      </c>
      <c r="H923" s="3" t="s">
        <v>1325</v>
      </c>
      <c r="I923" s="28" t="s">
        <v>13</v>
      </c>
      <c r="J923" s="26"/>
      <c r="K923" s="26"/>
      <c r="L923" s="26"/>
      <c r="M923" s="26"/>
      <c r="N923" s="26"/>
      <c r="O923" s="26"/>
      <c r="P923" s="26"/>
      <c r="Q923" s="26"/>
      <c r="R923" s="26"/>
      <c r="S923" s="26">
        <v>1497.4030000000002</v>
      </c>
      <c r="T923" s="26">
        <v>1497.4030000000002</v>
      </c>
      <c r="U923" s="26">
        <v>1515.444</v>
      </c>
      <c r="V923" s="26">
        <v>1497.4030000000002</v>
      </c>
      <c r="W923" s="26">
        <v>1515.444</v>
      </c>
      <c r="X923" s="26">
        <v>1497.4030000000002</v>
      </c>
      <c r="Y923" s="26">
        <v>1515.444</v>
      </c>
      <c r="Z923" s="26">
        <v>1497.4030000000002</v>
      </c>
      <c r="AA923" s="26">
        <v>1515.444</v>
      </c>
      <c r="AB923" s="26">
        <v>0</v>
      </c>
      <c r="AC923" s="26">
        <v>0</v>
      </c>
      <c r="AD923" s="26">
        <v>0</v>
      </c>
      <c r="AE923" s="26">
        <v>0</v>
      </c>
      <c r="AF923" s="26">
        <v>0</v>
      </c>
      <c r="AG923" s="22">
        <f t="shared" si="82"/>
        <v>0</v>
      </c>
      <c r="AH923" s="22">
        <f t="shared" si="83"/>
        <v>13548.790999999999</v>
      </c>
      <c r="AI923" s="22">
        <f t="shared" si="84"/>
        <v>0</v>
      </c>
      <c r="AJ923" s="22">
        <f t="shared" si="74"/>
        <v>0</v>
      </c>
      <c r="AK923" s="22">
        <f t="shared" si="75"/>
        <v>13548.790999999999</v>
      </c>
    </row>
    <row r="924" spans="1:37">
      <c r="A924" s="4" t="s">
        <v>16</v>
      </c>
      <c r="B924" s="7" t="s">
        <v>146</v>
      </c>
      <c r="C924" s="7"/>
      <c r="D924" s="7" t="s">
        <v>69</v>
      </c>
      <c r="E924" s="7" t="s">
        <v>123</v>
      </c>
      <c r="F924" s="9" t="s">
        <v>12</v>
      </c>
      <c r="G924" s="9" t="s">
        <v>146</v>
      </c>
      <c r="H924" s="3" t="s">
        <v>1325</v>
      </c>
      <c r="I924" s="28" t="s">
        <v>13</v>
      </c>
      <c r="J924" s="26"/>
      <c r="K924" s="26"/>
      <c r="L924" s="26"/>
      <c r="M924" s="26"/>
      <c r="N924" s="26"/>
      <c r="O924" s="26"/>
      <c r="P924" s="26"/>
      <c r="Q924" s="26"/>
      <c r="R924" s="26"/>
      <c r="S924" s="26">
        <v>2490.0000000000005</v>
      </c>
      <c r="T924" s="26">
        <v>2520</v>
      </c>
      <c r="U924" s="26">
        <v>2490.0000000000005</v>
      </c>
      <c r="V924" s="26">
        <v>2490.0000000000005</v>
      </c>
      <c r="W924" s="26">
        <v>2490.0000000000005</v>
      </c>
      <c r="X924" s="26">
        <v>2520</v>
      </c>
      <c r="Y924" s="26">
        <v>2490.0000000000005</v>
      </c>
      <c r="Z924" s="26">
        <v>2520</v>
      </c>
      <c r="AA924" s="26">
        <v>2490.0000000000005</v>
      </c>
      <c r="AB924" s="26">
        <v>2534.8200000000006</v>
      </c>
      <c r="AC924" s="26">
        <v>2534.8200000000006</v>
      </c>
      <c r="AD924" s="26">
        <v>2565.36</v>
      </c>
      <c r="AE924" s="26">
        <v>2534.8200000000006</v>
      </c>
      <c r="AF924" s="26">
        <v>2565.36</v>
      </c>
      <c r="AG924" s="22">
        <f t="shared" si="82"/>
        <v>0</v>
      </c>
      <c r="AH924" s="22">
        <f t="shared" si="83"/>
        <v>22500</v>
      </c>
      <c r="AI924" s="22">
        <f t="shared" si="84"/>
        <v>7635.0000000000018</v>
      </c>
      <c r="AJ924" s="22">
        <f t="shared" si="74"/>
        <v>5100.18</v>
      </c>
      <c r="AK924" s="22">
        <f t="shared" si="75"/>
        <v>35235.18</v>
      </c>
    </row>
    <row r="925" spans="1:37">
      <c r="A925" s="4" t="s">
        <v>16</v>
      </c>
      <c r="B925" s="7" t="s">
        <v>146</v>
      </c>
      <c r="C925" s="7"/>
      <c r="D925" s="7" t="s">
        <v>70</v>
      </c>
      <c r="E925" s="7" t="s">
        <v>124</v>
      </c>
      <c r="F925" s="9" t="s">
        <v>12</v>
      </c>
      <c r="G925" s="9" t="s">
        <v>146</v>
      </c>
      <c r="H925" s="3" t="s">
        <v>1325</v>
      </c>
      <c r="I925" s="28" t="s">
        <v>13</v>
      </c>
      <c r="J925" s="26"/>
      <c r="K925" s="26"/>
      <c r="L925" s="26"/>
      <c r="M925" s="26"/>
      <c r="N925" s="26"/>
      <c r="O925" s="26"/>
      <c r="P925" s="26"/>
      <c r="Q925" s="26"/>
      <c r="R925" s="26"/>
      <c r="S925" s="26">
        <v>528.84</v>
      </c>
      <c r="T925" s="26">
        <v>528.84</v>
      </c>
      <c r="U925" s="26">
        <v>793.26</v>
      </c>
      <c r="V925" s="26">
        <v>528.84</v>
      </c>
      <c r="W925" s="26">
        <v>925.47</v>
      </c>
      <c r="X925" s="26">
        <v>2379.7800000000002</v>
      </c>
      <c r="Y925" s="26">
        <v>2247.5700000000002</v>
      </c>
      <c r="Z925" s="26">
        <v>2115.36</v>
      </c>
      <c r="AA925" s="26">
        <v>1189.8900000000001</v>
      </c>
      <c r="AB925" s="26">
        <v>0</v>
      </c>
      <c r="AC925" s="26">
        <v>0</v>
      </c>
      <c r="AD925" s="26">
        <v>0</v>
      </c>
      <c r="AE925" s="26">
        <v>0</v>
      </c>
      <c r="AF925" s="26">
        <v>0</v>
      </c>
      <c r="AG925" s="22">
        <f t="shared" si="82"/>
        <v>0</v>
      </c>
      <c r="AH925" s="22">
        <f t="shared" si="83"/>
        <v>11237.85</v>
      </c>
      <c r="AI925" s="22">
        <f t="shared" si="84"/>
        <v>0</v>
      </c>
      <c r="AJ925" s="22">
        <f t="shared" si="74"/>
        <v>0</v>
      </c>
      <c r="AK925" s="22">
        <f t="shared" si="75"/>
        <v>11237.85</v>
      </c>
    </row>
    <row r="926" spans="1:37">
      <c r="A926" s="4" t="s">
        <v>16</v>
      </c>
      <c r="B926" s="7" t="s">
        <v>146</v>
      </c>
      <c r="C926" s="7"/>
      <c r="D926" s="7" t="s">
        <v>71</v>
      </c>
      <c r="E926" s="7" t="s">
        <v>125</v>
      </c>
      <c r="F926" s="9" t="s">
        <v>12</v>
      </c>
      <c r="G926" s="9" t="s">
        <v>146</v>
      </c>
      <c r="H926" s="3" t="s">
        <v>1325</v>
      </c>
      <c r="I926" s="28" t="s">
        <v>13</v>
      </c>
      <c r="J926" s="26"/>
      <c r="K926" s="26"/>
      <c r="L926" s="26"/>
      <c r="M926" s="26"/>
      <c r="N926" s="26"/>
      <c r="O926" s="26"/>
      <c r="P926" s="26"/>
      <c r="Q926" s="26"/>
      <c r="R926" s="26"/>
      <c r="S926" s="26">
        <v>3750</v>
      </c>
      <c r="T926" s="26">
        <v>3750</v>
      </c>
      <c r="U926" s="26">
        <v>3750</v>
      </c>
      <c r="V926" s="26">
        <v>5000</v>
      </c>
      <c r="W926" s="26">
        <v>6250</v>
      </c>
      <c r="X926" s="26">
        <v>11250</v>
      </c>
      <c r="Y926" s="26">
        <v>7500</v>
      </c>
      <c r="Z926" s="26">
        <v>20000</v>
      </c>
      <c r="AA926" s="26">
        <v>31250</v>
      </c>
      <c r="AB926" s="26">
        <v>24723.10728</v>
      </c>
      <c r="AC926" s="26">
        <v>20602.589400000001</v>
      </c>
      <c r="AD926" s="26">
        <v>8241.0357600000007</v>
      </c>
      <c r="AE926" s="26">
        <v>6180.77682</v>
      </c>
      <c r="AF926" s="26">
        <v>6180.77682</v>
      </c>
      <c r="AG926" s="22">
        <f t="shared" si="82"/>
        <v>0</v>
      </c>
      <c r="AH926" s="22">
        <f t="shared" si="83"/>
        <v>92500</v>
      </c>
      <c r="AI926" s="22">
        <f t="shared" si="84"/>
        <v>53566.73244</v>
      </c>
      <c r="AJ926" s="22">
        <f t="shared" si="74"/>
        <v>12361.55364</v>
      </c>
      <c r="AK926" s="22">
        <f t="shared" si="75"/>
        <v>158428.28607999999</v>
      </c>
    </row>
    <row r="927" spans="1:37">
      <c r="A927" s="4" t="s">
        <v>16</v>
      </c>
      <c r="B927" s="7" t="s">
        <v>146</v>
      </c>
      <c r="C927" s="7"/>
      <c r="D927" s="7" t="s">
        <v>72</v>
      </c>
      <c r="E927" s="7" t="s">
        <v>126</v>
      </c>
      <c r="F927" s="9" t="s">
        <v>12</v>
      </c>
      <c r="G927" s="9" t="s">
        <v>146</v>
      </c>
      <c r="H927" s="3" t="s">
        <v>1325</v>
      </c>
      <c r="I927" s="28" t="s">
        <v>13</v>
      </c>
      <c r="J927" s="26"/>
      <c r="K927" s="26"/>
      <c r="L927" s="26"/>
      <c r="M927" s="26"/>
      <c r="N927" s="26"/>
      <c r="O927" s="26"/>
      <c r="P927" s="26"/>
      <c r="Q927" s="26"/>
      <c r="R927" s="26"/>
      <c r="S927" s="26">
        <v>1729.056</v>
      </c>
      <c r="T927" s="26">
        <v>1708.4720000000002</v>
      </c>
      <c r="U927" s="26">
        <v>1708.4720000000002</v>
      </c>
      <c r="V927" s="26">
        <v>1708.4720000000002</v>
      </c>
      <c r="W927" s="26">
        <v>1708.4720000000002</v>
      </c>
      <c r="X927" s="26">
        <v>1729.056</v>
      </c>
      <c r="Y927" s="26">
        <v>1708.4720000000002</v>
      </c>
      <c r="Z927" s="26">
        <v>1729.056</v>
      </c>
      <c r="AA927" s="26">
        <v>1708.4720000000002</v>
      </c>
      <c r="AB927" s="26">
        <v>666.06620200000009</v>
      </c>
      <c r="AC927" s="26">
        <v>674.09109599999999</v>
      </c>
      <c r="AD927" s="26">
        <v>666.06620200000009</v>
      </c>
      <c r="AE927" s="26">
        <v>674.09109599999999</v>
      </c>
      <c r="AF927" s="26">
        <v>666.06620200000009</v>
      </c>
      <c r="AG927" s="22">
        <f t="shared" si="82"/>
        <v>0</v>
      </c>
      <c r="AH927" s="22">
        <f t="shared" si="83"/>
        <v>15438</v>
      </c>
      <c r="AI927" s="22">
        <f t="shared" si="84"/>
        <v>2006.2235000000001</v>
      </c>
      <c r="AJ927" s="22">
        <f t="shared" si="74"/>
        <v>1340.1572980000001</v>
      </c>
      <c r="AK927" s="22">
        <f t="shared" si="75"/>
        <v>18784.380798000002</v>
      </c>
    </row>
    <row r="928" spans="1:37">
      <c r="A928" s="4" t="s">
        <v>16</v>
      </c>
      <c r="B928" s="7" t="s">
        <v>146</v>
      </c>
      <c r="C928" s="7"/>
      <c r="D928" s="7" t="s">
        <v>73</v>
      </c>
      <c r="E928" s="7" t="s">
        <v>127</v>
      </c>
      <c r="F928" s="9" t="s">
        <v>12</v>
      </c>
      <c r="G928" s="9" t="s">
        <v>146</v>
      </c>
      <c r="H928" s="3" t="s">
        <v>1325</v>
      </c>
      <c r="I928" s="28" t="s">
        <v>13</v>
      </c>
      <c r="J928" s="26"/>
      <c r="K928" s="26"/>
      <c r="L928" s="26"/>
      <c r="M928" s="26"/>
      <c r="N928" s="26"/>
      <c r="O928" s="26"/>
      <c r="P928" s="26"/>
      <c r="Q928" s="26"/>
      <c r="R928" s="26"/>
      <c r="S928" s="26">
        <v>25856.53</v>
      </c>
      <c r="T928" s="26">
        <v>29550.32</v>
      </c>
      <c r="U928" s="26">
        <v>29550.32</v>
      </c>
      <c r="V928" s="26">
        <v>55406.85</v>
      </c>
      <c r="W928" s="26">
        <v>55406.85</v>
      </c>
      <c r="X928" s="26">
        <v>36937.9</v>
      </c>
      <c r="Y928" s="26">
        <v>29550.32</v>
      </c>
      <c r="Z928" s="26">
        <v>29550.32</v>
      </c>
      <c r="AA928" s="26">
        <v>18468.95</v>
      </c>
      <c r="AB928" s="26">
        <v>11280.83466</v>
      </c>
      <c r="AC928" s="26">
        <v>22561.669320000001</v>
      </c>
      <c r="AD928" s="26">
        <v>26321.947540000001</v>
      </c>
      <c r="AE928" s="26">
        <v>26321.947540000001</v>
      </c>
      <c r="AF928" s="26">
        <v>30082.225760000001</v>
      </c>
      <c r="AG928" s="22">
        <f t="shared" si="82"/>
        <v>0</v>
      </c>
      <c r="AH928" s="22">
        <f t="shared" si="83"/>
        <v>310278.36</v>
      </c>
      <c r="AI928" s="22">
        <f t="shared" si="84"/>
        <v>60164.451520000002</v>
      </c>
      <c r="AJ928" s="22">
        <f t="shared" si="74"/>
        <v>56404.173300000002</v>
      </c>
      <c r="AK928" s="22">
        <f t="shared" si="75"/>
        <v>426846.98482000001</v>
      </c>
    </row>
    <row r="929" spans="1:37">
      <c r="A929" s="4" t="s">
        <v>16</v>
      </c>
      <c r="B929" s="7" t="s">
        <v>146</v>
      </c>
      <c r="C929" s="7"/>
      <c r="D929" s="7" t="s">
        <v>74</v>
      </c>
      <c r="E929" s="7" t="s">
        <v>128</v>
      </c>
      <c r="F929" s="9" t="s">
        <v>12</v>
      </c>
      <c r="G929" s="9" t="s">
        <v>146</v>
      </c>
      <c r="H929" s="3" t="s">
        <v>1325</v>
      </c>
      <c r="I929" s="28" t="s">
        <v>13</v>
      </c>
      <c r="J929" s="26"/>
      <c r="K929" s="26"/>
      <c r="L929" s="26"/>
      <c r="M929" s="26"/>
      <c r="N929" s="26"/>
      <c r="O929" s="26"/>
      <c r="P929" s="26"/>
      <c r="Q929" s="26"/>
      <c r="R929" s="26"/>
      <c r="S929" s="26">
        <v>14364.168</v>
      </c>
      <c r="T929" s="26">
        <v>14193.166000000001</v>
      </c>
      <c r="U929" s="26">
        <v>14193.166000000001</v>
      </c>
      <c r="V929" s="26">
        <v>14193.166000000001</v>
      </c>
      <c r="W929" s="26">
        <v>14193.166000000001</v>
      </c>
      <c r="X929" s="26">
        <v>14364.168</v>
      </c>
      <c r="Y929" s="26">
        <v>14193.166000000001</v>
      </c>
      <c r="Z929" s="26">
        <v>14364.168</v>
      </c>
      <c r="AA929" s="26">
        <v>14193.166000000001</v>
      </c>
      <c r="AB929" s="26">
        <v>10836.439994</v>
      </c>
      <c r="AC929" s="26">
        <v>10966.999512</v>
      </c>
      <c r="AD929" s="26">
        <v>10836.439994</v>
      </c>
      <c r="AE929" s="26">
        <v>10966.999512</v>
      </c>
      <c r="AF929" s="26">
        <v>10836.439994</v>
      </c>
      <c r="AG929" s="22">
        <f t="shared" si="82"/>
        <v>0</v>
      </c>
      <c r="AH929" s="22">
        <f t="shared" si="83"/>
        <v>128251.5</v>
      </c>
      <c r="AI929" s="22">
        <f t="shared" si="84"/>
        <v>32639.879500000003</v>
      </c>
      <c r="AJ929" s="22">
        <f t="shared" si="74"/>
        <v>21803.439506000002</v>
      </c>
      <c r="AK929" s="22">
        <f t="shared" si="75"/>
        <v>182694.81900600006</v>
      </c>
    </row>
    <row r="930" spans="1:37">
      <c r="A930" s="4" t="s">
        <v>16</v>
      </c>
      <c r="B930" s="7" t="s">
        <v>146</v>
      </c>
      <c r="C930" s="7"/>
      <c r="D930" s="7" t="s">
        <v>75</v>
      </c>
      <c r="E930" s="7" t="s">
        <v>129</v>
      </c>
      <c r="F930" s="9" t="s">
        <v>12</v>
      </c>
      <c r="G930" s="9" t="s">
        <v>146</v>
      </c>
      <c r="H930" s="3" t="s">
        <v>1325</v>
      </c>
      <c r="I930" s="28" t="s">
        <v>13</v>
      </c>
      <c r="J930" s="26"/>
      <c r="K930" s="26"/>
      <c r="L930" s="26"/>
      <c r="M930" s="26"/>
      <c r="N930" s="26"/>
      <c r="O930" s="26"/>
      <c r="P930" s="26"/>
      <c r="Q930" s="26"/>
      <c r="R930" s="26"/>
      <c r="S930" s="26">
        <v>97236.409</v>
      </c>
      <c r="T930" s="26">
        <v>97236.409</v>
      </c>
      <c r="U930" s="26">
        <v>98407.932000000001</v>
      </c>
      <c r="V930" s="26">
        <v>97236.409</v>
      </c>
      <c r="W930" s="26">
        <v>98407.932000000001</v>
      </c>
      <c r="X930" s="26">
        <v>97236.409</v>
      </c>
      <c r="Y930" s="26">
        <v>98407.932000000001</v>
      </c>
      <c r="Z930" s="26">
        <v>97236.409</v>
      </c>
      <c r="AA930" s="26">
        <v>98407.932000000001</v>
      </c>
      <c r="AB930" s="26">
        <v>98525.411616000012</v>
      </c>
      <c r="AC930" s="26">
        <v>98525.411616000012</v>
      </c>
      <c r="AD930" s="26">
        <v>98525.411616000012</v>
      </c>
      <c r="AE930" s="26">
        <v>98525.411616000012</v>
      </c>
      <c r="AF930" s="26">
        <v>98525.411616000012</v>
      </c>
      <c r="AG930" s="22">
        <f t="shared" si="82"/>
        <v>0</v>
      </c>
      <c r="AH930" s="22">
        <f t="shared" si="83"/>
        <v>879813.77300000004</v>
      </c>
      <c r="AI930" s="22">
        <f t="shared" si="84"/>
        <v>295576.23484800005</v>
      </c>
      <c r="AJ930" s="22">
        <f t="shared" si="74"/>
        <v>197050.82323200002</v>
      </c>
      <c r="AK930" s="22">
        <f t="shared" si="75"/>
        <v>1372440.8310800004</v>
      </c>
    </row>
    <row r="931" spans="1:37">
      <c r="A931" s="4" t="s">
        <v>16</v>
      </c>
      <c r="B931" s="7" t="s">
        <v>146</v>
      </c>
      <c r="C931" s="7"/>
      <c r="D931" s="7" t="s">
        <v>76</v>
      </c>
      <c r="E931" s="7" t="s">
        <v>130</v>
      </c>
      <c r="F931" s="9" t="s">
        <v>12</v>
      </c>
      <c r="G931" s="9" t="s">
        <v>146</v>
      </c>
      <c r="H931" s="3" t="s">
        <v>1325</v>
      </c>
      <c r="I931" s="28" t="s">
        <v>13</v>
      </c>
      <c r="J931" s="26"/>
      <c r="K931" s="26"/>
      <c r="L931" s="26"/>
      <c r="M931" s="26"/>
      <c r="N931" s="26"/>
      <c r="O931" s="26"/>
      <c r="P931" s="26"/>
      <c r="Q931" s="26"/>
      <c r="R931" s="26"/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0</v>
      </c>
      <c r="Z931" s="26">
        <v>0</v>
      </c>
      <c r="AA931" s="26">
        <v>0</v>
      </c>
      <c r="AB931" s="26">
        <v>0</v>
      </c>
      <c r="AC931" s="26">
        <v>0</v>
      </c>
      <c r="AD931" s="26">
        <v>0</v>
      </c>
      <c r="AE931" s="26">
        <v>0</v>
      </c>
      <c r="AF931" s="26">
        <v>0</v>
      </c>
      <c r="AG931" s="22">
        <f t="shared" si="82"/>
        <v>0</v>
      </c>
      <c r="AH931" s="22">
        <f t="shared" si="83"/>
        <v>0</v>
      </c>
      <c r="AI931" s="22">
        <f t="shared" si="84"/>
        <v>0</v>
      </c>
      <c r="AJ931" s="22">
        <f t="shared" si="74"/>
        <v>0</v>
      </c>
      <c r="AK931" s="22">
        <f t="shared" si="75"/>
        <v>0</v>
      </c>
    </row>
    <row r="932" spans="1:37">
      <c r="A932" s="4" t="s">
        <v>15</v>
      </c>
      <c r="B932" s="7" t="s">
        <v>144</v>
      </c>
      <c r="C932" s="7"/>
      <c r="D932" s="7" t="s">
        <v>39</v>
      </c>
      <c r="E932" s="7" t="s">
        <v>93</v>
      </c>
      <c r="F932" s="9" t="s">
        <v>12</v>
      </c>
      <c r="G932" s="9" t="s">
        <v>144</v>
      </c>
      <c r="H932" s="3" t="s">
        <v>1325</v>
      </c>
      <c r="I932" s="28" t="s">
        <v>13</v>
      </c>
      <c r="J932" s="26"/>
      <c r="K932" s="26"/>
      <c r="L932" s="26"/>
      <c r="M932" s="26"/>
      <c r="N932" s="26"/>
      <c r="O932" s="26"/>
      <c r="P932" s="26"/>
      <c r="Q932" s="26"/>
      <c r="R932" s="26"/>
      <c r="S932" s="26">
        <v>3500</v>
      </c>
      <c r="T932" s="26">
        <v>3900</v>
      </c>
      <c r="U932" s="26">
        <v>4300</v>
      </c>
      <c r="V932" s="26">
        <v>3650</v>
      </c>
      <c r="W932" s="26">
        <v>4650.0000000000009</v>
      </c>
      <c r="X932" s="26">
        <v>4349.9999999999991</v>
      </c>
      <c r="Y932" s="26">
        <v>4849.9999999999991</v>
      </c>
      <c r="Z932" s="26">
        <v>4700</v>
      </c>
      <c r="AA932" s="26">
        <v>4500</v>
      </c>
      <c r="AB932" s="26">
        <v>0</v>
      </c>
      <c r="AC932" s="26">
        <v>0</v>
      </c>
      <c r="AD932" s="26">
        <v>0</v>
      </c>
      <c r="AE932" s="26">
        <v>0</v>
      </c>
      <c r="AF932" s="26">
        <v>0</v>
      </c>
      <c r="AG932" s="22">
        <f t="shared" si="82"/>
        <v>0</v>
      </c>
      <c r="AH932" s="22">
        <f t="shared" si="83"/>
        <v>38400</v>
      </c>
      <c r="AI932" s="22">
        <f t="shared" si="84"/>
        <v>0</v>
      </c>
      <c r="AJ932" s="22">
        <f t="shared" si="74"/>
        <v>0</v>
      </c>
      <c r="AK932" s="22">
        <f t="shared" si="75"/>
        <v>38400</v>
      </c>
    </row>
    <row r="933" spans="1:37">
      <c r="A933" s="4" t="s">
        <v>15</v>
      </c>
      <c r="B933" s="7" t="s">
        <v>144</v>
      </c>
      <c r="C933" s="7"/>
      <c r="D933" s="7" t="s">
        <v>68</v>
      </c>
      <c r="E933" s="7" t="s">
        <v>122</v>
      </c>
      <c r="F933" s="9" t="s">
        <v>12</v>
      </c>
      <c r="G933" s="9" t="s">
        <v>144</v>
      </c>
      <c r="H933" s="3" t="s">
        <v>1325</v>
      </c>
      <c r="I933" s="28" t="s">
        <v>13</v>
      </c>
      <c r="J933" s="26"/>
      <c r="K933" s="26"/>
      <c r="L933" s="26"/>
      <c r="M933" s="26"/>
      <c r="N933" s="26"/>
      <c r="O933" s="26"/>
      <c r="P933" s="26"/>
      <c r="Q933" s="26"/>
      <c r="R933" s="26"/>
      <c r="S933" s="26">
        <v>2629.44</v>
      </c>
      <c r="T933" s="26">
        <v>3944.16</v>
      </c>
      <c r="U933" s="26">
        <v>5258.88</v>
      </c>
      <c r="V933" s="26">
        <v>5258.88</v>
      </c>
      <c r="W933" s="26">
        <v>3944.16</v>
      </c>
      <c r="X933" s="26">
        <v>2629.44</v>
      </c>
      <c r="Y933" s="26">
        <v>1972.08</v>
      </c>
      <c r="Z933" s="26">
        <v>1972.08</v>
      </c>
      <c r="AA933" s="26">
        <v>1643.4</v>
      </c>
      <c r="AB933" s="26">
        <v>0</v>
      </c>
      <c r="AC933" s="26">
        <v>0</v>
      </c>
      <c r="AD933" s="26">
        <v>0</v>
      </c>
      <c r="AE933" s="26">
        <v>0</v>
      </c>
      <c r="AF933" s="26">
        <v>0</v>
      </c>
      <c r="AG933" s="22">
        <f t="shared" si="82"/>
        <v>0</v>
      </c>
      <c r="AH933" s="22">
        <f t="shared" si="83"/>
        <v>29252.520000000004</v>
      </c>
      <c r="AI933" s="22">
        <f t="shared" si="84"/>
        <v>0</v>
      </c>
      <c r="AJ933" s="22">
        <f t="shared" si="74"/>
        <v>0</v>
      </c>
      <c r="AK933" s="22">
        <f t="shared" si="75"/>
        <v>29252.520000000004</v>
      </c>
    </row>
    <row r="934" spans="1:37">
      <c r="A934" s="4" t="s">
        <v>15</v>
      </c>
      <c r="B934" s="7" t="s">
        <v>144</v>
      </c>
      <c r="C934" s="7"/>
      <c r="D934" s="7" t="s">
        <v>1839</v>
      </c>
      <c r="E934" s="7" t="s">
        <v>1853</v>
      </c>
      <c r="F934" s="9" t="s">
        <v>12</v>
      </c>
      <c r="G934" s="9" t="s">
        <v>144</v>
      </c>
      <c r="H934" s="3" t="s">
        <v>1325</v>
      </c>
      <c r="I934" s="28" t="s">
        <v>13</v>
      </c>
      <c r="J934" s="26"/>
      <c r="K934" s="26"/>
      <c r="L934" s="26"/>
      <c r="M934" s="26"/>
      <c r="N934" s="26"/>
      <c r="O934" s="26"/>
      <c r="P934" s="26"/>
      <c r="Q934" s="26"/>
      <c r="R934" s="26"/>
      <c r="S934" s="26">
        <v>0</v>
      </c>
      <c r="T934" s="26">
        <v>0</v>
      </c>
      <c r="U934" s="26">
        <v>0</v>
      </c>
      <c r="V934" s="26">
        <v>0</v>
      </c>
      <c r="W934" s="26">
        <v>0</v>
      </c>
      <c r="X934" s="26">
        <v>0</v>
      </c>
      <c r="Y934" s="26">
        <v>0</v>
      </c>
      <c r="Z934" s="26">
        <v>0</v>
      </c>
      <c r="AA934" s="26">
        <v>0</v>
      </c>
      <c r="AB934" s="26">
        <v>0</v>
      </c>
      <c r="AC934" s="26">
        <v>0</v>
      </c>
      <c r="AD934" s="26">
        <v>0</v>
      </c>
      <c r="AE934" s="26">
        <v>0</v>
      </c>
      <c r="AF934" s="26">
        <v>0</v>
      </c>
      <c r="AG934" s="22">
        <f t="shared" si="82"/>
        <v>0</v>
      </c>
      <c r="AH934" s="22">
        <f t="shared" si="83"/>
        <v>0</v>
      </c>
      <c r="AI934" s="22">
        <f t="shared" si="84"/>
        <v>0</v>
      </c>
      <c r="AJ934" s="22">
        <f t="shared" si="74"/>
        <v>0</v>
      </c>
      <c r="AK934" s="22">
        <f t="shared" si="75"/>
        <v>0</v>
      </c>
    </row>
    <row r="935" spans="1:37">
      <c r="A935" s="4" t="s">
        <v>15</v>
      </c>
      <c r="B935" s="7" t="s">
        <v>144</v>
      </c>
      <c r="C935" s="7"/>
      <c r="D935" s="7" t="s">
        <v>69</v>
      </c>
      <c r="E935" s="7" t="s">
        <v>123</v>
      </c>
      <c r="F935" s="9" t="s">
        <v>12</v>
      </c>
      <c r="G935" s="9" t="s">
        <v>144</v>
      </c>
      <c r="H935" s="3" t="s">
        <v>1325</v>
      </c>
      <c r="I935" s="28" t="s">
        <v>13</v>
      </c>
      <c r="J935" s="26"/>
      <c r="K935" s="26"/>
      <c r="L935" s="26"/>
      <c r="M935" s="26"/>
      <c r="N935" s="26"/>
      <c r="O935" s="26"/>
      <c r="P935" s="26"/>
      <c r="Q935" s="26"/>
      <c r="R935" s="26"/>
      <c r="S935" s="26">
        <v>2565.36</v>
      </c>
      <c r="T935" s="26">
        <v>2534.8200000000002</v>
      </c>
      <c r="U935" s="26">
        <v>2534.8200000000002</v>
      </c>
      <c r="V935" s="26">
        <v>2534.8200000000002</v>
      </c>
      <c r="W935" s="26">
        <v>2534.8200000000002</v>
      </c>
      <c r="X935" s="26">
        <v>2565.36</v>
      </c>
      <c r="Y935" s="26">
        <v>2534.8200000000002</v>
      </c>
      <c r="Z935" s="26">
        <v>2565.36</v>
      </c>
      <c r="AA935" s="26">
        <v>2534.8200000000002</v>
      </c>
      <c r="AB935" s="26">
        <v>2580.4467600000003</v>
      </c>
      <c r="AC935" s="26">
        <v>2611.5364800000002</v>
      </c>
      <c r="AD935" s="26">
        <v>2580.4467600000003</v>
      </c>
      <c r="AE935" s="26">
        <v>2611.5364800000002</v>
      </c>
      <c r="AF935" s="26">
        <v>2580.4467600000003</v>
      </c>
      <c r="AG935" s="22">
        <f t="shared" si="82"/>
        <v>0</v>
      </c>
      <c r="AH935" s="22">
        <f t="shared" si="83"/>
        <v>22905</v>
      </c>
      <c r="AI935" s="22">
        <f t="shared" si="84"/>
        <v>7772.43</v>
      </c>
      <c r="AJ935" s="22">
        <f t="shared" si="74"/>
        <v>5191.9832400000005</v>
      </c>
      <c r="AK935" s="22">
        <f t="shared" si="75"/>
        <v>35869.413239999994</v>
      </c>
    </row>
    <row r="936" spans="1:37">
      <c r="A936" s="4" t="s">
        <v>15</v>
      </c>
      <c r="B936" s="7" t="s">
        <v>144</v>
      </c>
      <c r="C936" s="7"/>
      <c r="D936" s="7" t="s">
        <v>70</v>
      </c>
      <c r="E936" s="7" t="s">
        <v>124</v>
      </c>
      <c r="F936" s="9" t="s">
        <v>12</v>
      </c>
      <c r="G936" s="9" t="s">
        <v>144</v>
      </c>
      <c r="H936" s="3" t="s">
        <v>1325</v>
      </c>
      <c r="I936" s="28" t="s">
        <v>13</v>
      </c>
      <c r="J936" s="26"/>
      <c r="K936" s="26"/>
      <c r="L936" s="26"/>
      <c r="M936" s="26"/>
      <c r="N936" s="26"/>
      <c r="O936" s="26"/>
      <c r="P936" s="26"/>
      <c r="Q936" s="26"/>
      <c r="R936" s="26"/>
      <c r="S936" s="26">
        <v>45327.45</v>
      </c>
      <c r="T936" s="26">
        <v>43169</v>
      </c>
      <c r="U936" s="26">
        <v>64753.5</v>
      </c>
      <c r="V936" s="26">
        <v>34535.199999999997</v>
      </c>
      <c r="W936" s="26">
        <v>49644.35</v>
      </c>
      <c r="X936" s="26">
        <v>21584.5</v>
      </c>
      <c r="Y936" s="26">
        <v>32376.75</v>
      </c>
      <c r="Z936" s="26">
        <v>14245.77</v>
      </c>
      <c r="AA936" s="26">
        <v>12950.699999999999</v>
      </c>
      <c r="AB936" s="26">
        <v>7717.3969200000001</v>
      </c>
      <c r="AC936" s="26">
        <v>7974.6434840000011</v>
      </c>
      <c r="AD936" s="26">
        <v>18007.259480000001</v>
      </c>
      <c r="AE936" s="26">
        <v>13505.44461</v>
      </c>
      <c r="AF936" s="26">
        <v>12862.3282</v>
      </c>
      <c r="AG936" s="22">
        <f t="shared" si="82"/>
        <v>0</v>
      </c>
      <c r="AH936" s="22">
        <f t="shared" si="83"/>
        <v>318587.22000000003</v>
      </c>
      <c r="AI936" s="22">
        <f t="shared" si="84"/>
        <v>33699.299884</v>
      </c>
      <c r="AJ936" s="22">
        <f t="shared" si="74"/>
        <v>26367.772810000002</v>
      </c>
      <c r="AK936" s="22">
        <f t="shared" si="75"/>
        <v>378654.29269400006</v>
      </c>
    </row>
    <row r="937" spans="1:37">
      <c r="A937" s="4" t="s">
        <v>15</v>
      </c>
      <c r="B937" s="7" t="s">
        <v>144</v>
      </c>
      <c r="C937" s="7"/>
      <c r="D937" s="7" t="s">
        <v>71</v>
      </c>
      <c r="E937" s="7" t="s">
        <v>125</v>
      </c>
      <c r="F937" s="9" t="s">
        <v>12</v>
      </c>
      <c r="G937" s="9" t="s">
        <v>144</v>
      </c>
      <c r="H937" s="3" t="s">
        <v>1325</v>
      </c>
      <c r="I937" s="28" t="s">
        <v>13</v>
      </c>
      <c r="J937" s="26"/>
      <c r="K937" s="26"/>
      <c r="L937" s="26"/>
      <c r="M937" s="26"/>
      <c r="N937" s="26"/>
      <c r="O937" s="26"/>
      <c r="P937" s="26"/>
      <c r="Q937" s="26"/>
      <c r="R937" s="26"/>
      <c r="S937" s="26">
        <v>56775.600000000006</v>
      </c>
      <c r="T937" s="26">
        <v>56099.700000000012</v>
      </c>
      <c r="U937" s="26">
        <v>56099.700000000012</v>
      </c>
      <c r="V937" s="26">
        <v>56099.700000000012</v>
      </c>
      <c r="W937" s="26">
        <v>56099.700000000012</v>
      </c>
      <c r="X937" s="26">
        <v>56775.600000000006</v>
      </c>
      <c r="Y937" s="26">
        <v>56099.700000000012</v>
      </c>
      <c r="Z937" s="26">
        <v>56775.600000000006</v>
      </c>
      <c r="AA937" s="26">
        <v>56099.700000000012</v>
      </c>
      <c r="AB937" s="26">
        <v>57917.679710000011</v>
      </c>
      <c r="AC937" s="26">
        <v>58615.483079999998</v>
      </c>
      <c r="AD937" s="26">
        <v>57917.679710000011</v>
      </c>
      <c r="AE937" s="26">
        <v>58615.483079999998</v>
      </c>
      <c r="AF937" s="26">
        <v>57917.679710000011</v>
      </c>
      <c r="AG937" s="22">
        <f t="shared" si="82"/>
        <v>0</v>
      </c>
      <c r="AH937" s="22">
        <f t="shared" si="83"/>
        <v>506925.00000000006</v>
      </c>
      <c r="AI937" s="22">
        <f t="shared" si="84"/>
        <v>174450.84250000003</v>
      </c>
      <c r="AJ937" s="22">
        <f t="shared" si="74"/>
        <v>116533.16279</v>
      </c>
      <c r="AK937" s="22">
        <f t="shared" si="75"/>
        <v>797909.00529000023</v>
      </c>
    </row>
    <row r="938" spans="1:37">
      <c r="A938" s="4" t="s">
        <v>15</v>
      </c>
      <c r="B938" s="7" t="s">
        <v>144</v>
      </c>
      <c r="C938" s="7"/>
      <c r="D938" s="7" t="s">
        <v>72</v>
      </c>
      <c r="E938" s="7" t="s">
        <v>126</v>
      </c>
      <c r="F938" s="9" t="s">
        <v>12</v>
      </c>
      <c r="G938" s="9" t="s">
        <v>144</v>
      </c>
      <c r="H938" s="3" t="s">
        <v>1325</v>
      </c>
      <c r="I938" s="28" t="s">
        <v>13</v>
      </c>
      <c r="J938" s="26"/>
      <c r="K938" s="26"/>
      <c r="L938" s="26"/>
      <c r="M938" s="26"/>
      <c r="N938" s="26"/>
      <c r="O938" s="26"/>
      <c r="P938" s="26"/>
      <c r="Q938" s="26"/>
      <c r="R938" s="26"/>
      <c r="S938" s="26">
        <v>5693.1</v>
      </c>
      <c r="T938" s="26">
        <v>5625.3249999999998</v>
      </c>
      <c r="U938" s="26">
        <v>5625.3249999999998</v>
      </c>
      <c r="V938" s="26">
        <v>5625.3249999999998</v>
      </c>
      <c r="W938" s="26">
        <v>5625.3249999999998</v>
      </c>
      <c r="X938" s="26">
        <v>5693.1</v>
      </c>
      <c r="Y938" s="26">
        <v>5625.3249999999998</v>
      </c>
      <c r="Z938" s="26">
        <v>5693.1</v>
      </c>
      <c r="AA938" s="26">
        <v>5625.3249999999998</v>
      </c>
      <c r="AB938" s="26">
        <v>5726.5808500000003</v>
      </c>
      <c r="AC938" s="26">
        <v>5795.5758000000005</v>
      </c>
      <c r="AD938" s="26">
        <v>5726.5808500000003</v>
      </c>
      <c r="AE938" s="26">
        <v>5795.5758000000005</v>
      </c>
      <c r="AF938" s="26">
        <v>5726.5808500000003</v>
      </c>
      <c r="AG938" s="22">
        <f t="shared" si="82"/>
        <v>0</v>
      </c>
      <c r="AH938" s="22">
        <f t="shared" si="83"/>
        <v>50831.249999999993</v>
      </c>
      <c r="AI938" s="22">
        <f t="shared" si="84"/>
        <v>17248.737500000003</v>
      </c>
      <c r="AJ938" s="22">
        <f t="shared" si="74"/>
        <v>11522.156650000001</v>
      </c>
      <c r="AK938" s="22">
        <f t="shared" si="75"/>
        <v>79602.144149999993</v>
      </c>
    </row>
    <row r="939" spans="1:37">
      <c r="A939" s="4" t="s">
        <v>15</v>
      </c>
      <c r="B939" s="7" t="s">
        <v>144</v>
      </c>
      <c r="C939" s="7"/>
      <c r="D939" s="7" t="s">
        <v>73</v>
      </c>
      <c r="E939" s="7" t="s">
        <v>127</v>
      </c>
      <c r="F939" s="9" t="s">
        <v>12</v>
      </c>
      <c r="G939" s="9" t="s">
        <v>144</v>
      </c>
      <c r="H939" s="3" t="s">
        <v>1325</v>
      </c>
      <c r="I939" s="28" t="s">
        <v>13</v>
      </c>
      <c r="J939" s="26"/>
      <c r="K939" s="26"/>
      <c r="L939" s="26"/>
      <c r="M939" s="26"/>
      <c r="N939" s="26"/>
      <c r="O939" s="26"/>
      <c r="P939" s="26"/>
      <c r="Q939" s="26"/>
      <c r="R939" s="26"/>
      <c r="S939" s="26">
        <v>65599.999999999985</v>
      </c>
      <c r="T939" s="26">
        <v>68800</v>
      </c>
      <c r="U939" s="26">
        <v>68800</v>
      </c>
      <c r="V939" s="26">
        <v>44000</v>
      </c>
      <c r="W939" s="26">
        <v>72000</v>
      </c>
      <c r="X939" s="26">
        <v>41600</v>
      </c>
      <c r="Y939" s="26">
        <v>92800</v>
      </c>
      <c r="Z939" s="26">
        <v>72000</v>
      </c>
      <c r="AA939" s="26">
        <v>74400.000000000015</v>
      </c>
      <c r="AB939" s="26">
        <v>65152</v>
      </c>
      <c r="AC939" s="26">
        <v>65152</v>
      </c>
      <c r="AD939" s="26">
        <v>73296</v>
      </c>
      <c r="AE939" s="26">
        <v>66780.799999999988</v>
      </c>
      <c r="AF939" s="26">
        <v>70038.399999999994</v>
      </c>
      <c r="AG939" s="22">
        <f t="shared" si="82"/>
        <v>0</v>
      </c>
      <c r="AH939" s="22">
        <f t="shared" si="83"/>
        <v>600000</v>
      </c>
      <c r="AI939" s="22">
        <f t="shared" si="84"/>
        <v>203600</v>
      </c>
      <c r="AJ939" s="22">
        <f t="shared" si="74"/>
        <v>136819.19999999998</v>
      </c>
      <c r="AK939" s="22">
        <f t="shared" si="75"/>
        <v>940419.20000000007</v>
      </c>
    </row>
    <row r="940" spans="1:37">
      <c r="A940" s="4" t="s">
        <v>15</v>
      </c>
      <c r="B940" s="7" t="s">
        <v>144</v>
      </c>
      <c r="C940" s="7"/>
      <c r="D940" s="7" t="s">
        <v>74</v>
      </c>
      <c r="E940" s="7" t="s">
        <v>128</v>
      </c>
      <c r="F940" s="9" t="s">
        <v>12</v>
      </c>
      <c r="G940" s="9" t="s">
        <v>144</v>
      </c>
      <c r="H940" s="3" t="s">
        <v>1325</v>
      </c>
      <c r="I940" s="28" t="s">
        <v>13</v>
      </c>
      <c r="J940" s="26"/>
      <c r="K940" s="26"/>
      <c r="L940" s="26"/>
      <c r="M940" s="26"/>
      <c r="N940" s="26"/>
      <c r="O940" s="26"/>
      <c r="P940" s="26"/>
      <c r="Q940" s="26"/>
      <c r="R940" s="26"/>
      <c r="S940" s="26">
        <v>34180.272000000004</v>
      </c>
      <c r="T940" s="26">
        <v>33773.364000000001</v>
      </c>
      <c r="U940" s="26">
        <v>33773.364000000001</v>
      </c>
      <c r="V940" s="26">
        <v>33773.364000000001</v>
      </c>
      <c r="W940" s="26">
        <v>33773.364000000001</v>
      </c>
      <c r="X940" s="26">
        <v>34180.272000000004</v>
      </c>
      <c r="Y940" s="26">
        <v>33773.364000000001</v>
      </c>
      <c r="Z940" s="26">
        <v>34180.272000000004</v>
      </c>
      <c r="AA940" s="26">
        <v>33773.364000000001</v>
      </c>
      <c r="AB940" s="26">
        <v>38755.116462000005</v>
      </c>
      <c r="AC940" s="26">
        <v>39222.045575999997</v>
      </c>
      <c r="AD940" s="26">
        <v>38755.116462000005</v>
      </c>
      <c r="AE940" s="26">
        <v>39222.045575999997</v>
      </c>
      <c r="AF940" s="26">
        <v>38755.116462000005</v>
      </c>
      <c r="AG940" s="22">
        <f t="shared" si="82"/>
        <v>0</v>
      </c>
      <c r="AH940" s="22">
        <f t="shared" si="83"/>
        <v>305181</v>
      </c>
      <c r="AI940" s="22">
        <f t="shared" si="84"/>
        <v>116732.27850000001</v>
      </c>
      <c r="AJ940" s="22">
        <f t="shared" si="74"/>
        <v>77977.162038000009</v>
      </c>
      <c r="AK940" s="22">
        <f t="shared" si="75"/>
        <v>499890.44053800002</v>
      </c>
    </row>
    <row r="941" spans="1:37">
      <c r="A941" s="4" t="s">
        <v>15</v>
      </c>
      <c r="B941" s="7" t="s">
        <v>144</v>
      </c>
      <c r="C941" s="7"/>
      <c r="D941" s="7" t="s">
        <v>75</v>
      </c>
      <c r="E941" s="7" t="s">
        <v>129</v>
      </c>
      <c r="F941" s="9" t="s">
        <v>12</v>
      </c>
      <c r="G941" s="9" t="s">
        <v>144</v>
      </c>
      <c r="H941" s="3" t="s">
        <v>1325</v>
      </c>
      <c r="I941" s="28" t="s">
        <v>13</v>
      </c>
      <c r="J941" s="26"/>
      <c r="K941" s="26"/>
      <c r="L941" s="26"/>
      <c r="M941" s="26"/>
      <c r="N941" s="26"/>
      <c r="O941" s="26"/>
      <c r="P941" s="26"/>
      <c r="Q941" s="26"/>
      <c r="R941" s="26"/>
      <c r="S941" s="26">
        <v>69943.994999999995</v>
      </c>
      <c r="T941" s="26">
        <v>69243.99500000001</v>
      </c>
      <c r="U941" s="26">
        <v>69378.260000000009</v>
      </c>
      <c r="V941" s="26">
        <v>69243.99500000001</v>
      </c>
      <c r="W941" s="26">
        <v>69378.260000000009</v>
      </c>
      <c r="X941" s="26">
        <v>69943.994999999995</v>
      </c>
      <c r="Y941" s="26">
        <v>69378.260000000009</v>
      </c>
      <c r="Z941" s="26">
        <v>69943.994999999995</v>
      </c>
      <c r="AA941" s="26">
        <v>69378.260000000009</v>
      </c>
      <c r="AB941" s="26">
        <v>508099.85284200008</v>
      </c>
      <c r="AC941" s="26">
        <v>514085.69284200005</v>
      </c>
      <c r="AD941" s="26">
        <v>508099.85284200008</v>
      </c>
      <c r="AE941" s="26">
        <v>514085.69284200005</v>
      </c>
      <c r="AF941" s="26">
        <v>508099.85284200008</v>
      </c>
      <c r="AG941" s="22">
        <f t="shared" si="82"/>
        <v>0</v>
      </c>
      <c r="AH941" s="22">
        <f t="shared" si="83"/>
        <v>625833.01500000001</v>
      </c>
      <c r="AI941" s="22">
        <f t="shared" si="84"/>
        <v>1530285.3985260003</v>
      </c>
      <c r="AJ941" s="22">
        <f t="shared" si="74"/>
        <v>1022185.5456840001</v>
      </c>
      <c r="AK941" s="22">
        <f t="shared" si="75"/>
        <v>3178303.9592100009</v>
      </c>
    </row>
    <row r="942" spans="1:37">
      <c r="A942" s="4" t="s">
        <v>15</v>
      </c>
      <c r="B942" s="7" t="s">
        <v>144</v>
      </c>
      <c r="C942" s="7"/>
      <c r="D942" s="7" t="s">
        <v>76</v>
      </c>
      <c r="E942" s="7" t="s">
        <v>130</v>
      </c>
      <c r="F942" s="9" t="s">
        <v>12</v>
      </c>
      <c r="G942" s="9" t="s">
        <v>144</v>
      </c>
      <c r="H942" s="3" t="s">
        <v>1325</v>
      </c>
      <c r="I942" s="28" t="s">
        <v>13</v>
      </c>
      <c r="J942" s="26"/>
      <c r="K942" s="26"/>
      <c r="L942" s="26"/>
      <c r="M942" s="26"/>
      <c r="N942" s="26"/>
      <c r="O942" s="26"/>
      <c r="P942" s="26"/>
      <c r="Q942" s="26"/>
      <c r="R942" s="26"/>
      <c r="S942" s="26">
        <v>0</v>
      </c>
      <c r="T942" s="26">
        <v>0</v>
      </c>
      <c r="U942" s="26">
        <v>0</v>
      </c>
      <c r="V942" s="26">
        <v>0</v>
      </c>
      <c r="W942" s="26">
        <v>0</v>
      </c>
      <c r="X942" s="26">
        <v>0</v>
      </c>
      <c r="Y942" s="26">
        <v>0</v>
      </c>
      <c r="Z942" s="26">
        <v>0</v>
      </c>
      <c r="AA942" s="26">
        <v>0</v>
      </c>
      <c r="AB942" s="26">
        <v>0</v>
      </c>
      <c r="AC942" s="26">
        <v>0</v>
      </c>
      <c r="AD942" s="26">
        <v>0</v>
      </c>
      <c r="AE942" s="26">
        <v>0</v>
      </c>
      <c r="AF942" s="26">
        <v>0</v>
      </c>
      <c r="AG942" s="22">
        <f t="shared" si="82"/>
        <v>0</v>
      </c>
      <c r="AH942" s="22">
        <f t="shared" si="83"/>
        <v>0</v>
      </c>
      <c r="AI942" s="22">
        <f t="shared" si="84"/>
        <v>0</v>
      </c>
      <c r="AJ942" s="22">
        <f t="shared" si="74"/>
        <v>0</v>
      </c>
      <c r="AK942" s="22">
        <f t="shared" si="75"/>
        <v>0</v>
      </c>
    </row>
    <row r="943" spans="1:37">
      <c r="A943" s="4" t="s">
        <v>15</v>
      </c>
      <c r="B943" s="7" t="s">
        <v>144</v>
      </c>
      <c r="C943" s="7"/>
      <c r="D943" s="7" t="s">
        <v>77</v>
      </c>
      <c r="E943" s="7" t="s">
        <v>131</v>
      </c>
      <c r="F943" s="9" t="s">
        <v>12</v>
      </c>
      <c r="G943" s="9" t="s">
        <v>144</v>
      </c>
      <c r="H943" s="3" t="s">
        <v>1325</v>
      </c>
      <c r="I943" s="28" t="s">
        <v>13</v>
      </c>
      <c r="J943" s="26"/>
      <c r="K943" s="26"/>
      <c r="L943" s="26"/>
      <c r="M943" s="26"/>
      <c r="N943" s="26"/>
      <c r="O943" s="26"/>
      <c r="P943" s="26"/>
      <c r="Q943" s="26"/>
      <c r="R943" s="26"/>
      <c r="S943" s="26">
        <v>0</v>
      </c>
      <c r="T943" s="26">
        <v>0</v>
      </c>
      <c r="U943" s="26">
        <v>0</v>
      </c>
      <c r="V943" s="26">
        <v>0</v>
      </c>
      <c r="W943" s="26">
        <v>0</v>
      </c>
      <c r="X943" s="26">
        <v>0</v>
      </c>
      <c r="Y943" s="26">
        <v>0</v>
      </c>
      <c r="Z943" s="26">
        <v>0</v>
      </c>
      <c r="AA943" s="26">
        <v>0</v>
      </c>
      <c r="AB943" s="26">
        <v>0</v>
      </c>
      <c r="AC943" s="26">
        <v>0</v>
      </c>
      <c r="AD943" s="26">
        <v>0</v>
      </c>
      <c r="AE943" s="26">
        <v>0</v>
      </c>
      <c r="AF943" s="26">
        <v>0</v>
      </c>
      <c r="AG943" s="22">
        <f t="shared" si="82"/>
        <v>0</v>
      </c>
      <c r="AH943" s="22">
        <f t="shared" si="83"/>
        <v>0</v>
      </c>
      <c r="AI943" s="22">
        <f t="shared" si="84"/>
        <v>0</v>
      </c>
      <c r="AJ943" s="22">
        <f t="shared" si="74"/>
        <v>0</v>
      </c>
      <c r="AK943" s="22">
        <f t="shared" si="75"/>
        <v>0</v>
      </c>
    </row>
    <row r="944" spans="1:37">
      <c r="A944" s="4" t="s">
        <v>15</v>
      </c>
      <c r="B944" s="7" t="s">
        <v>144</v>
      </c>
      <c r="C944" s="7"/>
      <c r="D944" s="7" t="s">
        <v>219</v>
      </c>
      <c r="E944" s="7" t="s">
        <v>233</v>
      </c>
      <c r="F944" s="9" t="s">
        <v>12</v>
      </c>
      <c r="G944" s="9" t="s">
        <v>144</v>
      </c>
      <c r="H944" s="3" t="s">
        <v>1325</v>
      </c>
      <c r="I944" s="28" t="s">
        <v>13</v>
      </c>
      <c r="J944" s="26"/>
      <c r="K944" s="26"/>
      <c r="L944" s="26"/>
      <c r="M944" s="26"/>
      <c r="N944" s="26"/>
      <c r="O944" s="26"/>
      <c r="P944" s="26"/>
      <c r="Q944" s="26"/>
      <c r="R944" s="26"/>
      <c r="S944" s="26">
        <v>0</v>
      </c>
      <c r="T944" s="26">
        <v>0</v>
      </c>
      <c r="U944" s="26">
        <v>0</v>
      </c>
      <c r="V944" s="26">
        <v>0</v>
      </c>
      <c r="W944" s="26">
        <v>0</v>
      </c>
      <c r="X944" s="26">
        <v>0</v>
      </c>
      <c r="Y944" s="26">
        <v>0</v>
      </c>
      <c r="Z944" s="26">
        <v>0</v>
      </c>
      <c r="AA944" s="26">
        <v>0</v>
      </c>
      <c r="AB944" s="26">
        <v>0</v>
      </c>
      <c r="AC944" s="26">
        <v>0</v>
      </c>
      <c r="AD944" s="26">
        <v>0</v>
      </c>
      <c r="AE944" s="26">
        <v>0</v>
      </c>
      <c r="AF944" s="26">
        <v>0</v>
      </c>
      <c r="AG944" s="22">
        <f t="shared" si="82"/>
        <v>0</v>
      </c>
      <c r="AH944" s="22">
        <f t="shared" si="83"/>
        <v>0</v>
      </c>
      <c r="AI944" s="22">
        <f t="shared" si="84"/>
        <v>0</v>
      </c>
      <c r="AJ944" s="22">
        <f t="shared" si="74"/>
        <v>0</v>
      </c>
      <c r="AK944" s="22">
        <f t="shared" si="75"/>
        <v>0</v>
      </c>
    </row>
    <row r="945" spans="1:37">
      <c r="A945" s="4" t="s">
        <v>15</v>
      </c>
      <c r="B945" s="7" t="s">
        <v>144</v>
      </c>
      <c r="C945" s="7"/>
      <c r="D945" s="7" t="s">
        <v>220</v>
      </c>
      <c r="E945" s="7" t="s">
        <v>132</v>
      </c>
      <c r="F945" s="9" t="s">
        <v>12</v>
      </c>
      <c r="G945" s="9" t="s">
        <v>144</v>
      </c>
      <c r="H945" s="3" t="s">
        <v>1325</v>
      </c>
      <c r="I945" s="28" t="s">
        <v>13</v>
      </c>
      <c r="J945" s="26"/>
      <c r="K945" s="26"/>
      <c r="L945" s="26"/>
      <c r="M945" s="26"/>
      <c r="N945" s="26"/>
      <c r="O945" s="26"/>
      <c r="P945" s="26"/>
      <c r="Q945" s="26"/>
      <c r="R945" s="26"/>
      <c r="S945" s="26">
        <v>0</v>
      </c>
      <c r="T945" s="26">
        <v>0</v>
      </c>
      <c r="U945" s="26">
        <v>0</v>
      </c>
      <c r="V945" s="26">
        <v>0</v>
      </c>
      <c r="W945" s="26">
        <v>0</v>
      </c>
      <c r="X945" s="26">
        <v>0</v>
      </c>
      <c r="Y945" s="26">
        <v>0</v>
      </c>
      <c r="Z945" s="26">
        <v>0</v>
      </c>
      <c r="AA945" s="26">
        <v>0</v>
      </c>
      <c r="AB945" s="26">
        <v>0</v>
      </c>
      <c r="AC945" s="26">
        <v>0</v>
      </c>
      <c r="AD945" s="26">
        <v>0</v>
      </c>
      <c r="AE945" s="26">
        <v>0</v>
      </c>
      <c r="AF945" s="26">
        <v>0</v>
      </c>
      <c r="AG945" s="22">
        <f t="shared" si="82"/>
        <v>0</v>
      </c>
      <c r="AH945" s="22">
        <f t="shared" si="83"/>
        <v>0</v>
      </c>
      <c r="AI945" s="22">
        <f t="shared" si="84"/>
        <v>0</v>
      </c>
      <c r="AJ945" s="22">
        <f t="shared" si="74"/>
        <v>0</v>
      </c>
      <c r="AK945" s="22">
        <f t="shared" si="75"/>
        <v>0</v>
      </c>
    </row>
    <row r="946" spans="1:37">
      <c r="A946" s="4" t="s">
        <v>15</v>
      </c>
      <c r="B946" s="7" t="s">
        <v>144</v>
      </c>
      <c r="C946" s="7"/>
      <c r="D946" s="7" t="s">
        <v>221</v>
      </c>
      <c r="E946" s="7" t="s">
        <v>133</v>
      </c>
      <c r="F946" s="9" t="s">
        <v>12</v>
      </c>
      <c r="G946" s="9" t="s">
        <v>144</v>
      </c>
      <c r="H946" s="3" t="s">
        <v>1325</v>
      </c>
      <c r="I946" s="28" t="s">
        <v>13</v>
      </c>
      <c r="J946" s="26"/>
      <c r="K946" s="26"/>
      <c r="L946" s="26"/>
      <c r="M946" s="26"/>
      <c r="N946" s="26"/>
      <c r="O946" s="26"/>
      <c r="P946" s="26"/>
      <c r="Q946" s="26"/>
      <c r="R946" s="26"/>
      <c r="S946" s="26">
        <v>0</v>
      </c>
      <c r="T946" s="26">
        <v>0</v>
      </c>
      <c r="U946" s="26">
        <v>0</v>
      </c>
      <c r="V946" s="26">
        <v>0</v>
      </c>
      <c r="W946" s="26">
        <v>0</v>
      </c>
      <c r="X946" s="26">
        <v>0</v>
      </c>
      <c r="Y946" s="26">
        <v>0</v>
      </c>
      <c r="Z946" s="26">
        <v>0</v>
      </c>
      <c r="AA946" s="26">
        <v>0</v>
      </c>
      <c r="AB946" s="26">
        <v>0</v>
      </c>
      <c r="AC946" s="26">
        <v>0</v>
      </c>
      <c r="AD946" s="26">
        <v>0</v>
      </c>
      <c r="AE946" s="26">
        <v>0</v>
      </c>
      <c r="AF946" s="26">
        <v>0</v>
      </c>
      <c r="AG946" s="22">
        <f t="shared" si="82"/>
        <v>0</v>
      </c>
      <c r="AH946" s="22">
        <f t="shared" si="83"/>
        <v>0</v>
      </c>
      <c r="AI946" s="22">
        <f t="shared" si="84"/>
        <v>0</v>
      </c>
      <c r="AJ946" s="22">
        <f t="shared" si="74"/>
        <v>0</v>
      </c>
      <c r="AK946" s="22">
        <f t="shared" si="75"/>
        <v>0</v>
      </c>
    </row>
    <row r="947" spans="1:37">
      <c r="A947" s="4" t="s">
        <v>16</v>
      </c>
      <c r="B947" s="7" t="s">
        <v>133</v>
      </c>
      <c r="C947" s="7"/>
      <c r="D947" s="7" t="s">
        <v>68</v>
      </c>
      <c r="E947" s="7" t="s">
        <v>122</v>
      </c>
      <c r="F947" s="9" t="s">
        <v>12</v>
      </c>
      <c r="G947" s="9" t="s">
        <v>133</v>
      </c>
      <c r="H947" s="3" t="s">
        <v>1325</v>
      </c>
      <c r="I947" s="28" t="s">
        <v>13</v>
      </c>
      <c r="J947" s="26"/>
      <c r="K947" s="26"/>
      <c r="L947" s="26"/>
      <c r="M947" s="26"/>
      <c r="N947" s="26"/>
      <c r="O947" s="26"/>
      <c r="P947" s="26"/>
      <c r="Q947" s="26"/>
      <c r="R947" s="26"/>
      <c r="S947" s="26">
        <v>8681.0529999999999</v>
      </c>
      <c r="T947" s="26">
        <v>8681.0529999999999</v>
      </c>
      <c r="U947" s="26">
        <v>8785.6440000000002</v>
      </c>
      <c r="V947" s="26">
        <v>8681.0529999999999</v>
      </c>
      <c r="W947" s="26">
        <v>8785.6440000000002</v>
      </c>
      <c r="X947" s="26">
        <v>8681.0529999999999</v>
      </c>
      <c r="Y947" s="26">
        <v>8785.6440000000002</v>
      </c>
      <c r="Z947" s="26">
        <v>8681.0529999999999</v>
      </c>
      <c r="AA947" s="26">
        <v>8785.6440000000002</v>
      </c>
      <c r="AB947" s="26">
        <v>0</v>
      </c>
      <c r="AC947" s="26">
        <v>0</v>
      </c>
      <c r="AD947" s="26">
        <v>0</v>
      </c>
      <c r="AE947" s="26">
        <v>0</v>
      </c>
      <c r="AF947" s="26">
        <v>0</v>
      </c>
      <c r="AG947" s="22">
        <f t="shared" si="82"/>
        <v>0</v>
      </c>
      <c r="AH947" s="22">
        <f t="shared" si="83"/>
        <v>78547.841</v>
      </c>
      <c r="AI947" s="22">
        <f t="shared" si="84"/>
        <v>0</v>
      </c>
      <c r="AJ947" s="22">
        <f t="shared" si="74"/>
        <v>0</v>
      </c>
      <c r="AK947" s="22">
        <f t="shared" si="75"/>
        <v>78547.841</v>
      </c>
    </row>
    <row r="948" spans="1:37">
      <c r="A948" s="4" t="s">
        <v>16</v>
      </c>
      <c r="B948" s="7" t="s">
        <v>133</v>
      </c>
      <c r="C948" s="7"/>
      <c r="D948" s="7" t="s">
        <v>1839</v>
      </c>
      <c r="E948" s="7" t="s">
        <v>1853</v>
      </c>
      <c r="F948" s="9" t="s">
        <v>12</v>
      </c>
      <c r="G948" s="9" t="s">
        <v>133</v>
      </c>
      <c r="H948" s="3" t="s">
        <v>1325</v>
      </c>
      <c r="I948" s="28" t="s">
        <v>13</v>
      </c>
      <c r="J948" s="26"/>
      <c r="K948" s="26"/>
      <c r="L948" s="26"/>
      <c r="M948" s="26"/>
      <c r="N948" s="26"/>
      <c r="O948" s="26"/>
      <c r="P948" s="26"/>
      <c r="Q948" s="26"/>
      <c r="R948" s="26"/>
      <c r="S948" s="26">
        <v>0</v>
      </c>
      <c r="T948" s="26">
        <v>0</v>
      </c>
      <c r="U948" s="26">
        <v>0</v>
      </c>
      <c r="V948" s="26">
        <v>0</v>
      </c>
      <c r="W948" s="26">
        <v>0</v>
      </c>
      <c r="X948" s="26">
        <v>0</v>
      </c>
      <c r="Y948" s="26">
        <v>0</v>
      </c>
      <c r="Z948" s="26">
        <v>0</v>
      </c>
      <c r="AA948" s="26">
        <v>0</v>
      </c>
      <c r="AB948" s="26">
        <v>0</v>
      </c>
      <c r="AC948" s="26">
        <v>0</v>
      </c>
      <c r="AD948" s="26">
        <v>0</v>
      </c>
      <c r="AE948" s="26">
        <v>0</v>
      </c>
      <c r="AF948" s="26">
        <v>0</v>
      </c>
      <c r="AG948" s="22">
        <f t="shared" si="82"/>
        <v>0</v>
      </c>
      <c r="AH948" s="22">
        <f t="shared" si="83"/>
        <v>0</v>
      </c>
      <c r="AI948" s="22">
        <f t="shared" si="84"/>
        <v>0</v>
      </c>
      <c r="AJ948" s="22">
        <f t="shared" ref="AJ948:AJ1009" si="85">SUM(AE948:AF948)</f>
        <v>0</v>
      </c>
      <c r="AK948" s="22">
        <f t="shared" si="75"/>
        <v>0</v>
      </c>
    </row>
    <row r="949" spans="1:37">
      <c r="A949" s="4" t="s">
        <v>16</v>
      </c>
      <c r="B949" s="7" t="s">
        <v>133</v>
      </c>
      <c r="C949" s="7"/>
      <c r="D949" s="7" t="s">
        <v>69</v>
      </c>
      <c r="E949" s="7" t="s">
        <v>123</v>
      </c>
      <c r="F949" s="9" t="s">
        <v>12</v>
      </c>
      <c r="G949" s="9" t="s">
        <v>133</v>
      </c>
      <c r="H949" s="3" t="s">
        <v>1325</v>
      </c>
      <c r="I949" s="28" t="s">
        <v>13</v>
      </c>
      <c r="J949" s="26"/>
      <c r="K949" s="26"/>
      <c r="L949" s="26"/>
      <c r="M949" s="26"/>
      <c r="N949" s="26"/>
      <c r="O949" s="26"/>
      <c r="P949" s="26"/>
      <c r="Q949" s="26"/>
      <c r="R949" s="26"/>
      <c r="S949" s="26">
        <v>10790</v>
      </c>
      <c r="T949" s="26">
        <v>10920</v>
      </c>
      <c r="U949" s="26">
        <v>10790</v>
      </c>
      <c r="V949" s="26">
        <v>10790</v>
      </c>
      <c r="W949" s="26">
        <v>10790</v>
      </c>
      <c r="X949" s="26">
        <v>10920</v>
      </c>
      <c r="Y949" s="26">
        <v>10790</v>
      </c>
      <c r="Z949" s="26">
        <v>10920</v>
      </c>
      <c r="AA949" s="26">
        <v>10790</v>
      </c>
      <c r="AB949" s="26">
        <v>10984.22</v>
      </c>
      <c r="AC949" s="26">
        <v>10984.22</v>
      </c>
      <c r="AD949" s="26">
        <v>11116.56</v>
      </c>
      <c r="AE949" s="26">
        <v>10984.22</v>
      </c>
      <c r="AF949" s="26">
        <v>11116.56</v>
      </c>
      <c r="AG949" s="22">
        <f t="shared" si="82"/>
        <v>0</v>
      </c>
      <c r="AH949" s="22">
        <f t="shared" si="83"/>
        <v>97500</v>
      </c>
      <c r="AI949" s="22">
        <f t="shared" si="84"/>
        <v>33085</v>
      </c>
      <c r="AJ949" s="22">
        <f t="shared" si="85"/>
        <v>22100.78</v>
      </c>
      <c r="AK949" s="22">
        <f t="shared" si="75"/>
        <v>152685.78</v>
      </c>
    </row>
    <row r="950" spans="1:37">
      <c r="A950" s="4" t="s">
        <v>16</v>
      </c>
      <c r="B950" s="7" t="s">
        <v>133</v>
      </c>
      <c r="C950" s="7"/>
      <c r="D950" s="7" t="s">
        <v>70</v>
      </c>
      <c r="E950" s="7" t="s">
        <v>124</v>
      </c>
      <c r="F950" s="9" t="s">
        <v>12</v>
      </c>
      <c r="G950" s="9" t="s">
        <v>133</v>
      </c>
      <c r="H950" s="3" t="s">
        <v>1325</v>
      </c>
      <c r="I950" s="28" t="s">
        <v>13</v>
      </c>
      <c r="J950" s="26"/>
      <c r="K950" s="26"/>
      <c r="L950" s="26"/>
      <c r="M950" s="26"/>
      <c r="N950" s="26"/>
      <c r="O950" s="26"/>
      <c r="P950" s="26"/>
      <c r="Q950" s="26"/>
      <c r="R950" s="26"/>
      <c r="S950" s="26">
        <v>2115.36</v>
      </c>
      <c r="T950" s="26">
        <v>2115.36</v>
      </c>
      <c r="U950" s="26">
        <v>3173.04</v>
      </c>
      <c r="V950" s="26">
        <v>2115.36</v>
      </c>
      <c r="W950" s="26">
        <v>3701.88</v>
      </c>
      <c r="X950" s="26">
        <v>9519.1200000000008</v>
      </c>
      <c r="Y950" s="26">
        <v>8990.2800000000007</v>
      </c>
      <c r="Z950" s="26">
        <v>8461.44</v>
      </c>
      <c r="AA950" s="26">
        <v>4759.5600000000004</v>
      </c>
      <c r="AB950" s="26">
        <v>2557.3177999999998</v>
      </c>
      <c r="AC950" s="26">
        <v>3068.7813599999999</v>
      </c>
      <c r="AD950" s="26">
        <v>2045.8542400000001</v>
      </c>
      <c r="AE950" s="26">
        <v>2045.8542400000001</v>
      </c>
      <c r="AF950" s="26">
        <v>2045.8542400000001</v>
      </c>
      <c r="AG950" s="22">
        <f t="shared" si="82"/>
        <v>0</v>
      </c>
      <c r="AH950" s="22">
        <f t="shared" si="83"/>
        <v>44951.4</v>
      </c>
      <c r="AI950" s="22">
        <f t="shared" si="84"/>
        <v>7671.9534000000003</v>
      </c>
      <c r="AJ950" s="22">
        <f t="shared" si="85"/>
        <v>4091.7084800000002</v>
      </c>
      <c r="AK950" s="22">
        <f t="shared" si="75"/>
        <v>56715.061880000001</v>
      </c>
    </row>
    <row r="951" spans="1:37">
      <c r="A951" s="4" t="s">
        <v>16</v>
      </c>
      <c r="B951" s="7" t="s">
        <v>133</v>
      </c>
      <c r="C951" s="7"/>
      <c r="D951" s="7" t="s">
        <v>71</v>
      </c>
      <c r="E951" s="7" t="s">
        <v>125</v>
      </c>
      <c r="F951" s="9" t="s">
        <v>12</v>
      </c>
      <c r="G951" s="9" t="s">
        <v>133</v>
      </c>
      <c r="H951" s="3" t="s">
        <v>1325</v>
      </c>
      <c r="I951" s="28" t="s">
        <v>13</v>
      </c>
      <c r="J951" s="26"/>
      <c r="K951" s="26"/>
      <c r="L951" s="26"/>
      <c r="M951" s="26"/>
      <c r="N951" s="26"/>
      <c r="O951" s="26"/>
      <c r="P951" s="26"/>
      <c r="Q951" s="26"/>
      <c r="R951" s="26"/>
      <c r="S951" s="26">
        <v>28949.190000000002</v>
      </c>
      <c r="T951" s="26">
        <v>28949.190000000002</v>
      </c>
      <c r="U951" s="26">
        <v>28949.190000000002</v>
      </c>
      <c r="V951" s="26">
        <v>38598.92</v>
      </c>
      <c r="W951" s="26">
        <v>48248.65</v>
      </c>
      <c r="X951" s="26">
        <v>86847.57</v>
      </c>
      <c r="Y951" s="26">
        <v>57898.380000000005</v>
      </c>
      <c r="Z951" s="26">
        <v>154395.68</v>
      </c>
      <c r="AA951" s="26">
        <v>241243.25</v>
      </c>
      <c r="AB951" s="26">
        <v>124591.83912000002</v>
      </c>
      <c r="AC951" s="26">
        <v>103826.53260000002</v>
      </c>
      <c r="AD951" s="26">
        <v>41530.613039999997</v>
      </c>
      <c r="AE951" s="26">
        <v>31147.959780000005</v>
      </c>
      <c r="AF951" s="26">
        <v>31147.959780000005</v>
      </c>
      <c r="AG951" s="22">
        <f t="shared" si="82"/>
        <v>0</v>
      </c>
      <c r="AH951" s="22">
        <f t="shared" si="83"/>
        <v>714080.02</v>
      </c>
      <c r="AI951" s="22">
        <f t="shared" si="84"/>
        <v>269948.98476000002</v>
      </c>
      <c r="AJ951" s="22">
        <f t="shared" si="85"/>
        <v>62295.919560000009</v>
      </c>
      <c r="AK951" s="22">
        <f t="shared" si="75"/>
        <v>1046324.9243200001</v>
      </c>
    </row>
    <row r="952" spans="1:37">
      <c r="A952" s="4" t="s">
        <v>16</v>
      </c>
      <c r="B952" s="7" t="s">
        <v>133</v>
      </c>
      <c r="C952" s="7"/>
      <c r="D952" s="7" t="s">
        <v>72</v>
      </c>
      <c r="E952" s="7" t="s">
        <v>126</v>
      </c>
      <c r="F952" s="9" t="s">
        <v>12</v>
      </c>
      <c r="G952" s="9" t="s">
        <v>133</v>
      </c>
      <c r="H952" s="3" t="s">
        <v>1325</v>
      </c>
      <c r="I952" s="28" t="s">
        <v>13</v>
      </c>
      <c r="J952" s="26"/>
      <c r="K952" s="26"/>
      <c r="L952" s="26"/>
      <c r="M952" s="26"/>
      <c r="N952" s="26"/>
      <c r="O952" s="26"/>
      <c r="P952" s="26"/>
      <c r="Q952" s="26"/>
      <c r="R952" s="26"/>
      <c r="S952" s="26">
        <v>31601.472000000002</v>
      </c>
      <c r="T952" s="26">
        <v>31225.264000000003</v>
      </c>
      <c r="U952" s="26">
        <v>31225.264000000003</v>
      </c>
      <c r="V952" s="26">
        <v>31225.264000000003</v>
      </c>
      <c r="W952" s="26">
        <v>31225.264000000003</v>
      </c>
      <c r="X952" s="26">
        <v>31601.472000000002</v>
      </c>
      <c r="Y952" s="26">
        <v>31225.264000000003</v>
      </c>
      <c r="Z952" s="26">
        <v>31601.472000000002</v>
      </c>
      <c r="AA952" s="26">
        <v>31225.264000000003</v>
      </c>
      <c r="AB952" s="26">
        <v>12173.557544000001</v>
      </c>
      <c r="AC952" s="26">
        <v>12320.226912000002</v>
      </c>
      <c r="AD952" s="26">
        <v>12173.557544000001</v>
      </c>
      <c r="AE952" s="26">
        <v>12320.226912000002</v>
      </c>
      <c r="AF952" s="26">
        <v>12173.557544000001</v>
      </c>
      <c r="AG952" s="22">
        <f t="shared" si="82"/>
        <v>0</v>
      </c>
      <c r="AH952" s="22">
        <f t="shared" si="83"/>
        <v>282156</v>
      </c>
      <c r="AI952" s="22">
        <f t="shared" si="84"/>
        <v>36667.342000000004</v>
      </c>
      <c r="AJ952" s="22">
        <f t="shared" si="85"/>
        <v>24493.784456000001</v>
      </c>
      <c r="AK952" s="22">
        <f t="shared" si="75"/>
        <v>343317.12645599991</v>
      </c>
    </row>
    <row r="953" spans="1:37">
      <c r="A953" s="4" t="s">
        <v>16</v>
      </c>
      <c r="B953" s="7" t="s">
        <v>133</v>
      </c>
      <c r="C953" s="7"/>
      <c r="D953" s="7" t="s">
        <v>73</v>
      </c>
      <c r="E953" s="7" t="s">
        <v>127</v>
      </c>
      <c r="F953" s="9" t="s">
        <v>12</v>
      </c>
      <c r="G953" s="9" t="s">
        <v>133</v>
      </c>
      <c r="H953" s="3" t="s">
        <v>1325</v>
      </c>
      <c r="I953" s="28" t="s">
        <v>13</v>
      </c>
      <c r="J953" s="26"/>
      <c r="K953" s="26"/>
      <c r="L953" s="26"/>
      <c r="M953" s="26"/>
      <c r="N953" s="26"/>
      <c r="O953" s="26"/>
      <c r="P953" s="26"/>
      <c r="Q953" s="26"/>
      <c r="R953" s="26"/>
      <c r="S953" s="26">
        <v>86970.59</v>
      </c>
      <c r="T953" s="26">
        <v>99394.96</v>
      </c>
      <c r="U953" s="26">
        <v>99394.96</v>
      </c>
      <c r="V953" s="26">
        <v>186365.55</v>
      </c>
      <c r="W953" s="26">
        <v>186365.55</v>
      </c>
      <c r="X953" s="26">
        <v>124243.7</v>
      </c>
      <c r="Y953" s="26">
        <v>99394.96</v>
      </c>
      <c r="Z953" s="26">
        <v>99394.96</v>
      </c>
      <c r="AA953" s="26">
        <v>62121.85</v>
      </c>
      <c r="AB953" s="26">
        <v>37944.025979999999</v>
      </c>
      <c r="AC953" s="26">
        <v>75888.051959999997</v>
      </c>
      <c r="AD953" s="26">
        <v>88536.060620000004</v>
      </c>
      <c r="AE953" s="26">
        <v>88536.060620000004</v>
      </c>
      <c r="AF953" s="26">
        <v>101184.06928000001</v>
      </c>
      <c r="AG953" s="22">
        <f t="shared" si="82"/>
        <v>0</v>
      </c>
      <c r="AH953" s="22">
        <f t="shared" si="83"/>
        <v>1043647.0799999998</v>
      </c>
      <c r="AI953" s="22">
        <f t="shared" si="84"/>
        <v>202368.13855999999</v>
      </c>
      <c r="AJ953" s="22">
        <f t="shared" si="85"/>
        <v>189720.1299</v>
      </c>
      <c r="AK953" s="22">
        <f t="shared" ref="AK953:AK1014" si="86">SUM(J953:AF953)</f>
        <v>1435735.34846</v>
      </c>
    </row>
    <row r="954" spans="1:37">
      <c r="A954" s="4" t="s">
        <v>16</v>
      </c>
      <c r="B954" s="7" t="s">
        <v>133</v>
      </c>
      <c r="C954" s="7"/>
      <c r="D954" s="7" t="s">
        <v>74</v>
      </c>
      <c r="E954" s="7" t="s">
        <v>128</v>
      </c>
      <c r="F954" s="9" t="s">
        <v>12</v>
      </c>
      <c r="G954" s="9" t="s">
        <v>133</v>
      </c>
      <c r="H954" s="3" t="s">
        <v>1325</v>
      </c>
      <c r="I954" s="28" t="s">
        <v>13</v>
      </c>
      <c r="J954" s="26"/>
      <c r="K954" s="26"/>
      <c r="L954" s="26"/>
      <c r="M954" s="26"/>
      <c r="N954" s="26"/>
      <c r="O954" s="26"/>
      <c r="P954" s="26"/>
      <c r="Q954" s="26"/>
      <c r="R954" s="26"/>
      <c r="S954" s="26">
        <v>139250.41200000001</v>
      </c>
      <c r="T954" s="26">
        <v>137592.66899999999</v>
      </c>
      <c r="U954" s="26">
        <v>137592.66899999999</v>
      </c>
      <c r="V954" s="26">
        <v>137592.66899999999</v>
      </c>
      <c r="W954" s="26">
        <v>137592.66899999999</v>
      </c>
      <c r="X954" s="26">
        <v>139250.41200000001</v>
      </c>
      <c r="Y954" s="26">
        <v>137592.66899999999</v>
      </c>
      <c r="Z954" s="26">
        <v>139250.41200000001</v>
      </c>
      <c r="AA954" s="26">
        <v>137592.66899999999</v>
      </c>
      <c r="AB954" s="26">
        <v>105051.98165800002</v>
      </c>
      <c r="AC954" s="26">
        <v>106317.66818400001</v>
      </c>
      <c r="AD954" s="26">
        <v>105051.98165800002</v>
      </c>
      <c r="AE954" s="26">
        <v>106317.66818400001</v>
      </c>
      <c r="AF954" s="26">
        <v>105051.98165800002</v>
      </c>
      <c r="AG954" s="22">
        <f t="shared" si="82"/>
        <v>0</v>
      </c>
      <c r="AH954" s="22">
        <f t="shared" si="83"/>
        <v>1243307.25</v>
      </c>
      <c r="AI954" s="22">
        <f t="shared" si="84"/>
        <v>316421.63150000008</v>
      </c>
      <c r="AJ954" s="22">
        <f t="shared" si="85"/>
        <v>211369.64984200004</v>
      </c>
      <c r="AK954" s="22">
        <f t="shared" si="86"/>
        <v>1771098.5313420002</v>
      </c>
    </row>
    <row r="955" spans="1:37">
      <c r="A955" s="4" t="s">
        <v>16</v>
      </c>
      <c r="B955" s="7" t="s">
        <v>133</v>
      </c>
      <c r="C955" s="7"/>
      <c r="D955" s="7" t="s">
        <v>75</v>
      </c>
      <c r="E955" s="7" t="s">
        <v>129</v>
      </c>
      <c r="F955" s="9" t="s">
        <v>12</v>
      </c>
      <c r="G955" s="9" t="s">
        <v>133</v>
      </c>
      <c r="H955" s="3" t="s">
        <v>1325</v>
      </c>
      <c r="I955" s="28" t="s">
        <v>13</v>
      </c>
      <c r="J955" s="26"/>
      <c r="K955" s="26"/>
      <c r="L955" s="26"/>
      <c r="M955" s="26"/>
      <c r="N955" s="26"/>
      <c r="O955" s="26"/>
      <c r="P955" s="26"/>
      <c r="Q955" s="26"/>
      <c r="R955" s="26"/>
      <c r="S955" s="26">
        <v>243090.98100000003</v>
      </c>
      <c r="T955" s="26">
        <v>243090.98100000003</v>
      </c>
      <c r="U955" s="26">
        <v>246019.788</v>
      </c>
      <c r="V955" s="26">
        <v>243090.98100000003</v>
      </c>
      <c r="W955" s="26">
        <v>246019.788</v>
      </c>
      <c r="X955" s="26">
        <v>243090.98100000003</v>
      </c>
      <c r="Y955" s="26">
        <v>246019.788</v>
      </c>
      <c r="Z955" s="26">
        <v>243090.98100000003</v>
      </c>
      <c r="AA955" s="26">
        <v>246019.788</v>
      </c>
      <c r="AB955" s="26">
        <v>246313.52903999999</v>
      </c>
      <c r="AC955" s="26">
        <v>246313.52903999999</v>
      </c>
      <c r="AD955" s="26">
        <v>246313.52903999999</v>
      </c>
      <c r="AE955" s="26">
        <v>246313.52903999999</v>
      </c>
      <c r="AF955" s="26">
        <v>246313.52903999999</v>
      </c>
      <c r="AG955" s="22">
        <f t="shared" si="82"/>
        <v>0</v>
      </c>
      <c r="AH955" s="22">
        <f t="shared" si="83"/>
        <v>2199534.057</v>
      </c>
      <c r="AI955" s="22">
        <f t="shared" si="84"/>
        <v>738940.58712000004</v>
      </c>
      <c r="AJ955" s="22">
        <f t="shared" si="85"/>
        <v>492627.05807999999</v>
      </c>
      <c r="AK955" s="22">
        <f t="shared" si="86"/>
        <v>3431101.7021999997</v>
      </c>
    </row>
    <row r="956" spans="1:37">
      <c r="A956" s="4" t="s">
        <v>16</v>
      </c>
      <c r="B956" s="7" t="s">
        <v>133</v>
      </c>
      <c r="C956" s="7"/>
      <c r="D956" s="7" t="s">
        <v>76</v>
      </c>
      <c r="E956" s="7" t="s">
        <v>130</v>
      </c>
      <c r="F956" s="9" t="s">
        <v>12</v>
      </c>
      <c r="G956" s="9" t="s">
        <v>133</v>
      </c>
      <c r="H956" s="3" t="s">
        <v>1325</v>
      </c>
      <c r="I956" s="28" t="s">
        <v>13</v>
      </c>
      <c r="J956" s="26"/>
      <c r="K956" s="26"/>
      <c r="L956" s="26"/>
      <c r="M956" s="26"/>
      <c r="N956" s="26"/>
      <c r="O956" s="26"/>
      <c r="P956" s="26"/>
      <c r="Q956" s="26"/>
      <c r="R956" s="26"/>
      <c r="S956" s="26">
        <v>0</v>
      </c>
      <c r="T956" s="26">
        <v>0</v>
      </c>
      <c r="U956" s="26">
        <v>0</v>
      </c>
      <c r="V956" s="26">
        <v>0</v>
      </c>
      <c r="W956" s="26">
        <v>0</v>
      </c>
      <c r="X956" s="26">
        <v>0</v>
      </c>
      <c r="Y956" s="26">
        <v>0</v>
      </c>
      <c r="Z956" s="26">
        <v>0</v>
      </c>
      <c r="AA956" s="26">
        <v>0</v>
      </c>
      <c r="AB956" s="26">
        <v>0</v>
      </c>
      <c r="AC956" s="26">
        <v>0</v>
      </c>
      <c r="AD956" s="26">
        <v>0</v>
      </c>
      <c r="AE956" s="26">
        <v>0</v>
      </c>
      <c r="AF956" s="26">
        <v>0</v>
      </c>
      <c r="AG956" s="22">
        <f t="shared" si="82"/>
        <v>0</v>
      </c>
      <c r="AH956" s="22">
        <f t="shared" si="83"/>
        <v>0</v>
      </c>
      <c r="AI956" s="22">
        <f t="shared" si="84"/>
        <v>0</v>
      </c>
      <c r="AJ956" s="22">
        <f t="shared" si="85"/>
        <v>0</v>
      </c>
      <c r="AK956" s="22">
        <f t="shared" si="86"/>
        <v>0</v>
      </c>
    </row>
    <row r="957" spans="1:37">
      <c r="A957" s="4" t="s">
        <v>16</v>
      </c>
      <c r="B957" s="7" t="s">
        <v>133</v>
      </c>
      <c r="C957" s="7"/>
      <c r="D957" s="7" t="s">
        <v>77</v>
      </c>
      <c r="E957" s="7" t="s">
        <v>131</v>
      </c>
      <c r="F957" s="9" t="s">
        <v>12</v>
      </c>
      <c r="G957" s="9" t="s">
        <v>133</v>
      </c>
      <c r="H957" s="3" t="s">
        <v>1325</v>
      </c>
      <c r="I957" s="28" t="s">
        <v>13</v>
      </c>
      <c r="J957" s="26"/>
      <c r="K957" s="26"/>
      <c r="L957" s="26"/>
      <c r="M957" s="26"/>
      <c r="N957" s="26"/>
      <c r="O957" s="26"/>
      <c r="P957" s="26"/>
      <c r="Q957" s="26"/>
      <c r="R957" s="26"/>
      <c r="S957" s="26">
        <v>0</v>
      </c>
      <c r="T957" s="26">
        <v>0</v>
      </c>
      <c r="U957" s="26">
        <v>0</v>
      </c>
      <c r="V957" s="26">
        <v>0</v>
      </c>
      <c r="W957" s="26">
        <v>0</v>
      </c>
      <c r="X957" s="26">
        <v>0</v>
      </c>
      <c r="Y957" s="26">
        <v>0</v>
      </c>
      <c r="Z957" s="26">
        <v>0</v>
      </c>
      <c r="AA957" s="26">
        <v>0</v>
      </c>
      <c r="AB957" s="26">
        <v>0</v>
      </c>
      <c r="AC957" s="26">
        <v>0</v>
      </c>
      <c r="AD957" s="26">
        <v>0</v>
      </c>
      <c r="AE957" s="26">
        <v>0</v>
      </c>
      <c r="AF957" s="26">
        <v>0</v>
      </c>
      <c r="AG957" s="22">
        <f t="shared" si="82"/>
        <v>0</v>
      </c>
      <c r="AH957" s="22">
        <f t="shared" si="83"/>
        <v>0</v>
      </c>
      <c r="AI957" s="22">
        <f t="shared" si="84"/>
        <v>0</v>
      </c>
      <c r="AJ957" s="22">
        <f t="shared" si="85"/>
        <v>0</v>
      </c>
      <c r="AK957" s="22">
        <f t="shared" si="86"/>
        <v>0</v>
      </c>
    </row>
    <row r="958" spans="1:37">
      <c r="A958" s="4" t="s">
        <v>15</v>
      </c>
      <c r="B958" s="7" t="s">
        <v>145</v>
      </c>
      <c r="C958" s="7"/>
      <c r="D958" s="7" t="s">
        <v>68</v>
      </c>
      <c r="E958" s="7" t="s">
        <v>122</v>
      </c>
      <c r="F958" s="9" t="s">
        <v>12</v>
      </c>
      <c r="G958" s="9" t="s">
        <v>145</v>
      </c>
      <c r="H958" s="3" t="s">
        <v>1325</v>
      </c>
      <c r="I958" s="28" t="s">
        <v>13</v>
      </c>
      <c r="J958" s="26"/>
      <c r="K958" s="26"/>
      <c r="L958" s="26"/>
      <c r="M958" s="26"/>
      <c r="N958" s="26"/>
      <c r="O958" s="26"/>
      <c r="P958" s="26"/>
      <c r="Q958" s="26"/>
      <c r="R958" s="26"/>
      <c r="S958" s="26">
        <v>1964.32</v>
      </c>
      <c r="T958" s="26">
        <v>2946.48</v>
      </c>
      <c r="U958" s="26">
        <v>3928.64</v>
      </c>
      <c r="V958" s="26">
        <v>3928.64</v>
      </c>
      <c r="W958" s="26">
        <v>2946.48</v>
      </c>
      <c r="X958" s="26">
        <v>1964.32</v>
      </c>
      <c r="Y958" s="26">
        <v>1473.24</v>
      </c>
      <c r="Z958" s="26">
        <v>1473.24</v>
      </c>
      <c r="AA958" s="26">
        <v>1227.7</v>
      </c>
      <c r="AB958" s="26">
        <v>0</v>
      </c>
      <c r="AC958" s="26">
        <v>0</v>
      </c>
      <c r="AD958" s="26">
        <v>0</v>
      </c>
      <c r="AE958" s="26">
        <v>0</v>
      </c>
      <c r="AF958" s="26">
        <v>0</v>
      </c>
      <c r="AG958" s="22">
        <f t="shared" si="82"/>
        <v>0</v>
      </c>
      <c r="AH958" s="22">
        <f t="shared" si="83"/>
        <v>21853.060000000005</v>
      </c>
      <c r="AI958" s="22">
        <f t="shared" si="84"/>
        <v>0</v>
      </c>
      <c r="AJ958" s="22">
        <f t="shared" si="85"/>
        <v>0</v>
      </c>
      <c r="AK958" s="22">
        <f t="shared" si="86"/>
        <v>21853.060000000005</v>
      </c>
    </row>
    <row r="959" spans="1:37">
      <c r="A959" s="4" t="s">
        <v>15</v>
      </c>
      <c r="B959" s="7" t="s">
        <v>145</v>
      </c>
      <c r="C959" s="7"/>
      <c r="D959" s="7" t="s">
        <v>69</v>
      </c>
      <c r="E959" s="7" t="s">
        <v>123</v>
      </c>
      <c r="F959" s="9" t="s">
        <v>12</v>
      </c>
      <c r="G959" s="9" t="s">
        <v>145</v>
      </c>
      <c r="H959" s="3" t="s">
        <v>1325</v>
      </c>
      <c r="I959" s="28" t="s">
        <v>13</v>
      </c>
      <c r="J959" s="26"/>
      <c r="K959" s="26"/>
      <c r="L959" s="26"/>
      <c r="M959" s="26"/>
      <c r="N959" s="26"/>
      <c r="O959" s="26"/>
      <c r="P959" s="26"/>
      <c r="Q959" s="26"/>
      <c r="R959" s="26"/>
      <c r="S959" s="26">
        <v>1710.24</v>
      </c>
      <c r="T959" s="26">
        <v>1689.88</v>
      </c>
      <c r="U959" s="26">
        <v>1689.88</v>
      </c>
      <c r="V959" s="26">
        <v>1689.88</v>
      </c>
      <c r="W959" s="26">
        <v>1689.88</v>
      </c>
      <c r="X959" s="26">
        <v>1710.24</v>
      </c>
      <c r="Y959" s="26">
        <v>1689.88</v>
      </c>
      <c r="Z959" s="26">
        <v>1710.24</v>
      </c>
      <c r="AA959" s="26">
        <v>1689.88</v>
      </c>
      <c r="AB959" s="26">
        <v>1720.2978400000002</v>
      </c>
      <c r="AC959" s="26">
        <v>1741.02432</v>
      </c>
      <c r="AD959" s="26">
        <v>1720.2978400000002</v>
      </c>
      <c r="AE959" s="26">
        <v>1741.02432</v>
      </c>
      <c r="AF959" s="26">
        <v>1720.2978400000002</v>
      </c>
      <c r="AG959" s="22">
        <f t="shared" si="82"/>
        <v>0</v>
      </c>
      <c r="AH959" s="22">
        <f t="shared" si="83"/>
        <v>15270</v>
      </c>
      <c r="AI959" s="22">
        <f t="shared" si="84"/>
        <v>5181.6200000000008</v>
      </c>
      <c r="AJ959" s="22">
        <f t="shared" si="85"/>
        <v>3461.3221600000002</v>
      </c>
      <c r="AK959" s="22">
        <f t="shared" si="86"/>
        <v>23912.942159999999</v>
      </c>
    </row>
    <row r="960" spans="1:37">
      <c r="A960" s="4" t="s">
        <v>15</v>
      </c>
      <c r="B960" s="7" t="s">
        <v>145</v>
      </c>
      <c r="C960" s="7"/>
      <c r="D960" s="7" t="s">
        <v>70</v>
      </c>
      <c r="E960" s="7" t="s">
        <v>124</v>
      </c>
      <c r="F960" s="9" t="s">
        <v>12</v>
      </c>
      <c r="G960" s="9" t="s">
        <v>145</v>
      </c>
      <c r="H960" s="3" t="s">
        <v>1325</v>
      </c>
      <c r="I960" s="28" t="s">
        <v>13</v>
      </c>
      <c r="J960" s="26"/>
      <c r="K960" s="26"/>
      <c r="L960" s="26"/>
      <c r="M960" s="26"/>
      <c r="N960" s="26"/>
      <c r="O960" s="26"/>
      <c r="P960" s="26"/>
      <c r="Q960" s="26"/>
      <c r="R960" s="26"/>
      <c r="S960" s="26">
        <v>3316.74</v>
      </c>
      <c r="T960" s="26">
        <v>3158.8</v>
      </c>
      <c r="U960" s="26">
        <v>4738.2</v>
      </c>
      <c r="V960" s="26">
        <v>2527.04</v>
      </c>
      <c r="W960" s="26">
        <v>3632.62</v>
      </c>
      <c r="X960" s="26">
        <v>1579.4</v>
      </c>
      <c r="Y960" s="26">
        <v>2369.1</v>
      </c>
      <c r="Z960" s="26">
        <v>1042.404</v>
      </c>
      <c r="AA960" s="26">
        <v>947.64</v>
      </c>
      <c r="AB960" s="26">
        <v>3858.6679200000003</v>
      </c>
      <c r="AC960" s="26">
        <v>3987.290184</v>
      </c>
      <c r="AD960" s="26">
        <v>9003.5584800000015</v>
      </c>
      <c r="AE960" s="26">
        <v>6752.6688600000007</v>
      </c>
      <c r="AF960" s="26">
        <v>6431.1131999999998</v>
      </c>
      <c r="AG960" s="22">
        <f t="shared" si="82"/>
        <v>0</v>
      </c>
      <c r="AH960" s="22">
        <f t="shared" si="83"/>
        <v>23311.943999999996</v>
      </c>
      <c r="AI960" s="22">
        <f t="shared" si="84"/>
        <v>16849.516584000001</v>
      </c>
      <c r="AJ960" s="22">
        <f t="shared" si="85"/>
        <v>13183.782060000001</v>
      </c>
      <c r="AK960" s="22">
        <f t="shared" si="86"/>
        <v>53345.242643999998</v>
      </c>
    </row>
    <row r="961" spans="1:37">
      <c r="A961" s="4" t="s">
        <v>15</v>
      </c>
      <c r="B961" s="7" t="s">
        <v>145</v>
      </c>
      <c r="C961" s="7"/>
      <c r="D961" s="7" t="s">
        <v>71</v>
      </c>
      <c r="E961" s="7" t="s">
        <v>125</v>
      </c>
      <c r="F961" s="9" t="s">
        <v>12</v>
      </c>
      <c r="G961" s="9" t="s">
        <v>145</v>
      </c>
      <c r="H961" s="3" t="s">
        <v>1325</v>
      </c>
      <c r="I961" s="28" t="s">
        <v>13</v>
      </c>
      <c r="J961" s="26"/>
      <c r="K961" s="26"/>
      <c r="L961" s="26"/>
      <c r="M961" s="26"/>
      <c r="N961" s="26"/>
      <c r="O961" s="26"/>
      <c r="P961" s="26"/>
      <c r="Q961" s="26"/>
      <c r="R961" s="26"/>
      <c r="S961" s="26">
        <v>15300.851999999999</v>
      </c>
      <c r="T961" s="26">
        <v>15118.699000000001</v>
      </c>
      <c r="U961" s="26">
        <v>15118.699000000001</v>
      </c>
      <c r="V961" s="26">
        <v>15118.699000000001</v>
      </c>
      <c r="W961" s="26">
        <v>15118.699000000001</v>
      </c>
      <c r="X961" s="26">
        <v>15300.851999999999</v>
      </c>
      <c r="Y961" s="26">
        <v>15118.699000000001</v>
      </c>
      <c r="Z961" s="26">
        <v>15300.851999999999</v>
      </c>
      <c r="AA961" s="26">
        <v>15118.699000000001</v>
      </c>
      <c r="AB961" s="26">
        <v>0</v>
      </c>
      <c r="AC961" s="26">
        <v>0</v>
      </c>
      <c r="AD961" s="26">
        <v>0</v>
      </c>
      <c r="AE961" s="26">
        <v>0</v>
      </c>
      <c r="AF961" s="26">
        <v>0</v>
      </c>
      <c r="AG961" s="22">
        <f t="shared" si="82"/>
        <v>0</v>
      </c>
      <c r="AH961" s="22">
        <f t="shared" si="83"/>
        <v>136614.75</v>
      </c>
      <c r="AI961" s="22">
        <f t="shared" si="84"/>
        <v>0</v>
      </c>
      <c r="AJ961" s="22">
        <f t="shared" si="85"/>
        <v>0</v>
      </c>
      <c r="AK961" s="22">
        <f t="shared" si="86"/>
        <v>136614.75</v>
      </c>
    </row>
    <row r="962" spans="1:37">
      <c r="A962" s="4" t="s">
        <v>15</v>
      </c>
      <c r="B962" s="7" t="s">
        <v>145</v>
      </c>
      <c r="C962" s="7"/>
      <c r="D962" s="7" t="s">
        <v>72</v>
      </c>
      <c r="E962" s="7" t="s">
        <v>126</v>
      </c>
      <c r="F962" s="9" t="s">
        <v>12</v>
      </c>
      <c r="G962" s="9" t="s">
        <v>145</v>
      </c>
      <c r="H962" s="3" t="s">
        <v>1325</v>
      </c>
      <c r="I962" s="28" t="s">
        <v>13</v>
      </c>
      <c r="J962" s="26"/>
      <c r="K962" s="26"/>
      <c r="L962" s="26"/>
      <c r="M962" s="26"/>
      <c r="N962" s="26"/>
      <c r="O962" s="26"/>
      <c r="P962" s="26"/>
      <c r="Q962" s="26"/>
      <c r="R962" s="26"/>
      <c r="S962" s="26">
        <v>906.52800000000002</v>
      </c>
      <c r="T962" s="26">
        <v>895.7360000000001</v>
      </c>
      <c r="U962" s="26">
        <v>895.7360000000001</v>
      </c>
      <c r="V962" s="26">
        <v>895.7360000000001</v>
      </c>
      <c r="W962" s="26">
        <v>895.7360000000001</v>
      </c>
      <c r="X962" s="26">
        <v>906.52800000000002</v>
      </c>
      <c r="Y962" s="26">
        <v>895.7360000000001</v>
      </c>
      <c r="Z962" s="26">
        <v>906.52800000000002</v>
      </c>
      <c r="AA962" s="26">
        <v>895.7360000000001</v>
      </c>
      <c r="AB962" s="26">
        <v>911.85924800000009</v>
      </c>
      <c r="AC962" s="26">
        <v>922.84550400000001</v>
      </c>
      <c r="AD962" s="26">
        <v>911.85924800000009</v>
      </c>
      <c r="AE962" s="26">
        <v>922.84550400000001</v>
      </c>
      <c r="AF962" s="26">
        <v>911.85924800000009</v>
      </c>
      <c r="AG962" s="22">
        <f t="shared" si="82"/>
        <v>0</v>
      </c>
      <c r="AH962" s="22">
        <f t="shared" si="83"/>
        <v>8094</v>
      </c>
      <c r="AI962" s="22">
        <f t="shared" si="84"/>
        <v>2746.5640000000003</v>
      </c>
      <c r="AJ962" s="22">
        <f t="shared" si="85"/>
        <v>1834.7047520000001</v>
      </c>
      <c r="AK962" s="22">
        <f t="shared" si="86"/>
        <v>12675.268752000004</v>
      </c>
    </row>
    <row r="963" spans="1:37">
      <c r="A963" s="4" t="s">
        <v>15</v>
      </c>
      <c r="B963" s="7" t="s">
        <v>145</v>
      </c>
      <c r="C963" s="7"/>
      <c r="D963" s="7" t="s">
        <v>73</v>
      </c>
      <c r="E963" s="7" t="s">
        <v>127</v>
      </c>
      <c r="F963" s="9" t="s">
        <v>12</v>
      </c>
      <c r="G963" s="9" t="s">
        <v>145</v>
      </c>
      <c r="H963" s="3" t="s">
        <v>1325</v>
      </c>
      <c r="I963" s="28" t="s">
        <v>13</v>
      </c>
      <c r="J963" s="26"/>
      <c r="K963" s="26"/>
      <c r="L963" s="26"/>
      <c r="M963" s="26"/>
      <c r="N963" s="26"/>
      <c r="O963" s="26"/>
      <c r="P963" s="26"/>
      <c r="Q963" s="26"/>
      <c r="R963" s="26"/>
      <c r="S963" s="26">
        <v>6720</v>
      </c>
      <c r="T963" s="26">
        <v>6640</v>
      </c>
      <c r="U963" s="26">
        <v>6640</v>
      </c>
      <c r="V963" s="26">
        <v>6640</v>
      </c>
      <c r="W963" s="26">
        <v>6640</v>
      </c>
      <c r="X963" s="26">
        <v>6720</v>
      </c>
      <c r="Y963" s="26">
        <v>6640</v>
      </c>
      <c r="Z963" s="26">
        <v>6720</v>
      </c>
      <c r="AA963" s="26">
        <v>6640</v>
      </c>
      <c r="AB963" s="26">
        <v>6759.52</v>
      </c>
      <c r="AC963" s="26">
        <v>6840.96</v>
      </c>
      <c r="AD963" s="26">
        <v>6759.52</v>
      </c>
      <c r="AE963" s="26">
        <v>6840.96</v>
      </c>
      <c r="AF963" s="26">
        <v>6759.52</v>
      </c>
      <c r="AG963" s="22">
        <f t="shared" si="82"/>
        <v>0</v>
      </c>
      <c r="AH963" s="22">
        <f t="shared" si="83"/>
        <v>60000</v>
      </c>
      <c r="AI963" s="22">
        <f t="shared" si="84"/>
        <v>20360</v>
      </c>
      <c r="AJ963" s="22">
        <f t="shared" si="85"/>
        <v>13600.48</v>
      </c>
      <c r="AK963" s="22">
        <f t="shared" si="86"/>
        <v>93960.480000000025</v>
      </c>
    </row>
    <row r="964" spans="1:37">
      <c r="A964" s="4" t="s">
        <v>15</v>
      </c>
      <c r="B964" s="7" t="s">
        <v>145</v>
      </c>
      <c r="C964" s="7"/>
      <c r="D964" s="7" t="s">
        <v>74</v>
      </c>
      <c r="E964" s="7" t="s">
        <v>128</v>
      </c>
      <c r="F964" s="9" t="s">
        <v>12</v>
      </c>
      <c r="G964" s="9" t="s">
        <v>145</v>
      </c>
      <c r="H964" s="3" t="s">
        <v>1325</v>
      </c>
      <c r="I964" s="28" t="s">
        <v>13</v>
      </c>
      <c r="J964" s="26"/>
      <c r="K964" s="26"/>
      <c r="L964" s="26"/>
      <c r="M964" s="26"/>
      <c r="N964" s="26"/>
      <c r="O964" s="26"/>
      <c r="P964" s="26"/>
      <c r="Q964" s="26"/>
      <c r="R964" s="26"/>
      <c r="S964" s="26">
        <v>7252.4759999999997</v>
      </c>
      <c r="T964" s="26">
        <v>7166.1370000000006</v>
      </c>
      <c r="U964" s="26">
        <v>7166.1370000000006</v>
      </c>
      <c r="V964" s="26">
        <v>7166.1370000000006</v>
      </c>
      <c r="W964" s="26">
        <v>7166.1370000000006</v>
      </c>
      <c r="X964" s="26">
        <v>7252.4759999999997</v>
      </c>
      <c r="Y964" s="26">
        <v>7166.1370000000006</v>
      </c>
      <c r="Z964" s="26">
        <v>7252.4759999999997</v>
      </c>
      <c r="AA964" s="26">
        <v>7166.1370000000006</v>
      </c>
      <c r="AB964" s="26">
        <v>7295.1274660000008</v>
      </c>
      <c r="AC964" s="26">
        <v>7383.0205679999999</v>
      </c>
      <c r="AD964" s="26">
        <v>7295.1274660000008</v>
      </c>
      <c r="AE964" s="26">
        <v>7383.0205679999999</v>
      </c>
      <c r="AF964" s="26">
        <v>7295.1274660000008</v>
      </c>
      <c r="AG964" s="22">
        <f t="shared" si="82"/>
        <v>0</v>
      </c>
      <c r="AH964" s="22">
        <f t="shared" si="83"/>
        <v>64754.250000000015</v>
      </c>
      <c r="AI964" s="22">
        <f t="shared" si="84"/>
        <v>21973.275500000003</v>
      </c>
      <c r="AJ964" s="22">
        <f t="shared" si="85"/>
        <v>14678.148034000002</v>
      </c>
      <c r="AK964" s="22">
        <f t="shared" si="86"/>
        <v>101405.67353400003</v>
      </c>
    </row>
    <row r="965" spans="1:37">
      <c r="A965" s="4" t="s">
        <v>15</v>
      </c>
      <c r="B965" s="7" t="s">
        <v>145</v>
      </c>
      <c r="C965" s="7"/>
      <c r="D965" s="7" t="s">
        <v>75</v>
      </c>
      <c r="E965" s="7" t="s">
        <v>129</v>
      </c>
      <c r="F965" s="9" t="s">
        <v>12</v>
      </c>
      <c r="G965" s="9" t="s">
        <v>145</v>
      </c>
      <c r="H965" s="3" t="s">
        <v>1325</v>
      </c>
      <c r="I965" s="28" t="s">
        <v>13</v>
      </c>
      <c r="J965" s="26"/>
      <c r="K965" s="26"/>
      <c r="L965" s="26"/>
      <c r="M965" s="26"/>
      <c r="N965" s="26"/>
      <c r="O965" s="26"/>
      <c r="P965" s="26"/>
      <c r="Q965" s="26"/>
      <c r="R965" s="26"/>
      <c r="S965" s="26">
        <v>29786.397000000001</v>
      </c>
      <c r="T965" s="26">
        <v>29511.397000000004</v>
      </c>
      <c r="U965" s="26">
        <v>29591.956000000006</v>
      </c>
      <c r="V965" s="26">
        <v>29511.397000000004</v>
      </c>
      <c r="W965" s="26">
        <v>29591.956000000006</v>
      </c>
      <c r="X965" s="26">
        <v>29786.397000000001</v>
      </c>
      <c r="Y965" s="26">
        <v>29591.956000000006</v>
      </c>
      <c r="Z965" s="26">
        <v>29786.397000000001</v>
      </c>
      <c r="AA965" s="26">
        <v>29591.956000000006</v>
      </c>
      <c r="AB965" s="26">
        <v>103088.25660400001</v>
      </c>
      <c r="AC965" s="26">
        <v>104248.776604</v>
      </c>
      <c r="AD965" s="26">
        <v>103088.25660400001</v>
      </c>
      <c r="AE965" s="26">
        <v>104248.776604</v>
      </c>
      <c r="AF965" s="26">
        <v>103088.25660400001</v>
      </c>
      <c r="AG965" s="22">
        <f t="shared" si="82"/>
        <v>0</v>
      </c>
      <c r="AH965" s="22">
        <f t="shared" si="83"/>
        <v>266749.80900000001</v>
      </c>
      <c r="AI965" s="22">
        <f t="shared" si="84"/>
        <v>310425.289812</v>
      </c>
      <c r="AJ965" s="22">
        <f t="shared" si="85"/>
        <v>207337.03320800001</v>
      </c>
      <c r="AK965" s="22">
        <f t="shared" si="86"/>
        <v>784512.13202000002</v>
      </c>
    </row>
    <row r="966" spans="1:37">
      <c r="A966" s="4" t="s">
        <v>15</v>
      </c>
      <c r="B966" s="7" t="s">
        <v>145</v>
      </c>
      <c r="C966" s="7"/>
      <c r="D966" s="7" t="s">
        <v>218</v>
      </c>
      <c r="E966" s="7" t="s">
        <v>232</v>
      </c>
      <c r="F966" s="9" t="s">
        <v>12</v>
      </c>
      <c r="G966" s="9" t="s">
        <v>145</v>
      </c>
      <c r="H966" s="3" t="s">
        <v>1325</v>
      </c>
      <c r="I966" s="28" t="s">
        <v>13</v>
      </c>
      <c r="J966" s="26"/>
      <c r="K966" s="26"/>
      <c r="L966" s="26"/>
      <c r="M966" s="26"/>
      <c r="N966" s="26"/>
      <c r="O966" s="26"/>
      <c r="P966" s="26"/>
      <c r="Q966" s="26"/>
      <c r="R966" s="26"/>
      <c r="S966" s="26">
        <v>0</v>
      </c>
      <c r="T966" s="26">
        <v>0</v>
      </c>
      <c r="U966" s="26">
        <v>0</v>
      </c>
      <c r="V966" s="26">
        <v>0</v>
      </c>
      <c r="W966" s="26">
        <v>0</v>
      </c>
      <c r="X966" s="26">
        <v>0</v>
      </c>
      <c r="Y966" s="26">
        <v>0</v>
      </c>
      <c r="Z966" s="26">
        <v>0</v>
      </c>
      <c r="AA966" s="26">
        <v>0</v>
      </c>
      <c r="AB966" s="26">
        <v>1779.2746520000003</v>
      </c>
      <c r="AC966" s="26">
        <v>1800.7116960000001</v>
      </c>
      <c r="AD966" s="26">
        <v>1779.2746520000003</v>
      </c>
      <c r="AE966" s="26">
        <v>1800.7116960000001</v>
      </c>
      <c r="AF966" s="26">
        <v>1779.2746520000003</v>
      </c>
      <c r="AG966" s="22">
        <f t="shared" si="82"/>
        <v>0</v>
      </c>
      <c r="AH966" s="22">
        <f t="shared" si="83"/>
        <v>0</v>
      </c>
      <c r="AI966" s="22">
        <f t="shared" si="84"/>
        <v>5359.2610000000004</v>
      </c>
      <c r="AJ966" s="22">
        <f t="shared" si="85"/>
        <v>3579.9863480000004</v>
      </c>
      <c r="AK966" s="22">
        <f t="shared" si="86"/>
        <v>8939.2473480000008</v>
      </c>
    </row>
    <row r="967" spans="1:37">
      <c r="A967" s="4" t="s">
        <v>15</v>
      </c>
      <c r="B967" s="7" t="s">
        <v>145</v>
      </c>
      <c r="C967" s="7"/>
      <c r="D967" s="7" t="s">
        <v>76</v>
      </c>
      <c r="E967" s="7" t="s">
        <v>130</v>
      </c>
      <c r="F967" s="9" t="s">
        <v>12</v>
      </c>
      <c r="G967" s="9" t="s">
        <v>145</v>
      </c>
      <c r="H967" s="3" t="s">
        <v>1325</v>
      </c>
      <c r="I967" s="28" t="s">
        <v>13</v>
      </c>
      <c r="J967" s="26"/>
      <c r="K967" s="26"/>
      <c r="L967" s="26"/>
      <c r="M967" s="26"/>
      <c r="N967" s="26"/>
      <c r="O967" s="26"/>
      <c r="P967" s="26"/>
      <c r="Q967" s="26"/>
      <c r="R967" s="26"/>
      <c r="S967" s="26">
        <v>0</v>
      </c>
      <c r="T967" s="26">
        <v>0</v>
      </c>
      <c r="U967" s="26">
        <v>0</v>
      </c>
      <c r="V967" s="26">
        <v>0</v>
      </c>
      <c r="W967" s="26">
        <v>0</v>
      </c>
      <c r="X967" s="26">
        <v>0</v>
      </c>
      <c r="Y967" s="26">
        <v>0</v>
      </c>
      <c r="Z967" s="26">
        <v>0</v>
      </c>
      <c r="AA967" s="26">
        <v>0</v>
      </c>
      <c r="AB967" s="26">
        <v>0</v>
      </c>
      <c r="AC967" s="26">
        <v>0</v>
      </c>
      <c r="AD967" s="26">
        <v>0</v>
      </c>
      <c r="AE967" s="26">
        <v>0</v>
      </c>
      <c r="AF967" s="26">
        <v>0</v>
      </c>
      <c r="AG967" s="22">
        <f t="shared" ref="AG967:AG1027" si="87">SUM(J967:O967)</f>
        <v>0</v>
      </c>
      <c r="AH967" s="22">
        <f t="shared" ref="AH967:AH1027" si="88">SUM(P967:AA967)</f>
        <v>0</v>
      </c>
      <c r="AI967" s="22">
        <f t="shared" ref="AI967:AI1027" si="89">SUM(AB967:AD967)</f>
        <v>0</v>
      </c>
      <c r="AJ967" s="22">
        <f t="shared" si="85"/>
        <v>0</v>
      </c>
      <c r="AK967" s="22">
        <f t="shared" si="86"/>
        <v>0</v>
      </c>
    </row>
    <row r="968" spans="1:37">
      <c r="A968" s="4" t="s">
        <v>15</v>
      </c>
      <c r="B968" s="7" t="s">
        <v>145</v>
      </c>
      <c r="C968" s="7"/>
      <c r="D968" s="7" t="s">
        <v>77</v>
      </c>
      <c r="E968" s="7" t="s">
        <v>131</v>
      </c>
      <c r="F968" s="9" t="s">
        <v>12</v>
      </c>
      <c r="G968" s="9" t="s">
        <v>145</v>
      </c>
      <c r="H968" s="3" t="s">
        <v>1325</v>
      </c>
      <c r="I968" s="28" t="s">
        <v>13</v>
      </c>
      <c r="J968" s="26"/>
      <c r="K968" s="26"/>
      <c r="L968" s="26"/>
      <c r="M968" s="26"/>
      <c r="N968" s="26"/>
      <c r="O968" s="26"/>
      <c r="P968" s="26"/>
      <c r="Q968" s="26"/>
      <c r="R968" s="26"/>
      <c r="S968" s="26">
        <v>0</v>
      </c>
      <c r="T968" s="26">
        <v>0</v>
      </c>
      <c r="U968" s="26">
        <v>0</v>
      </c>
      <c r="V968" s="26">
        <v>0</v>
      </c>
      <c r="W968" s="26">
        <v>0</v>
      </c>
      <c r="X968" s="26">
        <v>0</v>
      </c>
      <c r="Y968" s="26">
        <v>0</v>
      </c>
      <c r="Z968" s="26">
        <v>0</v>
      </c>
      <c r="AA968" s="26">
        <v>0</v>
      </c>
      <c r="AB968" s="26">
        <v>0</v>
      </c>
      <c r="AC968" s="26">
        <v>0</v>
      </c>
      <c r="AD968" s="26">
        <v>0</v>
      </c>
      <c r="AE968" s="26">
        <v>0</v>
      </c>
      <c r="AF968" s="26">
        <v>0</v>
      </c>
      <c r="AG968" s="22">
        <f t="shared" si="87"/>
        <v>0</v>
      </c>
      <c r="AH968" s="22">
        <f t="shared" si="88"/>
        <v>0</v>
      </c>
      <c r="AI968" s="22">
        <f t="shared" si="89"/>
        <v>0</v>
      </c>
      <c r="AJ968" s="22">
        <f t="shared" si="85"/>
        <v>0</v>
      </c>
      <c r="AK968" s="22">
        <f t="shared" si="86"/>
        <v>0</v>
      </c>
    </row>
    <row r="969" spans="1:37">
      <c r="A969" s="4" t="s">
        <v>15</v>
      </c>
      <c r="B969" s="7" t="s">
        <v>145</v>
      </c>
      <c r="C969" s="7"/>
      <c r="D969" s="7" t="s">
        <v>219</v>
      </c>
      <c r="E969" s="7" t="s">
        <v>233</v>
      </c>
      <c r="F969" s="9" t="s">
        <v>12</v>
      </c>
      <c r="G969" s="9" t="s">
        <v>145</v>
      </c>
      <c r="H969" s="3" t="s">
        <v>1325</v>
      </c>
      <c r="I969" s="28" t="s">
        <v>13</v>
      </c>
      <c r="J969" s="26"/>
      <c r="K969" s="26"/>
      <c r="L969" s="26"/>
      <c r="M969" s="26"/>
      <c r="N969" s="26"/>
      <c r="O969" s="26"/>
      <c r="P969" s="26"/>
      <c r="Q969" s="26"/>
      <c r="R969" s="26"/>
      <c r="S969" s="26">
        <v>0</v>
      </c>
      <c r="T969" s="26">
        <v>0</v>
      </c>
      <c r="U969" s="26">
        <v>0</v>
      </c>
      <c r="V969" s="26">
        <v>0</v>
      </c>
      <c r="W969" s="26">
        <v>0</v>
      </c>
      <c r="X969" s="26">
        <v>0</v>
      </c>
      <c r="Y969" s="26">
        <v>0</v>
      </c>
      <c r="Z969" s="26">
        <v>0</v>
      </c>
      <c r="AA969" s="26">
        <v>0</v>
      </c>
      <c r="AB969" s="26">
        <v>0</v>
      </c>
      <c r="AC969" s="26">
        <v>0</v>
      </c>
      <c r="AD969" s="26">
        <v>0</v>
      </c>
      <c r="AE969" s="26">
        <v>0</v>
      </c>
      <c r="AF969" s="26">
        <v>0</v>
      </c>
      <c r="AG969" s="22">
        <f t="shared" si="87"/>
        <v>0</v>
      </c>
      <c r="AH969" s="22">
        <f t="shared" si="88"/>
        <v>0</v>
      </c>
      <c r="AI969" s="22">
        <f t="shared" si="89"/>
        <v>0</v>
      </c>
      <c r="AJ969" s="22">
        <f t="shared" si="85"/>
        <v>0</v>
      </c>
      <c r="AK969" s="22">
        <f t="shared" si="86"/>
        <v>0</v>
      </c>
    </row>
    <row r="970" spans="1:37">
      <c r="A970" s="4" t="s">
        <v>15</v>
      </c>
      <c r="B970" s="7" t="s">
        <v>145</v>
      </c>
      <c r="C970" s="7"/>
      <c r="D970" s="7" t="s">
        <v>220</v>
      </c>
      <c r="E970" s="7" t="s">
        <v>132</v>
      </c>
      <c r="F970" s="9" t="s">
        <v>12</v>
      </c>
      <c r="G970" s="9" t="s">
        <v>145</v>
      </c>
      <c r="H970" s="3" t="s">
        <v>1325</v>
      </c>
      <c r="I970" s="28" t="s">
        <v>13</v>
      </c>
      <c r="J970" s="26"/>
      <c r="K970" s="26"/>
      <c r="L970" s="26"/>
      <c r="M970" s="26"/>
      <c r="N970" s="26"/>
      <c r="O970" s="26"/>
      <c r="P970" s="26"/>
      <c r="Q970" s="26"/>
      <c r="R970" s="26"/>
      <c r="S970" s="26">
        <v>0</v>
      </c>
      <c r="T970" s="26">
        <v>0</v>
      </c>
      <c r="U970" s="26">
        <v>0</v>
      </c>
      <c r="V970" s="26">
        <v>0</v>
      </c>
      <c r="W970" s="26">
        <v>0</v>
      </c>
      <c r="X970" s="26">
        <v>0</v>
      </c>
      <c r="Y970" s="26">
        <v>0</v>
      </c>
      <c r="Z970" s="26">
        <v>0</v>
      </c>
      <c r="AA970" s="26">
        <v>0</v>
      </c>
      <c r="AB970" s="26">
        <v>0</v>
      </c>
      <c r="AC970" s="26">
        <v>0</v>
      </c>
      <c r="AD970" s="26">
        <v>0</v>
      </c>
      <c r="AE970" s="26">
        <v>0</v>
      </c>
      <c r="AF970" s="26">
        <v>0</v>
      </c>
      <c r="AG970" s="22">
        <f t="shared" si="87"/>
        <v>0</v>
      </c>
      <c r="AH970" s="22">
        <f t="shared" si="88"/>
        <v>0</v>
      </c>
      <c r="AI970" s="22">
        <f t="shared" si="89"/>
        <v>0</v>
      </c>
      <c r="AJ970" s="22">
        <f t="shared" si="85"/>
        <v>0</v>
      </c>
      <c r="AK970" s="22">
        <f t="shared" si="86"/>
        <v>0</v>
      </c>
    </row>
    <row r="971" spans="1:37">
      <c r="A971" s="4" t="s">
        <v>15</v>
      </c>
      <c r="B971" s="7" t="s">
        <v>145</v>
      </c>
      <c r="C971" s="7"/>
      <c r="D971" s="7" t="s">
        <v>221</v>
      </c>
      <c r="E971" s="7" t="s">
        <v>133</v>
      </c>
      <c r="F971" s="9" t="s">
        <v>12</v>
      </c>
      <c r="G971" s="9" t="s">
        <v>145</v>
      </c>
      <c r="H971" s="3" t="s">
        <v>1325</v>
      </c>
      <c r="I971" s="28" t="s">
        <v>13</v>
      </c>
      <c r="J971" s="26"/>
      <c r="K971" s="26"/>
      <c r="L971" s="26"/>
      <c r="M971" s="26"/>
      <c r="N971" s="26"/>
      <c r="O971" s="26"/>
      <c r="P971" s="26"/>
      <c r="Q971" s="26"/>
      <c r="R971" s="26"/>
      <c r="S971" s="26">
        <v>0</v>
      </c>
      <c r="T971" s="26">
        <v>0</v>
      </c>
      <c r="U971" s="26">
        <v>0</v>
      </c>
      <c r="V971" s="26">
        <v>0</v>
      </c>
      <c r="W971" s="26">
        <v>0</v>
      </c>
      <c r="X971" s="26">
        <v>0</v>
      </c>
      <c r="Y971" s="26">
        <v>0</v>
      </c>
      <c r="Z971" s="26">
        <v>0</v>
      </c>
      <c r="AA971" s="26">
        <v>0</v>
      </c>
      <c r="AB971" s="26">
        <v>0</v>
      </c>
      <c r="AC971" s="26">
        <v>0</v>
      </c>
      <c r="AD971" s="26">
        <v>0</v>
      </c>
      <c r="AE971" s="26">
        <v>0</v>
      </c>
      <c r="AF971" s="26">
        <v>0</v>
      </c>
      <c r="AG971" s="22">
        <f t="shared" si="87"/>
        <v>0</v>
      </c>
      <c r="AH971" s="22">
        <f t="shared" si="88"/>
        <v>0</v>
      </c>
      <c r="AI971" s="22">
        <f t="shared" si="89"/>
        <v>0</v>
      </c>
      <c r="AJ971" s="22">
        <f t="shared" si="85"/>
        <v>0</v>
      </c>
      <c r="AK971" s="22">
        <f t="shared" si="86"/>
        <v>0</v>
      </c>
    </row>
    <row r="972" spans="1:37">
      <c r="A972" s="4" t="s">
        <v>16</v>
      </c>
      <c r="B972" s="7" t="s">
        <v>1203</v>
      </c>
      <c r="C972" s="7"/>
      <c r="D972" s="7" t="s">
        <v>68</v>
      </c>
      <c r="E972" s="7" t="s">
        <v>122</v>
      </c>
      <c r="F972" s="9" t="s">
        <v>12</v>
      </c>
      <c r="G972" s="9" t="s">
        <v>147</v>
      </c>
      <c r="H972" s="3" t="s">
        <v>1325</v>
      </c>
      <c r="I972" s="28" t="s">
        <v>13</v>
      </c>
      <c r="J972" s="26"/>
      <c r="K972" s="26"/>
      <c r="L972" s="26"/>
      <c r="M972" s="26"/>
      <c r="N972" s="26"/>
      <c r="O972" s="26"/>
      <c r="P972" s="26"/>
      <c r="Q972" s="26"/>
      <c r="R972" s="26"/>
      <c r="S972" s="26">
        <v>2619.8119999999999</v>
      </c>
      <c r="T972" s="26">
        <v>2619.8119999999999</v>
      </c>
      <c r="U972" s="26">
        <v>2651.3760000000002</v>
      </c>
      <c r="V972" s="26">
        <v>2619.8119999999999</v>
      </c>
      <c r="W972" s="26">
        <v>2651.3760000000002</v>
      </c>
      <c r="X972" s="26">
        <v>2619.8119999999999</v>
      </c>
      <c r="Y972" s="26">
        <v>2651.3760000000002</v>
      </c>
      <c r="Z972" s="26">
        <v>2619.8119999999999</v>
      </c>
      <c r="AA972" s="26">
        <v>2651.3760000000002</v>
      </c>
      <c r="AB972" s="26">
        <v>0</v>
      </c>
      <c r="AC972" s="26">
        <v>0</v>
      </c>
      <c r="AD972" s="26">
        <v>0</v>
      </c>
      <c r="AE972" s="26">
        <v>0</v>
      </c>
      <c r="AF972" s="26">
        <v>0</v>
      </c>
      <c r="AG972" s="22">
        <f t="shared" si="87"/>
        <v>0</v>
      </c>
      <c r="AH972" s="22">
        <f t="shared" si="88"/>
        <v>23704.564000000002</v>
      </c>
      <c r="AI972" s="22">
        <f t="shared" si="89"/>
        <v>0</v>
      </c>
      <c r="AJ972" s="22">
        <f t="shared" si="85"/>
        <v>0</v>
      </c>
      <c r="AK972" s="22">
        <f t="shared" si="86"/>
        <v>23704.564000000002</v>
      </c>
    </row>
    <row r="973" spans="1:37">
      <c r="A973" s="4" t="s">
        <v>16</v>
      </c>
      <c r="B973" s="7" t="s">
        <v>1203</v>
      </c>
      <c r="C973" s="7"/>
      <c r="D973" s="7" t="s">
        <v>1839</v>
      </c>
      <c r="E973" s="7" t="s">
        <v>1853</v>
      </c>
      <c r="F973" s="9" t="s">
        <v>12</v>
      </c>
      <c r="G973" s="9" t="s">
        <v>147</v>
      </c>
      <c r="H973" s="3" t="s">
        <v>1325</v>
      </c>
      <c r="I973" s="28" t="s">
        <v>13</v>
      </c>
      <c r="J973" s="26"/>
      <c r="K973" s="26"/>
      <c r="L973" s="26"/>
      <c r="M973" s="26"/>
      <c r="N973" s="26"/>
      <c r="O973" s="26"/>
      <c r="P973" s="26"/>
      <c r="Q973" s="26"/>
      <c r="R973" s="26"/>
      <c r="S973" s="26">
        <v>0</v>
      </c>
      <c r="T973" s="26">
        <v>0</v>
      </c>
      <c r="U973" s="26">
        <v>0</v>
      </c>
      <c r="V973" s="26">
        <v>0</v>
      </c>
      <c r="W973" s="26">
        <v>0</v>
      </c>
      <c r="X973" s="26">
        <v>0</v>
      </c>
      <c r="Y973" s="26">
        <v>0</v>
      </c>
      <c r="Z973" s="26">
        <v>0</v>
      </c>
      <c r="AA973" s="26">
        <v>0</v>
      </c>
      <c r="AB973" s="26">
        <v>0</v>
      </c>
      <c r="AC973" s="26">
        <v>0</v>
      </c>
      <c r="AD973" s="26">
        <v>0</v>
      </c>
      <c r="AE973" s="26">
        <v>0</v>
      </c>
      <c r="AF973" s="26">
        <v>0</v>
      </c>
      <c r="AG973" s="22">
        <f t="shared" si="87"/>
        <v>0</v>
      </c>
      <c r="AH973" s="22">
        <f t="shared" si="88"/>
        <v>0</v>
      </c>
      <c r="AI973" s="22">
        <f t="shared" si="89"/>
        <v>0</v>
      </c>
      <c r="AJ973" s="22">
        <f t="shared" si="85"/>
        <v>0</v>
      </c>
      <c r="AK973" s="22">
        <f t="shared" si="86"/>
        <v>0</v>
      </c>
    </row>
    <row r="974" spans="1:37">
      <c r="A974" s="4" t="s">
        <v>16</v>
      </c>
      <c r="B974" s="7" t="s">
        <v>1203</v>
      </c>
      <c r="C974" s="7"/>
      <c r="D974" s="7" t="s">
        <v>69</v>
      </c>
      <c r="E974" s="7" t="s">
        <v>123</v>
      </c>
      <c r="F974" s="9" t="s">
        <v>12</v>
      </c>
      <c r="G974" s="9" t="s">
        <v>147</v>
      </c>
      <c r="H974" s="3" t="s">
        <v>1325</v>
      </c>
      <c r="I974" s="28" t="s">
        <v>13</v>
      </c>
      <c r="J974" s="26"/>
      <c r="K974" s="26"/>
      <c r="L974" s="26"/>
      <c r="M974" s="26"/>
      <c r="N974" s="26"/>
      <c r="O974" s="26"/>
      <c r="P974" s="26"/>
      <c r="Q974" s="26"/>
      <c r="R974" s="26"/>
      <c r="S974" s="26">
        <v>5810</v>
      </c>
      <c r="T974" s="26">
        <v>5880</v>
      </c>
      <c r="U974" s="26">
        <v>5810</v>
      </c>
      <c r="V974" s="26">
        <v>5810</v>
      </c>
      <c r="W974" s="26">
        <v>5810</v>
      </c>
      <c r="X974" s="26">
        <v>5880</v>
      </c>
      <c r="Y974" s="26">
        <v>5810</v>
      </c>
      <c r="Z974" s="26">
        <v>5880</v>
      </c>
      <c r="AA974" s="26">
        <v>5810</v>
      </c>
      <c r="AB974" s="26">
        <v>5914.58</v>
      </c>
      <c r="AC974" s="26">
        <v>5914.58</v>
      </c>
      <c r="AD974" s="26">
        <v>5985.84</v>
      </c>
      <c r="AE974" s="26">
        <v>5914.58</v>
      </c>
      <c r="AF974" s="26">
        <v>5985.84</v>
      </c>
      <c r="AG974" s="22">
        <f t="shared" si="87"/>
        <v>0</v>
      </c>
      <c r="AH974" s="22">
        <f t="shared" si="88"/>
        <v>52500</v>
      </c>
      <c r="AI974" s="22">
        <f t="shared" si="89"/>
        <v>17815</v>
      </c>
      <c r="AJ974" s="22">
        <f t="shared" si="85"/>
        <v>11900.42</v>
      </c>
      <c r="AK974" s="22">
        <f t="shared" si="86"/>
        <v>82215.42</v>
      </c>
    </row>
    <row r="975" spans="1:37">
      <c r="A975" s="4" t="s">
        <v>16</v>
      </c>
      <c r="B975" s="7" t="s">
        <v>1203</v>
      </c>
      <c r="C975" s="7"/>
      <c r="D975" s="7" t="s">
        <v>70</v>
      </c>
      <c r="E975" s="7" t="s">
        <v>124</v>
      </c>
      <c r="F975" s="9" t="s">
        <v>12</v>
      </c>
      <c r="G975" s="9" t="s">
        <v>147</v>
      </c>
      <c r="H975" s="3" t="s">
        <v>1325</v>
      </c>
      <c r="I975" s="28" t="s">
        <v>13</v>
      </c>
      <c r="J975" s="26"/>
      <c r="K975" s="26"/>
      <c r="L975" s="26"/>
      <c r="M975" s="26"/>
      <c r="N975" s="26"/>
      <c r="O975" s="26"/>
      <c r="P975" s="26"/>
      <c r="Q975" s="26"/>
      <c r="R975" s="26"/>
      <c r="S975" s="26">
        <v>32628</v>
      </c>
      <c r="T975" s="26">
        <v>32628</v>
      </c>
      <c r="U975" s="26">
        <v>48942</v>
      </c>
      <c r="V975" s="26">
        <v>32628</v>
      </c>
      <c r="W975" s="26">
        <v>57099</v>
      </c>
      <c r="X975" s="26">
        <v>146826</v>
      </c>
      <c r="Y975" s="26">
        <v>138669</v>
      </c>
      <c r="Z975" s="26">
        <v>130512</v>
      </c>
      <c r="AA975" s="26">
        <v>73413</v>
      </c>
      <c r="AB975" s="26">
        <v>78744.386899999998</v>
      </c>
      <c r="AC975" s="26">
        <v>94493.264280000003</v>
      </c>
      <c r="AD975" s="26">
        <v>62995.50952</v>
      </c>
      <c r="AE975" s="26">
        <v>62995.50952</v>
      </c>
      <c r="AF975" s="26">
        <v>62995.50952</v>
      </c>
      <c r="AG975" s="22">
        <f t="shared" si="87"/>
        <v>0</v>
      </c>
      <c r="AH975" s="22">
        <f t="shared" si="88"/>
        <v>693345</v>
      </c>
      <c r="AI975" s="22">
        <f t="shared" si="89"/>
        <v>236233.16069999998</v>
      </c>
      <c r="AJ975" s="22">
        <f t="shared" si="85"/>
        <v>125991.01904</v>
      </c>
      <c r="AK975" s="22">
        <f t="shared" si="86"/>
        <v>1055569.1797400001</v>
      </c>
    </row>
    <row r="976" spans="1:37">
      <c r="A976" s="4" t="s">
        <v>16</v>
      </c>
      <c r="B976" s="7" t="s">
        <v>1203</v>
      </c>
      <c r="C976" s="7"/>
      <c r="D976" s="7" t="s">
        <v>71</v>
      </c>
      <c r="E976" s="7" t="s">
        <v>125</v>
      </c>
      <c r="F976" s="9" t="s">
        <v>12</v>
      </c>
      <c r="G976" s="9" t="s">
        <v>147</v>
      </c>
      <c r="H976" s="3" t="s">
        <v>1325</v>
      </c>
      <c r="I976" s="28" t="s">
        <v>13</v>
      </c>
      <c r="J976" s="26"/>
      <c r="K976" s="26"/>
      <c r="L976" s="26"/>
      <c r="M976" s="26"/>
      <c r="N976" s="26"/>
      <c r="O976" s="26"/>
      <c r="P976" s="26"/>
      <c r="Q976" s="26"/>
      <c r="R976" s="26"/>
      <c r="S976" s="26">
        <v>6818.76</v>
      </c>
      <c r="T976" s="26">
        <v>6818.76</v>
      </c>
      <c r="U976" s="26">
        <v>6818.76</v>
      </c>
      <c r="V976" s="26">
        <v>9091.68</v>
      </c>
      <c r="W976" s="26">
        <v>11364.6</v>
      </c>
      <c r="X976" s="26">
        <v>20456.28</v>
      </c>
      <c r="Y976" s="26">
        <v>13637.52</v>
      </c>
      <c r="Z976" s="26">
        <v>36366.720000000001</v>
      </c>
      <c r="AA976" s="26">
        <v>56823</v>
      </c>
      <c r="AB976" s="26">
        <v>28698.682320000004</v>
      </c>
      <c r="AC976" s="26">
        <v>23915.568600000002</v>
      </c>
      <c r="AD976" s="26">
        <v>9566.2274400000006</v>
      </c>
      <c r="AE976" s="26">
        <v>7174.6705800000009</v>
      </c>
      <c r="AF976" s="26">
        <v>7174.6705800000009</v>
      </c>
      <c r="AG976" s="22">
        <f t="shared" si="87"/>
        <v>0</v>
      </c>
      <c r="AH976" s="22">
        <f t="shared" si="88"/>
        <v>168196.08000000002</v>
      </c>
      <c r="AI976" s="22">
        <f t="shared" si="89"/>
        <v>62180.478360000008</v>
      </c>
      <c r="AJ976" s="22">
        <f t="shared" si="85"/>
        <v>14349.341160000002</v>
      </c>
      <c r="AK976" s="22">
        <f t="shared" si="86"/>
        <v>244725.89952000001</v>
      </c>
    </row>
    <row r="977" spans="1:37">
      <c r="A977" s="4" t="s">
        <v>16</v>
      </c>
      <c r="B977" s="7" t="s">
        <v>1203</v>
      </c>
      <c r="C977" s="7"/>
      <c r="D977" s="7" t="s">
        <v>72</v>
      </c>
      <c r="E977" s="7" t="s">
        <v>126</v>
      </c>
      <c r="F977" s="9" t="s">
        <v>12</v>
      </c>
      <c r="G977" s="9" t="s">
        <v>147</v>
      </c>
      <c r="H977" s="3" t="s">
        <v>1325</v>
      </c>
      <c r="I977" s="28" t="s">
        <v>13</v>
      </c>
      <c r="J977" s="26"/>
      <c r="K977" s="26"/>
      <c r="L977" s="26"/>
      <c r="M977" s="26"/>
      <c r="N977" s="26"/>
      <c r="O977" s="26"/>
      <c r="P977" s="26"/>
      <c r="Q977" s="26"/>
      <c r="R977" s="26"/>
      <c r="S977" s="26">
        <v>1529.4720000000002</v>
      </c>
      <c r="T977" s="26">
        <v>1511.2640000000001</v>
      </c>
      <c r="U977" s="26">
        <v>1511.2640000000001</v>
      </c>
      <c r="V977" s="26">
        <v>1511.2640000000001</v>
      </c>
      <c r="W977" s="26">
        <v>1511.2640000000001</v>
      </c>
      <c r="X977" s="26">
        <v>1529.4720000000002</v>
      </c>
      <c r="Y977" s="26">
        <v>1511.2640000000001</v>
      </c>
      <c r="Z977" s="26">
        <v>1529.4720000000002</v>
      </c>
      <c r="AA977" s="26">
        <v>1511.2640000000001</v>
      </c>
      <c r="AB977" s="26">
        <v>589.17666200000008</v>
      </c>
      <c r="AC977" s="26">
        <v>596.2751760000001</v>
      </c>
      <c r="AD977" s="26">
        <v>589.17666200000008</v>
      </c>
      <c r="AE977" s="26">
        <v>596.2751760000001</v>
      </c>
      <c r="AF977" s="26">
        <v>589.17666200000008</v>
      </c>
      <c r="AG977" s="22">
        <f t="shared" si="87"/>
        <v>0</v>
      </c>
      <c r="AH977" s="22">
        <f t="shared" si="88"/>
        <v>13656</v>
      </c>
      <c r="AI977" s="22">
        <f t="shared" si="89"/>
        <v>1774.6285000000003</v>
      </c>
      <c r="AJ977" s="22">
        <f t="shared" si="85"/>
        <v>1185.4518380000002</v>
      </c>
      <c r="AK977" s="22">
        <f t="shared" si="86"/>
        <v>16616.080338000003</v>
      </c>
    </row>
    <row r="978" spans="1:37">
      <c r="A978" s="4" t="s">
        <v>16</v>
      </c>
      <c r="B978" s="7" t="s">
        <v>1203</v>
      </c>
      <c r="C978" s="7"/>
      <c r="D978" s="7" t="s">
        <v>73</v>
      </c>
      <c r="E978" s="7" t="s">
        <v>127</v>
      </c>
      <c r="F978" s="9" t="s">
        <v>12</v>
      </c>
      <c r="G978" s="9" t="s">
        <v>147</v>
      </c>
      <c r="H978" s="3" t="s">
        <v>1325</v>
      </c>
      <c r="I978" s="28" t="s">
        <v>13</v>
      </c>
      <c r="J978" s="26"/>
      <c r="K978" s="26"/>
      <c r="L978" s="26"/>
      <c r="M978" s="26"/>
      <c r="N978" s="26"/>
      <c r="O978" s="26"/>
      <c r="P978" s="26"/>
      <c r="Q978" s="26"/>
      <c r="R978" s="26"/>
      <c r="S978" s="26">
        <v>27172.880000000001</v>
      </c>
      <c r="T978" s="26">
        <v>31054.720000000001</v>
      </c>
      <c r="U978" s="26">
        <v>31054.720000000001</v>
      </c>
      <c r="V978" s="26">
        <v>58227.6</v>
      </c>
      <c r="W978" s="26">
        <v>58227.6</v>
      </c>
      <c r="X978" s="26">
        <v>38818.400000000001</v>
      </c>
      <c r="Y978" s="26">
        <v>31054.720000000001</v>
      </c>
      <c r="Z978" s="26">
        <v>31054.720000000001</v>
      </c>
      <c r="AA978" s="26">
        <v>19409.2</v>
      </c>
      <c r="AB978" s="26">
        <v>11855.139360000001</v>
      </c>
      <c r="AC978" s="26">
        <v>23710.278720000002</v>
      </c>
      <c r="AD978" s="26">
        <v>27661.991840000002</v>
      </c>
      <c r="AE978" s="26">
        <v>27661.991840000002</v>
      </c>
      <c r="AF978" s="26">
        <v>31613.704960000003</v>
      </c>
      <c r="AG978" s="22">
        <f t="shared" si="87"/>
        <v>0</v>
      </c>
      <c r="AH978" s="22">
        <f t="shared" si="88"/>
        <v>326074.56</v>
      </c>
      <c r="AI978" s="22">
        <f t="shared" si="89"/>
        <v>63227.409920000006</v>
      </c>
      <c r="AJ978" s="22">
        <f t="shared" si="85"/>
        <v>59275.696800000005</v>
      </c>
      <c r="AK978" s="22">
        <f t="shared" si="86"/>
        <v>448577.66671999998</v>
      </c>
    </row>
    <row r="979" spans="1:37">
      <c r="A979" s="4" t="s">
        <v>16</v>
      </c>
      <c r="B979" s="7" t="s">
        <v>1203</v>
      </c>
      <c r="C979" s="7"/>
      <c r="D979" s="7" t="s">
        <v>74</v>
      </c>
      <c r="E979" s="7" t="s">
        <v>128</v>
      </c>
      <c r="F979" s="9" t="s">
        <v>12</v>
      </c>
      <c r="G979" s="9" t="s">
        <v>147</v>
      </c>
      <c r="H979" s="3" t="s">
        <v>1325</v>
      </c>
      <c r="I979" s="28" t="s">
        <v>13</v>
      </c>
      <c r="J979" s="26"/>
      <c r="K979" s="26"/>
      <c r="L979" s="26"/>
      <c r="M979" s="26"/>
      <c r="N979" s="26"/>
      <c r="O979" s="26"/>
      <c r="P979" s="26"/>
      <c r="Q979" s="26"/>
      <c r="R979" s="26"/>
      <c r="S979" s="26">
        <v>14385.42</v>
      </c>
      <c r="T979" s="26">
        <v>14214.165000000003</v>
      </c>
      <c r="U979" s="26">
        <v>14214.165000000003</v>
      </c>
      <c r="V979" s="26">
        <v>14214.165000000003</v>
      </c>
      <c r="W979" s="26">
        <v>14214.165000000003</v>
      </c>
      <c r="X979" s="26">
        <v>14385.42</v>
      </c>
      <c r="Y979" s="26">
        <v>14214.165000000003</v>
      </c>
      <c r="Z979" s="26">
        <v>14385.42</v>
      </c>
      <c r="AA979" s="26">
        <v>14214.165000000003</v>
      </c>
      <c r="AB979" s="26">
        <v>10852.493854</v>
      </c>
      <c r="AC979" s="26">
        <v>10983.246792000002</v>
      </c>
      <c r="AD979" s="26">
        <v>10852.493854</v>
      </c>
      <c r="AE979" s="26">
        <v>10983.246792000002</v>
      </c>
      <c r="AF979" s="26">
        <v>10852.493854</v>
      </c>
      <c r="AG979" s="22">
        <f t="shared" si="87"/>
        <v>0</v>
      </c>
      <c r="AH979" s="22">
        <f t="shared" si="88"/>
        <v>128441.25000000003</v>
      </c>
      <c r="AI979" s="22">
        <f t="shared" si="89"/>
        <v>32688.234500000002</v>
      </c>
      <c r="AJ979" s="22">
        <f t="shared" si="85"/>
        <v>21835.740646000002</v>
      </c>
      <c r="AK979" s="22">
        <f t="shared" si="86"/>
        <v>182965.22514600001</v>
      </c>
    </row>
    <row r="980" spans="1:37">
      <c r="A980" s="4" t="s">
        <v>16</v>
      </c>
      <c r="B980" s="7" t="s">
        <v>1203</v>
      </c>
      <c r="C980" s="7"/>
      <c r="D980" s="7" t="s">
        <v>75</v>
      </c>
      <c r="E980" s="7" t="s">
        <v>129</v>
      </c>
      <c r="F980" s="9" t="s">
        <v>12</v>
      </c>
      <c r="G980" s="9" t="s">
        <v>147</v>
      </c>
      <c r="H980" s="3" t="s">
        <v>1325</v>
      </c>
      <c r="I980" s="28" t="s">
        <v>13</v>
      </c>
      <c r="J980" s="26"/>
      <c r="K980" s="26"/>
      <c r="L980" s="26"/>
      <c r="M980" s="26"/>
      <c r="N980" s="26"/>
      <c r="O980" s="26"/>
      <c r="P980" s="26"/>
      <c r="Q980" s="26"/>
      <c r="R980" s="26"/>
      <c r="S980" s="26">
        <v>145854.57200000001</v>
      </c>
      <c r="T980" s="26">
        <v>145854.57200000001</v>
      </c>
      <c r="U980" s="26">
        <v>147611.856</v>
      </c>
      <c r="V980" s="26">
        <v>145854.57200000001</v>
      </c>
      <c r="W980" s="26">
        <v>147611.856</v>
      </c>
      <c r="X980" s="26">
        <v>145854.57200000001</v>
      </c>
      <c r="Y980" s="26">
        <v>147611.856</v>
      </c>
      <c r="Z980" s="26">
        <v>145854.57200000001</v>
      </c>
      <c r="AA980" s="26">
        <v>147611.856</v>
      </c>
      <c r="AB980" s="26">
        <v>147788.11742400003</v>
      </c>
      <c r="AC980" s="26">
        <v>147788.11742400003</v>
      </c>
      <c r="AD980" s="26">
        <v>147788.11742400003</v>
      </c>
      <c r="AE980" s="26">
        <v>147788.11742400003</v>
      </c>
      <c r="AF980" s="26">
        <v>147788.11742400003</v>
      </c>
      <c r="AG980" s="22">
        <f t="shared" si="87"/>
        <v>0</v>
      </c>
      <c r="AH980" s="22">
        <f t="shared" si="88"/>
        <v>1319720.284</v>
      </c>
      <c r="AI980" s="22">
        <f t="shared" si="89"/>
        <v>443364.35227200005</v>
      </c>
      <c r="AJ980" s="22">
        <f t="shared" si="85"/>
        <v>295576.23484800005</v>
      </c>
      <c r="AK980" s="22">
        <f t="shared" si="86"/>
        <v>2058660.8711200003</v>
      </c>
    </row>
    <row r="981" spans="1:37">
      <c r="A981" s="4" t="s">
        <v>16</v>
      </c>
      <c r="B981" s="7" t="s">
        <v>1203</v>
      </c>
      <c r="C981" s="7"/>
      <c r="D981" s="7" t="s">
        <v>76</v>
      </c>
      <c r="E981" s="7" t="s">
        <v>130</v>
      </c>
      <c r="F981" s="9" t="s">
        <v>12</v>
      </c>
      <c r="G981" s="9" t="s">
        <v>147</v>
      </c>
      <c r="H981" s="3" t="s">
        <v>1325</v>
      </c>
      <c r="I981" s="28" t="s">
        <v>13</v>
      </c>
      <c r="J981" s="26"/>
      <c r="K981" s="26"/>
      <c r="L981" s="26"/>
      <c r="M981" s="26"/>
      <c r="N981" s="26"/>
      <c r="O981" s="26"/>
      <c r="P981" s="26"/>
      <c r="Q981" s="26"/>
      <c r="R981" s="26"/>
      <c r="S981" s="26">
        <v>0</v>
      </c>
      <c r="T981" s="26">
        <v>0</v>
      </c>
      <c r="U981" s="26">
        <v>0</v>
      </c>
      <c r="V981" s="26">
        <v>0</v>
      </c>
      <c r="W981" s="26">
        <v>0</v>
      </c>
      <c r="X981" s="26">
        <v>0</v>
      </c>
      <c r="Y981" s="26">
        <v>0</v>
      </c>
      <c r="Z981" s="26">
        <v>0</v>
      </c>
      <c r="AA981" s="26">
        <v>0</v>
      </c>
      <c r="AB981" s="26">
        <v>0</v>
      </c>
      <c r="AC981" s="26">
        <v>0</v>
      </c>
      <c r="AD981" s="26">
        <v>0</v>
      </c>
      <c r="AE981" s="26">
        <v>0</v>
      </c>
      <c r="AF981" s="26">
        <v>0</v>
      </c>
      <c r="AG981" s="22">
        <f t="shared" si="87"/>
        <v>0</v>
      </c>
      <c r="AH981" s="22">
        <f t="shared" si="88"/>
        <v>0</v>
      </c>
      <c r="AI981" s="22">
        <f t="shared" si="89"/>
        <v>0</v>
      </c>
      <c r="AJ981" s="22">
        <f t="shared" si="85"/>
        <v>0</v>
      </c>
      <c r="AK981" s="22">
        <f t="shared" si="86"/>
        <v>0</v>
      </c>
    </row>
    <row r="982" spans="1:37">
      <c r="A982" s="4" t="s">
        <v>16</v>
      </c>
      <c r="B982" s="7" t="s">
        <v>1203</v>
      </c>
      <c r="C982" s="7"/>
      <c r="D982" s="7" t="s">
        <v>77</v>
      </c>
      <c r="E982" s="7" t="s">
        <v>131</v>
      </c>
      <c r="F982" s="9" t="s">
        <v>12</v>
      </c>
      <c r="G982" s="9" t="s">
        <v>147</v>
      </c>
      <c r="H982" s="3" t="s">
        <v>1325</v>
      </c>
      <c r="I982" s="28" t="s">
        <v>13</v>
      </c>
      <c r="J982" s="26"/>
      <c r="K982" s="26"/>
      <c r="L982" s="26"/>
      <c r="M982" s="26"/>
      <c r="N982" s="26"/>
      <c r="O982" s="26"/>
      <c r="P982" s="26"/>
      <c r="Q982" s="26"/>
      <c r="R982" s="26"/>
      <c r="S982" s="26">
        <v>0</v>
      </c>
      <c r="T982" s="26">
        <v>0</v>
      </c>
      <c r="U982" s="26">
        <v>0</v>
      </c>
      <c r="V982" s="26">
        <v>0</v>
      </c>
      <c r="W982" s="26">
        <v>0</v>
      </c>
      <c r="X982" s="26">
        <v>0</v>
      </c>
      <c r="Y982" s="26">
        <v>0</v>
      </c>
      <c r="Z982" s="26">
        <v>0</v>
      </c>
      <c r="AA982" s="26">
        <v>0</v>
      </c>
      <c r="AB982" s="26">
        <v>0</v>
      </c>
      <c r="AC982" s="26">
        <v>0</v>
      </c>
      <c r="AD982" s="26">
        <v>0</v>
      </c>
      <c r="AE982" s="26">
        <v>0</v>
      </c>
      <c r="AF982" s="26">
        <v>0</v>
      </c>
      <c r="AG982" s="22">
        <f t="shared" si="87"/>
        <v>0</v>
      </c>
      <c r="AH982" s="22">
        <f t="shared" si="88"/>
        <v>0</v>
      </c>
      <c r="AI982" s="22">
        <f t="shared" si="89"/>
        <v>0</v>
      </c>
      <c r="AJ982" s="22">
        <f t="shared" si="85"/>
        <v>0</v>
      </c>
      <c r="AK982" s="22">
        <f t="shared" si="86"/>
        <v>0</v>
      </c>
    </row>
    <row r="983" spans="1:37">
      <c r="A983" s="4" t="s">
        <v>15</v>
      </c>
      <c r="B983" s="7" t="s">
        <v>142</v>
      </c>
      <c r="C983" s="7"/>
      <c r="D983" s="7" t="s">
        <v>37</v>
      </c>
      <c r="E983" s="7" t="s">
        <v>91</v>
      </c>
      <c r="F983" s="9" t="s">
        <v>143</v>
      </c>
      <c r="G983" s="9" t="s">
        <v>11</v>
      </c>
      <c r="H983" s="3" t="s">
        <v>1325</v>
      </c>
      <c r="I983" s="28" t="s">
        <v>13</v>
      </c>
      <c r="J983" s="26"/>
      <c r="K983" s="26"/>
      <c r="L983" s="26"/>
      <c r="M983" s="26"/>
      <c r="N983" s="26"/>
      <c r="O983" s="26"/>
      <c r="P983" s="26"/>
      <c r="Q983" s="26"/>
      <c r="R983" s="26"/>
      <c r="S983" s="26">
        <v>10870.754999999999</v>
      </c>
      <c r="T983" s="26">
        <v>10353.1</v>
      </c>
      <c r="U983" s="26">
        <v>15529.65</v>
      </c>
      <c r="V983" s="26">
        <v>8282.48</v>
      </c>
      <c r="W983" s="26">
        <v>11906.065000000001</v>
      </c>
      <c r="X983" s="26">
        <v>5176.55</v>
      </c>
      <c r="Y983" s="26">
        <v>7764.8249999999998</v>
      </c>
      <c r="Z983" s="26">
        <v>3416.5229999999997</v>
      </c>
      <c r="AA983" s="26">
        <v>3105.93</v>
      </c>
      <c r="AB983" s="26">
        <v>6766.32024</v>
      </c>
      <c r="AC983" s="26">
        <v>6991.8642479999999</v>
      </c>
      <c r="AD983" s="26">
        <v>15788.08056</v>
      </c>
      <c r="AE983" s="26">
        <v>11841.060420000002</v>
      </c>
      <c r="AF983" s="26">
        <v>11277.2004</v>
      </c>
      <c r="AG983" s="22">
        <f t="shared" si="87"/>
        <v>0</v>
      </c>
      <c r="AH983" s="22">
        <f t="shared" si="88"/>
        <v>76405.877999999997</v>
      </c>
      <c r="AI983" s="22">
        <f t="shared" si="89"/>
        <v>29546.265048000001</v>
      </c>
      <c r="AJ983" s="22">
        <f t="shared" si="85"/>
        <v>23118.260820000003</v>
      </c>
      <c r="AK983" s="22">
        <f t="shared" si="86"/>
        <v>129070.40386799999</v>
      </c>
    </row>
    <row r="984" spans="1:37">
      <c r="A984" s="4" t="s">
        <v>15</v>
      </c>
      <c r="B984" s="7" t="s">
        <v>142</v>
      </c>
      <c r="C984" s="7"/>
      <c r="D984" s="7" t="s">
        <v>43</v>
      </c>
      <c r="E984" s="7" t="s">
        <v>97</v>
      </c>
      <c r="F984" s="9" t="s">
        <v>143</v>
      </c>
      <c r="G984" s="9" t="s">
        <v>11</v>
      </c>
      <c r="H984" s="3" t="s">
        <v>1325</v>
      </c>
      <c r="I984" s="28" t="s">
        <v>13</v>
      </c>
      <c r="J984" s="26"/>
      <c r="K984" s="26"/>
      <c r="L984" s="26"/>
      <c r="M984" s="26"/>
      <c r="N984" s="26"/>
      <c r="O984" s="26"/>
      <c r="P984" s="26"/>
      <c r="Q984" s="26"/>
      <c r="R984" s="26"/>
      <c r="S984" s="26">
        <v>0</v>
      </c>
      <c r="T984" s="26">
        <v>0</v>
      </c>
      <c r="U984" s="26">
        <v>0</v>
      </c>
      <c r="V984" s="26">
        <v>0</v>
      </c>
      <c r="W984" s="26">
        <v>0</v>
      </c>
      <c r="X984" s="26">
        <v>0</v>
      </c>
      <c r="Y984" s="26">
        <v>0</v>
      </c>
      <c r="Z984" s="26">
        <v>0</v>
      </c>
      <c r="AA984" s="26">
        <v>0</v>
      </c>
      <c r="AB984" s="26">
        <v>0</v>
      </c>
      <c r="AC984" s="26">
        <v>0</v>
      </c>
      <c r="AD984" s="26">
        <v>0</v>
      </c>
      <c r="AE984" s="26">
        <v>0</v>
      </c>
      <c r="AF984" s="26">
        <v>0</v>
      </c>
      <c r="AG984" s="22">
        <f t="shared" si="87"/>
        <v>0</v>
      </c>
      <c r="AH984" s="22">
        <f t="shared" si="88"/>
        <v>0</v>
      </c>
      <c r="AI984" s="22">
        <f t="shared" si="89"/>
        <v>0</v>
      </c>
      <c r="AJ984" s="22">
        <f t="shared" si="85"/>
        <v>0</v>
      </c>
      <c r="AK984" s="22">
        <f t="shared" si="86"/>
        <v>0</v>
      </c>
    </row>
    <row r="985" spans="1:37">
      <c r="A985" s="4" t="s">
        <v>15</v>
      </c>
      <c r="B985" s="7" t="s">
        <v>142</v>
      </c>
      <c r="C985" s="7"/>
      <c r="D985" s="7" t="s">
        <v>68</v>
      </c>
      <c r="E985" s="7" t="s">
        <v>122</v>
      </c>
      <c r="F985" s="9" t="s">
        <v>143</v>
      </c>
      <c r="G985" s="9" t="s">
        <v>11</v>
      </c>
      <c r="H985" s="3" t="s">
        <v>1325</v>
      </c>
      <c r="I985" s="28" t="s">
        <v>13</v>
      </c>
      <c r="J985" s="26"/>
      <c r="K985" s="26"/>
      <c r="L985" s="26"/>
      <c r="M985" s="26"/>
      <c r="N985" s="26"/>
      <c r="O985" s="26"/>
      <c r="P985" s="26"/>
      <c r="Q985" s="26"/>
      <c r="R985" s="26"/>
      <c r="S985" s="26">
        <v>75308.625</v>
      </c>
      <c r="T985" s="26">
        <v>96972.75</v>
      </c>
      <c r="U985" s="26">
        <v>120700.125</v>
      </c>
      <c r="V985" s="26">
        <v>160933.5</v>
      </c>
      <c r="W985" s="26">
        <v>178471.125</v>
      </c>
      <c r="X985" s="26">
        <v>124826.625</v>
      </c>
      <c r="Y985" s="26">
        <v>87688.125</v>
      </c>
      <c r="Z985" s="26">
        <v>46423.125</v>
      </c>
      <c r="AA985" s="26">
        <v>25790.625</v>
      </c>
      <c r="AB985" s="26">
        <v>34659.845999999998</v>
      </c>
      <c r="AC985" s="26">
        <v>45324.414000000004</v>
      </c>
      <c r="AD985" s="26">
        <v>67986.620999999999</v>
      </c>
      <c r="AE985" s="26">
        <v>97314.183000000005</v>
      </c>
      <c r="AF985" s="26">
        <v>125308.674</v>
      </c>
      <c r="AG985" s="22">
        <f t="shared" si="87"/>
        <v>0</v>
      </c>
      <c r="AH985" s="22">
        <f t="shared" si="88"/>
        <v>917114.625</v>
      </c>
      <c r="AI985" s="22">
        <f t="shared" si="89"/>
        <v>147970.88099999999</v>
      </c>
      <c r="AJ985" s="22">
        <f t="shared" si="85"/>
        <v>222622.85700000002</v>
      </c>
      <c r="AK985" s="22">
        <f t="shared" si="86"/>
        <v>1287708.3629999999</v>
      </c>
    </row>
    <row r="986" spans="1:37">
      <c r="A986" s="4" t="s">
        <v>15</v>
      </c>
      <c r="B986" s="7" t="s">
        <v>142</v>
      </c>
      <c r="C986" s="7"/>
      <c r="D986" s="7" t="s">
        <v>45</v>
      </c>
      <c r="E986" s="7" t="s">
        <v>99</v>
      </c>
      <c r="F986" s="9" t="s">
        <v>143</v>
      </c>
      <c r="G986" s="9" t="s">
        <v>11</v>
      </c>
      <c r="H986" s="3" t="s">
        <v>1325</v>
      </c>
      <c r="I986" s="28" t="s">
        <v>13</v>
      </c>
      <c r="J986" s="26"/>
      <c r="K986" s="26"/>
      <c r="L986" s="26"/>
      <c r="M986" s="26"/>
      <c r="N986" s="26"/>
      <c r="O986" s="26"/>
      <c r="P986" s="26"/>
      <c r="Q986" s="26"/>
      <c r="R986" s="26"/>
      <c r="S986" s="26">
        <v>0</v>
      </c>
      <c r="T986" s="26">
        <v>0</v>
      </c>
      <c r="U986" s="26">
        <v>0</v>
      </c>
      <c r="V986" s="26">
        <v>0</v>
      </c>
      <c r="W986" s="26">
        <v>0</v>
      </c>
      <c r="X986" s="26">
        <v>0</v>
      </c>
      <c r="Y986" s="26">
        <v>0</v>
      </c>
      <c r="Z986" s="26">
        <v>0</v>
      </c>
      <c r="AA986" s="26">
        <v>0</v>
      </c>
      <c r="AB986" s="26">
        <v>0</v>
      </c>
      <c r="AC986" s="26">
        <v>0</v>
      </c>
      <c r="AD986" s="26">
        <v>0</v>
      </c>
      <c r="AE986" s="26">
        <v>0</v>
      </c>
      <c r="AF986" s="26">
        <v>0</v>
      </c>
      <c r="AG986" s="22">
        <f t="shared" si="87"/>
        <v>0</v>
      </c>
      <c r="AH986" s="22">
        <f t="shared" si="88"/>
        <v>0</v>
      </c>
      <c r="AI986" s="22">
        <f t="shared" si="89"/>
        <v>0</v>
      </c>
      <c r="AJ986" s="22">
        <f t="shared" si="85"/>
        <v>0</v>
      </c>
      <c r="AK986" s="22">
        <f t="shared" si="86"/>
        <v>0</v>
      </c>
    </row>
    <row r="987" spans="1:37">
      <c r="A987" s="4" t="s">
        <v>15</v>
      </c>
      <c r="B987" s="7" t="s">
        <v>142</v>
      </c>
      <c r="C987" s="7"/>
      <c r="D987" s="7" t="s">
        <v>78</v>
      </c>
      <c r="E987" s="7" t="s">
        <v>134</v>
      </c>
      <c r="F987" s="9" t="s">
        <v>143</v>
      </c>
      <c r="G987" s="9" t="s">
        <v>11</v>
      </c>
      <c r="H987" s="3" t="s">
        <v>1325</v>
      </c>
      <c r="I987" s="28" t="s">
        <v>13</v>
      </c>
      <c r="J987" s="26"/>
      <c r="K987" s="26"/>
      <c r="L987" s="26"/>
      <c r="M987" s="26"/>
      <c r="N987" s="26"/>
      <c r="O987" s="26"/>
      <c r="P987" s="26"/>
      <c r="Q987" s="26"/>
      <c r="R987" s="26"/>
      <c r="S987" s="26">
        <v>0</v>
      </c>
      <c r="T987" s="26">
        <v>0</v>
      </c>
      <c r="U987" s="26">
        <v>0</v>
      </c>
      <c r="V987" s="26">
        <v>0</v>
      </c>
      <c r="W987" s="26">
        <v>0</v>
      </c>
      <c r="X987" s="26">
        <v>0</v>
      </c>
      <c r="Y987" s="26">
        <v>0</v>
      </c>
      <c r="Z987" s="26">
        <v>0</v>
      </c>
      <c r="AA987" s="26">
        <v>0</v>
      </c>
      <c r="AB987" s="26">
        <v>0</v>
      </c>
      <c r="AC987" s="26">
        <v>0</v>
      </c>
      <c r="AD987" s="26">
        <v>0</v>
      </c>
      <c r="AE987" s="26">
        <v>0</v>
      </c>
      <c r="AF987" s="26">
        <v>0</v>
      </c>
      <c r="AG987" s="22">
        <f t="shared" si="87"/>
        <v>0</v>
      </c>
      <c r="AH987" s="22">
        <f t="shared" si="88"/>
        <v>0</v>
      </c>
      <c r="AI987" s="22">
        <f t="shared" si="89"/>
        <v>0</v>
      </c>
      <c r="AJ987" s="22">
        <f t="shared" si="85"/>
        <v>0</v>
      </c>
      <c r="AK987" s="22">
        <f t="shared" si="86"/>
        <v>0</v>
      </c>
    </row>
    <row r="988" spans="1:37">
      <c r="A988" s="4" t="s">
        <v>15</v>
      </c>
      <c r="B988" s="7" t="s">
        <v>142</v>
      </c>
      <c r="C988" s="7"/>
      <c r="D988" s="7" t="s">
        <v>52</v>
      </c>
      <c r="E988" s="7" t="s">
        <v>106</v>
      </c>
      <c r="F988" s="9" t="s">
        <v>143</v>
      </c>
      <c r="G988" s="9" t="s">
        <v>11</v>
      </c>
      <c r="H988" s="3" t="s">
        <v>1325</v>
      </c>
      <c r="I988" s="28" t="s">
        <v>13</v>
      </c>
      <c r="J988" s="26"/>
      <c r="K988" s="26"/>
      <c r="L988" s="26"/>
      <c r="M988" s="26"/>
      <c r="N988" s="26"/>
      <c r="O988" s="26"/>
      <c r="P988" s="26"/>
      <c r="Q988" s="26"/>
      <c r="R988" s="26"/>
      <c r="S988" s="26">
        <v>0</v>
      </c>
      <c r="T988" s="26">
        <v>0</v>
      </c>
      <c r="U988" s="26">
        <v>0</v>
      </c>
      <c r="V988" s="26">
        <v>0</v>
      </c>
      <c r="W988" s="26">
        <v>0</v>
      </c>
      <c r="X988" s="26">
        <v>0</v>
      </c>
      <c r="Y988" s="26">
        <v>0</v>
      </c>
      <c r="Z988" s="26">
        <v>0</v>
      </c>
      <c r="AA988" s="26">
        <v>0</v>
      </c>
      <c r="AB988" s="26">
        <v>12674.1</v>
      </c>
      <c r="AC988" s="26">
        <v>12826.800000000001</v>
      </c>
      <c r="AD988" s="26">
        <v>12674.1</v>
      </c>
      <c r="AE988" s="26">
        <v>12826.800000000001</v>
      </c>
      <c r="AF988" s="26">
        <v>12674.1</v>
      </c>
      <c r="AG988" s="22">
        <f t="shared" si="87"/>
        <v>0</v>
      </c>
      <c r="AH988" s="22">
        <f t="shared" si="88"/>
        <v>0</v>
      </c>
      <c r="AI988" s="22">
        <f t="shared" si="89"/>
        <v>38175</v>
      </c>
      <c r="AJ988" s="22">
        <f t="shared" si="85"/>
        <v>25500.9</v>
      </c>
      <c r="AK988" s="22">
        <f t="shared" si="86"/>
        <v>63675.9</v>
      </c>
    </row>
    <row r="989" spans="1:37">
      <c r="A989" s="4" t="s">
        <v>15</v>
      </c>
      <c r="B989" s="7" t="s">
        <v>142</v>
      </c>
      <c r="C989" s="7"/>
      <c r="D989" s="7" t="s">
        <v>53</v>
      </c>
      <c r="E989" s="7" t="s">
        <v>107</v>
      </c>
      <c r="F989" s="9" t="s">
        <v>143</v>
      </c>
      <c r="G989" s="9" t="s">
        <v>11</v>
      </c>
      <c r="H989" s="3" t="s">
        <v>1325</v>
      </c>
      <c r="I989" s="28" t="s">
        <v>13</v>
      </c>
      <c r="J989" s="26"/>
      <c r="K989" s="26"/>
      <c r="L989" s="26"/>
      <c r="M989" s="26"/>
      <c r="N989" s="26"/>
      <c r="O989" s="26"/>
      <c r="P989" s="26"/>
      <c r="Q989" s="26"/>
      <c r="R989" s="26"/>
      <c r="S989" s="26">
        <v>4275.6000000000004</v>
      </c>
      <c r="T989" s="26">
        <v>4224.7000000000007</v>
      </c>
      <c r="U989" s="26">
        <v>4224.7000000000007</v>
      </c>
      <c r="V989" s="26">
        <v>4224.7000000000007</v>
      </c>
      <c r="W989" s="26">
        <v>4224.7000000000007</v>
      </c>
      <c r="X989" s="26">
        <v>4275.6000000000004</v>
      </c>
      <c r="Y989" s="26">
        <v>4224.7000000000007</v>
      </c>
      <c r="Z989" s="26">
        <v>4275.6000000000004</v>
      </c>
      <c r="AA989" s="26">
        <v>4224.7000000000007</v>
      </c>
      <c r="AB989" s="26">
        <v>8601.4892000000018</v>
      </c>
      <c r="AC989" s="26">
        <v>8705.1216000000004</v>
      </c>
      <c r="AD989" s="26">
        <v>8601.4892000000018</v>
      </c>
      <c r="AE989" s="26">
        <v>8705.1216000000004</v>
      </c>
      <c r="AF989" s="26">
        <v>8601.4892000000018</v>
      </c>
      <c r="AG989" s="22">
        <f t="shared" si="87"/>
        <v>0</v>
      </c>
      <c r="AH989" s="22">
        <f t="shared" si="88"/>
        <v>38175.000000000015</v>
      </c>
      <c r="AI989" s="22">
        <f t="shared" si="89"/>
        <v>25908.100000000006</v>
      </c>
      <c r="AJ989" s="22">
        <f t="shared" si="85"/>
        <v>17306.610800000002</v>
      </c>
      <c r="AK989" s="22">
        <f t="shared" si="86"/>
        <v>81389.710800000015</v>
      </c>
    </row>
    <row r="990" spans="1:37">
      <c r="A990" s="4" t="s">
        <v>15</v>
      </c>
      <c r="B990" s="7" t="s">
        <v>142</v>
      </c>
      <c r="C990" s="7"/>
      <c r="D990" s="7" t="s">
        <v>55</v>
      </c>
      <c r="E990" s="7" t="s">
        <v>109</v>
      </c>
      <c r="F990" s="9" t="s">
        <v>143</v>
      </c>
      <c r="G990" s="9" t="s">
        <v>11</v>
      </c>
      <c r="H990" s="3" t="s">
        <v>1325</v>
      </c>
      <c r="I990" s="28" t="s">
        <v>13</v>
      </c>
      <c r="J990" s="26"/>
      <c r="K990" s="26"/>
      <c r="L990" s="26"/>
      <c r="M990" s="26"/>
      <c r="N990" s="26"/>
      <c r="O990" s="26"/>
      <c r="P990" s="26"/>
      <c r="Q990" s="26"/>
      <c r="R990" s="26"/>
      <c r="S990" s="26">
        <v>8870.4</v>
      </c>
      <c r="T990" s="26">
        <v>8764.8000000000011</v>
      </c>
      <c r="U990" s="26">
        <v>8764.8000000000011</v>
      </c>
      <c r="V990" s="26">
        <v>8764.8000000000011</v>
      </c>
      <c r="W990" s="26">
        <v>8764.8000000000011</v>
      </c>
      <c r="X990" s="26">
        <v>8870.4</v>
      </c>
      <c r="Y990" s="26">
        <v>8764.8000000000011</v>
      </c>
      <c r="Z990" s="26">
        <v>8870.4</v>
      </c>
      <c r="AA990" s="26">
        <v>8764.8000000000011</v>
      </c>
      <c r="AB990" s="26">
        <v>8565.7482380000019</v>
      </c>
      <c r="AC990" s="26">
        <v>8668.9500239999998</v>
      </c>
      <c r="AD990" s="26">
        <v>8565.7482380000019</v>
      </c>
      <c r="AE990" s="26">
        <v>8668.9500239999998</v>
      </c>
      <c r="AF990" s="26">
        <v>8565.7482380000019</v>
      </c>
      <c r="AG990" s="22">
        <f t="shared" si="87"/>
        <v>0</v>
      </c>
      <c r="AH990" s="22">
        <f t="shared" si="88"/>
        <v>79200.000000000015</v>
      </c>
      <c r="AI990" s="22">
        <f t="shared" si="89"/>
        <v>25800.446500000005</v>
      </c>
      <c r="AJ990" s="22">
        <f t="shared" si="85"/>
        <v>17234.698262000002</v>
      </c>
      <c r="AK990" s="22">
        <f t="shared" si="86"/>
        <v>122235.14476200003</v>
      </c>
    </row>
    <row r="991" spans="1:37">
      <c r="A991" s="4" t="s">
        <v>15</v>
      </c>
      <c r="B991" s="7" t="s">
        <v>142</v>
      </c>
      <c r="C991" s="7"/>
      <c r="D991" s="7" t="s">
        <v>56</v>
      </c>
      <c r="E991" s="7" t="s">
        <v>110</v>
      </c>
      <c r="F991" s="9" t="s">
        <v>143</v>
      </c>
      <c r="G991" s="9" t="s">
        <v>11</v>
      </c>
      <c r="H991" s="3" t="s">
        <v>1325</v>
      </c>
      <c r="I991" s="28" t="s">
        <v>13</v>
      </c>
      <c r="J991" s="26"/>
      <c r="K991" s="26"/>
      <c r="L991" s="26"/>
      <c r="M991" s="26"/>
      <c r="N991" s="26"/>
      <c r="O991" s="26"/>
      <c r="P991" s="26"/>
      <c r="Q991" s="26"/>
      <c r="R991" s="26"/>
      <c r="S991" s="26">
        <v>2122.6799999999998</v>
      </c>
      <c r="T991" s="26">
        <v>2097.4100000000003</v>
      </c>
      <c r="U991" s="26">
        <v>2097.4100000000003</v>
      </c>
      <c r="V991" s="26">
        <v>2097.4100000000003</v>
      </c>
      <c r="W991" s="26">
        <v>2097.4100000000003</v>
      </c>
      <c r="X991" s="26">
        <v>2122.6799999999998</v>
      </c>
      <c r="Y991" s="26">
        <v>2097.4100000000003</v>
      </c>
      <c r="Z991" s="26">
        <v>2122.6799999999998</v>
      </c>
      <c r="AA991" s="26">
        <v>2097.4100000000003</v>
      </c>
      <c r="AB991" s="26">
        <v>2135.1633800000004</v>
      </c>
      <c r="AC991" s="26">
        <v>2160.8882399999998</v>
      </c>
      <c r="AD991" s="26">
        <v>2135.1633800000004</v>
      </c>
      <c r="AE991" s="26">
        <v>2160.8882399999998</v>
      </c>
      <c r="AF991" s="26">
        <v>2135.1633800000004</v>
      </c>
      <c r="AG991" s="22">
        <f t="shared" si="87"/>
        <v>0</v>
      </c>
      <c r="AH991" s="22">
        <f t="shared" si="88"/>
        <v>18952.5</v>
      </c>
      <c r="AI991" s="22">
        <f t="shared" si="89"/>
        <v>6431.2150000000001</v>
      </c>
      <c r="AJ991" s="22">
        <f t="shared" si="85"/>
        <v>4296.0516200000002</v>
      </c>
      <c r="AK991" s="22">
        <f t="shared" si="86"/>
        <v>29679.766620000006</v>
      </c>
    </row>
    <row r="992" spans="1:37">
      <c r="A992" s="4" t="s">
        <v>15</v>
      </c>
      <c r="B992" s="7" t="s">
        <v>142</v>
      </c>
      <c r="C992" s="7"/>
      <c r="D992" s="7" t="s">
        <v>57</v>
      </c>
      <c r="E992" s="7" t="s">
        <v>111</v>
      </c>
      <c r="F992" s="9" t="s">
        <v>143</v>
      </c>
      <c r="G992" s="9" t="s">
        <v>11</v>
      </c>
      <c r="H992" s="3" t="s">
        <v>1325</v>
      </c>
      <c r="I992" s="28" t="s">
        <v>13</v>
      </c>
      <c r="J992" s="26"/>
      <c r="K992" s="26"/>
      <c r="L992" s="26"/>
      <c r="M992" s="26"/>
      <c r="N992" s="26"/>
      <c r="O992" s="26"/>
      <c r="P992" s="26"/>
      <c r="Q992" s="26"/>
      <c r="R992" s="26"/>
      <c r="S992" s="26">
        <v>4200</v>
      </c>
      <c r="T992" s="26">
        <v>4150.0000000000009</v>
      </c>
      <c r="U992" s="26">
        <v>4150.0000000000009</v>
      </c>
      <c r="V992" s="26">
        <v>4150.0000000000009</v>
      </c>
      <c r="W992" s="26">
        <v>4150.0000000000009</v>
      </c>
      <c r="X992" s="26">
        <v>4200</v>
      </c>
      <c r="Y992" s="26">
        <v>4150.0000000000009</v>
      </c>
      <c r="Z992" s="26">
        <v>4200</v>
      </c>
      <c r="AA992" s="26">
        <v>4150.0000000000009</v>
      </c>
      <c r="AB992" s="26">
        <v>4224.7000000000007</v>
      </c>
      <c r="AC992" s="26">
        <v>4275.6000000000004</v>
      </c>
      <c r="AD992" s="26">
        <v>4224.7000000000007</v>
      </c>
      <c r="AE992" s="26">
        <v>4275.6000000000004</v>
      </c>
      <c r="AF992" s="26">
        <v>4224.7000000000007</v>
      </c>
      <c r="AG992" s="22">
        <f t="shared" si="87"/>
        <v>0</v>
      </c>
      <c r="AH992" s="22">
        <f t="shared" si="88"/>
        <v>37500</v>
      </c>
      <c r="AI992" s="22">
        <f t="shared" si="89"/>
        <v>12725.000000000002</v>
      </c>
      <c r="AJ992" s="22">
        <f t="shared" si="85"/>
        <v>8500.3000000000011</v>
      </c>
      <c r="AK992" s="22">
        <f t="shared" si="86"/>
        <v>58725.3</v>
      </c>
    </row>
    <row r="993" spans="1:37">
      <c r="A993" s="4" t="s">
        <v>15</v>
      </c>
      <c r="B993" s="7" t="s">
        <v>142</v>
      </c>
      <c r="C993" s="7"/>
      <c r="D993" s="7" t="s">
        <v>81</v>
      </c>
      <c r="E993" s="7" t="s">
        <v>137</v>
      </c>
      <c r="F993" s="9" t="s">
        <v>143</v>
      </c>
      <c r="G993" s="9" t="s">
        <v>11</v>
      </c>
      <c r="H993" s="3" t="s">
        <v>1325</v>
      </c>
      <c r="I993" s="28" t="s">
        <v>13</v>
      </c>
      <c r="J993" s="26"/>
      <c r="K993" s="26"/>
      <c r="L993" s="26"/>
      <c r="M993" s="26"/>
      <c r="N993" s="26"/>
      <c r="O993" s="26"/>
      <c r="P993" s="26"/>
      <c r="Q993" s="26"/>
      <c r="R993" s="26"/>
      <c r="S993" s="26">
        <v>89460.634999999995</v>
      </c>
      <c r="T993" s="26">
        <v>113858.99</v>
      </c>
      <c r="U993" s="26">
        <v>130124.56</v>
      </c>
      <c r="V993" s="26">
        <v>178921.27</v>
      </c>
      <c r="W993" s="26">
        <v>243983.55</v>
      </c>
      <c r="X993" s="26">
        <v>243983.55</v>
      </c>
      <c r="Y993" s="26">
        <v>178921.27</v>
      </c>
      <c r="Z993" s="26">
        <v>113858.99</v>
      </c>
      <c r="AA993" s="26">
        <v>113858.99</v>
      </c>
      <c r="AB993" s="26">
        <v>52936</v>
      </c>
      <c r="AC993" s="26">
        <v>52936</v>
      </c>
      <c r="AD993" s="26">
        <v>72787</v>
      </c>
      <c r="AE993" s="26">
        <v>72787</v>
      </c>
      <c r="AF993" s="26">
        <v>92638</v>
      </c>
      <c r="AG993" s="22">
        <f t="shared" si="87"/>
        <v>0</v>
      </c>
      <c r="AH993" s="22">
        <f t="shared" si="88"/>
        <v>1406971.8049999999</v>
      </c>
      <c r="AI993" s="22">
        <f t="shared" si="89"/>
        <v>178659</v>
      </c>
      <c r="AJ993" s="22">
        <f t="shared" si="85"/>
        <v>165425</v>
      </c>
      <c r="AK993" s="22">
        <f t="shared" si="86"/>
        <v>1751055.8049999999</v>
      </c>
    </row>
    <row r="994" spans="1:37">
      <c r="A994" s="4" t="s">
        <v>15</v>
      </c>
      <c r="B994" s="7" t="s">
        <v>142</v>
      </c>
      <c r="C994" s="7"/>
      <c r="D994" s="7" t="s">
        <v>82</v>
      </c>
      <c r="E994" s="7" t="s">
        <v>138</v>
      </c>
      <c r="F994" s="9" t="s">
        <v>143</v>
      </c>
      <c r="G994" s="9" t="s">
        <v>11</v>
      </c>
      <c r="H994" s="3" t="s">
        <v>1325</v>
      </c>
      <c r="I994" s="28" t="s">
        <v>13</v>
      </c>
      <c r="J994" s="26"/>
      <c r="K994" s="26"/>
      <c r="L994" s="26"/>
      <c r="M994" s="26"/>
      <c r="N994" s="26"/>
      <c r="O994" s="26"/>
      <c r="P994" s="26"/>
      <c r="Q994" s="26"/>
      <c r="R994" s="26"/>
      <c r="S994" s="26">
        <v>8400</v>
      </c>
      <c r="T994" s="26">
        <v>8300.0000000000018</v>
      </c>
      <c r="U994" s="26">
        <v>8300.0000000000018</v>
      </c>
      <c r="V994" s="26">
        <v>8300.0000000000018</v>
      </c>
      <c r="W994" s="26">
        <v>8300.0000000000018</v>
      </c>
      <c r="X994" s="26">
        <v>8400</v>
      </c>
      <c r="Y994" s="26">
        <v>8300.0000000000018</v>
      </c>
      <c r="Z994" s="26">
        <v>8400</v>
      </c>
      <c r="AA994" s="26">
        <v>8300.0000000000018</v>
      </c>
      <c r="AB994" s="26">
        <v>8449.4000000000015</v>
      </c>
      <c r="AC994" s="26">
        <v>8551.2000000000007</v>
      </c>
      <c r="AD994" s="26">
        <v>8449.4000000000015</v>
      </c>
      <c r="AE994" s="26">
        <v>8551.2000000000007</v>
      </c>
      <c r="AF994" s="26">
        <v>8449.4000000000015</v>
      </c>
      <c r="AG994" s="22">
        <f t="shared" si="87"/>
        <v>0</v>
      </c>
      <c r="AH994" s="22">
        <f t="shared" si="88"/>
        <v>75000</v>
      </c>
      <c r="AI994" s="22">
        <f t="shared" si="89"/>
        <v>25450.000000000004</v>
      </c>
      <c r="AJ994" s="22">
        <f t="shared" si="85"/>
        <v>17000.600000000002</v>
      </c>
      <c r="AK994" s="22">
        <f t="shared" si="86"/>
        <v>117450.6</v>
      </c>
    </row>
    <row r="995" spans="1:37">
      <c r="A995" s="4" t="s">
        <v>15</v>
      </c>
      <c r="B995" s="7" t="s">
        <v>142</v>
      </c>
      <c r="C995" s="7"/>
      <c r="D995" s="7" t="s">
        <v>62</v>
      </c>
      <c r="E995" s="7" t="s">
        <v>116</v>
      </c>
      <c r="F995" s="9" t="s">
        <v>143</v>
      </c>
      <c r="G995" s="9" t="s">
        <v>11</v>
      </c>
      <c r="H995" s="3" t="s">
        <v>1325</v>
      </c>
      <c r="I995" s="28" t="s">
        <v>13</v>
      </c>
      <c r="J995" s="26"/>
      <c r="K995" s="26"/>
      <c r="L995" s="26"/>
      <c r="M995" s="26"/>
      <c r="N995" s="26"/>
      <c r="O995" s="26"/>
      <c r="P995" s="26"/>
      <c r="Q995" s="26"/>
      <c r="R995" s="26"/>
      <c r="S995" s="26">
        <v>18570.88</v>
      </c>
      <c r="T995" s="26">
        <v>32499.040000000001</v>
      </c>
      <c r="U995" s="26">
        <v>32499.040000000001</v>
      </c>
      <c r="V995" s="26">
        <v>41784.480000000003</v>
      </c>
      <c r="W995" s="26">
        <v>51069.919999999998</v>
      </c>
      <c r="X995" s="26">
        <v>18570.88</v>
      </c>
      <c r="Y995" s="26">
        <v>18570.88</v>
      </c>
      <c r="Z995" s="26">
        <v>37141.760000000002</v>
      </c>
      <c r="AA995" s="26">
        <v>74283.520000000004</v>
      </c>
      <c r="AB995" s="26">
        <v>65821.019419999997</v>
      </c>
      <c r="AC995" s="26">
        <v>43036.820390000001</v>
      </c>
      <c r="AD995" s="26">
        <v>43036.820390000001</v>
      </c>
      <c r="AE995" s="26">
        <v>20252.621360000001</v>
      </c>
      <c r="AF995" s="26">
        <v>35442.087380000004</v>
      </c>
      <c r="AG995" s="22">
        <f t="shared" si="87"/>
        <v>0</v>
      </c>
      <c r="AH995" s="22">
        <f t="shared" si="88"/>
        <v>324990.40000000002</v>
      </c>
      <c r="AI995" s="22">
        <f t="shared" si="89"/>
        <v>151894.66020000001</v>
      </c>
      <c r="AJ995" s="22">
        <f t="shared" si="85"/>
        <v>55694.708740000002</v>
      </c>
      <c r="AK995" s="22">
        <f t="shared" si="86"/>
        <v>532579.7689400001</v>
      </c>
    </row>
    <row r="996" spans="1:37">
      <c r="A996" s="4" t="s">
        <v>15</v>
      </c>
      <c r="B996" s="7" t="s">
        <v>142</v>
      </c>
      <c r="C996" s="7"/>
      <c r="D996" s="7" t="s">
        <v>66</v>
      </c>
      <c r="E996" s="7" t="s">
        <v>120</v>
      </c>
      <c r="F996" s="9" t="s">
        <v>143</v>
      </c>
      <c r="G996" s="9" t="s">
        <v>11</v>
      </c>
      <c r="H996" s="3" t="s">
        <v>1325</v>
      </c>
      <c r="I996" s="28" t="s">
        <v>13</v>
      </c>
      <c r="J996" s="26"/>
      <c r="K996" s="26"/>
      <c r="L996" s="26"/>
      <c r="M996" s="26"/>
      <c r="N996" s="26"/>
      <c r="O996" s="26"/>
      <c r="P996" s="26"/>
      <c r="Q996" s="26"/>
      <c r="R996" s="26"/>
      <c r="S996" s="26">
        <v>0</v>
      </c>
      <c r="T996" s="26">
        <v>0</v>
      </c>
      <c r="U996" s="26">
        <v>0</v>
      </c>
      <c r="V996" s="26">
        <v>0</v>
      </c>
      <c r="W996" s="26">
        <v>0</v>
      </c>
      <c r="X996" s="26">
        <v>0</v>
      </c>
      <c r="Y996" s="26">
        <v>0</v>
      </c>
      <c r="Z996" s="26">
        <v>0</v>
      </c>
      <c r="AA996" s="26">
        <v>0</v>
      </c>
      <c r="AB996" s="26">
        <v>0</v>
      </c>
      <c r="AC996" s="26">
        <v>0</v>
      </c>
      <c r="AD996" s="26">
        <v>0</v>
      </c>
      <c r="AE996" s="26">
        <v>0</v>
      </c>
      <c r="AF996" s="26">
        <v>0</v>
      </c>
      <c r="AG996" s="22">
        <f t="shared" si="87"/>
        <v>0</v>
      </c>
      <c r="AH996" s="22">
        <f t="shared" si="88"/>
        <v>0</v>
      </c>
      <c r="AI996" s="22">
        <f t="shared" si="89"/>
        <v>0</v>
      </c>
      <c r="AJ996" s="22">
        <f t="shared" si="85"/>
        <v>0</v>
      </c>
      <c r="AK996" s="22">
        <f t="shared" si="86"/>
        <v>0</v>
      </c>
    </row>
    <row r="997" spans="1:37">
      <c r="A997" s="4" t="s">
        <v>15</v>
      </c>
      <c r="B997" s="7" t="s">
        <v>142</v>
      </c>
      <c r="C997" s="7"/>
      <c r="D997" s="7" t="s">
        <v>83</v>
      </c>
      <c r="E997" s="7" t="s">
        <v>139</v>
      </c>
      <c r="F997" s="9" t="s">
        <v>143</v>
      </c>
      <c r="G997" s="9" t="s">
        <v>11</v>
      </c>
      <c r="H997" s="3" t="s">
        <v>1325</v>
      </c>
      <c r="I997" s="28" t="s">
        <v>13</v>
      </c>
      <c r="J997" s="26"/>
      <c r="K997" s="26"/>
      <c r="L997" s="26"/>
      <c r="M997" s="26"/>
      <c r="N997" s="26"/>
      <c r="O997" s="26"/>
      <c r="P997" s="26"/>
      <c r="Q997" s="26"/>
      <c r="R997" s="26"/>
      <c r="S997" s="26">
        <v>50400</v>
      </c>
      <c r="T997" s="26">
        <v>49800.000000000007</v>
      </c>
      <c r="U997" s="26">
        <v>49800.000000000007</v>
      </c>
      <c r="V997" s="26">
        <v>49800.000000000007</v>
      </c>
      <c r="W997" s="26">
        <v>49800.000000000007</v>
      </c>
      <c r="X997" s="26">
        <v>50400</v>
      </c>
      <c r="Y997" s="26">
        <v>49800.000000000007</v>
      </c>
      <c r="Z997" s="26">
        <v>50400</v>
      </c>
      <c r="AA997" s="26">
        <v>49800.000000000007</v>
      </c>
      <c r="AB997" s="26">
        <v>8449.4000000000015</v>
      </c>
      <c r="AC997" s="26">
        <v>8551.2000000000007</v>
      </c>
      <c r="AD997" s="26">
        <v>8449.4000000000015</v>
      </c>
      <c r="AE997" s="26">
        <v>8551.2000000000007</v>
      </c>
      <c r="AF997" s="26">
        <v>8449.4000000000015</v>
      </c>
      <c r="AG997" s="22">
        <f t="shared" si="87"/>
        <v>0</v>
      </c>
      <c r="AH997" s="22">
        <f t="shared" si="88"/>
        <v>450000</v>
      </c>
      <c r="AI997" s="22">
        <f t="shared" si="89"/>
        <v>25450.000000000004</v>
      </c>
      <c r="AJ997" s="22">
        <f t="shared" si="85"/>
        <v>17000.600000000002</v>
      </c>
      <c r="AK997" s="22">
        <f t="shared" si="86"/>
        <v>492450.60000000009</v>
      </c>
    </row>
    <row r="998" spans="1:37">
      <c r="A998" s="4" t="s">
        <v>16</v>
      </c>
      <c r="B998" s="7" t="s">
        <v>146</v>
      </c>
      <c r="C998" s="7"/>
      <c r="D998" s="7" t="s">
        <v>37</v>
      </c>
      <c r="E998" s="7" t="s">
        <v>91</v>
      </c>
      <c r="F998" s="9" t="s">
        <v>143</v>
      </c>
      <c r="G998" s="9" t="s">
        <v>11</v>
      </c>
      <c r="H998" s="3" t="s">
        <v>1325</v>
      </c>
      <c r="I998" s="28" t="s">
        <v>13</v>
      </c>
      <c r="J998" s="26"/>
      <c r="K998" s="26"/>
      <c r="L998" s="26"/>
      <c r="M998" s="26"/>
      <c r="N998" s="26"/>
      <c r="O998" s="26"/>
      <c r="P998" s="26"/>
      <c r="Q998" s="26"/>
      <c r="R998" s="26"/>
      <c r="S998" s="26">
        <v>6233.76</v>
      </c>
      <c r="T998" s="26">
        <v>5454.54</v>
      </c>
      <c r="U998" s="26">
        <v>7792.2</v>
      </c>
      <c r="V998" s="26">
        <v>10909.08</v>
      </c>
      <c r="W998" s="26">
        <v>8571.42</v>
      </c>
      <c r="X998" s="26">
        <v>10129.86</v>
      </c>
      <c r="Y998" s="26">
        <v>8571.42</v>
      </c>
      <c r="Z998" s="26">
        <v>6233.76</v>
      </c>
      <c r="AA998" s="26">
        <v>2337.66</v>
      </c>
      <c r="AB998" s="26">
        <v>2142.8289199999999</v>
      </c>
      <c r="AC998" s="26">
        <v>5357.0723000000007</v>
      </c>
      <c r="AD998" s="26">
        <v>8571.3156799999997</v>
      </c>
      <c r="AE998" s="26">
        <v>8571.3156799999997</v>
      </c>
      <c r="AF998" s="26">
        <v>7499.9012199999997</v>
      </c>
      <c r="AG998" s="22">
        <f t="shared" si="87"/>
        <v>0</v>
      </c>
      <c r="AH998" s="22">
        <f t="shared" si="88"/>
        <v>66233.7</v>
      </c>
      <c r="AI998" s="22">
        <f t="shared" si="89"/>
        <v>16071.216899999999</v>
      </c>
      <c r="AJ998" s="22">
        <f t="shared" si="85"/>
        <v>16071.216899999999</v>
      </c>
      <c r="AK998" s="22">
        <f t="shared" si="86"/>
        <v>98376.133799999996</v>
      </c>
    </row>
    <row r="999" spans="1:37">
      <c r="A999" s="4" t="s">
        <v>16</v>
      </c>
      <c r="B999" s="7" t="s">
        <v>146</v>
      </c>
      <c r="C999" s="7"/>
      <c r="D999" s="7" t="s">
        <v>39</v>
      </c>
      <c r="E999" s="7" t="s">
        <v>93</v>
      </c>
      <c r="F999" s="9" t="s">
        <v>143</v>
      </c>
      <c r="G999" s="9" t="s">
        <v>11</v>
      </c>
      <c r="H999" s="3" t="s">
        <v>1325</v>
      </c>
      <c r="I999" s="28" t="s">
        <v>13</v>
      </c>
      <c r="J999" s="26"/>
      <c r="K999" s="26"/>
      <c r="L999" s="26"/>
      <c r="M999" s="26"/>
      <c r="N999" s="26"/>
      <c r="O999" s="26"/>
      <c r="P999" s="26"/>
      <c r="Q999" s="26"/>
      <c r="R999" s="26"/>
      <c r="S999" s="26">
        <v>19306.560000000001</v>
      </c>
      <c r="T999" s="26">
        <v>19076.72</v>
      </c>
      <c r="U999" s="26">
        <v>19076.72</v>
      </c>
      <c r="V999" s="26">
        <v>19076.72</v>
      </c>
      <c r="W999" s="26">
        <v>19076.72</v>
      </c>
      <c r="X999" s="26">
        <v>19306.560000000001</v>
      </c>
      <c r="Y999" s="26">
        <v>19076.72</v>
      </c>
      <c r="Z999" s="26">
        <v>19306.560000000001</v>
      </c>
      <c r="AA999" s="26">
        <v>19076.72</v>
      </c>
      <c r="AB999" s="26">
        <v>19420.10096</v>
      </c>
      <c r="AC999" s="26">
        <v>19654.078080000003</v>
      </c>
      <c r="AD999" s="26">
        <v>19420.10096</v>
      </c>
      <c r="AE999" s="26">
        <v>19654.078080000003</v>
      </c>
      <c r="AF999" s="26">
        <v>19420.10096</v>
      </c>
      <c r="AG999" s="22">
        <f t="shared" si="87"/>
        <v>0</v>
      </c>
      <c r="AH999" s="22">
        <f t="shared" si="88"/>
        <v>172380</v>
      </c>
      <c r="AI999" s="22">
        <f t="shared" si="89"/>
        <v>58494.28</v>
      </c>
      <c r="AJ999" s="22">
        <f t="shared" si="85"/>
        <v>39074.179040000003</v>
      </c>
      <c r="AK999" s="22">
        <f t="shared" si="86"/>
        <v>269948.45904000005</v>
      </c>
    </row>
    <row r="1000" spans="1:37">
      <c r="A1000" s="4" t="s">
        <v>16</v>
      </c>
      <c r="B1000" s="7" t="s">
        <v>146</v>
      </c>
      <c r="C1000" s="7"/>
      <c r="D1000" s="7" t="s">
        <v>42</v>
      </c>
      <c r="E1000" s="7" t="s">
        <v>96</v>
      </c>
      <c r="F1000" s="9" t="s">
        <v>143</v>
      </c>
      <c r="G1000" s="9" t="s">
        <v>11</v>
      </c>
      <c r="H1000" s="3" t="s">
        <v>1325</v>
      </c>
      <c r="I1000" s="28" t="s">
        <v>13</v>
      </c>
      <c r="J1000" s="26"/>
      <c r="K1000" s="26"/>
      <c r="L1000" s="26"/>
      <c r="M1000" s="26"/>
      <c r="N1000" s="26"/>
      <c r="O1000" s="26"/>
      <c r="P1000" s="26"/>
      <c r="Q1000" s="26"/>
      <c r="R1000" s="26"/>
      <c r="S1000" s="26">
        <v>549.78</v>
      </c>
      <c r="T1000" s="26">
        <v>543.23500000000013</v>
      </c>
      <c r="U1000" s="26">
        <v>543.23500000000013</v>
      </c>
      <c r="V1000" s="26">
        <v>543.23500000000013</v>
      </c>
      <c r="W1000" s="26">
        <v>543.23500000000013</v>
      </c>
      <c r="X1000" s="26">
        <v>549.78</v>
      </c>
      <c r="Y1000" s="26">
        <v>543.23500000000013</v>
      </c>
      <c r="Z1000" s="26">
        <v>549.78</v>
      </c>
      <c r="AA1000" s="26">
        <v>543.23500000000013</v>
      </c>
      <c r="AB1000" s="26">
        <v>553.01323000000014</v>
      </c>
      <c r="AC1000" s="26">
        <v>559.67603999999994</v>
      </c>
      <c r="AD1000" s="26">
        <v>553.01323000000014</v>
      </c>
      <c r="AE1000" s="26">
        <v>559.67603999999994</v>
      </c>
      <c r="AF1000" s="26">
        <v>553.01323000000014</v>
      </c>
      <c r="AG1000" s="22">
        <f t="shared" si="87"/>
        <v>0</v>
      </c>
      <c r="AH1000" s="22">
        <f t="shared" si="88"/>
        <v>4908.7500000000018</v>
      </c>
      <c r="AI1000" s="22">
        <f t="shared" si="89"/>
        <v>1665.7025000000003</v>
      </c>
      <c r="AJ1000" s="22">
        <f t="shared" si="85"/>
        <v>1112.6892700000001</v>
      </c>
      <c r="AK1000" s="22">
        <f t="shared" si="86"/>
        <v>7687.1417700000038</v>
      </c>
    </row>
    <row r="1001" spans="1:37">
      <c r="A1001" s="4" t="s">
        <v>16</v>
      </c>
      <c r="B1001" s="7" t="s">
        <v>146</v>
      </c>
      <c r="C1001" s="7"/>
      <c r="D1001" s="7" t="s">
        <v>1206</v>
      </c>
      <c r="E1001" s="7" t="s">
        <v>1324</v>
      </c>
      <c r="F1001" s="9" t="s">
        <v>143</v>
      </c>
      <c r="G1001" s="9" t="s">
        <v>11</v>
      </c>
      <c r="H1001" s="3" t="s">
        <v>1325</v>
      </c>
      <c r="I1001" s="28" t="s">
        <v>13</v>
      </c>
      <c r="J1001" s="26"/>
      <c r="K1001" s="26"/>
      <c r="L1001" s="26"/>
      <c r="M1001" s="26"/>
      <c r="N1001" s="26"/>
      <c r="O1001" s="26"/>
      <c r="P1001" s="26"/>
      <c r="Q1001" s="26"/>
      <c r="R1001" s="26"/>
      <c r="S1001" s="26">
        <v>1743.0000000000002</v>
      </c>
      <c r="T1001" s="26">
        <v>1743.0000000000002</v>
      </c>
      <c r="U1001" s="26">
        <v>1764</v>
      </c>
      <c r="V1001" s="26">
        <v>1743.0000000000002</v>
      </c>
      <c r="W1001" s="26">
        <v>1764</v>
      </c>
      <c r="X1001" s="26">
        <v>1743.0000000000002</v>
      </c>
      <c r="Y1001" s="26">
        <v>1764</v>
      </c>
      <c r="Z1001" s="26">
        <v>1743.0000000000002</v>
      </c>
      <c r="AA1001" s="26">
        <v>1764</v>
      </c>
      <c r="AB1001" s="26">
        <v>245.03260000000006</v>
      </c>
      <c r="AC1001" s="26">
        <v>245.03260000000006</v>
      </c>
      <c r="AD1001" s="26">
        <v>245.03260000000006</v>
      </c>
      <c r="AE1001" s="26">
        <v>245.03260000000006</v>
      </c>
      <c r="AF1001" s="26">
        <v>245.03260000000006</v>
      </c>
      <c r="AG1001" s="22">
        <f t="shared" si="87"/>
        <v>0</v>
      </c>
      <c r="AH1001" s="22">
        <f t="shared" si="88"/>
        <v>15771</v>
      </c>
      <c r="AI1001" s="22">
        <f t="shared" si="89"/>
        <v>735.09780000000023</v>
      </c>
      <c r="AJ1001" s="22">
        <f t="shared" si="85"/>
        <v>490.06520000000012</v>
      </c>
      <c r="AK1001" s="22">
        <f t="shared" si="86"/>
        <v>16996.162999999997</v>
      </c>
    </row>
    <row r="1002" spans="1:37">
      <c r="A1002" s="4" t="s">
        <v>16</v>
      </c>
      <c r="B1002" s="7" t="s">
        <v>146</v>
      </c>
      <c r="C1002" s="7"/>
      <c r="D1002" s="7" t="s">
        <v>43</v>
      </c>
      <c r="E1002" s="7" t="s">
        <v>97</v>
      </c>
      <c r="F1002" s="9" t="s">
        <v>143</v>
      </c>
      <c r="G1002" s="9" t="s">
        <v>11</v>
      </c>
      <c r="H1002" s="3" t="s">
        <v>1325</v>
      </c>
      <c r="I1002" s="28" t="s">
        <v>13</v>
      </c>
      <c r="J1002" s="26"/>
      <c r="K1002" s="26"/>
      <c r="L1002" s="26"/>
      <c r="M1002" s="26"/>
      <c r="N1002" s="26"/>
      <c r="O1002" s="26"/>
      <c r="P1002" s="26"/>
      <c r="Q1002" s="26"/>
      <c r="R1002" s="26"/>
      <c r="S1002" s="26">
        <v>8994.4610000000011</v>
      </c>
      <c r="T1002" s="26">
        <v>8994.4610000000011</v>
      </c>
      <c r="U1002" s="26">
        <v>9102.8280000000013</v>
      </c>
      <c r="V1002" s="26">
        <v>8994.4610000000011</v>
      </c>
      <c r="W1002" s="26">
        <v>9102.8280000000013</v>
      </c>
      <c r="X1002" s="26">
        <v>8994.4610000000011</v>
      </c>
      <c r="Y1002" s="26">
        <v>9102.8280000000013</v>
      </c>
      <c r="Z1002" s="26">
        <v>8994.4610000000011</v>
      </c>
      <c r="AA1002" s="26">
        <v>9102.8280000000013</v>
      </c>
      <c r="AB1002" s="26">
        <v>9156.3612980000016</v>
      </c>
      <c r="AC1002" s="26">
        <v>9156.3612980000016</v>
      </c>
      <c r="AD1002" s="26">
        <v>9156.3612980000016</v>
      </c>
      <c r="AE1002" s="26">
        <v>9156.3612980000016</v>
      </c>
      <c r="AF1002" s="26">
        <v>9156.3612980000016</v>
      </c>
      <c r="AG1002" s="22">
        <f t="shared" si="87"/>
        <v>0</v>
      </c>
      <c r="AH1002" s="22">
        <f t="shared" si="88"/>
        <v>81383.616999999998</v>
      </c>
      <c r="AI1002" s="22">
        <f t="shared" si="89"/>
        <v>27469.083894000003</v>
      </c>
      <c r="AJ1002" s="22">
        <f t="shared" si="85"/>
        <v>18312.722596000003</v>
      </c>
      <c r="AK1002" s="22">
        <f t="shared" si="86"/>
        <v>127165.42349000002</v>
      </c>
    </row>
    <row r="1003" spans="1:37">
      <c r="A1003" s="4" t="s">
        <v>16</v>
      </c>
      <c r="B1003" s="7" t="s">
        <v>146</v>
      </c>
      <c r="C1003" s="7"/>
      <c r="D1003" s="7" t="s">
        <v>68</v>
      </c>
      <c r="E1003" s="7" t="s">
        <v>122</v>
      </c>
      <c r="F1003" s="9" t="s">
        <v>143</v>
      </c>
      <c r="G1003" s="9" t="s">
        <v>11</v>
      </c>
      <c r="H1003" s="3" t="s">
        <v>1325</v>
      </c>
      <c r="I1003" s="28" t="s">
        <v>13</v>
      </c>
      <c r="J1003" s="26"/>
      <c r="K1003" s="26"/>
      <c r="L1003" s="26"/>
      <c r="M1003" s="26"/>
      <c r="N1003" s="26"/>
      <c r="O1003" s="26"/>
      <c r="P1003" s="26"/>
      <c r="Q1003" s="26"/>
      <c r="R1003" s="26"/>
      <c r="S1003" s="26">
        <v>6673.6980000000003</v>
      </c>
      <c r="T1003" s="26">
        <v>6673.6980000000003</v>
      </c>
      <c r="U1003" s="26">
        <v>6754.1040000000003</v>
      </c>
      <c r="V1003" s="26">
        <v>6673.6980000000003</v>
      </c>
      <c r="W1003" s="26">
        <v>6754.1040000000003</v>
      </c>
      <c r="X1003" s="26">
        <v>6673.6980000000003</v>
      </c>
      <c r="Y1003" s="26">
        <v>6754.1040000000003</v>
      </c>
      <c r="Z1003" s="26">
        <v>6673.6980000000003</v>
      </c>
      <c r="AA1003" s="26">
        <v>6754.1040000000003</v>
      </c>
      <c r="AB1003" s="26">
        <v>6793.8245640000005</v>
      </c>
      <c r="AC1003" s="26">
        <v>6793.8245640000005</v>
      </c>
      <c r="AD1003" s="26">
        <v>6875.6778720000002</v>
      </c>
      <c r="AE1003" s="26">
        <v>6793.8245640000005</v>
      </c>
      <c r="AF1003" s="26">
        <v>6793.8245640000005</v>
      </c>
      <c r="AG1003" s="22">
        <f t="shared" si="87"/>
        <v>0</v>
      </c>
      <c r="AH1003" s="22">
        <f t="shared" si="88"/>
        <v>60384.905999999995</v>
      </c>
      <c r="AI1003" s="22">
        <f t="shared" si="89"/>
        <v>20463.327000000001</v>
      </c>
      <c r="AJ1003" s="22">
        <f t="shared" si="85"/>
        <v>13587.649128000001</v>
      </c>
      <c r="AK1003" s="22">
        <f t="shared" si="86"/>
        <v>94435.882127999983</v>
      </c>
    </row>
    <row r="1004" spans="1:37">
      <c r="A1004" s="4" t="s">
        <v>16</v>
      </c>
      <c r="B1004" s="7" t="s">
        <v>146</v>
      </c>
      <c r="C1004" s="7"/>
      <c r="D1004" s="7" t="s">
        <v>45</v>
      </c>
      <c r="E1004" s="7" t="s">
        <v>99</v>
      </c>
      <c r="F1004" s="9" t="s">
        <v>143</v>
      </c>
      <c r="G1004" s="9" t="s">
        <v>11</v>
      </c>
      <c r="H1004" s="3" t="s">
        <v>1325</v>
      </c>
      <c r="I1004" s="28" t="s">
        <v>13</v>
      </c>
      <c r="J1004" s="26"/>
      <c r="K1004" s="26"/>
      <c r="L1004" s="26"/>
      <c r="M1004" s="26"/>
      <c r="N1004" s="26"/>
      <c r="O1004" s="26"/>
      <c r="P1004" s="26"/>
      <c r="Q1004" s="26"/>
      <c r="R1004" s="26"/>
      <c r="S1004" s="26">
        <v>0</v>
      </c>
      <c r="T1004" s="26">
        <v>0</v>
      </c>
      <c r="U1004" s="26">
        <v>0</v>
      </c>
      <c r="V1004" s="26">
        <v>0</v>
      </c>
      <c r="W1004" s="26">
        <v>0</v>
      </c>
      <c r="X1004" s="26">
        <v>0</v>
      </c>
      <c r="Y1004" s="26">
        <v>0</v>
      </c>
      <c r="Z1004" s="26">
        <v>0</v>
      </c>
      <c r="AA1004" s="26">
        <v>0</v>
      </c>
      <c r="AB1004" s="26">
        <v>0</v>
      </c>
      <c r="AC1004" s="26">
        <v>0</v>
      </c>
      <c r="AD1004" s="26">
        <v>0</v>
      </c>
      <c r="AE1004" s="26">
        <v>0</v>
      </c>
      <c r="AF1004" s="26">
        <v>0</v>
      </c>
      <c r="AG1004" s="22">
        <f t="shared" si="87"/>
        <v>0</v>
      </c>
      <c r="AH1004" s="22">
        <f t="shared" si="88"/>
        <v>0</v>
      </c>
      <c r="AI1004" s="22">
        <f t="shared" si="89"/>
        <v>0</v>
      </c>
      <c r="AJ1004" s="22">
        <f t="shared" si="85"/>
        <v>0</v>
      </c>
      <c r="AK1004" s="22">
        <f t="shared" si="86"/>
        <v>0</v>
      </c>
    </row>
    <row r="1005" spans="1:37">
      <c r="A1005" s="4" t="s">
        <v>16</v>
      </c>
      <c r="B1005" s="7" t="s">
        <v>146</v>
      </c>
      <c r="C1005" s="7"/>
      <c r="D1005" s="7" t="s">
        <v>46</v>
      </c>
      <c r="E1005" s="7" t="s">
        <v>100</v>
      </c>
      <c r="F1005" s="9" t="s">
        <v>143</v>
      </c>
      <c r="G1005" s="9" t="s">
        <v>11</v>
      </c>
      <c r="H1005" s="3" t="s">
        <v>1325</v>
      </c>
      <c r="I1005" s="28" t="s">
        <v>13</v>
      </c>
      <c r="J1005" s="26"/>
      <c r="K1005" s="26"/>
      <c r="L1005" s="26"/>
      <c r="M1005" s="26"/>
      <c r="N1005" s="26"/>
      <c r="O1005" s="26"/>
      <c r="P1005" s="26"/>
      <c r="Q1005" s="26"/>
      <c r="R1005" s="26"/>
      <c r="S1005" s="26">
        <v>0</v>
      </c>
      <c r="T1005" s="26">
        <v>0</v>
      </c>
      <c r="U1005" s="26">
        <v>0</v>
      </c>
      <c r="V1005" s="26">
        <v>0</v>
      </c>
      <c r="W1005" s="26">
        <v>0</v>
      </c>
      <c r="X1005" s="26">
        <v>0</v>
      </c>
      <c r="Y1005" s="26">
        <v>0</v>
      </c>
      <c r="Z1005" s="26">
        <v>0</v>
      </c>
      <c r="AA1005" s="26">
        <v>0</v>
      </c>
      <c r="AB1005" s="26">
        <v>0</v>
      </c>
      <c r="AC1005" s="26">
        <v>0</v>
      </c>
      <c r="AD1005" s="26">
        <v>0</v>
      </c>
      <c r="AE1005" s="26">
        <v>0</v>
      </c>
      <c r="AF1005" s="26">
        <v>0</v>
      </c>
      <c r="AG1005" s="22">
        <f t="shared" si="87"/>
        <v>0</v>
      </c>
      <c r="AH1005" s="22">
        <f t="shared" si="88"/>
        <v>0</v>
      </c>
      <c r="AI1005" s="22">
        <f t="shared" si="89"/>
        <v>0</v>
      </c>
      <c r="AJ1005" s="22">
        <f t="shared" si="85"/>
        <v>0</v>
      </c>
      <c r="AK1005" s="22">
        <f t="shared" si="86"/>
        <v>0</v>
      </c>
    </row>
    <row r="1006" spans="1:37">
      <c r="A1006" s="4" t="s">
        <v>16</v>
      </c>
      <c r="B1006" s="7" t="s">
        <v>146</v>
      </c>
      <c r="C1006" s="7"/>
      <c r="D1006" s="7" t="s">
        <v>50</v>
      </c>
      <c r="E1006" s="7" t="s">
        <v>104</v>
      </c>
      <c r="F1006" s="9" t="s">
        <v>143</v>
      </c>
      <c r="G1006" s="9" t="s">
        <v>11</v>
      </c>
      <c r="H1006" s="3" t="s">
        <v>1325</v>
      </c>
      <c r="I1006" s="28" t="s">
        <v>13</v>
      </c>
      <c r="J1006" s="26"/>
      <c r="K1006" s="26"/>
      <c r="L1006" s="26"/>
      <c r="M1006" s="26"/>
      <c r="N1006" s="26"/>
      <c r="O1006" s="26"/>
      <c r="P1006" s="26"/>
      <c r="Q1006" s="26"/>
      <c r="R1006" s="26"/>
      <c r="S1006" s="26">
        <v>0</v>
      </c>
      <c r="T1006" s="26">
        <v>0</v>
      </c>
      <c r="U1006" s="26">
        <v>0</v>
      </c>
      <c r="V1006" s="26">
        <v>0</v>
      </c>
      <c r="W1006" s="26">
        <v>0</v>
      </c>
      <c r="X1006" s="26">
        <v>0</v>
      </c>
      <c r="Y1006" s="26">
        <v>0</v>
      </c>
      <c r="Z1006" s="26">
        <v>0</v>
      </c>
      <c r="AA1006" s="26">
        <v>0</v>
      </c>
      <c r="AB1006" s="26">
        <v>0</v>
      </c>
      <c r="AC1006" s="26">
        <v>0</v>
      </c>
      <c r="AD1006" s="26">
        <v>0</v>
      </c>
      <c r="AE1006" s="26">
        <v>0</v>
      </c>
      <c r="AF1006" s="26">
        <v>0</v>
      </c>
      <c r="AG1006" s="22">
        <f t="shared" si="87"/>
        <v>0</v>
      </c>
      <c r="AH1006" s="22">
        <f t="shared" si="88"/>
        <v>0</v>
      </c>
      <c r="AI1006" s="22">
        <f t="shared" si="89"/>
        <v>0</v>
      </c>
      <c r="AJ1006" s="22">
        <f t="shared" si="85"/>
        <v>0</v>
      </c>
      <c r="AK1006" s="22">
        <f t="shared" si="86"/>
        <v>0</v>
      </c>
    </row>
    <row r="1007" spans="1:37">
      <c r="A1007" s="4" t="s">
        <v>16</v>
      </c>
      <c r="B1007" s="7" t="s">
        <v>146</v>
      </c>
      <c r="C1007" s="7"/>
      <c r="D1007" s="7" t="s">
        <v>78</v>
      </c>
      <c r="E1007" s="7" t="s">
        <v>134</v>
      </c>
      <c r="F1007" s="9" t="s">
        <v>143</v>
      </c>
      <c r="G1007" s="9" t="s">
        <v>11</v>
      </c>
      <c r="H1007" s="3" t="s">
        <v>1325</v>
      </c>
      <c r="I1007" s="28" t="s">
        <v>13</v>
      </c>
      <c r="J1007" s="26"/>
      <c r="K1007" s="26"/>
      <c r="L1007" s="26"/>
      <c r="M1007" s="26"/>
      <c r="N1007" s="26"/>
      <c r="O1007" s="26"/>
      <c r="P1007" s="26"/>
      <c r="Q1007" s="26"/>
      <c r="R1007" s="26"/>
      <c r="S1007" s="26">
        <v>0</v>
      </c>
      <c r="T1007" s="26">
        <v>0</v>
      </c>
      <c r="U1007" s="26">
        <v>0</v>
      </c>
      <c r="V1007" s="26">
        <v>0</v>
      </c>
      <c r="W1007" s="26">
        <v>0</v>
      </c>
      <c r="X1007" s="26">
        <v>0</v>
      </c>
      <c r="Y1007" s="26">
        <v>0</v>
      </c>
      <c r="Z1007" s="26">
        <v>0</v>
      </c>
      <c r="AA1007" s="26">
        <v>0</v>
      </c>
      <c r="AB1007" s="26">
        <v>0</v>
      </c>
      <c r="AC1007" s="26">
        <v>0</v>
      </c>
      <c r="AD1007" s="26">
        <v>0</v>
      </c>
      <c r="AE1007" s="26">
        <v>0</v>
      </c>
      <c r="AF1007" s="26">
        <v>0</v>
      </c>
      <c r="AG1007" s="22">
        <f t="shared" si="87"/>
        <v>0</v>
      </c>
      <c r="AH1007" s="22">
        <f t="shared" si="88"/>
        <v>0</v>
      </c>
      <c r="AI1007" s="22">
        <f t="shared" si="89"/>
        <v>0</v>
      </c>
      <c r="AJ1007" s="22">
        <f t="shared" si="85"/>
        <v>0</v>
      </c>
      <c r="AK1007" s="22">
        <f t="shared" si="86"/>
        <v>0</v>
      </c>
    </row>
    <row r="1008" spans="1:37">
      <c r="A1008" s="4" t="s">
        <v>16</v>
      </c>
      <c r="B1008" s="7" t="s">
        <v>146</v>
      </c>
      <c r="C1008" s="7"/>
      <c r="D1008" s="7" t="s">
        <v>52</v>
      </c>
      <c r="E1008" s="7" t="s">
        <v>106</v>
      </c>
      <c r="F1008" s="9" t="s">
        <v>143</v>
      </c>
      <c r="G1008" s="9" t="s">
        <v>11</v>
      </c>
      <c r="H1008" s="3" t="s">
        <v>1325</v>
      </c>
      <c r="I1008" s="28" t="s">
        <v>13</v>
      </c>
      <c r="J1008" s="26"/>
      <c r="K1008" s="26"/>
      <c r="L1008" s="26"/>
      <c r="M1008" s="26"/>
      <c r="N1008" s="26"/>
      <c r="O1008" s="26"/>
      <c r="P1008" s="26"/>
      <c r="Q1008" s="26"/>
      <c r="R1008" s="26"/>
      <c r="S1008" s="26">
        <v>11901.7</v>
      </c>
      <c r="T1008" s="26">
        <v>7141.02</v>
      </c>
      <c r="U1008" s="26">
        <v>9521.36</v>
      </c>
      <c r="V1008" s="26">
        <v>9521.36</v>
      </c>
      <c r="W1008" s="26">
        <v>11901.7</v>
      </c>
      <c r="X1008" s="26">
        <v>16662.38</v>
      </c>
      <c r="Y1008" s="26">
        <v>10711.53</v>
      </c>
      <c r="Z1008" s="26">
        <v>9521.36</v>
      </c>
      <c r="AA1008" s="26">
        <v>7141.02</v>
      </c>
      <c r="AB1008" s="26">
        <v>4664.6286999999993</v>
      </c>
      <c r="AC1008" s="26">
        <v>10262.183139999999</v>
      </c>
      <c r="AD1008" s="26">
        <v>4664.6286999999993</v>
      </c>
      <c r="AE1008" s="26">
        <v>9329.2573999999986</v>
      </c>
      <c r="AF1008" s="26">
        <v>5597.5544399999999</v>
      </c>
      <c r="AG1008" s="22">
        <f t="shared" si="87"/>
        <v>0</v>
      </c>
      <c r="AH1008" s="22">
        <f t="shared" si="88"/>
        <v>94023.430000000008</v>
      </c>
      <c r="AI1008" s="22">
        <f t="shared" si="89"/>
        <v>19591.440539999996</v>
      </c>
      <c r="AJ1008" s="22">
        <f t="shared" si="85"/>
        <v>14926.811839999998</v>
      </c>
      <c r="AK1008" s="22">
        <f t="shared" si="86"/>
        <v>128541.68238000001</v>
      </c>
    </row>
    <row r="1009" spans="1:37">
      <c r="A1009" s="4" t="s">
        <v>16</v>
      </c>
      <c r="B1009" s="7" t="s">
        <v>146</v>
      </c>
      <c r="C1009" s="7"/>
      <c r="D1009" s="7" t="s">
        <v>53</v>
      </c>
      <c r="E1009" s="7" t="s">
        <v>107</v>
      </c>
      <c r="F1009" s="9" t="s">
        <v>143</v>
      </c>
      <c r="G1009" s="9" t="s">
        <v>11</v>
      </c>
      <c r="H1009" s="3" t="s">
        <v>1325</v>
      </c>
      <c r="I1009" s="28" t="s">
        <v>13</v>
      </c>
      <c r="J1009" s="26"/>
      <c r="K1009" s="26"/>
      <c r="L1009" s="26"/>
      <c r="M1009" s="26"/>
      <c r="N1009" s="26"/>
      <c r="O1009" s="26"/>
      <c r="P1009" s="26"/>
      <c r="Q1009" s="26"/>
      <c r="R1009" s="26"/>
      <c r="S1009" s="26">
        <v>4124.8900000000003</v>
      </c>
      <c r="T1009" s="26">
        <v>4714.16</v>
      </c>
      <c r="U1009" s="26">
        <v>8249.7800000000007</v>
      </c>
      <c r="V1009" s="26">
        <v>4714.16</v>
      </c>
      <c r="W1009" s="26">
        <v>4714.16</v>
      </c>
      <c r="X1009" s="26">
        <v>4714.16</v>
      </c>
      <c r="Y1009" s="26">
        <v>5892.7</v>
      </c>
      <c r="Z1009" s="26">
        <v>4714.16</v>
      </c>
      <c r="AA1009" s="26">
        <v>3535.62</v>
      </c>
      <c r="AB1009" s="26">
        <v>2375.5233600000001</v>
      </c>
      <c r="AC1009" s="26">
        <v>2771.4439200000002</v>
      </c>
      <c r="AD1009" s="26">
        <v>3959.2055999999998</v>
      </c>
      <c r="AE1009" s="26">
        <v>2771.4439200000002</v>
      </c>
      <c r="AF1009" s="26">
        <v>3167.3644800000002</v>
      </c>
      <c r="AG1009" s="22">
        <f t="shared" si="87"/>
        <v>0</v>
      </c>
      <c r="AH1009" s="22">
        <f t="shared" si="88"/>
        <v>45373.79</v>
      </c>
      <c r="AI1009" s="22">
        <f t="shared" si="89"/>
        <v>9106.1728800000001</v>
      </c>
      <c r="AJ1009" s="22">
        <f t="shared" si="85"/>
        <v>5938.8083999999999</v>
      </c>
      <c r="AK1009" s="22">
        <f t="shared" si="86"/>
        <v>60418.771280000001</v>
      </c>
    </row>
    <row r="1010" spans="1:37">
      <c r="A1010" s="4" t="s">
        <v>16</v>
      </c>
      <c r="B1010" s="7" t="s">
        <v>146</v>
      </c>
      <c r="C1010" s="7"/>
      <c r="D1010" s="7" t="s">
        <v>55</v>
      </c>
      <c r="E1010" s="7" t="s">
        <v>109</v>
      </c>
      <c r="F1010" s="9" t="s">
        <v>143</v>
      </c>
      <c r="G1010" s="9" t="s">
        <v>11</v>
      </c>
      <c r="H1010" s="3" t="s">
        <v>1325</v>
      </c>
      <c r="I1010" s="28" t="s">
        <v>13</v>
      </c>
      <c r="J1010" s="26"/>
      <c r="K1010" s="26"/>
      <c r="L1010" s="26"/>
      <c r="M1010" s="26"/>
      <c r="N1010" s="26"/>
      <c r="O1010" s="26"/>
      <c r="P1010" s="26"/>
      <c r="Q1010" s="26"/>
      <c r="R1010" s="26"/>
      <c r="S1010" s="26">
        <v>28.644000000000002</v>
      </c>
      <c r="T1010" s="26">
        <v>28.303000000000001</v>
      </c>
      <c r="U1010" s="26">
        <v>28.644000000000002</v>
      </c>
      <c r="V1010" s="26">
        <v>28.303000000000001</v>
      </c>
      <c r="W1010" s="26">
        <v>28.303000000000001</v>
      </c>
      <c r="X1010" s="26">
        <v>28.644000000000002</v>
      </c>
      <c r="Y1010" s="26">
        <v>28.303000000000001</v>
      </c>
      <c r="Z1010" s="26">
        <v>28.303000000000001</v>
      </c>
      <c r="AA1010" s="26">
        <v>28.303000000000001</v>
      </c>
      <c r="AB1010" s="26">
        <v>57.117944000000008</v>
      </c>
      <c r="AC1010" s="26">
        <v>57.117944000000008</v>
      </c>
      <c r="AD1010" s="26">
        <v>57.806112000000006</v>
      </c>
      <c r="AE1010" s="26">
        <v>57.806112000000006</v>
      </c>
      <c r="AF1010" s="26">
        <v>57.117944000000008</v>
      </c>
      <c r="AG1010" s="22">
        <f t="shared" si="87"/>
        <v>0</v>
      </c>
      <c r="AH1010" s="22">
        <f t="shared" si="88"/>
        <v>255.75</v>
      </c>
      <c r="AI1010" s="22">
        <f t="shared" si="89"/>
        <v>172.04200000000003</v>
      </c>
      <c r="AJ1010" s="22">
        <f t="shared" ref="AJ1010:AJ1072" si="90">SUM(AE1010:AF1010)</f>
        <v>114.92405600000001</v>
      </c>
      <c r="AK1010" s="22">
        <f t="shared" si="86"/>
        <v>542.71605599999998</v>
      </c>
    </row>
    <row r="1011" spans="1:37">
      <c r="A1011" s="4" t="s">
        <v>16</v>
      </c>
      <c r="B1011" s="7" t="s">
        <v>146</v>
      </c>
      <c r="C1011" s="7"/>
      <c r="D1011" s="7" t="s">
        <v>56</v>
      </c>
      <c r="E1011" s="7" t="s">
        <v>110</v>
      </c>
      <c r="F1011" s="9" t="s">
        <v>143</v>
      </c>
      <c r="G1011" s="9" t="s">
        <v>11</v>
      </c>
      <c r="H1011" s="3" t="s">
        <v>1325</v>
      </c>
      <c r="I1011" s="28" t="s">
        <v>13</v>
      </c>
      <c r="J1011" s="26"/>
      <c r="K1011" s="26"/>
      <c r="L1011" s="26"/>
      <c r="M1011" s="26"/>
      <c r="N1011" s="26"/>
      <c r="O1011" s="26"/>
      <c r="P1011" s="26"/>
      <c r="Q1011" s="26"/>
      <c r="R1011" s="26"/>
      <c r="S1011" s="26">
        <v>1692.99</v>
      </c>
      <c r="T1011" s="26">
        <v>940.55</v>
      </c>
      <c r="U1011" s="26">
        <v>1692.99</v>
      </c>
      <c r="V1011" s="26">
        <v>1881.1</v>
      </c>
      <c r="W1011" s="26">
        <v>1881.1</v>
      </c>
      <c r="X1011" s="26">
        <v>2257.3200000000002</v>
      </c>
      <c r="Y1011" s="26">
        <v>1881.1</v>
      </c>
      <c r="Z1011" s="26">
        <v>1316.77</v>
      </c>
      <c r="AA1011" s="26">
        <v>1881.1</v>
      </c>
      <c r="AB1011" s="26">
        <v>884.69290000000001</v>
      </c>
      <c r="AC1011" s="26">
        <v>379.15409999999997</v>
      </c>
      <c r="AD1011" s="26">
        <v>1011.0776000000001</v>
      </c>
      <c r="AE1011" s="26">
        <v>1137.4622999999999</v>
      </c>
      <c r="AF1011" s="26">
        <v>631.92349999999999</v>
      </c>
      <c r="AG1011" s="22">
        <f t="shared" si="87"/>
        <v>0</v>
      </c>
      <c r="AH1011" s="22">
        <f t="shared" si="88"/>
        <v>15425.02</v>
      </c>
      <c r="AI1011" s="22">
        <f t="shared" si="89"/>
        <v>2274.9246000000003</v>
      </c>
      <c r="AJ1011" s="22">
        <f t="shared" si="90"/>
        <v>1769.3858</v>
      </c>
      <c r="AK1011" s="22">
        <f t="shared" si="86"/>
        <v>19469.330400000003</v>
      </c>
    </row>
    <row r="1012" spans="1:37">
      <c r="A1012" s="4" t="s">
        <v>16</v>
      </c>
      <c r="B1012" s="7" t="s">
        <v>146</v>
      </c>
      <c r="C1012" s="7"/>
      <c r="D1012" s="7" t="s">
        <v>57</v>
      </c>
      <c r="E1012" s="7" t="s">
        <v>111</v>
      </c>
      <c r="F1012" s="9" t="s">
        <v>143</v>
      </c>
      <c r="G1012" s="9" t="s">
        <v>11</v>
      </c>
      <c r="H1012" s="3" t="s">
        <v>1325</v>
      </c>
      <c r="I1012" s="28" t="s">
        <v>13</v>
      </c>
      <c r="J1012" s="26"/>
      <c r="K1012" s="26"/>
      <c r="L1012" s="26"/>
      <c r="M1012" s="26"/>
      <c r="N1012" s="26"/>
      <c r="O1012" s="26"/>
      <c r="P1012" s="26"/>
      <c r="Q1012" s="26"/>
      <c r="R1012" s="26"/>
      <c r="S1012" s="26">
        <v>30232.62</v>
      </c>
      <c r="T1012" s="26">
        <v>21987.360000000001</v>
      </c>
      <c r="U1012" s="26">
        <v>24735.78</v>
      </c>
      <c r="V1012" s="26">
        <v>27484.2</v>
      </c>
      <c r="W1012" s="26">
        <v>24735.78</v>
      </c>
      <c r="X1012" s="26">
        <v>21987.360000000001</v>
      </c>
      <c r="Y1012" s="26">
        <v>21987.360000000001</v>
      </c>
      <c r="Z1012" s="26">
        <v>21987.360000000001</v>
      </c>
      <c r="AA1012" s="26">
        <v>19238.939999999999</v>
      </c>
      <c r="AB1012" s="26">
        <v>14772.890240000001</v>
      </c>
      <c r="AC1012" s="26">
        <v>12926.27896</v>
      </c>
      <c r="AD1012" s="26">
        <v>12926.27896</v>
      </c>
      <c r="AE1012" s="26">
        <v>20312.72408</v>
      </c>
      <c r="AF1012" s="26">
        <v>14772.890240000001</v>
      </c>
      <c r="AG1012" s="22">
        <f t="shared" si="87"/>
        <v>0</v>
      </c>
      <c r="AH1012" s="22">
        <f t="shared" si="88"/>
        <v>214376.75999999995</v>
      </c>
      <c r="AI1012" s="22">
        <f t="shared" si="89"/>
        <v>40625.44816</v>
      </c>
      <c r="AJ1012" s="22">
        <f t="shared" si="90"/>
        <v>35085.614320000001</v>
      </c>
      <c r="AK1012" s="22">
        <f t="shared" si="86"/>
        <v>290087.82247999992</v>
      </c>
    </row>
    <row r="1013" spans="1:37">
      <c r="A1013" s="4" t="s">
        <v>16</v>
      </c>
      <c r="B1013" s="7" t="s">
        <v>146</v>
      </c>
      <c r="C1013" s="7"/>
      <c r="D1013" s="7" t="s">
        <v>81</v>
      </c>
      <c r="E1013" s="7" t="s">
        <v>137</v>
      </c>
      <c r="F1013" s="9" t="s">
        <v>143</v>
      </c>
      <c r="G1013" s="9" t="s">
        <v>11</v>
      </c>
      <c r="H1013" s="3" t="s">
        <v>1325</v>
      </c>
      <c r="I1013" s="28" t="s">
        <v>13</v>
      </c>
      <c r="J1013" s="26"/>
      <c r="K1013" s="26"/>
      <c r="L1013" s="26"/>
      <c r="M1013" s="26"/>
      <c r="N1013" s="26"/>
      <c r="O1013" s="26"/>
      <c r="P1013" s="26"/>
      <c r="Q1013" s="26"/>
      <c r="R1013" s="26"/>
      <c r="S1013" s="26">
        <v>18000</v>
      </c>
      <c r="T1013" s="26">
        <v>21000</v>
      </c>
      <c r="U1013" s="26">
        <v>27000</v>
      </c>
      <c r="V1013" s="26">
        <v>27000</v>
      </c>
      <c r="W1013" s="26">
        <v>33000</v>
      </c>
      <c r="X1013" s="26">
        <v>24000</v>
      </c>
      <c r="Y1013" s="26">
        <v>30000</v>
      </c>
      <c r="Z1013" s="26">
        <v>39000</v>
      </c>
      <c r="AA1013" s="26">
        <v>36000</v>
      </c>
      <c r="AB1013" s="26">
        <v>12216</v>
      </c>
      <c r="AC1013" s="26">
        <v>15270</v>
      </c>
      <c r="AD1013" s="26">
        <v>18324</v>
      </c>
      <c r="AE1013" s="26">
        <v>18324</v>
      </c>
      <c r="AF1013" s="26">
        <v>21378</v>
      </c>
      <c r="AG1013" s="22">
        <f t="shared" si="87"/>
        <v>0</v>
      </c>
      <c r="AH1013" s="22">
        <f t="shared" si="88"/>
        <v>255000</v>
      </c>
      <c r="AI1013" s="22">
        <f t="shared" si="89"/>
        <v>45810</v>
      </c>
      <c r="AJ1013" s="22">
        <f t="shared" si="90"/>
        <v>39702</v>
      </c>
      <c r="AK1013" s="22">
        <f t="shared" si="86"/>
        <v>340512</v>
      </c>
    </row>
    <row r="1014" spans="1:37">
      <c r="A1014" s="4" t="s">
        <v>16</v>
      </c>
      <c r="B1014" s="7" t="s">
        <v>146</v>
      </c>
      <c r="C1014" s="7"/>
      <c r="D1014" s="7" t="s">
        <v>82</v>
      </c>
      <c r="E1014" s="7" t="s">
        <v>138</v>
      </c>
      <c r="F1014" s="9" t="s">
        <v>143</v>
      </c>
      <c r="G1014" s="9" t="s">
        <v>11</v>
      </c>
      <c r="H1014" s="3" t="s">
        <v>1325</v>
      </c>
      <c r="I1014" s="28" t="s">
        <v>13</v>
      </c>
      <c r="J1014" s="26"/>
      <c r="K1014" s="26"/>
      <c r="L1014" s="26"/>
      <c r="M1014" s="26"/>
      <c r="N1014" s="26"/>
      <c r="O1014" s="26"/>
      <c r="P1014" s="26"/>
      <c r="Q1014" s="26"/>
      <c r="R1014" s="26"/>
      <c r="S1014" s="26">
        <v>17500</v>
      </c>
      <c r="T1014" s="26">
        <v>22500</v>
      </c>
      <c r="U1014" s="26">
        <v>20000</v>
      </c>
      <c r="V1014" s="26">
        <v>17500</v>
      </c>
      <c r="W1014" s="26">
        <v>25000</v>
      </c>
      <c r="X1014" s="26">
        <v>30000</v>
      </c>
      <c r="Y1014" s="26">
        <v>27500</v>
      </c>
      <c r="Z1014" s="26">
        <v>22500</v>
      </c>
      <c r="AA1014" s="26">
        <v>25000</v>
      </c>
      <c r="AB1014" s="26">
        <v>10180</v>
      </c>
      <c r="AC1014" s="26">
        <v>12725</v>
      </c>
      <c r="AD1014" s="26">
        <v>20360</v>
      </c>
      <c r="AE1014" s="26">
        <v>17815</v>
      </c>
      <c r="AF1014" s="26">
        <v>22905</v>
      </c>
      <c r="AG1014" s="22">
        <f t="shared" si="87"/>
        <v>0</v>
      </c>
      <c r="AH1014" s="22">
        <f t="shared" si="88"/>
        <v>207500</v>
      </c>
      <c r="AI1014" s="22">
        <f t="shared" si="89"/>
        <v>43265</v>
      </c>
      <c r="AJ1014" s="22">
        <f t="shared" si="90"/>
        <v>40720</v>
      </c>
      <c r="AK1014" s="22">
        <f t="shared" si="86"/>
        <v>291485</v>
      </c>
    </row>
    <row r="1015" spans="1:37">
      <c r="A1015" s="4" t="s">
        <v>16</v>
      </c>
      <c r="B1015" s="7" t="s">
        <v>146</v>
      </c>
      <c r="C1015" s="7"/>
      <c r="D1015" s="7" t="s">
        <v>62</v>
      </c>
      <c r="E1015" s="7" t="s">
        <v>116</v>
      </c>
      <c r="F1015" s="9" t="s">
        <v>143</v>
      </c>
      <c r="G1015" s="9" t="s">
        <v>11</v>
      </c>
      <c r="H1015" s="3" t="s">
        <v>1325</v>
      </c>
      <c r="I1015" s="28" t="s">
        <v>13</v>
      </c>
      <c r="J1015" s="26"/>
      <c r="K1015" s="26"/>
      <c r="L1015" s="26"/>
      <c r="M1015" s="26"/>
      <c r="N1015" s="26"/>
      <c r="O1015" s="26"/>
      <c r="P1015" s="26"/>
      <c r="Q1015" s="26"/>
      <c r="R1015" s="26"/>
      <c r="S1015" s="26">
        <v>76953.91</v>
      </c>
      <c r="T1015" s="26">
        <v>69958.100000000006</v>
      </c>
      <c r="U1015" s="26">
        <v>83949.72</v>
      </c>
      <c r="V1015" s="26">
        <v>90945.53</v>
      </c>
      <c r="W1015" s="26">
        <v>90945.53</v>
      </c>
      <c r="X1015" s="26">
        <v>55966.48</v>
      </c>
      <c r="Y1015" s="26">
        <v>20987.43</v>
      </c>
      <c r="Z1015" s="26">
        <v>27983.24</v>
      </c>
      <c r="AA1015" s="26">
        <v>34979.050000000003</v>
      </c>
      <c r="AB1015" s="26">
        <v>49852.142059999998</v>
      </c>
      <c r="AC1015" s="26">
        <v>35608.672900000005</v>
      </c>
      <c r="AD1015" s="26">
        <v>64095.611219999999</v>
      </c>
      <c r="AE1015" s="26">
        <v>78339.080379999999</v>
      </c>
      <c r="AF1015" s="26">
        <v>71217.34580000001</v>
      </c>
      <c r="AG1015" s="22">
        <f t="shared" si="87"/>
        <v>0</v>
      </c>
      <c r="AH1015" s="22">
        <f t="shared" si="88"/>
        <v>552668.99</v>
      </c>
      <c r="AI1015" s="22">
        <f t="shared" si="89"/>
        <v>149556.42618000001</v>
      </c>
      <c r="AJ1015" s="22">
        <f t="shared" si="90"/>
        <v>149556.42618000001</v>
      </c>
      <c r="AK1015" s="22">
        <f t="shared" ref="AK1015:AK1076" si="91">SUM(J1015:AF1015)</f>
        <v>851781.84235999989</v>
      </c>
    </row>
    <row r="1016" spans="1:37">
      <c r="A1016" s="4" t="s">
        <v>16</v>
      </c>
      <c r="B1016" s="7" t="s">
        <v>146</v>
      </c>
      <c r="C1016" s="7"/>
      <c r="D1016" s="7" t="s">
        <v>66</v>
      </c>
      <c r="E1016" s="7" t="s">
        <v>120</v>
      </c>
      <c r="F1016" s="9" t="s">
        <v>143</v>
      </c>
      <c r="G1016" s="9" t="s">
        <v>11</v>
      </c>
      <c r="H1016" s="3" t="s">
        <v>1325</v>
      </c>
      <c r="I1016" s="28" t="s">
        <v>13</v>
      </c>
      <c r="J1016" s="26"/>
      <c r="K1016" s="26"/>
      <c r="L1016" s="26"/>
      <c r="M1016" s="26"/>
      <c r="N1016" s="26"/>
      <c r="O1016" s="26"/>
      <c r="P1016" s="26"/>
      <c r="Q1016" s="26"/>
      <c r="R1016" s="26"/>
      <c r="S1016" s="26">
        <v>0</v>
      </c>
      <c r="T1016" s="26">
        <v>0</v>
      </c>
      <c r="U1016" s="26">
        <v>0</v>
      </c>
      <c r="V1016" s="26">
        <v>0</v>
      </c>
      <c r="W1016" s="26">
        <v>0</v>
      </c>
      <c r="X1016" s="26">
        <v>0</v>
      </c>
      <c r="Y1016" s="26">
        <v>0</v>
      </c>
      <c r="Z1016" s="26">
        <v>0</v>
      </c>
      <c r="AA1016" s="26">
        <v>0</v>
      </c>
      <c r="AB1016" s="26">
        <v>0</v>
      </c>
      <c r="AC1016" s="26">
        <v>0</v>
      </c>
      <c r="AD1016" s="26">
        <v>0</v>
      </c>
      <c r="AE1016" s="26">
        <v>0</v>
      </c>
      <c r="AF1016" s="26">
        <v>0</v>
      </c>
      <c r="AG1016" s="22">
        <f t="shared" si="87"/>
        <v>0</v>
      </c>
      <c r="AH1016" s="22">
        <f t="shared" si="88"/>
        <v>0</v>
      </c>
      <c r="AI1016" s="22">
        <f t="shared" si="89"/>
        <v>0</v>
      </c>
      <c r="AJ1016" s="22">
        <f t="shared" si="90"/>
        <v>0</v>
      </c>
      <c r="AK1016" s="22">
        <f t="shared" si="91"/>
        <v>0</v>
      </c>
    </row>
    <row r="1017" spans="1:37">
      <c r="A1017" s="4" t="s">
        <v>16</v>
      </c>
      <c r="B1017" s="7" t="s">
        <v>146</v>
      </c>
      <c r="C1017" s="7"/>
      <c r="D1017" s="7" t="s">
        <v>83</v>
      </c>
      <c r="E1017" s="7" t="s">
        <v>139</v>
      </c>
      <c r="F1017" s="9" t="s">
        <v>143</v>
      </c>
      <c r="G1017" s="9" t="s">
        <v>11</v>
      </c>
      <c r="H1017" s="3" t="s">
        <v>1325</v>
      </c>
      <c r="I1017" s="28" t="s">
        <v>13</v>
      </c>
      <c r="J1017" s="26"/>
      <c r="K1017" s="26"/>
      <c r="L1017" s="26"/>
      <c r="M1017" s="26"/>
      <c r="N1017" s="26"/>
      <c r="O1017" s="26"/>
      <c r="P1017" s="26"/>
      <c r="Q1017" s="26"/>
      <c r="R1017" s="26"/>
      <c r="S1017" s="26">
        <v>0</v>
      </c>
      <c r="T1017" s="26">
        <v>0</v>
      </c>
      <c r="U1017" s="26">
        <v>0</v>
      </c>
      <c r="V1017" s="26">
        <v>0</v>
      </c>
      <c r="W1017" s="26">
        <v>0</v>
      </c>
      <c r="X1017" s="26">
        <v>0</v>
      </c>
      <c r="Y1017" s="26">
        <v>0</v>
      </c>
      <c r="Z1017" s="26">
        <v>0</v>
      </c>
      <c r="AA1017" s="26">
        <v>0</v>
      </c>
      <c r="AB1017" s="26">
        <v>0</v>
      </c>
      <c r="AC1017" s="26">
        <v>0</v>
      </c>
      <c r="AD1017" s="26">
        <v>0</v>
      </c>
      <c r="AE1017" s="26">
        <v>0</v>
      </c>
      <c r="AF1017" s="26">
        <v>0</v>
      </c>
      <c r="AG1017" s="22">
        <f t="shared" si="87"/>
        <v>0</v>
      </c>
      <c r="AH1017" s="22">
        <f t="shared" si="88"/>
        <v>0</v>
      </c>
      <c r="AI1017" s="22">
        <f t="shared" si="89"/>
        <v>0</v>
      </c>
      <c r="AJ1017" s="22">
        <f t="shared" si="90"/>
        <v>0</v>
      </c>
      <c r="AK1017" s="22">
        <f t="shared" si="91"/>
        <v>0</v>
      </c>
    </row>
    <row r="1018" spans="1:37">
      <c r="A1018" s="4" t="s">
        <v>16</v>
      </c>
      <c r="B1018" s="7" t="s">
        <v>146</v>
      </c>
      <c r="C1018" s="7"/>
      <c r="D1018" s="7" t="s">
        <v>217</v>
      </c>
      <c r="E1018" s="7" t="s">
        <v>231</v>
      </c>
      <c r="F1018" s="9" t="s">
        <v>143</v>
      </c>
      <c r="G1018" s="9" t="s">
        <v>11</v>
      </c>
      <c r="H1018" s="3" t="s">
        <v>1325</v>
      </c>
      <c r="I1018" s="28" t="s">
        <v>13</v>
      </c>
      <c r="J1018" s="26"/>
      <c r="K1018" s="26"/>
      <c r="L1018" s="26"/>
      <c r="M1018" s="26"/>
      <c r="N1018" s="26"/>
      <c r="O1018" s="26"/>
      <c r="P1018" s="26"/>
      <c r="Q1018" s="26"/>
      <c r="R1018" s="26"/>
      <c r="S1018" s="26">
        <v>0</v>
      </c>
      <c r="T1018" s="26">
        <v>0</v>
      </c>
      <c r="U1018" s="26">
        <v>0</v>
      </c>
      <c r="V1018" s="26">
        <v>0</v>
      </c>
      <c r="W1018" s="26">
        <v>0</v>
      </c>
      <c r="X1018" s="26">
        <v>0</v>
      </c>
      <c r="Y1018" s="26">
        <v>0</v>
      </c>
      <c r="Z1018" s="26">
        <v>0</v>
      </c>
      <c r="AA1018" s="26">
        <v>0</v>
      </c>
      <c r="AB1018" s="26">
        <v>0</v>
      </c>
      <c r="AC1018" s="26">
        <v>0</v>
      </c>
      <c r="AD1018" s="26">
        <v>0</v>
      </c>
      <c r="AE1018" s="26">
        <v>0</v>
      </c>
      <c r="AF1018" s="26">
        <v>0</v>
      </c>
      <c r="AG1018" s="22">
        <f t="shared" si="87"/>
        <v>0</v>
      </c>
      <c r="AH1018" s="22">
        <f t="shared" si="88"/>
        <v>0</v>
      </c>
      <c r="AI1018" s="22">
        <f t="shared" si="89"/>
        <v>0</v>
      </c>
      <c r="AJ1018" s="22">
        <f t="shared" si="90"/>
        <v>0</v>
      </c>
      <c r="AK1018" s="22">
        <f t="shared" si="91"/>
        <v>0</v>
      </c>
    </row>
    <row r="1019" spans="1:37">
      <c r="A1019" s="4" t="s">
        <v>16</v>
      </c>
      <c r="B1019" s="7" t="s">
        <v>1205</v>
      </c>
      <c r="C1019" s="7"/>
      <c r="D1019" s="7" t="s">
        <v>82</v>
      </c>
      <c r="E1019" s="7" t="s">
        <v>138</v>
      </c>
      <c r="F1019" s="9" t="s">
        <v>143</v>
      </c>
      <c r="G1019" s="9" t="s">
        <v>11</v>
      </c>
      <c r="H1019" s="3" t="s">
        <v>1325</v>
      </c>
      <c r="I1019" s="28" t="s">
        <v>13</v>
      </c>
      <c r="J1019" s="26"/>
      <c r="K1019" s="26"/>
      <c r="L1019" s="26"/>
      <c r="M1019" s="26"/>
      <c r="N1019" s="26"/>
      <c r="O1019" s="26"/>
      <c r="P1019" s="26"/>
      <c r="Q1019" s="26"/>
      <c r="R1019" s="26"/>
      <c r="S1019" s="26">
        <v>0</v>
      </c>
      <c r="T1019" s="26">
        <v>0</v>
      </c>
      <c r="U1019" s="26">
        <v>0</v>
      </c>
      <c r="V1019" s="26">
        <v>0</v>
      </c>
      <c r="W1019" s="26">
        <v>0</v>
      </c>
      <c r="X1019" s="26">
        <v>0</v>
      </c>
      <c r="Y1019" s="26">
        <v>0</v>
      </c>
      <c r="Z1019" s="26">
        <v>0</v>
      </c>
      <c r="AA1019" s="26">
        <v>0</v>
      </c>
      <c r="AB1019" s="26">
        <v>0</v>
      </c>
      <c r="AC1019" s="26">
        <v>0</v>
      </c>
      <c r="AD1019" s="26">
        <v>0</v>
      </c>
      <c r="AE1019" s="26">
        <v>0</v>
      </c>
      <c r="AF1019" s="26">
        <v>0</v>
      </c>
      <c r="AG1019" s="22">
        <f t="shared" si="87"/>
        <v>0</v>
      </c>
      <c r="AH1019" s="22">
        <f t="shared" si="88"/>
        <v>0</v>
      </c>
      <c r="AI1019" s="22">
        <f t="shared" si="89"/>
        <v>0</v>
      </c>
      <c r="AJ1019" s="22">
        <f t="shared" si="90"/>
        <v>0</v>
      </c>
      <c r="AK1019" s="22">
        <f t="shared" si="91"/>
        <v>0</v>
      </c>
    </row>
    <row r="1020" spans="1:37">
      <c r="A1020" s="4" t="s">
        <v>16</v>
      </c>
      <c r="B1020" s="7" t="s">
        <v>1205</v>
      </c>
      <c r="C1020" s="7"/>
      <c r="D1020" s="7" t="s">
        <v>62</v>
      </c>
      <c r="E1020" s="7" t="s">
        <v>116</v>
      </c>
      <c r="F1020" s="9" t="s">
        <v>143</v>
      </c>
      <c r="G1020" s="9" t="s">
        <v>11</v>
      </c>
      <c r="H1020" s="3" t="s">
        <v>1325</v>
      </c>
      <c r="I1020" s="28" t="s">
        <v>13</v>
      </c>
      <c r="J1020" s="26"/>
      <c r="K1020" s="26"/>
      <c r="L1020" s="26"/>
      <c r="M1020" s="26"/>
      <c r="N1020" s="26"/>
      <c r="O1020" s="26"/>
      <c r="P1020" s="26"/>
      <c r="Q1020" s="26"/>
      <c r="R1020" s="26"/>
      <c r="S1020" s="26">
        <v>0</v>
      </c>
      <c r="T1020" s="26">
        <v>0</v>
      </c>
      <c r="U1020" s="26">
        <v>0</v>
      </c>
      <c r="V1020" s="26">
        <v>0</v>
      </c>
      <c r="W1020" s="26">
        <v>0</v>
      </c>
      <c r="X1020" s="26">
        <v>0</v>
      </c>
      <c r="Y1020" s="26">
        <v>0</v>
      </c>
      <c r="Z1020" s="26">
        <v>0</v>
      </c>
      <c r="AA1020" s="26">
        <v>0</v>
      </c>
      <c r="AB1020" s="26">
        <v>0</v>
      </c>
      <c r="AC1020" s="26">
        <v>0</v>
      </c>
      <c r="AD1020" s="26">
        <v>0</v>
      </c>
      <c r="AE1020" s="26">
        <v>0</v>
      </c>
      <c r="AF1020" s="26">
        <v>0</v>
      </c>
      <c r="AG1020" s="22">
        <f t="shared" si="87"/>
        <v>0</v>
      </c>
      <c r="AH1020" s="22">
        <f t="shared" si="88"/>
        <v>0</v>
      </c>
      <c r="AI1020" s="22">
        <f t="shared" si="89"/>
        <v>0</v>
      </c>
      <c r="AJ1020" s="22">
        <f t="shared" si="90"/>
        <v>0</v>
      </c>
      <c r="AK1020" s="22">
        <f t="shared" si="91"/>
        <v>0</v>
      </c>
    </row>
    <row r="1021" spans="1:37">
      <c r="A1021" s="4" t="s">
        <v>15</v>
      </c>
      <c r="B1021" s="7" t="s">
        <v>144</v>
      </c>
      <c r="C1021" s="7"/>
      <c r="D1021" s="7" t="s">
        <v>37</v>
      </c>
      <c r="E1021" s="7" t="s">
        <v>91</v>
      </c>
      <c r="F1021" s="9" t="s">
        <v>143</v>
      </c>
      <c r="G1021" s="9" t="s">
        <v>11</v>
      </c>
      <c r="H1021" s="3" t="s">
        <v>1325</v>
      </c>
      <c r="I1021" s="28" t="s">
        <v>13</v>
      </c>
      <c r="J1021" s="26"/>
      <c r="K1021" s="26"/>
      <c r="L1021" s="26"/>
      <c r="M1021" s="26"/>
      <c r="N1021" s="26"/>
      <c r="O1021" s="26"/>
      <c r="P1021" s="26"/>
      <c r="Q1021" s="26"/>
      <c r="R1021" s="26"/>
      <c r="S1021" s="26">
        <v>73174.395000000004</v>
      </c>
      <c r="T1021" s="26">
        <v>69689.899999999994</v>
      </c>
      <c r="U1021" s="26">
        <v>104534.85</v>
      </c>
      <c r="V1021" s="26">
        <v>55751.92</v>
      </c>
      <c r="W1021" s="26">
        <v>80143.384999999995</v>
      </c>
      <c r="X1021" s="26">
        <v>34844.949999999997</v>
      </c>
      <c r="Y1021" s="26">
        <v>52267.425000000003</v>
      </c>
      <c r="Z1021" s="26">
        <v>22997.666999999998</v>
      </c>
      <c r="AA1021" s="26">
        <v>20906.97</v>
      </c>
      <c r="AB1021" s="26">
        <v>42566.590920000002</v>
      </c>
      <c r="AC1021" s="26">
        <v>43985.477284000001</v>
      </c>
      <c r="AD1021" s="26">
        <v>99322.045480000001</v>
      </c>
      <c r="AE1021" s="26">
        <v>74491.534110000008</v>
      </c>
      <c r="AF1021" s="26">
        <v>70944.318199999994</v>
      </c>
      <c r="AG1021" s="22">
        <f t="shared" si="87"/>
        <v>0</v>
      </c>
      <c r="AH1021" s="22">
        <f t="shared" si="88"/>
        <v>514311.46200000006</v>
      </c>
      <c r="AI1021" s="22">
        <f t="shared" si="89"/>
        <v>185874.11368400001</v>
      </c>
      <c r="AJ1021" s="22">
        <f t="shared" si="90"/>
        <v>145435.85230999999</v>
      </c>
      <c r="AK1021" s="22">
        <f t="shared" si="91"/>
        <v>845621.42799400003</v>
      </c>
    </row>
    <row r="1022" spans="1:37">
      <c r="A1022" s="4" t="s">
        <v>15</v>
      </c>
      <c r="B1022" s="7" t="s">
        <v>144</v>
      </c>
      <c r="C1022" s="7"/>
      <c r="D1022" s="7" t="s">
        <v>42</v>
      </c>
      <c r="E1022" s="7" t="s">
        <v>96</v>
      </c>
      <c r="F1022" s="9" t="s">
        <v>143</v>
      </c>
      <c r="G1022" s="9" t="s">
        <v>11</v>
      </c>
      <c r="H1022" s="3" t="s">
        <v>1325</v>
      </c>
      <c r="I1022" s="28" t="s">
        <v>13</v>
      </c>
      <c r="J1022" s="26"/>
      <c r="K1022" s="26"/>
      <c r="L1022" s="26"/>
      <c r="M1022" s="26"/>
      <c r="N1022" s="26"/>
      <c r="O1022" s="26"/>
      <c r="P1022" s="26"/>
      <c r="Q1022" s="26"/>
      <c r="R1022" s="26"/>
      <c r="S1022" s="26">
        <v>3300</v>
      </c>
      <c r="T1022" s="26">
        <v>2160</v>
      </c>
      <c r="U1022" s="26">
        <v>2400</v>
      </c>
      <c r="V1022" s="26">
        <v>1950</v>
      </c>
      <c r="W1022" s="26">
        <v>3000</v>
      </c>
      <c r="X1022" s="26">
        <v>3510</v>
      </c>
      <c r="Y1022" s="26">
        <v>2400</v>
      </c>
      <c r="Z1022" s="26">
        <v>1650</v>
      </c>
      <c r="AA1022" s="26">
        <v>1530</v>
      </c>
      <c r="AB1022" s="26">
        <v>2036</v>
      </c>
      <c r="AC1022" s="26">
        <v>5599</v>
      </c>
      <c r="AD1022" s="26">
        <v>6108</v>
      </c>
      <c r="AE1022" s="26">
        <v>5599</v>
      </c>
      <c r="AF1022" s="26">
        <v>3664.8</v>
      </c>
      <c r="AG1022" s="22">
        <f t="shared" si="87"/>
        <v>0</v>
      </c>
      <c r="AH1022" s="22">
        <f t="shared" si="88"/>
        <v>21900</v>
      </c>
      <c r="AI1022" s="22">
        <f t="shared" si="89"/>
        <v>13743</v>
      </c>
      <c r="AJ1022" s="22">
        <f t="shared" si="90"/>
        <v>9263.7999999999993</v>
      </c>
      <c r="AK1022" s="22">
        <f t="shared" si="91"/>
        <v>44906.8</v>
      </c>
    </row>
    <row r="1023" spans="1:37">
      <c r="A1023" s="4" t="s">
        <v>15</v>
      </c>
      <c r="B1023" s="7" t="s">
        <v>144</v>
      </c>
      <c r="C1023" s="7"/>
      <c r="D1023" s="7" t="s">
        <v>43</v>
      </c>
      <c r="E1023" s="7" t="s">
        <v>97</v>
      </c>
      <c r="F1023" s="9" t="s">
        <v>143</v>
      </c>
      <c r="G1023" s="9" t="s">
        <v>11</v>
      </c>
      <c r="H1023" s="3" t="s">
        <v>1325</v>
      </c>
      <c r="I1023" s="28" t="s">
        <v>13</v>
      </c>
      <c r="J1023" s="26"/>
      <c r="K1023" s="26"/>
      <c r="L1023" s="26"/>
      <c r="M1023" s="26"/>
      <c r="N1023" s="26"/>
      <c r="O1023" s="26"/>
      <c r="P1023" s="26"/>
      <c r="Q1023" s="26"/>
      <c r="R1023" s="26"/>
      <c r="S1023" s="26">
        <v>28954.86</v>
      </c>
      <c r="T1023" s="26">
        <v>18952.272000000001</v>
      </c>
      <c r="U1023" s="26">
        <v>21058.080000000002</v>
      </c>
      <c r="V1023" s="26">
        <v>17109.689999999999</v>
      </c>
      <c r="W1023" s="26">
        <v>26322.6</v>
      </c>
      <c r="X1023" s="26">
        <v>30797.441999999995</v>
      </c>
      <c r="Y1023" s="26">
        <v>21058.080000000002</v>
      </c>
      <c r="Z1023" s="26">
        <v>14477.43</v>
      </c>
      <c r="AA1023" s="26">
        <v>13424.525999999998</v>
      </c>
      <c r="AB1023" s="26">
        <v>10718.562720000002</v>
      </c>
      <c r="AC1023" s="26">
        <v>29476.047480000001</v>
      </c>
      <c r="AD1023" s="26">
        <v>32155.688159999998</v>
      </c>
      <c r="AE1023" s="26">
        <v>29476.047480000001</v>
      </c>
      <c r="AF1023" s="26">
        <v>19293.412896000002</v>
      </c>
      <c r="AG1023" s="22">
        <f t="shared" si="87"/>
        <v>0</v>
      </c>
      <c r="AH1023" s="22">
        <f t="shared" si="88"/>
        <v>192154.98000000004</v>
      </c>
      <c r="AI1023" s="22">
        <f t="shared" si="89"/>
        <v>72350.298360000001</v>
      </c>
      <c r="AJ1023" s="22">
        <f t="shared" si="90"/>
        <v>48769.460376000003</v>
      </c>
      <c r="AK1023" s="22">
        <f t="shared" si="91"/>
        <v>313274.73873600009</v>
      </c>
    </row>
    <row r="1024" spans="1:37">
      <c r="A1024" s="4" t="s">
        <v>15</v>
      </c>
      <c r="B1024" s="7" t="s">
        <v>144</v>
      </c>
      <c r="C1024" s="7"/>
      <c r="D1024" s="7" t="s">
        <v>68</v>
      </c>
      <c r="E1024" s="7" t="s">
        <v>122</v>
      </c>
      <c r="F1024" s="9" t="s">
        <v>143</v>
      </c>
      <c r="G1024" s="9" t="s">
        <v>11</v>
      </c>
      <c r="H1024" s="3" t="s">
        <v>1325</v>
      </c>
      <c r="I1024" s="28" t="s">
        <v>13</v>
      </c>
      <c r="J1024" s="26"/>
      <c r="K1024" s="26"/>
      <c r="L1024" s="26"/>
      <c r="M1024" s="26"/>
      <c r="N1024" s="26"/>
      <c r="O1024" s="26"/>
      <c r="P1024" s="26"/>
      <c r="Q1024" s="26"/>
      <c r="R1024" s="26"/>
      <c r="S1024" s="26">
        <v>328427.125</v>
      </c>
      <c r="T1024" s="26">
        <v>418165.75</v>
      </c>
      <c r="U1024" s="26">
        <v>518986.625</v>
      </c>
      <c r="V1024" s="26">
        <v>688515.5</v>
      </c>
      <c r="W1024" s="26">
        <v>764489.625</v>
      </c>
      <c r="X1024" s="26">
        <v>538351.125</v>
      </c>
      <c r="Y1024" s="26">
        <v>379270.625</v>
      </c>
      <c r="Z1024" s="26">
        <v>203425.625</v>
      </c>
      <c r="AA1024" s="26">
        <v>115853.125</v>
      </c>
      <c r="AB1024" s="26">
        <v>202820.212</v>
      </c>
      <c r="AC1024" s="26">
        <v>271099.50800000003</v>
      </c>
      <c r="AD1024" s="26">
        <v>402068.26199999999</v>
      </c>
      <c r="AE1024" s="26">
        <v>569221.826</v>
      </c>
      <c r="AF1024" s="26">
        <v>725880.82799999998</v>
      </c>
      <c r="AG1024" s="22">
        <f t="shared" si="87"/>
        <v>0</v>
      </c>
      <c r="AH1024" s="22">
        <f t="shared" si="88"/>
        <v>3955485.125</v>
      </c>
      <c r="AI1024" s="22">
        <f t="shared" si="89"/>
        <v>875987.98200000008</v>
      </c>
      <c r="AJ1024" s="22">
        <f t="shared" si="90"/>
        <v>1295102.6540000001</v>
      </c>
      <c r="AK1024" s="22">
        <f t="shared" si="91"/>
        <v>6126575.7609999999</v>
      </c>
    </row>
    <row r="1025" spans="1:37">
      <c r="A1025" s="4" t="s">
        <v>15</v>
      </c>
      <c r="B1025" s="7" t="s">
        <v>144</v>
      </c>
      <c r="C1025" s="7"/>
      <c r="D1025" s="7" t="s">
        <v>45</v>
      </c>
      <c r="E1025" s="7" t="s">
        <v>99</v>
      </c>
      <c r="F1025" s="9" t="s">
        <v>143</v>
      </c>
      <c r="G1025" s="9" t="s">
        <v>11</v>
      </c>
      <c r="H1025" s="3" t="s">
        <v>1325</v>
      </c>
      <c r="I1025" s="28" t="s">
        <v>13</v>
      </c>
      <c r="J1025" s="26"/>
      <c r="K1025" s="26"/>
      <c r="L1025" s="26"/>
      <c r="M1025" s="26"/>
      <c r="N1025" s="26"/>
      <c r="O1025" s="26"/>
      <c r="P1025" s="26"/>
      <c r="Q1025" s="26"/>
      <c r="R1025" s="26"/>
      <c r="S1025" s="26">
        <v>0</v>
      </c>
      <c r="T1025" s="26">
        <v>0</v>
      </c>
      <c r="U1025" s="26">
        <v>0</v>
      </c>
      <c r="V1025" s="26">
        <v>0</v>
      </c>
      <c r="W1025" s="26">
        <v>0</v>
      </c>
      <c r="X1025" s="26">
        <v>0</v>
      </c>
      <c r="Y1025" s="26">
        <v>0</v>
      </c>
      <c r="Z1025" s="26">
        <v>0</v>
      </c>
      <c r="AA1025" s="26">
        <v>0</v>
      </c>
      <c r="AB1025" s="26">
        <v>0</v>
      </c>
      <c r="AC1025" s="26">
        <v>0</v>
      </c>
      <c r="AD1025" s="26">
        <v>0</v>
      </c>
      <c r="AE1025" s="26">
        <v>0</v>
      </c>
      <c r="AF1025" s="26">
        <v>0</v>
      </c>
      <c r="AG1025" s="22">
        <f t="shared" si="87"/>
        <v>0</v>
      </c>
      <c r="AH1025" s="22">
        <f t="shared" si="88"/>
        <v>0</v>
      </c>
      <c r="AI1025" s="22">
        <f t="shared" si="89"/>
        <v>0</v>
      </c>
      <c r="AJ1025" s="22">
        <f t="shared" si="90"/>
        <v>0</v>
      </c>
      <c r="AK1025" s="22">
        <f t="shared" si="91"/>
        <v>0</v>
      </c>
    </row>
    <row r="1026" spans="1:37">
      <c r="A1026" s="4" t="s">
        <v>15</v>
      </c>
      <c r="B1026" s="7" t="s">
        <v>144</v>
      </c>
      <c r="C1026" s="7"/>
      <c r="D1026" s="7" t="s">
        <v>78</v>
      </c>
      <c r="E1026" s="7" t="s">
        <v>134</v>
      </c>
      <c r="F1026" s="9" t="s">
        <v>143</v>
      </c>
      <c r="G1026" s="9" t="s">
        <v>11</v>
      </c>
      <c r="H1026" s="3" t="s">
        <v>1325</v>
      </c>
      <c r="I1026" s="28" t="s">
        <v>13</v>
      </c>
      <c r="J1026" s="26"/>
      <c r="K1026" s="26"/>
      <c r="L1026" s="26"/>
      <c r="M1026" s="26"/>
      <c r="N1026" s="26"/>
      <c r="O1026" s="26"/>
      <c r="P1026" s="26"/>
      <c r="Q1026" s="26"/>
      <c r="R1026" s="26"/>
      <c r="S1026" s="26">
        <v>0</v>
      </c>
      <c r="T1026" s="26">
        <v>0</v>
      </c>
      <c r="U1026" s="26">
        <v>0</v>
      </c>
      <c r="V1026" s="26">
        <v>0</v>
      </c>
      <c r="W1026" s="26">
        <v>0</v>
      </c>
      <c r="X1026" s="26">
        <v>0</v>
      </c>
      <c r="Y1026" s="26">
        <v>0</v>
      </c>
      <c r="Z1026" s="26">
        <v>0</v>
      </c>
      <c r="AA1026" s="26">
        <v>0</v>
      </c>
      <c r="AB1026" s="26">
        <v>0</v>
      </c>
      <c r="AC1026" s="26">
        <v>0</v>
      </c>
      <c r="AD1026" s="26">
        <v>0</v>
      </c>
      <c r="AE1026" s="26">
        <v>0</v>
      </c>
      <c r="AF1026" s="26">
        <v>0</v>
      </c>
      <c r="AG1026" s="22">
        <f t="shared" si="87"/>
        <v>0</v>
      </c>
      <c r="AH1026" s="22">
        <f t="shared" si="88"/>
        <v>0</v>
      </c>
      <c r="AI1026" s="22">
        <f t="shared" si="89"/>
        <v>0</v>
      </c>
      <c r="AJ1026" s="22">
        <f t="shared" si="90"/>
        <v>0</v>
      </c>
      <c r="AK1026" s="22">
        <f t="shared" si="91"/>
        <v>0</v>
      </c>
    </row>
    <row r="1027" spans="1:37">
      <c r="A1027" s="4" t="s">
        <v>15</v>
      </c>
      <c r="B1027" s="7" t="s">
        <v>144</v>
      </c>
      <c r="C1027" s="7"/>
      <c r="D1027" s="7" t="s">
        <v>52</v>
      </c>
      <c r="E1027" s="7" t="s">
        <v>106</v>
      </c>
      <c r="F1027" s="9" t="s">
        <v>143</v>
      </c>
      <c r="G1027" s="9" t="s">
        <v>11</v>
      </c>
      <c r="H1027" s="3" t="s">
        <v>1325</v>
      </c>
      <c r="I1027" s="28" t="s">
        <v>13</v>
      </c>
      <c r="J1027" s="26"/>
      <c r="K1027" s="26"/>
      <c r="L1027" s="26"/>
      <c r="M1027" s="26"/>
      <c r="N1027" s="26"/>
      <c r="O1027" s="26"/>
      <c r="P1027" s="26"/>
      <c r="Q1027" s="26"/>
      <c r="R1027" s="26"/>
      <c r="S1027" s="26">
        <v>0</v>
      </c>
      <c r="T1027" s="26">
        <v>0</v>
      </c>
      <c r="U1027" s="26">
        <v>0</v>
      </c>
      <c r="V1027" s="26">
        <v>0</v>
      </c>
      <c r="W1027" s="26">
        <v>0</v>
      </c>
      <c r="X1027" s="26">
        <v>0</v>
      </c>
      <c r="Y1027" s="26">
        <v>0</v>
      </c>
      <c r="Z1027" s="26">
        <v>0</v>
      </c>
      <c r="AA1027" s="26">
        <v>0</v>
      </c>
      <c r="AB1027" s="26">
        <v>33797.600000000006</v>
      </c>
      <c r="AC1027" s="26">
        <v>34204.800000000003</v>
      </c>
      <c r="AD1027" s="26">
        <v>33797.600000000006</v>
      </c>
      <c r="AE1027" s="26">
        <v>34204.800000000003</v>
      </c>
      <c r="AF1027" s="26">
        <v>33797.600000000006</v>
      </c>
      <c r="AG1027" s="22">
        <f t="shared" si="87"/>
        <v>0</v>
      </c>
      <c r="AH1027" s="22">
        <f t="shared" si="88"/>
        <v>0</v>
      </c>
      <c r="AI1027" s="22">
        <f t="shared" si="89"/>
        <v>101800.00000000001</v>
      </c>
      <c r="AJ1027" s="22">
        <f t="shared" si="90"/>
        <v>68002.400000000009</v>
      </c>
      <c r="AK1027" s="22">
        <f t="shared" si="91"/>
        <v>169802.40000000002</v>
      </c>
    </row>
    <row r="1028" spans="1:37">
      <c r="A1028" s="4" t="s">
        <v>15</v>
      </c>
      <c r="B1028" s="7" t="s">
        <v>144</v>
      </c>
      <c r="C1028" s="7"/>
      <c r="D1028" s="7" t="s">
        <v>53</v>
      </c>
      <c r="E1028" s="7" t="s">
        <v>107</v>
      </c>
      <c r="F1028" s="9" t="s">
        <v>143</v>
      </c>
      <c r="G1028" s="9" t="s">
        <v>11</v>
      </c>
      <c r="H1028" s="3" t="s">
        <v>1325</v>
      </c>
      <c r="I1028" s="28" t="s">
        <v>13</v>
      </c>
      <c r="J1028" s="26"/>
      <c r="K1028" s="26"/>
      <c r="L1028" s="26"/>
      <c r="M1028" s="26"/>
      <c r="N1028" s="26"/>
      <c r="O1028" s="26"/>
      <c r="P1028" s="26"/>
      <c r="Q1028" s="26"/>
      <c r="R1028" s="26"/>
      <c r="S1028" s="26">
        <v>25502.400000000001</v>
      </c>
      <c r="T1028" s="26">
        <v>25198.799999999999</v>
      </c>
      <c r="U1028" s="26">
        <v>25198.799999999999</v>
      </c>
      <c r="V1028" s="26">
        <v>25198.799999999999</v>
      </c>
      <c r="W1028" s="26">
        <v>25198.799999999999</v>
      </c>
      <c r="X1028" s="26">
        <v>25502.400000000001</v>
      </c>
      <c r="Y1028" s="26">
        <v>25198.799999999999</v>
      </c>
      <c r="Z1028" s="26">
        <v>25502.400000000001</v>
      </c>
      <c r="AA1028" s="26">
        <v>25198.799999999999</v>
      </c>
      <c r="AB1028" s="26">
        <v>33672.802362000009</v>
      </c>
      <c r="AC1028" s="26">
        <v>34078.498776</v>
      </c>
      <c r="AD1028" s="26">
        <v>33672.802362000009</v>
      </c>
      <c r="AE1028" s="26">
        <v>34078.498776</v>
      </c>
      <c r="AF1028" s="26">
        <v>33672.802362000009</v>
      </c>
      <c r="AG1028" s="22">
        <f t="shared" ref="AG1028:AG1090" si="92">SUM(J1028:O1028)</f>
        <v>0</v>
      </c>
      <c r="AH1028" s="22">
        <f t="shared" ref="AH1028:AH1090" si="93">SUM(P1028:AA1028)</f>
        <v>227699.99999999997</v>
      </c>
      <c r="AI1028" s="22">
        <f t="shared" ref="AI1028:AI1090" si="94">SUM(AB1028:AD1028)</f>
        <v>101424.10350000003</v>
      </c>
      <c r="AJ1028" s="22">
        <f t="shared" si="90"/>
        <v>67751.30113800001</v>
      </c>
      <c r="AK1028" s="22">
        <f t="shared" si="91"/>
        <v>396875.40463799995</v>
      </c>
    </row>
    <row r="1029" spans="1:37">
      <c r="A1029" s="4" t="s">
        <v>15</v>
      </c>
      <c r="B1029" s="7" t="s">
        <v>144</v>
      </c>
      <c r="C1029" s="7"/>
      <c r="D1029" s="7" t="s">
        <v>55</v>
      </c>
      <c r="E1029" s="7" t="s">
        <v>109</v>
      </c>
      <c r="F1029" s="9" t="s">
        <v>143</v>
      </c>
      <c r="G1029" s="9" t="s">
        <v>11</v>
      </c>
      <c r="H1029" s="3" t="s">
        <v>1325</v>
      </c>
      <c r="I1029" s="28" t="s">
        <v>13</v>
      </c>
      <c r="J1029" s="26"/>
      <c r="K1029" s="26"/>
      <c r="L1029" s="26"/>
      <c r="M1029" s="26"/>
      <c r="N1029" s="26"/>
      <c r="O1029" s="26"/>
      <c r="P1029" s="26"/>
      <c r="Q1029" s="26"/>
      <c r="R1029" s="26"/>
      <c r="S1029" s="26">
        <v>23772.588000000003</v>
      </c>
      <c r="T1029" s="26">
        <v>23489.581000000002</v>
      </c>
      <c r="U1029" s="26">
        <v>23489.581000000002</v>
      </c>
      <c r="V1029" s="26">
        <v>23489.581000000002</v>
      </c>
      <c r="W1029" s="26">
        <v>23489.581000000002</v>
      </c>
      <c r="X1029" s="26">
        <v>23772.588000000003</v>
      </c>
      <c r="Y1029" s="26">
        <v>23489.581000000002</v>
      </c>
      <c r="Z1029" s="26">
        <v>23772.588000000003</v>
      </c>
      <c r="AA1029" s="26">
        <v>23489.581000000002</v>
      </c>
      <c r="AB1029" s="26">
        <v>24269.296114000004</v>
      </c>
      <c r="AC1029" s="26">
        <v>24561.697271999998</v>
      </c>
      <c r="AD1029" s="26">
        <v>24269.296114000004</v>
      </c>
      <c r="AE1029" s="26">
        <v>24561.697271999998</v>
      </c>
      <c r="AF1029" s="26">
        <v>24269.296114000004</v>
      </c>
      <c r="AG1029" s="22">
        <f t="shared" si="92"/>
        <v>0</v>
      </c>
      <c r="AH1029" s="22">
        <f t="shared" si="93"/>
        <v>212255.25000000006</v>
      </c>
      <c r="AI1029" s="22">
        <f t="shared" si="94"/>
        <v>73100.289500000014</v>
      </c>
      <c r="AJ1029" s="22">
        <f t="shared" si="90"/>
        <v>48830.993386000002</v>
      </c>
      <c r="AK1029" s="22">
        <f t="shared" si="91"/>
        <v>334186.53288600012</v>
      </c>
    </row>
    <row r="1030" spans="1:37">
      <c r="A1030" s="4" t="s">
        <v>15</v>
      </c>
      <c r="B1030" s="7" t="s">
        <v>144</v>
      </c>
      <c r="C1030" s="7"/>
      <c r="D1030" s="7" t="s">
        <v>56</v>
      </c>
      <c r="E1030" s="7" t="s">
        <v>110</v>
      </c>
      <c r="F1030" s="9" t="s">
        <v>143</v>
      </c>
      <c r="G1030" s="9" t="s">
        <v>11</v>
      </c>
      <c r="H1030" s="3" t="s">
        <v>1325</v>
      </c>
      <c r="I1030" s="28" t="s">
        <v>13</v>
      </c>
      <c r="J1030" s="26"/>
      <c r="K1030" s="26"/>
      <c r="L1030" s="26"/>
      <c r="M1030" s="26"/>
      <c r="N1030" s="26"/>
      <c r="O1030" s="26"/>
      <c r="P1030" s="26"/>
      <c r="Q1030" s="26"/>
      <c r="R1030" s="26"/>
      <c r="S1030" s="26">
        <v>33600</v>
      </c>
      <c r="T1030" s="26">
        <v>33200.000000000007</v>
      </c>
      <c r="U1030" s="26">
        <v>33200.000000000007</v>
      </c>
      <c r="V1030" s="26">
        <v>33200.000000000007</v>
      </c>
      <c r="W1030" s="26">
        <v>33200.000000000007</v>
      </c>
      <c r="X1030" s="26">
        <v>33600</v>
      </c>
      <c r="Y1030" s="26">
        <v>33200.000000000007</v>
      </c>
      <c r="Z1030" s="26">
        <v>33600</v>
      </c>
      <c r="AA1030" s="26">
        <v>33200.000000000007</v>
      </c>
      <c r="AB1030" s="26">
        <v>12632.951422000002</v>
      </c>
      <c r="AC1030" s="26">
        <v>12785.155655999999</v>
      </c>
      <c r="AD1030" s="26">
        <v>12632.951422000002</v>
      </c>
      <c r="AE1030" s="26">
        <v>12785.155655999999</v>
      </c>
      <c r="AF1030" s="26">
        <v>12632.951422000002</v>
      </c>
      <c r="AG1030" s="22">
        <f t="shared" si="92"/>
        <v>0</v>
      </c>
      <c r="AH1030" s="22">
        <f t="shared" si="93"/>
        <v>300000</v>
      </c>
      <c r="AI1030" s="22">
        <f t="shared" si="94"/>
        <v>38051.058499999999</v>
      </c>
      <c r="AJ1030" s="22">
        <f t="shared" si="90"/>
        <v>25418.107078000001</v>
      </c>
      <c r="AK1030" s="22">
        <f t="shared" si="91"/>
        <v>363469.16557800007</v>
      </c>
    </row>
    <row r="1031" spans="1:37">
      <c r="A1031" s="4" t="s">
        <v>15</v>
      </c>
      <c r="B1031" s="7" t="s">
        <v>144</v>
      </c>
      <c r="C1031" s="7"/>
      <c r="D1031" s="7" t="s">
        <v>57</v>
      </c>
      <c r="E1031" s="7" t="s">
        <v>111</v>
      </c>
      <c r="F1031" s="9" t="s">
        <v>143</v>
      </c>
      <c r="G1031" s="9" t="s">
        <v>11</v>
      </c>
      <c r="H1031" s="3" t="s">
        <v>1325</v>
      </c>
      <c r="I1031" s="28" t="s">
        <v>13</v>
      </c>
      <c r="J1031" s="26"/>
      <c r="K1031" s="26"/>
      <c r="L1031" s="26"/>
      <c r="M1031" s="26"/>
      <c r="N1031" s="26"/>
      <c r="O1031" s="26"/>
      <c r="P1031" s="26"/>
      <c r="Q1031" s="26"/>
      <c r="R1031" s="26"/>
      <c r="S1031" s="26">
        <v>33600</v>
      </c>
      <c r="T1031" s="26">
        <v>33200.000000000007</v>
      </c>
      <c r="U1031" s="26">
        <v>33200.000000000007</v>
      </c>
      <c r="V1031" s="26">
        <v>33200.000000000007</v>
      </c>
      <c r="W1031" s="26">
        <v>33200.000000000007</v>
      </c>
      <c r="X1031" s="26">
        <v>33600</v>
      </c>
      <c r="Y1031" s="26">
        <v>33200.000000000007</v>
      </c>
      <c r="Z1031" s="26">
        <v>33600</v>
      </c>
      <c r="AA1031" s="26">
        <v>33200.000000000007</v>
      </c>
      <c r="AB1031" s="26">
        <v>33797.600000000006</v>
      </c>
      <c r="AC1031" s="26">
        <v>34204.800000000003</v>
      </c>
      <c r="AD1031" s="26">
        <v>33797.600000000006</v>
      </c>
      <c r="AE1031" s="26">
        <v>34204.800000000003</v>
      </c>
      <c r="AF1031" s="26">
        <v>33797.600000000006</v>
      </c>
      <c r="AG1031" s="22">
        <f t="shared" si="92"/>
        <v>0</v>
      </c>
      <c r="AH1031" s="22">
        <f t="shared" si="93"/>
        <v>300000</v>
      </c>
      <c r="AI1031" s="22">
        <f t="shared" si="94"/>
        <v>101800.00000000001</v>
      </c>
      <c r="AJ1031" s="22">
        <f t="shared" si="90"/>
        <v>68002.400000000009</v>
      </c>
      <c r="AK1031" s="22">
        <f t="shared" si="91"/>
        <v>469802.4</v>
      </c>
    </row>
    <row r="1032" spans="1:37">
      <c r="A1032" s="4" t="s">
        <v>15</v>
      </c>
      <c r="B1032" s="7" t="s">
        <v>144</v>
      </c>
      <c r="C1032" s="7"/>
      <c r="D1032" s="7" t="s">
        <v>81</v>
      </c>
      <c r="E1032" s="7" t="s">
        <v>137</v>
      </c>
      <c r="F1032" s="9" t="s">
        <v>143</v>
      </c>
      <c r="G1032" s="9" t="s">
        <v>11</v>
      </c>
      <c r="H1032" s="3" t="s">
        <v>1325</v>
      </c>
      <c r="I1032" s="28" t="s">
        <v>13</v>
      </c>
      <c r="J1032" s="26"/>
      <c r="K1032" s="26"/>
      <c r="L1032" s="26"/>
      <c r="M1032" s="26"/>
      <c r="N1032" s="26"/>
      <c r="O1032" s="26"/>
      <c r="P1032" s="26"/>
      <c r="Q1032" s="26"/>
      <c r="R1032" s="26"/>
      <c r="S1032" s="26">
        <v>275000</v>
      </c>
      <c r="T1032" s="26">
        <v>350000</v>
      </c>
      <c r="U1032" s="26">
        <v>400000</v>
      </c>
      <c r="V1032" s="26">
        <v>550000</v>
      </c>
      <c r="W1032" s="26">
        <v>750000</v>
      </c>
      <c r="X1032" s="26">
        <v>750000</v>
      </c>
      <c r="Y1032" s="26">
        <v>550000</v>
      </c>
      <c r="Z1032" s="26">
        <v>350000</v>
      </c>
      <c r="AA1032" s="26">
        <v>350000</v>
      </c>
      <c r="AB1032" s="26">
        <v>187789.60488</v>
      </c>
      <c r="AC1032" s="26">
        <v>187789.60488</v>
      </c>
      <c r="AD1032" s="26">
        <v>258210.70671</v>
      </c>
      <c r="AE1032" s="26">
        <v>258210.70671</v>
      </c>
      <c r="AF1032" s="26">
        <v>328631.80854000006</v>
      </c>
      <c r="AG1032" s="22">
        <f t="shared" si="92"/>
        <v>0</v>
      </c>
      <c r="AH1032" s="22">
        <f t="shared" si="93"/>
        <v>4325000</v>
      </c>
      <c r="AI1032" s="22">
        <f t="shared" si="94"/>
        <v>633789.91647000005</v>
      </c>
      <c r="AJ1032" s="22">
        <f t="shared" si="90"/>
        <v>586842.51525000005</v>
      </c>
      <c r="AK1032" s="22">
        <f t="shared" si="91"/>
        <v>5545632.4317199979</v>
      </c>
    </row>
    <row r="1033" spans="1:37">
      <c r="A1033" s="4" t="s">
        <v>15</v>
      </c>
      <c r="B1033" s="7" t="s">
        <v>144</v>
      </c>
      <c r="C1033" s="7"/>
      <c r="D1033" s="7" t="s">
        <v>82</v>
      </c>
      <c r="E1033" s="7" t="s">
        <v>138</v>
      </c>
      <c r="F1033" s="9" t="s">
        <v>143</v>
      </c>
      <c r="G1033" s="9" t="s">
        <v>11</v>
      </c>
      <c r="H1033" s="3" t="s">
        <v>1325</v>
      </c>
      <c r="I1033" s="28" t="s">
        <v>13</v>
      </c>
      <c r="J1033" s="26"/>
      <c r="K1033" s="26"/>
      <c r="L1033" s="26"/>
      <c r="M1033" s="26"/>
      <c r="N1033" s="26"/>
      <c r="O1033" s="26"/>
      <c r="P1033" s="26"/>
      <c r="Q1033" s="26"/>
      <c r="R1033" s="26"/>
      <c r="S1033" s="26">
        <v>61174.546999999999</v>
      </c>
      <c r="T1033" s="26">
        <v>60474.547000000006</v>
      </c>
      <c r="U1033" s="26">
        <v>60503.15600000001</v>
      </c>
      <c r="V1033" s="26">
        <v>60474.547000000006</v>
      </c>
      <c r="W1033" s="26">
        <v>60503.15600000001</v>
      </c>
      <c r="X1033" s="26">
        <v>61174.546999999999</v>
      </c>
      <c r="Y1033" s="26">
        <v>60503.15600000001</v>
      </c>
      <c r="Z1033" s="26">
        <v>61174.546999999999</v>
      </c>
      <c r="AA1033" s="26">
        <v>60503.15600000001</v>
      </c>
      <c r="AB1033" s="26">
        <v>63750.723000000005</v>
      </c>
      <c r="AC1033" s="26">
        <v>64463.323000000004</v>
      </c>
      <c r="AD1033" s="26">
        <v>63750.723000000005</v>
      </c>
      <c r="AE1033" s="26">
        <v>64463.323000000004</v>
      </c>
      <c r="AF1033" s="26">
        <v>63750.723000000005</v>
      </c>
      <c r="AG1033" s="22">
        <f t="shared" si="92"/>
        <v>0</v>
      </c>
      <c r="AH1033" s="22">
        <f t="shared" si="93"/>
        <v>546485.35900000005</v>
      </c>
      <c r="AI1033" s="22">
        <f t="shared" si="94"/>
        <v>191964.769</v>
      </c>
      <c r="AJ1033" s="22">
        <f t="shared" si="90"/>
        <v>128214.046</v>
      </c>
      <c r="AK1033" s="22">
        <f t="shared" si="91"/>
        <v>866664.174</v>
      </c>
    </row>
    <row r="1034" spans="1:37">
      <c r="A1034" s="4" t="s">
        <v>15</v>
      </c>
      <c r="B1034" s="7" t="s">
        <v>144</v>
      </c>
      <c r="C1034" s="7"/>
      <c r="D1034" s="7" t="s">
        <v>62</v>
      </c>
      <c r="E1034" s="7" t="s">
        <v>116</v>
      </c>
      <c r="F1034" s="9" t="s">
        <v>143</v>
      </c>
      <c r="G1034" s="9" t="s">
        <v>11</v>
      </c>
      <c r="H1034" s="3" t="s">
        <v>1325</v>
      </c>
      <c r="I1034" s="28" t="s">
        <v>13</v>
      </c>
      <c r="J1034" s="26"/>
      <c r="K1034" s="26"/>
      <c r="L1034" s="26"/>
      <c r="M1034" s="26"/>
      <c r="N1034" s="26"/>
      <c r="O1034" s="26"/>
      <c r="P1034" s="26"/>
      <c r="Q1034" s="26"/>
      <c r="R1034" s="26"/>
      <c r="S1034" s="26">
        <v>67434.959999999992</v>
      </c>
      <c r="T1034" s="26">
        <v>118011.18</v>
      </c>
      <c r="U1034" s="26">
        <v>118011.18</v>
      </c>
      <c r="V1034" s="26">
        <v>151728.66</v>
      </c>
      <c r="W1034" s="26">
        <v>185446.14</v>
      </c>
      <c r="X1034" s="26">
        <v>67434.959999999992</v>
      </c>
      <c r="Y1034" s="26">
        <v>67434.959999999992</v>
      </c>
      <c r="Z1034" s="26">
        <v>134869.91999999998</v>
      </c>
      <c r="AA1034" s="26">
        <v>269739.83999999997</v>
      </c>
      <c r="AB1034" s="26">
        <v>231890.64756000001</v>
      </c>
      <c r="AC1034" s="26">
        <v>151620.80802000003</v>
      </c>
      <c r="AD1034" s="26">
        <v>151620.80802000003</v>
      </c>
      <c r="AE1034" s="26">
        <v>71350.968479999996</v>
      </c>
      <c r="AF1034" s="26">
        <v>124864.19484000001</v>
      </c>
      <c r="AG1034" s="22">
        <f t="shared" si="92"/>
        <v>0</v>
      </c>
      <c r="AH1034" s="22">
        <f t="shared" si="93"/>
        <v>1180111.7999999998</v>
      </c>
      <c r="AI1034" s="22">
        <f t="shared" si="94"/>
        <v>535132.26360000006</v>
      </c>
      <c r="AJ1034" s="22">
        <f t="shared" si="90"/>
        <v>196215.16331999999</v>
      </c>
      <c r="AK1034" s="22">
        <f t="shared" si="91"/>
        <v>1911459.22692</v>
      </c>
    </row>
    <row r="1035" spans="1:37">
      <c r="A1035" s="4" t="s">
        <v>15</v>
      </c>
      <c r="B1035" s="7" t="s">
        <v>144</v>
      </c>
      <c r="C1035" s="7"/>
      <c r="D1035" s="7" t="s">
        <v>66</v>
      </c>
      <c r="E1035" s="7" t="s">
        <v>120</v>
      </c>
      <c r="F1035" s="9" t="s">
        <v>143</v>
      </c>
      <c r="G1035" s="9" t="s">
        <v>11</v>
      </c>
      <c r="H1035" s="3" t="s">
        <v>1325</v>
      </c>
      <c r="I1035" s="28" t="s">
        <v>13</v>
      </c>
      <c r="J1035" s="26"/>
      <c r="K1035" s="26"/>
      <c r="L1035" s="26"/>
      <c r="M1035" s="26"/>
      <c r="N1035" s="26"/>
      <c r="O1035" s="26"/>
      <c r="P1035" s="26"/>
      <c r="Q1035" s="26"/>
      <c r="R1035" s="26"/>
      <c r="S1035" s="26">
        <v>0</v>
      </c>
      <c r="T1035" s="26">
        <v>0</v>
      </c>
      <c r="U1035" s="26">
        <v>0</v>
      </c>
      <c r="V1035" s="26">
        <v>0</v>
      </c>
      <c r="W1035" s="26">
        <v>0</v>
      </c>
      <c r="X1035" s="26">
        <v>0</v>
      </c>
      <c r="Y1035" s="26">
        <v>0</v>
      </c>
      <c r="Z1035" s="26">
        <v>0</v>
      </c>
      <c r="AA1035" s="26">
        <v>0</v>
      </c>
      <c r="AB1035" s="26">
        <v>0</v>
      </c>
      <c r="AC1035" s="26">
        <v>0</v>
      </c>
      <c r="AD1035" s="26">
        <v>0</v>
      </c>
      <c r="AE1035" s="26">
        <v>0</v>
      </c>
      <c r="AF1035" s="26">
        <v>0</v>
      </c>
      <c r="AG1035" s="22">
        <f t="shared" si="92"/>
        <v>0</v>
      </c>
      <c r="AH1035" s="22">
        <f t="shared" si="93"/>
        <v>0</v>
      </c>
      <c r="AI1035" s="22">
        <f t="shared" si="94"/>
        <v>0</v>
      </c>
      <c r="AJ1035" s="22">
        <f t="shared" si="90"/>
        <v>0</v>
      </c>
      <c r="AK1035" s="22">
        <f t="shared" si="91"/>
        <v>0</v>
      </c>
    </row>
    <row r="1036" spans="1:37">
      <c r="A1036" s="4" t="s">
        <v>15</v>
      </c>
      <c r="B1036" s="7" t="s">
        <v>144</v>
      </c>
      <c r="C1036" s="7"/>
      <c r="D1036" s="7" t="s">
        <v>83</v>
      </c>
      <c r="E1036" s="7" t="s">
        <v>139</v>
      </c>
      <c r="F1036" s="9" t="s">
        <v>143</v>
      </c>
      <c r="G1036" s="9" t="s">
        <v>11</v>
      </c>
      <c r="H1036" s="3" t="s">
        <v>1325</v>
      </c>
      <c r="I1036" s="28" t="s">
        <v>13</v>
      </c>
      <c r="J1036" s="26"/>
      <c r="K1036" s="26"/>
      <c r="L1036" s="26"/>
      <c r="M1036" s="26"/>
      <c r="N1036" s="26"/>
      <c r="O1036" s="26"/>
      <c r="P1036" s="26"/>
      <c r="Q1036" s="26"/>
      <c r="R1036" s="26"/>
      <c r="S1036" s="26">
        <v>25200</v>
      </c>
      <c r="T1036" s="26">
        <v>24900.000000000007</v>
      </c>
      <c r="U1036" s="26">
        <v>24900.000000000007</v>
      </c>
      <c r="V1036" s="26">
        <v>24900.000000000007</v>
      </c>
      <c r="W1036" s="26">
        <v>24900.000000000007</v>
      </c>
      <c r="X1036" s="26">
        <v>25200</v>
      </c>
      <c r="Y1036" s="26">
        <v>24900.000000000007</v>
      </c>
      <c r="Z1036" s="26">
        <v>25200</v>
      </c>
      <c r="AA1036" s="26">
        <v>24900.000000000007</v>
      </c>
      <c r="AB1036" s="26">
        <v>8449.4000000000015</v>
      </c>
      <c r="AC1036" s="26">
        <v>8551.2000000000007</v>
      </c>
      <c r="AD1036" s="26">
        <v>8449.4000000000015</v>
      </c>
      <c r="AE1036" s="26">
        <v>8551.2000000000007</v>
      </c>
      <c r="AF1036" s="26">
        <v>8449.4000000000015</v>
      </c>
      <c r="AG1036" s="22">
        <f t="shared" si="92"/>
        <v>0</v>
      </c>
      <c r="AH1036" s="22">
        <f t="shared" si="93"/>
        <v>225000.00000000003</v>
      </c>
      <c r="AI1036" s="22">
        <f t="shared" si="94"/>
        <v>25450.000000000004</v>
      </c>
      <c r="AJ1036" s="22">
        <f t="shared" si="90"/>
        <v>17000.600000000002</v>
      </c>
      <c r="AK1036" s="22">
        <f t="shared" si="91"/>
        <v>267450.60000000003</v>
      </c>
    </row>
    <row r="1037" spans="1:37">
      <c r="A1037" s="4" t="s">
        <v>15</v>
      </c>
      <c r="B1037" s="7" t="s">
        <v>144</v>
      </c>
      <c r="C1037" s="7"/>
      <c r="D1037" s="7" t="s">
        <v>67</v>
      </c>
      <c r="E1037" s="7" t="s">
        <v>121</v>
      </c>
      <c r="F1037" s="9" t="s">
        <v>143</v>
      </c>
      <c r="G1037" s="9" t="s">
        <v>11</v>
      </c>
      <c r="H1037" s="3" t="s">
        <v>1325</v>
      </c>
      <c r="I1037" s="28" t="s">
        <v>13</v>
      </c>
      <c r="J1037" s="26"/>
      <c r="K1037" s="26"/>
      <c r="L1037" s="26"/>
      <c r="M1037" s="26"/>
      <c r="N1037" s="26"/>
      <c r="O1037" s="26"/>
      <c r="P1037" s="26"/>
      <c r="Q1037" s="26"/>
      <c r="R1037" s="26"/>
      <c r="S1037" s="26">
        <v>4200</v>
      </c>
      <c r="T1037" s="26">
        <v>4150.0000000000009</v>
      </c>
      <c r="U1037" s="26">
        <v>4150.0000000000009</v>
      </c>
      <c r="V1037" s="26">
        <v>4150.0000000000009</v>
      </c>
      <c r="W1037" s="26">
        <v>4150.0000000000009</v>
      </c>
      <c r="X1037" s="26">
        <v>4200</v>
      </c>
      <c r="Y1037" s="26">
        <v>4150.0000000000009</v>
      </c>
      <c r="Z1037" s="26">
        <v>4200</v>
      </c>
      <c r="AA1037" s="26">
        <v>4150.0000000000009</v>
      </c>
      <c r="AB1037" s="26">
        <v>0</v>
      </c>
      <c r="AC1037" s="26">
        <v>0</v>
      </c>
      <c r="AD1037" s="26">
        <v>0</v>
      </c>
      <c r="AE1037" s="26">
        <v>0</v>
      </c>
      <c r="AF1037" s="26">
        <v>0</v>
      </c>
      <c r="AG1037" s="22">
        <f t="shared" si="92"/>
        <v>0</v>
      </c>
      <c r="AH1037" s="22">
        <f t="shared" si="93"/>
        <v>37500</v>
      </c>
      <c r="AI1037" s="22">
        <f t="shared" si="94"/>
        <v>0</v>
      </c>
      <c r="AJ1037" s="22">
        <f t="shared" si="90"/>
        <v>0</v>
      </c>
      <c r="AK1037" s="22">
        <f t="shared" si="91"/>
        <v>37500</v>
      </c>
    </row>
    <row r="1038" spans="1:37">
      <c r="A1038" s="4" t="s">
        <v>16</v>
      </c>
      <c r="B1038" s="7" t="s">
        <v>133</v>
      </c>
      <c r="C1038" s="7"/>
      <c r="D1038" s="7" t="s">
        <v>37</v>
      </c>
      <c r="E1038" s="7" t="s">
        <v>91</v>
      </c>
      <c r="F1038" s="9" t="s">
        <v>143</v>
      </c>
      <c r="G1038" s="9" t="s">
        <v>11</v>
      </c>
      <c r="H1038" s="3" t="s">
        <v>1325</v>
      </c>
      <c r="I1038" s="28" t="s">
        <v>13</v>
      </c>
      <c r="J1038" s="26"/>
      <c r="K1038" s="26"/>
      <c r="L1038" s="26"/>
      <c r="M1038" s="26"/>
      <c r="N1038" s="26"/>
      <c r="O1038" s="26"/>
      <c r="P1038" s="26"/>
      <c r="Q1038" s="26"/>
      <c r="R1038" s="26"/>
      <c r="S1038" s="26">
        <v>9418.16</v>
      </c>
      <c r="T1038" s="26">
        <v>8240.89</v>
      </c>
      <c r="U1038" s="26">
        <v>11772.7</v>
      </c>
      <c r="V1038" s="26">
        <v>16481.78</v>
      </c>
      <c r="W1038" s="26">
        <v>12949.97</v>
      </c>
      <c r="X1038" s="26">
        <v>15304.51</v>
      </c>
      <c r="Y1038" s="26">
        <v>12949.97</v>
      </c>
      <c r="Z1038" s="26">
        <v>9418.16</v>
      </c>
      <c r="AA1038" s="26">
        <v>3531.81</v>
      </c>
      <c r="AB1038" s="26">
        <v>3237.48432</v>
      </c>
      <c r="AC1038" s="26">
        <v>8093.7108000000007</v>
      </c>
      <c r="AD1038" s="26">
        <v>12949.93728</v>
      </c>
      <c r="AE1038" s="26">
        <v>12949.93728</v>
      </c>
      <c r="AF1038" s="26">
        <v>11331.19512</v>
      </c>
      <c r="AG1038" s="22">
        <f t="shared" si="92"/>
        <v>0</v>
      </c>
      <c r="AH1038" s="22">
        <f t="shared" si="93"/>
        <v>100067.95</v>
      </c>
      <c r="AI1038" s="22">
        <f t="shared" si="94"/>
        <v>24281.132400000002</v>
      </c>
      <c r="AJ1038" s="22">
        <f t="shared" si="90"/>
        <v>24281.132400000002</v>
      </c>
      <c r="AK1038" s="22">
        <f t="shared" si="91"/>
        <v>148630.21479999999</v>
      </c>
    </row>
    <row r="1039" spans="1:37">
      <c r="A1039" s="4" t="s">
        <v>16</v>
      </c>
      <c r="B1039" s="7" t="s">
        <v>133</v>
      </c>
      <c r="C1039" s="7"/>
      <c r="D1039" s="7" t="s">
        <v>39</v>
      </c>
      <c r="E1039" s="7" t="s">
        <v>93</v>
      </c>
      <c r="F1039" s="9" t="s">
        <v>143</v>
      </c>
      <c r="G1039" s="9" t="s">
        <v>11</v>
      </c>
      <c r="H1039" s="3" t="s">
        <v>1325</v>
      </c>
      <c r="I1039" s="28" t="s">
        <v>13</v>
      </c>
      <c r="J1039" s="26"/>
      <c r="K1039" s="26"/>
      <c r="L1039" s="26"/>
      <c r="M1039" s="26"/>
      <c r="N1039" s="26"/>
      <c r="O1039" s="26"/>
      <c r="P1039" s="26"/>
      <c r="Q1039" s="26"/>
      <c r="R1039" s="26"/>
      <c r="S1039" s="26">
        <v>181431.09600000002</v>
      </c>
      <c r="T1039" s="26">
        <v>179271.20200000002</v>
      </c>
      <c r="U1039" s="26">
        <v>179271.20200000002</v>
      </c>
      <c r="V1039" s="26">
        <v>179271.20200000002</v>
      </c>
      <c r="W1039" s="26">
        <v>179271.20200000002</v>
      </c>
      <c r="X1039" s="26">
        <v>181431.09600000002</v>
      </c>
      <c r="Y1039" s="26">
        <v>179271.20200000002</v>
      </c>
      <c r="Z1039" s="26">
        <v>181431.09600000002</v>
      </c>
      <c r="AA1039" s="26">
        <v>179271.20200000002</v>
      </c>
      <c r="AB1039" s="26">
        <v>182498.08363600002</v>
      </c>
      <c r="AC1039" s="26">
        <v>184696.85572800002</v>
      </c>
      <c r="AD1039" s="26">
        <v>182498.08363600002</v>
      </c>
      <c r="AE1039" s="26">
        <v>184696.85572800002</v>
      </c>
      <c r="AF1039" s="26">
        <v>182498.08363600002</v>
      </c>
      <c r="AG1039" s="22">
        <f t="shared" si="92"/>
        <v>0</v>
      </c>
      <c r="AH1039" s="22">
        <f t="shared" si="93"/>
        <v>1619920.5000000005</v>
      </c>
      <c r="AI1039" s="22">
        <f t="shared" si="94"/>
        <v>549693.02300000004</v>
      </c>
      <c r="AJ1039" s="22">
        <f t="shared" si="90"/>
        <v>367194.93936400005</v>
      </c>
      <c r="AK1039" s="22">
        <f t="shared" si="91"/>
        <v>2536808.4623640003</v>
      </c>
    </row>
    <row r="1040" spans="1:37">
      <c r="A1040" s="4" t="s">
        <v>16</v>
      </c>
      <c r="B1040" s="7" t="s">
        <v>133</v>
      </c>
      <c r="C1040" s="7"/>
      <c r="D1040" s="7" t="s">
        <v>42</v>
      </c>
      <c r="E1040" s="7" t="s">
        <v>96</v>
      </c>
      <c r="F1040" s="9" t="s">
        <v>143</v>
      </c>
      <c r="G1040" s="9" t="s">
        <v>11</v>
      </c>
      <c r="H1040" s="3" t="s">
        <v>1325</v>
      </c>
      <c r="I1040" s="28" t="s">
        <v>13</v>
      </c>
      <c r="J1040" s="26"/>
      <c r="K1040" s="26"/>
      <c r="L1040" s="26"/>
      <c r="M1040" s="26"/>
      <c r="N1040" s="26"/>
      <c r="O1040" s="26"/>
      <c r="P1040" s="26"/>
      <c r="Q1040" s="26"/>
      <c r="R1040" s="26"/>
      <c r="S1040" s="26">
        <v>4796.5680000000002</v>
      </c>
      <c r="T1040" s="26">
        <v>4739.4660000000003</v>
      </c>
      <c r="U1040" s="26">
        <v>4739.4660000000003</v>
      </c>
      <c r="V1040" s="26">
        <v>4739.4660000000003</v>
      </c>
      <c r="W1040" s="26">
        <v>4739.4660000000003</v>
      </c>
      <c r="X1040" s="26">
        <v>4796.5680000000002</v>
      </c>
      <c r="Y1040" s="26">
        <v>4739.4660000000003</v>
      </c>
      <c r="Z1040" s="26">
        <v>4796.5680000000002</v>
      </c>
      <c r="AA1040" s="26">
        <v>4739.4660000000003</v>
      </c>
      <c r="AB1040" s="26">
        <v>4824.7763880000002</v>
      </c>
      <c r="AC1040" s="26">
        <v>4882.9062240000003</v>
      </c>
      <c r="AD1040" s="26">
        <v>4824.7763880000002</v>
      </c>
      <c r="AE1040" s="26">
        <v>4882.9062240000003</v>
      </c>
      <c r="AF1040" s="26">
        <v>4824.7763880000002</v>
      </c>
      <c r="AG1040" s="22">
        <f t="shared" si="92"/>
        <v>0</v>
      </c>
      <c r="AH1040" s="22">
        <f t="shared" si="93"/>
        <v>42826.5</v>
      </c>
      <c r="AI1040" s="22">
        <f t="shared" si="94"/>
        <v>14532.459000000001</v>
      </c>
      <c r="AJ1040" s="22">
        <f t="shared" si="90"/>
        <v>9707.6826120000005</v>
      </c>
      <c r="AK1040" s="22">
        <f t="shared" si="91"/>
        <v>67066.641611999992</v>
      </c>
    </row>
    <row r="1041" spans="1:37">
      <c r="A1041" s="4" t="s">
        <v>16</v>
      </c>
      <c r="B1041" s="7" t="s">
        <v>133</v>
      </c>
      <c r="C1041" s="7"/>
      <c r="D1041" s="7" t="s">
        <v>1206</v>
      </c>
      <c r="E1041" s="7" t="s">
        <v>1324</v>
      </c>
      <c r="F1041" s="9" t="s">
        <v>143</v>
      </c>
      <c r="G1041" s="9" t="s">
        <v>11</v>
      </c>
      <c r="H1041" s="3" t="s">
        <v>1325</v>
      </c>
      <c r="I1041" s="28" t="s">
        <v>13</v>
      </c>
      <c r="J1041" s="26"/>
      <c r="K1041" s="26"/>
      <c r="L1041" s="26"/>
      <c r="M1041" s="26"/>
      <c r="N1041" s="26"/>
      <c r="O1041" s="26"/>
      <c r="P1041" s="26"/>
      <c r="Q1041" s="26"/>
      <c r="R1041" s="26"/>
      <c r="S1041" s="26">
        <v>74801.260000000009</v>
      </c>
      <c r="T1041" s="26">
        <v>74801.260000000009</v>
      </c>
      <c r="U1041" s="26">
        <v>75702.48000000001</v>
      </c>
      <c r="V1041" s="26">
        <v>74801.260000000009</v>
      </c>
      <c r="W1041" s="26">
        <v>75702.48000000001</v>
      </c>
      <c r="X1041" s="26">
        <v>74801.260000000009</v>
      </c>
      <c r="Y1041" s="26">
        <v>75702.48000000001</v>
      </c>
      <c r="Z1041" s="26">
        <v>74801.260000000009</v>
      </c>
      <c r="AA1041" s="26">
        <v>75702.48000000001</v>
      </c>
      <c r="AB1041" s="26">
        <v>136246.57500000004</v>
      </c>
      <c r="AC1041" s="26">
        <v>136246.57500000004</v>
      </c>
      <c r="AD1041" s="26">
        <v>136246.57500000004</v>
      </c>
      <c r="AE1041" s="26">
        <v>136246.57500000004</v>
      </c>
      <c r="AF1041" s="26">
        <v>136246.57500000004</v>
      </c>
      <c r="AG1041" s="22">
        <f t="shared" si="92"/>
        <v>0</v>
      </c>
      <c r="AH1041" s="22">
        <f t="shared" si="93"/>
        <v>676816.22</v>
      </c>
      <c r="AI1041" s="22">
        <f t="shared" si="94"/>
        <v>408739.72500000009</v>
      </c>
      <c r="AJ1041" s="22">
        <f t="shared" si="90"/>
        <v>272493.15000000008</v>
      </c>
      <c r="AK1041" s="22">
        <f t="shared" si="91"/>
        <v>1358049.095</v>
      </c>
    </row>
    <row r="1042" spans="1:37">
      <c r="A1042" s="4" t="s">
        <v>16</v>
      </c>
      <c r="B1042" s="7" t="s">
        <v>133</v>
      </c>
      <c r="C1042" s="7"/>
      <c r="D1042" s="7" t="s">
        <v>43</v>
      </c>
      <c r="E1042" s="7" t="s">
        <v>97</v>
      </c>
      <c r="F1042" s="9" t="s">
        <v>143</v>
      </c>
      <c r="G1042" s="9" t="s">
        <v>11</v>
      </c>
      <c r="H1042" s="3" t="s">
        <v>1325</v>
      </c>
      <c r="I1042" s="28" t="s">
        <v>13</v>
      </c>
      <c r="J1042" s="26"/>
      <c r="K1042" s="26"/>
      <c r="L1042" s="26"/>
      <c r="M1042" s="26"/>
      <c r="N1042" s="26"/>
      <c r="O1042" s="26"/>
      <c r="P1042" s="26"/>
      <c r="Q1042" s="26"/>
      <c r="R1042" s="26"/>
      <c r="S1042" s="26">
        <v>18893.539000000001</v>
      </c>
      <c r="T1042" s="26">
        <v>18893.539000000001</v>
      </c>
      <c r="U1042" s="26">
        <v>19121.172000000002</v>
      </c>
      <c r="V1042" s="26">
        <v>18893.539000000001</v>
      </c>
      <c r="W1042" s="26">
        <v>19121.172000000002</v>
      </c>
      <c r="X1042" s="26">
        <v>18893.539000000001</v>
      </c>
      <c r="Y1042" s="26">
        <v>19121.172000000002</v>
      </c>
      <c r="Z1042" s="26">
        <v>18893.539000000001</v>
      </c>
      <c r="AA1042" s="26">
        <v>19121.172000000002</v>
      </c>
      <c r="AB1042" s="26">
        <v>19233.622702000001</v>
      </c>
      <c r="AC1042" s="26">
        <v>19233.622702000001</v>
      </c>
      <c r="AD1042" s="26">
        <v>19233.622702000001</v>
      </c>
      <c r="AE1042" s="26">
        <v>19233.622702000001</v>
      </c>
      <c r="AF1042" s="26">
        <v>19233.622702000001</v>
      </c>
      <c r="AG1042" s="22">
        <f t="shared" si="92"/>
        <v>0</v>
      </c>
      <c r="AH1042" s="22">
        <f t="shared" si="93"/>
        <v>170952.383</v>
      </c>
      <c r="AI1042" s="22">
        <f t="shared" si="94"/>
        <v>57700.868106000002</v>
      </c>
      <c r="AJ1042" s="22">
        <f t="shared" si="90"/>
        <v>38467.245404000001</v>
      </c>
      <c r="AK1042" s="22">
        <f t="shared" si="91"/>
        <v>267120.49650999997</v>
      </c>
    </row>
    <row r="1043" spans="1:37">
      <c r="A1043" s="4" t="s">
        <v>16</v>
      </c>
      <c r="B1043" s="7" t="s">
        <v>133</v>
      </c>
      <c r="C1043" s="7"/>
      <c r="D1043" s="7" t="s">
        <v>68</v>
      </c>
      <c r="E1043" s="7" t="s">
        <v>122</v>
      </c>
      <c r="F1043" s="9" t="s">
        <v>143</v>
      </c>
      <c r="G1043" s="9" t="s">
        <v>11</v>
      </c>
      <c r="H1043" s="3" t="s">
        <v>1325</v>
      </c>
      <c r="I1043" s="28" t="s">
        <v>13</v>
      </c>
      <c r="J1043" s="26"/>
      <c r="K1043" s="26"/>
      <c r="L1043" s="26"/>
      <c r="M1043" s="26"/>
      <c r="N1043" s="26"/>
      <c r="O1043" s="26"/>
      <c r="P1043" s="26"/>
      <c r="Q1043" s="26"/>
      <c r="R1043" s="26"/>
      <c r="S1043" s="26">
        <v>12870.644000000002</v>
      </c>
      <c r="T1043" s="26">
        <v>12870.644000000002</v>
      </c>
      <c r="U1043" s="26">
        <v>13025.712</v>
      </c>
      <c r="V1043" s="26">
        <v>12870.644000000002</v>
      </c>
      <c r="W1043" s="26">
        <v>13025.712</v>
      </c>
      <c r="X1043" s="26">
        <v>12870.644000000002</v>
      </c>
      <c r="Y1043" s="26">
        <v>13025.712</v>
      </c>
      <c r="Z1043" s="26">
        <v>12870.644000000002</v>
      </c>
      <c r="AA1043" s="26">
        <v>13025.712</v>
      </c>
      <c r="AB1043" s="26">
        <v>13102.315592000003</v>
      </c>
      <c r="AC1043" s="26">
        <v>13102.315592000003</v>
      </c>
      <c r="AD1043" s="26">
        <v>13260.174815999999</v>
      </c>
      <c r="AE1043" s="26">
        <v>13102.315592000003</v>
      </c>
      <c r="AF1043" s="26">
        <v>13102.315592000003</v>
      </c>
      <c r="AG1043" s="22">
        <f t="shared" si="92"/>
        <v>0</v>
      </c>
      <c r="AH1043" s="22">
        <f t="shared" si="93"/>
        <v>116456.068</v>
      </c>
      <c r="AI1043" s="22">
        <f t="shared" si="94"/>
        <v>39464.806000000004</v>
      </c>
      <c r="AJ1043" s="22">
        <f t="shared" si="90"/>
        <v>26204.631184000005</v>
      </c>
      <c r="AK1043" s="22">
        <f t="shared" si="91"/>
        <v>182125.50518400001</v>
      </c>
    </row>
    <row r="1044" spans="1:37">
      <c r="A1044" s="4" t="s">
        <v>16</v>
      </c>
      <c r="B1044" s="7" t="s">
        <v>133</v>
      </c>
      <c r="C1044" s="7"/>
      <c r="D1044" s="7" t="s">
        <v>45</v>
      </c>
      <c r="E1044" s="7" t="s">
        <v>99</v>
      </c>
      <c r="F1044" s="9" t="s">
        <v>143</v>
      </c>
      <c r="G1044" s="9" t="s">
        <v>11</v>
      </c>
      <c r="H1044" s="3" t="s">
        <v>1325</v>
      </c>
      <c r="I1044" s="28" t="s">
        <v>13</v>
      </c>
      <c r="J1044" s="26"/>
      <c r="K1044" s="26"/>
      <c r="L1044" s="26"/>
      <c r="M1044" s="26"/>
      <c r="N1044" s="26"/>
      <c r="O1044" s="26"/>
      <c r="P1044" s="26"/>
      <c r="Q1044" s="26"/>
      <c r="R1044" s="26"/>
      <c r="S1044" s="26">
        <v>0</v>
      </c>
      <c r="T1044" s="26">
        <v>0</v>
      </c>
      <c r="U1044" s="26">
        <v>0</v>
      </c>
      <c r="V1044" s="26">
        <v>0</v>
      </c>
      <c r="W1044" s="26">
        <v>0</v>
      </c>
      <c r="X1044" s="26">
        <v>0</v>
      </c>
      <c r="Y1044" s="26">
        <v>0</v>
      </c>
      <c r="Z1044" s="26">
        <v>0</v>
      </c>
      <c r="AA1044" s="26">
        <v>0</v>
      </c>
      <c r="AB1044" s="26">
        <v>0</v>
      </c>
      <c r="AC1044" s="26">
        <v>0</v>
      </c>
      <c r="AD1044" s="26">
        <v>0</v>
      </c>
      <c r="AE1044" s="26">
        <v>0</v>
      </c>
      <c r="AF1044" s="26">
        <v>0</v>
      </c>
      <c r="AG1044" s="22">
        <f t="shared" si="92"/>
        <v>0</v>
      </c>
      <c r="AH1044" s="22">
        <f t="shared" si="93"/>
        <v>0</v>
      </c>
      <c r="AI1044" s="22">
        <f t="shared" si="94"/>
        <v>0</v>
      </c>
      <c r="AJ1044" s="22">
        <f t="shared" si="90"/>
        <v>0</v>
      </c>
      <c r="AK1044" s="22">
        <f t="shared" si="91"/>
        <v>0</v>
      </c>
    </row>
    <row r="1045" spans="1:37">
      <c r="A1045" s="4" t="s">
        <v>16</v>
      </c>
      <c r="B1045" s="7" t="s">
        <v>133</v>
      </c>
      <c r="C1045" s="7"/>
      <c r="D1045" s="7" t="s">
        <v>46</v>
      </c>
      <c r="E1045" s="7" t="s">
        <v>100</v>
      </c>
      <c r="F1045" s="9" t="s">
        <v>143</v>
      </c>
      <c r="G1045" s="9" t="s">
        <v>11</v>
      </c>
      <c r="H1045" s="3" t="s">
        <v>1325</v>
      </c>
      <c r="I1045" s="28" t="s">
        <v>13</v>
      </c>
      <c r="J1045" s="26"/>
      <c r="K1045" s="26"/>
      <c r="L1045" s="26"/>
      <c r="M1045" s="26"/>
      <c r="N1045" s="26"/>
      <c r="O1045" s="26"/>
      <c r="P1045" s="26"/>
      <c r="Q1045" s="26"/>
      <c r="R1045" s="26"/>
      <c r="S1045" s="26">
        <v>0</v>
      </c>
      <c r="T1045" s="26">
        <v>0</v>
      </c>
      <c r="U1045" s="26">
        <v>0</v>
      </c>
      <c r="V1045" s="26">
        <v>0</v>
      </c>
      <c r="W1045" s="26">
        <v>0</v>
      </c>
      <c r="X1045" s="26">
        <v>0</v>
      </c>
      <c r="Y1045" s="26">
        <v>0</v>
      </c>
      <c r="Z1045" s="26">
        <v>0</v>
      </c>
      <c r="AA1045" s="26">
        <v>0</v>
      </c>
      <c r="AB1045" s="26">
        <v>0</v>
      </c>
      <c r="AC1045" s="26">
        <v>0</v>
      </c>
      <c r="AD1045" s="26">
        <v>0</v>
      </c>
      <c r="AE1045" s="26">
        <v>0</v>
      </c>
      <c r="AF1045" s="26">
        <v>0</v>
      </c>
      <c r="AG1045" s="22">
        <f t="shared" si="92"/>
        <v>0</v>
      </c>
      <c r="AH1045" s="22">
        <f t="shared" si="93"/>
        <v>0</v>
      </c>
      <c r="AI1045" s="22">
        <f t="shared" si="94"/>
        <v>0</v>
      </c>
      <c r="AJ1045" s="22">
        <f t="shared" si="90"/>
        <v>0</v>
      </c>
      <c r="AK1045" s="22">
        <f t="shared" si="91"/>
        <v>0</v>
      </c>
    </row>
    <row r="1046" spans="1:37">
      <c r="A1046" s="4" t="s">
        <v>16</v>
      </c>
      <c r="B1046" s="7" t="s">
        <v>133</v>
      </c>
      <c r="C1046" s="7"/>
      <c r="D1046" s="7" t="s">
        <v>50</v>
      </c>
      <c r="E1046" s="7" t="s">
        <v>104</v>
      </c>
      <c r="F1046" s="9" t="s">
        <v>143</v>
      </c>
      <c r="G1046" s="9" t="s">
        <v>11</v>
      </c>
      <c r="H1046" s="3" t="s">
        <v>1325</v>
      </c>
      <c r="I1046" s="28" t="s">
        <v>13</v>
      </c>
      <c r="J1046" s="26"/>
      <c r="K1046" s="26"/>
      <c r="L1046" s="26"/>
      <c r="M1046" s="26"/>
      <c r="N1046" s="26"/>
      <c r="O1046" s="26"/>
      <c r="P1046" s="26"/>
      <c r="Q1046" s="26"/>
      <c r="R1046" s="26"/>
      <c r="S1046" s="26">
        <v>0</v>
      </c>
      <c r="T1046" s="26">
        <v>0</v>
      </c>
      <c r="U1046" s="26">
        <v>0</v>
      </c>
      <c r="V1046" s="26">
        <v>0</v>
      </c>
      <c r="W1046" s="26">
        <v>0</v>
      </c>
      <c r="X1046" s="26">
        <v>0</v>
      </c>
      <c r="Y1046" s="26">
        <v>0</v>
      </c>
      <c r="Z1046" s="26">
        <v>0</v>
      </c>
      <c r="AA1046" s="26">
        <v>0</v>
      </c>
      <c r="AB1046" s="26">
        <v>0</v>
      </c>
      <c r="AC1046" s="26">
        <v>0</v>
      </c>
      <c r="AD1046" s="26">
        <v>0</v>
      </c>
      <c r="AE1046" s="26">
        <v>0</v>
      </c>
      <c r="AF1046" s="26">
        <v>0</v>
      </c>
      <c r="AG1046" s="22">
        <f t="shared" si="92"/>
        <v>0</v>
      </c>
      <c r="AH1046" s="22">
        <f t="shared" si="93"/>
        <v>0</v>
      </c>
      <c r="AI1046" s="22">
        <f t="shared" si="94"/>
        <v>0</v>
      </c>
      <c r="AJ1046" s="22">
        <f t="shared" si="90"/>
        <v>0</v>
      </c>
      <c r="AK1046" s="22">
        <f t="shared" si="91"/>
        <v>0</v>
      </c>
    </row>
    <row r="1047" spans="1:37">
      <c r="A1047" s="4" t="s">
        <v>16</v>
      </c>
      <c r="B1047" s="7" t="s">
        <v>133</v>
      </c>
      <c r="C1047" s="7"/>
      <c r="D1047" s="7" t="s">
        <v>78</v>
      </c>
      <c r="E1047" s="7" t="s">
        <v>134</v>
      </c>
      <c r="F1047" s="9" t="s">
        <v>143</v>
      </c>
      <c r="G1047" s="9" t="s">
        <v>11</v>
      </c>
      <c r="H1047" s="3" t="s">
        <v>1325</v>
      </c>
      <c r="I1047" s="28" t="s">
        <v>13</v>
      </c>
      <c r="J1047" s="26"/>
      <c r="K1047" s="26"/>
      <c r="L1047" s="26"/>
      <c r="M1047" s="26"/>
      <c r="N1047" s="26"/>
      <c r="O1047" s="26"/>
      <c r="P1047" s="26"/>
      <c r="Q1047" s="26"/>
      <c r="R1047" s="26"/>
      <c r="S1047" s="26">
        <v>0</v>
      </c>
      <c r="T1047" s="26">
        <v>0</v>
      </c>
      <c r="U1047" s="26">
        <v>0</v>
      </c>
      <c r="V1047" s="26">
        <v>0</v>
      </c>
      <c r="W1047" s="26">
        <v>0</v>
      </c>
      <c r="X1047" s="26">
        <v>0</v>
      </c>
      <c r="Y1047" s="26">
        <v>0</v>
      </c>
      <c r="Z1047" s="26">
        <v>0</v>
      </c>
      <c r="AA1047" s="26">
        <v>0</v>
      </c>
      <c r="AB1047" s="26">
        <v>0</v>
      </c>
      <c r="AC1047" s="26">
        <v>0</v>
      </c>
      <c r="AD1047" s="26">
        <v>0</v>
      </c>
      <c r="AE1047" s="26">
        <v>0</v>
      </c>
      <c r="AF1047" s="26">
        <v>0</v>
      </c>
      <c r="AG1047" s="22">
        <f t="shared" si="92"/>
        <v>0</v>
      </c>
      <c r="AH1047" s="22">
        <f t="shared" si="93"/>
        <v>0</v>
      </c>
      <c r="AI1047" s="22">
        <f t="shared" si="94"/>
        <v>0</v>
      </c>
      <c r="AJ1047" s="22">
        <f t="shared" si="90"/>
        <v>0</v>
      </c>
      <c r="AK1047" s="22">
        <f t="shared" si="91"/>
        <v>0</v>
      </c>
    </row>
    <row r="1048" spans="1:37">
      <c r="A1048" s="4" t="s">
        <v>16</v>
      </c>
      <c r="B1048" s="7" t="s">
        <v>133</v>
      </c>
      <c r="C1048" s="7"/>
      <c r="D1048" s="7" t="s">
        <v>52</v>
      </c>
      <c r="E1048" s="7" t="s">
        <v>106</v>
      </c>
      <c r="F1048" s="9" t="s">
        <v>143</v>
      </c>
      <c r="G1048" s="9" t="s">
        <v>11</v>
      </c>
      <c r="H1048" s="3" t="s">
        <v>1325</v>
      </c>
      <c r="I1048" s="28" t="s">
        <v>13</v>
      </c>
      <c r="J1048" s="26"/>
      <c r="K1048" s="26"/>
      <c r="L1048" s="26"/>
      <c r="M1048" s="26"/>
      <c r="N1048" s="26"/>
      <c r="O1048" s="26"/>
      <c r="P1048" s="26"/>
      <c r="Q1048" s="26"/>
      <c r="R1048" s="26"/>
      <c r="S1048" s="26">
        <v>208318.6</v>
      </c>
      <c r="T1048" s="26">
        <v>124991.16</v>
      </c>
      <c r="U1048" s="26">
        <v>166654.88</v>
      </c>
      <c r="V1048" s="26">
        <v>166654.88</v>
      </c>
      <c r="W1048" s="26">
        <v>208318.6</v>
      </c>
      <c r="X1048" s="26">
        <v>291646.03999999998</v>
      </c>
      <c r="Y1048" s="26">
        <v>187486.74</v>
      </c>
      <c r="Z1048" s="26">
        <v>166654.88</v>
      </c>
      <c r="AA1048" s="26">
        <v>124991.16</v>
      </c>
      <c r="AB1048" s="26">
        <v>81646.297699999996</v>
      </c>
      <c r="AC1048" s="26">
        <v>179621.85493999999</v>
      </c>
      <c r="AD1048" s="26">
        <v>81646.297699999996</v>
      </c>
      <c r="AE1048" s="26">
        <v>163292.59539999999</v>
      </c>
      <c r="AF1048" s="26">
        <v>97975.557239999995</v>
      </c>
      <c r="AG1048" s="22">
        <f t="shared" si="92"/>
        <v>0</v>
      </c>
      <c r="AH1048" s="22">
        <f t="shared" si="93"/>
        <v>1645716.9399999997</v>
      </c>
      <c r="AI1048" s="22">
        <f t="shared" si="94"/>
        <v>342914.45033999998</v>
      </c>
      <c r="AJ1048" s="22">
        <f t="shared" si="90"/>
        <v>261268.15263999999</v>
      </c>
      <c r="AK1048" s="22">
        <f t="shared" si="91"/>
        <v>2249899.5429799994</v>
      </c>
    </row>
    <row r="1049" spans="1:37">
      <c r="A1049" s="4" t="s">
        <v>16</v>
      </c>
      <c r="B1049" s="7" t="s">
        <v>133</v>
      </c>
      <c r="C1049" s="7"/>
      <c r="D1049" s="7" t="s">
        <v>53</v>
      </c>
      <c r="E1049" s="7" t="s">
        <v>107</v>
      </c>
      <c r="F1049" s="9" t="s">
        <v>143</v>
      </c>
      <c r="G1049" s="9" t="s">
        <v>11</v>
      </c>
      <c r="H1049" s="3" t="s">
        <v>1325</v>
      </c>
      <c r="I1049" s="28" t="s">
        <v>13</v>
      </c>
      <c r="J1049" s="26"/>
      <c r="K1049" s="26"/>
      <c r="L1049" s="26"/>
      <c r="M1049" s="26"/>
      <c r="N1049" s="26"/>
      <c r="O1049" s="26"/>
      <c r="P1049" s="26"/>
      <c r="Q1049" s="26"/>
      <c r="R1049" s="26"/>
      <c r="S1049" s="26">
        <v>78010.59</v>
      </c>
      <c r="T1049" s="26">
        <v>89154.96</v>
      </c>
      <c r="U1049" s="26">
        <v>156021.18</v>
      </c>
      <c r="V1049" s="26">
        <v>89154.96</v>
      </c>
      <c r="W1049" s="26">
        <v>89154.96</v>
      </c>
      <c r="X1049" s="26">
        <v>89154.96</v>
      </c>
      <c r="Y1049" s="26">
        <v>111443.7</v>
      </c>
      <c r="Z1049" s="26">
        <v>89154.96</v>
      </c>
      <c r="AA1049" s="26">
        <v>66866.22</v>
      </c>
      <c r="AB1049" s="26">
        <v>44926.050240000004</v>
      </c>
      <c r="AC1049" s="26">
        <v>52413.725279999999</v>
      </c>
      <c r="AD1049" s="26">
        <v>74876.750400000004</v>
      </c>
      <c r="AE1049" s="26">
        <v>52413.725279999999</v>
      </c>
      <c r="AF1049" s="26">
        <v>59901.400320000001</v>
      </c>
      <c r="AG1049" s="22">
        <f t="shared" si="92"/>
        <v>0</v>
      </c>
      <c r="AH1049" s="22">
        <f t="shared" si="93"/>
        <v>858116.48999999987</v>
      </c>
      <c r="AI1049" s="22">
        <f t="shared" si="94"/>
        <v>172216.52591999999</v>
      </c>
      <c r="AJ1049" s="22">
        <f t="shared" si="90"/>
        <v>112315.1256</v>
      </c>
      <c r="AK1049" s="22">
        <f t="shared" si="91"/>
        <v>1142648.1415199998</v>
      </c>
    </row>
    <row r="1050" spans="1:37">
      <c r="A1050" s="4" t="s">
        <v>16</v>
      </c>
      <c r="B1050" s="7" t="s">
        <v>133</v>
      </c>
      <c r="C1050" s="7"/>
      <c r="D1050" s="7" t="s">
        <v>54</v>
      </c>
      <c r="E1050" s="7" t="s">
        <v>108</v>
      </c>
      <c r="F1050" s="9" t="s">
        <v>143</v>
      </c>
      <c r="G1050" s="9" t="s">
        <v>11</v>
      </c>
      <c r="H1050" s="3" t="s">
        <v>1325</v>
      </c>
      <c r="I1050" s="28" t="s">
        <v>13</v>
      </c>
      <c r="J1050" s="26"/>
      <c r="K1050" s="26"/>
      <c r="L1050" s="26"/>
      <c r="M1050" s="26"/>
      <c r="N1050" s="26"/>
      <c r="O1050" s="26"/>
      <c r="P1050" s="26"/>
      <c r="Q1050" s="26"/>
      <c r="R1050" s="26"/>
      <c r="S1050" s="26">
        <v>0</v>
      </c>
      <c r="T1050" s="26">
        <v>0</v>
      </c>
      <c r="U1050" s="26">
        <v>0</v>
      </c>
      <c r="V1050" s="26">
        <v>0</v>
      </c>
      <c r="W1050" s="26">
        <v>0</v>
      </c>
      <c r="X1050" s="26">
        <v>0</v>
      </c>
      <c r="Y1050" s="26">
        <v>0</v>
      </c>
      <c r="Z1050" s="26">
        <v>0</v>
      </c>
      <c r="AA1050" s="26">
        <v>0</v>
      </c>
      <c r="AB1050" s="26">
        <v>0</v>
      </c>
      <c r="AC1050" s="26">
        <v>0</v>
      </c>
      <c r="AD1050" s="26">
        <v>0</v>
      </c>
      <c r="AE1050" s="26">
        <v>0</v>
      </c>
      <c r="AF1050" s="26">
        <v>0</v>
      </c>
      <c r="AG1050" s="22">
        <f t="shared" si="92"/>
        <v>0</v>
      </c>
      <c r="AH1050" s="22">
        <f t="shared" si="93"/>
        <v>0</v>
      </c>
      <c r="AI1050" s="22">
        <f t="shared" si="94"/>
        <v>0</v>
      </c>
      <c r="AJ1050" s="22">
        <f t="shared" si="90"/>
        <v>0</v>
      </c>
      <c r="AK1050" s="22">
        <f t="shared" si="91"/>
        <v>0</v>
      </c>
    </row>
    <row r="1051" spans="1:37">
      <c r="A1051" s="4" t="s">
        <v>16</v>
      </c>
      <c r="B1051" s="7" t="s">
        <v>133</v>
      </c>
      <c r="C1051" s="7"/>
      <c r="D1051" s="7" t="s">
        <v>55</v>
      </c>
      <c r="E1051" s="7" t="s">
        <v>109</v>
      </c>
      <c r="F1051" s="9" t="s">
        <v>143</v>
      </c>
      <c r="G1051" s="9" t="s">
        <v>11</v>
      </c>
      <c r="H1051" s="3" t="s">
        <v>1325</v>
      </c>
      <c r="I1051" s="28" t="s">
        <v>13</v>
      </c>
      <c r="J1051" s="26"/>
      <c r="K1051" s="26"/>
      <c r="L1051" s="26"/>
      <c r="M1051" s="26"/>
      <c r="N1051" s="26"/>
      <c r="O1051" s="26"/>
      <c r="P1051" s="26"/>
      <c r="Q1051" s="26"/>
      <c r="R1051" s="26"/>
      <c r="S1051" s="26">
        <v>12885.431999999999</v>
      </c>
      <c r="T1051" s="26">
        <v>12732.034000000001</v>
      </c>
      <c r="U1051" s="26">
        <v>12885.431999999999</v>
      </c>
      <c r="V1051" s="26">
        <v>12732.034000000001</v>
      </c>
      <c r="W1051" s="26">
        <v>12732.034000000001</v>
      </c>
      <c r="X1051" s="26">
        <v>12885.431999999999</v>
      </c>
      <c r="Y1051" s="26">
        <v>12732.034000000001</v>
      </c>
      <c r="Z1051" s="26">
        <v>12732.034000000001</v>
      </c>
      <c r="AA1051" s="26">
        <v>12732.034000000001</v>
      </c>
      <c r="AB1051" s="26">
        <v>25663.109138</v>
      </c>
      <c r="AC1051" s="26">
        <v>25663.109138</v>
      </c>
      <c r="AD1051" s="26">
        <v>25972.303224000003</v>
      </c>
      <c r="AE1051" s="26">
        <v>25972.303224000003</v>
      </c>
      <c r="AF1051" s="26">
        <v>25663.109138</v>
      </c>
      <c r="AG1051" s="22">
        <f t="shared" si="92"/>
        <v>0</v>
      </c>
      <c r="AH1051" s="22">
        <f t="shared" si="93"/>
        <v>115048.5</v>
      </c>
      <c r="AI1051" s="22">
        <f t="shared" si="94"/>
        <v>77298.521500000003</v>
      </c>
      <c r="AJ1051" s="22">
        <f t="shared" si="90"/>
        <v>51635.412362000003</v>
      </c>
      <c r="AK1051" s="22">
        <f t="shared" si="91"/>
        <v>243982.43386200001</v>
      </c>
    </row>
    <row r="1052" spans="1:37">
      <c r="A1052" s="4" t="s">
        <v>16</v>
      </c>
      <c r="B1052" s="7" t="s">
        <v>133</v>
      </c>
      <c r="C1052" s="7"/>
      <c r="D1052" s="7" t="s">
        <v>56</v>
      </c>
      <c r="E1052" s="7" t="s">
        <v>110</v>
      </c>
      <c r="F1052" s="9" t="s">
        <v>143</v>
      </c>
      <c r="G1052" s="9" t="s">
        <v>11</v>
      </c>
      <c r="H1052" s="3" t="s">
        <v>1325</v>
      </c>
      <c r="I1052" s="28" t="s">
        <v>13</v>
      </c>
      <c r="J1052" s="26"/>
      <c r="K1052" s="26"/>
      <c r="L1052" s="26"/>
      <c r="M1052" s="26"/>
      <c r="N1052" s="26"/>
      <c r="O1052" s="26"/>
      <c r="P1052" s="26"/>
      <c r="Q1052" s="26"/>
      <c r="R1052" s="26"/>
      <c r="S1052" s="26">
        <v>8521.3799999999992</v>
      </c>
      <c r="T1052" s="26">
        <v>4734.1000000000004</v>
      </c>
      <c r="U1052" s="26">
        <v>8521.3799999999992</v>
      </c>
      <c r="V1052" s="26">
        <v>9468.2000000000007</v>
      </c>
      <c r="W1052" s="26">
        <v>9468.2000000000007</v>
      </c>
      <c r="X1052" s="26">
        <v>11361.84</v>
      </c>
      <c r="Y1052" s="26">
        <v>9468.2000000000007</v>
      </c>
      <c r="Z1052" s="26">
        <v>6627.74</v>
      </c>
      <c r="AA1052" s="26">
        <v>9468.2000000000007</v>
      </c>
      <c r="AB1052" s="26">
        <v>4453.0374000000002</v>
      </c>
      <c r="AC1052" s="26">
        <v>1908.4446</v>
      </c>
      <c r="AD1052" s="26">
        <v>5089.1855999999998</v>
      </c>
      <c r="AE1052" s="26">
        <v>5725.3338000000003</v>
      </c>
      <c r="AF1052" s="26">
        <v>3180.741</v>
      </c>
      <c r="AG1052" s="22">
        <f t="shared" si="92"/>
        <v>0</v>
      </c>
      <c r="AH1052" s="22">
        <f t="shared" si="93"/>
        <v>77639.240000000005</v>
      </c>
      <c r="AI1052" s="22">
        <f t="shared" si="94"/>
        <v>11450.667600000001</v>
      </c>
      <c r="AJ1052" s="22">
        <f t="shared" si="90"/>
        <v>8906.0748000000003</v>
      </c>
      <c r="AK1052" s="22">
        <f t="shared" si="91"/>
        <v>97995.982399999994</v>
      </c>
    </row>
    <row r="1053" spans="1:37">
      <c r="A1053" s="4" t="s">
        <v>16</v>
      </c>
      <c r="B1053" s="7" t="s">
        <v>133</v>
      </c>
      <c r="C1053" s="7"/>
      <c r="D1053" s="7" t="s">
        <v>57</v>
      </c>
      <c r="E1053" s="7" t="s">
        <v>111</v>
      </c>
      <c r="F1053" s="9" t="s">
        <v>143</v>
      </c>
      <c r="G1053" s="9" t="s">
        <v>11</v>
      </c>
      <c r="H1053" s="3" t="s">
        <v>1325</v>
      </c>
      <c r="I1053" s="28" t="s">
        <v>13</v>
      </c>
      <c r="J1053" s="26"/>
      <c r="K1053" s="26"/>
      <c r="L1053" s="26"/>
      <c r="M1053" s="26"/>
      <c r="N1053" s="26"/>
      <c r="O1053" s="26"/>
      <c r="P1053" s="26"/>
      <c r="Q1053" s="26"/>
      <c r="R1053" s="26"/>
      <c r="S1053" s="26">
        <v>84072.78</v>
      </c>
      <c r="T1053" s="26">
        <v>61143.839999999997</v>
      </c>
      <c r="U1053" s="26">
        <v>68786.820000000007</v>
      </c>
      <c r="V1053" s="26">
        <v>76429.8</v>
      </c>
      <c r="W1053" s="26">
        <v>68786.820000000007</v>
      </c>
      <c r="X1053" s="26">
        <v>61143.839999999997</v>
      </c>
      <c r="Y1053" s="26">
        <v>61143.839999999997</v>
      </c>
      <c r="Z1053" s="26">
        <v>61143.839999999997</v>
      </c>
      <c r="AA1053" s="26">
        <v>53500.86</v>
      </c>
      <c r="AB1053" s="26">
        <v>41081.349280000002</v>
      </c>
      <c r="AC1053" s="26">
        <v>35946.180619999999</v>
      </c>
      <c r="AD1053" s="26">
        <v>35946.180619999999</v>
      </c>
      <c r="AE1053" s="26">
        <v>56486.855260000004</v>
      </c>
      <c r="AF1053" s="26">
        <v>41081.349280000002</v>
      </c>
      <c r="AG1053" s="22">
        <f t="shared" si="92"/>
        <v>0</v>
      </c>
      <c r="AH1053" s="22">
        <f t="shared" si="93"/>
        <v>596152.43999999994</v>
      </c>
      <c r="AI1053" s="22">
        <f t="shared" si="94"/>
        <v>112973.71051999999</v>
      </c>
      <c r="AJ1053" s="22">
        <f t="shared" si="90"/>
        <v>97568.204540000006</v>
      </c>
      <c r="AK1053" s="22">
        <f t="shared" si="91"/>
        <v>806694.35505999986</v>
      </c>
    </row>
    <row r="1054" spans="1:37">
      <c r="A1054" s="4" t="s">
        <v>16</v>
      </c>
      <c r="B1054" s="7" t="s">
        <v>133</v>
      </c>
      <c r="C1054" s="7"/>
      <c r="D1054" s="7" t="s">
        <v>81</v>
      </c>
      <c r="E1054" s="7" t="s">
        <v>137</v>
      </c>
      <c r="F1054" s="9" t="s">
        <v>143</v>
      </c>
      <c r="G1054" s="9" t="s">
        <v>11</v>
      </c>
      <c r="H1054" s="3" t="s">
        <v>1325</v>
      </c>
      <c r="I1054" s="28" t="s">
        <v>13</v>
      </c>
      <c r="J1054" s="26"/>
      <c r="K1054" s="26"/>
      <c r="L1054" s="26"/>
      <c r="M1054" s="26"/>
      <c r="N1054" s="26"/>
      <c r="O1054" s="26"/>
      <c r="P1054" s="26"/>
      <c r="Q1054" s="26"/>
      <c r="R1054" s="26"/>
      <c r="S1054" s="26">
        <v>60000</v>
      </c>
      <c r="T1054" s="26">
        <v>70000</v>
      </c>
      <c r="U1054" s="26">
        <v>90000</v>
      </c>
      <c r="V1054" s="26">
        <v>90000</v>
      </c>
      <c r="W1054" s="26">
        <v>110000</v>
      </c>
      <c r="X1054" s="26">
        <v>80000</v>
      </c>
      <c r="Y1054" s="26">
        <v>100000</v>
      </c>
      <c r="Z1054" s="26">
        <v>130000</v>
      </c>
      <c r="AA1054" s="26">
        <v>120000</v>
      </c>
      <c r="AB1054" s="26">
        <v>40720</v>
      </c>
      <c r="AC1054" s="26">
        <v>50900</v>
      </c>
      <c r="AD1054" s="26">
        <v>61080</v>
      </c>
      <c r="AE1054" s="26">
        <v>61080</v>
      </c>
      <c r="AF1054" s="26">
        <v>71260</v>
      </c>
      <c r="AG1054" s="22">
        <f t="shared" si="92"/>
        <v>0</v>
      </c>
      <c r="AH1054" s="22">
        <f t="shared" si="93"/>
        <v>850000</v>
      </c>
      <c r="AI1054" s="22">
        <f t="shared" si="94"/>
        <v>152700</v>
      </c>
      <c r="AJ1054" s="22">
        <f t="shared" si="90"/>
        <v>132340</v>
      </c>
      <c r="AK1054" s="22">
        <f t="shared" si="91"/>
        <v>1135040</v>
      </c>
    </row>
    <row r="1055" spans="1:37">
      <c r="A1055" s="4" t="s">
        <v>16</v>
      </c>
      <c r="B1055" s="7" t="s">
        <v>133</v>
      </c>
      <c r="C1055" s="7"/>
      <c r="D1055" s="7" t="s">
        <v>82</v>
      </c>
      <c r="E1055" s="7" t="s">
        <v>138</v>
      </c>
      <c r="F1055" s="9" t="s">
        <v>143</v>
      </c>
      <c r="G1055" s="9" t="s">
        <v>11</v>
      </c>
      <c r="H1055" s="3" t="s">
        <v>1325</v>
      </c>
      <c r="I1055" s="28" t="s">
        <v>13</v>
      </c>
      <c r="J1055" s="26"/>
      <c r="K1055" s="26"/>
      <c r="L1055" s="26"/>
      <c r="M1055" s="26"/>
      <c r="N1055" s="26"/>
      <c r="O1055" s="26"/>
      <c r="P1055" s="26"/>
      <c r="Q1055" s="26"/>
      <c r="R1055" s="26"/>
      <c r="S1055" s="26">
        <v>35000</v>
      </c>
      <c r="T1055" s="26">
        <v>45000</v>
      </c>
      <c r="U1055" s="26">
        <v>40000</v>
      </c>
      <c r="V1055" s="26">
        <v>35000</v>
      </c>
      <c r="W1055" s="26">
        <v>50000</v>
      </c>
      <c r="X1055" s="26">
        <v>60000</v>
      </c>
      <c r="Y1055" s="26">
        <v>55000</v>
      </c>
      <c r="Z1055" s="26">
        <v>45000</v>
      </c>
      <c r="AA1055" s="26">
        <v>50000</v>
      </c>
      <c r="AB1055" s="26">
        <v>20360</v>
      </c>
      <c r="AC1055" s="26">
        <v>25450</v>
      </c>
      <c r="AD1055" s="26">
        <v>40720</v>
      </c>
      <c r="AE1055" s="26">
        <v>35630</v>
      </c>
      <c r="AF1055" s="26">
        <v>45810</v>
      </c>
      <c r="AG1055" s="22">
        <f t="shared" si="92"/>
        <v>0</v>
      </c>
      <c r="AH1055" s="22">
        <f t="shared" si="93"/>
        <v>415000</v>
      </c>
      <c r="AI1055" s="22">
        <f t="shared" si="94"/>
        <v>86530</v>
      </c>
      <c r="AJ1055" s="22">
        <f t="shared" si="90"/>
        <v>81440</v>
      </c>
      <c r="AK1055" s="22">
        <f t="shared" si="91"/>
        <v>582970</v>
      </c>
    </row>
    <row r="1056" spans="1:37">
      <c r="A1056" s="4" t="s">
        <v>16</v>
      </c>
      <c r="B1056" s="7" t="s">
        <v>133</v>
      </c>
      <c r="C1056" s="7"/>
      <c r="D1056" s="7" t="s">
        <v>62</v>
      </c>
      <c r="E1056" s="7" t="s">
        <v>116</v>
      </c>
      <c r="F1056" s="9" t="s">
        <v>143</v>
      </c>
      <c r="G1056" s="9" t="s">
        <v>11</v>
      </c>
      <c r="H1056" s="3" t="s">
        <v>1325</v>
      </c>
      <c r="I1056" s="28" t="s">
        <v>13</v>
      </c>
      <c r="J1056" s="26"/>
      <c r="K1056" s="26"/>
      <c r="L1056" s="26"/>
      <c r="M1056" s="26"/>
      <c r="N1056" s="26"/>
      <c r="O1056" s="26"/>
      <c r="P1056" s="26"/>
      <c r="Q1056" s="26"/>
      <c r="R1056" s="26"/>
      <c r="S1056" s="26">
        <v>183126.79</v>
      </c>
      <c r="T1056" s="26">
        <v>166478.9</v>
      </c>
      <c r="U1056" s="26">
        <v>199774.68</v>
      </c>
      <c r="V1056" s="26">
        <v>216422.57</v>
      </c>
      <c r="W1056" s="26">
        <v>216422.57</v>
      </c>
      <c r="X1056" s="26">
        <v>133183.12</v>
      </c>
      <c r="Y1056" s="26">
        <v>49943.67</v>
      </c>
      <c r="Z1056" s="26">
        <v>66591.56</v>
      </c>
      <c r="AA1056" s="26">
        <v>83239.45</v>
      </c>
      <c r="AB1056" s="26">
        <v>118632.86413999999</v>
      </c>
      <c r="AC1056" s="26">
        <v>84737.7601</v>
      </c>
      <c r="AD1056" s="26">
        <v>152527.96818000003</v>
      </c>
      <c r="AE1056" s="26">
        <v>186423.07222</v>
      </c>
      <c r="AF1056" s="26">
        <v>169475.5202</v>
      </c>
      <c r="AG1056" s="22">
        <f t="shared" si="92"/>
        <v>0</v>
      </c>
      <c r="AH1056" s="22">
        <f t="shared" si="93"/>
        <v>1315183.3099999998</v>
      </c>
      <c r="AI1056" s="22">
        <f t="shared" si="94"/>
        <v>355898.59242</v>
      </c>
      <c r="AJ1056" s="22">
        <f t="shared" si="90"/>
        <v>355898.59242</v>
      </c>
      <c r="AK1056" s="22">
        <f t="shared" si="91"/>
        <v>2026980.4948399998</v>
      </c>
    </row>
    <row r="1057" spans="1:37">
      <c r="A1057" s="4" t="s">
        <v>16</v>
      </c>
      <c r="B1057" s="7" t="s">
        <v>133</v>
      </c>
      <c r="C1057" s="7"/>
      <c r="D1057" s="7" t="s">
        <v>66</v>
      </c>
      <c r="E1057" s="7" t="s">
        <v>120</v>
      </c>
      <c r="F1057" s="9" t="s">
        <v>143</v>
      </c>
      <c r="G1057" s="9" t="s">
        <v>11</v>
      </c>
      <c r="H1057" s="3" t="s">
        <v>1325</v>
      </c>
      <c r="I1057" s="28" t="s">
        <v>13</v>
      </c>
      <c r="J1057" s="26"/>
      <c r="K1057" s="26"/>
      <c r="L1057" s="26"/>
      <c r="M1057" s="26"/>
      <c r="N1057" s="26"/>
      <c r="O1057" s="26"/>
      <c r="P1057" s="26"/>
      <c r="Q1057" s="26"/>
      <c r="R1057" s="26"/>
      <c r="S1057" s="26">
        <v>0</v>
      </c>
      <c r="T1057" s="26">
        <v>0</v>
      </c>
      <c r="U1057" s="26">
        <v>0</v>
      </c>
      <c r="V1057" s="26">
        <v>0</v>
      </c>
      <c r="W1057" s="26">
        <v>0</v>
      </c>
      <c r="X1057" s="26">
        <v>0</v>
      </c>
      <c r="Y1057" s="26">
        <v>0</v>
      </c>
      <c r="Z1057" s="26">
        <v>0</v>
      </c>
      <c r="AA1057" s="26">
        <v>0</v>
      </c>
      <c r="AB1057" s="26">
        <v>0</v>
      </c>
      <c r="AC1057" s="26">
        <v>0</v>
      </c>
      <c r="AD1057" s="26">
        <v>0</v>
      </c>
      <c r="AE1057" s="26">
        <v>0</v>
      </c>
      <c r="AF1057" s="26">
        <v>0</v>
      </c>
      <c r="AG1057" s="22">
        <f t="shared" si="92"/>
        <v>0</v>
      </c>
      <c r="AH1057" s="22">
        <f t="shared" si="93"/>
        <v>0</v>
      </c>
      <c r="AI1057" s="22">
        <f t="shared" si="94"/>
        <v>0</v>
      </c>
      <c r="AJ1057" s="22">
        <f t="shared" si="90"/>
        <v>0</v>
      </c>
      <c r="AK1057" s="22">
        <f t="shared" si="91"/>
        <v>0</v>
      </c>
    </row>
    <row r="1058" spans="1:37">
      <c r="A1058" s="4" t="s">
        <v>16</v>
      </c>
      <c r="B1058" s="7" t="s">
        <v>133</v>
      </c>
      <c r="C1058" s="7"/>
      <c r="D1058" s="7" t="s">
        <v>83</v>
      </c>
      <c r="E1058" s="7" t="s">
        <v>139</v>
      </c>
      <c r="F1058" s="9" t="s">
        <v>143</v>
      </c>
      <c r="G1058" s="9" t="s">
        <v>11</v>
      </c>
      <c r="H1058" s="3" t="s">
        <v>1325</v>
      </c>
      <c r="I1058" s="28" t="s">
        <v>13</v>
      </c>
      <c r="J1058" s="26"/>
      <c r="K1058" s="26"/>
      <c r="L1058" s="26"/>
      <c r="M1058" s="26"/>
      <c r="N1058" s="26"/>
      <c r="O1058" s="26"/>
      <c r="P1058" s="26"/>
      <c r="Q1058" s="26"/>
      <c r="R1058" s="26"/>
      <c r="S1058" s="26">
        <v>0</v>
      </c>
      <c r="T1058" s="26">
        <v>0</v>
      </c>
      <c r="U1058" s="26">
        <v>0</v>
      </c>
      <c r="V1058" s="26">
        <v>0</v>
      </c>
      <c r="W1058" s="26">
        <v>0</v>
      </c>
      <c r="X1058" s="26">
        <v>0</v>
      </c>
      <c r="Y1058" s="26">
        <v>0</v>
      </c>
      <c r="Z1058" s="26">
        <v>0</v>
      </c>
      <c r="AA1058" s="26">
        <v>0</v>
      </c>
      <c r="AB1058" s="26">
        <v>0</v>
      </c>
      <c r="AC1058" s="26">
        <v>0</v>
      </c>
      <c r="AD1058" s="26">
        <v>0</v>
      </c>
      <c r="AE1058" s="26">
        <v>0</v>
      </c>
      <c r="AF1058" s="26">
        <v>0</v>
      </c>
      <c r="AG1058" s="22">
        <f t="shared" si="92"/>
        <v>0</v>
      </c>
      <c r="AH1058" s="22">
        <f t="shared" si="93"/>
        <v>0</v>
      </c>
      <c r="AI1058" s="22">
        <f t="shared" si="94"/>
        <v>0</v>
      </c>
      <c r="AJ1058" s="22">
        <f t="shared" si="90"/>
        <v>0</v>
      </c>
      <c r="AK1058" s="22">
        <f t="shared" si="91"/>
        <v>0</v>
      </c>
    </row>
    <row r="1059" spans="1:37">
      <c r="A1059" s="4" t="s">
        <v>16</v>
      </c>
      <c r="B1059" s="7" t="s">
        <v>133</v>
      </c>
      <c r="C1059" s="7"/>
      <c r="D1059" s="7" t="s">
        <v>217</v>
      </c>
      <c r="E1059" s="7" t="s">
        <v>231</v>
      </c>
      <c r="F1059" s="9" t="s">
        <v>143</v>
      </c>
      <c r="G1059" s="9" t="s">
        <v>11</v>
      </c>
      <c r="H1059" s="3" t="s">
        <v>1325</v>
      </c>
      <c r="I1059" s="28" t="s">
        <v>13</v>
      </c>
      <c r="J1059" s="26"/>
      <c r="K1059" s="26"/>
      <c r="L1059" s="26"/>
      <c r="M1059" s="26"/>
      <c r="N1059" s="26"/>
      <c r="O1059" s="26"/>
      <c r="P1059" s="26"/>
      <c r="Q1059" s="26"/>
      <c r="R1059" s="26"/>
      <c r="S1059" s="26">
        <v>0</v>
      </c>
      <c r="T1059" s="26">
        <v>0</v>
      </c>
      <c r="U1059" s="26">
        <v>0</v>
      </c>
      <c r="V1059" s="26">
        <v>0</v>
      </c>
      <c r="W1059" s="26">
        <v>0</v>
      </c>
      <c r="X1059" s="26">
        <v>0</v>
      </c>
      <c r="Y1059" s="26">
        <v>0</v>
      </c>
      <c r="Z1059" s="26">
        <v>0</v>
      </c>
      <c r="AA1059" s="26">
        <v>0</v>
      </c>
      <c r="AB1059" s="26">
        <v>0</v>
      </c>
      <c r="AC1059" s="26">
        <v>0</v>
      </c>
      <c r="AD1059" s="26">
        <v>0</v>
      </c>
      <c r="AE1059" s="26">
        <v>0</v>
      </c>
      <c r="AF1059" s="26">
        <v>0</v>
      </c>
      <c r="AG1059" s="22">
        <f t="shared" si="92"/>
        <v>0</v>
      </c>
      <c r="AH1059" s="22">
        <f t="shared" si="93"/>
        <v>0</v>
      </c>
      <c r="AI1059" s="22">
        <f t="shared" si="94"/>
        <v>0</v>
      </c>
      <c r="AJ1059" s="22">
        <f t="shared" si="90"/>
        <v>0</v>
      </c>
      <c r="AK1059" s="22">
        <f t="shared" si="91"/>
        <v>0</v>
      </c>
    </row>
    <row r="1060" spans="1:37">
      <c r="A1060" s="4" t="s">
        <v>15</v>
      </c>
      <c r="B1060" s="7" t="s">
        <v>145</v>
      </c>
      <c r="C1060" s="7"/>
      <c r="D1060" s="7" t="s">
        <v>37</v>
      </c>
      <c r="E1060" s="7" t="s">
        <v>91</v>
      </c>
      <c r="F1060" s="9" t="s">
        <v>143</v>
      </c>
      <c r="G1060" s="9" t="s">
        <v>11</v>
      </c>
      <c r="H1060" s="3" t="s">
        <v>1325</v>
      </c>
      <c r="I1060" s="28" t="s">
        <v>13</v>
      </c>
      <c r="J1060" s="26"/>
      <c r="K1060" s="26"/>
      <c r="L1060" s="26"/>
      <c r="M1060" s="26"/>
      <c r="N1060" s="26"/>
      <c r="O1060" s="26"/>
      <c r="P1060" s="26"/>
      <c r="Q1060" s="26"/>
      <c r="R1060" s="26"/>
      <c r="S1060" s="26">
        <v>37741.934999999998</v>
      </c>
      <c r="T1060" s="26">
        <v>35944.699999999997</v>
      </c>
      <c r="U1060" s="26">
        <v>53917.05</v>
      </c>
      <c r="V1060" s="26">
        <v>28755.759999999998</v>
      </c>
      <c r="W1060" s="26">
        <v>41336.404999999999</v>
      </c>
      <c r="X1060" s="26">
        <v>17972.349999999999</v>
      </c>
      <c r="Y1060" s="26">
        <v>26958.525000000001</v>
      </c>
      <c r="Z1060" s="26">
        <v>11861.751</v>
      </c>
      <c r="AA1060" s="26">
        <v>10783.41</v>
      </c>
      <c r="AB1060" s="26">
        <v>52495.02276</v>
      </c>
      <c r="AC1060" s="26">
        <v>54244.856852000012</v>
      </c>
      <c r="AD1060" s="26">
        <v>122488.38644</v>
      </c>
      <c r="AE1060" s="26">
        <v>91866.289829999994</v>
      </c>
      <c r="AF1060" s="26">
        <v>87491.704599999997</v>
      </c>
      <c r="AG1060" s="22">
        <f t="shared" si="92"/>
        <v>0</v>
      </c>
      <c r="AH1060" s="22">
        <f t="shared" si="93"/>
        <v>265271.886</v>
      </c>
      <c r="AI1060" s="22">
        <f t="shared" si="94"/>
        <v>229228.26605200002</v>
      </c>
      <c r="AJ1060" s="22">
        <f t="shared" si="90"/>
        <v>179357.99442999999</v>
      </c>
      <c r="AK1060" s="22">
        <f t="shared" si="91"/>
        <v>673858.14648200013</v>
      </c>
    </row>
    <row r="1061" spans="1:37">
      <c r="A1061" s="4" t="s">
        <v>15</v>
      </c>
      <c r="B1061" s="7" t="s">
        <v>145</v>
      </c>
      <c r="C1061" s="7"/>
      <c r="D1061" s="7" t="s">
        <v>42</v>
      </c>
      <c r="E1061" s="7" t="s">
        <v>96</v>
      </c>
      <c r="F1061" s="9" t="s">
        <v>143</v>
      </c>
      <c r="G1061" s="9" t="s">
        <v>11</v>
      </c>
      <c r="H1061" s="3" t="s">
        <v>1325</v>
      </c>
      <c r="I1061" s="28" t="s">
        <v>13</v>
      </c>
      <c r="J1061" s="26"/>
      <c r="K1061" s="26"/>
      <c r="L1061" s="26"/>
      <c r="M1061" s="26"/>
      <c r="N1061" s="26"/>
      <c r="O1061" s="26"/>
      <c r="P1061" s="26"/>
      <c r="Q1061" s="26"/>
      <c r="R1061" s="26"/>
      <c r="S1061" s="26">
        <v>1100</v>
      </c>
      <c r="T1061" s="26">
        <v>720</v>
      </c>
      <c r="U1061" s="26">
        <v>800</v>
      </c>
      <c r="V1061" s="26">
        <v>650</v>
      </c>
      <c r="W1061" s="26">
        <v>1000</v>
      </c>
      <c r="X1061" s="26">
        <v>1170</v>
      </c>
      <c r="Y1061" s="26">
        <v>800</v>
      </c>
      <c r="Z1061" s="26">
        <v>550</v>
      </c>
      <c r="AA1061" s="26">
        <v>510</v>
      </c>
      <c r="AB1061" s="26">
        <v>407.2</v>
      </c>
      <c r="AC1061" s="26">
        <v>1119.8</v>
      </c>
      <c r="AD1061" s="26">
        <v>1221.5999999999999</v>
      </c>
      <c r="AE1061" s="26">
        <v>1119.8</v>
      </c>
      <c r="AF1061" s="26">
        <v>732.96</v>
      </c>
      <c r="AG1061" s="22">
        <f t="shared" si="92"/>
        <v>0</v>
      </c>
      <c r="AH1061" s="22">
        <f t="shared" si="93"/>
        <v>7300</v>
      </c>
      <c r="AI1061" s="22">
        <f t="shared" si="94"/>
        <v>2748.6</v>
      </c>
      <c r="AJ1061" s="22">
        <f t="shared" si="90"/>
        <v>1852.76</v>
      </c>
      <c r="AK1061" s="22">
        <f t="shared" si="91"/>
        <v>11901.36</v>
      </c>
    </row>
    <row r="1062" spans="1:37">
      <c r="A1062" s="4" t="s">
        <v>15</v>
      </c>
      <c r="B1062" s="7" t="s">
        <v>145</v>
      </c>
      <c r="C1062" s="7"/>
      <c r="D1062" s="7" t="s">
        <v>43</v>
      </c>
      <c r="E1062" s="7" t="s">
        <v>97</v>
      </c>
      <c r="F1062" s="9" t="s">
        <v>143</v>
      </c>
      <c r="G1062" s="9" t="s">
        <v>11</v>
      </c>
      <c r="H1062" s="3" t="s">
        <v>1325</v>
      </c>
      <c r="I1062" s="28" t="s">
        <v>13</v>
      </c>
      <c r="J1062" s="26"/>
      <c r="K1062" s="26"/>
      <c r="L1062" s="26"/>
      <c r="M1062" s="26"/>
      <c r="N1062" s="26"/>
      <c r="O1062" s="26"/>
      <c r="P1062" s="26"/>
      <c r="Q1062" s="26"/>
      <c r="R1062" s="26"/>
      <c r="S1062" s="26">
        <v>5965.52</v>
      </c>
      <c r="T1062" s="26">
        <v>3904.7040000000002</v>
      </c>
      <c r="U1062" s="26">
        <v>4338.5600000000004</v>
      </c>
      <c r="V1062" s="26">
        <v>3525.08</v>
      </c>
      <c r="W1062" s="26">
        <v>5423.2</v>
      </c>
      <c r="X1062" s="26">
        <v>6345.1439999999993</v>
      </c>
      <c r="Y1062" s="26">
        <v>4338.5600000000004</v>
      </c>
      <c r="Z1062" s="26">
        <v>2982.76</v>
      </c>
      <c r="AA1062" s="26">
        <v>2765.8319999999994</v>
      </c>
      <c r="AB1062" s="26">
        <v>3429.92704</v>
      </c>
      <c r="AC1062" s="26">
        <v>9432.2993600000009</v>
      </c>
      <c r="AD1062" s="26">
        <v>10289.78112</v>
      </c>
      <c r="AE1062" s="26">
        <v>9432.2993600000009</v>
      </c>
      <c r="AF1062" s="26">
        <v>6173.8686720000005</v>
      </c>
      <c r="AG1062" s="22">
        <f t="shared" si="92"/>
        <v>0</v>
      </c>
      <c r="AH1062" s="22">
        <f t="shared" si="93"/>
        <v>39589.360000000008</v>
      </c>
      <c r="AI1062" s="22">
        <f t="shared" si="94"/>
        <v>23152.007519999999</v>
      </c>
      <c r="AJ1062" s="22">
        <f t="shared" si="90"/>
        <v>15606.168032000001</v>
      </c>
      <c r="AK1062" s="22">
        <f t="shared" si="91"/>
        <v>78347.535552000016</v>
      </c>
    </row>
    <row r="1063" spans="1:37">
      <c r="A1063" s="4" t="s">
        <v>15</v>
      </c>
      <c r="B1063" s="7" t="s">
        <v>145</v>
      </c>
      <c r="C1063" s="7"/>
      <c r="D1063" s="7" t="s">
        <v>68</v>
      </c>
      <c r="E1063" s="7" t="s">
        <v>122</v>
      </c>
      <c r="F1063" s="9" t="s">
        <v>143</v>
      </c>
      <c r="G1063" s="9" t="s">
        <v>11</v>
      </c>
      <c r="H1063" s="3" t="s">
        <v>1325</v>
      </c>
      <c r="I1063" s="28" t="s">
        <v>13</v>
      </c>
      <c r="J1063" s="26"/>
      <c r="K1063" s="26"/>
      <c r="L1063" s="26"/>
      <c r="M1063" s="26"/>
      <c r="N1063" s="26"/>
      <c r="O1063" s="26"/>
      <c r="P1063" s="26"/>
      <c r="Q1063" s="26"/>
      <c r="R1063" s="26"/>
      <c r="S1063" s="26">
        <v>117274.5</v>
      </c>
      <c r="T1063" s="26">
        <v>151011</v>
      </c>
      <c r="U1063" s="26">
        <v>187960.5</v>
      </c>
      <c r="V1063" s="26">
        <v>250614</v>
      </c>
      <c r="W1063" s="26">
        <v>277924.5</v>
      </c>
      <c r="X1063" s="26">
        <v>194386.5</v>
      </c>
      <c r="Y1063" s="26">
        <v>136552.5</v>
      </c>
      <c r="Z1063" s="26">
        <v>72292.5</v>
      </c>
      <c r="AA1063" s="26">
        <v>40162.5</v>
      </c>
      <c r="AB1063" s="26">
        <v>31980.47</v>
      </c>
      <c r="AC1063" s="26">
        <v>42995.23</v>
      </c>
      <c r="AD1063" s="26">
        <v>63576.645000000004</v>
      </c>
      <c r="AE1063" s="26">
        <v>89744.335000000006</v>
      </c>
      <c r="AF1063" s="26">
        <v>114143.25</v>
      </c>
      <c r="AG1063" s="22">
        <f t="shared" si="92"/>
        <v>0</v>
      </c>
      <c r="AH1063" s="22">
        <f t="shared" si="93"/>
        <v>1428178.5</v>
      </c>
      <c r="AI1063" s="22">
        <f t="shared" si="94"/>
        <v>138552.34500000003</v>
      </c>
      <c r="AJ1063" s="22">
        <f t="shared" si="90"/>
        <v>203887.58500000002</v>
      </c>
      <c r="AK1063" s="22">
        <f t="shared" si="91"/>
        <v>1770618.43</v>
      </c>
    </row>
    <row r="1064" spans="1:37">
      <c r="A1064" s="4" t="s">
        <v>15</v>
      </c>
      <c r="B1064" s="7" t="s">
        <v>145</v>
      </c>
      <c r="C1064" s="7"/>
      <c r="D1064" s="7" t="s">
        <v>45</v>
      </c>
      <c r="E1064" s="7" t="s">
        <v>99</v>
      </c>
      <c r="F1064" s="9" t="s">
        <v>143</v>
      </c>
      <c r="G1064" s="9" t="s">
        <v>11</v>
      </c>
      <c r="H1064" s="3" t="s">
        <v>1325</v>
      </c>
      <c r="I1064" s="28" t="s">
        <v>13</v>
      </c>
      <c r="J1064" s="26"/>
      <c r="K1064" s="26"/>
      <c r="L1064" s="26"/>
      <c r="M1064" s="26"/>
      <c r="N1064" s="26"/>
      <c r="O1064" s="26"/>
      <c r="P1064" s="26"/>
      <c r="Q1064" s="26"/>
      <c r="R1064" s="26"/>
      <c r="S1064" s="26">
        <v>0</v>
      </c>
      <c r="T1064" s="26">
        <v>0</v>
      </c>
      <c r="U1064" s="26">
        <v>0</v>
      </c>
      <c r="V1064" s="26">
        <v>0</v>
      </c>
      <c r="W1064" s="26">
        <v>0</v>
      </c>
      <c r="X1064" s="26">
        <v>0</v>
      </c>
      <c r="Y1064" s="26">
        <v>0</v>
      </c>
      <c r="Z1064" s="26">
        <v>0</v>
      </c>
      <c r="AA1064" s="26">
        <v>0</v>
      </c>
      <c r="AB1064" s="26">
        <v>0</v>
      </c>
      <c r="AC1064" s="26">
        <v>0</v>
      </c>
      <c r="AD1064" s="26">
        <v>0</v>
      </c>
      <c r="AE1064" s="26">
        <v>0</v>
      </c>
      <c r="AF1064" s="26">
        <v>0</v>
      </c>
      <c r="AG1064" s="22">
        <f t="shared" si="92"/>
        <v>0</v>
      </c>
      <c r="AH1064" s="22">
        <f t="shared" si="93"/>
        <v>0</v>
      </c>
      <c r="AI1064" s="22">
        <f t="shared" si="94"/>
        <v>0</v>
      </c>
      <c r="AJ1064" s="22">
        <f t="shared" si="90"/>
        <v>0</v>
      </c>
      <c r="AK1064" s="22">
        <f t="shared" si="91"/>
        <v>0</v>
      </c>
    </row>
    <row r="1065" spans="1:37">
      <c r="A1065" s="4" t="s">
        <v>15</v>
      </c>
      <c r="B1065" s="7" t="s">
        <v>145</v>
      </c>
      <c r="C1065" s="7"/>
      <c r="D1065" s="7" t="s">
        <v>78</v>
      </c>
      <c r="E1065" s="7" t="s">
        <v>134</v>
      </c>
      <c r="F1065" s="9" t="s">
        <v>143</v>
      </c>
      <c r="G1065" s="9" t="s">
        <v>11</v>
      </c>
      <c r="H1065" s="3" t="s">
        <v>1325</v>
      </c>
      <c r="I1065" s="28" t="s">
        <v>13</v>
      </c>
      <c r="J1065" s="26"/>
      <c r="K1065" s="26"/>
      <c r="L1065" s="26"/>
      <c r="M1065" s="26"/>
      <c r="N1065" s="26"/>
      <c r="O1065" s="26"/>
      <c r="P1065" s="26"/>
      <c r="Q1065" s="26"/>
      <c r="R1065" s="26"/>
      <c r="S1065" s="26">
        <v>0</v>
      </c>
      <c r="T1065" s="26">
        <v>0</v>
      </c>
      <c r="U1065" s="26">
        <v>0</v>
      </c>
      <c r="V1065" s="26">
        <v>0</v>
      </c>
      <c r="W1065" s="26">
        <v>0</v>
      </c>
      <c r="X1065" s="26">
        <v>0</v>
      </c>
      <c r="Y1065" s="26">
        <v>0</v>
      </c>
      <c r="Z1065" s="26">
        <v>0</v>
      </c>
      <c r="AA1065" s="26">
        <v>0</v>
      </c>
      <c r="AB1065" s="26">
        <v>0</v>
      </c>
      <c r="AC1065" s="26">
        <v>0</v>
      </c>
      <c r="AD1065" s="26">
        <v>0</v>
      </c>
      <c r="AE1065" s="26">
        <v>0</v>
      </c>
      <c r="AF1065" s="26">
        <v>0</v>
      </c>
      <c r="AG1065" s="22">
        <f t="shared" si="92"/>
        <v>0</v>
      </c>
      <c r="AH1065" s="22">
        <f t="shared" si="93"/>
        <v>0</v>
      </c>
      <c r="AI1065" s="22">
        <f t="shared" si="94"/>
        <v>0</v>
      </c>
      <c r="AJ1065" s="22">
        <f t="shared" si="90"/>
        <v>0</v>
      </c>
      <c r="AK1065" s="22">
        <f t="shared" si="91"/>
        <v>0</v>
      </c>
    </row>
    <row r="1066" spans="1:37">
      <c r="A1066" s="4" t="s">
        <v>15</v>
      </c>
      <c r="B1066" s="7" t="s">
        <v>145</v>
      </c>
      <c r="C1066" s="7"/>
      <c r="D1066" s="7" t="s">
        <v>52</v>
      </c>
      <c r="E1066" s="7" t="s">
        <v>106</v>
      </c>
      <c r="F1066" s="9" t="s">
        <v>143</v>
      </c>
      <c r="G1066" s="9" t="s">
        <v>11</v>
      </c>
      <c r="H1066" s="3" t="s">
        <v>1325</v>
      </c>
      <c r="I1066" s="28" t="s">
        <v>13</v>
      </c>
      <c r="J1066" s="26"/>
      <c r="K1066" s="26"/>
      <c r="L1066" s="26"/>
      <c r="M1066" s="26"/>
      <c r="N1066" s="26"/>
      <c r="O1066" s="26"/>
      <c r="P1066" s="26"/>
      <c r="Q1066" s="26"/>
      <c r="R1066" s="26"/>
      <c r="S1066" s="26">
        <v>0</v>
      </c>
      <c r="T1066" s="26">
        <v>0</v>
      </c>
      <c r="U1066" s="26">
        <v>0</v>
      </c>
      <c r="V1066" s="26">
        <v>0</v>
      </c>
      <c r="W1066" s="26">
        <v>0</v>
      </c>
      <c r="X1066" s="26">
        <v>0</v>
      </c>
      <c r="Y1066" s="26">
        <v>0</v>
      </c>
      <c r="Z1066" s="26">
        <v>0</v>
      </c>
      <c r="AA1066" s="26">
        <v>0</v>
      </c>
      <c r="AB1066" s="26">
        <v>25348.2</v>
      </c>
      <c r="AC1066" s="26">
        <v>25653.600000000002</v>
      </c>
      <c r="AD1066" s="26">
        <v>25348.2</v>
      </c>
      <c r="AE1066" s="26">
        <v>25653.600000000002</v>
      </c>
      <c r="AF1066" s="26">
        <v>25348.2</v>
      </c>
      <c r="AG1066" s="22">
        <f t="shared" si="92"/>
        <v>0</v>
      </c>
      <c r="AH1066" s="22">
        <f t="shared" si="93"/>
        <v>0</v>
      </c>
      <c r="AI1066" s="22">
        <f t="shared" si="94"/>
        <v>76350</v>
      </c>
      <c r="AJ1066" s="22">
        <f t="shared" si="90"/>
        <v>51001.8</v>
      </c>
      <c r="AK1066" s="22">
        <f t="shared" si="91"/>
        <v>127351.8</v>
      </c>
    </row>
    <row r="1067" spans="1:37">
      <c r="A1067" s="4" t="s">
        <v>15</v>
      </c>
      <c r="B1067" s="7" t="s">
        <v>145</v>
      </c>
      <c r="C1067" s="7"/>
      <c r="D1067" s="7" t="s">
        <v>53</v>
      </c>
      <c r="E1067" s="7" t="s">
        <v>107</v>
      </c>
      <c r="F1067" s="9" t="s">
        <v>143</v>
      </c>
      <c r="G1067" s="9" t="s">
        <v>11</v>
      </c>
      <c r="H1067" s="3" t="s">
        <v>1325</v>
      </c>
      <c r="I1067" s="28" t="s">
        <v>13</v>
      </c>
      <c r="J1067" s="26"/>
      <c r="K1067" s="26"/>
      <c r="L1067" s="26"/>
      <c r="M1067" s="26"/>
      <c r="N1067" s="26"/>
      <c r="O1067" s="26"/>
      <c r="P1067" s="26"/>
      <c r="Q1067" s="26"/>
      <c r="R1067" s="26"/>
      <c r="S1067" s="26">
        <v>4731.0480000000007</v>
      </c>
      <c r="T1067" s="26">
        <v>4674.7260000000006</v>
      </c>
      <c r="U1067" s="26">
        <v>4674.7260000000006</v>
      </c>
      <c r="V1067" s="26">
        <v>4674.7260000000006</v>
      </c>
      <c r="W1067" s="26">
        <v>4674.7260000000006</v>
      </c>
      <c r="X1067" s="26">
        <v>4731.0480000000007</v>
      </c>
      <c r="Y1067" s="26">
        <v>4674.7260000000006</v>
      </c>
      <c r="Z1067" s="26">
        <v>4731.0480000000007</v>
      </c>
      <c r="AA1067" s="26">
        <v>4674.7260000000006</v>
      </c>
      <c r="AB1067" s="26">
        <v>11784.040204000001</v>
      </c>
      <c r="AC1067" s="26">
        <v>11926.016592000002</v>
      </c>
      <c r="AD1067" s="26">
        <v>11784.040204000001</v>
      </c>
      <c r="AE1067" s="26">
        <v>11926.016592000002</v>
      </c>
      <c r="AF1067" s="26">
        <v>11784.040204000001</v>
      </c>
      <c r="AG1067" s="22">
        <f t="shared" si="92"/>
        <v>0</v>
      </c>
      <c r="AH1067" s="22">
        <f t="shared" si="93"/>
        <v>42241.500000000015</v>
      </c>
      <c r="AI1067" s="22">
        <f t="shared" si="94"/>
        <v>35494.097000000009</v>
      </c>
      <c r="AJ1067" s="22">
        <f t="shared" si="90"/>
        <v>23710.056796000004</v>
      </c>
      <c r="AK1067" s="22">
        <f t="shared" si="91"/>
        <v>101445.65379600003</v>
      </c>
    </row>
    <row r="1068" spans="1:37">
      <c r="A1068" s="4" t="s">
        <v>15</v>
      </c>
      <c r="B1068" s="7" t="s">
        <v>145</v>
      </c>
      <c r="C1068" s="7"/>
      <c r="D1068" s="7" t="s">
        <v>55</v>
      </c>
      <c r="E1068" s="7" t="s">
        <v>109</v>
      </c>
      <c r="F1068" s="9" t="s">
        <v>143</v>
      </c>
      <c r="G1068" s="9" t="s">
        <v>11</v>
      </c>
      <c r="H1068" s="3" t="s">
        <v>1325</v>
      </c>
      <c r="I1068" s="28" t="s">
        <v>13</v>
      </c>
      <c r="J1068" s="26"/>
      <c r="K1068" s="26"/>
      <c r="L1068" s="26"/>
      <c r="M1068" s="26"/>
      <c r="N1068" s="26"/>
      <c r="O1068" s="26"/>
      <c r="P1068" s="26"/>
      <c r="Q1068" s="26"/>
      <c r="R1068" s="26"/>
      <c r="S1068" s="26">
        <v>8870.4</v>
      </c>
      <c r="T1068" s="26">
        <v>8764.8000000000011</v>
      </c>
      <c r="U1068" s="26">
        <v>8764.8000000000011</v>
      </c>
      <c r="V1068" s="26">
        <v>8764.8000000000011</v>
      </c>
      <c r="W1068" s="26">
        <v>8764.8000000000011</v>
      </c>
      <c r="X1068" s="26">
        <v>8870.4</v>
      </c>
      <c r="Y1068" s="26">
        <v>8764.8000000000011</v>
      </c>
      <c r="Z1068" s="26">
        <v>8870.4</v>
      </c>
      <c r="AA1068" s="26">
        <v>8764.8000000000011</v>
      </c>
      <c r="AB1068" s="26">
        <v>8922.5664000000015</v>
      </c>
      <c r="AC1068" s="26">
        <v>9030.0671999999995</v>
      </c>
      <c r="AD1068" s="26">
        <v>8922.5664000000015</v>
      </c>
      <c r="AE1068" s="26">
        <v>9030.0671999999995</v>
      </c>
      <c r="AF1068" s="26">
        <v>8922.5664000000015</v>
      </c>
      <c r="AG1068" s="22">
        <f t="shared" si="92"/>
        <v>0</v>
      </c>
      <c r="AH1068" s="22">
        <f t="shared" si="93"/>
        <v>79200.000000000015</v>
      </c>
      <c r="AI1068" s="22">
        <f t="shared" si="94"/>
        <v>26875.200000000004</v>
      </c>
      <c r="AJ1068" s="22">
        <f t="shared" si="90"/>
        <v>17952.633600000001</v>
      </c>
      <c r="AK1068" s="22">
        <f t="shared" si="91"/>
        <v>124027.83360000001</v>
      </c>
    </row>
    <row r="1069" spans="1:37">
      <c r="A1069" s="4" t="s">
        <v>15</v>
      </c>
      <c r="B1069" s="7" t="s">
        <v>145</v>
      </c>
      <c r="C1069" s="7"/>
      <c r="D1069" s="7" t="s">
        <v>56</v>
      </c>
      <c r="E1069" s="7" t="s">
        <v>110</v>
      </c>
      <c r="F1069" s="9" t="s">
        <v>143</v>
      </c>
      <c r="G1069" s="9" t="s">
        <v>11</v>
      </c>
      <c r="H1069" s="3" t="s">
        <v>1325</v>
      </c>
      <c r="I1069" s="28" t="s">
        <v>13</v>
      </c>
      <c r="J1069" s="26"/>
      <c r="K1069" s="26"/>
      <c r="L1069" s="26"/>
      <c r="M1069" s="26"/>
      <c r="N1069" s="26"/>
      <c r="O1069" s="26"/>
      <c r="P1069" s="26"/>
      <c r="Q1069" s="26"/>
      <c r="R1069" s="26"/>
      <c r="S1069" s="26">
        <v>2034.144</v>
      </c>
      <c r="T1069" s="26">
        <v>2009.9280000000001</v>
      </c>
      <c r="U1069" s="26">
        <v>2009.9280000000001</v>
      </c>
      <c r="V1069" s="26">
        <v>2009.9280000000001</v>
      </c>
      <c r="W1069" s="26">
        <v>2009.9280000000001</v>
      </c>
      <c r="X1069" s="26">
        <v>2034.144</v>
      </c>
      <c r="Y1069" s="26">
        <v>2009.9280000000001</v>
      </c>
      <c r="Z1069" s="26">
        <v>2034.144</v>
      </c>
      <c r="AA1069" s="26">
        <v>2009.9280000000001</v>
      </c>
      <c r="AB1069" s="26">
        <v>2046.106704</v>
      </c>
      <c r="AC1069" s="26">
        <v>2070.7585920000001</v>
      </c>
      <c r="AD1069" s="26">
        <v>2046.106704</v>
      </c>
      <c r="AE1069" s="26">
        <v>2070.7585920000001</v>
      </c>
      <c r="AF1069" s="26">
        <v>2046.106704</v>
      </c>
      <c r="AG1069" s="22">
        <f t="shared" si="92"/>
        <v>0</v>
      </c>
      <c r="AH1069" s="22">
        <f t="shared" si="93"/>
        <v>18162</v>
      </c>
      <c r="AI1069" s="22">
        <f t="shared" si="94"/>
        <v>6162.9719999999998</v>
      </c>
      <c r="AJ1069" s="22">
        <f t="shared" si="90"/>
        <v>4116.8652959999999</v>
      </c>
      <c r="AK1069" s="22">
        <f t="shared" si="91"/>
        <v>28441.837296000009</v>
      </c>
    </row>
    <row r="1070" spans="1:37">
      <c r="A1070" s="4" t="s">
        <v>15</v>
      </c>
      <c r="B1070" s="7" t="s">
        <v>145</v>
      </c>
      <c r="C1070" s="7"/>
      <c r="D1070" s="7" t="s">
        <v>57</v>
      </c>
      <c r="E1070" s="7" t="s">
        <v>111</v>
      </c>
      <c r="F1070" s="9" t="s">
        <v>143</v>
      </c>
      <c r="G1070" s="9" t="s">
        <v>11</v>
      </c>
      <c r="H1070" s="3" t="s">
        <v>1325</v>
      </c>
      <c r="I1070" s="28" t="s">
        <v>13</v>
      </c>
      <c r="J1070" s="26"/>
      <c r="K1070" s="26"/>
      <c r="L1070" s="26"/>
      <c r="M1070" s="26"/>
      <c r="N1070" s="26"/>
      <c r="O1070" s="26"/>
      <c r="P1070" s="26"/>
      <c r="Q1070" s="26"/>
      <c r="R1070" s="26"/>
      <c r="S1070" s="26">
        <v>5880</v>
      </c>
      <c r="T1070" s="26">
        <v>5810</v>
      </c>
      <c r="U1070" s="26">
        <v>5810</v>
      </c>
      <c r="V1070" s="26">
        <v>5810</v>
      </c>
      <c r="W1070" s="26">
        <v>5810</v>
      </c>
      <c r="X1070" s="26">
        <v>5880</v>
      </c>
      <c r="Y1070" s="26">
        <v>5810</v>
      </c>
      <c r="Z1070" s="26">
        <v>5880</v>
      </c>
      <c r="AA1070" s="26">
        <v>5810</v>
      </c>
      <c r="AB1070" s="26">
        <v>5914.58</v>
      </c>
      <c r="AC1070" s="26">
        <v>5985.84</v>
      </c>
      <c r="AD1070" s="26">
        <v>5914.58</v>
      </c>
      <c r="AE1070" s="26">
        <v>5985.84</v>
      </c>
      <c r="AF1070" s="26">
        <v>5914.58</v>
      </c>
      <c r="AG1070" s="22">
        <f t="shared" si="92"/>
        <v>0</v>
      </c>
      <c r="AH1070" s="22">
        <f t="shared" si="93"/>
        <v>52500</v>
      </c>
      <c r="AI1070" s="22">
        <f t="shared" si="94"/>
        <v>17815</v>
      </c>
      <c r="AJ1070" s="22">
        <f t="shared" si="90"/>
        <v>11900.42</v>
      </c>
      <c r="AK1070" s="22">
        <f t="shared" si="91"/>
        <v>82215.42</v>
      </c>
    </row>
    <row r="1071" spans="1:37">
      <c r="A1071" s="4" t="s">
        <v>15</v>
      </c>
      <c r="B1071" s="7" t="s">
        <v>145</v>
      </c>
      <c r="C1071" s="7"/>
      <c r="D1071" s="7" t="s">
        <v>81</v>
      </c>
      <c r="E1071" s="7" t="s">
        <v>137</v>
      </c>
      <c r="F1071" s="9" t="s">
        <v>143</v>
      </c>
      <c r="G1071" s="9" t="s">
        <v>11</v>
      </c>
      <c r="H1071" s="3" t="s">
        <v>1325</v>
      </c>
      <c r="I1071" s="28" t="s">
        <v>13</v>
      </c>
      <c r="J1071" s="26"/>
      <c r="K1071" s="26"/>
      <c r="L1071" s="26"/>
      <c r="M1071" s="26"/>
      <c r="N1071" s="26"/>
      <c r="O1071" s="26"/>
      <c r="P1071" s="26"/>
      <c r="Q1071" s="26"/>
      <c r="R1071" s="26"/>
      <c r="S1071" s="26">
        <v>82500</v>
      </c>
      <c r="T1071" s="26">
        <v>105000</v>
      </c>
      <c r="U1071" s="26">
        <v>120000</v>
      </c>
      <c r="V1071" s="26">
        <v>165000</v>
      </c>
      <c r="W1071" s="26">
        <v>225000</v>
      </c>
      <c r="X1071" s="26">
        <v>225000</v>
      </c>
      <c r="Y1071" s="26">
        <v>165000</v>
      </c>
      <c r="Z1071" s="26">
        <v>105000</v>
      </c>
      <c r="AA1071" s="26">
        <v>105000</v>
      </c>
      <c r="AB1071" s="26">
        <v>61080</v>
      </c>
      <c r="AC1071" s="26">
        <v>61080</v>
      </c>
      <c r="AD1071" s="26">
        <v>83985</v>
      </c>
      <c r="AE1071" s="26">
        <v>83985</v>
      </c>
      <c r="AF1071" s="26">
        <v>106890</v>
      </c>
      <c r="AG1071" s="22">
        <f t="shared" si="92"/>
        <v>0</v>
      </c>
      <c r="AH1071" s="22">
        <f t="shared" si="93"/>
        <v>1297500</v>
      </c>
      <c r="AI1071" s="22">
        <f t="shared" si="94"/>
        <v>206145</v>
      </c>
      <c r="AJ1071" s="22">
        <f t="shared" si="90"/>
        <v>190875</v>
      </c>
      <c r="AK1071" s="22">
        <f t="shared" si="91"/>
        <v>1694520</v>
      </c>
    </row>
    <row r="1072" spans="1:37">
      <c r="A1072" s="4" t="s">
        <v>15</v>
      </c>
      <c r="B1072" s="7" t="s">
        <v>145</v>
      </c>
      <c r="C1072" s="7"/>
      <c r="D1072" s="7" t="s">
        <v>82</v>
      </c>
      <c r="E1072" s="7" t="s">
        <v>138</v>
      </c>
      <c r="F1072" s="9" t="s">
        <v>143</v>
      </c>
      <c r="G1072" s="9" t="s">
        <v>11</v>
      </c>
      <c r="H1072" s="3" t="s">
        <v>1325</v>
      </c>
      <c r="I1072" s="28" t="s">
        <v>13</v>
      </c>
      <c r="J1072" s="26"/>
      <c r="K1072" s="26"/>
      <c r="L1072" s="26"/>
      <c r="M1072" s="26"/>
      <c r="N1072" s="26"/>
      <c r="O1072" s="26"/>
      <c r="P1072" s="26"/>
      <c r="Q1072" s="26"/>
      <c r="R1072" s="26"/>
      <c r="S1072" s="26">
        <v>16800</v>
      </c>
      <c r="T1072" s="26">
        <v>16600.000000000004</v>
      </c>
      <c r="U1072" s="26">
        <v>16600.000000000004</v>
      </c>
      <c r="V1072" s="26">
        <v>16600.000000000004</v>
      </c>
      <c r="W1072" s="26">
        <v>16600.000000000004</v>
      </c>
      <c r="X1072" s="26">
        <v>16800</v>
      </c>
      <c r="Y1072" s="26">
        <v>16600.000000000004</v>
      </c>
      <c r="Z1072" s="26">
        <v>16800</v>
      </c>
      <c r="AA1072" s="26">
        <v>16600.000000000004</v>
      </c>
      <c r="AB1072" s="26">
        <v>16898.800000000003</v>
      </c>
      <c r="AC1072" s="26">
        <v>17102.400000000001</v>
      </c>
      <c r="AD1072" s="26">
        <v>16898.800000000003</v>
      </c>
      <c r="AE1072" s="26">
        <v>17102.400000000001</v>
      </c>
      <c r="AF1072" s="26">
        <v>16898.800000000003</v>
      </c>
      <c r="AG1072" s="22">
        <f t="shared" si="92"/>
        <v>0</v>
      </c>
      <c r="AH1072" s="22">
        <f t="shared" si="93"/>
        <v>150000</v>
      </c>
      <c r="AI1072" s="22">
        <f t="shared" si="94"/>
        <v>50900.000000000007</v>
      </c>
      <c r="AJ1072" s="22">
        <f t="shared" si="90"/>
        <v>34001.200000000004</v>
      </c>
      <c r="AK1072" s="22">
        <f t="shared" si="91"/>
        <v>234901.2</v>
      </c>
    </row>
    <row r="1073" spans="1:37">
      <c r="A1073" s="4" t="s">
        <v>15</v>
      </c>
      <c r="B1073" s="7" t="s">
        <v>145</v>
      </c>
      <c r="C1073" s="7"/>
      <c r="D1073" s="7" t="s">
        <v>62</v>
      </c>
      <c r="E1073" s="7" t="s">
        <v>116</v>
      </c>
      <c r="F1073" s="9" t="s">
        <v>143</v>
      </c>
      <c r="G1073" s="9" t="s">
        <v>11</v>
      </c>
      <c r="H1073" s="3" t="s">
        <v>1325</v>
      </c>
      <c r="I1073" s="28" t="s">
        <v>13</v>
      </c>
      <c r="J1073" s="26"/>
      <c r="K1073" s="26"/>
      <c r="L1073" s="26"/>
      <c r="M1073" s="26"/>
      <c r="N1073" s="26"/>
      <c r="O1073" s="26"/>
      <c r="P1073" s="26"/>
      <c r="Q1073" s="26"/>
      <c r="R1073" s="26"/>
      <c r="S1073" s="26">
        <v>21506.36</v>
      </c>
      <c r="T1073" s="26">
        <v>37636.129999999997</v>
      </c>
      <c r="U1073" s="26">
        <v>37636.129999999997</v>
      </c>
      <c r="V1073" s="26">
        <v>48389.31</v>
      </c>
      <c r="W1073" s="26">
        <v>59142.490000000005</v>
      </c>
      <c r="X1073" s="26">
        <v>21506.36</v>
      </c>
      <c r="Y1073" s="26">
        <v>21506.36</v>
      </c>
      <c r="Z1073" s="26">
        <v>43012.72</v>
      </c>
      <c r="AA1073" s="26">
        <v>86025.44</v>
      </c>
      <c r="AB1073" s="26">
        <v>72617.340119999993</v>
      </c>
      <c r="AC1073" s="26">
        <v>47480.56854</v>
      </c>
      <c r="AD1073" s="26">
        <v>47480.56854</v>
      </c>
      <c r="AE1073" s="26">
        <v>22343.796960000003</v>
      </c>
      <c r="AF1073" s="26">
        <v>39101.644679999998</v>
      </c>
      <c r="AG1073" s="22">
        <f t="shared" si="92"/>
        <v>0</v>
      </c>
      <c r="AH1073" s="22">
        <f t="shared" si="93"/>
        <v>376361.3</v>
      </c>
      <c r="AI1073" s="22">
        <f t="shared" si="94"/>
        <v>167578.47719999999</v>
      </c>
      <c r="AJ1073" s="22">
        <f t="shared" ref="AJ1073:AJ1118" si="95">SUM(AE1073:AF1073)</f>
        <v>61445.441640000005</v>
      </c>
      <c r="AK1073" s="22">
        <f t="shared" si="91"/>
        <v>605385.21883999999</v>
      </c>
    </row>
    <row r="1074" spans="1:37">
      <c r="A1074" s="4" t="s">
        <v>15</v>
      </c>
      <c r="B1074" s="7" t="s">
        <v>145</v>
      </c>
      <c r="C1074" s="7"/>
      <c r="D1074" s="7" t="s">
        <v>66</v>
      </c>
      <c r="E1074" s="7" t="s">
        <v>120</v>
      </c>
      <c r="F1074" s="9" t="s">
        <v>143</v>
      </c>
      <c r="G1074" s="9" t="s">
        <v>11</v>
      </c>
      <c r="H1074" s="3" t="s">
        <v>1325</v>
      </c>
      <c r="I1074" s="28" t="s">
        <v>13</v>
      </c>
      <c r="J1074" s="26"/>
      <c r="K1074" s="26"/>
      <c r="L1074" s="26"/>
      <c r="M1074" s="26"/>
      <c r="N1074" s="26"/>
      <c r="O1074" s="26"/>
      <c r="P1074" s="26"/>
      <c r="Q1074" s="26"/>
      <c r="R1074" s="26"/>
      <c r="S1074" s="26">
        <v>0</v>
      </c>
      <c r="T1074" s="26">
        <v>0</v>
      </c>
      <c r="U1074" s="26">
        <v>0</v>
      </c>
      <c r="V1074" s="26">
        <v>0</v>
      </c>
      <c r="W1074" s="26">
        <v>0</v>
      </c>
      <c r="X1074" s="26">
        <v>0</v>
      </c>
      <c r="Y1074" s="26">
        <v>0</v>
      </c>
      <c r="Z1074" s="26">
        <v>0</v>
      </c>
      <c r="AA1074" s="26">
        <v>0</v>
      </c>
      <c r="AB1074" s="26">
        <v>0</v>
      </c>
      <c r="AC1074" s="26">
        <v>0</v>
      </c>
      <c r="AD1074" s="26">
        <v>0</v>
      </c>
      <c r="AE1074" s="26">
        <v>0</v>
      </c>
      <c r="AF1074" s="26">
        <v>0</v>
      </c>
      <c r="AG1074" s="22">
        <f t="shared" si="92"/>
        <v>0</v>
      </c>
      <c r="AH1074" s="22">
        <f t="shared" si="93"/>
        <v>0</v>
      </c>
      <c r="AI1074" s="22">
        <f t="shared" si="94"/>
        <v>0</v>
      </c>
      <c r="AJ1074" s="22">
        <f t="shared" si="95"/>
        <v>0</v>
      </c>
      <c r="AK1074" s="22">
        <f t="shared" si="91"/>
        <v>0</v>
      </c>
    </row>
    <row r="1075" spans="1:37">
      <c r="A1075" s="4" t="s">
        <v>15</v>
      </c>
      <c r="B1075" s="7" t="s">
        <v>145</v>
      </c>
      <c r="C1075" s="7"/>
      <c r="D1075" s="7" t="s">
        <v>83</v>
      </c>
      <c r="E1075" s="7" t="s">
        <v>139</v>
      </c>
      <c r="F1075" s="9" t="s">
        <v>143</v>
      </c>
      <c r="G1075" s="9" t="s">
        <v>11</v>
      </c>
      <c r="H1075" s="3" t="s">
        <v>1325</v>
      </c>
      <c r="I1075" s="28" t="s">
        <v>13</v>
      </c>
      <c r="J1075" s="26"/>
      <c r="K1075" s="26"/>
      <c r="L1075" s="26"/>
      <c r="M1075" s="26"/>
      <c r="N1075" s="26"/>
      <c r="O1075" s="26"/>
      <c r="P1075" s="26"/>
      <c r="Q1075" s="26"/>
      <c r="R1075" s="26"/>
      <c r="S1075" s="26">
        <v>8400</v>
      </c>
      <c r="T1075" s="26">
        <v>8300.0000000000018</v>
      </c>
      <c r="U1075" s="26">
        <v>8300.0000000000018</v>
      </c>
      <c r="V1075" s="26">
        <v>8300.0000000000018</v>
      </c>
      <c r="W1075" s="26">
        <v>8300.0000000000018</v>
      </c>
      <c r="X1075" s="26">
        <v>8400</v>
      </c>
      <c r="Y1075" s="26">
        <v>8300.0000000000018</v>
      </c>
      <c r="Z1075" s="26">
        <v>8400</v>
      </c>
      <c r="AA1075" s="26">
        <v>8300.0000000000018</v>
      </c>
      <c r="AB1075" s="26">
        <v>4224.7000000000007</v>
      </c>
      <c r="AC1075" s="26">
        <v>4275.6000000000004</v>
      </c>
      <c r="AD1075" s="26">
        <v>4224.7000000000007</v>
      </c>
      <c r="AE1075" s="26">
        <v>4275.6000000000004</v>
      </c>
      <c r="AF1075" s="26">
        <v>4224.7000000000007</v>
      </c>
      <c r="AG1075" s="22">
        <f t="shared" si="92"/>
        <v>0</v>
      </c>
      <c r="AH1075" s="22">
        <f t="shared" si="93"/>
        <v>75000</v>
      </c>
      <c r="AI1075" s="22">
        <f t="shared" si="94"/>
        <v>12725.000000000002</v>
      </c>
      <c r="AJ1075" s="22">
        <f t="shared" si="95"/>
        <v>8500.3000000000011</v>
      </c>
      <c r="AK1075" s="22">
        <f t="shared" si="91"/>
        <v>96225.3</v>
      </c>
    </row>
    <row r="1076" spans="1:37">
      <c r="A1076" s="4" t="s">
        <v>16</v>
      </c>
      <c r="B1076" s="7" t="s">
        <v>1203</v>
      </c>
      <c r="C1076" s="7"/>
      <c r="D1076" s="7" t="s">
        <v>37</v>
      </c>
      <c r="E1076" s="7" t="s">
        <v>91</v>
      </c>
      <c r="F1076" s="9" t="s">
        <v>143</v>
      </c>
      <c r="G1076" s="9" t="s">
        <v>11</v>
      </c>
      <c r="H1076" s="3" t="s">
        <v>1325</v>
      </c>
      <c r="I1076" s="28" t="s">
        <v>13</v>
      </c>
      <c r="J1076" s="26"/>
      <c r="K1076" s="26"/>
      <c r="L1076" s="26"/>
      <c r="M1076" s="26"/>
      <c r="N1076" s="26"/>
      <c r="O1076" s="26"/>
      <c r="P1076" s="26"/>
      <c r="Q1076" s="26"/>
      <c r="R1076" s="26"/>
      <c r="S1076" s="26">
        <v>623.28</v>
      </c>
      <c r="T1076" s="26">
        <v>545.37</v>
      </c>
      <c r="U1076" s="26">
        <v>779.1</v>
      </c>
      <c r="V1076" s="26">
        <v>1090.74</v>
      </c>
      <c r="W1076" s="26">
        <v>857.01</v>
      </c>
      <c r="X1076" s="26">
        <v>1012.83</v>
      </c>
      <c r="Y1076" s="26">
        <v>857.01</v>
      </c>
      <c r="Z1076" s="26">
        <v>623.28</v>
      </c>
      <c r="AA1076" s="26">
        <v>233.73</v>
      </c>
      <c r="AB1076" s="26">
        <v>214.24828000000002</v>
      </c>
      <c r="AC1076" s="26">
        <v>535.62069999999994</v>
      </c>
      <c r="AD1076" s="26">
        <v>856.99312000000009</v>
      </c>
      <c r="AE1076" s="26">
        <v>856.99312000000009</v>
      </c>
      <c r="AF1076" s="26">
        <v>749.86898000000008</v>
      </c>
      <c r="AG1076" s="22">
        <f t="shared" si="92"/>
        <v>0</v>
      </c>
      <c r="AH1076" s="22">
        <f t="shared" si="93"/>
        <v>6622.3499999999995</v>
      </c>
      <c r="AI1076" s="22">
        <f t="shared" si="94"/>
        <v>1606.8621000000001</v>
      </c>
      <c r="AJ1076" s="22">
        <f t="shared" si="95"/>
        <v>1606.8621000000003</v>
      </c>
      <c r="AK1076" s="22">
        <f t="shared" si="91"/>
        <v>9836.0741999999991</v>
      </c>
    </row>
    <row r="1077" spans="1:37">
      <c r="A1077" s="4" t="s">
        <v>16</v>
      </c>
      <c r="B1077" s="7" t="s">
        <v>1203</v>
      </c>
      <c r="C1077" s="7"/>
      <c r="D1077" s="7" t="s">
        <v>39</v>
      </c>
      <c r="E1077" s="7" t="s">
        <v>93</v>
      </c>
      <c r="F1077" s="9" t="s">
        <v>143</v>
      </c>
      <c r="G1077" s="9" t="s">
        <v>11</v>
      </c>
      <c r="H1077" s="3" t="s">
        <v>1325</v>
      </c>
      <c r="I1077" s="28" t="s">
        <v>13</v>
      </c>
      <c r="J1077" s="26"/>
      <c r="K1077" s="26"/>
      <c r="L1077" s="26"/>
      <c r="M1077" s="26"/>
      <c r="N1077" s="26"/>
      <c r="O1077" s="26"/>
      <c r="P1077" s="26"/>
      <c r="Q1077" s="26"/>
      <c r="R1077" s="26"/>
      <c r="S1077" s="26">
        <v>49338.239999999998</v>
      </c>
      <c r="T1077" s="26">
        <v>48750.880000000005</v>
      </c>
      <c r="U1077" s="26">
        <v>48750.880000000005</v>
      </c>
      <c r="V1077" s="26">
        <v>48750.880000000005</v>
      </c>
      <c r="W1077" s="26">
        <v>48750.880000000005</v>
      </c>
      <c r="X1077" s="26">
        <v>49338.239999999998</v>
      </c>
      <c r="Y1077" s="26">
        <v>48750.880000000005</v>
      </c>
      <c r="Z1077" s="26">
        <v>49338.239999999998</v>
      </c>
      <c r="AA1077" s="26">
        <v>48750.880000000005</v>
      </c>
      <c r="AB1077" s="26">
        <v>49628.395840000005</v>
      </c>
      <c r="AC1077" s="26">
        <v>50226.328320000001</v>
      </c>
      <c r="AD1077" s="26">
        <v>49628.395840000005</v>
      </c>
      <c r="AE1077" s="26">
        <v>50226.328320000001</v>
      </c>
      <c r="AF1077" s="26">
        <v>49628.395840000005</v>
      </c>
      <c r="AG1077" s="22">
        <f t="shared" si="92"/>
        <v>0</v>
      </c>
      <c r="AH1077" s="22">
        <f t="shared" si="93"/>
        <v>440520</v>
      </c>
      <c r="AI1077" s="22">
        <f t="shared" si="94"/>
        <v>149483.12000000002</v>
      </c>
      <c r="AJ1077" s="22">
        <f t="shared" si="95"/>
        <v>99854.724160000012</v>
      </c>
      <c r="AK1077" s="22">
        <f t="shared" ref="AK1077:AK1121" si="96">SUM(J1077:AF1077)</f>
        <v>689857.84415999998</v>
      </c>
    </row>
    <row r="1078" spans="1:37">
      <c r="A1078" s="4" t="s">
        <v>16</v>
      </c>
      <c r="B1078" s="7" t="s">
        <v>1203</v>
      </c>
      <c r="C1078" s="7"/>
      <c r="D1078" s="7" t="s">
        <v>42</v>
      </c>
      <c r="E1078" s="7" t="s">
        <v>96</v>
      </c>
      <c r="F1078" s="9" t="s">
        <v>143</v>
      </c>
      <c r="G1078" s="9" t="s">
        <v>11</v>
      </c>
      <c r="H1078" s="3" t="s">
        <v>1325</v>
      </c>
      <c r="I1078" s="28" t="s">
        <v>13</v>
      </c>
      <c r="J1078" s="26"/>
      <c r="K1078" s="26"/>
      <c r="L1078" s="26"/>
      <c r="M1078" s="26"/>
      <c r="N1078" s="26"/>
      <c r="O1078" s="26"/>
      <c r="P1078" s="26"/>
      <c r="Q1078" s="26"/>
      <c r="R1078" s="26"/>
      <c r="S1078" s="26">
        <v>0</v>
      </c>
      <c r="T1078" s="26">
        <v>0</v>
      </c>
      <c r="U1078" s="26">
        <v>0</v>
      </c>
      <c r="V1078" s="26">
        <v>0</v>
      </c>
      <c r="W1078" s="26">
        <v>0</v>
      </c>
      <c r="X1078" s="26">
        <v>0</v>
      </c>
      <c r="Y1078" s="26">
        <v>0</v>
      </c>
      <c r="Z1078" s="26">
        <v>0</v>
      </c>
      <c r="AA1078" s="26">
        <v>0</v>
      </c>
      <c r="AB1078" s="26">
        <v>0</v>
      </c>
      <c r="AC1078" s="26">
        <v>0</v>
      </c>
      <c r="AD1078" s="26">
        <v>0</v>
      </c>
      <c r="AE1078" s="26">
        <v>0</v>
      </c>
      <c r="AF1078" s="26">
        <v>0</v>
      </c>
      <c r="AG1078" s="22">
        <f t="shared" si="92"/>
        <v>0</v>
      </c>
      <c r="AH1078" s="22">
        <f t="shared" si="93"/>
        <v>0</v>
      </c>
      <c r="AI1078" s="22">
        <f t="shared" si="94"/>
        <v>0</v>
      </c>
      <c r="AJ1078" s="22">
        <f t="shared" si="95"/>
        <v>0</v>
      </c>
      <c r="AK1078" s="22">
        <f t="shared" si="96"/>
        <v>0</v>
      </c>
    </row>
    <row r="1079" spans="1:37">
      <c r="A1079" s="4" t="s">
        <v>16</v>
      </c>
      <c r="B1079" s="7" t="s">
        <v>1203</v>
      </c>
      <c r="C1079" s="7"/>
      <c r="D1079" s="7" t="s">
        <v>1206</v>
      </c>
      <c r="E1079" s="7" t="s">
        <v>1324</v>
      </c>
      <c r="F1079" s="9" t="s">
        <v>143</v>
      </c>
      <c r="G1079" s="9" t="s">
        <v>11</v>
      </c>
      <c r="H1079" s="3" t="s">
        <v>1325</v>
      </c>
      <c r="I1079" s="28" t="s">
        <v>13</v>
      </c>
      <c r="J1079" s="26"/>
      <c r="K1079" s="26"/>
      <c r="L1079" s="26"/>
      <c r="M1079" s="26"/>
      <c r="N1079" s="26"/>
      <c r="O1079" s="26"/>
      <c r="P1079" s="26"/>
      <c r="Q1079" s="26"/>
      <c r="R1079" s="26"/>
      <c r="S1079" s="26">
        <v>10532.7</v>
      </c>
      <c r="T1079" s="26">
        <v>10532.7</v>
      </c>
      <c r="U1079" s="26">
        <v>10659.6</v>
      </c>
      <c r="V1079" s="26">
        <v>10532.7</v>
      </c>
      <c r="W1079" s="26">
        <v>10659.6</v>
      </c>
      <c r="X1079" s="26">
        <v>10532.7</v>
      </c>
      <c r="Y1079" s="26">
        <v>10659.6</v>
      </c>
      <c r="Z1079" s="26">
        <v>10532.7</v>
      </c>
      <c r="AA1079" s="26">
        <v>10659.6</v>
      </c>
      <c r="AB1079" s="26">
        <v>53738.184000000001</v>
      </c>
      <c r="AC1079" s="26">
        <v>53738.184000000001</v>
      </c>
      <c r="AD1079" s="26">
        <v>53738.184000000001</v>
      </c>
      <c r="AE1079" s="26">
        <v>53738.184000000001</v>
      </c>
      <c r="AF1079" s="26">
        <v>53738.184000000001</v>
      </c>
      <c r="AG1079" s="22">
        <f t="shared" si="92"/>
        <v>0</v>
      </c>
      <c r="AH1079" s="22">
        <f t="shared" si="93"/>
        <v>95301.900000000009</v>
      </c>
      <c r="AI1079" s="22">
        <f t="shared" si="94"/>
        <v>161214.552</v>
      </c>
      <c r="AJ1079" s="22">
        <f t="shared" si="95"/>
        <v>107476.368</v>
      </c>
      <c r="AK1079" s="22">
        <f t="shared" si="96"/>
        <v>363992.82</v>
      </c>
    </row>
    <row r="1080" spans="1:37">
      <c r="A1080" s="4" t="s">
        <v>16</v>
      </c>
      <c r="B1080" s="7" t="s">
        <v>1203</v>
      </c>
      <c r="C1080" s="7"/>
      <c r="D1080" s="7" t="s">
        <v>43</v>
      </c>
      <c r="E1080" s="7" t="s">
        <v>97</v>
      </c>
      <c r="F1080" s="9" t="s">
        <v>143</v>
      </c>
      <c r="G1080" s="9" t="s">
        <v>11</v>
      </c>
      <c r="H1080" s="3" t="s">
        <v>1325</v>
      </c>
      <c r="I1080" s="28" t="s">
        <v>13</v>
      </c>
      <c r="J1080" s="26"/>
      <c r="K1080" s="26"/>
      <c r="L1080" s="26"/>
      <c r="M1080" s="26"/>
      <c r="N1080" s="26"/>
      <c r="O1080" s="26"/>
      <c r="P1080" s="26"/>
      <c r="Q1080" s="26"/>
      <c r="R1080" s="26"/>
      <c r="S1080" s="26">
        <v>10802.45</v>
      </c>
      <c r="T1080" s="26">
        <v>10802.45</v>
      </c>
      <c r="U1080" s="26">
        <v>10932.6</v>
      </c>
      <c r="V1080" s="26">
        <v>10802.45</v>
      </c>
      <c r="W1080" s="26">
        <v>10932.6</v>
      </c>
      <c r="X1080" s="26">
        <v>10802.45</v>
      </c>
      <c r="Y1080" s="26">
        <v>10932.6</v>
      </c>
      <c r="Z1080" s="26">
        <v>10802.45</v>
      </c>
      <c r="AA1080" s="26">
        <v>10932.6</v>
      </c>
      <c r="AB1080" s="26">
        <v>10996.894100000001</v>
      </c>
      <c r="AC1080" s="26">
        <v>10996.894100000001</v>
      </c>
      <c r="AD1080" s="26">
        <v>10996.894100000001</v>
      </c>
      <c r="AE1080" s="26">
        <v>10996.894100000001</v>
      </c>
      <c r="AF1080" s="26">
        <v>10996.894100000001</v>
      </c>
      <c r="AG1080" s="22">
        <f t="shared" si="92"/>
        <v>0</v>
      </c>
      <c r="AH1080" s="22">
        <f t="shared" si="93"/>
        <v>97742.650000000009</v>
      </c>
      <c r="AI1080" s="22">
        <f t="shared" si="94"/>
        <v>32990.6823</v>
      </c>
      <c r="AJ1080" s="22">
        <f t="shared" si="95"/>
        <v>21993.788200000003</v>
      </c>
      <c r="AK1080" s="22">
        <f t="shared" si="96"/>
        <v>152727.12050000002</v>
      </c>
    </row>
    <row r="1081" spans="1:37">
      <c r="A1081" s="4" t="s">
        <v>16</v>
      </c>
      <c r="B1081" s="7" t="s">
        <v>1203</v>
      </c>
      <c r="C1081" s="7"/>
      <c r="D1081" s="7" t="s">
        <v>68</v>
      </c>
      <c r="E1081" s="7" t="s">
        <v>122</v>
      </c>
      <c r="F1081" s="9" t="s">
        <v>143</v>
      </c>
      <c r="G1081" s="9" t="s">
        <v>11</v>
      </c>
      <c r="H1081" s="3" t="s">
        <v>1325</v>
      </c>
      <c r="I1081" s="28" t="s">
        <v>13</v>
      </c>
      <c r="J1081" s="26"/>
      <c r="K1081" s="26"/>
      <c r="L1081" s="26"/>
      <c r="M1081" s="26"/>
      <c r="N1081" s="26"/>
      <c r="O1081" s="26"/>
      <c r="P1081" s="26"/>
      <c r="Q1081" s="26"/>
      <c r="R1081" s="26"/>
      <c r="S1081" s="26">
        <v>15730.741000000002</v>
      </c>
      <c r="T1081" s="26">
        <v>15730.741000000002</v>
      </c>
      <c r="U1081" s="26">
        <v>15920.268</v>
      </c>
      <c r="V1081" s="26">
        <v>15730.741000000002</v>
      </c>
      <c r="W1081" s="26">
        <v>15920.268</v>
      </c>
      <c r="X1081" s="26">
        <v>15730.741000000002</v>
      </c>
      <c r="Y1081" s="26">
        <v>15920.268</v>
      </c>
      <c r="Z1081" s="26">
        <v>15730.741000000002</v>
      </c>
      <c r="AA1081" s="26">
        <v>15920.268</v>
      </c>
      <c r="AB1081" s="26">
        <v>16013.894338000002</v>
      </c>
      <c r="AC1081" s="26">
        <v>16013.894338000002</v>
      </c>
      <c r="AD1081" s="26">
        <v>16206.832824000001</v>
      </c>
      <c r="AE1081" s="26">
        <v>16013.894338000002</v>
      </c>
      <c r="AF1081" s="26">
        <v>16013.894338000002</v>
      </c>
      <c r="AG1081" s="22">
        <f t="shared" si="92"/>
        <v>0</v>
      </c>
      <c r="AH1081" s="22">
        <f t="shared" si="93"/>
        <v>142334.777</v>
      </c>
      <c r="AI1081" s="22">
        <f t="shared" si="94"/>
        <v>48234.621500000008</v>
      </c>
      <c r="AJ1081" s="22">
        <f t="shared" si="95"/>
        <v>32027.788676000004</v>
      </c>
      <c r="AK1081" s="22">
        <f t="shared" si="96"/>
        <v>222597.18717600006</v>
      </c>
    </row>
    <row r="1082" spans="1:37">
      <c r="A1082" s="4" t="s">
        <v>16</v>
      </c>
      <c r="B1082" s="7" t="s">
        <v>1203</v>
      </c>
      <c r="C1082" s="7"/>
      <c r="D1082" s="7" t="s">
        <v>45</v>
      </c>
      <c r="E1082" s="7" t="s">
        <v>99</v>
      </c>
      <c r="F1082" s="9" t="s">
        <v>143</v>
      </c>
      <c r="G1082" s="9" t="s">
        <v>11</v>
      </c>
      <c r="H1082" s="3" t="s">
        <v>1325</v>
      </c>
      <c r="I1082" s="28" t="s">
        <v>13</v>
      </c>
      <c r="J1082" s="26"/>
      <c r="K1082" s="26"/>
      <c r="L1082" s="26"/>
      <c r="M1082" s="26"/>
      <c r="N1082" s="26"/>
      <c r="O1082" s="26"/>
      <c r="P1082" s="26"/>
      <c r="Q1082" s="26"/>
      <c r="R1082" s="26"/>
      <c r="S1082" s="26">
        <v>0</v>
      </c>
      <c r="T1082" s="26">
        <v>0</v>
      </c>
      <c r="U1082" s="26">
        <v>0</v>
      </c>
      <c r="V1082" s="26">
        <v>0</v>
      </c>
      <c r="W1082" s="26">
        <v>0</v>
      </c>
      <c r="X1082" s="26">
        <v>0</v>
      </c>
      <c r="Y1082" s="26">
        <v>0</v>
      </c>
      <c r="Z1082" s="26">
        <v>0</v>
      </c>
      <c r="AA1082" s="26">
        <v>0</v>
      </c>
      <c r="AB1082" s="26">
        <v>0</v>
      </c>
      <c r="AC1082" s="26">
        <v>0</v>
      </c>
      <c r="AD1082" s="26">
        <v>0</v>
      </c>
      <c r="AE1082" s="26">
        <v>0</v>
      </c>
      <c r="AF1082" s="26">
        <v>0</v>
      </c>
      <c r="AG1082" s="22">
        <f t="shared" si="92"/>
        <v>0</v>
      </c>
      <c r="AH1082" s="22">
        <f t="shared" si="93"/>
        <v>0</v>
      </c>
      <c r="AI1082" s="22">
        <f t="shared" si="94"/>
        <v>0</v>
      </c>
      <c r="AJ1082" s="22">
        <f t="shared" si="95"/>
        <v>0</v>
      </c>
      <c r="AK1082" s="22">
        <f t="shared" si="96"/>
        <v>0</v>
      </c>
    </row>
    <row r="1083" spans="1:37">
      <c r="A1083" s="4" t="s">
        <v>16</v>
      </c>
      <c r="B1083" s="7" t="s">
        <v>1203</v>
      </c>
      <c r="C1083" s="7"/>
      <c r="D1083" s="7" t="s">
        <v>46</v>
      </c>
      <c r="E1083" s="7" t="s">
        <v>100</v>
      </c>
      <c r="F1083" s="9" t="s">
        <v>143</v>
      </c>
      <c r="G1083" s="9" t="s">
        <v>11</v>
      </c>
      <c r="H1083" s="3" t="s">
        <v>1325</v>
      </c>
      <c r="I1083" s="28" t="s">
        <v>13</v>
      </c>
      <c r="J1083" s="26"/>
      <c r="K1083" s="26"/>
      <c r="L1083" s="26"/>
      <c r="M1083" s="26"/>
      <c r="N1083" s="26"/>
      <c r="O1083" s="26"/>
      <c r="P1083" s="26"/>
      <c r="Q1083" s="26"/>
      <c r="R1083" s="26"/>
      <c r="S1083" s="26">
        <v>0</v>
      </c>
      <c r="T1083" s="26">
        <v>0</v>
      </c>
      <c r="U1083" s="26">
        <v>0</v>
      </c>
      <c r="V1083" s="26">
        <v>0</v>
      </c>
      <c r="W1083" s="26">
        <v>0</v>
      </c>
      <c r="X1083" s="26">
        <v>0</v>
      </c>
      <c r="Y1083" s="26">
        <v>0</v>
      </c>
      <c r="Z1083" s="26">
        <v>0</v>
      </c>
      <c r="AA1083" s="26">
        <v>0</v>
      </c>
      <c r="AB1083" s="26">
        <v>0</v>
      </c>
      <c r="AC1083" s="26">
        <v>0</v>
      </c>
      <c r="AD1083" s="26">
        <v>0</v>
      </c>
      <c r="AE1083" s="26">
        <v>0</v>
      </c>
      <c r="AF1083" s="26">
        <v>0</v>
      </c>
      <c r="AG1083" s="22">
        <f t="shared" si="92"/>
        <v>0</v>
      </c>
      <c r="AH1083" s="22">
        <f t="shared" si="93"/>
        <v>0</v>
      </c>
      <c r="AI1083" s="22">
        <f t="shared" si="94"/>
        <v>0</v>
      </c>
      <c r="AJ1083" s="22">
        <f t="shared" si="95"/>
        <v>0</v>
      </c>
      <c r="AK1083" s="22">
        <f t="shared" si="96"/>
        <v>0</v>
      </c>
    </row>
    <row r="1084" spans="1:37">
      <c r="A1084" s="4" t="s">
        <v>16</v>
      </c>
      <c r="B1084" s="7" t="s">
        <v>1203</v>
      </c>
      <c r="C1084" s="7"/>
      <c r="D1084" s="7" t="s">
        <v>50</v>
      </c>
      <c r="E1084" s="7" t="s">
        <v>104</v>
      </c>
      <c r="F1084" s="9" t="s">
        <v>143</v>
      </c>
      <c r="G1084" s="9" t="s">
        <v>11</v>
      </c>
      <c r="H1084" s="3" t="s">
        <v>1325</v>
      </c>
      <c r="I1084" s="28" t="s">
        <v>13</v>
      </c>
      <c r="J1084" s="26"/>
      <c r="K1084" s="26"/>
      <c r="L1084" s="26"/>
      <c r="M1084" s="26"/>
      <c r="N1084" s="26"/>
      <c r="O1084" s="26"/>
      <c r="P1084" s="26"/>
      <c r="Q1084" s="26"/>
      <c r="R1084" s="26"/>
      <c r="S1084" s="26">
        <v>0</v>
      </c>
      <c r="T1084" s="26">
        <v>0</v>
      </c>
      <c r="U1084" s="26">
        <v>0</v>
      </c>
      <c r="V1084" s="26">
        <v>0</v>
      </c>
      <c r="W1084" s="26">
        <v>0</v>
      </c>
      <c r="X1084" s="26">
        <v>0</v>
      </c>
      <c r="Y1084" s="26">
        <v>0</v>
      </c>
      <c r="Z1084" s="26">
        <v>0</v>
      </c>
      <c r="AA1084" s="26">
        <v>0</v>
      </c>
      <c r="AB1084" s="26">
        <v>0</v>
      </c>
      <c r="AC1084" s="26">
        <v>0</v>
      </c>
      <c r="AD1084" s="26">
        <v>0</v>
      </c>
      <c r="AE1084" s="26">
        <v>0</v>
      </c>
      <c r="AF1084" s="26">
        <v>0</v>
      </c>
      <c r="AG1084" s="22">
        <f t="shared" si="92"/>
        <v>0</v>
      </c>
      <c r="AH1084" s="22">
        <f t="shared" si="93"/>
        <v>0</v>
      </c>
      <c r="AI1084" s="22">
        <f t="shared" si="94"/>
        <v>0</v>
      </c>
      <c r="AJ1084" s="22">
        <f t="shared" si="95"/>
        <v>0</v>
      </c>
      <c r="AK1084" s="22">
        <f t="shared" si="96"/>
        <v>0</v>
      </c>
    </row>
    <row r="1085" spans="1:37">
      <c r="A1085" s="4" t="s">
        <v>16</v>
      </c>
      <c r="B1085" s="7" t="s">
        <v>1203</v>
      </c>
      <c r="C1085" s="7"/>
      <c r="D1085" s="7" t="s">
        <v>78</v>
      </c>
      <c r="E1085" s="7" t="s">
        <v>134</v>
      </c>
      <c r="F1085" s="9" t="s">
        <v>143</v>
      </c>
      <c r="G1085" s="9" t="s">
        <v>11</v>
      </c>
      <c r="H1085" s="3" t="s">
        <v>1325</v>
      </c>
      <c r="I1085" s="28" t="s">
        <v>13</v>
      </c>
      <c r="J1085" s="26"/>
      <c r="K1085" s="26"/>
      <c r="L1085" s="26"/>
      <c r="M1085" s="26"/>
      <c r="N1085" s="26"/>
      <c r="O1085" s="26"/>
      <c r="P1085" s="26"/>
      <c r="Q1085" s="26"/>
      <c r="R1085" s="26"/>
      <c r="S1085" s="26">
        <v>0</v>
      </c>
      <c r="T1085" s="26">
        <v>0</v>
      </c>
      <c r="U1085" s="26">
        <v>0</v>
      </c>
      <c r="V1085" s="26">
        <v>0</v>
      </c>
      <c r="W1085" s="26">
        <v>0</v>
      </c>
      <c r="X1085" s="26">
        <v>0</v>
      </c>
      <c r="Y1085" s="26">
        <v>0</v>
      </c>
      <c r="Z1085" s="26">
        <v>0</v>
      </c>
      <c r="AA1085" s="26">
        <v>0</v>
      </c>
      <c r="AB1085" s="26">
        <v>0</v>
      </c>
      <c r="AC1085" s="26">
        <v>0</v>
      </c>
      <c r="AD1085" s="26">
        <v>0</v>
      </c>
      <c r="AE1085" s="26">
        <v>0</v>
      </c>
      <c r="AF1085" s="26">
        <v>0</v>
      </c>
      <c r="AG1085" s="22">
        <f t="shared" si="92"/>
        <v>0</v>
      </c>
      <c r="AH1085" s="22">
        <f t="shared" si="93"/>
        <v>0</v>
      </c>
      <c r="AI1085" s="22">
        <f t="shared" si="94"/>
        <v>0</v>
      </c>
      <c r="AJ1085" s="22">
        <f t="shared" si="95"/>
        <v>0</v>
      </c>
      <c r="AK1085" s="22">
        <f t="shared" si="96"/>
        <v>0</v>
      </c>
    </row>
    <row r="1086" spans="1:37">
      <c r="A1086" s="4" t="s">
        <v>16</v>
      </c>
      <c r="B1086" s="7" t="s">
        <v>1203</v>
      </c>
      <c r="C1086" s="7"/>
      <c r="D1086" s="7" t="s">
        <v>52</v>
      </c>
      <c r="E1086" s="7" t="s">
        <v>106</v>
      </c>
      <c r="F1086" s="9" t="s">
        <v>143</v>
      </c>
      <c r="G1086" s="9" t="s">
        <v>11</v>
      </c>
      <c r="H1086" s="3" t="s">
        <v>1325</v>
      </c>
      <c r="I1086" s="28" t="s">
        <v>13</v>
      </c>
      <c r="J1086" s="26"/>
      <c r="K1086" s="26"/>
      <c r="L1086" s="26"/>
      <c r="M1086" s="26"/>
      <c r="N1086" s="26"/>
      <c r="O1086" s="26"/>
      <c r="P1086" s="26"/>
      <c r="Q1086" s="26"/>
      <c r="R1086" s="26"/>
      <c r="S1086" s="26">
        <v>32254.400000000001</v>
      </c>
      <c r="T1086" s="26">
        <v>19352.64</v>
      </c>
      <c r="U1086" s="26">
        <v>25803.52</v>
      </c>
      <c r="V1086" s="26">
        <v>25803.52</v>
      </c>
      <c r="W1086" s="26">
        <v>32254.400000000001</v>
      </c>
      <c r="X1086" s="26">
        <v>45156.160000000003</v>
      </c>
      <c r="Y1086" s="26">
        <v>29028.959999999999</v>
      </c>
      <c r="Z1086" s="26">
        <v>25803.52</v>
      </c>
      <c r="AA1086" s="26">
        <v>19352.64</v>
      </c>
      <c r="AB1086" s="26">
        <v>12641.473100000001</v>
      </c>
      <c r="AC1086" s="26">
        <v>27811.240820000003</v>
      </c>
      <c r="AD1086" s="26">
        <v>12641.473100000001</v>
      </c>
      <c r="AE1086" s="26">
        <v>25282.946200000002</v>
      </c>
      <c r="AF1086" s="26">
        <v>15169.767720000002</v>
      </c>
      <c r="AG1086" s="22">
        <f t="shared" si="92"/>
        <v>0</v>
      </c>
      <c r="AH1086" s="22">
        <f t="shared" si="93"/>
        <v>254809.76</v>
      </c>
      <c r="AI1086" s="22">
        <f t="shared" si="94"/>
        <v>53094.187020000005</v>
      </c>
      <c r="AJ1086" s="22">
        <f t="shared" si="95"/>
        <v>40452.713920000002</v>
      </c>
      <c r="AK1086" s="22">
        <f t="shared" si="96"/>
        <v>348356.66094000003</v>
      </c>
    </row>
    <row r="1087" spans="1:37">
      <c r="A1087" s="4" t="s">
        <v>16</v>
      </c>
      <c r="B1087" s="7" t="s">
        <v>1203</v>
      </c>
      <c r="C1087" s="7"/>
      <c r="D1087" s="7" t="s">
        <v>53</v>
      </c>
      <c r="E1087" s="7" t="s">
        <v>107</v>
      </c>
      <c r="F1087" s="9" t="s">
        <v>143</v>
      </c>
      <c r="G1087" s="9" t="s">
        <v>11</v>
      </c>
      <c r="H1087" s="3" t="s">
        <v>1325</v>
      </c>
      <c r="I1087" s="28" t="s">
        <v>13</v>
      </c>
      <c r="J1087" s="26"/>
      <c r="K1087" s="26"/>
      <c r="L1087" s="26"/>
      <c r="M1087" s="26"/>
      <c r="N1087" s="26"/>
      <c r="O1087" s="26"/>
      <c r="P1087" s="26"/>
      <c r="Q1087" s="26"/>
      <c r="R1087" s="26"/>
      <c r="S1087" s="26">
        <v>13751.5</v>
      </c>
      <c r="T1087" s="26">
        <v>15716</v>
      </c>
      <c r="U1087" s="26">
        <v>27503</v>
      </c>
      <c r="V1087" s="26">
        <v>15716</v>
      </c>
      <c r="W1087" s="26">
        <v>15716</v>
      </c>
      <c r="X1087" s="26">
        <v>15716</v>
      </c>
      <c r="Y1087" s="26">
        <v>19645</v>
      </c>
      <c r="Z1087" s="26">
        <v>15716</v>
      </c>
      <c r="AA1087" s="26">
        <v>11787</v>
      </c>
      <c r="AB1087" s="26">
        <v>7919.44956</v>
      </c>
      <c r="AC1087" s="26">
        <v>9239.3578199999993</v>
      </c>
      <c r="AD1087" s="26">
        <v>13199.082600000002</v>
      </c>
      <c r="AE1087" s="26">
        <v>9239.3578199999993</v>
      </c>
      <c r="AF1087" s="26">
        <v>10559.266079999999</v>
      </c>
      <c r="AG1087" s="22">
        <f t="shared" si="92"/>
        <v>0</v>
      </c>
      <c r="AH1087" s="22">
        <f t="shared" si="93"/>
        <v>151266.5</v>
      </c>
      <c r="AI1087" s="22">
        <f t="shared" si="94"/>
        <v>30357.88998</v>
      </c>
      <c r="AJ1087" s="22">
        <f t="shared" si="95"/>
        <v>19798.623899999999</v>
      </c>
      <c r="AK1087" s="22">
        <f t="shared" si="96"/>
        <v>201423.01388000001</v>
      </c>
    </row>
    <row r="1088" spans="1:37">
      <c r="A1088" s="4" t="s">
        <v>16</v>
      </c>
      <c r="B1088" s="7" t="s">
        <v>1203</v>
      </c>
      <c r="C1088" s="7"/>
      <c r="D1088" s="7" t="s">
        <v>55</v>
      </c>
      <c r="E1088" s="7" t="s">
        <v>109</v>
      </c>
      <c r="F1088" s="9" t="s">
        <v>143</v>
      </c>
      <c r="G1088" s="9" t="s">
        <v>11</v>
      </c>
      <c r="H1088" s="3" t="s">
        <v>1325</v>
      </c>
      <c r="I1088" s="28" t="s">
        <v>13</v>
      </c>
      <c r="J1088" s="26"/>
      <c r="K1088" s="26"/>
      <c r="L1088" s="26"/>
      <c r="M1088" s="26"/>
      <c r="N1088" s="26"/>
      <c r="O1088" s="26"/>
      <c r="P1088" s="26"/>
      <c r="Q1088" s="26"/>
      <c r="R1088" s="26"/>
      <c r="S1088" s="26">
        <v>1657.8239999999998</v>
      </c>
      <c r="T1088" s="26">
        <v>1638.0880000000002</v>
      </c>
      <c r="U1088" s="26">
        <v>1657.8239999999998</v>
      </c>
      <c r="V1088" s="26">
        <v>1638.0880000000002</v>
      </c>
      <c r="W1088" s="26">
        <v>1638.0880000000002</v>
      </c>
      <c r="X1088" s="26">
        <v>1657.8239999999998</v>
      </c>
      <c r="Y1088" s="26">
        <v>1638.0880000000002</v>
      </c>
      <c r="Z1088" s="26">
        <v>1638.0880000000002</v>
      </c>
      <c r="AA1088" s="26">
        <v>1638.0880000000002</v>
      </c>
      <c r="AB1088" s="26">
        <v>3301.7720380000005</v>
      </c>
      <c r="AC1088" s="26">
        <v>3301.7720380000005</v>
      </c>
      <c r="AD1088" s="26">
        <v>3341.552424</v>
      </c>
      <c r="AE1088" s="26">
        <v>3341.552424</v>
      </c>
      <c r="AF1088" s="26">
        <v>3301.7720380000005</v>
      </c>
      <c r="AG1088" s="22">
        <f t="shared" si="92"/>
        <v>0</v>
      </c>
      <c r="AH1088" s="22">
        <f t="shared" si="93"/>
        <v>14802</v>
      </c>
      <c r="AI1088" s="22">
        <f t="shared" si="94"/>
        <v>9945.0965000000015</v>
      </c>
      <c r="AJ1088" s="22">
        <f t="shared" si="95"/>
        <v>6643.3244620000005</v>
      </c>
      <c r="AK1088" s="22">
        <f t="shared" si="96"/>
        <v>31390.420962</v>
      </c>
    </row>
    <row r="1089" spans="1:37">
      <c r="A1089" s="4" t="s">
        <v>16</v>
      </c>
      <c r="B1089" s="7" t="s">
        <v>1203</v>
      </c>
      <c r="C1089" s="7"/>
      <c r="D1089" s="7" t="s">
        <v>56</v>
      </c>
      <c r="E1089" s="7" t="s">
        <v>110</v>
      </c>
      <c r="F1089" s="9" t="s">
        <v>143</v>
      </c>
      <c r="G1089" s="9" t="s">
        <v>11</v>
      </c>
      <c r="H1089" s="3" t="s">
        <v>1325</v>
      </c>
      <c r="I1089" s="28" t="s">
        <v>13</v>
      </c>
      <c r="J1089" s="26"/>
      <c r="K1089" s="26"/>
      <c r="L1089" s="26"/>
      <c r="M1089" s="26"/>
      <c r="N1089" s="26"/>
      <c r="O1089" s="26"/>
      <c r="P1089" s="26"/>
      <c r="Q1089" s="26"/>
      <c r="R1089" s="26"/>
      <c r="S1089" s="26">
        <v>1697.22</v>
      </c>
      <c r="T1089" s="26">
        <v>942.9</v>
      </c>
      <c r="U1089" s="26">
        <v>1697.22</v>
      </c>
      <c r="V1089" s="26">
        <v>1885.8</v>
      </c>
      <c r="W1089" s="26">
        <v>1885.8</v>
      </c>
      <c r="X1089" s="26">
        <v>2262.96</v>
      </c>
      <c r="Y1089" s="26">
        <v>1885.8</v>
      </c>
      <c r="Z1089" s="26">
        <v>1320.06</v>
      </c>
      <c r="AA1089" s="26">
        <v>1885.8</v>
      </c>
      <c r="AB1089" s="26">
        <v>886.90196000000003</v>
      </c>
      <c r="AC1089" s="26">
        <v>380.10084000000001</v>
      </c>
      <c r="AD1089" s="26">
        <v>1013.6022399999999</v>
      </c>
      <c r="AE1089" s="26">
        <v>1140.3025200000002</v>
      </c>
      <c r="AF1089" s="26">
        <v>633.50139999999999</v>
      </c>
      <c r="AG1089" s="22">
        <f t="shared" si="92"/>
        <v>0</v>
      </c>
      <c r="AH1089" s="22">
        <f t="shared" si="93"/>
        <v>15463.56</v>
      </c>
      <c r="AI1089" s="22">
        <f t="shared" si="94"/>
        <v>2280.6050399999999</v>
      </c>
      <c r="AJ1089" s="22">
        <f t="shared" si="95"/>
        <v>1773.8039200000003</v>
      </c>
      <c r="AK1089" s="22">
        <f t="shared" si="96"/>
        <v>19517.968960000002</v>
      </c>
    </row>
    <row r="1090" spans="1:37">
      <c r="A1090" s="4" t="s">
        <v>16</v>
      </c>
      <c r="B1090" s="7" t="s">
        <v>1203</v>
      </c>
      <c r="C1090" s="7"/>
      <c r="D1090" s="7" t="s">
        <v>57</v>
      </c>
      <c r="E1090" s="7" t="s">
        <v>111</v>
      </c>
      <c r="F1090" s="9" t="s">
        <v>143</v>
      </c>
      <c r="G1090" s="9" t="s">
        <v>11</v>
      </c>
      <c r="H1090" s="3" t="s">
        <v>1325</v>
      </c>
      <c r="I1090" s="28" t="s">
        <v>13</v>
      </c>
      <c r="J1090" s="26"/>
      <c r="K1090" s="26"/>
      <c r="L1090" s="26"/>
      <c r="M1090" s="26"/>
      <c r="N1090" s="26"/>
      <c r="O1090" s="26"/>
      <c r="P1090" s="26"/>
      <c r="Q1090" s="26"/>
      <c r="R1090" s="26"/>
      <c r="S1090" s="26">
        <v>18264.29</v>
      </c>
      <c r="T1090" s="26">
        <v>13283.12</v>
      </c>
      <c r="U1090" s="26">
        <v>14943.51</v>
      </c>
      <c r="V1090" s="26">
        <v>16603.900000000001</v>
      </c>
      <c r="W1090" s="26">
        <v>14943.51</v>
      </c>
      <c r="X1090" s="26">
        <v>13283.12</v>
      </c>
      <c r="Y1090" s="26">
        <v>13283.12</v>
      </c>
      <c r="Z1090" s="26">
        <v>13283.12</v>
      </c>
      <c r="AA1090" s="26">
        <v>11622.73</v>
      </c>
      <c r="AB1090" s="26">
        <v>8924.6838399999997</v>
      </c>
      <c r="AC1090" s="26">
        <v>7809.0983600000009</v>
      </c>
      <c r="AD1090" s="26">
        <v>7809.0983600000009</v>
      </c>
      <c r="AE1090" s="26">
        <v>12271.440279999999</v>
      </c>
      <c r="AF1090" s="26">
        <v>8924.6838399999997</v>
      </c>
      <c r="AG1090" s="22">
        <f t="shared" si="92"/>
        <v>0</v>
      </c>
      <c r="AH1090" s="22">
        <f t="shared" si="93"/>
        <v>129510.41999999998</v>
      </c>
      <c r="AI1090" s="22">
        <f t="shared" si="94"/>
        <v>24542.880560000001</v>
      </c>
      <c r="AJ1090" s="22">
        <f t="shared" si="95"/>
        <v>21196.12412</v>
      </c>
      <c r="AK1090" s="22">
        <f t="shared" si="96"/>
        <v>175249.42468000003</v>
      </c>
    </row>
    <row r="1091" spans="1:37">
      <c r="A1091" s="4" t="s">
        <v>16</v>
      </c>
      <c r="B1091" s="7" t="s">
        <v>1203</v>
      </c>
      <c r="C1091" s="7"/>
      <c r="D1091" s="7" t="s">
        <v>81</v>
      </c>
      <c r="E1091" s="7" t="s">
        <v>137</v>
      </c>
      <c r="F1091" s="9" t="s">
        <v>143</v>
      </c>
      <c r="G1091" s="9" t="s">
        <v>11</v>
      </c>
      <c r="H1091" s="3" t="s">
        <v>1325</v>
      </c>
      <c r="I1091" s="28" t="s">
        <v>13</v>
      </c>
      <c r="J1091" s="26"/>
      <c r="K1091" s="26"/>
      <c r="L1091" s="26"/>
      <c r="M1091" s="26"/>
      <c r="N1091" s="26"/>
      <c r="O1091" s="26"/>
      <c r="P1091" s="26"/>
      <c r="Q1091" s="26"/>
      <c r="R1091" s="26"/>
      <c r="S1091" s="26">
        <v>6000</v>
      </c>
      <c r="T1091" s="26">
        <v>7000</v>
      </c>
      <c r="U1091" s="26">
        <v>9000</v>
      </c>
      <c r="V1091" s="26">
        <v>9000</v>
      </c>
      <c r="W1091" s="26">
        <v>11000</v>
      </c>
      <c r="X1091" s="26">
        <v>8000</v>
      </c>
      <c r="Y1091" s="26">
        <v>10000</v>
      </c>
      <c r="Z1091" s="26">
        <v>13000</v>
      </c>
      <c r="AA1091" s="26">
        <v>12000</v>
      </c>
      <c r="AB1091" s="26">
        <v>4072</v>
      </c>
      <c r="AC1091" s="26">
        <v>5090</v>
      </c>
      <c r="AD1091" s="26">
        <v>6108</v>
      </c>
      <c r="AE1091" s="26">
        <v>6108</v>
      </c>
      <c r="AF1091" s="26">
        <v>7126</v>
      </c>
      <c r="AG1091" s="22">
        <f t="shared" ref="AG1091:AG1131" si="97">SUM(J1091:O1091)</f>
        <v>0</v>
      </c>
      <c r="AH1091" s="22">
        <f t="shared" ref="AH1091:AH1131" si="98">SUM(P1091:AA1091)</f>
        <v>85000</v>
      </c>
      <c r="AI1091" s="22">
        <f t="shared" ref="AI1091:AI1131" si="99">SUM(AB1091:AD1091)</f>
        <v>15270</v>
      </c>
      <c r="AJ1091" s="22">
        <f t="shared" si="95"/>
        <v>13234</v>
      </c>
      <c r="AK1091" s="22">
        <f t="shared" si="96"/>
        <v>113504</v>
      </c>
    </row>
    <row r="1092" spans="1:37">
      <c r="A1092" s="4" t="s">
        <v>16</v>
      </c>
      <c r="B1092" s="7" t="s">
        <v>1203</v>
      </c>
      <c r="C1092" s="7"/>
      <c r="D1092" s="7" t="s">
        <v>82</v>
      </c>
      <c r="E1092" s="7" t="s">
        <v>138</v>
      </c>
      <c r="F1092" s="9" t="s">
        <v>143</v>
      </c>
      <c r="G1092" s="9" t="s">
        <v>11</v>
      </c>
      <c r="H1092" s="3" t="s">
        <v>1325</v>
      </c>
      <c r="I1092" s="28" t="s">
        <v>13</v>
      </c>
      <c r="J1092" s="26"/>
      <c r="K1092" s="26"/>
      <c r="L1092" s="26"/>
      <c r="M1092" s="26"/>
      <c r="N1092" s="26"/>
      <c r="O1092" s="26"/>
      <c r="P1092" s="26"/>
      <c r="Q1092" s="26"/>
      <c r="R1092" s="26"/>
      <c r="S1092" s="26">
        <v>21000</v>
      </c>
      <c r="T1092" s="26">
        <v>27000</v>
      </c>
      <c r="U1092" s="26">
        <v>24000</v>
      </c>
      <c r="V1092" s="26">
        <v>21000</v>
      </c>
      <c r="W1092" s="26">
        <v>30000</v>
      </c>
      <c r="X1092" s="26">
        <v>36000</v>
      </c>
      <c r="Y1092" s="26">
        <v>33000</v>
      </c>
      <c r="Z1092" s="26">
        <v>27000</v>
      </c>
      <c r="AA1092" s="26">
        <v>30000</v>
      </c>
      <c r="AB1092" s="26">
        <v>12216</v>
      </c>
      <c r="AC1092" s="26">
        <v>15270</v>
      </c>
      <c r="AD1092" s="26">
        <v>24432</v>
      </c>
      <c r="AE1092" s="26">
        <v>21378</v>
      </c>
      <c r="AF1092" s="26">
        <v>27486</v>
      </c>
      <c r="AG1092" s="22">
        <f t="shared" si="97"/>
        <v>0</v>
      </c>
      <c r="AH1092" s="22">
        <f t="shared" si="98"/>
        <v>249000</v>
      </c>
      <c r="AI1092" s="22">
        <f t="shared" si="99"/>
        <v>51918</v>
      </c>
      <c r="AJ1092" s="22">
        <f t="shared" si="95"/>
        <v>48864</v>
      </c>
      <c r="AK1092" s="22">
        <f t="shared" si="96"/>
        <v>349782</v>
      </c>
    </row>
    <row r="1093" spans="1:37">
      <c r="A1093" s="4" t="s">
        <v>16</v>
      </c>
      <c r="B1093" s="7" t="s">
        <v>1203</v>
      </c>
      <c r="C1093" s="7"/>
      <c r="D1093" s="7" t="s">
        <v>62</v>
      </c>
      <c r="E1093" s="7" t="s">
        <v>116</v>
      </c>
      <c r="F1093" s="9" t="s">
        <v>143</v>
      </c>
      <c r="G1093" s="9" t="s">
        <v>11</v>
      </c>
      <c r="H1093" s="3" t="s">
        <v>1325</v>
      </c>
      <c r="I1093" s="28" t="s">
        <v>13</v>
      </c>
      <c r="J1093" s="26"/>
      <c r="K1093" s="26"/>
      <c r="L1093" s="26"/>
      <c r="M1093" s="26"/>
      <c r="N1093" s="26"/>
      <c r="O1093" s="26"/>
      <c r="P1093" s="26"/>
      <c r="Q1093" s="26"/>
      <c r="R1093" s="26"/>
      <c r="S1093" s="26">
        <v>78335.289999999994</v>
      </c>
      <c r="T1093" s="26">
        <v>71213.899999999994</v>
      </c>
      <c r="U1093" s="26">
        <v>85456.68</v>
      </c>
      <c r="V1093" s="26">
        <v>92578.07</v>
      </c>
      <c r="W1093" s="26">
        <v>92578.07</v>
      </c>
      <c r="X1093" s="26">
        <v>56971.12</v>
      </c>
      <c r="Y1093" s="26">
        <v>21364.17</v>
      </c>
      <c r="Z1093" s="26">
        <v>28485.56</v>
      </c>
      <c r="AA1093" s="26">
        <v>35606.949999999997</v>
      </c>
      <c r="AB1093" s="26">
        <v>50747.025140000005</v>
      </c>
      <c r="AC1093" s="26">
        <v>36247.875099999997</v>
      </c>
      <c r="AD1093" s="26">
        <v>65246.175180000006</v>
      </c>
      <c r="AE1093" s="26">
        <v>79745.325219999999</v>
      </c>
      <c r="AF1093" s="26">
        <v>72495.750199999995</v>
      </c>
      <c r="AG1093" s="22">
        <f t="shared" si="97"/>
        <v>0</v>
      </c>
      <c r="AH1093" s="22">
        <f t="shared" si="98"/>
        <v>562589.80999999994</v>
      </c>
      <c r="AI1093" s="22">
        <f t="shared" si="99"/>
        <v>152241.07542000001</v>
      </c>
      <c r="AJ1093" s="22">
        <f t="shared" si="95"/>
        <v>152241.07542000001</v>
      </c>
      <c r="AK1093" s="22">
        <f t="shared" si="96"/>
        <v>867071.96083999996</v>
      </c>
    </row>
    <row r="1094" spans="1:37">
      <c r="A1094" s="4" t="s">
        <v>16</v>
      </c>
      <c r="B1094" s="7" t="s">
        <v>1203</v>
      </c>
      <c r="C1094" s="7"/>
      <c r="D1094" s="7" t="s">
        <v>66</v>
      </c>
      <c r="E1094" s="7" t="s">
        <v>120</v>
      </c>
      <c r="F1094" s="9" t="s">
        <v>143</v>
      </c>
      <c r="G1094" s="9" t="s">
        <v>11</v>
      </c>
      <c r="H1094" s="3" t="s">
        <v>1325</v>
      </c>
      <c r="I1094" s="28" t="s">
        <v>13</v>
      </c>
      <c r="J1094" s="26"/>
      <c r="K1094" s="26"/>
      <c r="L1094" s="26"/>
      <c r="M1094" s="26"/>
      <c r="N1094" s="26"/>
      <c r="O1094" s="26"/>
      <c r="P1094" s="26"/>
      <c r="Q1094" s="26"/>
      <c r="R1094" s="26"/>
      <c r="S1094" s="26">
        <v>0</v>
      </c>
      <c r="T1094" s="26">
        <v>0</v>
      </c>
      <c r="U1094" s="26">
        <v>0</v>
      </c>
      <c r="V1094" s="26">
        <v>0</v>
      </c>
      <c r="W1094" s="26">
        <v>0</v>
      </c>
      <c r="X1094" s="26">
        <v>0</v>
      </c>
      <c r="Y1094" s="26">
        <v>0</v>
      </c>
      <c r="Z1094" s="26">
        <v>0</v>
      </c>
      <c r="AA1094" s="26">
        <v>0</v>
      </c>
      <c r="AB1094" s="26">
        <v>0</v>
      </c>
      <c r="AC1094" s="26">
        <v>0</v>
      </c>
      <c r="AD1094" s="26">
        <v>0</v>
      </c>
      <c r="AE1094" s="26">
        <v>0</v>
      </c>
      <c r="AF1094" s="26">
        <v>0</v>
      </c>
      <c r="AG1094" s="22">
        <f t="shared" si="97"/>
        <v>0</v>
      </c>
      <c r="AH1094" s="22">
        <f t="shared" si="98"/>
        <v>0</v>
      </c>
      <c r="AI1094" s="22">
        <f t="shared" si="99"/>
        <v>0</v>
      </c>
      <c r="AJ1094" s="22">
        <f t="shared" si="95"/>
        <v>0</v>
      </c>
      <c r="AK1094" s="22">
        <f t="shared" si="96"/>
        <v>0</v>
      </c>
    </row>
    <row r="1095" spans="1:37">
      <c r="A1095" s="4" t="s">
        <v>16</v>
      </c>
      <c r="B1095" s="7" t="s">
        <v>1203</v>
      </c>
      <c r="C1095" s="7"/>
      <c r="D1095" s="7" t="s">
        <v>83</v>
      </c>
      <c r="E1095" s="7" t="s">
        <v>139</v>
      </c>
      <c r="F1095" s="9" t="s">
        <v>143</v>
      </c>
      <c r="G1095" s="9" t="s">
        <v>11</v>
      </c>
      <c r="H1095" s="3" t="s">
        <v>1325</v>
      </c>
      <c r="I1095" s="28" t="s">
        <v>13</v>
      </c>
      <c r="J1095" s="26"/>
      <c r="K1095" s="26"/>
      <c r="L1095" s="26"/>
      <c r="M1095" s="26"/>
      <c r="N1095" s="26"/>
      <c r="O1095" s="26"/>
      <c r="P1095" s="26"/>
      <c r="Q1095" s="26"/>
      <c r="R1095" s="26"/>
      <c r="S1095" s="26">
        <v>0</v>
      </c>
      <c r="T1095" s="26">
        <v>0</v>
      </c>
      <c r="U1095" s="26">
        <v>0</v>
      </c>
      <c r="V1095" s="26">
        <v>0</v>
      </c>
      <c r="W1095" s="26">
        <v>0</v>
      </c>
      <c r="X1095" s="26">
        <v>0</v>
      </c>
      <c r="Y1095" s="26">
        <v>0</v>
      </c>
      <c r="Z1095" s="26">
        <v>0</v>
      </c>
      <c r="AA1095" s="26">
        <v>0</v>
      </c>
      <c r="AB1095" s="26">
        <v>0</v>
      </c>
      <c r="AC1095" s="26">
        <v>0</v>
      </c>
      <c r="AD1095" s="26">
        <v>0</v>
      </c>
      <c r="AE1095" s="26">
        <v>0</v>
      </c>
      <c r="AF1095" s="26">
        <v>0</v>
      </c>
      <c r="AG1095" s="22">
        <f t="shared" si="97"/>
        <v>0</v>
      </c>
      <c r="AH1095" s="22">
        <f t="shared" si="98"/>
        <v>0</v>
      </c>
      <c r="AI1095" s="22">
        <f t="shared" si="99"/>
        <v>0</v>
      </c>
      <c r="AJ1095" s="22">
        <f t="shared" si="95"/>
        <v>0</v>
      </c>
      <c r="AK1095" s="22">
        <f t="shared" si="96"/>
        <v>0</v>
      </c>
    </row>
    <row r="1096" spans="1:37">
      <c r="A1096" s="4" t="s">
        <v>16</v>
      </c>
      <c r="B1096" s="7" t="s">
        <v>1203</v>
      </c>
      <c r="C1096" s="7"/>
      <c r="D1096" s="7" t="s">
        <v>67</v>
      </c>
      <c r="E1096" s="7" t="s">
        <v>121</v>
      </c>
      <c r="F1096" s="9" t="s">
        <v>143</v>
      </c>
      <c r="G1096" s="9" t="s">
        <v>11</v>
      </c>
      <c r="H1096" s="3" t="s">
        <v>1325</v>
      </c>
      <c r="I1096" s="28" t="s">
        <v>13</v>
      </c>
      <c r="J1096" s="26"/>
      <c r="K1096" s="26"/>
      <c r="L1096" s="26"/>
      <c r="M1096" s="26"/>
      <c r="N1096" s="26"/>
      <c r="O1096" s="26"/>
      <c r="P1096" s="26"/>
      <c r="Q1096" s="26"/>
      <c r="R1096" s="26"/>
      <c r="S1096" s="26">
        <v>68982.8125</v>
      </c>
      <c r="T1096" s="26">
        <v>68982.8125</v>
      </c>
      <c r="U1096" s="26">
        <v>69065.625</v>
      </c>
      <c r="V1096" s="26">
        <v>68982.8125</v>
      </c>
      <c r="W1096" s="26">
        <v>68982.8125</v>
      </c>
      <c r="X1096" s="26">
        <v>69065.625</v>
      </c>
      <c r="Y1096" s="26">
        <v>68982.8125</v>
      </c>
      <c r="Z1096" s="26">
        <v>68982.8125</v>
      </c>
      <c r="AA1096" s="26">
        <v>69065.625</v>
      </c>
      <c r="AB1096" s="26">
        <v>0</v>
      </c>
      <c r="AC1096" s="26">
        <v>0</v>
      </c>
      <c r="AD1096" s="26">
        <v>0</v>
      </c>
      <c r="AE1096" s="26">
        <v>0</v>
      </c>
      <c r="AF1096" s="26">
        <v>0</v>
      </c>
      <c r="AG1096" s="22">
        <f t="shared" si="97"/>
        <v>0</v>
      </c>
      <c r="AH1096" s="22">
        <f t="shared" si="98"/>
        <v>621093.75</v>
      </c>
      <c r="AI1096" s="22">
        <f t="shared" si="99"/>
        <v>0</v>
      </c>
      <c r="AJ1096" s="22">
        <f t="shared" si="95"/>
        <v>0</v>
      </c>
      <c r="AK1096" s="22">
        <f t="shared" si="96"/>
        <v>621093.75</v>
      </c>
    </row>
    <row r="1097" spans="1:37">
      <c r="A1097" s="4" t="s">
        <v>16</v>
      </c>
      <c r="B1097" s="7" t="s">
        <v>1203</v>
      </c>
      <c r="C1097" s="7"/>
      <c r="D1097" s="7" t="s">
        <v>217</v>
      </c>
      <c r="E1097" s="7" t="s">
        <v>231</v>
      </c>
      <c r="F1097" s="9" t="s">
        <v>143</v>
      </c>
      <c r="G1097" s="9" t="s">
        <v>11</v>
      </c>
      <c r="H1097" s="3" t="s">
        <v>1325</v>
      </c>
      <c r="I1097" s="28" t="s">
        <v>13</v>
      </c>
      <c r="J1097" s="26"/>
      <c r="K1097" s="26"/>
      <c r="L1097" s="26"/>
      <c r="M1097" s="26"/>
      <c r="N1097" s="26"/>
      <c r="O1097" s="26"/>
      <c r="P1097" s="26"/>
      <c r="Q1097" s="26"/>
      <c r="R1097" s="26"/>
      <c r="S1097" s="26">
        <v>0</v>
      </c>
      <c r="T1097" s="26">
        <v>0</v>
      </c>
      <c r="U1097" s="26">
        <v>0</v>
      </c>
      <c r="V1097" s="26">
        <v>0</v>
      </c>
      <c r="W1097" s="26">
        <v>0</v>
      </c>
      <c r="X1097" s="26">
        <v>0</v>
      </c>
      <c r="Y1097" s="26">
        <v>0</v>
      </c>
      <c r="Z1097" s="26">
        <v>0</v>
      </c>
      <c r="AA1097" s="26">
        <v>0</v>
      </c>
      <c r="AB1097" s="26">
        <v>0</v>
      </c>
      <c r="AC1097" s="26">
        <v>0</v>
      </c>
      <c r="AD1097" s="26">
        <v>0</v>
      </c>
      <c r="AE1097" s="26">
        <v>0</v>
      </c>
      <c r="AF1097" s="26">
        <v>0</v>
      </c>
      <c r="AG1097" s="22">
        <f t="shared" si="97"/>
        <v>0</v>
      </c>
      <c r="AH1097" s="22">
        <f t="shared" si="98"/>
        <v>0</v>
      </c>
      <c r="AI1097" s="22">
        <f t="shared" si="99"/>
        <v>0</v>
      </c>
      <c r="AJ1097" s="22">
        <f t="shared" si="95"/>
        <v>0</v>
      </c>
      <c r="AK1097" s="22">
        <f t="shared" si="96"/>
        <v>0</v>
      </c>
    </row>
    <row r="1098" spans="1:37">
      <c r="A1098" s="4" t="s">
        <v>17</v>
      </c>
      <c r="B1098" s="7" t="s">
        <v>146</v>
      </c>
      <c r="C1098" s="7"/>
      <c r="D1098" s="7" t="s">
        <v>80</v>
      </c>
      <c r="E1098" s="7" t="s">
        <v>136</v>
      </c>
      <c r="F1098" s="9" t="s">
        <v>141</v>
      </c>
      <c r="G1098" s="9" t="s">
        <v>146</v>
      </c>
      <c r="H1098" s="3" t="s">
        <v>1325</v>
      </c>
      <c r="I1098" s="28" t="s">
        <v>13</v>
      </c>
      <c r="J1098" s="26"/>
      <c r="K1098" s="26"/>
      <c r="L1098" s="26"/>
      <c r="M1098" s="26"/>
      <c r="N1098" s="26"/>
      <c r="O1098" s="26"/>
      <c r="P1098" s="26"/>
      <c r="Q1098" s="26"/>
      <c r="R1098" s="26"/>
      <c r="S1098" s="26">
        <v>0</v>
      </c>
      <c r="T1098" s="26">
        <v>0</v>
      </c>
      <c r="U1098" s="26">
        <v>0</v>
      </c>
      <c r="V1098" s="26">
        <v>0</v>
      </c>
      <c r="W1098" s="26">
        <v>0</v>
      </c>
      <c r="X1098" s="26">
        <v>0</v>
      </c>
      <c r="Y1098" s="26">
        <v>0</v>
      </c>
      <c r="Z1098" s="26">
        <v>0</v>
      </c>
      <c r="AA1098" s="26">
        <v>0</v>
      </c>
      <c r="AB1098" s="26">
        <v>0</v>
      </c>
      <c r="AC1098" s="26">
        <v>0</v>
      </c>
      <c r="AD1098" s="26">
        <v>0</v>
      </c>
      <c r="AE1098" s="26">
        <v>0</v>
      </c>
      <c r="AF1098" s="26">
        <v>0</v>
      </c>
      <c r="AG1098" s="22">
        <f t="shared" si="97"/>
        <v>0</v>
      </c>
      <c r="AH1098" s="22">
        <f t="shared" si="98"/>
        <v>0</v>
      </c>
      <c r="AI1098" s="22">
        <f t="shared" si="99"/>
        <v>0</v>
      </c>
      <c r="AJ1098" s="22">
        <f t="shared" si="95"/>
        <v>0</v>
      </c>
      <c r="AK1098" s="22">
        <f t="shared" si="96"/>
        <v>0</v>
      </c>
    </row>
    <row r="1099" spans="1:37">
      <c r="A1099" s="4" t="s">
        <v>17</v>
      </c>
      <c r="B1099" s="7" t="s">
        <v>144</v>
      </c>
      <c r="C1099" s="7"/>
      <c r="D1099" s="7" t="s">
        <v>80</v>
      </c>
      <c r="E1099" s="7" t="s">
        <v>136</v>
      </c>
      <c r="F1099" s="9" t="s">
        <v>141</v>
      </c>
      <c r="G1099" s="9" t="s">
        <v>144</v>
      </c>
      <c r="H1099" s="3" t="s">
        <v>1325</v>
      </c>
      <c r="I1099" s="28" t="s">
        <v>13</v>
      </c>
      <c r="J1099" s="26"/>
      <c r="K1099" s="26"/>
      <c r="L1099" s="26"/>
      <c r="M1099" s="26"/>
      <c r="N1099" s="26"/>
      <c r="O1099" s="26"/>
      <c r="P1099" s="26"/>
      <c r="Q1099" s="26"/>
      <c r="R1099" s="26"/>
      <c r="S1099" s="26">
        <v>0</v>
      </c>
      <c r="T1099" s="26">
        <v>0</v>
      </c>
      <c r="U1099" s="26">
        <v>0</v>
      </c>
      <c r="V1099" s="26">
        <v>0</v>
      </c>
      <c r="W1099" s="26">
        <v>0</v>
      </c>
      <c r="X1099" s="26">
        <v>0</v>
      </c>
      <c r="Y1099" s="26">
        <v>0</v>
      </c>
      <c r="Z1099" s="26">
        <v>0</v>
      </c>
      <c r="AA1099" s="26">
        <v>0</v>
      </c>
      <c r="AB1099" s="26">
        <v>0</v>
      </c>
      <c r="AC1099" s="26">
        <v>0</v>
      </c>
      <c r="AD1099" s="26">
        <v>0</v>
      </c>
      <c r="AE1099" s="26">
        <v>0</v>
      </c>
      <c r="AF1099" s="26">
        <v>0</v>
      </c>
      <c r="AG1099" s="22">
        <f t="shared" si="97"/>
        <v>0</v>
      </c>
      <c r="AH1099" s="22">
        <f t="shared" si="98"/>
        <v>0</v>
      </c>
      <c r="AI1099" s="22">
        <f t="shared" si="99"/>
        <v>0</v>
      </c>
      <c r="AJ1099" s="22">
        <f t="shared" si="95"/>
        <v>0</v>
      </c>
      <c r="AK1099" s="22">
        <f t="shared" si="96"/>
        <v>0</v>
      </c>
    </row>
    <row r="1100" spans="1:37">
      <c r="A1100" s="4" t="s">
        <v>17</v>
      </c>
      <c r="B1100" s="7" t="s">
        <v>146</v>
      </c>
      <c r="C1100" s="7"/>
      <c r="D1100" s="7" t="s">
        <v>79</v>
      </c>
      <c r="E1100" s="7" t="s">
        <v>135</v>
      </c>
      <c r="F1100" s="9" t="s">
        <v>143</v>
      </c>
      <c r="G1100" s="9" t="s">
        <v>11</v>
      </c>
      <c r="H1100" s="3" t="s">
        <v>1325</v>
      </c>
      <c r="I1100" s="28" t="s">
        <v>13</v>
      </c>
      <c r="J1100" s="26"/>
      <c r="K1100" s="26"/>
      <c r="L1100" s="26"/>
      <c r="M1100" s="26"/>
      <c r="N1100" s="26"/>
      <c r="O1100" s="26"/>
      <c r="P1100" s="26"/>
      <c r="Q1100" s="26"/>
      <c r="R1100" s="26"/>
      <c r="S1100" s="26">
        <v>0</v>
      </c>
      <c r="T1100" s="26">
        <v>0</v>
      </c>
      <c r="U1100" s="26">
        <v>0</v>
      </c>
      <c r="V1100" s="26">
        <v>0</v>
      </c>
      <c r="W1100" s="26">
        <v>0</v>
      </c>
      <c r="X1100" s="26">
        <v>0</v>
      </c>
      <c r="Y1100" s="26">
        <v>0</v>
      </c>
      <c r="Z1100" s="26">
        <v>0</v>
      </c>
      <c r="AA1100" s="26">
        <v>0</v>
      </c>
      <c r="AB1100" s="26">
        <v>0</v>
      </c>
      <c r="AC1100" s="26">
        <v>0</v>
      </c>
      <c r="AD1100" s="26">
        <v>0</v>
      </c>
      <c r="AE1100" s="26">
        <v>0</v>
      </c>
      <c r="AF1100" s="26">
        <v>0</v>
      </c>
      <c r="AG1100" s="22">
        <f t="shared" si="97"/>
        <v>0</v>
      </c>
      <c r="AH1100" s="22">
        <f t="shared" si="98"/>
        <v>0</v>
      </c>
      <c r="AI1100" s="22">
        <f t="shared" si="99"/>
        <v>0</v>
      </c>
      <c r="AJ1100" s="22">
        <f t="shared" si="95"/>
        <v>0</v>
      </c>
      <c r="AK1100" s="22">
        <f t="shared" si="96"/>
        <v>0</v>
      </c>
    </row>
    <row r="1101" spans="1:37">
      <c r="A1101" s="4" t="s">
        <v>17</v>
      </c>
      <c r="B1101" s="7" t="s">
        <v>133</v>
      </c>
      <c r="C1101" s="7"/>
      <c r="D1101" s="7" t="s">
        <v>79</v>
      </c>
      <c r="E1101" s="7" t="s">
        <v>135</v>
      </c>
      <c r="F1101" s="9" t="s">
        <v>143</v>
      </c>
      <c r="G1101" s="9" t="s">
        <v>11</v>
      </c>
      <c r="H1101" s="3" t="s">
        <v>1325</v>
      </c>
      <c r="I1101" s="28" t="s">
        <v>13</v>
      </c>
      <c r="J1101" s="26"/>
      <c r="K1101" s="26"/>
      <c r="L1101" s="26"/>
      <c r="M1101" s="26"/>
      <c r="N1101" s="26"/>
      <c r="O1101" s="26"/>
      <c r="P1101" s="26"/>
      <c r="Q1101" s="26"/>
      <c r="R1101" s="26"/>
      <c r="S1101" s="26">
        <v>0</v>
      </c>
      <c r="T1101" s="26">
        <v>0</v>
      </c>
      <c r="U1101" s="26">
        <v>0</v>
      </c>
      <c r="V1101" s="26">
        <v>0</v>
      </c>
      <c r="W1101" s="26">
        <v>0</v>
      </c>
      <c r="X1101" s="26">
        <v>0</v>
      </c>
      <c r="Y1101" s="26">
        <v>0</v>
      </c>
      <c r="Z1101" s="26">
        <v>0</v>
      </c>
      <c r="AA1101" s="26">
        <v>0</v>
      </c>
      <c r="AB1101" s="26">
        <v>0</v>
      </c>
      <c r="AC1101" s="26">
        <v>0</v>
      </c>
      <c r="AD1101" s="26">
        <v>0</v>
      </c>
      <c r="AE1101" s="26">
        <v>0</v>
      </c>
      <c r="AF1101" s="26">
        <v>0</v>
      </c>
      <c r="AG1101" s="22">
        <f t="shared" si="97"/>
        <v>0</v>
      </c>
      <c r="AH1101" s="22">
        <f t="shared" si="98"/>
        <v>0</v>
      </c>
      <c r="AI1101" s="22">
        <f t="shared" si="99"/>
        <v>0</v>
      </c>
      <c r="AJ1101" s="22">
        <f t="shared" si="95"/>
        <v>0</v>
      </c>
      <c r="AK1101" s="22">
        <f t="shared" si="96"/>
        <v>0</v>
      </c>
    </row>
    <row r="1102" spans="1:37">
      <c r="A1102" s="4" t="s">
        <v>17</v>
      </c>
      <c r="B1102" s="7" t="s">
        <v>142</v>
      </c>
      <c r="C1102" s="7"/>
      <c r="D1102" s="7" t="s">
        <v>80</v>
      </c>
      <c r="E1102" s="7" t="s">
        <v>136</v>
      </c>
      <c r="F1102" s="9" t="s">
        <v>143</v>
      </c>
      <c r="G1102" s="9" t="s">
        <v>11</v>
      </c>
      <c r="H1102" s="3" t="s">
        <v>1325</v>
      </c>
      <c r="I1102" s="28" t="s">
        <v>13</v>
      </c>
      <c r="J1102" s="26"/>
      <c r="K1102" s="26"/>
      <c r="L1102" s="26"/>
      <c r="M1102" s="26"/>
      <c r="N1102" s="26"/>
      <c r="O1102" s="26"/>
      <c r="P1102" s="26"/>
      <c r="Q1102" s="26"/>
      <c r="R1102" s="26"/>
      <c r="S1102" s="26">
        <v>0</v>
      </c>
      <c r="T1102" s="26">
        <v>0</v>
      </c>
      <c r="U1102" s="26">
        <v>0</v>
      </c>
      <c r="V1102" s="26">
        <v>0</v>
      </c>
      <c r="W1102" s="26">
        <v>0</v>
      </c>
      <c r="X1102" s="26">
        <v>0</v>
      </c>
      <c r="Y1102" s="26">
        <v>0</v>
      </c>
      <c r="Z1102" s="26">
        <v>0</v>
      </c>
      <c r="AA1102" s="26">
        <v>0</v>
      </c>
      <c r="AB1102" s="26">
        <v>0</v>
      </c>
      <c r="AC1102" s="26">
        <v>0</v>
      </c>
      <c r="AD1102" s="26">
        <v>0</v>
      </c>
      <c r="AE1102" s="26">
        <v>0</v>
      </c>
      <c r="AF1102" s="26">
        <v>0</v>
      </c>
      <c r="AG1102" s="22">
        <f t="shared" si="97"/>
        <v>0</v>
      </c>
      <c r="AH1102" s="22">
        <f t="shared" si="98"/>
        <v>0</v>
      </c>
      <c r="AI1102" s="22">
        <f t="shared" si="99"/>
        <v>0</v>
      </c>
      <c r="AJ1102" s="22">
        <f t="shared" si="95"/>
        <v>0</v>
      </c>
      <c r="AK1102" s="22">
        <f t="shared" si="96"/>
        <v>0</v>
      </c>
    </row>
    <row r="1103" spans="1:37">
      <c r="A1103" s="4" t="s">
        <v>17</v>
      </c>
      <c r="B1103" s="7" t="s">
        <v>146</v>
      </c>
      <c r="C1103" s="7"/>
      <c r="D1103" s="7" t="s">
        <v>80</v>
      </c>
      <c r="E1103" s="7" t="s">
        <v>136</v>
      </c>
      <c r="F1103" s="9" t="s">
        <v>143</v>
      </c>
      <c r="G1103" s="9" t="s">
        <v>11</v>
      </c>
      <c r="H1103" s="3" t="s">
        <v>1325</v>
      </c>
      <c r="I1103" s="28" t="s">
        <v>13</v>
      </c>
      <c r="J1103" s="26"/>
      <c r="K1103" s="26"/>
      <c r="L1103" s="26"/>
      <c r="M1103" s="26"/>
      <c r="N1103" s="26"/>
      <c r="O1103" s="26"/>
      <c r="P1103" s="26"/>
      <c r="Q1103" s="26"/>
      <c r="R1103" s="26"/>
      <c r="S1103" s="26">
        <v>0</v>
      </c>
      <c r="T1103" s="26">
        <v>0</v>
      </c>
      <c r="U1103" s="26">
        <v>0</v>
      </c>
      <c r="V1103" s="26">
        <v>0</v>
      </c>
      <c r="W1103" s="26">
        <v>0</v>
      </c>
      <c r="X1103" s="26">
        <v>0</v>
      </c>
      <c r="Y1103" s="26">
        <v>0</v>
      </c>
      <c r="Z1103" s="26">
        <v>0</v>
      </c>
      <c r="AA1103" s="26">
        <v>0</v>
      </c>
      <c r="AB1103" s="26">
        <v>0</v>
      </c>
      <c r="AC1103" s="26">
        <v>0</v>
      </c>
      <c r="AD1103" s="26">
        <v>0</v>
      </c>
      <c r="AE1103" s="26">
        <v>0</v>
      </c>
      <c r="AF1103" s="26">
        <v>0</v>
      </c>
      <c r="AG1103" s="22">
        <f t="shared" si="97"/>
        <v>0</v>
      </c>
      <c r="AH1103" s="22">
        <f t="shared" si="98"/>
        <v>0</v>
      </c>
      <c r="AI1103" s="22">
        <f t="shared" si="99"/>
        <v>0</v>
      </c>
      <c r="AJ1103" s="22">
        <f t="shared" si="95"/>
        <v>0</v>
      </c>
      <c r="AK1103" s="22">
        <f t="shared" si="96"/>
        <v>0</v>
      </c>
    </row>
    <row r="1104" spans="1:37">
      <c r="A1104" s="4" t="s">
        <v>17</v>
      </c>
      <c r="B1104" s="7" t="s">
        <v>144</v>
      </c>
      <c r="C1104" s="7"/>
      <c r="D1104" s="7" t="s">
        <v>80</v>
      </c>
      <c r="E1104" s="7" t="s">
        <v>136</v>
      </c>
      <c r="F1104" s="9" t="s">
        <v>143</v>
      </c>
      <c r="G1104" s="9" t="s">
        <v>11</v>
      </c>
      <c r="H1104" s="3" t="s">
        <v>1325</v>
      </c>
      <c r="I1104" s="28" t="s">
        <v>13</v>
      </c>
      <c r="J1104" s="26"/>
      <c r="K1104" s="26"/>
      <c r="L1104" s="26"/>
      <c r="M1104" s="26"/>
      <c r="N1104" s="26"/>
      <c r="O1104" s="26"/>
      <c r="P1104" s="26"/>
      <c r="Q1104" s="26"/>
      <c r="R1104" s="26"/>
      <c r="S1104" s="26">
        <v>0</v>
      </c>
      <c r="T1104" s="26">
        <v>0</v>
      </c>
      <c r="U1104" s="26">
        <v>0</v>
      </c>
      <c r="V1104" s="26">
        <v>0</v>
      </c>
      <c r="W1104" s="26">
        <v>0</v>
      </c>
      <c r="X1104" s="26">
        <v>0</v>
      </c>
      <c r="Y1104" s="26">
        <v>0</v>
      </c>
      <c r="Z1104" s="26">
        <v>0</v>
      </c>
      <c r="AA1104" s="26">
        <v>0</v>
      </c>
      <c r="AB1104" s="26">
        <v>0</v>
      </c>
      <c r="AC1104" s="26">
        <v>0</v>
      </c>
      <c r="AD1104" s="26">
        <v>0</v>
      </c>
      <c r="AE1104" s="26">
        <v>0</v>
      </c>
      <c r="AF1104" s="26">
        <v>0</v>
      </c>
      <c r="AG1104" s="22">
        <f t="shared" si="97"/>
        <v>0</v>
      </c>
      <c r="AH1104" s="22">
        <f t="shared" si="98"/>
        <v>0</v>
      </c>
      <c r="AI1104" s="22">
        <f t="shared" si="99"/>
        <v>0</v>
      </c>
      <c r="AJ1104" s="22">
        <f t="shared" si="95"/>
        <v>0</v>
      </c>
      <c r="AK1104" s="22">
        <f t="shared" si="96"/>
        <v>0</v>
      </c>
    </row>
    <row r="1105" spans="1:37">
      <c r="A1105" s="4" t="s">
        <v>17</v>
      </c>
      <c r="B1105" s="7" t="s">
        <v>133</v>
      </c>
      <c r="C1105" s="7"/>
      <c r="D1105" s="7" t="s">
        <v>80</v>
      </c>
      <c r="E1105" s="7" t="s">
        <v>136</v>
      </c>
      <c r="F1105" s="9" t="s">
        <v>143</v>
      </c>
      <c r="G1105" s="9" t="s">
        <v>11</v>
      </c>
      <c r="H1105" s="3" t="s">
        <v>1325</v>
      </c>
      <c r="I1105" s="28" t="s">
        <v>13</v>
      </c>
      <c r="J1105" s="26"/>
      <c r="K1105" s="26"/>
      <c r="L1105" s="26"/>
      <c r="M1105" s="26"/>
      <c r="N1105" s="26"/>
      <c r="O1105" s="26"/>
      <c r="P1105" s="26"/>
      <c r="Q1105" s="26"/>
      <c r="R1105" s="26"/>
      <c r="S1105" s="26">
        <v>0</v>
      </c>
      <c r="T1105" s="26">
        <v>0</v>
      </c>
      <c r="U1105" s="26">
        <v>0</v>
      </c>
      <c r="V1105" s="26">
        <v>0</v>
      </c>
      <c r="W1105" s="26">
        <v>0</v>
      </c>
      <c r="X1105" s="26">
        <v>0</v>
      </c>
      <c r="Y1105" s="26">
        <v>0</v>
      </c>
      <c r="Z1105" s="26">
        <v>0</v>
      </c>
      <c r="AA1105" s="26">
        <v>0</v>
      </c>
      <c r="AB1105" s="26">
        <v>0</v>
      </c>
      <c r="AC1105" s="26">
        <v>0</v>
      </c>
      <c r="AD1105" s="26">
        <v>0</v>
      </c>
      <c r="AE1105" s="26">
        <v>0</v>
      </c>
      <c r="AF1105" s="26">
        <v>0</v>
      </c>
      <c r="AG1105" s="22">
        <f t="shared" si="97"/>
        <v>0</v>
      </c>
      <c r="AH1105" s="22">
        <f t="shared" si="98"/>
        <v>0</v>
      </c>
      <c r="AI1105" s="22">
        <f t="shared" si="99"/>
        <v>0</v>
      </c>
      <c r="AJ1105" s="22">
        <f t="shared" si="95"/>
        <v>0</v>
      </c>
      <c r="AK1105" s="22">
        <f t="shared" si="96"/>
        <v>0</v>
      </c>
    </row>
    <row r="1106" spans="1:37">
      <c r="A1106" s="4" t="s">
        <v>17</v>
      </c>
      <c r="B1106" s="7" t="s">
        <v>145</v>
      </c>
      <c r="C1106" s="7"/>
      <c r="D1106" s="7" t="s">
        <v>80</v>
      </c>
      <c r="E1106" s="7" t="s">
        <v>136</v>
      </c>
      <c r="F1106" s="9" t="s">
        <v>143</v>
      </c>
      <c r="G1106" s="9" t="s">
        <v>11</v>
      </c>
      <c r="H1106" s="3" t="s">
        <v>1325</v>
      </c>
      <c r="I1106" s="28" t="s">
        <v>13</v>
      </c>
      <c r="J1106" s="26"/>
      <c r="K1106" s="26"/>
      <c r="L1106" s="26"/>
      <c r="M1106" s="26"/>
      <c r="N1106" s="26"/>
      <c r="O1106" s="26"/>
      <c r="P1106" s="26"/>
      <c r="Q1106" s="26"/>
      <c r="R1106" s="26"/>
      <c r="S1106" s="26">
        <v>0</v>
      </c>
      <c r="T1106" s="26">
        <v>0</v>
      </c>
      <c r="U1106" s="26">
        <v>0</v>
      </c>
      <c r="V1106" s="26">
        <v>0</v>
      </c>
      <c r="W1106" s="26">
        <v>0</v>
      </c>
      <c r="X1106" s="26">
        <v>0</v>
      </c>
      <c r="Y1106" s="26">
        <v>0</v>
      </c>
      <c r="Z1106" s="26">
        <v>0</v>
      </c>
      <c r="AA1106" s="26">
        <v>0</v>
      </c>
      <c r="AB1106" s="26">
        <v>0</v>
      </c>
      <c r="AC1106" s="26">
        <v>0</v>
      </c>
      <c r="AD1106" s="26">
        <v>0</v>
      </c>
      <c r="AE1106" s="26">
        <v>0</v>
      </c>
      <c r="AF1106" s="26">
        <v>0</v>
      </c>
      <c r="AG1106" s="22">
        <f t="shared" si="97"/>
        <v>0</v>
      </c>
      <c r="AH1106" s="22">
        <f t="shared" si="98"/>
        <v>0</v>
      </c>
      <c r="AI1106" s="22">
        <f t="shared" si="99"/>
        <v>0</v>
      </c>
      <c r="AJ1106" s="22">
        <f t="shared" si="95"/>
        <v>0</v>
      </c>
      <c r="AK1106" s="22">
        <f t="shared" si="96"/>
        <v>0</v>
      </c>
    </row>
    <row r="1107" spans="1:37">
      <c r="A1107" s="4" t="s">
        <v>17</v>
      </c>
      <c r="B1107" s="7" t="s">
        <v>1203</v>
      </c>
      <c r="C1107" s="7"/>
      <c r="D1107" s="7" t="s">
        <v>80</v>
      </c>
      <c r="E1107" s="7" t="s">
        <v>136</v>
      </c>
      <c r="F1107" s="9" t="s">
        <v>143</v>
      </c>
      <c r="G1107" s="9" t="s">
        <v>11</v>
      </c>
      <c r="H1107" s="3" t="s">
        <v>1325</v>
      </c>
      <c r="I1107" s="28" t="s">
        <v>13</v>
      </c>
      <c r="J1107" s="26"/>
      <c r="K1107" s="26"/>
      <c r="L1107" s="26"/>
      <c r="M1107" s="26"/>
      <c r="N1107" s="26"/>
      <c r="O1107" s="26"/>
      <c r="P1107" s="26"/>
      <c r="Q1107" s="26"/>
      <c r="R1107" s="26"/>
      <c r="S1107" s="26">
        <v>0</v>
      </c>
      <c r="T1107" s="26">
        <v>0</v>
      </c>
      <c r="U1107" s="26">
        <v>0</v>
      </c>
      <c r="V1107" s="26">
        <v>0</v>
      </c>
      <c r="W1107" s="26">
        <v>0</v>
      </c>
      <c r="X1107" s="26">
        <v>0</v>
      </c>
      <c r="Y1107" s="26">
        <v>0</v>
      </c>
      <c r="Z1107" s="26">
        <v>0</v>
      </c>
      <c r="AA1107" s="26">
        <v>0</v>
      </c>
      <c r="AB1107" s="26">
        <v>0</v>
      </c>
      <c r="AC1107" s="26">
        <v>0</v>
      </c>
      <c r="AD1107" s="26">
        <v>0</v>
      </c>
      <c r="AE1107" s="26">
        <v>0</v>
      </c>
      <c r="AF1107" s="26">
        <v>0</v>
      </c>
      <c r="AG1107" s="22">
        <f t="shared" si="97"/>
        <v>0</v>
      </c>
      <c r="AH1107" s="22">
        <f t="shared" si="98"/>
        <v>0</v>
      </c>
      <c r="AI1107" s="22">
        <f t="shared" si="99"/>
        <v>0</v>
      </c>
      <c r="AJ1107" s="22">
        <f t="shared" si="95"/>
        <v>0</v>
      </c>
      <c r="AK1107" s="22">
        <f t="shared" si="96"/>
        <v>0</v>
      </c>
    </row>
    <row r="1108" spans="1:37">
      <c r="A1108" s="4" t="s">
        <v>15</v>
      </c>
      <c r="B1108" s="7" t="s">
        <v>1202</v>
      </c>
      <c r="C1108" s="7" t="s">
        <v>1294</v>
      </c>
      <c r="D1108" s="7" t="s">
        <v>1236</v>
      </c>
      <c r="E1108" s="7" t="s">
        <v>89</v>
      </c>
      <c r="F1108" s="9" t="s">
        <v>9</v>
      </c>
      <c r="G1108" s="9" t="s">
        <v>11</v>
      </c>
      <c r="H1108" s="3" t="s">
        <v>1325</v>
      </c>
      <c r="I1108" s="28">
        <v>41214</v>
      </c>
      <c r="J1108" s="26"/>
      <c r="K1108" s="26"/>
      <c r="L1108" s="26"/>
      <c r="M1108" s="26"/>
      <c r="N1108" s="26"/>
      <c r="O1108" s="26"/>
      <c r="P1108" s="26"/>
      <c r="Q1108" s="26"/>
      <c r="R1108" s="26"/>
      <c r="S1108" s="26">
        <v>0</v>
      </c>
      <c r="T1108" s="26">
        <v>0</v>
      </c>
      <c r="U1108" s="26">
        <v>0</v>
      </c>
      <c r="V1108" s="26">
        <v>0</v>
      </c>
      <c r="W1108" s="26">
        <v>0</v>
      </c>
      <c r="X1108" s="26">
        <v>0</v>
      </c>
      <c r="Y1108" s="26">
        <v>0</v>
      </c>
      <c r="Z1108" s="26">
        <v>800000</v>
      </c>
      <c r="AA1108" s="26">
        <v>0</v>
      </c>
      <c r="AB1108" s="26">
        <v>0</v>
      </c>
      <c r="AC1108" s="26">
        <v>0</v>
      </c>
      <c r="AD1108" s="26">
        <v>0</v>
      </c>
      <c r="AE1108" s="26">
        <v>0</v>
      </c>
      <c r="AF1108" s="26">
        <v>0</v>
      </c>
      <c r="AG1108" s="22">
        <f t="shared" si="97"/>
        <v>0</v>
      </c>
      <c r="AH1108" s="22">
        <f t="shared" si="98"/>
        <v>800000</v>
      </c>
      <c r="AI1108" s="22">
        <f t="shared" si="99"/>
        <v>0</v>
      </c>
      <c r="AJ1108" s="22">
        <f t="shared" si="95"/>
        <v>0</v>
      </c>
      <c r="AK1108" s="22">
        <f t="shared" si="96"/>
        <v>800000</v>
      </c>
    </row>
    <row r="1109" spans="1:37">
      <c r="A1109" s="4" t="s">
        <v>15</v>
      </c>
      <c r="B1109" s="7" t="s">
        <v>145</v>
      </c>
      <c r="C1109" s="7" t="s">
        <v>209</v>
      </c>
      <c r="D1109" s="7" t="s">
        <v>1214</v>
      </c>
      <c r="E1109" s="7" t="s">
        <v>122</v>
      </c>
      <c r="F1109" s="9" t="s">
        <v>143</v>
      </c>
      <c r="G1109" s="9" t="s">
        <v>11</v>
      </c>
      <c r="H1109" s="3" t="s">
        <v>1325</v>
      </c>
      <c r="I1109" s="28">
        <v>41183</v>
      </c>
      <c r="J1109" s="26"/>
      <c r="K1109" s="26"/>
      <c r="L1109" s="26"/>
      <c r="M1109" s="26"/>
      <c r="N1109" s="26"/>
      <c r="O1109" s="26"/>
      <c r="P1109" s="26"/>
      <c r="Q1109" s="26"/>
      <c r="R1109" s="26"/>
      <c r="S1109" s="26">
        <v>0</v>
      </c>
      <c r="T1109" s="26">
        <v>0</v>
      </c>
      <c r="U1109" s="26">
        <v>0</v>
      </c>
      <c r="V1109" s="26">
        <v>0</v>
      </c>
      <c r="W1109" s="26">
        <v>0</v>
      </c>
      <c r="X1109" s="26">
        <v>0</v>
      </c>
      <c r="Y1109" s="26">
        <v>50000</v>
      </c>
      <c r="Z1109" s="26">
        <v>0</v>
      </c>
      <c r="AA1109" s="26">
        <v>0</v>
      </c>
      <c r="AB1109" s="26">
        <v>0</v>
      </c>
      <c r="AC1109" s="26">
        <v>0</v>
      </c>
      <c r="AD1109" s="26">
        <v>0</v>
      </c>
      <c r="AE1109" s="26">
        <v>0</v>
      </c>
      <c r="AF1109" s="26">
        <v>0</v>
      </c>
      <c r="AG1109" s="22">
        <f t="shared" si="97"/>
        <v>0</v>
      </c>
      <c r="AH1109" s="22">
        <f t="shared" si="98"/>
        <v>50000</v>
      </c>
      <c r="AI1109" s="22">
        <f t="shared" si="99"/>
        <v>0</v>
      </c>
      <c r="AJ1109" s="22">
        <f t="shared" si="95"/>
        <v>0</v>
      </c>
      <c r="AK1109" s="22">
        <f t="shared" si="96"/>
        <v>50000</v>
      </c>
    </row>
    <row r="1110" spans="1:37">
      <c r="A1110" s="4" t="s">
        <v>15</v>
      </c>
      <c r="B1110" s="7" t="s">
        <v>144</v>
      </c>
      <c r="C1110" s="7" t="s">
        <v>209</v>
      </c>
      <c r="D1110" s="7" t="s">
        <v>1217</v>
      </c>
      <c r="E1110" s="7" t="s">
        <v>122</v>
      </c>
      <c r="F1110" s="9" t="s">
        <v>143</v>
      </c>
      <c r="G1110" s="9" t="s">
        <v>11</v>
      </c>
      <c r="H1110" s="3" t="s">
        <v>1325</v>
      </c>
      <c r="I1110" s="28">
        <v>41214</v>
      </c>
      <c r="J1110" s="26"/>
      <c r="K1110" s="26"/>
      <c r="L1110" s="26"/>
      <c r="M1110" s="26"/>
      <c r="N1110" s="26"/>
      <c r="O1110" s="26"/>
      <c r="P1110" s="26"/>
      <c r="Q1110" s="26"/>
      <c r="R1110" s="26"/>
      <c r="S1110" s="26">
        <v>0</v>
      </c>
      <c r="T1110" s="26">
        <v>0</v>
      </c>
      <c r="U1110" s="26">
        <v>0</v>
      </c>
      <c r="V1110" s="26">
        <v>0</v>
      </c>
      <c r="W1110" s="26">
        <v>0</v>
      </c>
      <c r="X1110" s="26">
        <v>0</v>
      </c>
      <c r="Y1110" s="26">
        <v>0</v>
      </c>
      <c r="Z1110" s="26">
        <v>75000</v>
      </c>
      <c r="AA1110" s="26">
        <v>0</v>
      </c>
      <c r="AB1110" s="26">
        <v>0</v>
      </c>
      <c r="AC1110" s="26">
        <v>0</v>
      </c>
      <c r="AD1110" s="26">
        <v>0</v>
      </c>
      <c r="AE1110" s="26">
        <v>0</v>
      </c>
      <c r="AF1110" s="26">
        <v>0</v>
      </c>
      <c r="AG1110" s="22">
        <f t="shared" si="97"/>
        <v>0</v>
      </c>
      <c r="AH1110" s="22">
        <f t="shared" si="98"/>
        <v>75000</v>
      </c>
      <c r="AI1110" s="22">
        <f t="shared" si="99"/>
        <v>0</v>
      </c>
      <c r="AJ1110" s="22">
        <f t="shared" si="95"/>
        <v>0</v>
      </c>
      <c r="AK1110" s="22">
        <f t="shared" si="96"/>
        <v>75000</v>
      </c>
    </row>
    <row r="1111" spans="1:37">
      <c r="A1111" s="4" t="s">
        <v>15</v>
      </c>
      <c r="B1111" s="7" t="s">
        <v>142</v>
      </c>
      <c r="C1111" s="7" t="s">
        <v>209</v>
      </c>
      <c r="D1111" s="7" t="s">
        <v>1219</v>
      </c>
      <c r="E1111" s="7" t="s">
        <v>122</v>
      </c>
      <c r="F1111" s="9" t="s">
        <v>143</v>
      </c>
      <c r="G1111" s="9" t="s">
        <v>11</v>
      </c>
      <c r="H1111" s="3" t="s">
        <v>1325</v>
      </c>
      <c r="I1111" s="28">
        <v>41214</v>
      </c>
      <c r="J1111" s="26"/>
      <c r="K1111" s="26"/>
      <c r="L1111" s="26"/>
      <c r="M1111" s="26"/>
      <c r="N1111" s="26"/>
      <c r="O1111" s="26"/>
      <c r="P1111" s="26"/>
      <c r="Q1111" s="26"/>
      <c r="R1111" s="26"/>
      <c r="S1111" s="26">
        <v>0</v>
      </c>
      <c r="T1111" s="26">
        <v>0</v>
      </c>
      <c r="U1111" s="26">
        <v>0</v>
      </c>
      <c r="V1111" s="26">
        <v>0</v>
      </c>
      <c r="W1111" s="26">
        <v>0</v>
      </c>
      <c r="X1111" s="26">
        <v>0</v>
      </c>
      <c r="Y1111" s="26">
        <v>0</v>
      </c>
      <c r="Z1111" s="26">
        <v>50000</v>
      </c>
      <c r="AA1111" s="26">
        <v>0</v>
      </c>
      <c r="AB1111" s="26">
        <v>0</v>
      </c>
      <c r="AC1111" s="26">
        <v>0</v>
      </c>
      <c r="AD1111" s="26">
        <v>0</v>
      </c>
      <c r="AE1111" s="26">
        <v>0</v>
      </c>
      <c r="AF1111" s="26">
        <v>0</v>
      </c>
      <c r="AG1111" s="22">
        <f t="shared" si="97"/>
        <v>0</v>
      </c>
      <c r="AH1111" s="22">
        <f t="shared" si="98"/>
        <v>50000</v>
      </c>
      <c r="AI1111" s="22">
        <f t="shared" si="99"/>
        <v>0</v>
      </c>
      <c r="AJ1111" s="22">
        <f t="shared" si="95"/>
        <v>0</v>
      </c>
      <c r="AK1111" s="22">
        <f t="shared" si="96"/>
        <v>50000</v>
      </c>
    </row>
    <row r="1112" spans="1:37">
      <c r="A1112" s="4" t="s">
        <v>15</v>
      </c>
      <c r="B1112" s="7" t="s">
        <v>142</v>
      </c>
      <c r="C1112" s="7" t="s">
        <v>27</v>
      </c>
      <c r="D1112" s="7" t="s">
        <v>223</v>
      </c>
      <c r="E1112" s="7" t="s">
        <v>122</v>
      </c>
      <c r="F1112" s="9" t="s">
        <v>12</v>
      </c>
      <c r="G1112" s="9" t="s">
        <v>142</v>
      </c>
      <c r="H1112" s="3" t="s">
        <v>1325</v>
      </c>
      <c r="I1112" s="28" t="s">
        <v>13</v>
      </c>
      <c r="J1112" s="26"/>
      <c r="K1112" s="26"/>
      <c r="L1112" s="26"/>
      <c r="M1112" s="26"/>
      <c r="N1112" s="26"/>
      <c r="O1112" s="26"/>
      <c r="P1112" s="26"/>
      <c r="Q1112" s="26"/>
      <c r="R1112" s="26"/>
      <c r="S1112" s="26">
        <v>233736.84</v>
      </c>
      <c r="T1112" s="26">
        <v>0</v>
      </c>
      <c r="U1112" s="26">
        <v>0</v>
      </c>
      <c r="V1112" s="26">
        <v>0</v>
      </c>
      <c r="W1112" s="26">
        <v>0</v>
      </c>
      <c r="X1112" s="26">
        <v>404454.06</v>
      </c>
      <c r="Y1112" s="26">
        <v>29160</v>
      </c>
      <c r="Z1112" s="26">
        <v>0</v>
      </c>
      <c r="AA1112" s="26">
        <v>0</v>
      </c>
      <c r="AB1112" s="26">
        <v>0</v>
      </c>
      <c r="AC1112" s="26">
        <v>0</v>
      </c>
      <c r="AD1112" s="26">
        <v>0</v>
      </c>
      <c r="AE1112" s="26">
        <v>0</v>
      </c>
      <c r="AF1112" s="26">
        <v>0</v>
      </c>
      <c r="AG1112" s="22">
        <f t="shared" si="97"/>
        <v>0</v>
      </c>
      <c r="AH1112" s="22">
        <f t="shared" si="98"/>
        <v>667350.9</v>
      </c>
      <c r="AI1112" s="22">
        <f t="shared" si="99"/>
        <v>0</v>
      </c>
      <c r="AJ1112" s="22">
        <f t="shared" si="95"/>
        <v>0</v>
      </c>
      <c r="AK1112" s="22">
        <f t="shared" si="96"/>
        <v>667350.9</v>
      </c>
    </row>
    <row r="1113" spans="1:37">
      <c r="A1113" s="4" t="s">
        <v>15</v>
      </c>
      <c r="B1113" s="7" t="s">
        <v>144</v>
      </c>
      <c r="C1113" s="7" t="s">
        <v>28</v>
      </c>
      <c r="D1113" s="7" t="s">
        <v>224</v>
      </c>
      <c r="E1113" s="7" t="s">
        <v>122</v>
      </c>
      <c r="F1113" s="9" t="s">
        <v>12</v>
      </c>
      <c r="G1113" s="9" t="s">
        <v>144</v>
      </c>
      <c r="H1113" s="3" t="s">
        <v>1325</v>
      </c>
      <c r="I1113" s="28" t="s">
        <v>13</v>
      </c>
      <c r="J1113" s="26"/>
      <c r="K1113" s="26"/>
      <c r="L1113" s="26"/>
      <c r="M1113" s="26"/>
      <c r="N1113" s="26"/>
      <c r="O1113" s="26"/>
      <c r="P1113" s="26"/>
      <c r="Q1113" s="26"/>
      <c r="R1113" s="26"/>
      <c r="S1113" s="26">
        <v>632404.26</v>
      </c>
      <c r="T1113" s="26">
        <v>1762061.04</v>
      </c>
      <c r="U1113" s="26">
        <v>595949.4</v>
      </c>
      <c r="V1113" s="26">
        <v>64800</v>
      </c>
      <c r="W1113" s="26">
        <v>758532.6</v>
      </c>
      <c r="X1113" s="26">
        <v>1991995.74</v>
      </c>
      <c r="Y1113" s="26">
        <v>0</v>
      </c>
      <c r="Z1113" s="26">
        <v>237735</v>
      </c>
      <c r="AA1113" s="26">
        <v>534930.48</v>
      </c>
      <c r="AB1113" s="26">
        <v>0</v>
      </c>
      <c r="AC1113" s="26">
        <v>0</v>
      </c>
      <c r="AD1113" s="26">
        <v>0</v>
      </c>
      <c r="AE1113" s="26">
        <v>0</v>
      </c>
      <c r="AF1113" s="26">
        <v>0</v>
      </c>
      <c r="AG1113" s="22">
        <f t="shared" si="97"/>
        <v>0</v>
      </c>
      <c r="AH1113" s="22">
        <f t="shared" si="98"/>
        <v>6578408.5199999996</v>
      </c>
      <c r="AI1113" s="22">
        <f t="shared" si="99"/>
        <v>0</v>
      </c>
      <c r="AJ1113" s="22">
        <f t="shared" si="95"/>
        <v>0</v>
      </c>
      <c r="AK1113" s="22">
        <f t="shared" si="96"/>
        <v>6578408.5199999996</v>
      </c>
    </row>
    <row r="1114" spans="1:37">
      <c r="A1114" s="4" t="s">
        <v>15</v>
      </c>
      <c r="B1114" s="7" t="s">
        <v>145</v>
      </c>
      <c r="C1114" s="7" t="s">
        <v>29</v>
      </c>
      <c r="D1114" s="7" t="s">
        <v>225</v>
      </c>
      <c r="E1114" s="7" t="s">
        <v>122</v>
      </c>
      <c r="F1114" s="9" t="s">
        <v>12</v>
      </c>
      <c r="G1114" s="9" t="s">
        <v>145</v>
      </c>
      <c r="H1114" s="3" t="s">
        <v>1325</v>
      </c>
      <c r="I1114" s="28" t="s">
        <v>13</v>
      </c>
      <c r="J1114" s="26"/>
      <c r="K1114" s="26"/>
      <c r="L1114" s="26"/>
      <c r="M1114" s="26"/>
      <c r="N1114" s="26"/>
      <c r="O1114" s="26"/>
      <c r="P1114" s="26"/>
      <c r="Q1114" s="26"/>
      <c r="R1114" s="26"/>
      <c r="S1114" s="26">
        <v>0</v>
      </c>
      <c r="T1114" s="26">
        <v>0</v>
      </c>
      <c r="U1114" s="26">
        <v>0</v>
      </c>
      <c r="V1114" s="26">
        <v>0</v>
      </c>
      <c r="W1114" s="26">
        <v>0</v>
      </c>
      <c r="X1114" s="26">
        <v>0</v>
      </c>
      <c r="Y1114" s="26">
        <v>0</v>
      </c>
      <c r="Z1114" s="26">
        <v>237735</v>
      </c>
      <c r="AA1114" s="26">
        <v>0</v>
      </c>
      <c r="AB1114" s="26">
        <v>0</v>
      </c>
      <c r="AC1114" s="26">
        <v>0</v>
      </c>
      <c r="AD1114" s="26">
        <v>0</v>
      </c>
      <c r="AE1114" s="26">
        <v>0</v>
      </c>
      <c r="AF1114" s="26">
        <v>0</v>
      </c>
      <c r="AG1114" s="22">
        <f t="shared" si="97"/>
        <v>0</v>
      </c>
      <c r="AH1114" s="22">
        <f t="shared" si="98"/>
        <v>237735</v>
      </c>
      <c r="AI1114" s="22">
        <f t="shared" si="99"/>
        <v>0</v>
      </c>
      <c r="AJ1114" s="22">
        <f t="shared" si="95"/>
        <v>0</v>
      </c>
      <c r="AK1114" s="22">
        <f t="shared" si="96"/>
        <v>237735</v>
      </c>
    </row>
    <row r="1115" spans="1:37">
      <c r="A1115" s="4" t="s">
        <v>15</v>
      </c>
      <c r="B1115" s="7" t="s">
        <v>142</v>
      </c>
      <c r="C1115" s="7" t="s">
        <v>209</v>
      </c>
      <c r="D1115" s="7" t="s">
        <v>1244</v>
      </c>
      <c r="E1115" s="7" t="s">
        <v>122</v>
      </c>
      <c r="F1115" s="9" t="s">
        <v>143</v>
      </c>
      <c r="G1115" s="9" t="s">
        <v>11</v>
      </c>
      <c r="H1115" s="3" t="s">
        <v>1325</v>
      </c>
      <c r="I1115" s="28">
        <v>41214</v>
      </c>
      <c r="J1115" s="26"/>
      <c r="K1115" s="26"/>
      <c r="L1115" s="26"/>
      <c r="M1115" s="26"/>
      <c r="N1115" s="26"/>
      <c r="O1115" s="26"/>
      <c r="P1115" s="26"/>
      <c r="Q1115" s="26"/>
      <c r="R1115" s="26"/>
      <c r="S1115" s="26">
        <v>0</v>
      </c>
      <c r="T1115" s="26">
        <v>0</v>
      </c>
      <c r="U1115" s="26">
        <v>0</v>
      </c>
      <c r="V1115" s="26">
        <v>0</v>
      </c>
      <c r="W1115" s="26">
        <v>0</v>
      </c>
      <c r="X1115" s="26">
        <v>0</v>
      </c>
      <c r="Y1115" s="26">
        <v>0</v>
      </c>
      <c r="Z1115" s="26">
        <v>30000</v>
      </c>
      <c r="AA1115" s="26">
        <v>0</v>
      </c>
      <c r="AB1115" s="26">
        <v>0</v>
      </c>
      <c r="AC1115" s="26">
        <v>0</v>
      </c>
      <c r="AD1115" s="26">
        <v>0</v>
      </c>
      <c r="AE1115" s="26">
        <v>0</v>
      </c>
      <c r="AF1115" s="26">
        <v>0</v>
      </c>
      <c r="AG1115" s="22">
        <f t="shared" si="97"/>
        <v>0</v>
      </c>
      <c r="AH1115" s="22">
        <f t="shared" si="98"/>
        <v>30000</v>
      </c>
      <c r="AI1115" s="22">
        <f t="shared" si="99"/>
        <v>0</v>
      </c>
      <c r="AJ1115" s="22">
        <f t="shared" si="95"/>
        <v>0</v>
      </c>
      <c r="AK1115" s="22">
        <f t="shared" si="96"/>
        <v>30000</v>
      </c>
    </row>
    <row r="1116" spans="1:37">
      <c r="A1116" s="4" t="s">
        <v>15</v>
      </c>
      <c r="B1116" s="7" t="s">
        <v>144</v>
      </c>
      <c r="C1116" s="7" t="s">
        <v>209</v>
      </c>
      <c r="D1116" s="7" t="s">
        <v>1221</v>
      </c>
      <c r="E1116" s="7" t="s">
        <v>104</v>
      </c>
      <c r="F1116" s="9" t="s">
        <v>141</v>
      </c>
      <c r="G1116" s="9" t="s">
        <v>144</v>
      </c>
      <c r="H1116" s="3" t="s">
        <v>1325</v>
      </c>
      <c r="I1116" s="28">
        <v>41090</v>
      </c>
      <c r="J1116" s="26"/>
      <c r="K1116" s="26"/>
      <c r="L1116" s="26"/>
      <c r="M1116" s="26"/>
      <c r="N1116" s="26"/>
      <c r="O1116" s="26"/>
      <c r="P1116" s="26"/>
      <c r="Q1116" s="26"/>
      <c r="R1116" s="26"/>
      <c r="S1116" s="26">
        <v>0</v>
      </c>
      <c r="T1116" s="26">
        <v>0</v>
      </c>
      <c r="U1116" s="26">
        <v>103531.00000000001</v>
      </c>
      <c r="V1116" s="26">
        <v>0</v>
      </c>
      <c r="W1116" s="26">
        <v>0</v>
      </c>
      <c r="X1116" s="26">
        <v>0</v>
      </c>
      <c r="Y1116" s="26">
        <v>0</v>
      </c>
      <c r="Z1116" s="26">
        <v>0</v>
      </c>
      <c r="AA1116" s="26">
        <v>0</v>
      </c>
      <c r="AB1116" s="26">
        <v>0</v>
      </c>
      <c r="AC1116" s="26">
        <v>0</v>
      </c>
      <c r="AD1116" s="26">
        <v>0</v>
      </c>
      <c r="AE1116" s="26">
        <v>0</v>
      </c>
      <c r="AF1116" s="26">
        <v>0</v>
      </c>
      <c r="AG1116" s="22">
        <f t="shared" si="97"/>
        <v>0</v>
      </c>
      <c r="AH1116" s="22">
        <f t="shared" si="98"/>
        <v>103531.00000000001</v>
      </c>
      <c r="AI1116" s="22">
        <f t="shared" si="99"/>
        <v>0</v>
      </c>
      <c r="AJ1116" s="22">
        <f t="shared" si="95"/>
        <v>0</v>
      </c>
      <c r="AK1116" s="22">
        <f t="shared" si="96"/>
        <v>103531.00000000001</v>
      </c>
    </row>
    <row r="1117" spans="1:37">
      <c r="A1117" s="4" t="s">
        <v>15</v>
      </c>
      <c r="B1117" s="7" t="s">
        <v>144</v>
      </c>
      <c r="C1117" s="7" t="s">
        <v>1287</v>
      </c>
      <c r="D1117" s="7" t="s">
        <v>1223</v>
      </c>
      <c r="E1117" s="7" t="s">
        <v>104</v>
      </c>
      <c r="F1117" s="9" t="s">
        <v>141</v>
      </c>
      <c r="G1117" s="9" t="s">
        <v>144</v>
      </c>
      <c r="H1117" s="3" t="s">
        <v>1325</v>
      </c>
      <c r="I1117" s="28">
        <v>41306</v>
      </c>
      <c r="J1117" s="26"/>
      <c r="K1117" s="26"/>
      <c r="L1117" s="26"/>
      <c r="M1117" s="26"/>
      <c r="N1117" s="26"/>
      <c r="O1117" s="26"/>
      <c r="P1117" s="26"/>
      <c r="Q1117" s="26"/>
      <c r="R1117" s="26"/>
      <c r="S1117" s="26">
        <v>0</v>
      </c>
      <c r="T1117" s="26">
        <v>0</v>
      </c>
      <c r="U1117" s="26">
        <v>0</v>
      </c>
      <c r="V1117" s="26">
        <v>0</v>
      </c>
      <c r="W1117" s="26">
        <v>0</v>
      </c>
      <c r="X1117" s="26">
        <v>0</v>
      </c>
      <c r="Y1117" s="26">
        <v>0</v>
      </c>
      <c r="Z1117" s="26">
        <v>0</v>
      </c>
      <c r="AA1117" s="26">
        <v>0</v>
      </c>
      <c r="AB1117" s="26">
        <v>0</v>
      </c>
      <c r="AC1117" s="26">
        <v>2627000</v>
      </c>
      <c r="AD1117" s="26">
        <v>0</v>
      </c>
      <c r="AE1117" s="26">
        <v>0</v>
      </c>
      <c r="AF1117" s="26">
        <v>0</v>
      </c>
      <c r="AG1117" s="22">
        <f t="shared" si="97"/>
        <v>0</v>
      </c>
      <c r="AH1117" s="22">
        <f t="shared" si="98"/>
        <v>0</v>
      </c>
      <c r="AI1117" s="22">
        <f t="shared" si="99"/>
        <v>2627000</v>
      </c>
      <c r="AJ1117" s="22">
        <f t="shared" si="95"/>
        <v>0</v>
      </c>
      <c r="AK1117" s="22">
        <f t="shared" si="96"/>
        <v>2627000</v>
      </c>
    </row>
    <row r="1118" spans="1:37">
      <c r="A1118" s="4" t="s">
        <v>15</v>
      </c>
      <c r="B1118" s="7" t="s">
        <v>145</v>
      </c>
      <c r="C1118" s="7" t="s">
        <v>209</v>
      </c>
      <c r="D1118" s="7" t="s">
        <v>1237</v>
      </c>
      <c r="E1118" s="7" t="s">
        <v>104</v>
      </c>
      <c r="F1118" s="9" t="s">
        <v>141</v>
      </c>
      <c r="G1118" s="9" t="s">
        <v>145</v>
      </c>
      <c r="H1118" s="3" t="s">
        <v>1325</v>
      </c>
      <c r="I1118" s="28">
        <v>41395</v>
      </c>
      <c r="J1118" s="26"/>
      <c r="K1118" s="26"/>
      <c r="L1118" s="26"/>
      <c r="M1118" s="26"/>
      <c r="N1118" s="26"/>
      <c r="O1118" s="26"/>
      <c r="P1118" s="26"/>
      <c r="Q1118" s="26"/>
      <c r="R1118" s="26"/>
      <c r="S1118" s="26">
        <v>0</v>
      </c>
      <c r="T1118" s="26">
        <v>0</v>
      </c>
      <c r="U1118" s="26">
        <v>0</v>
      </c>
      <c r="V1118" s="26">
        <v>0</v>
      </c>
      <c r="W1118" s="26">
        <v>0</v>
      </c>
      <c r="X1118" s="26">
        <v>0</v>
      </c>
      <c r="Y1118" s="26">
        <v>0</v>
      </c>
      <c r="Z1118" s="26">
        <v>0</v>
      </c>
      <c r="AA1118" s="26">
        <v>0</v>
      </c>
      <c r="AB1118" s="26">
        <v>0</v>
      </c>
      <c r="AC1118" s="26">
        <v>0</v>
      </c>
      <c r="AD1118" s="26">
        <v>0</v>
      </c>
      <c r="AE1118" s="26">
        <v>0</v>
      </c>
      <c r="AF1118" s="26">
        <v>1014400</v>
      </c>
      <c r="AG1118" s="22">
        <f t="shared" si="97"/>
        <v>0</v>
      </c>
      <c r="AH1118" s="22">
        <f t="shared" si="98"/>
        <v>0</v>
      </c>
      <c r="AI1118" s="22">
        <f t="shared" si="99"/>
        <v>0</v>
      </c>
      <c r="AJ1118" s="22">
        <f t="shared" si="95"/>
        <v>1014400</v>
      </c>
      <c r="AK1118" s="22">
        <f t="shared" si="96"/>
        <v>1014400</v>
      </c>
    </row>
    <row r="1119" spans="1:37">
      <c r="A1119" s="4" t="s">
        <v>15</v>
      </c>
      <c r="B1119" s="7" t="s">
        <v>144</v>
      </c>
      <c r="C1119" s="7" t="s">
        <v>1826</v>
      </c>
      <c r="D1119" s="7" t="s">
        <v>1228</v>
      </c>
      <c r="E1119" s="7" t="s">
        <v>134</v>
      </c>
      <c r="F1119" s="9" t="s">
        <v>143</v>
      </c>
      <c r="G1119" s="9" t="s">
        <v>11</v>
      </c>
      <c r="H1119" s="3" t="s">
        <v>1325</v>
      </c>
      <c r="I1119" s="28">
        <v>41183</v>
      </c>
      <c r="J1119" s="26"/>
      <c r="K1119" s="26"/>
      <c r="L1119" s="26"/>
      <c r="M1119" s="26"/>
      <c r="N1119" s="26"/>
      <c r="O1119" s="26"/>
      <c r="P1119" s="26"/>
      <c r="Q1119" s="26"/>
      <c r="R1119" s="26"/>
      <c r="S1119" s="26">
        <v>0</v>
      </c>
      <c r="T1119" s="26">
        <v>0</v>
      </c>
      <c r="U1119" s="26">
        <v>0</v>
      </c>
      <c r="V1119" s="26">
        <v>0</v>
      </c>
      <c r="W1119" s="26">
        <v>0</v>
      </c>
      <c r="X1119" s="26">
        <v>0</v>
      </c>
      <c r="Y1119" s="26">
        <v>3370000</v>
      </c>
      <c r="Z1119" s="26">
        <v>0</v>
      </c>
      <c r="AA1119" s="26">
        <v>0</v>
      </c>
      <c r="AB1119" s="26">
        <v>0</v>
      </c>
      <c r="AC1119" s="26">
        <v>0</v>
      </c>
      <c r="AD1119" s="26">
        <v>0</v>
      </c>
      <c r="AE1119" s="26">
        <v>0</v>
      </c>
      <c r="AF1119" s="26">
        <v>0</v>
      </c>
      <c r="AG1119" s="22">
        <f t="shared" si="97"/>
        <v>0</v>
      </c>
      <c r="AH1119" s="22">
        <f t="shared" si="98"/>
        <v>3370000</v>
      </c>
      <c r="AI1119" s="22">
        <f t="shared" si="99"/>
        <v>0</v>
      </c>
      <c r="AJ1119" s="22">
        <f t="shared" ref="AJ1119:AJ1155" si="100">SUM(AE1119:AF1119)</f>
        <v>0</v>
      </c>
      <c r="AK1119" s="22">
        <f t="shared" si="96"/>
        <v>3370000</v>
      </c>
    </row>
    <row r="1120" spans="1:37">
      <c r="A1120" s="4" t="s">
        <v>15</v>
      </c>
      <c r="B1120" s="7" t="s">
        <v>144</v>
      </c>
      <c r="C1120" s="7" t="s">
        <v>1292</v>
      </c>
      <c r="D1120" s="7" t="s">
        <v>1231</v>
      </c>
      <c r="E1120" s="7" t="s">
        <v>106</v>
      </c>
      <c r="F1120" s="9" t="s">
        <v>143</v>
      </c>
      <c r="G1120" s="9" t="s">
        <v>11</v>
      </c>
      <c r="H1120" s="3" t="s">
        <v>1325</v>
      </c>
      <c r="I1120" s="28">
        <v>41213</v>
      </c>
      <c r="J1120" s="26"/>
      <c r="K1120" s="26"/>
      <c r="L1120" s="26"/>
      <c r="M1120" s="26"/>
      <c r="N1120" s="26"/>
      <c r="O1120" s="26"/>
      <c r="P1120" s="26"/>
      <c r="Q1120" s="26"/>
      <c r="R1120" s="26"/>
      <c r="S1120" s="26">
        <v>0</v>
      </c>
      <c r="T1120" s="26">
        <v>0</v>
      </c>
      <c r="U1120" s="26">
        <v>0</v>
      </c>
      <c r="V1120" s="26">
        <v>0</v>
      </c>
      <c r="W1120" s="26">
        <v>0</v>
      </c>
      <c r="X1120" s="26">
        <v>0</v>
      </c>
      <c r="Y1120" s="26">
        <v>552183.37</v>
      </c>
      <c r="Z1120" s="26">
        <v>0</v>
      </c>
      <c r="AA1120" s="26">
        <v>0</v>
      </c>
      <c r="AB1120" s="26">
        <v>0</v>
      </c>
      <c r="AC1120" s="26">
        <v>0</v>
      </c>
      <c r="AD1120" s="26">
        <v>0</v>
      </c>
      <c r="AE1120" s="26">
        <v>0</v>
      </c>
      <c r="AF1120" s="26">
        <v>0</v>
      </c>
      <c r="AG1120" s="22">
        <f t="shared" si="97"/>
        <v>0</v>
      </c>
      <c r="AH1120" s="22">
        <f t="shared" si="98"/>
        <v>552183.37</v>
      </c>
      <c r="AI1120" s="22">
        <f t="shared" si="99"/>
        <v>0</v>
      </c>
      <c r="AJ1120" s="22">
        <f t="shared" si="100"/>
        <v>0</v>
      </c>
      <c r="AK1120" s="22">
        <f t="shared" si="96"/>
        <v>552183.37</v>
      </c>
    </row>
    <row r="1121" spans="1:43">
      <c r="A1121" s="4" t="s">
        <v>15</v>
      </c>
      <c r="B1121" s="7" t="s">
        <v>144</v>
      </c>
      <c r="C1121" s="7" t="s">
        <v>1827</v>
      </c>
      <c r="D1121" s="7" t="s">
        <v>1232</v>
      </c>
      <c r="E1121" s="7" t="s">
        <v>106</v>
      </c>
      <c r="F1121" s="9" t="s">
        <v>143</v>
      </c>
      <c r="G1121" s="9" t="s">
        <v>11</v>
      </c>
      <c r="H1121" s="3" t="s">
        <v>1325</v>
      </c>
      <c r="I1121" s="28">
        <v>41213</v>
      </c>
      <c r="J1121" s="26"/>
      <c r="K1121" s="26"/>
      <c r="L1121" s="26"/>
      <c r="M1121" s="26"/>
      <c r="N1121" s="26"/>
      <c r="O1121" s="26"/>
      <c r="P1121" s="26"/>
      <c r="Q1121" s="26"/>
      <c r="R1121" s="26"/>
      <c r="S1121" s="26">
        <v>0</v>
      </c>
      <c r="T1121" s="26">
        <v>0</v>
      </c>
      <c r="U1121" s="26">
        <v>0</v>
      </c>
      <c r="V1121" s="26">
        <v>0</v>
      </c>
      <c r="W1121" s="26">
        <v>0</v>
      </c>
      <c r="X1121" s="26">
        <v>0</v>
      </c>
      <c r="Y1121" s="26">
        <v>956608.53</v>
      </c>
      <c r="Z1121" s="26">
        <v>0</v>
      </c>
      <c r="AA1121" s="26">
        <v>0</v>
      </c>
      <c r="AB1121" s="26">
        <v>0</v>
      </c>
      <c r="AC1121" s="26">
        <v>0</v>
      </c>
      <c r="AD1121" s="26">
        <v>0</v>
      </c>
      <c r="AE1121" s="26">
        <v>0</v>
      </c>
      <c r="AF1121" s="26">
        <v>0</v>
      </c>
      <c r="AG1121" s="22">
        <f t="shared" si="97"/>
        <v>0</v>
      </c>
      <c r="AH1121" s="22">
        <f t="shared" si="98"/>
        <v>956608.53</v>
      </c>
      <c r="AI1121" s="22">
        <f t="shared" si="99"/>
        <v>0</v>
      </c>
      <c r="AJ1121" s="22">
        <f t="shared" si="100"/>
        <v>0</v>
      </c>
      <c r="AK1121" s="22">
        <f t="shared" si="96"/>
        <v>956608.53</v>
      </c>
    </row>
    <row r="1122" spans="1:43">
      <c r="A1122" s="4" t="s">
        <v>15</v>
      </c>
      <c r="B1122" s="7" t="s">
        <v>144</v>
      </c>
      <c r="C1122" s="7" t="s">
        <v>1828</v>
      </c>
      <c r="D1122" s="7" t="s">
        <v>1840</v>
      </c>
      <c r="E1122" s="7" t="s">
        <v>107</v>
      </c>
      <c r="F1122" s="9" t="s">
        <v>143</v>
      </c>
      <c r="G1122" s="9" t="s">
        <v>11</v>
      </c>
      <c r="H1122" s="3" t="s">
        <v>1325</v>
      </c>
      <c r="I1122" s="28">
        <v>41214</v>
      </c>
      <c r="J1122" s="26"/>
      <c r="K1122" s="26"/>
      <c r="L1122" s="26"/>
      <c r="M1122" s="26"/>
      <c r="N1122" s="26"/>
      <c r="O1122" s="26"/>
      <c r="P1122" s="26"/>
      <c r="Q1122" s="26"/>
      <c r="R1122" s="26"/>
      <c r="S1122" s="26">
        <v>0</v>
      </c>
      <c r="T1122" s="26">
        <v>0</v>
      </c>
      <c r="U1122" s="26">
        <v>0</v>
      </c>
      <c r="V1122" s="26">
        <v>0</v>
      </c>
      <c r="W1122" s="26">
        <v>0</v>
      </c>
      <c r="X1122" s="26">
        <v>0</v>
      </c>
      <c r="Y1122" s="26">
        <v>0</v>
      </c>
      <c r="Z1122" s="26">
        <v>772749</v>
      </c>
      <c r="AA1122" s="26">
        <v>0</v>
      </c>
      <c r="AB1122" s="26">
        <v>0</v>
      </c>
      <c r="AC1122" s="26">
        <v>0</v>
      </c>
      <c r="AD1122" s="26">
        <v>0</v>
      </c>
      <c r="AE1122" s="26">
        <v>0</v>
      </c>
      <c r="AF1122" s="26">
        <v>0</v>
      </c>
      <c r="AG1122" s="22">
        <f t="shared" si="97"/>
        <v>0</v>
      </c>
      <c r="AH1122" s="22">
        <f t="shared" si="98"/>
        <v>772749</v>
      </c>
      <c r="AI1122" s="22">
        <f t="shared" si="99"/>
        <v>0</v>
      </c>
      <c r="AJ1122" s="22">
        <f t="shared" si="100"/>
        <v>0</v>
      </c>
      <c r="AK1122" s="22">
        <f t="shared" ref="AK1122:AK1158" si="101">SUM(J1122:AF1122)</f>
        <v>772749</v>
      </c>
    </row>
    <row r="1123" spans="1:43">
      <c r="A1123" s="4" t="s">
        <v>15</v>
      </c>
      <c r="B1123" s="7" t="s">
        <v>144</v>
      </c>
      <c r="C1123" s="7" t="s">
        <v>1829</v>
      </c>
      <c r="D1123" s="7" t="s">
        <v>1230</v>
      </c>
      <c r="E1123" s="7" t="s">
        <v>107</v>
      </c>
      <c r="F1123" s="9" t="s">
        <v>143</v>
      </c>
      <c r="G1123" s="9" t="s">
        <v>11</v>
      </c>
      <c r="H1123" s="3" t="s">
        <v>1325</v>
      </c>
      <c r="I1123" s="28">
        <v>41183</v>
      </c>
      <c r="J1123" s="26"/>
      <c r="K1123" s="26"/>
      <c r="L1123" s="26"/>
      <c r="M1123" s="26"/>
      <c r="N1123" s="26"/>
      <c r="O1123" s="26"/>
      <c r="P1123" s="26"/>
      <c r="Q1123" s="26"/>
      <c r="R1123" s="26"/>
      <c r="S1123" s="26">
        <v>0</v>
      </c>
      <c r="T1123" s="26">
        <v>0</v>
      </c>
      <c r="U1123" s="26">
        <v>0</v>
      </c>
      <c r="V1123" s="26">
        <v>0</v>
      </c>
      <c r="W1123" s="26">
        <v>0</v>
      </c>
      <c r="X1123" s="26">
        <v>0</v>
      </c>
      <c r="Y1123" s="26">
        <v>465799.26</v>
      </c>
      <c r="Z1123" s="26">
        <v>0</v>
      </c>
      <c r="AA1123" s="26">
        <v>0</v>
      </c>
      <c r="AB1123" s="26">
        <v>0</v>
      </c>
      <c r="AC1123" s="26">
        <v>0</v>
      </c>
      <c r="AD1123" s="26">
        <v>0</v>
      </c>
      <c r="AE1123" s="26">
        <v>0</v>
      </c>
      <c r="AF1123" s="26">
        <v>0</v>
      </c>
      <c r="AG1123" s="22">
        <f t="shared" si="97"/>
        <v>0</v>
      </c>
      <c r="AH1123" s="22">
        <f t="shared" si="98"/>
        <v>465799.26</v>
      </c>
      <c r="AI1123" s="22">
        <f t="shared" si="99"/>
        <v>0</v>
      </c>
      <c r="AJ1123" s="22">
        <f t="shared" si="100"/>
        <v>0</v>
      </c>
      <c r="AK1123" s="22">
        <f t="shared" si="101"/>
        <v>465799.26</v>
      </c>
    </row>
    <row r="1124" spans="1:43">
      <c r="A1124" s="4" t="s">
        <v>15</v>
      </c>
      <c r="B1124" s="7" t="s">
        <v>144</v>
      </c>
      <c r="C1124" s="7" t="s">
        <v>209</v>
      </c>
      <c r="D1124" s="7" t="s">
        <v>1233</v>
      </c>
      <c r="E1124" s="7" t="s">
        <v>107</v>
      </c>
      <c r="F1124" s="9" t="s">
        <v>143</v>
      </c>
      <c r="G1124" s="9" t="s">
        <v>11</v>
      </c>
      <c r="H1124" s="3" t="s">
        <v>1325</v>
      </c>
      <c r="I1124" s="28">
        <v>41061</v>
      </c>
      <c r="J1124" s="26"/>
      <c r="K1124" s="26"/>
      <c r="L1124" s="26"/>
      <c r="M1124" s="26"/>
      <c r="N1124" s="26"/>
      <c r="O1124" s="26"/>
      <c r="P1124" s="26"/>
      <c r="Q1124" s="26"/>
      <c r="R1124" s="26"/>
      <c r="S1124" s="26">
        <v>0</v>
      </c>
      <c r="T1124" s="26">
        <v>0</v>
      </c>
      <c r="U1124" s="26">
        <v>75000</v>
      </c>
      <c r="V1124" s="26">
        <v>0</v>
      </c>
      <c r="W1124" s="26">
        <v>0</v>
      </c>
      <c r="X1124" s="26">
        <v>0</v>
      </c>
      <c r="Y1124" s="26">
        <v>0</v>
      </c>
      <c r="Z1124" s="26">
        <v>0</v>
      </c>
      <c r="AA1124" s="26">
        <v>0</v>
      </c>
      <c r="AB1124" s="26">
        <v>0</v>
      </c>
      <c r="AC1124" s="26">
        <v>0</v>
      </c>
      <c r="AD1124" s="26">
        <v>0</v>
      </c>
      <c r="AE1124" s="26">
        <v>0</v>
      </c>
      <c r="AF1124" s="26">
        <v>0</v>
      </c>
      <c r="AG1124" s="22">
        <f t="shared" si="97"/>
        <v>0</v>
      </c>
      <c r="AH1124" s="22">
        <f t="shared" si="98"/>
        <v>75000</v>
      </c>
      <c r="AI1124" s="22">
        <f t="shared" si="99"/>
        <v>0</v>
      </c>
      <c r="AJ1124" s="22">
        <f t="shared" si="100"/>
        <v>0</v>
      </c>
      <c r="AK1124" s="22">
        <f t="shared" si="101"/>
        <v>75000</v>
      </c>
    </row>
    <row r="1125" spans="1:43">
      <c r="A1125" s="4" t="s">
        <v>15</v>
      </c>
      <c r="B1125" s="7" t="s">
        <v>144</v>
      </c>
      <c r="C1125" s="7" t="s">
        <v>209</v>
      </c>
      <c r="D1125" s="7" t="s">
        <v>1241</v>
      </c>
      <c r="E1125" s="7" t="s">
        <v>109</v>
      </c>
      <c r="F1125" s="9" t="s">
        <v>141</v>
      </c>
      <c r="G1125" s="9" t="s">
        <v>144</v>
      </c>
      <c r="H1125" s="3" t="s">
        <v>1325</v>
      </c>
      <c r="I1125" s="28">
        <v>41214</v>
      </c>
      <c r="J1125" s="26"/>
      <c r="K1125" s="26"/>
      <c r="L1125" s="26"/>
      <c r="M1125" s="26"/>
      <c r="N1125" s="26"/>
      <c r="O1125" s="26"/>
      <c r="P1125" s="26"/>
      <c r="Q1125" s="26"/>
      <c r="R1125" s="26"/>
      <c r="S1125" s="26">
        <v>0</v>
      </c>
      <c r="T1125" s="26">
        <v>0</v>
      </c>
      <c r="U1125" s="26">
        <v>0</v>
      </c>
      <c r="V1125" s="26">
        <v>0</v>
      </c>
      <c r="W1125" s="26">
        <v>0</v>
      </c>
      <c r="X1125" s="26">
        <v>0</v>
      </c>
      <c r="Y1125" s="26">
        <v>0</v>
      </c>
      <c r="Z1125" s="26">
        <v>254500</v>
      </c>
      <c r="AA1125" s="26">
        <v>0</v>
      </c>
      <c r="AB1125" s="26">
        <v>0</v>
      </c>
      <c r="AC1125" s="26">
        <v>0</v>
      </c>
      <c r="AD1125" s="26">
        <v>0</v>
      </c>
      <c r="AE1125" s="26">
        <v>0</v>
      </c>
      <c r="AF1125" s="26">
        <v>0</v>
      </c>
      <c r="AG1125" s="22">
        <f t="shared" si="97"/>
        <v>0</v>
      </c>
      <c r="AH1125" s="22">
        <f t="shared" si="98"/>
        <v>254500</v>
      </c>
      <c r="AI1125" s="22">
        <f t="shared" si="99"/>
        <v>0</v>
      </c>
      <c r="AJ1125" s="22">
        <f t="shared" si="100"/>
        <v>0</v>
      </c>
      <c r="AK1125" s="22">
        <f t="shared" si="101"/>
        <v>254500</v>
      </c>
    </row>
    <row r="1126" spans="1:43">
      <c r="A1126" s="4" t="s">
        <v>15</v>
      </c>
      <c r="B1126" s="7" t="s">
        <v>144</v>
      </c>
      <c r="C1126" s="7" t="s">
        <v>1830</v>
      </c>
      <c r="D1126" s="7" t="s">
        <v>1841</v>
      </c>
      <c r="E1126" s="7" t="s">
        <v>124</v>
      </c>
      <c r="F1126" s="9" t="s">
        <v>12</v>
      </c>
      <c r="G1126" s="9" t="s">
        <v>11</v>
      </c>
      <c r="H1126" s="3" t="s">
        <v>1325</v>
      </c>
      <c r="I1126" s="28">
        <v>41274</v>
      </c>
      <c r="J1126" s="26"/>
      <c r="K1126" s="26"/>
      <c r="L1126" s="26"/>
      <c r="M1126" s="26"/>
      <c r="N1126" s="26"/>
      <c r="O1126" s="26"/>
      <c r="P1126" s="26"/>
      <c r="Q1126" s="26"/>
      <c r="R1126" s="26"/>
      <c r="S1126" s="26">
        <v>0</v>
      </c>
      <c r="T1126" s="26">
        <v>0</v>
      </c>
      <c r="U1126" s="26">
        <v>0</v>
      </c>
      <c r="V1126" s="26">
        <v>0</v>
      </c>
      <c r="W1126" s="26">
        <v>0</v>
      </c>
      <c r="X1126" s="26">
        <v>0</v>
      </c>
      <c r="Y1126" s="26">
        <v>0</v>
      </c>
      <c r="Z1126" s="26">
        <v>0</v>
      </c>
      <c r="AA1126" s="26">
        <v>500000</v>
      </c>
      <c r="AB1126" s="26">
        <v>0</v>
      </c>
      <c r="AC1126" s="26">
        <v>0</v>
      </c>
      <c r="AD1126" s="26">
        <v>0</v>
      </c>
      <c r="AE1126" s="26">
        <v>0</v>
      </c>
      <c r="AF1126" s="26">
        <v>0</v>
      </c>
      <c r="AG1126" s="22">
        <f t="shared" si="97"/>
        <v>0</v>
      </c>
      <c r="AH1126" s="22">
        <f t="shared" si="98"/>
        <v>500000</v>
      </c>
      <c r="AI1126" s="22">
        <f t="shared" si="99"/>
        <v>0</v>
      </c>
      <c r="AJ1126" s="22">
        <f t="shared" si="100"/>
        <v>0</v>
      </c>
      <c r="AK1126" s="22">
        <f t="shared" si="101"/>
        <v>500000</v>
      </c>
    </row>
    <row r="1127" spans="1:43">
      <c r="A1127" s="4" t="s">
        <v>15</v>
      </c>
      <c r="B1127" s="7" t="s">
        <v>142</v>
      </c>
      <c r="C1127" s="7" t="s">
        <v>1291</v>
      </c>
      <c r="D1127" s="7" t="s">
        <v>222</v>
      </c>
      <c r="E1127" s="7" t="s">
        <v>138</v>
      </c>
      <c r="F1127" s="9" t="s">
        <v>143</v>
      </c>
      <c r="G1127" s="9" t="s">
        <v>11</v>
      </c>
      <c r="H1127" s="3" t="s">
        <v>1325</v>
      </c>
      <c r="I1127" s="28">
        <v>41061</v>
      </c>
      <c r="J1127" s="26"/>
      <c r="K1127" s="26"/>
      <c r="L1127" s="26"/>
      <c r="M1127" s="26"/>
      <c r="N1127" s="26"/>
      <c r="O1127" s="26"/>
      <c r="P1127" s="26"/>
      <c r="Q1127" s="26"/>
      <c r="R1127" s="26"/>
      <c r="S1127" s="26">
        <v>0</v>
      </c>
      <c r="T1127" s="26">
        <v>0</v>
      </c>
      <c r="U1127" s="26">
        <v>1394281</v>
      </c>
      <c r="V1127" s="26">
        <v>0</v>
      </c>
      <c r="W1127" s="26">
        <v>0</v>
      </c>
      <c r="X1127" s="26">
        <v>0</v>
      </c>
      <c r="Y1127" s="26">
        <v>0</v>
      </c>
      <c r="Z1127" s="26">
        <v>0</v>
      </c>
      <c r="AA1127" s="26">
        <v>0</v>
      </c>
      <c r="AB1127" s="26">
        <v>0</v>
      </c>
      <c r="AC1127" s="26">
        <v>0</v>
      </c>
      <c r="AD1127" s="26">
        <v>0</v>
      </c>
      <c r="AE1127" s="26">
        <v>0</v>
      </c>
      <c r="AF1127" s="26">
        <v>0</v>
      </c>
      <c r="AG1127" s="22">
        <f t="shared" si="97"/>
        <v>0</v>
      </c>
      <c r="AH1127" s="22">
        <f t="shared" si="98"/>
        <v>1394281</v>
      </c>
      <c r="AI1127" s="22">
        <f t="shared" si="99"/>
        <v>0</v>
      </c>
      <c r="AJ1127" s="22">
        <f t="shared" si="100"/>
        <v>0</v>
      </c>
      <c r="AK1127" s="22">
        <f t="shared" si="101"/>
        <v>1394281</v>
      </c>
    </row>
    <row r="1128" spans="1:43">
      <c r="A1128" s="4" t="s">
        <v>15</v>
      </c>
      <c r="B1128" s="7" t="s">
        <v>144</v>
      </c>
      <c r="C1128" s="7" t="s">
        <v>1297</v>
      </c>
      <c r="D1128" s="7" t="s">
        <v>1240</v>
      </c>
      <c r="E1128" s="7" t="s">
        <v>121</v>
      </c>
      <c r="F1128" s="9" t="s">
        <v>143</v>
      </c>
      <c r="G1128" s="9" t="s">
        <v>11</v>
      </c>
      <c r="H1128" s="3" t="s">
        <v>1325</v>
      </c>
      <c r="I1128" s="28">
        <v>41030</v>
      </c>
      <c r="J1128" s="26"/>
      <c r="K1128" s="26"/>
      <c r="L1128" s="26"/>
      <c r="M1128" s="26"/>
      <c r="N1128" s="26"/>
      <c r="O1128" s="26"/>
      <c r="P1128" s="26"/>
      <c r="Q1128" s="26"/>
      <c r="R1128" s="26"/>
      <c r="S1128" s="26">
        <v>0</v>
      </c>
      <c r="T1128" s="26">
        <v>1609128.05</v>
      </c>
      <c r="U1128" s="26">
        <v>0</v>
      </c>
      <c r="V1128" s="26">
        <v>0</v>
      </c>
      <c r="W1128" s="26">
        <v>0</v>
      </c>
      <c r="X1128" s="26">
        <v>0</v>
      </c>
      <c r="Y1128" s="26">
        <v>0</v>
      </c>
      <c r="Z1128" s="26">
        <v>0</v>
      </c>
      <c r="AA1128" s="26">
        <v>0</v>
      </c>
      <c r="AB1128" s="26">
        <v>0</v>
      </c>
      <c r="AC1128" s="26">
        <v>0</v>
      </c>
      <c r="AD1128" s="26">
        <v>0</v>
      </c>
      <c r="AE1128" s="26">
        <v>0</v>
      </c>
      <c r="AF1128" s="26">
        <v>0</v>
      </c>
      <c r="AG1128" s="22">
        <f t="shared" si="97"/>
        <v>0</v>
      </c>
      <c r="AH1128" s="22">
        <f t="shared" si="98"/>
        <v>1609128.05</v>
      </c>
      <c r="AI1128" s="22">
        <f t="shared" si="99"/>
        <v>0</v>
      </c>
      <c r="AJ1128" s="22">
        <f t="shared" si="100"/>
        <v>0</v>
      </c>
      <c r="AK1128" s="22">
        <f t="shared" si="101"/>
        <v>1609128.05</v>
      </c>
    </row>
    <row r="1129" spans="1:43">
      <c r="A1129" s="4" t="s">
        <v>16</v>
      </c>
      <c r="B1129" s="7" t="s">
        <v>133</v>
      </c>
      <c r="C1129" s="7" t="s">
        <v>215</v>
      </c>
      <c r="D1129" s="7" t="s">
        <v>227</v>
      </c>
      <c r="E1129" s="7" t="s">
        <v>91</v>
      </c>
      <c r="F1129" s="9" t="s">
        <v>143</v>
      </c>
      <c r="G1129" s="9" t="s">
        <v>11</v>
      </c>
      <c r="H1129" s="3" t="s">
        <v>1325</v>
      </c>
      <c r="I1129" s="28">
        <v>41090</v>
      </c>
      <c r="J1129" s="26"/>
      <c r="K1129" s="26"/>
      <c r="L1129" s="26"/>
      <c r="M1129" s="26"/>
      <c r="N1129" s="26"/>
      <c r="O1129" s="26"/>
      <c r="P1129" s="26"/>
      <c r="Q1129" s="26"/>
      <c r="R1129" s="26"/>
      <c r="S1129" s="26">
        <v>0</v>
      </c>
      <c r="T1129" s="26">
        <v>0</v>
      </c>
      <c r="U1129" s="26">
        <v>4385581.1400000006</v>
      </c>
      <c r="V1129" s="26">
        <v>0</v>
      </c>
      <c r="W1129" s="26">
        <v>0</v>
      </c>
      <c r="X1129" s="26">
        <v>0</v>
      </c>
      <c r="Y1129" s="26">
        <v>0</v>
      </c>
      <c r="Z1129" s="26">
        <v>0</v>
      </c>
      <c r="AA1129" s="26">
        <v>0</v>
      </c>
      <c r="AB1129" s="26">
        <v>0</v>
      </c>
      <c r="AC1129" s="26">
        <v>0</v>
      </c>
      <c r="AD1129" s="26">
        <v>0</v>
      </c>
      <c r="AE1129" s="26">
        <v>0</v>
      </c>
      <c r="AF1129" s="26">
        <v>0</v>
      </c>
      <c r="AG1129" s="22">
        <f t="shared" si="97"/>
        <v>0</v>
      </c>
      <c r="AH1129" s="22">
        <f t="shared" si="98"/>
        <v>4385581.1400000006</v>
      </c>
      <c r="AI1129" s="22">
        <f t="shared" si="99"/>
        <v>0</v>
      </c>
      <c r="AJ1129" s="22">
        <f t="shared" si="100"/>
        <v>0</v>
      </c>
      <c r="AK1129" s="22">
        <f t="shared" si="101"/>
        <v>4385581.1400000006</v>
      </c>
    </row>
    <row r="1130" spans="1:43">
      <c r="A1130" s="4" t="s">
        <v>16</v>
      </c>
      <c r="B1130" s="7" t="s">
        <v>133</v>
      </c>
      <c r="C1130" s="7" t="s">
        <v>1831</v>
      </c>
      <c r="D1130" s="7" t="s">
        <v>1842</v>
      </c>
      <c r="E1130" s="7" t="s">
        <v>96</v>
      </c>
      <c r="F1130" s="9" t="s">
        <v>143</v>
      </c>
      <c r="G1130" s="9" t="s">
        <v>11</v>
      </c>
      <c r="H1130" s="3" t="s">
        <v>1325</v>
      </c>
      <c r="I1130" s="28" t="s">
        <v>13</v>
      </c>
      <c r="J1130" s="26"/>
      <c r="K1130" s="26"/>
      <c r="L1130" s="26"/>
      <c r="M1130" s="26"/>
      <c r="N1130" s="26"/>
      <c r="O1130" s="26"/>
      <c r="P1130" s="29"/>
      <c r="Q1130" s="29"/>
      <c r="R1130" s="29"/>
      <c r="S1130" s="29">
        <v>887917.80000000016</v>
      </c>
      <c r="T1130" s="29">
        <v>877347.35000000033</v>
      </c>
      <c r="U1130" s="29">
        <v>877347.35000000033</v>
      </c>
      <c r="V1130" s="29">
        <v>877347.35000000033</v>
      </c>
      <c r="W1130" s="29">
        <v>877347.35000000033</v>
      </c>
      <c r="X1130" s="29">
        <v>887917.80000000016</v>
      </c>
      <c r="Y1130" s="29">
        <v>877347.35000000033</v>
      </c>
      <c r="Z1130" s="29">
        <v>887917.80000000016</v>
      </c>
      <c r="AA1130" s="29">
        <v>877347.35000000033</v>
      </c>
      <c r="AB1130" s="29">
        <v>1559729.6671000002</v>
      </c>
      <c r="AC1130" s="29">
        <v>1578521.5908000004</v>
      </c>
      <c r="AD1130" s="29">
        <v>1559729.6671000002</v>
      </c>
      <c r="AE1130" s="29">
        <v>1578521.5908000004</v>
      </c>
      <c r="AF1130" s="29">
        <v>1559729.6671000002</v>
      </c>
      <c r="AG1130" s="22">
        <f t="shared" si="97"/>
        <v>0</v>
      </c>
      <c r="AH1130" s="22">
        <f t="shared" si="98"/>
        <v>7927837.5000000028</v>
      </c>
      <c r="AI1130" s="22">
        <f t="shared" si="99"/>
        <v>4697980.9250000007</v>
      </c>
      <c r="AJ1130" s="22">
        <f t="shared" si="100"/>
        <v>3138251.2579000005</v>
      </c>
      <c r="AK1130" s="22">
        <f t="shared" si="101"/>
        <v>15764069.682900004</v>
      </c>
      <c r="AM1130" s="10"/>
      <c r="AN1130" s="10"/>
      <c r="AO1130" s="10"/>
      <c r="AP1130" s="10"/>
      <c r="AQ1130" s="10"/>
    </row>
    <row r="1131" spans="1:43">
      <c r="A1131" s="4" t="s">
        <v>16</v>
      </c>
      <c r="B1131" s="7" t="s">
        <v>1203</v>
      </c>
      <c r="C1131" s="7" t="s">
        <v>1832</v>
      </c>
      <c r="D1131" s="7" t="s">
        <v>1843</v>
      </c>
      <c r="E1131" s="7" t="s">
        <v>96</v>
      </c>
      <c r="F1131" s="9" t="s">
        <v>143</v>
      </c>
      <c r="G1131" s="9" t="s">
        <v>11</v>
      </c>
      <c r="H1131" s="3" t="s">
        <v>1325</v>
      </c>
      <c r="I1131" s="28" t="s">
        <v>13</v>
      </c>
      <c r="J1131" s="26"/>
      <c r="K1131" s="26"/>
      <c r="L1131" s="26"/>
      <c r="M1131" s="26"/>
      <c r="N1131" s="26"/>
      <c r="O1131" s="26"/>
      <c r="P1131" s="29"/>
      <c r="Q1131" s="29"/>
      <c r="R1131" s="29"/>
      <c r="S1131" s="29">
        <v>484318.8</v>
      </c>
      <c r="T1131" s="29">
        <v>478553.10000000009</v>
      </c>
      <c r="U1131" s="29">
        <v>478553.10000000009</v>
      </c>
      <c r="V1131" s="29">
        <v>478553.10000000009</v>
      </c>
      <c r="W1131" s="29">
        <v>478553.10000000009</v>
      </c>
      <c r="X1131" s="29">
        <v>484318.8</v>
      </c>
      <c r="Y1131" s="29">
        <v>478553.10000000009</v>
      </c>
      <c r="Z1131" s="29">
        <v>484318.8</v>
      </c>
      <c r="AA1131" s="29">
        <v>478553.10000000009</v>
      </c>
      <c r="AB1131" s="29">
        <v>850761.63659999997</v>
      </c>
      <c r="AC1131" s="29">
        <v>861011.77679999999</v>
      </c>
      <c r="AD1131" s="29">
        <v>850761.63659999997</v>
      </c>
      <c r="AE1131" s="29">
        <v>861011.77679999999</v>
      </c>
      <c r="AF1131" s="29">
        <v>850761.63659999997</v>
      </c>
      <c r="AG1131" s="22">
        <f t="shared" si="97"/>
        <v>0</v>
      </c>
      <c r="AH1131" s="22">
        <f t="shared" si="98"/>
        <v>4324275</v>
      </c>
      <c r="AI1131" s="22">
        <f t="shared" si="99"/>
        <v>2562535.0499999998</v>
      </c>
      <c r="AJ1131" s="22">
        <f t="shared" si="100"/>
        <v>1711773.4134</v>
      </c>
      <c r="AK1131" s="22">
        <f t="shared" si="101"/>
        <v>8598583.4634000007</v>
      </c>
      <c r="AM1131" s="10"/>
      <c r="AN1131" s="10"/>
      <c r="AO1131" s="10"/>
      <c r="AP1131" s="10"/>
      <c r="AQ1131" s="10"/>
    </row>
    <row r="1132" spans="1:43">
      <c r="A1132" s="4" t="s">
        <v>16</v>
      </c>
      <c r="B1132" s="7" t="s">
        <v>146</v>
      </c>
      <c r="C1132" s="7" t="s">
        <v>1833</v>
      </c>
      <c r="D1132" s="7" t="s">
        <v>1844</v>
      </c>
      <c r="E1132" s="7" t="s">
        <v>96</v>
      </c>
      <c r="F1132" s="9" t="s">
        <v>143</v>
      </c>
      <c r="G1132" s="9" t="s">
        <v>11</v>
      </c>
      <c r="H1132" s="3" t="s">
        <v>1325</v>
      </c>
      <c r="I1132" s="28" t="s">
        <v>13</v>
      </c>
      <c r="J1132" s="26"/>
      <c r="K1132" s="26"/>
      <c r="L1132" s="26"/>
      <c r="M1132" s="26"/>
      <c r="N1132" s="26"/>
      <c r="O1132" s="26"/>
      <c r="P1132" s="29"/>
      <c r="Q1132" s="29"/>
      <c r="R1132" s="29"/>
      <c r="S1132" s="29">
        <v>242159.4</v>
      </c>
      <c r="T1132" s="29">
        <v>239276.55000000005</v>
      </c>
      <c r="U1132" s="29">
        <v>239276.55000000005</v>
      </c>
      <c r="V1132" s="29">
        <v>239276.55000000005</v>
      </c>
      <c r="W1132" s="29">
        <v>239276.55000000005</v>
      </c>
      <c r="X1132" s="29">
        <v>242159.4</v>
      </c>
      <c r="Y1132" s="29">
        <v>239276.55000000005</v>
      </c>
      <c r="Z1132" s="29">
        <v>242159.4</v>
      </c>
      <c r="AA1132" s="29">
        <v>239276.55000000005</v>
      </c>
      <c r="AB1132" s="29">
        <v>425380.81829999998</v>
      </c>
      <c r="AC1132" s="29">
        <v>430505.8884</v>
      </c>
      <c r="AD1132" s="29">
        <v>425380.81829999998</v>
      </c>
      <c r="AE1132" s="29">
        <v>430505.8884</v>
      </c>
      <c r="AF1132" s="29">
        <v>425380.81829999998</v>
      </c>
      <c r="AG1132" s="22">
        <f t="shared" ref="AG1132:AG1169" si="102">SUM(J1132:O1132)</f>
        <v>0</v>
      </c>
      <c r="AH1132" s="22">
        <f t="shared" ref="AH1132:AH1169" si="103">SUM(P1132:AA1132)</f>
        <v>2162137.5</v>
      </c>
      <c r="AI1132" s="22">
        <f t="shared" ref="AI1132:AI1169" si="104">SUM(AB1132:AD1132)</f>
        <v>1281267.5249999999</v>
      </c>
      <c r="AJ1132" s="22">
        <f t="shared" si="100"/>
        <v>855886.70669999998</v>
      </c>
      <c r="AK1132" s="22">
        <f t="shared" si="101"/>
        <v>4299291.7317000004</v>
      </c>
      <c r="AM1132" s="10"/>
      <c r="AN1132" s="10"/>
      <c r="AO1132" s="10"/>
      <c r="AP1132" s="10"/>
      <c r="AQ1132" s="10"/>
    </row>
    <row r="1133" spans="1:43">
      <c r="A1133" s="4" t="s">
        <v>16</v>
      </c>
      <c r="B1133" s="7" t="s">
        <v>133</v>
      </c>
      <c r="C1133" s="7" t="s">
        <v>1300</v>
      </c>
      <c r="D1133" s="7" t="s">
        <v>1243</v>
      </c>
      <c r="E1133" s="7" t="s">
        <v>97</v>
      </c>
      <c r="F1133" s="9" t="s">
        <v>141</v>
      </c>
      <c r="G1133" s="9" t="s">
        <v>133</v>
      </c>
      <c r="H1133" s="3" t="s">
        <v>1325</v>
      </c>
      <c r="I1133" s="28">
        <v>41274</v>
      </c>
      <c r="J1133" s="26"/>
      <c r="K1133" s="26"/>
      <c r="L1133" s="26"/>
      <c r="M1133" s="26"/>
      <c r="N1133" s="26"/>
      <c r="O1133" s="26"/>
      <c r="P1133" s="26"/>
      <c r="Q1133" s="26"/>
      <c r="R1133" s="26"/>
      <c r="S1133" s="26">
        <v>0</v>
      </c>
      <c r="T1133" s="26">
        <v>0</v>
      </c>
      <c r="U1133" s="26">
        <v>0</v>
      </c>
      <c r="V1133" s="26">
        <v>0</v>
      </c>
      <c r="W1133" s="26">
        <v>0</v>
      </c>
      <c r="X1133" s="26">
        <v>0</v>
      </c>
      <c r="Y1133" s="26">
        <v>0</v>
      </c>
      <c r="Z1133" s="26">
        <v>0</v>
      </c>
      <c r="AA1133" s="26">
        <v>630260.99</v>
      </c>
      <c r="AB1133" s="26">
        <v>0</v>
      </c>
      <c r="AC1133" s="26">
        <v>0</v>
      </c>
      <c r="AD1133" s="26">
        <v>0</v>
      </c>
      <c r="AE1133" s="26">
        <v>0</v>
      </c>
      <c r="AF1133" s="26">
        <v>0</v>
      </c>
      <c r="AG1133" s="22">
        <f t="shared" si="102"/>
        <v>0</v>
      </c>
      <c r="AH1133" s="22">
        <f t="shared" si="103"/>
        <v>630260.99</v>
      </c>
      <c r="AI1133" s="22">
        <f t="shared" si="104"/>
        <v>0</v>
      </c>
      <c r="AJ1133" s="22">
        <f t="shared" si="100"/>
        <v>0</v>
      </c>
      <c r="AK1133" s="22">
        <f t="shared" si="101"/>
        <v>630260.99</v>
      </c>
    </row>
    <row r="1134" spans="1:43">
      <c r="A1134" s="4" t="s">
        <v>16</v>
      </c>
      <c r="B1134" s="7" t="s">
        <v>1203</v>
      </c>
      <c r="C1134" s="7" t="s">
        <v>209</v>
      </c>
      <c r="D1134" s="7" t="s">
        <v>1207</v>
      </c>
      <c r="E1134" s="7" t="s">
        <v>122</v>
      </c>
      <c r="F1134" s="9" t="s">
        <v>12</v>
      </c>
      <c r="G1134" s="9" t="s">
        <v>147</v>
      </c>
      <c r="H1134" s="3" t="s">
        <v>1325</v>
      </c>
      <c r="I1134" s="28">
        <v>41258</v>
      </c>
      <c r="J1134" s="26"/>
      <c r="K1134" s="26"/>
      <c r="L1134" s="26"/>
      <c r="M1134" s="26"/>
      <c r="N1134" s="26"/>
      <c r="O1134" s="26"/>
      <c r="P1134" s="26"/>
      <c r="Q1134" s="26"/>
      <c r="R1134" s="26"/>
      <c r="S1134" s="26">
        <v>0</v>
      </c>
      <c r="T1134" s="26">
        <v>0</v>
      </c>
      <c r="U1134" s="26">
        <v>0</v>
      </c>
      <c r="V1134" s="26">
        <v>0</v>
      </c>
      <c r="W1134" s="26">
        <v>0</v>
      </c>
      <c r="X1134" s="26">
        <v>0</v>
      </c>
      <c r="Y1134" s="26">
        <v>0</v>
      </c>
      <c r="Z1134" s="26">
        <v>0</v>
      </c>
      <c r="AA1134" s="26">
        <v>350000.00000000006</v>
      </c>
      <c r="AB1134" s="26">
        <v>0</v>
      </c>
      <c r="AC1134" s="26">
        <v>0</v>
      </c>
      <c r="AD1134" s="26">
        <v>0</v>
      </c>
      <c r="AE1134" s="26">
        <v>0</v>
      </c>
      <c r="AF1134" s="26">
        <v>0</v>
      </c>
      <c r="AG1134" s="22">
        <f t="shared" si="102"/>
        <v>0</v>
      </c>
      <c r="AH1134" s="22">
        <f t="shared" si="103"/>
        <v>350000.00000000006</v>
      </c>
      <c r="AI1134" s="22">
        <f t="shared" si="104"/>
        <v>0</v>
      </c>
      <c r="AJ1134" s="22">
        <f t="shared" si="100"/>
        <v>0</v>
      </c>
      <c r="AK1134" s="22">
        <f t="shared" si="101"/>
        <v>350000.00000000006</v>
      </c>
    </row>
    <row r="1135" spans="1:43">
      <c r="A1135" s="4" t="s">
        <v>16</v>
      </c>
      <c r="B1135" s="7" t="s">
        <v>133</v>
      </c>
      <c r="C1135" s="7" t="s">
        <v>209</v>
      </c>
      <c r="D1135" s="7" t="s">
        <v>1208</v>
      </c>
      <c r="E1135" s="7" t="s">
        <v>122</v>
      </c>
      <c r="F1135" s="9" t="s">
        <v>12</v>
      </c>
      <c r="G1135" s="9" t="s">
        <v>133</v>
      </c>
      <c r="H1135" s="3" t="s">
        <v>1325</v>
      </c>
      <c r="I1135" s="28">
        <v>41258</v>
      </c>
      <c r="J1135" s="26"/>
      <c r="K1135" s="26"/>
      <c r="L1135" s="26"/>
      <c r="M1135" s="26"/>
      <c r="N1135" s="26"/>
      <c r="O1135" s="26"/>
      <c r="P1135" s="26"/>
      <c r="Q1135" s="26"/>
      <c r="R1135" s="26"/>
      <c r="S1135" s="26">
        <v>0</v>
      </c>
      <c r="T1135" s="26">
        <v>0</v>
      </c>
      <c r="U1135" s="26">
        <v>0</v>
      </c>
      <c r="V1135" s="26">
        <v>0</v>
      </c>
      <c r="W1135" s="26">
        <v>0</v>
      </c>
      <c r="X1135" s="26">
        <v>0</v>
      </c>
      <c r="Y1135" s="26">
        <v>0</v>
      </c>
      <c r="Z1135" s="26">
        <v>0</v>
      </c>
      <c r="AA1135" s="26">
        <v>350000.00000000006</v>
      </c>
      <c r="AB1135" s="26">
        <v>0</v>
      </c>
      <c r="AC1135" s="26">
        <v>0</v>
      </c>
      <c r="AD1135" s="26">
        <v>0</v>
      </c>
      <c r="AE1135" s="26">
        <v>0</v>
      </c>
      <c r="AF1135" s="26">
        <v>0</v>
      </c>
      <c r="AG1135" s="22">
        <f t="shared" si="102"/>
        <v>0</v>
      </c>
      <c r="AH1135" s="22">
        <f t="shared" si="103"/>
        <v>350000.00000000006</v>
      </c>
      <c r="AI1135" s="22">
        <f t="shared" si="104"/>
        <v>0</v>
      </c>
      <c r="AJ1135" s="22">
        <f t="shared" si="100"/>
        <v>0</v>
      </c>
      <c r="AK1135" s="22">
        <f t="shared" si="101"/>
        <v>350000.00000000006</v>
      </c>
    </row>
    <row r="1136" spans="1:43">
      <c r="A1136" s="4" t="s">
        <v>16</v>
      </c>
      <c r="B1136" s="7" t="s">
        <v>146</v>
      </c>
      <c r="C1136" s="7" t="s">
        <v>30</v>
      </c>
      <c r="D1136" s="7" t="s">
        <v>86</v>
      </c>
      <c r="E1136" s="7" t="s">
        <v>122</v>
      </c>
      <c r="F1136" s="9" t="s">
        <v>12</v>
      </c>
      <c r="G1136" s="9" t="s">
        <v>146</v>
      </c>
      <c r="H1136" s="3" t="s">
        <v>1325</v>
      </c>
      <c r="I1136" s="28" t="s">
        <v>13</v>
      </c>
      <c r="J1136" s="26"/>
      <c r="K1136" s="26"/>
      <c r="L1136" s="26"/>
      <c r="M1136" s="26"/>
      <c r="N1136" s="26"/>
      <c r="O1136" s="26"/>
      <c r="P1136" s="26"/>
      <c r="Q1136" s="26"/>
      <c r="R1136" s="26"/>
      <c r="S1136" s="26">
        <v>950170.5</v>
      </c>
      <c r="T1136" s="26">
        <v>0</v>
      </c>
      <c r="U1136" s="26">
        <v>0</v>
      </c>
      <c r="V1136" s="26">
        <v>64800</v>
      </c>
      <c r="W1136" s="26">
        <v>194928.12</v>
      </c>
      <c r="X1136" s="26">
        <v>64800</v>
      </c>
      <c r="Y1136" s="26">
        <v>0</v>
      </c>
      <c r="Z1136" s="26">
        <v>162490.85999999999</v>
      </c>
      <c r="AA1136" s="26">
        <v>0</v>
      </c>
      <c r="AB1136" s="26">
        <v>0</v>
      </c>
      <c r="AC1136" s="26">
        <v>0</v>
      </c>
      <c r="AD1136" s="26">
        <v>0</v>
      </c>
      <c r="AE1136" s="26">
        <v>0</v>
      </c>
      <c r="AF1136" s="26">
        <v>0</v>
      </c>
      <c r="AG1136" s="22">
        <f t="shared" si="102"/>
        <v>0</v>
      </c>
      <c r="AH1136" s="22">
        <f t="shared" si="103"/>
        <v>1437189.48</v>
      </c>
      <c r="AI1136" s="22">
        <f t="shared" si="104"/>
        <v>0</v>
      </c>
      <c r="AJ1136" s="22">
        <f t="shared" si="100"/>
        <v>0</v>
      </c>
      <c r="AK1136" s="22">
        <f t="shared" si="101"/>
        <v>1437189.48</v>
      </c>
    </row>
    <row r="1137" spans="1:37">
      <c r="A1137" s="4" t="s">
        <v>16</v>
      </c>
      <c r="B1137" s="7" t="s">
        <v>133</v>
      </c>
      <c r="C1137" s="7" t="s">
        <v>31</v>
      </c>
      <c r="D1137" s="7" t="s">
        <v>87</v>
      </c>
      <c r="E1137" s="7" t="s">
        <v>122</v>
      </c>
      <c r="F1137" s="9" t="s">
        <v>12</v>
      </c>
      <c r="G1137" s="9" t="s">
        <v>133</v>
      </c>
      <c r="H1137" s="3" t="s">
        <v>1325</v>
      </c>
      <c r="I1137" s="28" t="s">
        <v>13</v>
      </c>
      <c r="J1137" s="26"/>
      <c r="K1137" s="26"/>
      <c r="L1137" s="26"/>
      <c r="M1137" s="26"/>
      <c r="N1137" s="26"/>
      <c r="O1137" s="26"/>
      <c r="P1137" s="26"/>
      <c r="Q1137" s="26"/>
      <c r="R1137" s="26"/>
      <c r="S1137" s="26">
        <v>818843.58000000007</v>
      </c>
      <c r="T1137" s="26">
        <v>227290.86</v>
      </c>
      <c r="U1137" s="26">
        <v>2311842.7079999996</v>
      </c>
      <c r="V1137" s="26">
        <v>361049.4</v>
      </c>
      <c r="W1137" s="26">
        <v>0</v>
      </c>
      <c r="X1137" s="26">
        <v>0</v>
      </c>
      <c r="Y1137" s="26">
        <v>641814.84</v>
      </c>
      <c r="Z1137" s="26">
        <v>0</v>
      </c>
      <c r="AA1137" s="26">
        <v>891861.84000000008</v>
      </c>
      <c r="AB1137" s="26">
        <v>434532.6</v>
      </c>
      <c r="AC1137" s="26">
        <v>0</v>
      </c>
      <c r="AD1137" s="26">
        <v>0</v>
      </c>
      <c r="AE1137" s="26">
        <v>0</v>
      </c>
      <c r="AF1137" s="26">
        <v>29160</v>
      </c>
      <c r="AG1137" s="22">
        <f t="shared" si="102"/>
        <v>0</v>
      </c>
      <c r="AH1137" s="22">
        <f t="shared" si="103"/>
        <v>5252703.2279999992</v>
      </c>
      <c r="AI1137" s="22">
        <f t="shared" si="104"/>
        <v>434532.6</v>
      </c>
      <c r="AJ1137" s="22">
        <f t="shared" si="100"/>
        <v>29160</v>
      </c>
      <c r="AK1137" s="22">
        <f t="shared" si="101"/>
        <v>5716395.8279999988</v>
      </c>
    </row>
    <row r="1138" spans="1:37">
      <c r="A1138" s="4" t="s">
        <v>16</v>
      </c>
      <c r="B1138" s="7" t="s">
        <v>1203</v>
      </c>
      <c r="C1138" s="7" t="s">
        <v>32</v>
      </c>
      <c r="D1138" s="7" t="s">
        <v>88</v>
      </c>
      <c r="E1138" s="7" t="s">
        <v>122</v>
      </c>
      <c r="F1138" s="9" t="s">
        <v>12</v>
      </c>
      <c r="G1138" s="9" t="s">
        <v>147</v>
      </c>
      <c r="H1138" s="3" t="s">
        <v>1325</v>
      </c>
      <c r="I1138" s="28" t="s">
        <v>13</v>
      </c>
      <c r="J1138" s="26"/>
      <c r="K1138" s="26"/>
      <c r="L1138" s="26"/>
      <c r="M1138" s="26"/>
      <c r="N1138" s="26"/>
      <c r="O1138" s="26"/>
      <c r="P1138" s="26"/>
      <c r="Q1138" s="26"/>
      <c r="R1138" s="26"/>
      <c r="S1138" s="26">
        <v>0</v>
      </c>
      <c r="T1138" s="26">
        <v>0</v>
      </c>
      <c r="U1138" s="26">
        <v>210569.22</v>
      </c>
      <c r="V1138" s="26">
        <v>247147.2</v>
      </c>
      <c r="W1138" s="26">
        <v>0</v>
      </c>
      <c r="X1138" s="26">
        <v>251213.4</v>
      </c>
      <c r="Y1138" s="26">
        <v>64800</v>
      </c>
      <c r="Z1138" s="26">
        <v>266635.8</v>
      </c>
      <c r="AA1138" s="26">
        <v>0</v>
      </c>
      <c r="AB1138" s="26">
        <v>0</v>
      </c>
      <c r="AC1138" s="26">
        <v>0</v>
      </c>
      <c r="AD1138" s="26">
        <v>0</v>
      </c>
      <c r="AE1138" s="26">
        <v>0</v>
      </c>
      <c r="AF1138" s="26">
        <v>0</v>
      </c>
      <c r="AG1138" s="22">
        <f t="shared" si="102"/>
        <v>0</v>
      </c>
      <c r="AH1138" s="22">
        <f t="shared" si="103"/>
        <v>1040365.6200000001</v>
      </c>
      <c r="AI1138" s="22">
        <f t="shared" si="104"/>
        <v>0</v>
      </c>
      <c r="AJ1138" s="22">
        <f t="shared" si="100"/>
        <v>0</v>
      </c>
      <c r="AK1138" s="22">
        <f t="shared" si="101"/>
        <v>1040365.6200000001</v>
      </c>
    </row>
    <row r="1139" spans="1:37">
      <c r="A1139" s="4" t="s">
        <v>16</v>
      </c>
      <c r="B1139" s="7" t="s">
        <v>133</v>
      </c>
      <c r="C1139" s="7" t="s">
        <v>1281</v>
      </c>
      <c r="D1139" s="7" t="s">
        <v>1213</v>
      </c>
      <c r="E1139" s="7" t="s">
        <v>99</v>
      </c>
      <c r="F1139" s="9" t="s">
        <v>143</v>
      </c>
      <c r="G1139" s="9" t="s">
        <v>11</v>
      </c>
      <c r="H1139" s="3" t="s">
        <v>1325</v>
      </c>
      <c r="I1139" s="28">
        <v>41030</v>
      </c>
      <c r="J1139" s="26"/>
      <c r="K1139" s="26"/>
      <c r="L1139" s="26"/>
      <c r="M1139" s="26"/>
      <c r="N1139" s="26"/>
      <c r="O1139" s="26"/>
      <c r="P1139" s="26"/>
      <c r="Q1139" s="26"/>
      <c r="R1139" s="26"/>
      <c r="S1139" s="26">
        <v>0</v>
      </c>
      <c r="T1139" s="26">
        <v>4485382.55</v>
      </c>
      <c r="U1139" s="26">
        <v>0</v>
      </c>
      <c r="V1139" s="26">
        <v>0</v>
      </c>
      <c r="W1139" s="26">
        <v>0</v>
      </c>
      <c r="X1139" s="26">
        <v>0</v>
      </c>
      <c r="Y1139" s="26">
        <v>0</v>
      </c>
      <c r="Z1139" s="26">
        <v>0</v>
      </c>
      <c r="AA1139" s="26">
        <v>0</v>
      </c>
      <c r="AB1139" s="26">
        <v>0</v>
      </c>
      <c r="AC1139" s="26">
        <v>0</v>
      </c>
      <c r="AD1139" s="26">
        <v>0</v>
      </c>
      <c r="AE1139" s="26">
        <v>0</v>
      </c>
      <c r="AF1139" s="26">
        <v>0</v>
      </c>
      <c r="AG1139" s="22">
        <f t="shared" si="102"/>
        <v>0</v>
      </c>
      <c r="AH1139" s="22">
        <f t="shared" si="103"/>
        <v>4485382.55</v>
      </c>
      <c r="AI1139" s="22">
        <f t="shared" si="104"/>
        <v>0</v>
      </c>
      <c r="AJ1139" s="22">
        <f t="shared" si="100"/>
        <v>0</v>
      </c>
      <c r="AK1139" s="22">
        <f t="shared" si="101"/>
        <v>4485382.55</v>
      </c>
    </row>
    <row r="1140" spans="1:37">
      <c r="A1140" s="4" t="s">
        <v>16</v>
      </c>
      <c r="B1140" s="7" t="s">
        <v>133</v>
      </c>
      <c r="C1140" s="7" t="s">
        <v>1281</v>
      </c>
      <c r="D1140" s="7" t="s">
        <v>1213</v>
      </c>
      <c r="E1140" s="7" t="s">
        <v>99</v>
      </c>
      <c r="F1140" s="9" t="s">
        <v>141</v>
      </c>
      <c r="G1140" s="9" t="s">
        <v>133</v>
      </c>
      <c r="H1140" s="3" t="s">
        <v>1325</v>
      </c>
      <c r="I1140" s="28">
        <v>41030</v>
      </c>
      <c r="J1140" s="26"/>
      <c r="K1140" s="26"/>
      <c r="L1140" s="26"/>
      <c r="M1140" s="26"/>
      <c r="N1140" s="26"/>
      <c r="O1140" s="26"/>
      <c r="P1140" s="26"/>
      <c r="Q1140" s="26"/>
      <c r="R1140" s="26"/>
      <c r="S1140" s="26">
        <v>0</v>
      </c>
      <c r="T1140" s="26">
        <v>17775267.009999998</v>
      </c>
      <c r="U1140" s="26">
        <v>0</v>
      </c>
      <c r="V1140" s="26">
        <v>0</v>
      </c>
      <c r="W1140" s="26">
        <v>0</v>
      </c>
      <c r="X1140" s="26">
        <v>0</v>
      </c>
      <c r="Y1140" s="26">
        <v>0</v>
      </c>
      <c r="Z1140" s="26">
        <v>0</v>
      </c>
      <c r="AA1140" s="26">
        <v>0</v>
      </c>
      <c r="AB1140" s="26">
        <v>0</v>
      </c>
      <c r="AC1140" s="26">
        <v>0</v>
      </c>
      <c r="AD1140" s="26">
        <v>0</v>
      </c>
      <c r="AE1140" s="26">
        <v>0</v>
      </c>
      <c r="AF1140" s="26">
        <v>0</v>
      </c>
      <c r="AG1140" s="22">
        <f t="shared" si="102"/>
        <v>0</v>
      </c>
      <c r="AH1140" s="22">
        <f t="shared" si="103"/>
        <v>17775267.009999998</v>
      </c>
      <c r="AI1140" s="22">
        <f t="shared" si="104"/>
        <v>0</v>
      </c>
      <c r="AJ1140" s="22">
        <f t="shared" si="100"/>
        <v>0</v>
      </c>
      <c r="AK1140" s="22">
        <f t="shared" si="101"/>
        <v>17775267.009999998</v>
      </c>
    </row>
    <row r="1141" spans="1:37">
      <c r="A1141" s="4" t="s">
        <v>16</v>
      </c>
      <c r="B1141" s="7" t="s">
        <v>133</v>
      </c>
      <c r="C1141" s="7" t="s">
        <v>1288</v>
      </c>
      <c r="D1141" s="7" t="s">
        <v>1225</v>
      </c>
      <c r="E1141" s="7" t="s">
        <v>100</v>
      </c>
      <c r="F1141" s="9" t="s">
        <v>143</v>
      </c>
      <c r="G1141" s="9" t="s">
        <v>11</v>
      </c>
      <c r="H1141" s="3" t="s">
        <v>1325</v>
      </c>
      <c r="I1141" s="28">
        <v>41395</v>
      </c>
      <c r="J1141" s="26"/>
      <c r="K1141" s="26"/>
      <c r="L1141" s="26"/>
      <c r="M1141" s="26"/>
      <c r="N1141" s="26"/>
      <c r="O1141" s="26"/>
      <c r="P1141" s="26"/>
      <c r="Q1141" s="26"/>
      <c r="R1141" s="26"/>
      <c r="S1141" s="26">
        <v>0</v>
      </c>
      <c r="T1141" s="26">
        <v>0</v>
      </c>
      <c r="U1141" s="26">
        <v>0</v>
      </c>
      <c r="V1141" s="26">
        <v>0</v>
      </c>
      <c r="W1141" s="26">
        <v>0</v>
      </c>
      <c r="X1141" s="26">
        <v>0</v>
      </c>
      <c r="Y1141" s="26">
        <v>0</v>
      </c>
      <c r="Z1141" s="26">
        <v>0</v>
      </c>
      <c r="AA1141" s="26">
        <v>0</v>
      </c>
      <c r="AB1141" s="26">
        <v>0</v>
      </c>
      <c r="AC1141" s="26">
        <v>0</v>
      </c>
      <c r="AD1141" s="26">
        <v>0</v>
      </c>
      <c r="AE1141" s="26">
        <v>0</v>
      </c>
      <c r="AF1141" s="26">
        <v>1027428.84</v>
      </c>
      <c r="AG1141" s="22">
        <f t="shared" si="102"/>
        <v>0</v>
      </c>
      <c r="AH1141" s="22">
        <f t="shared" si="103"/>
        <v>0</v>
      </c>
      <c r="AI1141" s="22">
        <f t="shared" si="104"/>
        <v>0</v>
      </c>
      <c r="AJ1141" s="22">
        <f t="shared" si="100"/>
        <v>1027428.84</v>
      </c>
      <c r="AK1141" s="22">
        <f t="shared" si="101"/>
        <v>1027428.84</v>
      </c>
    </row>
    <row r="1142" spans="1:37">
      <c r="A1142" s="4" t="s">
        <v>16</v>
      </c>
      <c r="B1142" s="7" t="s">
        <v>1203</v>
      </c>
      <c r="C1142" s="7" t="s">
        <v>209</v>
      </c>
      <c r="D1142" s="7" t="s">
        <v>1212</v>
      </c>
      <c r="E1142" s="7" t="s">
        <v>104</v>
      </c>
      <c r="F1142" s="9" t="s">
        <v>141</v>
      </c>
      <c r="G1142" s="9" t="s">
        <v>147</v>
      </c>
      <c r="H1142" s="3" t="s">
        <v>1325</v>
      </c>
      <c r="I1142" s="28">
        <v>41267</v>
      </c>
      <c r="J1142" s="26"/>
      <c r="K1142" s="26"/>
      <c r="L1142" s="26"/>
      <c r="M1142" s="26"/>
      <c r="N1142" s="26"/>
      <c r="O1142" s="26"/>
      <c r="P1142" s="26"/>
      <c r="Q1142" s="26"/>
      <c r="R1142" s="26"/>
      <c r="S1142" s="26">
        <v>0</v>
      </c>
      <c r="T1142" s="26">
        <v>0</v>
      </c>
      <c r="U1142" s="26">
        <v>0</v>
      </c>
      <c r="V1142" s="26">
        <v>0</v>
      </c>
      <c r="W1142" s="26">
        <v>0</v>
      </c>
      <c r="X1142" s="26">
        <v>0</v>
      </c>
      <c r="Y1142" s="26">
        <v>0</v>
      </c>
      <c r="Z1142" s="26">
        <v>0</v>
      </c>
      <c r="AA1142" s="26">
        <v>1200000</v>
      </c>
      <c r="AB1142" s="26">
        <v>0</v>
      </c>
      <c r="AC1142" s="26">
        <v>0</v>
      </c>
      <c r="AD1142" s="26">
        <v>0</v>
      </c>
      <c r="AE1142" s="26">
        <v>0</v>
      </c>
      <c r="AF1142" s="26">
        <v>0</v>
      </c>
      <c r="AG1142" s="22">
        <f t="shared" si="102"/>
        <v>0</v>
      </c>
      <c r="AH1142" s="22">
        <f t="shared" si="103"/>
        <v>1200000</v>
      </c>
      <c r="AI1142" s="22">
        <f t="shared" si="104"/>
        <v>0</v>
      </c>
      <c r="AJ1142" s="22">
        <f t="shared" si="100"/>
        <v>0</v>
      </c>
      <c r="AK1142" s="22">
        <f t="shared" si="101"/>
        <v>1200000</v>
      </c>
    </row>
    <row r="1143" spans="1:37">
      <c r="A1143" s="4" t="s">
        <v>16</v>
      </c>
      <c r="B1143" s="7" t="s">
        <v>133</v>
      </c>
      <c r="C1143" s="7" t="s">
        <v>1284</v>
      </c>
      <c r="D1143" s="7" t="s">
        <v>1220</v>
      </c>
      <c r="E1143" s="7" t="s">
        <v>104</v>
      </c>
      <c r="F1143" s="9" t="s">
        <v>141</v>
      </c>
      <c r="G1143" s="9" t="s">
        <v>133</v>
      </c>
      <c r="H1143" s="3" t="s">
        <v>1325</v>
      </c>
      <c r="I1143" s="28">
        <v>41030</v>
      </c>
      <c r="J1143" s="26"/>
      <c r="K1143" s="26"/>
      <c r="L1143" s="26"/>
      <c r="M1143" s="26"/>
      <c r="N1143" s="26"/>
      <c r="O1143" s="26"/>
      <c r="P1143" s="26"/>
      <c r="Q1143" s="26"/>
      <c r="R1143" s="26"/>
      <c r="S1143" s="26">
        <v>0</v>
      </c>
      <c r="T1143" s="26">
        <v>4822380.6899999995</v>
      </c>
      <c r="U1143" s="26">
        <v>0</v>
      </c>
      <c r="V1143" s="26">
        <v>0</v>
      </c>
      <c r="W1143" s="26">
        <v>0</v>
      </c>
      <c r="X1143" s="26">
        <v>0</v>
      </c>
      <c r="Y1143" s="26">
        <v>0</v>
      </c>
      <c r="Z1143" s="26">
        <v>0</v>
      </c>
      <c r="AA1143" s="26">
        <v>0</v>
      </c>
      <c r="AB1143" s="26">
        <v>0</v>
      </c>
      <c r="AC1143" s="26">
        <v>0</v>
      </c>
      <c r="AD1143" s="26">
        <v>0</v>
      </c>
      <c r="AE1143" s="26">
        <v>0</v>
      </c>
      <c r="AF1143" s="26">
        <v>0</v>
      </c>
      <c r="AG1143" s="22">
        <f t="shared" si="102"/>
        <v>0</v>
      </c>
      <c r="AH1143" s="22">
        <f t="shared" si="103"/>
        <v>4822380.6899999995</v>
      </c>
      <c r="AI1143" s="22">
        <f t="shared" si="104"/>
        <v>0</v>
      </c>
      <c r="AJ1143" s="22">
        <f t="shared" si="100"/>
        <v>0</v>
      </c>
      <c r="AK1143" s="22">
        <f t="shared" si="101"/>
        <v>4822380.6899999995</v>
      </c>
    </row>
    <row r="1144" spans="1:37">
      <c r="A1144" s="4" t="s">
        <v>16</v>
      </c>
      <c r="B1144" s="7" t="s">
        <v>133</v>
      </c>
      <c r="C1144" s="7" t="s">
        <v>212</v>
      </c>
      <c r="D1144" s="7" t="s">
        <v>226</v>
      </c>
      <c r="E1144" s="7" t="s">
        <v>104</v>
      </c>
      <c r="F1144" s="9" t="s">
        <v>143</v>
      </c>
      <c r="G1144" s="9" t="s">
        <v>11</v>
      </c>
      <c r="H1144" s="3" t="s">
        <v>1325</v>
      </c>
      <c r="I1144" s="28">
        <v>40908</v>
      </c>
      <c r="J1144" s="26"/>
      <c r="K1144" s="26"/>
      <c r="L1144" s="26"/>
      <c r="M1144" s="26"/>
      <c r="N1144" s="26"/>
      <c r="O1144" s="26"/>
      <c r="P1144" s="26"/>
      <c r="Q1144" s="26"/>
      <c r="R1144" s="26"/>
      <c r="S1144" s="26">
        <v>0</v>
      </c>
      <c r="T1144" s="26">
        <v>0</v>
      </c>
      <c r="U1144" s="26">
        <v>0</v>
      </c>
      <c r="V1144" s="26">
        <v>0</v>
      </c>
      <c r="W1144" s="26">
        <v>0</v>
      </c>
      <c r="X1144" s="26">
        <v>0</v>
      </c>
      <c r="Y1144" s="26">
        <v>0</v>
      </c>
      <c r="Z1144" s="26">
        <v>0</v>
      </c>
      <c r="AA1144" s="26">
        <v>0</v>
      </c>
      <c r="AB1144" s="26">
        <v>0</v>
      </c>
      <c r="AC1144" s="26">
        <v>0</v>
      </c>
      <c r="AD1144" s="26">
        <v>0</v>
      </c>
      <c r="AE1144" s="26">
        <v>0</v>
      </c>
      <c r="AF1144" s="26">
        <v>0</v>
      </c>
      <c r="AG1144" s="22">
        <f t="shared" si="102"/>
        <v>0</v>
      </c>
      <c r="AH1144" s="22">
        <f t="shared" si="103"/>
        <v>0</v>
      </c>
      <c r="AI1144" s="22">
        <f t="shared" si="104"/>
        <v>0</v>
      </c>
      <c r="AJ1144" s="22">
        <f t="shared" si="100"/>
        <v>0</v>
      </c>
      <c r="AK1144" s="22">
        <f t="shared" si="101"/>
        <v>0</v>
      </c>
    </row>
    <row r="1145" spans="1:37">
      <c r="A1145" s="4" t="s">
        <v>16</v>
      </c>
      <c r="B1145" s="7" t="s">
        <v>133</v>
      </c>
      <c r="C1145" s="7" t="s">
        <v>212</v>
      </c>
      <c r="D1145" s="7" t="s">
        <v>226</v>
      </c>
      <c r="E1145" s="7" t="s">
        <v>104</v>
      </c>
      <c r="F1145" s="9" t="s">
        <v>141</v>
      </c>
      <c r="G1145" s="9" t="s">
        <v>133</v>
      </c>
      <c r="H1145" s="3" t="s">
        <v>1325</v>
      </c>
      <c r="I1145" s="28">
        <v>41061</v>
      </c>
      <c r="J1145" s="26"/>
      <c r="K1145" s="26"/>
      <c r="L1145" s="26"/>
      <c r="M1145" s="26"/>
      <c r="N1145" s="26"/>
      <c r="O1145" s="26"/>
      <c r="P1145" s="26"/>
      <c r="Q1145" s="26"/>
      <c r="R1145" s="26"/>
      <c r="S1145" s="26">
        <v>0</v>
      </c>
      <c r="T1145" s="26">
        <v>0</v>
      </c>
      <c r="U1145" s="26">
        <v>7330193.2599999998</v>
      </c>
      <c r="V1145" s="26">
        <v>0</v>
      </c>
      <c r="W1145" s="26">
        <v>0</v>
      </c>
      <c r="X1145" s="26">
        <v>0</v>
      </c>
      <c r="Y1145" s="26">
        <v>0</v>
      </c>
      <c r="Z1145" s="26">
        <v>0</v>
      </c>
      <c r="AA1145" s="26">
        <v>0</v>
      </c>
      <c r="AB1145" s="26">
        <v>0</v>
      </c>
      <c r="AC1145" s="26">
        <v>0</v>
      </c>
      <c r="AD1145" s="26">
        <v>0</v>
      </c>
      <c r="AE1145" s="26">
        <v>0</v>
      </c>
      <c r="AF1145" s="26">
        <v>0</v>
      </c>
      <c r="AG1145" s="22">
        <f t="shared" si="102"/>
        <v>0</v>
      </c>
      <c r="AH1145" s="22">
        <f t="shared" si="103"/>
        <v>7330193.2599999998</v>
      </c>
      <c r="AI1145" s="22">
        <f t="shared" si="104"/>
        <v>0</v>
      </c>
      <c r="AJ1145" s="22">
        <f t="shared" si="100"/>
        <v>0</v>
      </c>
      <c r="AK1145" s="22">
        <f t="shared" si="101"/>
        <v>7330193.2599999998</v>
      </c>
    </row>
    <row r="1146" spans="1:37">
      <c r="A1146" s="4" t="s">
        <v>16</v>
      </c>
      <c r="B1146" s="7" t="s">
        <v>133</v>
      </c>
      <c r="C1146" s="7" t="s">
        <v>1834</v>
      </c>
      <c r="D1146" s="7" t="s">
        <v>1224</v>
      </c>
      <c r="E1146" s="7" t="s">
        <v>134</v>
      </c>
      <c r="F1146" s="9" t="s">
        <v>143</v>
      </c>
      <c r="G1146" s="9" t="s">
        <v>11</v>
      </c>
      <c r="H1146" s="3" t="s">
        <v>1325</v>
      </c>
      <c r="I1146" s="28">
        <v>41395</v>
      </c>
      <c r="J1146" s="26"/>
      <c r="K1146" s="26"/>
      <c r="L1146" s="26"/>
      <c r="M1146" s="26"/>
      <c r="N1146" s="26"/>
      <c r="O1146" s="26"/>
      <c r="P1146" s="26"/>
      <c r="Q1146" s="26"/>
      <c r="R1146" s="26"/>
      <c r="S1146" s="26">
        <v>0</v>
      </c>
      <c r="T1146" s="26">
        <v>0</v>
      </c>
      <c r="U1146" s="26">
        <v>0</v>
      </c>
      <c r="V1146" s="26">
        <v>0</v>
      </c>
      <c r="W1146" s="26">
        <v>0</v>
      </c>
      <c r="X1146" s="26">
        <v>0</v>
      </c>
      <c r="Y1146" s="26">
        <v>0</v>
      </c>
      <c r="Z1146" s="26">
        <v>0</v>
      </c>
      <c r="AA1146" s="26">
        <v>0</v>
      </c>
      <c r="AB1146" s="26">
        <v>0</v>
      </c>
      <c r="AC1146" s="26">
        <v>0</v>
      </c>
      <c r="AD1146" s="26">
        <v>0</v>
      </c>
      <c r="AE1146" s="26">
        <v>0</v>
      </c>
      <c r="AF1146" s="26">
        <v>5672000</v>
      </c>
      <c r="AG1146" s="22">
        <f t="shared" si="102"/>
        <v>0</v>
      </c>
      <c r="AH1146" s="22">
        <f t="shared" si="103"/>
        <v>0</v>
      </c>
      <c r="AI1146" s="22">
        <f t="shared" si="104"/>
        <v>0</v>
      </c>
      <c r="AJ1146" s="22">
        <f t="shared" si="100"/>
        <v>5672000</v>
      </c>
      <c r="AK1146" s="22">
        <f t="shared" si="101"/>
        <v>5672000</v>
      </c>
    </row>
    <row r="1147" spans="1:37">
      <c r="A1147" s="4" t="s">
        <v>16</v>
      </c>
      <c r="B1147" s="7" t="s">
        <v>133</v>
      </c>
      <c r="C1147" s="7" t="s">
        <v>1293</v>
      </c>
      <c r="D1147" s="7" t="s">
        <v>1234</v>
      </c>
      <c r="E1147" s="7" t="s">
        <v>134</v>
      </c>
      <c r="F1147" s="9" t="s">
        <v>143</v>
      </c>
      <c r="G1147" s="9" t="s">
        <v>11</v>
      </c>
      <c r="H1147" s="3" t="s">
        <v>1325</v>
      </c>
      <c r="I1147" s="28">
        <v>41395</v>
      </c>
      <c r="J1147" s="26"/>
      <c r="K1147" s="26"/>
      <c r="L1147" s="26"/>
      <c r="M1147" s="26"/>
      <c r="N1147" s="26"/>
      <c r="O1147" s="26"/>
      <c r="P1147" s="26"/>
      <c r="Q1147" s="26"/>
      <c r="R1147" s="26"/>
      <c r="S1147" s="26">
        <v>0</v>
      </c>
      <c r="T1147" s="26">
        <v>0</v>
      </c>
      <c r="U1147" s="26">
        <v>0</v>
      </c>
      <c r="V1147" s="26">
        <v>0</v>
      </c>
      <c r="W1147" s="26">
        <v>0</v>
      </c>
      <c r="X1147" s="26">
        <v>0</v>
      </c>
      <c r="Y1147" s="26">
        <v>0</v>
      </c>
      <c r="Z1147" s="26">
        <v>0</v>
      </c>
      <c r="AA1147" s="26">
        <v>0</v>
      </c>
      <c r="AB1147" s="26">
        <v>0</v>
      </c>
      <c r="AC1147" s="26">
        <v>0</v>
      </c>
      <c r="AD1147" s="26">
        <v>0</v>
      </c>
      <c r="AE1147" s="26">
        <v>0</v>
      </c>
      <c r="AF1147" s="26">
        <v>2120749.81</v>
      </c>
      <c r="AG1147" s="22">
        <f t="shared" si="102"/>
        <v>0</v>
      </c>
      <c r="AH1147" s="22">
        <f t="shared" si="103"/>
        <v>0</v>
      </c>
      <c r="AI1147" s="22">
        <f t="shared" si="104"/>
        <v>0</v>
      </c>
      <c r="AJ1147" s="22">
        <f t="shared" si="100"/>
        <v>2120749.81</v>
      </c>
      <c r="AK1147" s="22">
        <f t="shared" si="101"/>
        <v>2120749.81</v>
      </c>
    </row>
    <row r="1148" spans="1:37">
      <c r="A1148" s="4" t="s">
        <v>16</v>
      </c>
      <c r="B1148" s="7" t="s">
        <v>133</v>
      </c>
      <c r="C1148" s="7" t="s">
        <v>1296</v>
      </c>
      <c r="D1148" s="7" t="s">
        <v>1239</v>
      </c>
      <c r="E1148" s="7" t="s">
        <v>134</v>
      </c>
      <c r="F1148" s="9" t="s">
        <v>143</v>
      </c>
      <c r="G1148" s="9" t="s">
        <v>11</v>
      </c>
      <c r="H1148" s="3" t="s">
        <v>1325</v>
      </c>
      <c r="I1148" s="28">
        <v>41030</v>
      </c>
      <c r="J1148" s="26"/>
      <c r="K1148" s="26"/>
      <c r="L1148" s="26"/>
      <c r="M1148" s="26"/>
      <c r="N1148" s="26"/>
      <c r="O1148" s="26"/>
      <c r="P1148" s="26"/>
      <c r="Q1148" s="26"/>
      <c r="R1148" s="26"/>
      <c r="S1148" s="26">
        <v>0</v>
      </c>
      <c r="T1148" s="26">
        <v>1619365.9</v>
      </c>
      <c r="U1148" s="26">
        <v>0</v>
      </c>
      <c r="V1148" s="26">
        <v>0</v>
      </c>
      <c r="W1148" s="26">
        <v>0</v>
      </c>
      <c r="X1148" s="26">
        <v>0</v>
      </c>
      <c r="Y1148" s="26">
        <v>0</v>
      </c>
      <c r="Z1148" s="26">
        <v>0</v>
      </c>
      <c r="AA1148" s="26">
        <v>0</v>
      </c>
      <c r="AB1148" s="26">
        <v>0</v>
      </c>
      <c r="AC1148" s="26">
        <v>0</v>
      </c>
      <c r="AD1148" s="26">
        <v>0</v>
      </c>
      <c r="AE1148" s="26">
        <v>0</v>
      </c>
      <c r="AF1148" s="26">
        <v>0</v>
      </c>
      <c r="AG1148" s="22">
        <f t="shared" si="102"/>
        <v>0</v>
      </c>
      <c r="AH1148" s="22">
        <f t="shared" si="103"/>
        <v>1619365.9</v>
      </c>
      <c r="AI1148" s="22">
        <f t="shared" si="104"/>
        <v>0</v>
      </c>
      <c r="AJ1148" s="22">
        <f t="shared" si="100"/>
        <v>0</v>
      </c>
      <c r="AK1148" s="22">
        <f t="shared" si="101"/>
        <v>1619365.9</v>
      </c>
    </row>
    <row r="1149" spans="1:37">
      <c r="A1149" s="4" t="s">
        <v>16</v>
      </c>
      <c r="B1149" s="7" t="s">
        <v>133</v>
      </c>
      <c r="C1149" s="7" t="s">
        <v>1299</v>
      </c>
      <c r="D1149" s="7" t="s">
        <v>1845</v>
      </c>
      <c r="E1149" s="7" t="s">
        <v>134</v>
      </c>
      <c r="F1149" s="9" t="s">
        <v>143</v>
      </c>
      <c r="G1149" s="9" t="s">
        <v>11</v>
      </c>
      <c r="H1149" s="3" t="s">
        <v>1325</v>
      </c>
      <c r="I1149" s="28">
        <v>41122</v>
      </c>
      <c r="J1149" s="26"/>
      <c r="K1149" s="26"/>
      <c r="L1149" s="26"/>
      <c r="M1149" s="26"/>
      <c r="N1149" s="26"/>
      <c r="O1149" s="26"/>
      <c r="P1149" s="26"/>
      <c r="Q1149" s="26"/>
      <c r="R1149" s="26"/>
      <c r="S1149" s="26">
        <v>0</v>
      </c>
      <c r="T1149" s="26">
        <v>0</v>
      </c>
      <c r="U1149" s="26">
        <v>0</v>
      </c>
      <c r="V1149" s="26">
        <v>0</v>
      </c>
      <c r="W1149" s="26">
        <v>14000000</v>
      </c>
      <c r="X1149" s="26">
        <v>0</v>
      </c>
      <c r="Y1149" s="26">
        <v>0</v>
      </c>
      <c r="Z1149" s="26">
        <v>0</v>
      </c>
      <c r="AA1149" s="26">
        <v>0</v>
      </c>
      <c r="AB1149" s="26">
        <v>0</v>
      </c>
      <c r="AC1149" s="26">
        <v>0</v>
      </c>
      <c r="AD1149" s="26">
        <v>0</v>
      </c>
      <c r="AE1149" s="26">
        <v>0</v>
      </c>
      <c r="AF1149" s="26">
        <v>0</v>
      </c>
      <c r="AG1149" s="22">
        <f t="shared" si="102"/>
        <v>0</v>
      </c>
      <c r="AH1149" s="22">
        <f t="shared" si="103"/>
        <v>14000000</v>
      </c>
      <c r="AI1149" s="22">
        <f t="shared" si="104"/>
        <v>0</v>
      </c>
      <c r="AJ1149" s="22">
        <f t="shared" si="100"/>
        <v>0</v>
      </c>
      <c r="AK1149" s="22">
        <f t="shared" si="101"/>
        <v>14000000</v>
      </c>
    </row>
    <row r="1150" spans="1:37">
      <c r="A1150" s="4" t="s">
        <v>16</v>
      </c>
      <c r="B1150" s="7" t="s">
        <v>133</v>
      </c>
      <c r="C1150" s="7" t="s">
        <v>1298</v>
      </c>
      <c r="D1150" s="7" t="s">
        <v>1846</v>
      </c>
      <c r="E1150" s="7" t="s">
        <v>109</v>
      </c>
      <c r="F1150" s="9" t="s">
        <v>141</v>
      </c>
      <c r="G1150" s="9" t="s">
        <v>133</v>
      </c>
      <c r="H1150" s="3" t="s">
        <v>1325</v>
      </c>
      <c r="I1150" s="28">
        <v>40999</v>
      </c>
      <c r="J1150" s="26"/>
      <c r="K1150" s="26"/>
      <c r="L1150" s="26"/>
      <c r="M1150" s="26"/>
      <c r="N1150" s="26"/>
      <c r="O1150" s="26"/>
      <c r="P1150" s="26"/>
      <c r="Q1150" s="26"/>
      <c r="R1150" s="26"/>
      <c r="S1150" s="26">
        <v>0</v>
      </c>
      <c r="T1150" s="26">
        <v>0</v>
      </c>
      <c r="U1150" s="26">
        <v>0</v>
      </c>
      <c r="V1150" s="26">
        <v>0</v>
      </c>
      <c r="W1150" s="26">
        <v>0</v>
      </c>
      <c r="X1150" s="26">
        <v>0</v>
      </c>
      <c r="Y1150" s="26">
        <v>0</v>
      </c>
      <c r="Z1150" s="26">
        <v>0</v>
      </c>
      <c r="AA1150" s="26">
        <v>0</v>
      </c>
      <c r="AB1150" s="26">
        <v>0</v>
      </c>
      <c r="AC1150" s="26">
        <v>0</v>
      </c>
      <c r="AD1150" s="26">
        <v>0</v>
      </c>
      <c r="AE1150" s="26">
        <v>0</v>
      </c>
      <c r="AF1150" s="26">
        <v>0</v>
      </c>
      <c r="AG1150" s="22">
        <f t="shared" si="102"/>
        <v>0</v>
      </c>
      <c r="AH1150" s="22">
        <f t="shared" si="103"/>
        <v>0</v>
      </c>
      <c r="AI1150" s="22">
        <f t="shared" si="104"/>
        <v>0</v>
      </c>
      <c r="AJ1150" s="22">
        <f t="shared" si="100"/>
        <v>0</v>
      </c>
      <c r="AK1150" s="22">
        <f t="shared" si="101"/>
        <v>0</v>
      </c>
    </row>
    <row r="1151" spans="1:37">
      <c r="A1151" s="4" t="s">
        <v>16</v>
      </c>
      <c r="B1151" s="7" t="s">
        <v>133</v>
      </c>
      <c r="C1151" s="7" t="s">
        <v>1279</v>
      </c>
      <c r="D1151" s="7" t="s">
        <v>1209</v>
      </c>
      <c r="E1151" s="7" t="s">
        <v>109</v>
      </c>
      <c r="F1151" s="9" t="s">
        <v>143</v>
      </c>
      <c r="G1151" s="9" t="s">
        <v>11</v>
      </c>
      <c r="H1151" s="3" t="s">
        <v>1325</v>
      </c>
      <c r="I1151" s="28">
        <v>41000</v>
      </c>
      <c r="J1151" s="26"/>
      <c r="K1151" s="26"/>
      <c r="L1151" s="26"/>
      <c r="M1151" s="26"/>
      <c r="N1151" s="26"/>
      <c r="O1151" s="26"/>
      <c r="P1151" s="26"/>
      <c r="Q1151" s="26"/>
      <c r="R1151" s="26"/>
      <c r="S1151" s="26">
        <v>3014600.41</v>
      </c>
      <c r="T1151" s="26">
        <v>0</v>
      </c>
      <c r="U1151" s="26">
        <v>0</v>
      </c>
      <c r="V1151" s="26">
        <v>0</v>
      </c>
      <c r="W1151" s="26">
        <v>0</v>
      </c>
      <c r="X1151" s="26">
        <v>0</v>
      </c>
      <c r="Y1151" s="26">
        <v>0</v>
      </c>
      <c r="Z1151" s="26">
        <v>0</v>
      </c>
      <c r="AA1151" s="26">
        <v>0</v>
      </c>
      <c r="AB1151" s="26">
        <v>0</v>
      </c>
      <c r="AC1151" s="26">
        <v>0</v>
      </c>
      <c r="AD1151" s="26">
        <v>0</v>
      </c>
      <c r="AE1151" s="26">
        <v>0</v>
      </c>
      <c r="AF1151" s="26">
        <v>0</v>
      </c>
      <c r="AG1151" s="22">
        <f t="shared" si="102"/>
        <v>0</v>
      </c>
      <c r="AH1151" s="22">
        <f t="shared" si="103"/>
        <v>3014600.41</v>
      </c>
      <c r="AI1151" s="22">
        <f t="shared" si="104"/>
        <v>0</v>
      </c>
      <c r="AJ1151" s="22">
        <f t="shared" si="100"/>
        <v>0</v>
      </c>
      <c r="AK1151" s="22">
        <f t="shared" si="101"/>
        <v>3014600.41</v>
      </c>
    </row>
    <row r="1152" spans="1:37">
      <c r="A1152" s="4" t="s">
        <v>16</v>
      </c>
      <c r="B1152" s="7" t="s">
        <v>133</v>
      </c>
      <c r="C1152" s="7" t="s">
        <v>209</v>
      </c>
      <c r="D1152" s="7" t="s">
        <v>1210</v>
      </c>
      <c r="E1152" s="7" t="s">
        <v>124</v>
      </c>
      <c r="F1152" s="9" t="s">
        <v>12</v>
      </c>
      <c r="G1152" s="9" t="s">
        <v>11</v>
      </c>
      <c r="H1152" s="3" t="s">
        <v>1325</v>
      </c>
      <c r="I1152" s="28">
        <v>41258</v>
      </c>
      <c r="J1152" s="26"/>
      <c r="K1152" s="26"/>
      <c r="L1152" s="26"/>
      <c r="M1152" s="26"/>
      <c r="N1152" s="26"/>
      <c r="O1152" s="26"/>
      <c r="P1152" s="26"/>
      <c r="Q1152" s="26"/>
      <c r="R1152" s="26"/>
      <c r="S1152" s="26">
        <v>0</v>
      </c>
      <c r="T1152" s="26">
        <v>0</v>
      </c>
      <c r="U1152" s="26">
        <v>0</v>
      </c>
      <c r="V1152" s="26">
        <v>0</v>
      </c>
      <c r="W1152" s="26">
        <v>0</v>
      </c>
      <c r="X1152" s="26">
        <v>0</v>
      </c>
      <c r="Y1152" s="26">
        <v>0</v>
      </c>
      <c r="Z1152" s="26">
        <v>0</v>
      </c>
      <c r="AA1152" s="26">
        <v>500000</v>
      </c>
      <c r="AB1152" s="26">
        <v>0</v>
      </c>
      <c r="AC1152" s="26">
        <v>0</v>
      </c>
      <c r="AD1152" s="26">
        <v>0</v>
      </c>
      <c r="AE1152" s="26">
        <v>0</v>
      </c>
      <c r="AF1152" s="26">
        <v>0</v>
      </c>
      <c r="AG1152" s="22">
        <f t="shared" si="102"/>
        <v>0</v>
      </c>
      <c r="AH1152" s="22">
        <f t="shared" si="103"/>
        <v>500000</v>
      </c>
      <c r="AI1152" s="22">
        <f t="shared" si="104"/>
        <v>0</v>
      </c>
      <c r="AJ1152" s="22">
        <f t="shared" si="100"/>
        <v>0</v>
      </c>
      <c r="AK1152" s="22">
        <f t="shared" si="101"/>
        <v>500000</v>
      </c>
    </row>
    <row r="1153" spans="1:37">
      <c r="A1153" s="4" t="s">
        <v>16</v>
      </c>
      <c r="B1153" s="7" t="s">
        <v>146</v>
      </c>
      <c r="C1153" s="7" t="s">
        <v>209</v>
      </c>
      <c r="D1153" s="7" t="s">
        <v>1847</v>
      </c>
      <c r="E1153" s="7" t="s">
        <v>231</v>
      </c>
      <c r="F1153" s="9" t="s">
        <v>141</v>
      </c>
      <c r="G1153" s="9" t="s">
        <v>146</v>
      </c>
      <c r="H1153" s="3" t="s">
        <v>1325</v>
      </c>
      <c r="I1153" s="28" t="s">
        <v>13</v>
      </c>
      <c r="J1153" s="26"/>
      <c r="K1153" s="26"/>
      <c r="L1153" s="26"/>
      <c r="M1153" s="26"/>
      <c r="N1153" s="26"/>
      <c r="O1153" s="26"/>
      <c r="P1153" s="26"/>
      <c r="Q1153" s="26"/>
      <c r="R1153" s="26"/>
      <c r="S1153" s="26">
        <v>489700.00000000006</v>
      </c>
      <c r="T1153" s="26">
        <v>489700.00000000006</v>
      </c>
      <c r="U1153" s="26">
        <v>495600</v>
      </c>
      <c r="V1153" s="26">
        <v>489700.00000000006</v>
      </c>
      <c r="W1153" s="26">
        <v>495600</v>
      </c>
      <c r="X1153" s="26">
        <v>489700.00000000006</v>
      </c>
      <c r="Y1153" s="26">
        <v>495600</v>
      </c>
      <c r="Z1153" s="26">
        <v>489700.00000000006</v>
      </c>
      <c r="AA1153" s="26">
        <v>495600</v>
      </c>
      <c r="AB1153" s="26">
        <v>0</v>
      </c>
      <c r="AC1153" s="26">
        <v>0</v>
      </c>
      <c r="AD1153" s="26">
        <v>0</v>
      </c>
      <c r="AE1153" s="26">
        <v>0</v>
      </c>
      <c r="AF1153" s="26">
        <v>0</v>
      </c>
      <c r="AG1153" s="22">
        <f t="shared" si="102"/>
        <v>0</v>
      </c>
      <c r="AH1153" s="22">
        <f t="shared" si="103"/>
        <v>4430900</v>
      </c>
      <c r="AI1153" s="22">
        <f t="shared" si="104"/>
        <v>0</v>
      </c>
      <c r="AJ1153" s="22">
        <f t="shared" si="100"/>
        <v>0</v>
      </c>
      <c r="AK1153" s="22">
        <f t="shared" si="101"/>
        <v>4430900</v>
      </c>
    </row>
    <row r="1154" spans="1:37">
      <c r="A1154" s="4" t="s">
        <v>16</v>
      </c>
      <c r="B1154" s="7" t="s">
        <v>1203</v>
      </c>
      <c r="C1154" s="7" t="s">
        <v>209</v>
      </c>
      <c r="D1154" s="7" t="s">
        <v>1245</v>
      </c>
      <c r="E1154" s="7" t="s">
        <v>231</v>
      </c>
      <c r="F1154" s="9" t="s">
        <v>12</v>
      </c>
      <c r="G1154" s="9" t="s">
        <v>10</v>
      </c>
      <c r="H1154" s="3" t="s">
        <v>1325</v>
      </c>
      <c r="I1154" s="28">
        <v>41425</v>
      </c>
      <c r="J1154" s="26"/>
      <c r="K1154" s="26"/>
      <c r="L1154" s="26"/>
      <c r="M1154" s="26"/>
      <c r="N1154" s="26"/>
      <c r="O1154" s="26"/>
      <c r="P1154" s="26"/>
      <c r="Q1154" s="26"/>
      <c r="R1154" s="26"/>
      <c r="S1154" s="26">
        <v>0</v>
      </c>
      <c r="T1154" s="26">
        <v>0</v>
      </c>
      <c r="U1154" s="26">
        <v>0</v>
      </c>
      <c r="V1154" s="26">
        <v>0</v>
      </c>
      <c r="W1154" s="26">
        <v>0</v>
      </c>
      <c r="X1154" s="26">
        <v>0</v>
      </c>
      <c r="Y1154" s="26">
        <v>0</v>
      </c>
      <c r="Z1154" s="26">
        <v>0</v>
      </c>
      <c r="AA1154" s="26">
        <v>0</v>
      </c>
      <c r="AB1154" s="26">
        <v>0</v>
      </c>
      <c r="AC1154" s="26">
        <v>0</v>
      </c>
      <c r="AD1154" s="26">
        <v>0</v>
      </c>
      <c r="AE1154" s="26">
        <v>0</v>
      </c>
      <c r="AF1154" s="26">
        <v>865300</v>
      </c>
      <c r="AG1154" s="22">
        <f t="shared" si="102"/>
        <v>0</v>
      </c>
      <c r="AH1154" s="22">
        <f t="shared" si="103"/>
        <v>0</v>
      </c>
      <c r="AI1154" s="22">
        <f t="shared" si="104"/>
        <v>0</v>
      </c>
      <c r="AJ1154" s="22">
        <f t="shared" si="100"/>
        <v>865300</v>
      </c>
      <c r="AK1154" s="22">
        <f t="shared" si="101"/>
        <v>865300</v>
      </c>
    </row>
    <row r="1155" spans="1:37">
      <c r="A1155" s="4" t="s">
        <v>17</v>
      </c>
      <c r="B1155" s="7" t="s">
        <v>133</v>
      </c>
      <c r="C1155" s="7" t="s">
        <v>1280</v>
      </c>
      <c r="D1155" s="7" t="s">
        <v>1211</v>
      </c>
      <c r="E1155" s="7" t="s">
        <v>135</v>
      </c>
      <c r="F1155" s="9" t="s">
        <v>143</v>
      </c>
      <c r="G1155" s="9" t="s">
        <v>11</v>
      </c>
      <c r="H1155" s="3" t="s">
        <v>1325</v>
      </c>
      <c r="I1155" s="28">
        <v>41122</v>
      </c>
      <c r="J1155" s="26"/>
      <c r="K1155" s="26"/>
      <c r="L1155" s="26"/>
      <c r="M1155" s="26"/>
      <c r="N1155" s="26"/>
      <c r="O1155" s="26"/>
      <c r="P1155" s="26"/>
      <c r="Q1155" s="26"/>
      <c r="R1155" s="26"/>
      <c r="S1155" s="26">
        <v>0</v>
      </c>
      <c r="T1155" s="26">
        <v>0</v>
      </c>
      <c r="U1155" s="26">
        <v>0</v>
      </c>
      <c r="V1155" s="26">
        <v>0</v>
      </c>
      <c r="W1155" s="26">
        <v>6450183.7159999991</v>
      </c>
      <c r="X1155" s="26">
        <v>4058.8969999999999</v>
      </c>
      <c r="Y1155" s="26">
        <v>4058.8969999999999</v>
      </c>
      <c r="Z1155" s="26">
        <v>0</v>
      </c>
      <c r="AA1155" s="26">
        <v>0</v>
      </c>
      <c r="AB1155" s="26">
        <v>0</v>
      </c>
      <c r="AC1155" s="26">
        <v>0</v>
      </c>
      <c r="AD1155" s="26">
        <v>0</v>
      </c>
      <c r="AE1155" s="26">
        <v>0</v>
      </c>
      <c r="AF1155" s="26">
        <v>0</v>
      </c>
      <c r="AG1155" s="22">
        <f t="shared" si="102"/>
        <v>0</v>
      </c>
      <c r="AH1155" s="22">
        <f t="shared" si="103"/>
        <v>6458301.5099999988</v>
      </c>
      <c r="AI1155" s="22">
        <f t="shared" si="104"/>
        <v>0</v>
      </c>
      <c r="AJ1155" s="22">
        <f t="shared" si="100"/>
        <v>0</v>
      </c>
      <c r="AK1155" s="22">
        <f t="shared" si="101"/>
        <v>6458301.5099999988</v>
      </c>
    </row>
    <row r="1156" spans="1:37">
      <c r="A1156" s="4" t="s">
        <v>17</v>
      </c>
      <c r="B1156" s="7" t="s">
        <v>142</v>
      </c>
      <c r="C1156" s="7" t="s">
        <v>1282</v>
      </c>
      <c r="D1156" s="7" t="s">
        <v>1215</v>
      </c>
      <c r="E1156" s="7" t="s">
        <v>135</v>
      </c>
      <c r="F1156" s="9" t="s">
        <v>143</v>
      </c>
      <c r="G1156" s="9" t="s">
        <v>11</v>
      </c>
      <c r="H1156" s="3" t="s">
        <v>1325</v>
      </c>
      <c r="I1156" s="28">
        <v>41274</v>
      </c>
      <c r="J1156" s="26"/>
      <c r="K1156" s="26"/>
      <c r="L1156" s="26"/>
      <c r="M1156" s="26"/>
      <c r="N1156" s="26"/>
      <c r="O1156" s="26"/>
      <c r="P1156" s="26"/>
      <c r="Q1156" s="26"/>
      <c r="R1156" s="26"/>
      <c r="S1156" s="26">
        <v>0</v>
      </c>
      <c r="T1156" s="26">
        <v>0</v>
      </c>
      <c r="U1156" s="26">
        <v>0</v>
      </c>
      <c r="V1156" s="26">
        <v>0</v>
      </c>
      <c r="W1156" s="26">
        <v>0</v>
      </c>
      <c r="X1156" s="26">
        <v>0</v>
      </c>
      <c r="Y1156" s="26">
        <v>0</v>
      </c>
      <c r="Z1156" s="26">
        <v>0</v>
      </c>
      <c r="AA1156" s="26">
        <v>5242417.46</v>
      </c>
      <c r="AB1156" s="26">
        <v>0</v>
      </c>
      <c r="AC1156" s="26">
        <v>0</v>
      </c>
      <c r="AD1156" s="26">
        <v>0</v>
      </c>
      <c r="AE1156" s="26">
        <v>0</v>
      </c>
      <c r="AF1156" s="26">
        <v>0</v>
      </c>
      <c r="AG1156" s="22">
        <f t="shared" si="102"/>
        <v>0</v>
      </c>
      <c r="AH1156" s="22">
        <f t="shared" si="103"/>
        <v>5242417.46</v>
      </c>
      <c r="AI1156" s="22">
        <f t="shared" si="104"/>
        <v>0</v>
      </c>
      <c r="AJ1156" s="22">
        <f t="shared" ref="AJ1156:AJ1209" si="105">SUM(AE1156:AF1156)</f>
        <v>0</v>
      </c>
      <c r="AK1156" s="22">
        <f t="shared" si="101"/>
        <v>5242417.46</v>
      </c>
    </row>
    <row r="1157" spans="1:37">
      <c r="A1157" s="4" t="s">
        <v>17</v>
      </c>
      <c r="B1157" s="7" t="s">
        <v>1203</v>
      </c>
      <c r="C1157" s="7" t="s">
        <v>1283</v>
      </c>
      <c r="D1157" s="7" t="s">
        <v>1216</v>
      </c>
      <c r="E1157" s="7" t="s">
        <v>135</v>
      </c>
      <c r="F1157" s="9" t="s">
        <v>143</v>
      </c>
      <c r="G1157" s="9" t="s">
        <v>11</v>
      </c>
      <c r="H1157" s="3" t="s">
        <v>1325</v>
      </c>
      <c r="I1157" s="28">
        <v>41090</v>
      </c>
      <c r="J1157" s="26"/>
      <c r="K1157" s="26"/>
      <c r="L1157" s="26"/>
      <c r="M1157" s="26"/>
      <c r="N1157" s="26"/>
      <c r="O1157" s="26"/>
      <c r="P1157" s="26"/>
      <c r="Q1157" s="26"/>
      <c r="R1157" s="26"/>
      <c r="S1157" s="26">
        <v>0</v>
      </c>
      <c r="T1157" s="26">
        <v>0</v>
      </c>
      <c r="U1157" s="26">
        <v>9743491.5800000019</v>
      </c>
      <c r="V1157" s="26">
        <v>0</v>
      </c>
      <c r="W1157" s="26">
        <v>0</v>
      </c>
      <c r="X1157" s="26">
        <v>0</v>
      </c>
      <c r="Y1157" s="26">
        <v>0</v>
      </c>
      <c r="Z1157" s="26">
        <v>0</v>
      </c>
      <c r="AA1157" s="26">
        <v>0</v>
      </c>
      <c r="AB1157" s="26">
        <v>0</v>
      </c>
      <c r="AC1157" s="26">
        <v>0</v>
      </c>
      <c r="AD1157" s="26">
        <v>0</v>
      </c>
      <c r="AE1157" s="26">
        <v>0</v>
      </c>
      <c r="AF1157" s="26">
        <v>0</v>
      </c>
      <c r="AG1157" s="22">
        <f t="shared" si="102"/>
        <v>0</v>
      </c>
      <c r="AH1157" s="22">
        <f t="shared" si="103"/>
        <v>9743491.5800000019</v>
      </c>
      <c r="AI1157" s="22">
        <f t="shared" si="104"/>
        <v>0</v>
      </c>
      <c r="AJ1157" s="22">
        <f t="shared" si="105"/>
        <v>0</v>
      </c>
      <c r="AK1157" s="22">
        <f t="shared" si="101"/>
        <v>9743491.5800000019</v>
      </c>
    </row>
    <row r="1158" spans="1:37">
      <c r="A1158" s="4" t="s">
        <v>17</v>
      </c>
      <c r="B1158" s="7" t="s">
        <v>1203</v>
      </c>
      <c r="C1158" s="7" t="s">
        <v>209</v>
      </c>
      <c r="D1158" s="7" t="s">
        <v>1218</v>
      </c>
      <c r="E1158" s="7" t="s">
        <v>135</v>
      </c>
      <c r="F1158" s="9" t="s">
        <v>143</v>
      </c>
      <c r="G1158" s="9" t="s">
        <v>11</v>
      </c>
      <c r="H1158" s="3" t="s">
        <v>1325</v>
      </c>
      <c r="I1158" s="28">
        <v>41274</v>
      </c>
      <c r="J1158" s="26"/>
      <c r="K1158" s="26"/>
      <c r="L1158" s="26"/>
      <c r="M1158" s="26"/>
      <c r="N1158" s="26"/>
      <c r="O1158" s="26"/>
      <c r="P1158" s="26"/>
      <c r="Q1158" s="26"/>
      <c r="R1158" s="26"/>
      <c r="S1158" s="26">
        <v>0</v>
      </c>
      <c r="T1158" s="26">
        <v>0</v>
      </c>
      <c r="U1158" s="26">
        <v>0</v>
      </c>
      <c r="V1158" s="26">
        <v>0</v>
      </c>
      <c r="W1158" s="26">
        <v>0</v>
      </c>
      <c r="X1158" s="26">
        <v>0</v>
      </c>
      <c r="Y1158" s="26">
        <v>0</v>
      </c>
      <c r="Z1158" s="26">
        <v>0</v>
      </c>
      <c r="AA1158" s="26">
        <v>1700000.0000000002</v>
      </c>
      <c r="AB1158" s="26">
        <v>0</v>
      </c>
      <c r="AC1158" s="26">
        <v>0</v>
      </c>
      <c r="AD1158" s="26">
        <v>0</v>
      </c>
      <c r="AE1158" s="26">
        <v>0</v>
      </c>
      <c r="AF1158" s="26">
        <v>0</v>
      </c>
      <c r="AG1158" s="22">
        <f t="shared" si="102"/>
        <v>0</v>
      </c>
      <c r="AH1158" s="22">
        <f t="shared" si="103"/>
        <v>1700000.0000000002</v>
      </c>
      <c r="AI1158" s="22">
        <f t="shared" si="104"/>
        <v>0</v>
      </c>
      <c r="AJ1158" s="22">
        <f t="shared" si="105"/>
        <v>0</v>
      </c>
      <c r="AK1158" s="22">
        <f t="shared" si="101"/>
        <v>1700000.0000000002</v>
      </c>
    </row>
    <row r="1159" spans="1:37">
      <c r="A1159" s="4" t="s">
        <v>17</v>
      </c>
      <c r="B1159" s="7" t="s">
        <v>144</v>
      </c>
      <c r="C1159" s="7" t="s">
        <v>1835</v>
      </c>
      <c r="D1159" s="7" t="s">
        <v>1229</v>
      </c>
      <c r="E1159" s="7" t="s">
        <v>135</v>
      </c>
      <c r="F1159" s="9" t="s">
        <v>143</v>
      </c>
      <c r="G1159" s="9" t="s">
        <v>11</v>
      </c>
      <c r="H1159" s="3" t="s">
        <v>1325</v>
      </c>
      <c r="I1159" s="28">
        <v>41060</v>
      </c>
      <c r="J1159" s="26"/>
      <c r="K1159" s="26"/>
      <c r="L1159" s="26"/>
      <c r="M1159" s="26"/>
      <c r="N1159" s="26"/>
      <c r="O1159" s="26"/>
      <c r="P1159" s="26"/>
      <c r="Q1159" s="26"/>
      <c r="R1159" s="26"/>
      <c r="S1159" s="26">
        <v>0</v>
      </c>
      <c r="T1159" s="26">
        <v>1006866</v>
      </c>
      <c r="U1159" s="26">
        <v>0</v>
      </c>
      <c r="V1159" s="26">
        <v>0</v>
      </c>
      <c r="W1159" s="26">
        <v>0</v>
      </c>
      <c r="X1159" s="26">
        <v>0</v>
      </c>
      <c r="Y1159" s="26">
        <v>0</v>
      </c>
      <c r="Z1159" s="26">
        <v>0</v>
      </c>
      <c r="AA1159" s="26">
        <v>0</v>
      </c>
      <c r="AB1159" s="26">
        <v>0</v>
      </c>
      <c r="AC1159" s="26">
        <v>0</v>
      </c>
      <c r="AD1159" s="26">
        <v>0</v>
      </c>
      <c r="AE1159" s="26">
        <v>0</v>
      </c>
      <c r="AF1159" s="26">
        <v>0</v>
      </c>
      <c r="AG1159" s="22">
        <f t="shared" si="102"/>
        <v>0</v>
      </c>
      <c r="AH1159" s="22">
        <f t="shared" si="103"/>
        <v>1006866</v>
      </c>
      <c r="AI1159" s="22">
        <f t="shared" si="104"/>
        <v>0</v>
      </c>
      <c r="AJ1159" s="22">
        <f t="shared" si="105"/>
        <v>0</v>
      </c>
      <c r="AK1159" s="22">
        <f t="shared" ref="AK1159:AK1209" si="106">SUM(J1159:AF1159)</f>
        <v>1006866</v>
      </c>
    </row>
    <row r="1160" spans="1:37">
      <c r="A1160" s="4" t="s">
        <v>17</v>
      </c>
      <c r="B1160" s="7" t="s">
        <v>1203</v>
      </c>
      <c r="C1160" s="7" t="s">
        <v>209</v>
      </c>
      <c r="D1160" s="7" t="s">
        <v>1235</v>
      </c>
      <c r="E1160" s="7" t="s">
        <v>135</v>
      </c>
      <c r="F1160" s="9" t="s">
        <v>143</v>
      </c>
      <c r="G1160" s="9" t="s">
        <v>11</v>
      </c>
      <c r="H1160" s="3" t="s">
        <v>1325</v>
      </c>
      <c r="I1160" s="28">
        <v>41153</v>
      </c>
      <c r="J1160" s="26"/>
      <c r="K1160" s="26"/>
      <c r="L1160" s="26"/>
      <c r="M1160" s="26"/>
      <c r="N1160" s="26"/>
      <c r="O1160" s="26"/>
      <c r="P1160" s="26"/>
      <c r="Q1160" s="26"/>
      <c r="R1160" s="26"/>
      <c r="S1160" s="26">
        <v>0</v>
      </c>
      <c r="T1160" s="26">
        <v>0</v>
      </c>
      <c r="U1160" s="26">
        <v>0</v>
      </c>
      <c r="V1160" s="26">
        <v>0</v>
      </c>
      <c r="W1160" s="26">
        <v>0</v>
      </c>
      <c r="X1160" s="26">
        <v>99999.999999999985</v>
      </c>
      <c r="Y1160" s="26">
        <v>0</v>
      </c>
      <c r="Z1160" s="26">
        <v>0</v>
      </c>
      <c r="AA1160" s="26">
        <v>0</v>
      </c>
      <c r="AB1160" s="26">
        <v>0</v>
      </c>
      <c r="AC1160" s="26">
        <v>0</v>
      </c>
      <c r="AD1160" s="26">
        <v>0</v>
      </c>
      <c r="AE1160" s="26">
        <v>0</v>
      </c>
      <c r="AF1160" s="26">
        <v>0</v>
      </c>
      <c r="AG1160" s="22">
        <f t="shared" si="102"/>
        <v>0</v>
      </c>
      <c r="AH1160" s="22">
        <f t="shared" si="103"/>
        <v>99999.999999999985</v>
      </c>
      <c r="AI1160" s="22">
        <f t="shared" si="104"/>
        <v>0</v>
      </c>
      <c r="AJ1160" s="22">
        <f t="shared" si="105"/>
        <v>0</v>
      </c>
      <c r="AK1160" s="22">
        <f t="shared" si="106"/>
        <v>99999.999999999985</v>
      </c>
    </row>
    <row r="1161" spans="1:37">
      <c r="A1161" s="4" t="s">
        <v>17</v>
      </c>
      <c r="B1161" s="7" t="s">
        <v>133</v>
      </c>
      <c r="C1161" s="7" t="s">
        <v>1295</v>
      </c>
      <c r="D1161" s="7" t="s">
        <v>1238</v>
      </c>
      <c r="E1161" s="7" t="s">
        <v>135</v>
      </c>
      <c r="F1161" s="9" t="s">
        <v>143</v>
      </c>
      <c r="G1161" s="9" t="s">
        <v>11</v>
      </c>
      <c r="H1161" s="3" t="s">
        <v>1325</v>
      </c>
      <c r="I1161" s="28">
        <v>41263</v>
      </c>
      <c r="J1161" s="26"/>
      <c r="K1161" s="26"/>
      <c r="L1161" s="26"/>
      <c r="M1161" s="26"/>
      <c r="N1161" s="26"/>
      <c r="O1161" s="26"/>
      <c r="P1161" s="26"/>
      <c r="Q1161" s="26"/>
      <c r="R1161" s="26"/>
      <c r="S1161" s="26">
        <v>0</v>
      </c>
      <c r="T1161" s="26">
        <v>0</v>
      </c>
      <c r="U1161" s="26">
        <v>0</v>
      </c>
      <c r="V1161" s="26">
        <v>0</v>
      </c>
      <c r="W1161" s="26">
        <v>0</v>
      </c>
      <c r="X1161" s="26">
        <v>0</v>
      </c>
      <c r="Y1161" s="26">
        <v>0</v>
      </c>
      <c r="Z1161" s="26">
        <v>0</v>
      </c>
      <c r="AA1161" s="26">
        <v>695684.87</v>
      </c>
      <c r="AB1161" s="26">
        <v>0</v>
      </c>
      <c r="AC1161" s="26">
        <v>0</v>
      </c>
      <c r="AD1161" s="26">
        <v>0</v>
      </c>
      <c r="AE1161" s="26">
        <v>0</v>
      </c>
      <c r="AF1161" s="26">
        <v>0</v>
      </c>
      <c r="AG1161" s="22">
        <f t="shared" si="102"/>
        <v>0</v>
      </c>
      <c r="AH1161" s="22">
        <f t="shared" si="103"/>
        <v>695684.87</v>
      </c>
      <c r="AI1161" s="22">
        <f t="shared" si="104"/>
        <v>0</v>
      </c>
      <c r="AJ1161" s="22">
        <f t="shared" si="105"/>
        <v>0</v>
      </c>
      <c r="AK1161" s="22">
        <f t="shared" si="106"/>
        <v>695684.87</v>
      </c>
    </row>
    <row r="1162" spans="1:37">
      <c r="A1162" s="4" t="s">
        <v>17</v>
      </c>
      <c r="B1162" s="7" t="s">
        <v>133</v>
      </c>
      <c r="C1162" s="7" t="s">
        <v>1836</v>
      </c>
      <c r="D1162" s="7" t="s">
        <v>1848</v>
      </c>
      <c r="E1162" s="7" t="s">
        <v>135</v>
      </c>
      <c r="F1162" s="9" t="s">
        <v>143</v>
      </c>
      <c r="G1162" s="9" t="s">
        <v>11</v>
      </c>
      <c r="H1162" s="3" t="s">
        <v>1325</v>
      </c>
      <c r="I1162" s="28">
        <v>41263</v>
      </c>
      <c r="J1162" s="26"/>
      <c r="K1162" s="26"/>
      <c r="L1162" s="26"/>
      <c r="M1162" s="26"/>
      <c r="N1162" s="26"/>
      <c r="O1162" s="26"/>
      <c r="P1162" s="26"/>
      <c r="Q1162" s="26"/>
      <c r="R1162" s="26"/>
      <c r="S1162" s="26">
        <v>0</v>
      </c>
      <c r="T1162" s="26">
        <v>0</v>
      </c>
      <c r="U1162" s="26">
        <v>0</v>
      </c>
      <c r="V1162" s="26">
        <v>0</v>
      </c>
      <c r="W1162" s="26">
        <v>0</v>
      </c>
      <c r="X1162" s="26">
        <v>0</v>
      </c>
      <c r="Y1162" s="26">
        <v>0</v>
      </c>
      <c r="Z1162" s="26">
        <v>0</v>
      </c>
      <c r="AA1162" s="26">
        <v>1000000.0000000001</v>
      </c>
      <c r="AB1162" s="26">
        <v>0</v>
      </c>
      <c r="AC1162" s="26">
        <v>0</v>
      </c>
      <c r="AD1162" s="26">
        <v>0</v>
      </c>
      <c r="AE1162" s="26">
        <v>0</v>
      </c>
      <c r="AF1162" s="26">
        <v>0</v>
      </c>
      <c r="AG1162" s="22">
        <f t="shared" si="102"/>
        <v>0</v>
      </c>
      <c r="AH1162" s="22">
        <f t="shared" si="103"/>
        <v>1000000.0000000001</v>
      </c>
      <c r="AI1162" s="22">
        <f t="shared" si="104"/>
        <v>0</v>
      </c>
      <c r="AJ1162" s="22">
        <f t="shared" si="105"/>
        <v>0</v>
      </c>
      <c r="AK1162" s="22">
        <f t="shared" si="106"/>
        <v>1000000.0000000001</v>
      </c>
    </row>
    <row r="1163" spans="1:37">
      <c r="A1163" s="4" t="s">
        <v>17</v>
      </c>
      <c r="B1163" s="7" t="s">
        <v>133</v>
      </c>
      <c r="C1163" s="7" t="s">
        <v>209</v>
      </c>
      <c r="D1163" s="7" t="s">
        <v>1242</v>
      </c>
      <c r="E1163" s="7" t="s">
        <v>135</v>
      </c>
      <c r="F1163" s="9" t="s">
        <v>143</v>
      </c>
      <c r="G1163" s="9" t="s">
        <v>11</v>
      </c>
      <c r="H1163" s="3" t="s">
        <v>1325</v>
      </c>
      <c r="I1163" s="28">
        <v>41075</v>
      </c>
      <c r="J1163" s="26"/>
      <c r="K1163" s="26"/>
      <c r="L1163" s="26"/>
      <c r="M1163" s="26"/>
      <c r="N1163" s="26"/>
      <c r="O1163" s="26"/>
      <c r="P1163" s="26"/>
      <c r="Q1163" s="26"/>
      <c r="R1163" s="26"/>
      <c r="S1163" s="26">
        <v>0</v>
      </c>
      <c r="T1163" s="26">
        <v>0</v>
      </c>
      <c r="U1163" s="26">
        <v>271400</v>
      </c>
      <c r="V1163" s="26">
        <v>0</v>
      </c>
      <c r="W1163" s="26">
        <v>0</v>
      </c>
      <c r="X1163" s="26">
        <v>0</v>
      </c>
      <c r="Y1163" s="26">
        <v>0</v>
      </c>
      <c r="Z1163" s="26">
        <v>0</v>
      </c>
      <c r="AA1163" s="26">
        <v>0</v>
      </c>
      <c r="AB1163" s="26">
        <v>0</v>
      </c>
      <c r="AC1163" s="26">
        <v>0</v>
      </c>
      <c r="AD1163" s="26">
        <v>0</v>
      </c>
      <c r="AE1163" s="26">
        <v>0</v>
      </c>
      <c r="AF1163" s="26">
        <v>0</v>
      </c>
      <c r="AG1163" s="22">
        <f t="shared" si="102"/>
        <v>0</v>
      </c>
      <c r="AH1163" s="22">
        <f t="shared" si="103"/>
        <v>271400</v>
      </c>
      <c r="AI1163" s="22">
        <f t="shared" si="104"/>
        <v>0</v>
      </c>
      <c r="AJ1163" s="22">
        <f t="shared" si="105"/>
        <v>0</v>
      </c>
      <c r="AK1163" s="22">
        <f t="shared" si="106"/>
        <v>271400</v>
      </c>
    </row>
    <row r="1164" spans="1:37">
      <c r="A1164" s="4" t="s">
        <v>17</v>
      </c>
      <c r="B1164" s="7" t="s">
        <v>1202</v>
      </c>
      <c r="C1164" s="7" t="s">
        <v>1837</v>
      </c>
      <c r="D1164" s="7" t="s">
        <v>1849</v>
      </c>
      <c r="E1164" s="7" t="s">
        <v>136</v>
      </c>
      <c r="F1164" s="9" t="s">
        <v>143</v>
      </c>
      <c r="G1164" s="9" t="s">
        <v>11</v>
      </c>
      <c r="H1164" s="3" t="s">
        <v>1325</v>
      </c>
      <c r="I1164" s="28">
        <v>41255</v>
      </c>
      <c r="J1164" s="26"/>
      <c r="K1164" s="26"/>
      <c r="L1164" s="26"/>
      <c r="M1164" s="26"/>
      <c r="N1164" s="26"/>
      <c r="O1164" s="26"/>
      <c r="P1164" s="26"/>
      <c r="Q1164" s="26"/>
      <c r="R1164" s="26"/>
      <c r="S1164" s="26">
        <v>0</v>
      </c>
      <c r="T1164" s="26">
        <v>0</v>
      </c>
      <c r="U1164" s="26">
        <v>0</v>
      </c>
      <c r="V1164" s="26">
        <v>0</v>
      </c>
      <c r="W1164" s="26">
        <v>0</v>
      </c>
      <c r="X1164" s="26">
        <v>0</v>
      </c>
      <c r="Y1164" s="26">
        <v>0</v>
      </c>
      <c r="Z1164" s="26">
        <v>0</v>
      </c>
      <c r="AA1164" s="26">
        <v>3000000.0000000005</v>
      </c>
      <c r="AB1164" s="26">
        <v>0</v>
      </c>
      <c r="AC1164" s="26">
        <v>0</v>
      </c>
      <c r="AD1164" s="26">
        <v>0</v>
      </c>
      <c r="AE1164" s="26">
        <v>0</v>
      </c>
      <c r="AF1164" s="26">
        <v>0</v>
      </c>
      <c r="AG1164" s="22">
        <f t="shared" si="102"/>
        <v>0</v>
      </c>
      <c r="AH1164" s="22">
        <f t="shared" si="103"/>
        <v>3000000.0000000005</v>
      </c>
      <c r="AI1164" s="22">
        <f t="shared" si="104"/>
        <v>0</v>
      </c>
      <c r="AJ1164" s="22">
        <f t="shared" si="105"/>
        <v>0</v>
      </c>
      <c r="AK1164" s="22">
        <f t="shared" si="106"/>
        <v>3000000.0000000005</v>
      </c>
    </row>
    <row r="1165" spans="1:37">
      <c r="A1165" s="4" t="s">
        <v>17</v>
      </c>
      <c r="B1165" s="7" t="s">
        <v>133</v>
      </c>
      <c r="C1165" s="7" t="s">
        <v>1286</v>
      </c>
      <c r="D1165" s="7" t="s">
        <v>1222</v>
      </c>
      <c r="E1165" s="7" t="s">
        <v>136</v>
      </c>
      <c r="F1165" s="9" t="s">
        <v>143</v>
      </c>
      <c r="G1165" s="9" t="s">
        <v>11</v>
      </c>
      <c r="H1165" s="3" t="s">
        <v>1325</v>
      </c>
      <c r="I1165" s="28">
        <v>41001</v>
      </c>
      <c r="J1165" s="26"/>
      <c r="K1165" s="26"/>
      <c r="L1165" s="26"/>
      <c r="M1165" s="26"/>
      <c r="N1165" s="26"/>
      <c r="O1165" s="26"/>
      <c r="P1165" s="26"/>
      <c r="Q1165" s="26"/>
      <c r="R1165" s="26"/>
      <c r="S1165" s="26">
        <v>393807.57000000007</v>
      </c>
      <c r="T1165" s="26">
        <v>0</v>
      </c>
      <c r="U1165" s="26">
        <v>0</v>
      </c>
      <c r="V1165" s="26">
        <v>0</v>
      </c>
      <c r="W1165" s="26">
        <v>0</v>
      </c>
      <c r="X1165" s="26">
        <v>0</v>
      </c>
      <c r="Y1165" s="26">
        <v>0</v>
      </c>
      <c r="Z1165" s="26">
        <v>0</v>
      </c>
      <c r="AA1165" s="26">
        <v>0</v>
      </c>
      <c r="AB1165" s="26">
        <v>0</v>
      </c>
      <c r="AC1165" s="26">
        <v>0</v>
      </c>
      <c r="AD1165" s="26">
        <v>0</v>
      </c>
      <c r="AE1165" s="26">
        <v>0</v>
      </c>
      <c r="AF1165" s="26">
        <v>0</v>
      </c>
      <c r="AG1165" s="22">
        <f t="shared" si="102"/>
        <v>0</v>
      </c>
      <c r="AH1165" s="22">
        <f t="shared" si="103"/>
        <v>393807.57000000007</v>
      </c>
      <c r="AI1165" s="22">
        <f t="shared" si="104"/>
        <v>0</v>
      </c>
      <c r="AJ1165" s="22">
        <f t="shared" si="105"/>
        <v>0</v>
      </c>
      <c r="AK1165" s="22">
        <f t="shared" si="106"/>
        <v>393807.57000000007</v>
      </c>
    </row>
    <row r="1166" spans="1:37">
      <c r="A1166" s="4" t="s">
        <v>17</v>
      </c>
      <c r="B1166" s="7" t="s">
        <v>133</v>
      </c>
      <c r="C1166" s="7" t="s">
        <v>1289</v>
      </c>
      <c r="D1166" s="7" t="s">
        <v>1226</v>
      </c>
      <c r="E1166" s="7" t="s">
        <v>136</v>
      </c>
      <c r="F1166" s="9" t="s">
        <v>143</v>
      </c>
      <c r="G1166" s="9" t="s">
        <v>11</v>
      </c>
      <c r="H1166" s="3" t="s">
        <v>1325</v>
      </c>
      <c r="I1166" s="28">
        <v>41395</v>
      </c>
      <c r="J1166" s="26"/>
      <c r="K1166" s="26"/>
      <c r="L1166" s="26"/>
      <c r="M1166" s="26"/>
      <c r="N1166" s="26"/>
      <c r="O1166" s="26"/>
      <c r="P1166" s="26"/>
      <c r="Q1166" s="26"/>
      <c r="R1166" s="26"/>
      <c r="S1166" s="26">
        <v>0</v>
      </c>
      <c r="T1166" s="26">
        <v>0</v>
      </c>
      <c r="U1166" s="26">
        <v>0</v>
      </c>
      <c r="V1166" s="26">
        <v>0</v>
      </c>
      <c r="W1166" s="26">
        <v>0</v>
      </c>
      <c r="X1166" s="26">
        <v>0</v>
      </c>
      <c r="Y1166" s="26">
        <v>0</v>
      </c>
      <c r="Z1166" s="26">
        <v>0</v>
      </c>
      <c r="AA1166" s="26">
        <v>0</v>
      </c>
      <c r="AB1166" s="26">
        <v>0</v>
      </c>
      <c r="AC1166" s="26">
        <v>0</v>
      </c>
      <c r="AD1166" s="26">
        <v>0</v>
      </c>
      <c r="AE1166" s="26">
        <v>0</v>
      </c>
      <c r="AF1166" s="26">
        <v>19233313.186580002</v>
      </c>
      <c r="AG1166" s="22">
        <f t="shared" si="102"/>
        <v>0</v>
      </c>
      <c r="AH1166" s="22">
        <f t="shared" si="103"/>
        <v>0</v>
      </c>
      <c r="AI1166" s="22">
        <f t="shared" si="104"/>
        <v>0</v>
      </c>
      <c r="AJ1166" s="22">
        <f t="shared" si="105"/>
        <v>19233313.186580002</v>
      </c>
      <c r="AK1166" s="22">
        <f t="shared" si="106"/>
        <v>19233313.186580002</v>
      </c>
    </row>
    <row r="1167" spans="1:37">
      <c r="A1167" s="4" t="s">
        <v>17</v>
      </c>
      <c r="B1167" s="7" t="s">
        <v>142</v>
      </c>
      <c r="C1167" s="7" t="s">
        <v>1290</v>
      </c>
      <c r="D1167" s="7" t="s">
        <v>1227</v>
      </c>
      <c r="E1167" s="7" t="s">
        <v>136</v>
      </c>
      <c r="F1167" s="9" t="s">
        <v>143</v>
      </c>
      <c r="G1167" s="9" t="s">
        <v>11</v>
      </c>
      <c r="H1167" s="3" t="s">
        <v>1325</v>
      </c>
      <c r="I1167" s="28">
        <v>41060</v>
      </c>
      <c r="J1167" s="26"/>
      <c r="K1167" s="26"/>
      <c r="L1167" s="26"/>
      <c r="M1167" s="26"/>
      <c r="N1167" s="26"/>
      <c r="O1167" s="26"/>
      <c r="P1167" s="26"/>
      <c r="Q1167" s="26"/>
      <c r="R1167" s="26"/>
      <c r="S1167" s="26">
        <v>0</v>
      </c>
      <c r="T1167" s="26">
        <v>908883.15</v>
      </c>
      <c r="U1167" s="26">
        <v>0</v>
      </c>
      <c r="V1167" s="26">
        <v>0</v>
      </c>
      <c r="W1167" s="26">
        <v>0</v>
      </c>
      <c r="X1167" s="26">
        <v>0</v>
      </c>
      <c r="Y1167" s="26">
        <v>0</v>
      </c>
      <c r="Z1167" s="26">
        <v>0</v>
      </c>
      <c r="AA1167" s="26">
        <v>0</v>
      </c>
      <c r="AB1167" s="26">
        <v>0</v>
      </c>
      <c r="AC1167" s="26">
        <v>0</v>
      </c>
      <c r="AD1167" s="26">
        <v>0</v>
      </c>
      <c r="AE1167" s="26">
        <v>0</v>
      </c>
      <c r="AF1167" s="26">
        <v>0</v>
      </c>
      <c r="AG1167" s="22">
        <f t="shared" si="102"/>
        <v>0</v>
      </c>
      <c r="AH1167" s="22">
        <f t="shared" si="103"/>
        <v>908883.15</v>
      </c>
      <c r="AI1167" s="22">
        <f t="shared" si="104"/>
        <v>0</v>
      </c>
      <c r="AJ1167" s="22">
        <f t="shared" si="105"/>
        <v>0</v>
      </c>
      <c r="AK1167" s="22">
        <f t="shared" si="106"/>
        <v>908883.15</v>
      </c>
    </row>
    <row r="1168" spans="1:37">
      <c r="A1168" s="4" t="s">
        <v>16</v>
      </c>
      <c r="B1168" s="7" t="s">
        <v>1203</v>
      </c>
      <c r="C1168" s="7" t="s">
        <v>1301</v>
      </c>
      <c r="D1168" s="7" t="s">
        <v>1246</v>
      </c>
      <c r="E1168" s="7" t="s">
        <v>122</v>
      </c>
      <c r="F1168" s="9" t="s">
        <v>141</v>
      </c>
      <c r="G1168" s="9" t="s">
        <v>147</v>
      </c>
      <c r="H1168" s="3" t="s">
        <v>1325</v>
      </c>
      <c r="I1168" s="28" t="s">
        <v>13</v>
      </c>
      <c r="J1168" s="26"/>
      <c r="K1168" s="26"/>
      <c r="L1168" s="26"/>
      <c r="M1168" s="26"/>
      <c r="N1168" s="26"/>
      <c r="O1168" s="26"/>
      <c r="P1168" s="26"/>
      <c r="Q1168" s="26"/>
      <c r="R1168" s="26"/>
      <c r="S1168" s="26">
        <v>311250.00000000006</v>
      </c>
      <c r="T1168" s="26">
        <v>311250.00000000006</v>
      </c>
      <c r="U1168" s="26">
        <v>315000</v>
      </c>
      <c r="V1168" s="26">
        <v>311250.00000000006</v>
      </c>
      <c r="W1168" s="26">
        <v>315000</v>
      </c>
      <c r="X1168" s="26">
        <v>311250.00000000006</v>
      </c>
      <c r="Y1168" s="26">
        <v>315000</v>
      </c>
      <c r="Z1168" s="26">
        <v>311250.00000000006</v>
      </c>
      <c r="AA1168" s="26">
        <v>315000</v>
      </c>
      <c r="AB1168" s="26">
        <v>211235</v>
      </c>
      <c r="AC1168" s="26">
        <v>211235</v>
      </c>
      <c r="AD1168" s="26">
        <v>211235</v>
      </c>
      <c r="AE1168" s="26">
        <v>211235</v>
      </c>
      <c r="AF1168" s="26">
        <v>211235</v>
      </c>
      <c r="AG1168" s="22">
        <f t="shared" ref="AG1168" si="107">SUM(J1168:O1168)</f>
        <v>0</v>
      </c>
      <c r="AH1168" s="22">
        <f t="shared" ref="AH1168" si="108">SUM(P1168:AA1168)</f>
        <v>2816250</v>
      </c>
      <c r="AI1168" s="22">
        <f t="shared" ref="AI1168" si="109">SUM(AB1168:AD1168)</f>
        <v>633705</v>
      </c>
      <c r="AJ1168" s="22">
        <f t="shared" ref="AJ1168" si="110">SUM(AE1168:AF1168)</f>
        <v>422470</v>
      </c>
      <c r="AK1168" s="22">
        <f t="shared" si="106"/>
        <v>3872425</v>
      </c>
    </row>
    <row r="1169" spans="1:37">
      <c r="A1169" s="4" t="s">
        <v>17</v>
      </c>
      <c r="B1169" s="7" t="s">
        <v>133</v>
      </c>
      <c r="C1169" s="7" t="s">
        <v>1302</v>
      </c>
      <c r="D1169" s="7" t="s">
        <v>1247</v>
      </c>
      <c r="E1169" s="7" t="s">
        <v>135</v>
      </c>
      <c r="F1169" s="9" t="s">
        <v>143</v>
      </c>
      <c r="G1169" s="9" t="s">
        <v>11</v>
      </c>
      <c r="H1169" s="3" t="s">
        <v>1325</v>
      </c>
      <c r="I1169" s="28">
        <v>41030</v>
      </c>
      <c r="J1169" s="26"/>
      <c r="K1169" s="26"/>
      <c r="L1169" s="26"/>
      <c r="M1169" s="26"/>
      <c r="N1169" s="26"/>
      <c r="O1169" s="26"/>
      <c r="P1169" s="26"/>
      <c r="Q1169" s="26"/>
      <c r="R1169" s="26"/>
      <c r="S1169" s="26">
        <v>0</v>
      </c>
      <c r="T1169" s="26">
        <v>40158261.050000004</v>
      </c>
      <c r="U1169" s="26">
        <v>974551</v>
      </c>
      <c r="V1169" s="26">
        <v>974551</v>
      </c>
      <c r="W1169" s="26">
        <v>0</v>
      </c>
      <c r="X1169" s="26">
        <v>0</v>
      </c>
      <c r="Y1169" s="26">
        <v>0</v>
      </c>
      <c r="Z1169" s="26">
        <v>0</v>
      </c>
      <c r="AA1169" s="26">
        <v>0</v>
      </c>
      <c r="AB1169" s="26">
        <v>0</v>
      </c>
      <c r="AC1169" s="26">
        <v>0</v>
      </c>
      <c r="AD1169" s="26">
        <v>0</v>
      </c>
      <c r="AE1169" s="26">
        <v>0</v>
      </c>
      <c r="AF1169" s="26">
        <v>0</v>
      </c>
      <c r="AG1169" s="22">
        <f t="shared" si="102"/>
        <v>0</v>
      </c>
      <c r="AH1169" s="22">
        <f t="shared" si="103"/>
        <v>42107363.050000004</v>
      </c>
      <c r="AI1169" s="22">
        <f t="shared" si="104"/>
        <v>0</v>
      </c>
      <c r="AJ1169" s="22">
        <f t="shared" si="105"/>
        <v>0</v>
      </c>
      <c r="AK1169" s="22">
        <f t="shared" si="106"/>
        <v>42107363.050000004</v>
      </c>
    </row>
    <row r="1170" spans="1:37">
      <c r="A1170" s="4" t="s">
        <v>17</v>
      </c>
      <c r="B1170" s="7" t="s">
        <v>133</v>
      </c>
      <c r="C1170" s="7" t="s">
        <v>1303</v>
      </c>
      <c r="D1170" s="7" t="s">
        <v>1248</v>
      </c>
      <c r="E1170" s="7" t="s">
        <v>234</v>
      </c>
      <c r="F1170" s="9" t="s">
        <v>143</v>
      </c>
      <c r="G1170" s="9" t="s">
        <v>11</v>
      </c>
      <c r="H1170" s="3" t="s">
        <v>1325</v>
      </c>
      <c r="I1170" s="28">
        <v>41274</v>
      </c>
      <c r="J1170" s="26"/>
      <c r="K1170" s="26"/>
      <c r="L1170" s="26"/>
      <c r="M1170" s="26"/>
      <c r="N1170" s="26"/>
      <c r="O1170" s="26"/>
      <c r="P1170" s="26"/>
      <c r="Q1170" s="26"/>
      <c r="R1170" s="26"/>
      <c r="S1170" s="26">
        <v>0</v>
      </c>
      <c r="T1170" s="26">
        <v>654507</v>
      </c>
      <c r="U1170" s="26">
        <v>0</v>
      </c>
      <c r="V1170" s="26">
        <v>0</v>
      </c>
      <c r="W1170" s="26">
        <v>0</v>
      </c>
      <c r="X1170" s="26">
        <v>0</v>
      </c>
      <c r="Y1170" s="26">
        <v>0</v>
      </c>
      <c r="Z1170" s="26">
        <v>0</v>
      </c>
      <c r="AA1170" s="26">
        <v>54900198.760000005</v>
      </c>
      <c r="AB1170" s="26">
        <v>2382636.423256</v>
      </c>
      <c r="AC1170" s="26">
        <v>472419.29081799998</v>
      </c>
      <c r="AD1170" s="26">
        <v>17684913.451926</v>
      </c>
      <c r="AE1170" s="26">
        <v>0</v>
      </c>
      <c r="AF1170" s="26">
        <v>0</v>
      </c>
      <c r="AG1170" s="22">
        <f t="shared" ref="AG1170:AG1209" si="111">SUM(J1170:O1170)</f>
        <v>0</v>
      </c>
      <c r="AH1170" s="22">
        <f t="shared" ref="AH1170:AH1209" si="112">SUM(P1170:AA1170)</f>
        <v>55554705.760000005</v>
      </c>
      <c r="AI1170" s="22">
        <f t="shared" ref="AI1170:AI1209" si="113">SUM(AB1170:AD1170)</f>
        <v>20539969.166000001</v>
      </c>
      <c r="AJ1170" s="22">
        <f t="shared" si="105"/>
        <v>0</v>
      </c>
      <c r="AK1170" s="22">
        <f t="shared" si="106"/>
        <v>76094674.925999999</v>
      </c>
    </row>
    <row r="1171" spans="1:37">
      <c r="A1171" s="4" t="s">
        <v>17</v>
      </c>
      <c r="B1171" s="7" t="s">
        <v>133</v>
      </c>
      <c r="C1171" s="7" t="s">
        <v>1304</v>
      </c>
      <c r="D1171" s="7" t="s">
        <v>1857</v>
      </c>
      <c r="E1171" s="7" t="s">
        <v>234</v>
      </c>
      <c r="F1171" s="9" t="s">
        <v>143</v>
      </c>
      <c r="G1171" s="9" t="s">
        <v>11</v>
      </c>
      <c r="H1171" s="3" t="s">
        <v>1325</v>
      </c>
      <c r="I1171" s="28">
        <v>41412</v>
      </c>
      <c r="J1171" s="26"/>
      <c r="K1171" s="26"/>
      <c r="L1171" s="26"/>
      <c r="M1171" s="26"/>
      <c r="N1171" s="26"/>
      <c r="O1171" s="26"/>
      <c r="P1171" s="26"/>
      <c r="Q1171" s="26"/>
      <c r="R1171" s="26"/>
      <c r="S1171" s="26">
        <v>0</v>
      </c>
      <c r="T1171" s="26">
        <v>0</v>
      </c>
      <c r="U1171" s="26">
        <v>0</v>
      </c>
      <c r="V1171" s="26">
        <v>0</v>
      </c>
      <c r="W1171" s="26">
        <v>0</v>
      </c>
      <c r="X1171" s="26">
        <v>0</v>
      </c>
      <c r="Y1171" s="26">
        <v>0</v>
      </c>
      <c r="Z1171" s="26">
        <v>0</v>
      </c>
      <c r="AA1171" s="26">
        <v>0</v>
      </c>
      <c r="AB1171" s="26">
        <v>0</v>
      </c>
      <c r="AC1171" s="26">
        <v>0</v>
      </c>
      <c r="AD1171" s="26">
        <v>0</v>
      </c>
      <c r="AE1171" s="26">
        <v>0</v>
      </c>
      <c r="AF1171" s="29">
        <v>380608076.75829995</v>
      </c>
      <c r="AG1171" s="22">
        <f t="shared" si="111"/>
        <v>0</v>
      </c>
      <c r="AH1171" s="22">
        <f t="shared" si="112"/>
        <v>0</v>
      </c>
      <c r="AI1171" s="22">
        <f t="shared" si="113"/>
        <v>0</v>
      </c>
      <c r="AJ1171" s="22">
        <f t="shared" si="105"/>
        <v>380608076.75829995</v>
      </c>
      <c r="AK1171" s="22">
        <f t="shared" si="106"/>
        <v>380608076.75829995</v>
      </c>
    </row>
    <row r="1172" spans="1:37">
      <c r="A1172" s="4" t="s">
        <v>17</v>
      </c>
      <c r="B1172" s="7" t="s">
        <v>133</v>
      </c>
      <c r="C1172" s="7" t="s">
        <v>1305</v>
      </c>
      <c r="D1172" s="7" t="s">
        <v>1850</v>
      </c>
      <c r="E1172" s="7" t="s">
        <v>234</v>
      </c>
      <c r="F1172" s="9" t="s">
        <v>143</v>
      </c>
      <c r="G1172" s="9" t="s">
        <v>11</v>
      </c>
      <c r="H1172" s="3" t="s">
        <v>1325</v>
      </c>
      <c r="I1172" s="28">
        <v>41090</v>
      </c>
      <c r="J1172" s="26"/>
      <c r="K1172" s="26"/>
      <c r="L1172" s="26"/>
      <c r="M1172" s="26"/>
      <c r="N1172" s="26"/>
      <c r="O1172" s="26"/>
      <c r="P1172" s="26"/>
      <c r="Q1172" s="26"/>
      <c r="R1172" s="26"/>
      <c r="S1172" s="26">
        <v>0</v>
      </c>
      <c r="T1172" s="26">
        <v>0</v>
      </c>
      <c r="U1172" s="26">
        <v>6036610</v>
      </c>
      <c r="V1172" s="26">
        <v>0</v>
      </c>
      <c r="W1172" s="26">
        <v>0</v>
      </c>
      <c r="X1172" s="26">
        <v>0</v>
      </c>
      <c r="Y1172" s="26">
        <v>0</v>
      </c>
      <c r="Z1172" s="26">
        <v>0</v>
      </c>
      <c r="AA1172" s="26">
        <v>0</v>
      </c>
      <c r="AB1172" s="26">
        <v>0</v>
      </c>
      <c r="AC1172" s="26">
        <v>0</v>
      </c>
      <c r="AD1172" s="26">
        <v>0</v>
      </c>
      <c r="AE1172" s="26">
        <v>0</v>
      </c>
      <c r="AF1172" s="26">
        <v>0</v>
      </c>
      <c r="AG1172" s="22">
        <f t="shared" si="111"/>
        <v>0</v>
      </c>
      <c r="AH1172" s="22">
        <f t="shared" si="112"/>
        <v>6036610</v>
      </c>
      <c r="AI1172" s="22">
        <f t="shared" si="113"/>
        <v>0</v>
      </c>
      <c r="AJ1172" s="22">
        <f t="shared" si="105"/>
        <v>0</v>
      </c>
      <c r="AK1172" s="22">
        <f t="shared" si="106"/>
        <v>6036610</v>
      </c>
    </row>
    <row r="1173" spans="1:37">
      <c r="A1173" s="4" t="s">
        <v>16</v>
      </c>
      <c r="B1173" s="7" t="s">
        <v>1203</v>
      </c>
      <c r="C1173" s="7" t="s">
        <v>1306</v>
      </c>
      <c r="D1173" s="7" t="s">
        <v>1249</v>
      </c>
      <c r="E1173" s="7" t="s">
        <v>231</v>
      </c>
      <c r="F1173" s="9" t="s">
        <v>141</v>
      </c>
      <c r="G1173" s="9" t="s">
        <v>147</v>
      </c>
      <c r="H1173" s="3" t="s">
        <v>1325</v>
      </c>
      <c r="I1173" s="28">
        <v>40725</v>
      </c>
      <c r="J1173" s="26"/>
      <c r="K1173" s="26"/>
      <c r="L1173" s="26"/>
      <c r="M1173" s="26"/>
      <c r="N1173" s="26"/>
      <c r="O1173" s="26"/>
      <c r="P1173" s="26"/>
      <c r="Q1173" s="26"/>
      <c r="R1173" s="26"/>
      <c r="S1173" s="26">
        <v>0</v>
      </c>
      <c r="T1173" s="26">
        <v>0</v>
      </c>
      <c r="U1173" s="26">
        <v>0</v>
      </c>
      <c r="V1173" s="26">
        <v>0</v>
      </c>
      <c r="W1173" s="26">
        <v>0</v>
      </c>
      <c r="X1173" s="26">
        <v>0</v>
      </c>
      <c r="Y1173" s="26">
        <v>0</v>
      </c>
      <c r="Z1173" s="26">
        <v>0</v>
      </c>
      <c r="AA1173" s="26">
        <v>0</v>
      </c>
      <c r="AB1173" s="26">
        <v>0</v>
      </c>
      <c r="AC1173" s="26">
        <v>0</v>
      </c>
      <c r="AD1173" s="26">
        <v>0</v>
      </c>
      <c r="AE1173" s="26">
        <v>0</v>
      </c>
      <c r="AF1173" s="26">
        <v>0</v>
      </c>
      <c r="AG1173" s="22">
        <f t="shared" si="111"/>
        <v>0</v>
      </c>
      <c r="AH1173" s="22">
        <f t="shared" si="112"/>
        <v>0</v>
      </c>
      <c r="AI1173" s="22">
        <f t="shared" si="113"/>
        <v>0</v>
      </c>
      <c r="AJ1173" s="22">
        <f t="shared" si="105"/>
        <v>0</v>
      </c>
      <c r="AK1173" s="22">
        <f t="shared" si="106"/>
        <v>0</v>
      </c>
    </row>
    <row r="1174" spans="1:37">
      <c r="A1174" s="4" t="s">
        <v>16</v>
      </c>
      <c r="B1174" s="7" t="s">
        <v>133</v>
      </c>
      <c r="C1174" s="7" t="s">
        <v>1307</v>
      </c>
      <c r="D1174" s="7" t="s">
        <v>1250</v>
      </c>
      <c r="E1174" s="7" t="s">
        <v>231</v>
      </c>
      <c r="F1174" s="9" t="s">
        <v>141</v>
      </c>
      <c r="G1174" s="9" t="s">
        <v>133</v>
      </c>
      <c r="H1174" s="3" t="s">
        <v>1325</v>
      </c>
      <c r="I1174" s="28" t="s">
        <v>13</v>
      </c>
      <c r="J1174" s="26"/>
      <c r="K1174" s="26"/>
      <c r="L1174" s="26"/>
      <c r="M1174" s="29"/>
      <c r="N1174" s="29"/>
      <c r="O1174" s="26"/>
      <c r="P1174" s="26"/>
      <c r="Q1174" s="26"/>
      <c r="R1174" s="26"/>
      <c r="S1174" s="26">
        <v>0</v>
      </c>
      <c r="T1174" s="26">
        <v>0</v>
      </c>
      <c r="U1174" s="26">
        <v>0</v>
      </c>
      <c r="V1174" s="26">
        <v>0</v>
      </c>
      <c r="W1174" s="26">
        <v>0</v>
      </c>
      <c r="X1174" s="26">
        <v>0</v>
      </c>
      <c r="Y1174" s="26">
        <v>0</v>
      </c>
      <c r="Z1174" s="26">
        <v>0</v>
      </c>
      <c r="AA1174" s="26">
        <v>0</v>
      </c>
      <c r="AB1174" s="26">
        <v>0</v>
      </c>
      <c r="AC1174" s="26">
        <v>0</v>
      </c>
      <c r="AD1174" s="26">
        <v>0</v>
      </c>
      <c r="AE1174" s="26">
        <v>0</v>
      </c>
      <c r="AF1174" s="26">
        <v>0</v>
      </c>
      <c r="AG1174" s="22">
        <f t="shared" si="111"/>
        <v>0</v>
      </c>
      <c r="AH1174" s="22">
        <f t="shared" si="112"/>
        <v>0</v>
      </c>
      <c r="AI1174" s="22">
        <f t="shared" si="113"/>
        <v>0</v>
      </c>
      <c r="AJ1174" s="22">
        <f t="shared" si="105"/>
        <v>0</v>
      </c>
      <c r="AK1174" s="22">
        <f t="shared" si="106"/>
        <v>0</v>
      </c>
    </row>
    <row r="1175" spans="1:37">
      <c r="A1175" s="4" t="s">
        <v>17</v>
      </c>
      <c r="B1175" s="7" t="s">
        <v>133</v>
      </c>
      <c r="C1175" s="7" t="s">
        <v>20</v>
      </c>
      <c r="D1175" s="7" t="s">
        <v>1251</v>
      </c>
      <c r="E1175" s="7" t="s">
        <v>135</v>
      </c>
      <c r="F1175" s="9" t="s">
        <v>143</v>
      </c>
      <c r="G1175" s="9" t="s">
        <v>11</v>
      </c>
      <c r="H1175" s="3" t="s">
        <v>1325</v>
      </c>
      <c r="I1175" s="28">
        <v>40512</v>
      </c>
      <c r="J1175" s="26"/>
      <c r="K1175" s="26"/>
      <c r="L1175" s="26"/>
      <c r="M1175" s="26"/>
      <c r="N1175" s="26"/>
      <c r="O1175" s="26"/>
      <c r="P1175" s="26"/>
      <c r="Q1175" s="26"/>
      <c r="R1175" s="26"/>
      <c r="S1175" s="26">
        <v>0</v>
      </c>
      <c r="T1175" s="26">
        <v>0</v>
      </c>
      <c r="U1175" s="26">
        <v>0</v>
      </c>
      <c r="V1175" s="26">
        <v>0</v>
      </c>
      <c r="W1175" s="26">
        <v>0</v>
      </c>
      <c r="X1175" s="26">
        <v>0</v>
      </c>
      <c r="Y1175" s="26">
        <v>0</v>
      </c>
      <c r="Z1175" s="26">
        <v>0</v>
      </c>
      <c r="AA1175" s="26">
        <v>0</v>
      </c>
      <c r="AB1175" s="26">
        <v>0</v>
      </c>
      <c r="AC1175" s="26">
        <v>0</v>
      </c>
      <c r="AD1175" s="26">
        <v>0</v>
      </c>
      <c r="AE1175" s="26">
        <v>0</v>
      </c>
      <c r="AF1175" s="26">
        <v>0</v>
      </c>
      <c r="AG1175" s="22">
        <f t="shared" si="111"/>
        <v>0</v>
      </c>
      <c r="AH1175" s="22">
        <f t="shared" si="112"/>
        <v>0</v>
      </c>
      <c r="AI1175" s="22">
        <f t="shared" si="113"/>
        <v>0</v>
      </c>
      <c r="AJ1175" s="22">
        <f t="shared" si="105"/>
        <v>0</v>
      </c>
      <c r="AK1175" s="22">
        <f t="shared" si="106"/>
        <v>0</v>
      </c>
    </row>
    <row r="1176" spans="1:37">
      <c r="A1176" s="4" t="s">
        <v>15</v>
      </c>
      <c r="B1176" s="7" t="s">
        <v>142</v>
      </c>
      <c r="C1176" s="7" t="s">
        <v>1308</v>
      </c>
      <c r="D1176" s="7" t="s">
        <v>1252</v>
      </c>
      <c r="E1176" s="7" t="s">
        <v>93</v>
      </c>
      <c r="F1176" s="9" t="s">
        <v>141</v>
      </c>
      <c r="G1176" s="9" t="s">
        <v>142</v>
      </c>
      <c r="H1176" s="3" t="s">
        <v>1325</v>
      </c>
      <c r="I1176" s="28">
        <v>40908</v>
      </c>
      <c r="J1176" s="26"/>
      <c r="K1176" s="26"/>
      <c r="L1176" s="26"/>
      <c r="M1176" s="26"/>
      <c r="N1176" s="26"/>
      <c r="O1176" s="26"/>
      <c r="P1176" s="26"/>
      <c r="Q1176" s="26"/>
      <c r="R1176" s="26"/>
      <c r="S1176" s="26">
        <v>0</v>
      </c>
      <c r="T1176" s="26">
        <v>0</v>
      </c>
      <c r="U1176" s="26">
        <v>0</v>
      </c>
      <c r="V1176" s="26">
        <v>0</v>
      </c>
      <c r="W1176" s="26">
        <v>0</v>
      </c>
      <c r="X1176" s="26">
        <v>0</v>
      </c>
      <c r="Y1176" s="26">
        <v>0</v>
      </c>
      <c r="Z1176" s="26">
        <v>0</v>
      </c>
      <c r="AA1176" s="26">
        <v>0</v>
      </c>
      <c r="AB1176" s="26">
        <v>0</v>
      </c>
      <c r="AC1176" s="26">
        <v>0</v>
      </c>
      <c r="AD1176" s="26">
        <v>0</v>
      </c>
      <c r="AE1176" s="26">
        <v>0</v>
      </c>
      <c r="AF1176" s="26">
        <v>0</v>
      </c>
      <c r="AG1176" s="22">
        <f t="shared" si="111"/>
        <v>0</v>
      </c>
      <c r="AH1176" s="22">
        <f t="shared" si="112"/>
        <v>0</v>
      </c>
      <c r="AI1176" s="22">
        <f t="shared" si="113"/>
        <v>0</v>
      </c>
      <c r="AJ1176" s="22">
        <f t="shared" si="105"/>
        <v>0</v>
      </c>
      <c r="AK1176" s="22">
        <f t="shared" si="106"/>
        <v>0</v>
      </c>
    </row>
    <row r="1177" spans="1:37">
      <c r="A1177" s="4" t="s">
        <v>16</v>
      </c>
      <c r="B1177" s="7" t="s">
        <v>1203</v>
      </c>
      <c r="C1177" s="7" t="s">
        <v>21</v>
      </c>
      <c r="D1177" s="7" t="s">
        <v>1253</v>
      </c>
      <c r="E1177" s="7" t="s">
        <v>100</v>
      </c>
      <c r="F1177" s="9" t="s">
        <v>143</v>
      </c>
      <c r="G1177" s="9" t="s">
        <v>11</v>
      </c>
      <c r="H1177" s="3" t="s">
        <v>1325</v>
      </c>
      <c r="I1177" s="28">
        <v>40757</v>
      </c>
      <c r="J1177" s="26"/>
      <c r="K1177" s="26"/>
      <c r="L1177" s="26"/>
      <c r="M1177" s="26"/>
      <c r="N1177" s="26"/>
      <c r="O1177" s="26"/>
      <c r="P1177" s="26"/>
      <c r="Q1177" s="26"/>
      <c r="R1177" s="26"/>
      <c r="S1177" s="26">
        <v>0</v>
      </c>
      <c r="T1177" s="26">
        <v>0</v>
      </c>
      <c r="U1177" s="26">
        <v>0</v>
      </c>
      <c r="V1177" s="26">
        <v>0</v>
      </c>
      <c r="W1177" s="26">
        <v>0</v>
      </c>
      <c r="X1177" s="26">
        <v>0</v>
      </c>
      <c r="Y1177" s="26">
        <v>0</v>
      </c>
      <c r="Z1177" s="26">
        <v>0</v>
      </c>
      <c r="AA1177" s="26">
        <v>0</v>
      </c>
      <c r="AB1177" s="26">
        <v>0</v>
      </c>
      <c r="AC1177" s="26">
        <v>0</v>
      </c>
      <c r="AD1177" s="26">
        <v>0</v>
      </c>
      <c r="AE1177" s="26">
        <v>0</v>
      </c>
      <c r="AF1177" s="26">
        <v>0</v>
      </c>
      <c r="AG1177" s="22">
        <f t="shared" si="111"/>
        <v>0</v>
      </c>
      <c r="AH1177" s="22">
        <f t="shared" si="112"/>
        <v>0</v>
      </c>
      <c r="AI1177" s="22">
        <f t="shared" si="113"/>
        <v>0</v>
      </c>
      <c r="AJ1177" s="22">
        <f t="shared" si="105"/>
        <v>0</v>
      </c>
      <c r="AK1177" s="22">
        <f t="shared" si="106"/>
        <v>0</v>
      </c>
    </row>
    <row r="1178" spans="1:37">
      <c r="A1178" s="4" t="s">
        <v>15</v>
      </c>
      <c r="B1178" s="7" t="s">
        <v>1825</v>
      </c>
      <c r="C1178" s="7" t="s">
        <v>33</v>
      </c>
      <c r="D1178" s="7" t="s">
        <v>1254</v>
      </c>
      <c r="E1178" s="7" t="s">
        <v>122</v>
      </c>
      <c r="F1178" s="9" t="s">
        <v>12</v>
      </c>
      <c r="G1178" s="9" t="s">
        <v>142</v>
      </c>
      <c r="H1178" s="3" t="s">
        <v>1325</v>
      </c>
      <c r="I1178" s="28">
        <v>41090</v>
      </c>
      <c r="J1178" s="26"/>
      <c r="K1178" s="26"/>
      <c r="L1178" s="26"/>
      <c r="M1178" s="26"/>
      <c r="N1178" s="26"/>
      <c r="O1178" s="26"/>
      <c r="P1178" s="26"/>
      <c r="Q1178" s="26"/>
      <c r="R1178" s="26"/>
      <c r="S1178" s="26">
        <v>0</v>
      </c>
      <c r="T1178" s="26">
        <v>0</v>
      </c>
      <c r="U1178" s="26">
        <v>554798.26512</v>
      </c>
      <c r="V1178" s="26">
        <v>0</v>
      </c>
      <c r="W1178" s="26">
        <v>0</v>
      </c>
      <c r="X1178" s="26">
        <v>0</v>
      </c>
      <c r="Y1178" s="26">
        <v>0</v>
      </c>
      <c r="Z1178" s="26">
        <v>0</v>
      </c>
      <c r="AA1178" s="26">
        <v>0</v>
      </c>
      <c r="AB1178" s="26">
        <v>0</v>
      </c>
      <c r="AC1178" s="26">
        <v>0</v>
      </c>
      <c r="AD1178" s="26">
        <v>0</v>
      </c>
      <c r="AE1178" s="26">
        <v>0</v>
      </c>
      <c r="AF1178" s="26">
        <v>0</v>
      </c>
      <c r="AG1178" s="22">
        <f t="shared" si="111"/>
        <v>0</v>
      </c>
      <c r="AH1178" s="22">
        <f t="shared" si="112"/>
        <v>554798.26512</v>
      </c>
      <c r="AI1178" s="22">
        <f t="shared" si="113"/>
        <v>0</v>
      </c>
      <c r="AJ1178" s="22">
        <f t="shared" si="105"/>
        <v>0</v>
      </c>
      <c r="AK1178" s="22">
        <f t="shared" si="106"/>
        <v>554798.26512</v>
      </c>
    </row>
    <row r="1179" spans="1:37">
      <c r="A1179" s="4" t="s">
        <v>15</v>
      </c>
      <c r="B1179" s="7" t="s">
        <v>1825</v>
      </c>
      <c r="C1179" s="7" t="s">
        <v>33</v>
      </c>
      <c r="D1179" s="7" t="s">
        <v>1254</v>
      </c>
      <c r="E1179" s="7" t="s">
        <v>122</v>
      </c>
      <c r="F1179" s="9" t="s">
        <v>12</v>
      </c>
      <c r="G1179" s="9" t="s">
        <v>144</v>
      </c>
      <c r="H1179" s="3" t="s">
        <v>1325</v>
      </c>
      <c r="I1179" s="28">
        <v>41090</v>
      </c>
      <c r="J1179" s="26"/>
      <c r="K1179" s="26"/>
      <c r="L1179" s="26"/>
      <c r="M1179" s="26"/>
      <c r="N1179" s="26"/>
      <c r="O1179" s="26"/>
      <c r="P1179" s="26"/>
      <c r="Q1179" s="26"/>
      <c r="R1179" s="26"/>
      <c r="S1179" s="26">
        <v>0</v>
      </c>
      <c r="T1179" s="26">
        <v>0</v>
      </c>
      <c r="U1179" s="26">
        <v>2263324.7406600001</v>
      </c>
      <c r="V1179" s="26">
        <v>0</v>
      </c>
      <c r="W1179" s="26">
        <v>0</v>
      </c>
      <c r="X1179" s="26">
        <v>0</v>
      </c>
      <c r="Y1179" s="26">
        <v>0</v>
      </c>
      <c r="Z1179" s="26">
        <v>0</v>
      </c>
      <c r="AA1179" s="26">
        <v>0</v>
      </c>
      <c r="AB1179" s="26">
        <v>0</v>
      </c>
      <c r="AC1179" s="26">
        <v>0</v>
      </c>
      <c r="AD1179" s="26">
        <v>0</v>
      </c>
      <c r="AE1179" s="26">
        <v>0</v>
      </c>
      <c r="AF1179" s="26">
        <v>0</v>
      </c>
      <c r="AG1179" s="22">
        <f t="shared" si="111"/>
        <v>0</v>
      </c>
      <c r="AH1179" s="22">
        <f t="shared" si="112"/>
        <v>2263324.7406600001</v>
      </c>
      <c r="AI1179" s="22">
        <f t="shared" si="113"/>
        <v>0</v>
      </c>
      <c r="AJ1179" s="22">
        <f t="shared" si="105"/>
        <v>0</v>
      </c>
      <c r="AK1179" s="22">
        <f t="shared" si="106"/>
        <v>2263324.7406600001</v>
      </c>
    </row>
    <row r="1180" spans="1:37">
      <c r="A1180" s="4" t="s">
        <v>15</v>
      </c>
      <c r="B1180" s="7" t="s">
        <v>1825</v>
      </c>
      <c r="C1180" s="7" t="s">
        <v>33</v>
      </c>
      <c r="D1180" s="7" t="s">
        <v>1254</v>
      </c>
      <c r="E1180" s="7" t="s">
        <v>122</v>
      </c>
      <c r="F1180" s="9" t="s">
        <v>12</v>
      </c>
      <c r="G1180" s="9" t="s">
        <v>145</v>
      </c>
      <c r="H1180" s="3" t="s">
        <v>1325</v>
      </c>
      <c r="I1180" s="28">
        <v>41090</v>
      </c>
      <c r="J1180" s="26"/>
      <c r="K1180" s="26"/>
      <c r="L1180" s="26"/>
      <c r="M1180" s="26"/>
      <c r="N1180" s="26"/>
      <c r="O1180" s="26"/>
      <c r="P1180" s="26"/>
      <c r="Q1180" s="26"/>
      <c r="R1180" s="26"/>
      <c r="S1180" s="26">
        <v>0</v>
      </c>
      <c r="T1180" s="26">
        <v>0</v>
      </c>
      <c r="U1180" s="26">
        <v>334139.86421999999</v>
      </c>
      <c r="V1180" s="26">
        <v>0</v>
      </c>
      <c r="W1180" s="26">
        <v>0</v>
      </c>
      <c r="X1180" s="26">
        <v>0</v>
      </c>
      <c r="Y1180" s="26">
        <v>0</v>
      </c>
      <c r="Z1180" s="26">
        <v>0</v>
      </c>
      <c r="AA1180" s="26">
        <v>0</v>
      </c>
      <c r="AB1180" s="26">
        <v>0</v>
      </c>
      <c r="AC1180" s="26">
        <v>0</v>
      </c>
      <c r="AD1180" s="26">
        <v>0</v>
      </c>
      <c r="AE1180" s="26">
        <v>0</v>
      </c>
      <c r="AF1180" s="26">
        <v>0</v>
      </c>
      <c r="AG1180" s="22">
        <f t="shared" si="111"/>
        <v>0</v>
      </c>
      <c r="AH1180" s="22">
        <f t="shared" si="112"/>
        <v>334139.86421999999</v>
      </c>
      <c r="AI1180" s="22">
        <f t="shared" si="113"/>
        <v>0</v>
      </c>
      <c r="AJ1180" s="22">
        <f t="shared" si="105"/>
        <v>0</v>
      </c>
      <c r="AK1180" s="22">
        <f t="shared" si="106"/>
        <v>334139.86421999999</v>
      </c>
    </row>
    <row r="1181" spans="1:37">
      <c r="A1181" s="4" t="s">
        <v>16</v>
      </c>
      <c r="B1181" s="7" t="s">
        <v>133</v>
      </c>
      <c r="C1181" s="7" t="s">
        <v>1309</v>
      </c>
      <c r="D1181" s="7" t="s">
        <v>1255</v>
      </c>
      <c r="E1181" s="7" t="s">
        <v>93</v>
      </c>
      <c r="F1181" s="9" t="s">
        <v>141</v>
      </c>
      <c r="G1181" s="9" t="s">
        <v>133</v>
      </c>
      <c r="H1181" s="3" t="s">
        <v>1325</v>
      </c>
      <c r="I1181" s="28" t="s">
        <v>13</v>
      </c>
      <c r="J1181" s="26"/>
      <c r="K1181" s="26"/>
      <c r="L1181" s="26"/>
      <c r="M1181" s="26"/>
      <c r="N1181" s="26"/>
      <c r="O1181" s="26"/>
      <c r="P1181" s="26"/>
      <c r="Q1181" s="26"/>
      <c r="R1181" s="26"/>
      <c r="S1181" s="26">
        <v>0</v>
      </c>
      <c r="T1181" s="26">
        <v>0</v>
      </c>
      <c r="U1181" s="26">
        <v>0</v>
      </c>
      <c r="V1181" s="26">
        <v>0</v>
      </c>
      <c r="W1181" s="26">
        <v>0</v>
      </c>
      <c r="X1181" s="26">
        <v>0</v>
      </c>
      <c r="Y1181" s="26">
        <v>0</v>
      </c>
      <c r="Z1181" s="26">
        <v>0</v>
      </c>
      <c r="AA1181" s="26">
        <v>0</v>
      </c>
      <c r="AB1181" s="26">
        <v>0</v>
      </c>
      <c r="AC1181" s="26">
        <v>0</v>
      </c>
      <c r="AD1181" s="26">
        <v>0</v>
      </c>
      <c r="AE1181" s="26">
        <v>0</v>
      </c>
      <c r="AF1181" s="26">
        <v>0</v>
      </c>
      <c r="AG1181" s="22">
        <f t="shared" si="111"/>
        <v>0</v>
      </c>
      <c r="AH1181" s="22">
        <f t="shared" si="112"/>
        <v>0</v>
      </c>
      <c r="AI1181" s="22">
        <f t="shared" si="113"/>
        <v>0</v>
      </c>
      <c r="AJ1181" s="22">
        <f t="shared" si="105"/>
        <v>0</v>
      </c>
      <c r="AK1181" s="22">
        <f t="shared" si="106"/>
        <v>0</v>
      </c>
    </row>
    <row r="1182" spans="1:37">
      <c r="A1182" s="4" t="s">
        <v>15</v>
      </c>
      <c r="B1182" s="7" t="s">
        <v>144</v>
      </c>
      <c r="C1182" s="7" t="s">
        <v>18</v>
      </c>
      <c r="D1182" s="7" t="s">
        <v>1256</v>
      </c>
      <c r="E1182" s="7" t="s">
        <v>104</v>
      </c>
      <c r="F1182" s="9" t="s">
        <v>141</v>
      </c>
      <c r="G1182" s="9" t="s">
        <v>144</v>
      </c>
      <c r="H1182" s="3" t="s">
        <v>1325</v>
      </c>
      <c r="I1182" s="28">
        <v>40739</v>
      </c>
      <c r="J1182" s="26"/>
      <c r="K1182" s="26"/>
      <c r="L1182" s="26"/>
      <c r="M1182" s="26"/>
      <c r="N1182" s="26"/>
      <c r="O1182" s="26"/>
      <c r="P1182" s="26"/>
      <c r="Q1182" s="26"/>
      <c r="R1182" s="26"/>
      <c r="S1182" s="26">
        <v>0</v>
      </c>
      <c r="T1182" s="26">
        <v>0</v>
      </c>
      <c r="U1182" s="26">
        <v>0</v>
      </c>
      <c r="V1182" s="26">
        <v>0</v>
      </c>
      <c r="W1182" s="26">
        <v>0</v>
      </c>
      <c r="X1182" s="26">
        <v>0</v>
      </c>
      <c r="Y1182" s="26">
        <v>0</v>
      </c>
      <c r="Z1182" s="26">
        <v>0</v>
      </c>
      <c r="AA1182" s="26">
        <v>0</v>
      </c>
      <c r="AB1182" s="26">
        <v>0</v>
      </c>
      <c r="AC1182" s="26">
        <v>0</v>
      </c>
      <c r="AD1182" s="26">
        <v>0</v>
      </c>
      <c r="AE1182" s="26">
        <v>0</v>
      </c>
      <c r="AF1182" s="26">
        <v>0</v>
      </c>
      <c r="AG1182" s="22">
        <f t="shared" si="111"/>
        <v>0</v>
      </c>
      <c r="AH1182" s="22">
        <f t="shared" si="112"/>
        <v>0</v>
      </c>
      <c r="AI1182" s="22">
        <f t="shared" si="113"/>
        <v>0</v>
      </c>
      <c r="AJ1182" s="22">
        <f t="shared" si="105"/>
        <v>0</v>
      </c>
      <c r="AK1182" s="22">
        <f t="shared" si="106"/>
        <v>0</v>
      </c>
    </row>
    <row r="1183" spans="1:37">
      <c r="A1183" s="4" t="s">
        <v>15</v>
      </c>
      <c r="B1183" s="7" t="s">
        <v>144</v>
      </c>
      <c r="C1183" s="7" t="s">
        <v>210</v>
      </c>
      <c r="D1183" s="7" t="s">
        <v>1257</v>
      </c>
      <c r="E1183" s="7" t="s">
        <v>104</v>
      </c>
      <c r="F1183" s="9" t="s">
        <v>141</v>
      </c>
      <c r="G1183" s="9" t="s">
        <v>144</v>
      </c>
      <c r="H1183" s="3" t="s">
        <v>1325</v>
      </c>
      <c r="I1183" s="28">
        <v>40908</v>
      </c>
      <c r="J1183" s="26"/>
      <c r="K1183" s="26"/>
      <c r="L1183" s="26"/>
      <c r="M1183" s="26"/>
      <c r="N1183" s="26"/>
      <c r="O1183" s="26"/>
      <c r="P1183" s="26"/>
      <c r="Q1183" s="26"/>
      <c r="R1183" s="26"/>
      <c r="S1183" s="26">
        <v>0</v>
      </c>
      <c r="T1183" s="26">
        <v>0</v>
      </c>
      <c r="U1183" s="26">
        <v>0</v>
      </c>
      <c r="V1183" s="26">
        <v>0</v>
      </c>
      <c r="W1183" s="26">
        <v>0</v>
      </c>
      <c r="X1183" s="26">
        <v>0</v>
      </c>
      <c r="Y1183" s="26">
        <v>0</v>
      </c>
      <c r="Z1183" s="26">
        <v>0</v>
      </c>
      <c r="AA1183" s="26">
        <v>0</v>
      </c>
      <c r="AB1183" s="26">
        <v>0</v>
      </c>
      <c r="AC1183" s="26">
        <v>0</v>
      </c>
      <c r="AD1183" s="26">
        <v>0</v>
      </c>
      <c r="AE1183" s="26">
        <v>0</v>
      </c>
      <c r="AF1183" s="26">
        <v>0</v>
      </c>
      <c r="AG1183" s="22">
        <f t="shared" si="111"/>
        <v>0</v>
      </c>
      <c r="AH1183" s="22">
        <f t="shared" si="112"/>
        <v>0</v>
      </c>
      <c r="AI1183" s="22">
        <f t="shared" si="113"/>
        <v>0</v>
      </c>
      <c r="AJ1183" s="22">
        <f t="shared" si="105"/>
        <v>0</v>
      </c>
      <c r="AK1183" s="22">
        <f t="shared" si="106"/>
        <v>0</v>
      </c>
    </row>
    <row r="1184" spans="1:37">
      <c r="A1184" s="4" t="s">
        <v>16</v>
      </c>
      <c r="B1184" s="7" t="s">
        <v>1203</v>
      </c>
      <c r="C1184" s="7" t="s">
        <v>22</v>
      </c>
      <c r="D1184" s="7" t="s">
        <v>1258</v>
      </c>
      <c r="E1184" s="7" t="s">
        <v>104</v>
      </c>
      <c r="F1184" s="9" t="s">
        <v>141</v>
      </c>
      <c r="G1184" s="9" t="s">
        <v>147</v>
      </c>
      <c r="H1184" s="3" t="s">
        <v>1325</v>
      </c>
      <c r="I1184" s="28">
        <v>40846</v>
      </c>
      <c r="J1184" s="26"/>
      <c r="K1184" s="26"/>
      <c r="L1184" s="26"/>
      <c r="M1184" s="26"/>
      <c r="N1184" s="26"/>
      <c r="O1184" s="26"/>
      <c r="P1184" s="26"/>
      <c r="Q1184" s="26"/>
      <c r="R1184" s="26"/>
      <c r="S1184" s="26">
        <v>0</v>
      </c>
      <c r="T1184" s="26">
        <v>0</v>
      </c>
      <c r="U1184" s="26">
        <v>0</v>
      </c>
      <c r="V1184" s="26">
        <v>0</v>
      </c>
      <c r="W1184" s="26">
        <v>0</v>
      </c>
      <c r="X1184" s="26">
        <v>0</v>
      </c>
      <c r="Y1184" s="26">
        <v>0</v>
      </c>
      <c r="Z1184" s="26">
        <v>0</v>
      </c>
      <c r="AA1184" s="26">
        <v>0</v>
      </c>
      <c r="AB1184" s="26">
        <v>0</v>
      </c>
      <c r="AC1184" s="26">
        <v>0</v>
      </c>
      <c r="AD1184" s="26">
        <v>0</v>
      </c>
      <c r="AE1184" s="26">
        <v>0</v>
      </c>
      <c r="AF1184" s="26">
        <v>0</v>
      </c>
      <c r="AG1184" s="22">
        <f t="shared" si="111"/>
        <v>0</v>
      </c>
      <c r="AH1184" s="22">
        <f t="shared" si="112"/>
        <v>0</v>
      </c>
      <c r="AI1184" s="22">
        <f t="shared" si="113"/>
        <v>0</v>
      </c>
      <c r="AJ1184" s="22">
        <f t="shared" si="105"/>
        <v>0</v>
      </c>
      <c r="AK1184" s="22">
        <f t="shared" si="106"/>
        <v>0</v>
      </c>
    </row>
    <row r="1185" spans="1:37">
      <c r="A1185" s="4" t="s">
        <v>16</v>
      </c>
      <c r="B1185" s="7" t="s">
        <v>133</v>
      </c>
      <c r="C1185" s="7" t="s">
        <v>1310</v>
      </c>
      <c r="D1185" s="7" t="s">
        <v>1259</v>
      </c>
      <c r="E1185" s="7" t="s">
        <v>104</v>
      </c>
      <c r="F1185" s="9" t="s">
        <v>141</v>
      </c>
      <c r="G1185" s="9" t="s">
        <v>133</v>
      </c>
      <c r="H1185" s="3" t="s">
        <v>1325</v>
      </c>
      <c r="I1185" s="28">
        <v>40702</v>
      </c>
      <c r="J1185" s="26"/>
      <c r="K1185" s="26"/>
      <c r="L1185" s="26"/>
      <c r="M1185" s="26"/>
      <c r="N1185" s="26"/>
      <c r="O1185" s="26"/>
      <c r="P1185" s="26"/>
      <c r="Q1185" s="26"/>
      <c r="R1185" s="26"/>
      <c r="S1185" s="26">
        <v>0</v>
      </c>
      <c r="T1185" s="26">
        <v>0</v>
      </c>
      <c r="U1185" s="26">
        <v>0</v>
      </c>
      <c r="V1185" s="26">
        <v>0</v>
      </c>
      <c r="W1185" s="26">
        <v>0</v>
      </c>
      <c r="X1185" s="26">
        <v>0</v>
      </c>
      <c r="Y1185" s="26">
        <v>0</v>
      </c>
      <c r="Z1185" s="26">
        <v>0</v>
      </c>
      <c r="AA1185" s="26">
        <v>0</v>
      </c>
      <c r="AB1185" s="26">
        <v>0</v>
      </c>
      <c r="AC1185" s="26">
        <v>0</v>
      </c>
      <c r="AD1185" s="26">
        <v>0</v>
      </c>
      <c r="AE1185" s="26">
        <v>0</v>
      </c>
      <c r="AF1185" s="26">
        <v>0</v>
      </c>
      <c r="AG1185" s="22">
        <f t="shared" si="111"/>
        <v>0</v>
      </c>
      <c r="AH1185" s="22">
        <f t="shared" si="112"/>
        <v>0</v>
      </c>
      <c r="AI1185" s="22">
        <f t="shared" si="113"/>
        <v>0</v>
      </c>
      <c r="AJ1185" s="22">
        <f t="shared" si="105"/>
        <v>0</v>
      </c>
      <c r="AK1185" s="22">
        <f t="shared" si="106"/>
        <v>0</v>
      </c>
    </row>
    <row r="1186" spans="1:37">
      <c r="A1186" s="4" t="s">
        <v>15</v>
      </c>
      <c r="B1186" s="7" t="s">
        <v>144</v>
      </c>
      <c r="C1186" s="7" t="s">
        <v>216</v>
      </c>
      <c r="D1186" s="7" t="s">
        <v>230</v>
      </c>
      <c r="E1186" s="7" t="s">
        <v>104</v>
      </c>
      <c r="F1186" s="9" t="s">
        <v>141</v>
      </c>
      <c r="G1186" s="9" t="s">
        <v>144</v>
      </c>
      <c r="H1186" s="3" t="s">
        <v>1325</v>
      </c>
      <c r="I1186" s="28">
        <v>40759</v>
      </c>
      <c r="J1186" s="26"/>
      <c r="K1186" s="26"/>
      <c r="L1186" s="26"/>
      <c r="M1186" s="26"/>
      <c r="N1186" s="26"/>
      <c r="O1186" s="26"/>
      <c r="P1186" s="26"/>
      <c r="Q1186" s="26"/>
      <c r="R1186" s="26"/>
      <c r="S1186" s="26">
        <v>0</v>
      </c>
      <c r="T1186" s="26">
        <v>0</v>
      </c>
      <c r="U1186" s="26">
        <v>0</v>
      </c>
      <c r="V1186" s="26">
        <v>0</v>
      </c>
      <c r="W1186" s="26">
        <v>0</v>
      </c>
      <c r="X1186" s="26">
        <v>0</v>
      </c>
      <c r="Y1186" s="26">
        <v>0</v>
      </c>
      <c r="Z1186" s="26">
        <v>0</v>
      </c>
      <c r="AA1186" s="26">
        <v>0</v>
      </c>
      <c r="AB1186" s="26">
        <v>0</v>
      </c>
      <c r="AC1186" s="26">
        <v>0</v>
      </c>
      <c r="AD1186" s="26">
        <v>0</v>
      </c>
      <c r="AE1186" s="26">
        <v>0</v>
      </c>
      <c r="AF1186" s="26">
        <v>0</v>
      </c>
      <c r="AG1186" s="22">
        <f t="shared" si="111"/>
        <v>0</v>
      </c>
      <c r="AH1186" s="22">
        <f t="shared" si="112"/>
        <v>0</v>
      </c>
      <c r="AI1186" s="22">
        <f t="shared" si="113"/>
        <v>0</v>
      </c>
      <c r="AJ1186" s="22">
        <f t="shared" si="105"/>
        <v>0</v>
      </c>
      <c r="AK1186" s="22">
        <f t="shared" si="106"/>
        <v>0</v>
      </c>
    </row>
    <row r="1187" spans="1:37">
      <c r="A1187" s="4" t="s">
        <v>15</v>
      </c>
      <c r="B1187" s="7" t="s">
        <v>144</v>
      </c>
      <c r="C1187" s="7" t="s">
        <v>1311</v>
      </c>
      <c r="D1187" s="7" t="s">
        <v>1260</v>
      </c>
      <c r="E1187" s="7" t="s">
        <v>104</v>
      </c>
      <c r="F1187" s="9" t="s">
        <v>141</v>
      </c>
      <c r="G1187" s="9" t="s">
        <v>144</v>
      </c>
      <c r="H1187" s="3" t="s">
        <v>1325</v>
      </c>
      <c r="I1187" s="28">
        <v>40785</v>
      </c>
      <c r="J1187" s="26"/>
      <c r="K1187" s="26"/>
      <c r="L1187" s="26"/>
      <c r="M1187" s="26"/>
      <c r="N1187" s="26"/>
      <c r="O1187" s="26"/>
      <c r="P1187" s="26"/>
      <c r="Q1187" s="26"/>
      <c r="R1187" s="26"/>
      <c r="S1187" s="26">
        <v>0</v>
      </c>
      <c r="T1187" s="26">
        <v>0</v>
      </c>
      <c r="U1187" s="26">
        <v>0</v>
      </c>
      <c r="V1187" s="26">
        <v>0</v>
      </c>
      <c r="W1187" s="26">
        <v>0</v>
      </c>
      <c r="X1187" s="26">
        <v>0</v>
      </c>
      <c r="Y1187" s="26">
        <v>0</v>
      </c>
      <c r="Z1187" s="26">
        <v>0</v>
      </c>
      <c r="AA1187" s="26">
        <v>0</v>
      </c>
      <c r="AB1187" s="26">
        <v>0</v>
      </c>
      <c r="AC1187" s="26">
        <v>0</v>
      </c>
      <c r="AD1187" s="26">
        <v>0</v>
      </c>
      <c r="AE1187" s="26">
        <v>0</v>
      </c>
      <c r="AF1187" s="26">
        <v>0</v>
      </c>
      <c r="AG1187" s="22">
        <f t="shared" si="111"/>
        <v>0</v>
      </c>
      <c r="AH1187" s="22">
        <f t="shared" si="112"/>
        <v>0</v>
      </c>
      <c r="AI1187" s="22">
        <f t="shared" si="113"/>
        <v>0</v>
      </c>
      <c r="AJ1187" s="22">
        <f t="shared" si="105"/>
        <v>0</v>
      </c>
      <c r="AK1187" s="22">
        <f t="shared" si="106"/>
        <v>0</v>
      </c>
    </row>
    <row r="1188" spans="1:37">
      <c r="A1188" s="4" t="s">
        <v>16</v>
      </c>
      <c r="B1188" s="7" t="s">
        <v>133</v>
      </c>
      <c r="C1188" s="7" t="s">
        <v>23</v>
      </c>
      <c r="D1188" s="7" t="s">
        <v>1261</v>
      </c>
      <c r="E1188" s="7" t="s">
        <v>104</v>
      </c>
      <c r="F1188" s="9" t="s">
        <v>141</v>
      </c>
      <c r="G1188" s="9" t="s">
        <v>133</v>
      </c>
      <c r="H1188" s="3" t="s">
        <v>1325</v>
      </c>
      <c r="I1188" s="28">
        <v>40877</v>
      </c>
      <c r="J1188" s="26"/>
      <c r="K1188" s="26"/>
      <c r="L1188" s="26"/>
      <c r="M1188" s="26"/>
      <c r="N1188" s="26"/>
      <c r="O1188" s="26"/>
      <c r="P1188" s="26"/>
      <c r="Q1188" s="26"/>
      <c r="R1188" s="26"/>
      <c r="S1188" s="26">
        <v>0</v>
      </c>
      <c r="T1188" s="26">
        <v>0</v>
      </c>
      <c r="U1188" s="26">
        <v>0</v>
      </c>
      <c r="V1188" s="26">
        <v>0</v>
      </c>
      <c r="W1188" s="26">
        <v>0</v>
      </c>
      <c r="X1188" s="26">
        <v>0</v>
      </c>
      <c r="Y1188" s="26">
        <v>0</v>
      </c>
      <c r="Z1188" s="26">
        <v>0</v>
      </c>
      <c r="AA1188" s="26">
        <v>0</v>
      </c>
      <c r="AB1188" s="26">
        <v>0</v>
      </c>
      <c r="AC1188" s="26">
        <v>0</v>
      </c>
      <c r="AD1188" s="26">
        <v>0</v>
      </c>
      <c r="AE1188" s="26">
        <v>0</v>
      </c>
      <c r="AF1188" s="26">
        <v>0</v>
      </c>
      <c r="AG1188" s="22">
        <f t="shared" si="111"/>
        <v>0</v>
      </c>
      <c r="AH1188" s="22">
        <f t="shared" si="112"/>
        <v>0</v>
      </c>
      <c r="AI1188" s="22">
        <f t="shared" si="113"/>
        <v>0</v>
      </c>
      <c r="AJ1188" s="22">
        <f t="shared" si="105"/>
        <v>0</v>
      </c>
      <c r="AK1188" s="22">
        <f t="shared" si="106"/>
        <v>0</v>
      </c>
    </row>
    <row r="1189" spans="1:37">
      <c r="A1189" s="4" t="s">
        <v>16</v>
      </c>
      <c r="B1189" s="7" t="s">
        <v>133</v>
      </c>
      <c r="C1189" s="7" t="s">
        <v>214</v>
      </c>
      <c r="D1189" s="7" t="s">
        <v>1262</v>
      </c>
      <c r="E1189" s="7" t="s">
        <v>104</v>
      </c>
      <c r="F1189" s="9" t="s">
        <v>141</v>
      </c>
      <c r="G1189" s="9" t="s">
        <v>133</v>
      </c>
      <c r="H1189" s="3" t="s">
        <v>1325</v>
      </c>
      <c r="I1189" s="28">
        <v>41030</v>
      </c>
      <c r="J1189" s="26"/>
      <c r="K1189" s="26"/>
      <c r="L1189" s="26"/>
      <c r="M1189" s="26"/>
      <c r="N1189" s="26"/>
      <c r="O1189" s="26"/>
      <c r="P1189" s="26"/>
      <c r="Q1189" s="26"/>
      <c r="R1189" s="26"/>
      <c r="S1189" s="26">
        <v>0</v>
      </c>
      <c r="T1189" s="26">
        <v>7291026.7300000004</v>
      </c>
      <c r="U1189" s="26">
        <v>0</v>
      </c>
      <c r="V1189" s="26">
        <v>0</v>
      </c>
      <c r="W1189" s="26">
        <v>0</v>
      </c>
      <c r="X1189" s="26">
        <v>0</v>
      </c>
      <c r="Y1189" s="26">
        <v>0</v>
      </c>
      <c r="Z1189" s="26">
        <v>0</v>
      </c>
      <c r="AA1189" s="26">
        <v>0</v>
      </c>
      <c r="AB1189" s="26">
        <v>0</v>
      </c>
      <c r="AC1189" s="26">
        <v>0</v>
      </c>
      <c r="AD1189" s="26">
        <v>0</v>
      </c>
      <c r="AE1189" s="26">
        <v>0</v>
      </c>
      <c r="AF1189" s="26">
        <v>0</v>
      </c>
      <c r="AG1189" s="22">
        <f t="shared" si="111"/>
        <v>0</v>
      </c>
      <c r="AH1189" s="22">
        <f t="shared" si="112"/>
        <v>7291026.7300000004</v>
      </c>
      <c r="AI1189" s="22">
        <f t="shared" si="113"/>
        <v>0</v>
      </c>
      <c r="AJ1189" s="22">
        <f t="shared" si="105"/>
        <v>0</v>
      </c>
      <c r="AK1189" s="22">
        <f t="shared" si="106"/>
        <v>7291026.7300000004</v>
      </c>
    </row>
    <row r="1190" spans="1:37">
      <c r="A1190" s="4" t="s">
        <v>16</v>
      </c>
      <c r="B1190" s="7" t="s">
        <v>1202</v>
      </c>
      <c r="C1190" s="7" t="s">
        <v>211</v>
      </c>
      <c r="D1190" s="7" t="s">
        <v>1263</v>
      </c>
      <c r="E1190" s="7" t="s">
        <v>89</v>
      </c>
      <c r="F1190" s="9" t="s">
        <v>9</v>
      </c>
      <c r="G1190" s="9" t="s">
        <v>10</v>
      </c>
      <c r="H1190" s="3" t="s">
        <v>1325</v>
      </c>
      <c r="I1190" s="28">
        <v>41061</v>
      </c>
      <c r="J1190" s="26"/>
      <c r="K1190" s="26"/>
      <c r="L1190" s="26"/>
      <c r="M1190" s="26"/>
      <c r="N1190" s="26"/>
      <c r="O1190" s="26"/>
      <c r="P1190" s="26"/>
      <c r="Q1190" s="26"/>
      <c r="R1190" s="26"/>
      <c r="S1190" s="26">
        <v>0</v>
      </c>
      <c r="T1190" s="26">
        <v>0</v>
      </c>
      <c r="U1190" s="26">
        <v>1870939.8900000001</v>
      </c>
      <c r="V1190" s="26">
        <v>0</v>
      </c>
      <c r="W1190" s="26">
        <v>0</v>
      </c>
      <c r="X1190" s="26">
        <v>0</v>
      </c>
      <c r="Y1190" s="26">
        <v>0</v>
      </c>
      <c r="Z1190" s="26">
        <v>0</v>
      </c>
      <c r="AA1190" s="26">
        <v>0</v>
      </c>
      <c r="AB1190" s="26">
        <v>0</v>
      </c>
      <c r="AC1190" s="26">
        <v>0</v>
      </c>
      <c r="AD1190" s="26">
        <v>0</v>
      </c>
      <c r="AE1190" s="26">
        <v>0</v>
      </c>
      <c r="AF1190" s="26">
        <v>0</v>
      </c>
      <c r="AG1190" s="22">
        <f t="shared" si="111"/>
        <v>0</v>
      </c>
      <c r="AH1190" s="22">
        <f t="shared" si="112"/>
        <v>1870939.8900000001</v>
      </c>
      <c r="AI1190" s="22">
        <f t="shared" si="113"/>
        <v>0</v>
      </c>
      <c r="AJ1190" s="22">
        <f t="shared" si="105"/>
        <v>0</v>
      </c>
      <c r="AK1190" s="22">
        <f t="shared" si="106"/>
        <v>1870939.8900000001</v>
      </c>
    </row>
    <row r="1191" spans="1:37">
      <c r="A1191" s="4" t="s">
        <v>16</v>
      </c>
      <c r="B1191" s="7" t="s">
        <v>133</v>
      </c>
      <c r="C1191" s="7" t="s">
        <v>19</v>
      </c>
      <c r="D1191" s="7" t="s">
        <v>1264</v>
      </c>
      <c r="E1191" s="7" t="s">
        <v>91</v>
      </c>
      <c r="F1191" s="9" t="s">
        <v>141</v>
      </c>
      <c r="G1191" s="9" t="s">
        <v>133</v>
      </c>
      <c r="H1191" s="3" t="s">
        <v>1325</v>
      </c>
      <c r="I1191" s="28">
        <v>40696</v>
      </c>
      <c r="J1191" s="26"/>
      <c r="K1191" s="26"/>
      <c r="L1191" s="26"/>
      <c r="M1191" s="26"/>
      <c r="N1191" s="26"/>
      <c r="O1191" s="26"/>
      <c r="P1191" s="26"/>
      <c r="Q1191" s="26"/>
      <c r="R1191" s="26"/>
      <c r="S1191" s="26">
        <v>0</v>
      </c>
      <c r="T1191" s="26">
        <v>0</v>
      </c>
      <c r="U1191" s="26">
        <v>0</v>
      </c>
      <c r="V1191" s="26">
        <v>0</v>
      </c>
      <c r="W1191" s="26">
        <v>0</v>
      </c>
      <c r="X1191" s="26">
        <v>0</v>
      </c>
      <c r="Y1191" s="26">
        <v>0</v>
      </c>
      <c r="Z1191" s="26">
        <v>0</v>
      </c>
      <c r="AA1191" s="26">
        <v>0</v>
      </c>
      <c r="AB1191" s="26">
        <v>0</v>
      </c>
      <c r="AC1191" s="26">
        <v>0</v>
      </c>
      <c r="AD1191" s="26">
        <v>0</v>
      </c>
      <c r="AE1191" s="26">
        <v>0</v>
      </c>
      <c r="AF1191" s="26">
        <v>0</v>
      </c>
      <c r="AG1191" s="22">
        <f t="shared" si="111"/>
        <v>0</v>
      </c>
      <c r="AH1191" s="22">
        <f t="shared" si="112"/>
        <v>0</v>
      </c>
      <c r="AI1191" s="22">
        <f t="shared" si="113"/>
        <v>0</v>
      </c>
      <c r="AJ1191" s="22">
        <f t="shared" si="105"/>
        <v>0</v>
      </c>
      <c r="AK1191" s="22">
        <f t="shared" si="106"/>
        <v>0</v>
      </c>
    </row>
    <row r="1192" spans="1:37">
      <c r="A1192" s="4" t="s">
        <v>15</v>
      </c>
      <c r="B1192" s="7" t="s">
        <v>144</v>
      </c>
      <c r="C1192" s="7" t="s">
        <v>1312</v>
      </c>
      <c r="D1192" s="7" t="s">
        <v>1265</v>
      </c>
      <c r="E1192" s="7" t="s">
        <v>134</v>
      </c>
      <c r="F1192" s="9" t="s">
        <v>143</v>
      </c>
      <c r="G1192" s="9" t="s">
        <v>11</v>
      </c>
      <c r="H1192" s="3" t="s">
        <v>1325</v>
      </c>
      <c r="I1192" s="28">
        <v>40999</v>
      </c>
      <c r="J1192" s="26"/>
      <c r="K1192" s="26"/>
      <c r="L1192" s="26"/>
      <c r="M1192" s="26"/>
      <c r="N1192" s="26"/>
      <c r="O1192" s="26"/>
      <c r="P1192" s="26"/>
      <c r="Q1192" s="26"/>
      <c r="R1192" s="26"/>
      <c r="S1192" s="26">
        <v>0</v>
      </c>
      <c r="T1192" s="26">
        <v>0</v>
      </c>
      <c r="U1192" s="26">
        <v>0</v>
      </c>
      <c r="V1192" s="26">
        <v>0</v>
      </c>
      <c r="W1192" s="26">
        <v>0</v>
      </c>
      <c r="X1192" s="26">
        <v>0</v>
      </c>
      <c r="Y1192" s="26">
        <v>0</v>
      </c>
      <c r="Z1192" s="26">
        <v>0</v>
      </c>
      <c r="AA1192" s="26">
        <v>0</v>
      </c>
      <c r="AB1192" s="26">
        <v>0</v>
      </c>
      <c r="AC1192" s="26">
        <v>0</v>
      </c>
      <c r="AD1192" s="26">
        <v>0</v>
      </c>
      <c r="AE1192" s="26">
        <v>0</v>
      </c>
      <c r="AF1192" s="26">
        <v>0</v>
      </c>
      <c r="AG1192" s="22">
        <f t="shared" si="111"/>
        <v>0</v>
      </c>
      <c r="AH1192" s="22">
        <f t="shared" si="112"/>
        <v>0</v>
      </c>
      <c r="AI1192" s="22">
        <f t="shared" si="113"/>
        <v>0</v>
      </c>
      <c r="AJ1192" s="22">
        <f t="shared" si="105"/>
        <v>0</v>
      </c>
      <c r="AK1192" s="22">
        <f t="shared" si="106"/>
        <v>0</v>
      </c>
    </row>
    <row r="1193" spans="1:37">
      <c r="A1193" s="4" t="s">
        <v>17</v>
      </c>
      <c r="B1193" s="7" t="s">
        <v>133</v>
      </c>
      <c r="C1193" s="7" t="s">
        <v>34</v>
      </c>
      <c r="D1193" s="7" t="s">
        <v>85</v>
      </c>
      <c r="E1193" s="7" t="s">
        <v>135</v>
      </c>
      <c r="F1193" s="9" t="s">
        <v>143</v>
      </c>
      <c r="G1193" s="9" t="s">
        <v>11</v>
      </c>
      <c r="H1193" s="3" t="s">
        <v>1325</v>
      </c>
      <c r="I1193" s="28">
        <v>40908</v>
      </c>
      <c r="J1193" s="26"/>
      <c r="K1193" s="26"/>
      <c r="L1193" s="26"/>
      <c r="M1193" s="26"/>
      <c r="N1193" s="26"/>
      <c r="O1193" s="26"/>
      <c r="P1193" s="26"/>
      <c r="Q1193" s="26"/>
      <c r="R1193" s="26"/>
      <c r="S1193" s="26">
        <v>0</v>
      </c>
      <c r="T1193" s="26">
        <v>0</v>
      </c>
      <c r="U1193" s="26">
        <v>0</v>
      </c>
      <c r="V1193" s="26">
        <v>0</v>
      </c>
      <c r="W1193" s="26">
        <v>0</v>
      </c>
      <c r="X1193" s="26">
        <v>0</v>
      </c>
      <c r="Y1193" s="26">
        <v>0</v>
      </c>
      <c r="Z1193" s="26">
        <v>0</v>
      </c>
      <c r="AA1193" s="26">
        <v>0</v>
      </c>
      <c r="AB1193" s="26">
        <v>0</v>
      </c>
      <c r="AC1193" s="26">
        <v>0</v>
      </c>
      <c r="AD1193" s="26">
        <v>0</v>
      </c>
      <c r="AE1193" s="26">
        <v>0</v>
      </c>
      <c r="AF1193" s="26">
        <v>0</v>
      </c>
      <c r="AG1193" s="22">
        <f t="shared" si="111"/>
        <v>0</v>
      </c>
      <c r="AH1193" s="22">
        <f t="shared" si="112"/>
        <v>0</v>
      </c>
      <c r="AI1193" s="22">
        <f t="shared" si="113"/>
        <v>0</v>
      </c>
      <c r="AJ1193" s="22">
        <f t="shared" si="105"/>
        <v>0</v>
      </c>
      <c r="AK1193" s="22">
        <f t="shared" si="106"/>
        <v>0</v>
      </c>
    </row>
    <row r="1194" spans="1:37">
      <c r="A1194" s="4" t="s">
        <v>16</v>
      </c>
      <c r="B1194" s="7" t="s">
        <v>1205</v>
      </c>
      <c r="C1194" s="7" t="s">
        <v>1313</v>
      </c>
      <c r="D1194" s="7" t="s">
        <v>1266</v>
      </c>
      <c r="E1194" s="7" t="s">
        <v>96</v>
      </c>
      <c r="F1194" s="9" t="s">
        <v>143</v>
      </c>
      <c r="G1194" s="9" t="s">
        <v>11</v>
      </c>
      <c r="H1194" s="3" t="s">
        <v>1325</v>
      </c>
      <c r="I1194" s="28">
        <v>40746</v>
      </c>
      <c r="J1194" s="26"/>
      <c r="K1194" s="26"/>
      <c r="L1194" s="26"/>
      <c r="M1194" s="26"/>
      <c r="N1194" s="26"/>
      <c r="O1194" s="26"/>
      <c r="P1194" s="26"/>
      <c r="Q1194" s="26"/>
      <c r="R1194" s="26"/>
      <c r="S1194" s="26">
        <v>0</v>
      </c>
      <c r="T1194" s="26">
        <v>0</v>
      </c>
      <c r="U1194" s="26">
        <v>0</v>
      </c>
      <c r="V1194" s="26">
        <v>0</v>
      </c>
      <c r="W1194" s="26">
        <v>0</v>
      </c>
      <c r="X1194" s="26">
        <v>0</v>
      </c>
      <c r="Y1194" s="26">
        <v>0</v>
      </c>
      <c r="Z1194" s="26">
        <v>0</v>
      </c>
      <c r="AA1194" s="26">
        <v>0</v>
      </c>
      <c r="AB1194" s="26">
        <v>0</v>
      </c>
      <c r="AC1194" s="26">
        <v>0</v>
      </c>
      <c r="AD1194" s="26">
        <v>0</v>
      </c>
      <c r="AE1194" s="26">
        <v>0</v>
      </c>
      <c r="AF1194" s="26">
        <v>0</v>
      </c>
      <c r="AG1194" s="22">
        <f t="shared" si="111"/>
        <v>0</v>
      </c>
      <c r="AH1194" s="22">
        <f t="shared" si="112"/>
        <v>0</v>
      </c>
      <c r="AI1194" s="22">
        <f t="shared" si="113"/>
        <v>0</v>
      </c>
      <c r="AJ1194" s="22">
        <f t="shared" si="105"/>
        <v>0</v>
      </c>
      <c r="AK1194" s="22">
        <f t="shared" si="106"/>
        <v>0</v>
      </c>
    </row>
    <row r="1195" spans="1:37">
      <c r="A1195" s="4" t="s">
        <v>16</v>
      </c>
      <c r="B1195" s="7" t="s">
        <v>133</v>
      </c>
      <c r="C1195" s="7" t="s">
        <v>213</v>
      </c>
      <c r="D1195" s="7" t="s">
        <v>1267</v>
      </c>
      <c r="E1195" s="7" t="s">
        <v>124</v>
      </c>
      <c r="F1195" s="9" t="s">
        <v>12</v>
      </c>
      <c r="G1195" s="9" t="s">
        <v>11</v>
      </c>
      <c r="H1195" s="3" t="s">
        <v>1325</v>
      </c>
      <c r="I1195" s="28">
        <v>40908</v>
      </c>
      <c r="J1195" s="26"/>
      <c r="K1195" s="26"/>
      <c r="L1195" s="26"/>
      <c r="M1195" s="26"/>
      <c r="N1195" s="26"/>
      <c r="O1195" s="26"/>
      <c r="P1195" s="26"/>
      <c r="Q1195" s="26"/>
      <c r="R1195" s="26"/>
      <c r="S1195" s="26">
        <v>0</v>
      </c>
      <c r="T1195" s="26">
        <v>0</v>
      </c>
      <c r="U1195" s="26">
        <v>0</v>
      </c>
      <c r="V1195" s="26">
        <v>0</v>
      </c>
      <c r="W1195" s="26">
        <v>0</v>
      </c>
      <c r="X1195" s="26">
        <v>0</v>
      </c>
      <c r="Y1195" s="26">
        <v>0</v>
      </c>
      <c r="Z1195" s="26">
        <v>0</v>
      </c>
      <c r="AA1195" s="26">
        <v>0</v>
      </c>
      <c r="AB1195" s="26">
        <v>0</v>
      </c>
      <c r="AC1195" s="26">
        <v>0</v>
      </c>
      <c r="AD1195" s="26">
        <v>0</v>
      </c>
      <c r="AE1195" s="26">
        <v>0</v>
      </c>
      <c r="AF1195" s="26">
        <v>0</v>
      </c>
      <c r="AG1195" s="22">
        <f t="shared" si="111"/>
        <v>0</v>
      </c>
      <c r="AH1195" s="22">
        <f t="shared" si="112"/>
        <v>0</v>
      </c>
      <c r="AI1195" s="22">
        <f t="shared" si="113"/>
        <v>0</v>
      </c>
      <c r="AJ1195" s="22">
        <f t="shared" si="105"/>
        <v>0</v>
      </c>
      <c r="AK1195" s="22">
        <f t="shared" si="106"/>
        <v>0</v>
      </c>
    </row>
    <row r="1196" spans="1:37">
      <c r="A1196" s="4" t="s">
        <v>16</v>
      </c>
      <c r="B1196" s="7" t="s">
        <v>133</v>
      </c>
      <c r="C1196" s="7" t="s">
        <v>1314</v>
      </c>
      <c r="D1196" s="7" t="s">
        <v>1268</v>
      </c>
      <c r="E1196" s="7" t="s">
        <v>96</v>
      </c>
      <c r="F1196" s="9" t="s">
        <v>143</v>
      </c>
      <c r="G1196" s="9" t="s">
        <v>11</v>
      </c>
      <c r="H1196" s="3" t="s">
        <v>1325</v>
      </c>
      <c r="I1196" s="28">
        <v>40722</v>
      </c>
      <c r="J1196" s="26"/>
      <c r="K1196" s="26"/>
      <c r="L1196" s="26"/>
      <c r="M1196" s="26"/>
      <c r="N1196" s="26"/>
      <c r="O1196" s="26"/>
      <c r="P1196" s="26"/>
      <c r="Q1196" s="26"/>
      <c r="R1196" s="26"/>
      <c r="S1196" s="26">
        <v>0</v>
      </c>
      <c r="T1196" s="26">
        <v>0</v>
      </c>
      <c r="U1196" s="26">
        <v>0</v>
      </c>
      <c r="V1196" s="26">
        <v>0</v>
      </c>
      <c r="W1196" s="26">
        <v>0</v>
      </c>
      <c r="X1196" s="26">
        <v>0</v>
      </c>
      <c r="Y1196" s="26">
        <v>0</v>
      </c>
      <c r="Z1196" s="26">
        <v>0</v>
      </c>
      <c r="AA1196" s="26">
        <v>0</v>
      </c>
      <c r="AB1196" s="26">
        <v>0</v>
      </c>
      <c r="AC1196" s="26">
        <v>0</v>
      </c>
      <c r="AD1196" s="26">
        <v>0</v>
      </c>
      <c r="AE1196" s="26">
        <v>0</v>
      </c>
      <c r="AF1196" s="26">
        <v>0</v>
      </c>
      <c r="AG1196" s="22">
        <f t="shared" si="111"/>
        <v>0</v>
      </c>
      <c r="AH1196" s="22">
        <f t="shared" si="112"/>
        <v>0</v>
      </c>
      <c r="AI1196" s="22">
        <f t="shared" si="113"/>
        <v>0</v>
      </c>
      <c r="AJ1196" s="22">
        <f t="shared" si="105"/>
        <v>0</v>
      </c>
      <c r="AK1196" s="22">
        <f t="shared" si="106"/>
        <v>0</v>
      </c>
    </row>
    <row r="1197" spans="1:37">
      <c r="A1197" s="4" t="s">
        <v>16</v>
      </c>
      <c r="B1197" s="7" t="s">
        <v>133</v>
      </c>
      <c r="C1197" s="7" t="s">
        <v>26</v>
      </c>
      <c r="D1197" s="7" t="s">
        <v>229</v>
      </c>
      <c r="E1197" s="7" t="s">
        <v>134</v>
      </c>
      <c r="F1197" s="9" t="s">
        <v>143</v>
      </c>
      <c r="G1197" s="9" t="s">
        <v>11</v>
      </c>
      <c r="H1197" s="3" t="s">
        <v>1325</v>
      </c>
      <c r="I1197" s="28">
        <v>40908</v>
      </c>
      <c r="J1197" s="26"/>
      <c r="K1197" s="26"/>
      <c r="L1197" s="26"/>
      <c r="M1197" s="26"/>
      <c r="N1197" s="26"/>
      <c r="O1197" s="26"/>
      <c r="P1197" s="26"/>
      <c r="Q1197" s="26"/>
      <c r="R1197" s="26"/>
      <c r="S1197" s="26">
        <v>0</v>
      </c>
      <c r="T1197" s="26">
        <v>0</v>
      </c>
      <c r="U1197" s="26">
        <v>0</v>
      </c>
      <c r="V1197" s="26">
        <v>0</v>
      </c>
      <c r="W1197" s="26">
        <v>0</v>
      </c>
      <c r="X1197" s="26">
        <v>0</v>
      </c>
      <c r="Y1197" s="26">
        <v>0</v>
      </c>
      <c r="Z1197" s="26">
        <v>0</v>
      </c>
      <c r="AA1197" s="26">
        <v>0</v>
      </c>
      <c r="AB1197" s="26">
        <v>0</v>
      </c>
      <c r="AC1197" s="26">
        <v>0</v>
      </c>
      <c r="AD1197" s="26">
        <v>0</v>
      </c>
      <c r="AE1197" s="26">
        <v>0</v>
      </c>
      <c r="AF1197" s="26">
        <v>0</v>
      </c>
      <c r="AG1197" s="22">
        <f t="shared" si="111"/>
        <v>0</v>
      </c>
      <c r="AH1197" s="22">
        <f t="shared" si="112"/>
        <v>0</v>
      </c>
      <c r="AI1197" s="22">
        <f t="shared" si="113"/>
        <v>0</v>
      </c>
      <c r="AJ1197" s="22">
        <f t="shared" si="105"/>
        <v>0</v>
      </c>
      <c r="AK1197" s="22">
        <f t="shared" si="106"/>
        <v>0</v>
      </c>
    </row>
    <row r="1198" spans="1:37">
      <c r="A1198" s="4" t="s">
        <v>17</v>
      </c>
      <c r="B1198" s="7" t="s">
        <v>133</v>
      </c>
      <c r="C1198" s="7" t="s">
        <v>24</v>
      </c>
      <c r="D1198" s="7" t="s">
        <v>228</v>
      </c>
      <c r="E1198" s="7" t="s">
        <v>135</v>
      </c>
      <c r="F1198" s="9" t="s">
        <v>143</v>
      </c>
      <c r="G1198" s="9" t="s">
        <v>11</v>
      </c>
      <c r="H1198" s="3" t="s">
        <v>1325</v>
      </c>
      <c r="I1198" s="28">
        <v>40558</v>
      </c>
      <c r="J1198" s="26"/>
      <c r="K1198" s="26"/>
      <c r="L1198" s="26"/>
      <c r="M1198" s="26"/>
      <c r="N1198" s="26"/>
      <c r="O1198" s="26"/>
      <c r="P1198" s="26"/>
      <c r="Q1198" s="26"/>
      <c r="R1198" s="26"/>
      <c r="S1198" s="26">
        <v>0</v>
      </c>
      <c r="T1198" s="26">
        <v>0</v>
      </c>
      <c r="U1198" s="26">
        <v>0</v>
      </c>
      <c r="V1198" s="26">
        <v>0</v>
      </c>
      <c r="W1198" s="26">
        <v>0</v>
      </c>
      <c r="X1198" s="26">
        <v>0</v>
      </c>
      <c r="Y1198" s="26">
        <v>0</v>
      </c>
      <c r="Z1198" s="26">
        <v>0</v>
      </c>
      <c r="AA1198" s="26">
        <v>0</v>
      </c>
      <c r="AB1198" s="26">
        <v>0</v>
      </c>
      <c r="AC1198" s="26">
        <v>0</v>
      </c>
      <c r="AD1198" s="26">
        <v>0</v>
      </c>
      <c r="AE1198" s="26">
        <v>0</v>
      </c>
      <c r="AF1198" s="26">
        <v>0</v>
      </c>
      <c r="AG1198" s="22">
        <f t="shared" si="111"/>
        <v>0</v>
      </c>
      <c r="AH1198" s="22">
        <f t="shared" si="112"/>
        <v>0</v>
      </c>
      <c r="AI1198" s="22">
        <f t="shared" si="113"/>
        <v>0</v>
      </c>
      <c r="AJ1198" s="22">
        <f t="shared" si="105"/>
        <v>0</v>
      </c>
      <c r="AK1198" s="22">
        <f t="shared" si="106"/>
        <v>0</v>
      </c>
    </row>
    <row r="1199" spans="1:37">
      <c r="A1199" s="4" t="s">
        <v>15</v>
      </c>
      <c r="B1199" s="7" t="s">
        <v>144</v>
      </c>
      <c r="C1199" s="7" t="s">
        <v>1315</v>
      </c>
      <c r="D1199" s="7" t="s">
        <v>1269</v>
      </c>
      <c r="E1199" s="7" t="s">
        <v>111</v>
      </c>
      <c r="F1199" s="9" t="s">
        <v>143</v>
      </c>
      <c r="G1199" s="9" t="s">
        <v>11</v>
      </c>
      <c r="H1199" s="3" t="s">
        <v>1325</v>
      </c>
      <c r="I1199" s="28">
        <v>40877</v>
      </c>
      <c r="J1199" s="26"/>
      <c r="K1199" s="26"/>
      <c r="L1199" s="26"/>
      <c r="M1199" s="26"/>
      <c r="N1199" s="26"/>
      <c r="O1199" s="26"/>
      <c r="P1199" s="26"/>
      <c r="Q1199" s="26"/>
      <c r="R1199" s="26"/>
      <c r="S1199" s="26">
        <v>0</v>
      </c>
      <c r="T1199" s="26">
        <v>0</v>
      </c>
      <c r="U1199" s="26">
        <v>0</v>
      </c>
      <c r="V1199" s="26">
        <v>0</v>
      </c>
      <c r="W1199" s="26">
        <v>0</v>
      </c>
      <c r="X1199" s="26">
        <v>0</v>
      </c>
      <c r="Y1199" s="26">
        <v>0</v>
      </c>
      <c r="Z1199" s="26">
        <v>0</v>
      </c>
      <c r="AA1199" s="26">
        <v>0</v>
      </c>
      <c r="AB1199" s="26">
        <v>0</v>
      </c>
      <c r="AC1199" s="26">
        <v>0</v>
      </c>
      <c r="AD1199" s="26">
        <v>0</v>
      </c>
      <c r="AE1199" s="26">
        <v>0</v>
      </c>
      <c r="AF1199" s="26">
        <v>0</v>
      </c>
      <c r="AG1199" s="22">
        <f t="shared" si="111"/>
        <v>0</v>
      </c>
      <c r="AH1199" s="22">
        <f t="shared" si="112"/>
        <v>0</v>
      </c>
      <c r="AI1199" s="22">
        <f t="shared" si="113"/>
        <v>0</v>
      </c>
      <c r="AJ1199" s="22">
        <f t="shared" si="105"/>
        <v>0</v>
      </c>
      <c r="AK1199" s="22">
        <f t="shared" si="106"/>
        <v>0</v>
      </c>
    </row>
    <row r="1200" spans="1:37">
      <c r="A1200" s="4" t="s">
        <v>17</v>
      </c>
      <c r="B1200" s="7" t="s">
        <v>144</v>
      </c>
      <c r="C1200" s="7" t="s">
        <v>1316</v>
      </c>
      <c r="D1200" s="7" t="s">
        <v>1270</v>
      </c>
      <c r="E1200" s="7" t="s">
        <v>135</v>
      </c>
      <c r="F1200" s="9" t="s">
        <v>143</v>
      </c>
      <c r="G1200" s="9" t="s">
        <v>11</v>
      </c>
      <c r="H1200" s="3" t="s">
        <v>1325</v>
      </c>
      <c r="I1200" s="28">
        <v>40760</v>
      </c>
      <c r="J1200" s="26"/>
      <c r="K1200" s="26"/>
      <c r="L1200" s="26"/>
      <c r="M1200" s="26"/>
      <c r="N1200" s="26"/>
      <c r="O1200" s="26"/>
      <c r="P1200" s="26"/>
      <c r="Q1200" s="26"/>
      <c r="R1200" s="26"/>
      <c r="S1200" s="26">
        <v>0</v>
      </c>
      <c r="T1200" s="26">
        <v>0</v>
      </c>
      <c r="U1200" s="26">
        <v>0</v>
      </c>
      <c r="V1200" s="26">
        <v>0</v>
      </c>
      <c r="W1200" s="26">
        <v>0</v>
      </c>
      <c r="X1200" s="26">
        <v>0</v>
      </c>
      <c r="Y1200" s="26">
        <v>0</v>
      </c>
      <c r="Z1200" s="26">
        <v>0</v>
      </c>
      <c r="AA1200" s="26">
        <v>0</v>
      </c>
      <c r="AB1200" s="26">
        <v>0</v>
      </c>
      <c r="AC1200" s="26">
        <v>0</v>
      </c>
      <c r="AD1200" s="26">
        <v>0</v>
      </c>
      <c r="AE1200" s="26">
        <v>0</v>
      </c>
      <c r="AF1200" s="26">
        <v>0</v>
      </c>
      <c r="AG1200" s="22">
        <f t="shared" si="111"/>
        <v>0</v>
      </c>
      <c r="AH1200" s="22">
        <f t="shared" si="112"/>
        <v>0</v>
      </c>
      <c r="AI1200" s="22">
        <f t="shared" si="113"/>
        <v>0</v>
      </c>
      <c r="AJ1200" s="22">
        <f t="shared" si="105"/>
        <v>0</v>
      </c>
      <c r="AK1200" s="22">
        <f t="shared" si="106"/>
        <v>0</v>
      </c>
    </row>
    <row r="1201" spans="1:37">
      <c r="A1201" s="4" t="s">
        <v>15</v>
      </c>
      <c r="B1201" s="7" t="s">
        <v>142</v>
      </c>
      <c r="C1201" s="7" t="s">
        <v>1317</v>
      </c>
      <c r="D1201" s="7" t="s">
        <v>1271</v>
      </c>
      <c r="E1201" s="7" t="s">
        <v>109</v>
      </c>
      <c r="F1201" s="9" t="s">
        <v>143</v>
      </c>
      <c r="G1201" s="9" t="s">
        <v>11</v>
      </c>
      <c r="H1201" s="3" t="s">
        <v>1325</v>
      </c>
      <c r="I1201" s="28">
        <v>40694</v>
      </c>
      <c r="J1201" s="26"/>
      <c r="K1201" s="26"/>
      <c r="L1201" s="26"/>
      <c r="M1201" s="26"/>
      <c r="N1201" s="26"/>
      <c r="O1201" s="26"/>
      <c r="P1201" s="26"/>
      <c r="Q1201" s="26"/>
      <c r="R1201" s="26"/>
      <c r="S1201" s="26">
        <v>0</v>
      </c>
      <c r="T1201" s="26">
        <v>0</v>
      </c>
      <c r="U1201" s="26">
        <v>0</v>
      </c>
      <c r="V1201" s="26">
        <v>0</v>
      </c>
      <c r="W1201" s="26">
        <v>0</v>
      </c>
      <c r="X1201" s="26">
        <v>0</v>
      </c>
      <c r="Y1201" s="26">
        <v>0</v>
      </c>
      <c r="Z1201" s="26">
        <v>0</v>
      </c>
      <c r="AA1201" s="26">
        <v>0</v>
      </c>
      <c r="AB1201" s="26">
        <v>0</v>
      </c>
      <c r="AC1201" s="26">
        <v>0</v>
      </c>
      <c r="AD1201" s="26">
        <v>0</v>
      </c>
      <c r="AE1201" s="26">
        <v>0</v>
      </c>
      <c r="AF1201" s="26">
        <v>0</v>
      </c>
      <c r="AG1201" s="22">
        <f t="shared" si="111"/>
        <v>0</v>
      </c>
      <c r="AH1201" s="22">
        <f t="shared" si="112"/>
        <v>0</v>
      </c>
      <c r="AI1201" s="22">
        <f t="shared" si="113"/>
        <v>0</v>
      </c>
      <c r="AJ1201" s="22">
        <f t="shared" si="105"/>
        <v>0</v>
      </c>
      <c r="AK1201" s="22">
        <f t="shared" si="106"/>
        <v>0</v>
      </c>
    </row>
    <row r="1202" spans="1:37">
      <c r="A1202" s="4" t="s">
        <v>16</v>
      </c>
      <c r="B1202" s="7" t="s">
        <v>133</v>
      </c>
      <c r="C1202" s="7" t="s">
        <v>1318</v>
      </c>
      <c r="D1202" s="7" t="s">
        <v>1272</v>
      </c>
      <c r="E1202" s="7" t="s">
        <v>100</v>
      </c>
      <c r="F1202" s="9" t="s">
        <v>141</v>
      </c>
      <c r="G1202" s="9" t="s">
        <v>133</v>
      </c>
      <c r="H1202" s="3" t="s">
        <v>1325</v>
      </c>
      <c r="I1202" s="28">
        <v>40908</v>
      </c>
      <c r="J1202" s="26"/>
      <c r="K1202" s="26"/>
      <c r="L1202" s="26"/>
      <c r="M1202" s="26"/>
      <c r="N1202" s="26"/>
      <c r="O1202" s="26"/>
      <c r="P1202" s="26"/>
      <c r="Q1202" s="26"/>
      <c r="R1202" s="26"/>
      <c r="S1202" s="26">
        <v>0</v>
      </c>
      <c r="T1202" s="26">
        <v>0</v>
      </c>
      <c r="U1202" s="26">
        <v>0</v>
      </c>
      <c r="V1202" s="26">
        <v>0</v>
      </c>
      <c r="W1202" s="26">
        <v>0</v>
      </c>
      <c r="X1202" s="26">
        <v>0</v>
      </c>
      <c r="Y1202" s="26">
        <v>0</v>
      </c>
      <c r="Z1202" s="26">
        <v>0</v>
      </c>
      <c r="AA1202" s="26">
        <v>0</v>
      </c>
      <c r="AB1202" s="26">
        <v>0</v>
      </c>
      <c r="AC1202" s="26">
        <v>0</v>
      </c>
      <c r="AD1202" s="26">
        <v>0</v>
      </c>
      <c r="AE1202" s="26">
        <v>0</v>
      </c>
      <c r="AF1202" s="26">
        <v>0</v>
      </c>
      <c r="AG1202" s="22">
        <f t="shared" si="111"/>
        <v>0</v>
      </c>
      <c r="AH1202" s="22">
        <f t="shared" si="112"/>
        <v>0</v>
      </c>
      <c r="AI1202" s="22">
        <f t="shared" si="113"/>
        <v>0</v>
      </c>
      <c r="AJ1202" s="22">
        <f t="shared" si="105"/>
        <v>0</v>
      </c>
      <c r="AK1202" s="22">
        <f t="shared" si="106"/>
        <v>0</v>
      </c>
    </row>
    <row r="1203" spans="1:37">
      <c r="A1203" s="4" t="s">
        <v>16</v>
      </c>
      <c r="B1203" s="7" t="s">
        <v>133</v>
      </c>
      <c r="C1203" s="7" t="s">
        <v>1319</v>
      </c>
      <c r="D1203" s="7" t="s">
        <v>1273</v>
      </c>
      <c r="E1203" s="7" t="s">
        <v>103</v>
      </c>
      <c r="F1203" s="9" t="s">
        <v>141</v>
      </c>
      <c r="G1203" s="9" t="s">
        <v>133</v>
      </c>
      <c r="H1203" s="3" t="s">
        <v>1325</v>
      </c>
      <c r="I1203" s="28">
        <v>40908</v>
      </c>
      <c r="J1203" s="26"/>
      <c r="K1203" s="26"/>
      <c r="L1203" s="26"/>
      <c r="M1203" s="26"/>
      <c r="N1203" s="26"/>
      <c r="O1203" s="26"/>
      <c r="P1203" s="26"/>
      <c r="Q1203" s="26"/>
      <c r="R1203" s="26"/>
      <c r="S1203" s="26">
        <v>0</v>
      </c>
      <c r="T1203" s="26">
        <v>0</v>
      </c>
      <c r="U1203" s="26">
        <v>0</v>
      </c>
      <c r="V1203" s="26">
        <v>0</v>
      </c>
      <c r="W1203" s="26">
        <v>0</v>
      </c>
      <c r="X1203" s="26">
        <v>0</v>
      </c>
      <c r="Y1203" s="26">
        <v>0</v>
      </c>
      <c r="Z1203" s="26">
        <v>0</v>
      </c>
      <c r="AA1203" s="26">
        <v>0</v>
      </c>
      <c r="AB1203" s="26">
        <v>0</v>
      </c>
      <c r="AC1203" s="26">
        <v>0</v>
      </c>
      <c r="AD1203" s="26">
        <v>0</v>
      </c>
      <c r="AE1203" s="26">
        <v>0</v>
      </c>
      <c r="AF1203" s="26">
        <v>0</v>
      </c>
      <c r="AG1203" s="22">
        <f t="shared" si="111"/>
        <v>0</v>
      </c>
      <c r="AH1203" s="22">
        <f t="shared" si="112"/>
        <v>0</v>
      </c>
      <c r="AI1203" s="22">
        <f t="shared" si="113"/>
        <v>0</v>
      </c>
      <c r="AJ1203" s="22">
        <f t="shared" si="105"/>
        <v>0</v>
      </c>
      <c r="AK1203" s="22">
        <f t="shared" si="106"/>
        <v>0</v>
      </c>
    </row>
    <row r="1204" spans="1:37">
      <c r="A1204" s="4" t="s">
        <v>16</v>
      </c>
      <c r="B1204" s="7" t="s">
        <v>1203</v>
      </c>
      <c r="C1204" s="7" t="s">
        <v>1320</v>
      </c>
      <c r="D1204" s="7" t="s">
        <v>1274</v>
      </c>
      <c r="E1204" s="7" t="s">
        <v>96</v>
      </c>
      <c r="F1204" s="9" t="s">
        <v>143</v>
      </c>
      <c r="G1204" s="9" t="s">
        <v>11</v>
      </c>
      <c r="H1204" s="3" t="s">
        <v>1325</v>
      </c>
      <c r="I1204" s="28">
        <v>40908</v>
      </c>
      <c r="J1204" s="26"/>
      <c r="K1204" s="26"/>
      <c r="L1204" s="26"/>
      <c r="M1204" s="26"/>
      <c r="N1204" s="26"/>
      <c r="O1204" s="26"/>
      <c r="P1204" s="26"/>
      <c r="Q1204" s="26"/>
      <c r="R1204" s="26"/>
      <c r="S1204" s="26">
        <v>0</v>
      </c>
      <c r="T1204" s="26">
        <v>0</v>
      </c>
      <c r="U1204" s="26">
        <v>0</v>
      </c>
      <c r="V1204" s="26">
        <v>0</v>
      </c>
      <c r="W1204" s="26">
        <v>0</v>
      </c>
      <c r="X1204" s="26">
        <v>0</v>
      </c>
      <c r="Y1204" s="26">
        <v>0</v>
      </c>
      <c r="Z1204" s="26">
        <v>0</v>
      </c>
      <c r="AA1204" s="26">
        <v>0</v>
      </c>
      <c r="AB1204" s="26">
        <v>0</v>
      </c>
      <c r="AC1204" s="26">
        <v>0</v>
      </c>
      <c r="AD1204" s="26">
        <v>0</v>
      </c>
      <c r="AE1204" s="26">
        <v>0</v>
      </c>
      <c r="AF1204" s="26">
        <v>0</v>
      </c>
      <c r="AG1204" s="22">
        <f t="shared" si="111"/>
        <v>0</v>
      </c>
      <c r="AH1204" s="22">
        <f t="shared" si="112"/>
        <v>0</v>
      </c>
      <c r="AI1204" s="22">
        <f t="shared" si="113"/>
        <v>0</v>
      </c>
      <c r="AJ1204" s="22">
        <f t="shared" si="105"/>
        <v>0</v>
      </c>
      <c r="AK1204" s="22">
        <f t="shared" si="106"/>
        <v>0</v>
      </c>
    </row>
    <row r="1205" spans="1:37">
      <c r="A1205" s="4" t="s">
        <v>16</v>
      </c>
      <c r="B1205" s="7" t="s">
        <v>133</v>
      </c>
      <c r="C1205" s="7" t="s">
        <v>1321</v>
      </c>
      <c r="D1205" s="7" t="s">
        <v>1275</v>
      </c>
      <c r="E1205" s="7" t="s">
        <v>134</v>
      </c>
      <c r="F1205" s="9" t="s">
        <v>143</v>
      </c>
      <c r="G1205" s="9" t="s">
        <v>11</v>
      </c>
      <c r="H1205" s="3" t="s">
        <v>1325</v>
      </c>
      <c r="I1205" s="28">
        <v>40848</v>
      </c>
      <c r="J1205" s="26"/>
      <c r="K1205" s="26"/>
      <c r="L1205" s="26"/>
      <c r="M1205" s="26"/>
      <c r="N1205" s="26"/>
      <c r="O1205" s="26"/>
      <c r="P1205" s="26"/>
      <c r="Q1205" s="26"/>
      <c r="R1205" s="26"/>
      <c r="S1205" s="26">
        <v>0</v>
      </c>
      <c r="T1205" s="26">
        <v>0</v>
      </c>
      <c r="U1205" s="26">
        <v>0</v>
      </c>
      <c r="V1205" s="26">
        <v>0</v>
      </c>
      <c r="W1205" s="26">
        <v>0</v>
      </c>
      <c r="X1205" s="26">
        <v>0</v>
      </c>
      <c r="Y1205" s="26">
        <v>0</v>
      </c>
      <c r="Z1205" s="26">
        <v>0</v>
      </c>
      <c r="AA1205" s="26">
        <v>0</v>
      </c>
      <c r="AB1205" s="26">
        <v>0</v>
      </c>
      <c r="AC1205" s="26">
        <v>0</v>
      </c>
      <c r="AD1205" s="26">
        <v>0</v>
      </c>
      <c r="AE1205" s="26">
        <v>0</v>
      </c>
      <c r="AF1205" s="26">
        <v>0</v>
      </c>
      <c r="AG1205" s="22">
        <f t="shared" si="111"/>
        <v>0</v>
      </c>
      <c r="AH1205" s="22">
        <f t="shared" si="112"/>
        <v>0</v>
      </c>
      <c r="AI1205" s="22">
        <f t="shared" si="113"/>
        <v>0</v>
      </c>
      <c r="AJ1205" s="22">
        <f t="shared" si="105"/>
        <v>0</v>
      </c>
      <c r="AK1205" s="22">
        <f t="shared" si="106"/>
        <v>0</v>
      </c>
    </row>
    <row r="1206" spans="1:37">
      <c r="A1206" s="4" t="s">
        <v>15</v>
      </c>
      <c r="B1206" s="7" t="s">
        <v>142</v>
      </c>
      <c r="C1206" s="7" t="s">
        <v>1322</v>
      </c>
      <c r="D1206" s="7" t="s">
        <v>1276</v>
      </c>
      <c r="E1206" s="7" t="s">
        <v>139</v>
      </c>
      <c r="F1206" s="9" t="s">
        <v>143</v>
      </c>
      <c r="G1206" s="9" t="s">
        <v>11</v>
      </c>
      <c r="H1206" s="3" t="s">
        <v>1325</v>
      </c>
      <c r="I1206" s="28">
        <v>40908</v>
      </c>
      <c r="J1206" s="26"/>
      <c r="K1206" s="26"/>
      <c r="L1206" s="26"/>
      <c r="M1206" s="26"/>
      <c r="N1206" s="26"/>
      <c r="O1206" s="26"/>
      <c r="P1206" s="26"/>
      <c r="Q1206" s="26"/>
      <c r="R1206" s="26"/>
      <c r="S1206" s="26">
        <v>0</v>
      </c>
      <c r="T1206" s="26">
        <v>0</v>
      </c>
      <c r="U1206" s="26">
        <v>0</v>
      </c>
      <c r="V1206" s="26">
        <v>0</v>
      </c>
      <c r="W1206" s="26">
        <v>0</v>
      </c>
      <c r="X1206" s="26">
        <v>0</v>
      </c>
      <c r="Y1206" s="26">
        <v>0</v>
      </c>
      <c r="Z1206" s="26">
        <v>0</v>
      </c>
      <c r="AA1206" s="26">
        <v>0</v>
      </c>
      <c r="AB1206" s="26">
        <v>0</v>
      </c>
      <c r="AC1206" s="26">
        <v>0</v>
      </c>
      <c r="AD1206" s="26">
        <v>0</v>
      </c>
      <c r="AE1206" s="26">
        <v>0</v>
      </c>
      <c r="AF1206" s="26">
        <v>0</v>
      </c>
      <c r="AG1206" s="22">
        <f t="shared" si="111"/>
        <v>0</v>
      </c>
      <c r="AH1206" s="22">
        <f t="shared" si="112"/>
        <v>0</v>
      </c>
      <c r="AI1206" s="22">
        <f t="shared" si="113"/>
        <v>0</v>
      </c>
      <c r="AJ1206" s="22">
        <f t="shared" si="105"/>
        <v>0</v>
      </c>
      <c r="AK1206" s="22">
        <f t="shared" si="106"/>
        <v>0</v>
      </c>
    </row>
    <row r="1207" spans="1:37">
      <c r="A1207" s="4" t="s">
        <v>17</v>
      </c>
      <c r="B1207" s="7" t="s">
        <v>144</v>
      </c>
      <c r="C1207" s="7" t="s">
        <v>1323</v>
      </c>
      <c r="D1207" s="7" t="s">
        <v>1277</v>
      </c>
      <c r="E1207" s="7" t="s">
        <v>135</v>
      </c>
      <c r="F1207" s="9" t="s">
        <v>143</v>
      </c>
      <c r="G1207" s="9" t="s">
        <v>11</v>
      </c>
      <c r="H1207" s="3" t="s">
        <v>1325</v>
      </c>
      <c r="I1207" s="28">
        <v>40908</v>
      </c>
      <c r="J1207" s="26"/>
      <c r="K1207" s="26"/>
      <c r="L1207" s="26"/>
      <c r="M1207" s="26"/>
      <c r="N1207" s="26"/>
      <c r="O1207" s="26"/>
      <c r="P1207" s="26"/>
      <c r="Q1207" s="26"/>
      <c r="R1207" s="26"/>
      <c r="S1207" s="26">
        <v>0</v>
      </c>
      <c r="T1207" s="26">
        <v>0</v>
      </c>
      <c r="U1207" s="26">
        <v>0</v>
      </c>
      <c r="V1207" s="26">
        <v>0</v>
      </c>
      <c r="W1207" s="26">
        <v>0</v>
      </c>
      <c r="X1207" s="26">
        <v>0</v>
      </c>
      <c r="Y1207" s="26">
        <v>0</v>
      </c>
      <c r="Z1207" s="26">
        <v>0</v>
      </c>
      <c r="AA1207" s="26">
        <v>0</v>
      </c>
      <c r="AB1207" s="26">
        <v>0</v>
      </c>
      <c r="AC1207" s="26">
        <v>0</v>
      </c>
      <c r="AD1207" s="26">
        <v>0</v>
      </c>
      <c r="AE1207" s="26">
        <v>0</v>
      </c>
      <c r="AF1207" s="26">
        <v>0</v>
      </c>
      <c r="AG1207" s="22">
        <f t="shared" si="111"/>
        <v>0</v>
      </c>
      <c r="AH1207" s="22">
        <f t="shared" si="112"/>
        <v>0</v>
      </c>
      <c r="AI1207" s="22">
        <f t="shared" si="113"/>
        <v>0</v>
      </c>
      <c r="AJ1207" s="22">
        <f t="shared" si="105"/>
        <v>0</v>
      </c>
      <c r="AK1207" s="22">
        <f t="shared" si="106"/>
        <v>0</v>
      </c>
    </row>
    <row r="1208" spans="1:37">
      <c r="A1208" s="4" t="s">
        <v>17</v>
      </c>
      <c r="B1208" s="7" t="s">
        <v>133</v>
      </c>
      <c r="C1208" s="7" t="s">
        <v>25</v>
      </c>
      <c r="D1208" s="7" t="s">
        <v>1278</v>
      </c>
      <c r="E1208" s="7" t="s">
        <v>135</v>
      </c>
      <c r="F1208" s="9" t="s">
        <v>143</v>
      </c>
      <c r="G1208" s="9" t="s">
        <v>11</v>
      </c>
      <c r="H1208" s="3" t="s">
        <v>1325</v>
      </c>
      <c r="I1208" s="28">
        <v>40755</v>
      </c>
      <c r="J1208" s="26"/>
      <c r="K1208" s="26"/>
      <c r="L1208" s="26"/>
      <c r="M1208" s="26"/>
      <c r="N1208" s="26"/>
      <c r="O1208" s="26"/>
      <c r="P1208" s="26"/>
      <c r="Q1208" s="26"/>
      <c r="R1208" s="26"/>
      <c r="S1208" s="26">
        <v>0</v>
      </c>
      <c r="T1208" s="26">
        <v>0</v>
      </c>
      <c r="U1208" s="26">
        <v>0</v>
      </c>
      <c r="V1208" s="26">
        <v>0</v>
      </c>
      <c r="W1208" s="26">
        <v>0</v>
      </c>
      <c r="X1208" s="26">
        <v>0</v>
      </c>
      <c r="Y1208" s="26">
        <v>0</v>
      </c>
      <c r="Z1208" s="26">
        <v>0</v>
      </c>
      <c r="AA1208" s="26">
        <v>0</v>
      </c>
      <c r="AB1208" s="26">
        <v>0</v>
      </c>
      <c r="AC1208" s="26">
        <v>0</v>
      </c>
      <c r="AD1208" s="26">
        <v>0</v>
      </c>
      <c r="AE1208" s="26">
        <v>0</v>
      </c>
      <c r="AF1208" s="26">
        <v>0</v>
      </c>
      <c r="AG1208" s="22">
        <f t="shared" si="111"/>
        <v>0</v>
      </c>
      <c r="AH1208" s="22">
        <f t="shared" si="112"/>
        <v>0</v>
      </c>
      <c r="AI1208" s="22">
        <f t="shared" si="113"/>
        <v>0</v>
      </c>
      <c r="AJ1208" s="22">
        <f t="shared" si="105"/>
        <v>0</v>
      </c>
      <c r="AK1208" s="22">
        <f t="shared" si="106"/>
        <v>0</v>
      </c>
    </row>
    <row r="1209" spans="1:37">
      <c r="A1209" s="4" t="s">
        <v>16</v>
      </c>
      <c r="B1209" s="7" t="s">
        <v>1203</v>
      </c>
      <c r="C1209" s="7" t="s">
        <v>1838</v>
      </c>
      <c r="D1209" s="7" t="s">
        <v>1851</v>
      </c>
      <c r="E1209" s="7" t="s">
        <v>231</v>
      </c>
      <c r="F1209" s="9" t="s">
        <v>12</v>
      </c>
      <c r="G1209" s="9" t="s">
        <v>10</v>
      </c>
      <c r="H1209" s="3" t="s">
        <v>1325</v>
      </c>
      <c r="I1209" s="28">
        <v>40892</v>
      </c>
      <c r="J1209" s="26"/>
      <c r="K1209" s="26"/>
      <c r="L1209" s="26"/>
      <c r="M1209" s="26"/>
      <c r="N1209" s="26"/>
      <c r="O1209" s="26"/>
      <c r="P1209" s="26"/>
      <c r="Q1209" s="26"/>
      <c r="R1209" s="26"/>
      <c r="S1209" s="26">
        <v>0</v>
      </c>
      <c r="T1209" s="26">
        <v>0</v>
      </c>
      <c r="U1209" s="26">
        <v>0</v>
      </c>
      <c r="V1209" s="26">
        <v>0</v>
      </c>
      <c r="W1209" s="26">
        <v>0</v>
      </c>
      <c r="X1209" s="26">
        <v>0</v>
      </c>
      <c r="Y1209" s="26">
        <v>0</v>
      </c>
      <c r="Z1209" s="26">
        <v>0</v>
      </c>
      <c r="AA1209" s="26">
        <v>0</v>
      </c>
      <c r="AB1209" s="26">
        <v>0</v>
      </c>
      <c r="AC1209" s="26">
        <v>0</v>
      </c>
      <c r="AD1209" s="26">
        <v>0</v>
      </c>
      <c r="AE1209" s="26">
        <v>0</v>
      </c>
      <c r="AF1209" s="26">
        <v>0</v>
      </c>
      <c r="AG1209" s="22">
        <f t="shared" si="111"/>
        <v>0</v>
      </c>
      <c r="AH1209" s="22">
        <f t="shared" si="112"/>
        <v>0</v>
      </c>
      <c r="AI1209" s="22">
        <f t="shared" si="113"/>
        <v>0</v>
      </c>
      <c r="AJ1209" s="22">
        <f t="shared" si="105"/>
        <v>0</v>
      </c>
      <c r="AK1209" s="22">
        <f t="shared" si="106"/>
        <v>0</v>
      </c>
    </row>
    <row r="1210" spans="1:37">
      <c r="A1210" s="4" t="s">
        <v>16</v>
      </c>
      <c r="B1210" s="7" t="s">
        <v>133</v>
      </c>
      <c r="C1210" s="7" t="s">
        <v>1285</v>
      </c>
      <c r="D1210" s="7" t="s">
        <v>1852</v>
      </c>
      <c r="E1210" s="7" t="s">
        <v>104</v>
      </c>
      <c r="F1210" s="9" t="s">
        <v>141</v>
      </c>
      <c r="G1210" s="9" t="s">
        <v>133</v>
      </c>
      <c r="H1210" s="3" t="s">
        <v>1325</v>
      </c>
      <c r="I1210" s="28">
        <v>41395</v>
      </c>
      <c r="J1210" s="26"/>
      <c r="K1210" s="26"/>
      <c r="L1210" s="26"/>
      <c r="M1210" s="26"/>
      <c r="N1210" s="26"/>
      <c r="O1210" s="26"/>
      <c r="P1210" s="26"/>
      <c r="Q1210" s="26"/>
      <c r="R1210" s="26"/>
      <c r="S1210" s="26">
        <v>0</v>
      </c>
      <c r="T1210" s="26">
        <v>0</v>
      </c>
      <c r="U1210" s="26">
        <v>0</v>
      </c>
      <c r="V1210" s="26">
        <v>0</v>
      </c>
      <c r="W1210" s="26">
        <v>0</v>
      </c>
      <c r="X1210" s="26">
        <v>0</v>
      </c>
      <c r="Y1210" s="26">
        <v>0</v>
      </c>
      <c r="Z1210" s="26">
        <v>0</v>
      </c>
      <c r="AA1210" s="26">
        <v>0</v>
      </c>
      <c r="AB1210" s="26">
        <v>0</v>
      </c>
      <c r="AC1210" s="26">
        <v>0</v>
      </c>
      <c r="AD1210" s="26">
        <v>0</v>
      </c>
      <c r="AE1210" s="26">
        <v>0</v>
      </c>
      <c r="AF1210" s="26">
        <v>7077659.4399999995</v>
      </c>
      <c r="AG1210" s="22">
        <f>SUM(J1210:O1210)</f>
        <v>0</v>
      </c>
      <c r="AH1210" s="22">
        <f>SUM(P1210:AA1210)</f>
        <v>0</v>
      </c>
      <c r="AI1210" s="22">
        <f>SUM(AB1210:AD1210)</f>
        <v>0</v>
      </c>
      <c r="AJ1210" s="22">
        <f>SUM(AE1210:AF1210)</f>
        <v>7077659.4399999995</v>
      </c>
      <c r="AK1210" s="22">
        <f>SUM(J1210:AF1210)</f>
        <v>7077659.4399999995</v>
      </c>
    </row>
    <row r="1211" spans="1:37" s="12" customFormat="1">
      <c r="A1211" s="36"/>
      <c r="B1211" s="37"/>
      <c r="C1211" s="37"/>
      <c r="D1211" s="38" t="s">
        <v>1901</v>
      </c>
      <c r="E1211" s="37"/>
      <c r="F1211" s="12" t="s">
        <v>199</v>
      </c>
      <c r="G1211" s="12" t="s">
        <v>11</v>
      </c>
      <c r="H1211" s="38" t="s">
        <v>1325</v>
      </c>
      <c r="I1211" s="57" t="s">
        <v>13</v>
      </c>
      <c r="J1211" s="39">
        <v>14018806.929999994</v>
      </c>
      <c r="K1211" s="39">
        <v>25385313.699999999</v>
      </c>
      <c r="L1211" s="39">
        <v>-6980954.9699999932</v>
      </c>
      <c r="M1211" s="39">
        <v>14542922.409999996</v>
      </c>
      <c r="N1211" s="39">
        <v>202646375.91999993</v>
      </c>
      <c r="O1211" s="39">
        <v>32587135.920000017</v>
      </c>
      <c r="P1211" s="39">
        <v>-4454975.990000017</v>
      </c>
      <c r="Q1211" s="39">
        <v>1343122.06</v>
      </c>
      <c r="R1211" s="39">
        <v>95815640.430000067</v>
      </c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14">
        <f t="shared" ref="AG1211:AG1244" si="114">SUM(J1211:O1211)</f>
        <v>282199599.90999997</v>
      </c>
      <c r="AH1211" s="14">
        <f t="shared" ref="AH1211:AH1244" si="115">SUM(P1211:AA1211)</f>
        <v>92703786.500000045</v>
      </c>
      <c r="AI1211" s="14">
        <f t="shared" ref="AI1211:AI1244" si="116">SUM(AB1211:AD1211)</f>
        <v>0</v>
      </c>
      <c r="AJ1211" s="14">
        <f t="shared" ref="AJ1211:AJ1244" si="117">SUM(AE1211:AF1211)</f>
        <v>0</v>
      </c>
      <c r="AK1211" s="14">
        <f t="shared" ref="AK1211:AK1244" si="118">SUM(J1211:AF1211)</f>
        <v>374903386.41000003</v>
      </c>
    </row>
    <row r="1212" spans="1:37" s="12" customFormat="1">
      <c r="A1212" s="36"/>
      <c r="B1212" s="37"/>
      <c r="C1212" s="37"/>
      <c r="D1212" s="38" t="s">
        <v>1901</v>
      </c>
      <c r="E1212" s="37"/>
      <c r="F1212" s="12" t="s">
        <v>199</v>
      </c>
      <c r="G1212" s="12" t="s">
        <v>203</v>
      </c>
      <c r="H1212" s="38" t="s">
        <v>1325</v>
      </c>
      <c r="I1212" s="57" t="s">
        <v>13</v>
      </c>
      <c r="J1212" s="39">
        <v>2689.7</v>
      </c>
      <c r="K1212" s="39">
        <v>6554.1600000000008</v>
      </c>
      <c r="L1212" s="39">
        <v>1613.7899999999997</v>
      </c>
      <c r="M1212" s="39">
        <v>233917.60000000003</v>
      </c>
      <c r="N1212" s="39">
        <v>6997517.0000000009</v>
      </c>
      <c r="O1212" s="39">
        <v>-48651.890000000021</v>
      </c>
      <c r="P1212" s="39">
        <v>97119.049999999988</v>
      </c>
      <c r="Q1212" s="39">
        <v>191066.27000000002</v>
      </c>
      <c r="R1212" s="39">
        <v>2324.2000000000003</v>
      </c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14">
        <f t="shared" si="114"/>
        <v>7193640.3600000013</v>
      </c>
      <c r="AH1212" s="14">
        <f t="shared" si="115"/>
        <v>290509.52</v>
      </c>
      <c r="AI1212" s="14">
        <f t="shared" si="116"/>
        <v>0</v>
      </c>
      <c r="AJ1212" s="14">
        <f t="shared" si="117"/>
        <v>0</v>
      </c>
      <c r="AK1212" s="14">
        <f t="shared" si="118"/>
        <v>7484149.8800000018</v>
      </c>
    </row>
    <row r="1213" spans="1:37" s="12" customFormat="1">
      <c r="A1213" s="36"/>
      <c r="B1213" s="37"/>
      <c r="C1213" s="37"/>
      <c r="D1213" s="38" t="s">
        <v>1901</v>
      </c>
      <c r="E1213" s="37"/>
      <c r="F1213" s="12" t="s">
        <v>198</v>
      </c>
      <c r="G1213" s="12" t="s">
        <v>205</v>
      </c>
      <c r="H1213" s="38" t="s">
        <v>1325</v>
      </c>
      <c r="I1213" s="57" t="s">
        <v>13</v>
      </c>
      <c r="J1213" s="39">
        <v>505384.49000000011</v>
      </c>
      <c r="K1213" s="39">
        <v>317514.32999999996</v>
      </c>
      <c r="L1213" s="39">
        <v>321003.09000000003</v>
      </c>
      <c r="M1213" s="39">
        <v>1607170.7299999997</v>
      </c>
      <c r="N1213" s="39">
        <v>10840662.599999996</v>
      </c>
      <c r="O1213" s="39">
        <v>43703964.359999999</v>
      </c>
      <c r="P1213" s="39">
        <v>1778042.8399999996</v>
      </c>
      <c r="Q1213" s="39">
        <v>336553.71000000025</v>
      </c>
      <c r="R1213" s="39">
        <v>-241866.75999999951</v>
      </c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14">
        <f t="shared" si="114"/>
        <v>57295699.599999994</v>
      </c>
      <c r="AH1213" s="14">
        <f t="shared" si="115"/>
        <v>1872729.7900000003</v>
      </c>
      <c r="AI1213" s="14">
        <f t="shared" si="116"/>
        <v>0</v>
      </c>
      <c r="AJ1213" s="14">
        <f t="shared" si="117"/>
        <v>0</v>
      </c>
      <c r="AK1213" s="14">
        <f t="shared" si="118"/>
        <v>59168429.389999993</v>
      </c>
    </row>
    <row r="1214" spans="1:37" s="12" customFormat="1">
      <c r="A1214" s="36"/>
      <c r="B1214" s="37"/>
      <c r="C1214" s="37"/>
      <c r="D1214" s="38" t="s">
        <v>1901</v>
      </c>
      <c r="E1214" s="37"/>
      <c r="F1214" s="12" t="s">
        <v>198</v>
      </c>
      <c r="G1214" s="12" t="s">
        <v>204</v>
      </c>
      <c r="H1214" s="38" t="s">
        <v>1325</v>
      </c>
      <c r="I1214" s="57" t="s">
        <v>13</v>
      </c>
      <c r="J1214" s="39">
        <v>1119454.73</v>
      </c>
      <c r="K1214" s="39">
        <v>353675.00999999995</v>
      </c>
      <c r="L1214" s="39">
        <v>128816.63</v>
      </c>
      <c r="M1214" s="39">
        <v>220844.33000000002</v>
      </c>
      <c r="N1214" s="39">
        <v>166287.13000000006</v>
      </c>
      <c r="O1214" s="39">
        <v>2768933.9899999993</v>
      </c>
      <c r="P1214" s="39">
        <v>741879.01999999979</v>
      </c>
      <c r="Q1214" s="39">
        <v>69178.599999999948</v>
      </c>
      <c r="R1214" s="39">
        <v>-276046.19999999995</v>
      </c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14">
        <f t="shared" si="114"/>
        <v>4758011.8199999994</v>
      </c>
      <c r="AH1214" s="14">
        <f t="shared" si="115"/>
        <v>535011.41999999981</v>
      </c>
      <c r="AI1214" s="14">
        <f t="shared" si="116"/>
        <v>0</v>
      </c>
      <c r="AJ1214" s="14">
        <f t="shared" si="117"/>
        <v>0</v>
      </c>
      <c r="AK1214" s="14">
        <f t="shared" si="118"/>
        <v>5293023.2399999984</v>
      </c>
    </row>
    <row r="1215" spans="1:37" s="12" customFormat="1">
      <c r="A1215" s="36"/>
      <c r="B1215" s="37"/>
      <c r="C1215" s="37"/>
      <c r="D1215" s="38" t="s">
        <v>1901</v>
      </c>
      <c r="E1215" s="37"/>
      <c r="F1215" s="12" t="s">
        <v>202</v>
      </c>
      <c r="G1215" s="12" t="s">
        <v>11</v>
      </c>
      <c r="H1215" s="38" t="s">
        <v>1325</v>
      </c>
      <c r="I1215" s="57" t="s">
        <v>13</v>
      </c>
      <c r="J1215" s="39">
        <v>1956172.12</v>
      </c>
      <c r="K1215" s="39">
        <v>1512164.3299999998</v>
      </c>
      <c r="L1215" s="39">
        <v>37067.42</v>
      </c>
      <c r="M1215" s="39">
        <v>168597.8</v>
      </c>
      <c r="N1215" s="39">
        <v>24173.22</v>
      </c>
      <c r="O1215" s="39">
        <v>384191.51</v>
      </c>
      <c r="P1215" s="39">
        <v>798445.42999999993</v>
      </c>
      <c r="Q1215" s="39">
        <v>871189.35</v>
      </c>
      <c r="R1215" s="39">
        <v>3214.8099999999995</v>
      </c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14">
        <f t="shared" si="114"/>
        <v>4082366.4000000004</v>
      </c>
      <c r="AH1215" s="14">
        <f t="shared" si="115"/>
        <v>1672849.5899999999</v>
      </c>
      <c r="AI1215" s="14">
        <f t="shared" si="116"/>
        <v>0</v>
      </c>
      <c r="AJ1215" s="14">
        <f t="shared" si="117"/>
        <v>0</v>
      </c>
      <c r="AK1215" s="14">
        <f t="shared" si="118"/>
        <v>5755215.9899999993</v>
      </c>
    </row>
    <row r="1216" spans="1:37" s="12" customFormat="1">
      <c r="A1216" s="36"/>
      <c r="B1216" s="37"/>
      <c r="C1216" s="37"/>
      <c r="D1216" s="38" t="s">
        <v>1901</v>
      </c>
      <c r="E1216" s="37"/>
      <c r="F1216" s="12" t="s">
        <v>202</v>
      </c>
      <c r="G1216" s="12" t="s">
        <v>304</v>
      </c>
      <c r="H1216" s="38" t="s">
        <v>1902</v>
      </c>
      <c r="I1216" s="57" t="s">
        <v>13</v>
      </c>
      <c r="J1216" s="39">
        <v>9881.8699999999953</v>
      </c>
      <c r="K1216" s="39">
        <v>-5474.3800000000047</v>
      </c>
      <c r="L1216" s="39">
        <v>9711.4900000000052</v>
      </c>
      <c r="M1216" s="39">
        <v>4963.3700000001118</v>
      </c>
      <c r="N1216" s="39">
        <v>906130.35000000009</v>
      </c>
      <c r="O1216" s="39">
        <v>-951042.79999999993</v>
      </c>
      <c r="P1216" s="39">
        <v>10833.729999999981</v>
      </c>
      <c r="Q1216" s="39">
        <v>987.69999999995343</v>
      </c>
      <c r="R1216" s="39">
        <v>-13808.020000000004</v>
      </c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14">
        <f t="shared" si="114"/>
        <v>-25830.099999999744</v>
      </c>
      <c r="AH1216" s="14">
        <f t="shared" si="115"/>
        <v>-1986.5900000000693</v>
      </c>
      <c r="AI1216" s="14">
        <f t="shared" si="116"/>
        <v>0</v>
      </c>
      <c r="AJ1216" s="14">
        <f t="shared" si="117"/>
        <v>0</v>
      </c>
      <c r="AK1216" s="14">
        <f t="shared" si="118"/>
        <v>-27816.689999999813</v>
      </c>
    </row>
    <row r="1217" spans="1:37" s="12" customFormat="1">
      <c r="A1217" s="36"/>
      <c r="B1217" s="37"/>
      <c r="C1217" s="37"/>
      <c r="D1217" s="38" t="s">
        <v>1901</v>
      </c>
      <c r="E1217" s="37"/>
      <c r="F1217" s="12" t="s">
        <v>202</v>
      </c>
      <c r="G1217" s="12" t="s">
        <v>304</v>
      </c>
      <c r="H1217" s="38" t="s">
        <v>1325</v>
      </c>
      <c r="I1217" s="57" t="s">
        <v>13</v>
      </c>
      <c r="J1217" s="39">
        <v>115225.64</v>
      </c>
      <c r="K1217" s="39">
        <v>153735.04999999999</v>
      </c>
      <c r="L1217" s="39">
        <v>67434.149999999994</v>
      </c>
      <c r="M1217" s="39">
        <v>1544070.59</v>
      </c>
      <c r="N1217" s="39">
        <v>1484331.77</v>
      </c>
      <c r="O1217" s="39">
        <v>1312656.5699999998</v>
      </c>
      <c r="P1217" s="39">
        <v>1838514.4</v>
      </c>
      <c r="Q1217" s="39">
        <v>651591.35</v>
      </c>
      <c r="R1217" s="39">
        <v>101719.68000000001</v>
      </c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14">
        <f t="shared" si="114"/>
        <v>4677453.7699999996</v>
      </c>
      <c r="AH1217" s="14">
        <f t="shared" si="115"/>
        <v>2591825.4300000002</v>
      </c>
      <c r="AI1217" s="14">
        <f t="shared" si="116"/>
        <v>0</v>
      </c>
      <c r="AJ1217" s="14">
        <f t="shared" si="117"/>
        <v>0</v>
      </c>
      <c r="AK1217" s="14">
        <f t="shared" si="118"/>
        <v>7269279.1999999993</v>
      </c>
    </row>
    <row r="1218" spans="1:37" s="12" customFormat="1">
      <c r="A1218" s="36"/>
      <c r="B1218" s="37"/>
      <c r="C1218" s="37"/>
      <c r="D1218" s="38" t="s">
        <v>1901</v>
      </c>
      <c r="E1218" s="37"/>
      <c r="F1218" s="12" t="s">
        <v>202</v>
      </c>
      <c r="G1218" s="12" t="s">
        <v>206</v>
      </c>
      <c r="H1218" s="38" t="s">
        <v>1325</v>
      </c>
      <c r="I1218" s="57" t="s">
        <v>13</v>
      </c>
      <c r="J1218" s="39">
        <v>0</v>
      </c>
      <c r="K1218" s="39">
        <v>0</v>
      </c>
      <c r="L1218" s="39">
        <v>0</v>
      </c>
      <c r="M1218" s="39">
        <v>0</v>
      </c>
      <c r="N1218" s="39">
        <v>244915.53</v>
      </c>
      <c r="O1218" s="39">
        <v>-59065.11</v>
      </c>
      <c r="P1218" s="39">
        <v>2836098.6599999997</v>
      </c>
      <c r="Q1218" s="39">
        <v>-121405.95999999999</v>
      </c>
      <c r="R1218" s="39">
        <v>-773064.3600000001</v>
      </c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14">
        <f t="shared" si="114"/>
        <v>185850.41999999998</v>
      </c>
      <c r="AH1218" s="14">
        <f t="shared" si="115"/>
        <v>1941628.3399999996</v>
      </c>
      <c r="AI1218" s="14">
        <f t="shared" si="116"/>
        <v>0</v>
      </c>
      <c r="AJ1218" s="14">
        <f t="shared" si="117"/>
        <v>0</v>
      </c>
      <c r="AK1218" s="14">
        <f t="shared" si="118"/>
        <v>2127478.7599999998</v>
      </c>
    </row>
    <row r="1219" spans="1:37" s="12" customFormat="1">
      <c r="A1219" s="36"/>
      <c r="B1219" s="37"/>
      <c r="C1219" s="37"/>
      <c r="D1219" s="38" t="s">
        <v>1901</v>
      </c>
      <c r="E1219" s="37"/>
      <c r="F1219" s="12" t="s">
        <v>143</v>
      </c>
      <c r="G1219" s="12" t="s">
        <v>11</v>
      </c>
      <c r="H1219" s="38" t="s">
        <v>1325</v>
      </c>
      <c r="I1219" s="57" t="s">
        <v>13</v>
      </c>
      <c r="J1219" s="39">
        <v>11139895.349999988</v>
      </c>
      <c r="K1219" s="39">
        <v>12099162.90000003</v>
      </c>
      <c r="L1219" s="39">
        <v>8092570.1500000041</v>
      </c>
      <c r="M1219" s="39">
        <v>7130971.6899999883</v>
      </c>
      <c r="N1219" s="39">
        <v>10014355.829999994</v>
      </c>
      <c r="O1219" s="39">
        <v>16803199.810000028</v>
      </c>
      <c r="P1219" s="39">
        <v>15448050.979999997</v>
      </c>
      <c r="Q1219" s="39">
        <v>4758059.7800000096</v>
      </c>
      <c r="R1219" s="39">
        <v>8320367.8899999987</v>
      </c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14">
        <f t="shared" si="114"/>
        <v>65280155.730000034</v>
      </c>
      <c r="AH1219" s="14">
        <f t="shared" si="115"/>
        <v>28526478.650000006</v>
      </c>
      <c r="AI1219" s="14">
        <f t="shared" si="116"/>
        <v>0</v>
      </c>
      <c r="AJ1219" s="14">
        <f t="shared" si="117"/>
        <v>0</v>
      </c>
      <c r="AK1219" s="14">
        <f t="shared" si="118"/>
        <v>93806634.380000055</v>
      </c>
    </row>
    <row r="1220" spans="1:37" s="12" customFormat="1">
      <c r="A1220" s="36"/>
      <c r="B1220" s="37"/>
      <c r="C1220" s="37"/>
      <c r="D1220" s="38" t="s">
        <v>1901</v>
      </c>
      <c r="E1220" s="37"/>
      <c r="F1220" s="12" t="s">
        <v>141</v>
      </c>
      <c r="G1220" s="12" t="s">
        <v>142</v>
      </c>
      <c r="H1220" s="38" t="s">
        <v>1325</v>
      </c>
      <c r="I1220" s="57" t="s">
        <v>13</v>
      </c>
      <c r="J1220" s="39">
        <v>480181.89999999997</v>
      </c>
      <c r="K1220" s="39">
        <v>726746.24999999965</v>
      </c>
      <c r="L1220" s="39">
        <v>1861635.8200000012</v>
      </c>
      <c r="M1220" s="39">
        <v>972906.76999999955</v>
      </c>
      <c r="N1220" s="39">
        <v>1225253.08</v>
      </c>
      <c r="O1220" s="39">
        <v>916291.6100000001</v>
      </c>
      <c r="P1220" s="39">
        <v>559631.6</v>
      </c>
      <c r="Q1220" s="39">
        <v>304825.4099999998</v>
      </c>
      <c r="R1220" s="39">
        <v>331101.58000000037</v>
      </c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14">
        <f t="shared" si="114"/>
        <v>6183015.4300000006</v>
      </c>
      <c r="AH1220" s="14">
        <f t="shared" si="115"/>
        <v>1195558.5900000001</v>
      </c>
      <c r="AI1220" s="14">
        <f t="shared" si="116"/>
        <v>0</v>
      </c>
      <c r="AJ1220" s="14">
        <f t="shared" si="117"/>
        <v>0</v>
      </c>
      <c r="AK1220" s="14">
        <f t="shared" si="118"/>
        <v>7378574.0200000005</v>
      </c>
    </row>
    <row r="1221" spans="1:37" s="12" customFormat="1">
      <c r="A1221" s="36"/>
      <c r="B1221" s="37"/>
      <c r="C1221" s="37"/>
      <c r="D1221" s="38" t="s">
        <v>1901</v>
      </c>
      <c r="E1221" s="37"/>
      <c r="F1221" s="12" t="s">
        <v>141</v>
      </c>
      <c r="G1221" s="12" t="s">
        <v>144</v>
      </c>
      <c r="H1221" s="38" t="s">
        <v>1325</v>
      </c>
      <c r="I1221" s="57" t="s">
        <v>13</v>
      </c>
      <c r="J1221" s="39">
        <v>5815972.1300000008</v>
      </c>
      <c r="K1221" s="39">
        <v>8137670.5400000243</v>
      </c>
      <c r="L1221" s="39">
        <v>3952698.7299999841</v>
      </c>
      <c r="M1221" s="39">
        <v>3310876.0500000068</v>
      </c>
      <c r="N1221" s="39">
        <v>7092513.7799999947</v>
      </c>
      <c r="O1221" s="39">
        <v>9666393.7300000042</v>
      </c>
      <c r="P1221" s="39">
        <v>5252645.0100000007</v>
      </c>
      <c r="Q1221" s="39">
        <v>3395354.9600000111</v>
      </c>
      <c r="R1221" s="39">
        <v>3722918.4499999927</v>
      </c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14">
        <f t="shared" si="114"/>
        <v>37976124.960000016</v>
      </c>
      <c r="AH1221" s="14">
        <f t="shared" si="115"/>
        <v>12370918.420000006</v>
      </c>
      <c r="AI1221" s="14">
        <f t="shared" si="116"/>
        <v>0</v>
      </c>
      <c r="AJ1221" s="14">
        <f t="shared" si="117"/>
        <v>0</v>
      </c>
      <c r="AK1221" s="14">
        <f t="shared" si="118"/>
        <v>50347043.380000018</v>
      </c>
    </row>
    <row r="1222" spans="1:37" s="12" customFormat="1">
      <c r="A1222" s="36"/>
      <c r="B1222" s="37"/>
      <c r="C1222" s="37"/>
      <c r="D1222" s="38" t="s">
        <v>1901</v>
      </c>
      <c r="E1222" s="37"/>
      <c r="F1222" s="12" t="s">
        <v>141</v>
      </c>
      <c r="G1222" s="12" t="s">
        <v>145</v>
      </c>
      <c r="H1222" s="38" t="s">
        <v>1325</v>
      </c>
      <c r="I1222" s="57" t="s">
        <v>13</v>
      </c>
      <c r="J1222" s="39">
        <v>1187191.650000002</v>
      </c>
      <c r="K1222" s="39">
        <v>705117.35000000033</v>
      </c>
      <c r="L1222" s="39">
        <v>1107431.7999999998</v>
      </c>
      <c r="M1222" s="39">
        <v>44872.510000000504</v>
      </c>
      <c r="N1222" s="39">
        <v>1714869.8200000008</v>
      </c>
      <c r="O1222" s="39">
        <v>2059438.4999999988</v>
      </c>
      <c r="P1222" s="39">
        <v>1457133.9400000002</v>
      </c>
      <c r="Q1222" s="39">
        <v>627021.12999999942</v>
      </c>
      <c r="R1222" s="39">
        <v>902917.41</v>
      </c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14">
        <f t="shared" si="114"/>
        <v>6818921.6300000027</v>
      </c>
      <c r="AH1222" s="14">
        <f t="shared" si="115"/>
        <v>2987072.4799999995</v>
      </c>
      <c r="AI1222" s="14">
        <f t="shared" si="116"/>
        <v>0</v>
      </c>
      <c r="AJ1222" s="14">
        <f t="shared" si="117"/>
        <v>0</v>
      </c>
      <c r="AK1222" s="14">
        <f t="shared" si="118"/>
        <v>9805994.1100000031</v>
      </c>
    </row>
    <row r="1223" spans="1:37" s="12" customFormat="1">
      <c r="A1223" s="36"/>
      <c r="B1223" s="37"/>
      <c r="C1223" s="37"/>
      <c r="D1223" s="38" t="s">
        <v>1901</v>
      </c>
      <c r="E1223" s="37"/>
      <c r="F1223" s="12" t="s">
        <v>141</v>
      </c>
      <c r="G1223" s="12" t="s">
        <v>147</v>
      </c>
      <c r="H1223" s="38" t="s">
        <v>1325</v>
      </c>
      <c r="I1223" s="57" t="s">
        <v>13</v>
      </c>
      <c r="J1223" s="39">
        <v>4028377.8200000008</v>
      </c>
      <c r="K1223" s="39">
        <v>6934341.2999999933</v>
      </c>
      <c r="L1223" s="39">
        <v>2145989.5499999938</v>
      </c>
      <c r="M1223" s="39">
        <v>5617177.0799999991</v>
      </c>
      <c r="N1223" s="39">
        <v>440954.25999999978</v>
      </c>
      <c r="O1223" s="39">
        <v>4108894.0699999994</v>
      </c>
      <c r="P1223" s="39">
        <v>1730345.9100000006</v>
      </c>
      <c r="Q1223" s="39">
        <v>1995407.6100000027</v>
      </c>
      <c r="R1223" s="39">
        <v>1504820.2599999993</v>
      </c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14">
        <f t="shared" si="114"/>
        <v>23275734.079999983</v>
      </c>
      <c r="AH1223" s="14">
        <f t="shared" si="115"/>
        <v>5230573.7800000031</v>
      </c>
      <c r="AI1223" s="14">
        <f t="shared" si="116"/>
        <v>0</v>
      </c>
      <c r="AJ1223" s="14">
        <f t="shared" si="117"/>
        <v>0</v>
      </c>
      <c r="AK1223" s="14">
        <f t="shared" si="118"/>
        <v>28506307.859999985</v>
      </c>
    </row>
    <row r="1224" spans="1:37" s="12" customFormat="1">
      <c r="A1224" s="36"/>
      <c r="B1224" s="37"/>
      <c r="C1224" s="37"/>
      <c r="D1224" s="38" t="s">
        <v>1901</v>
      </c>
      <c r="E1224" s="37"/>
      <c r="F1224" s="12" t="s">
        <v>141</v>
      </c>
      <c r="G1224" s="12" t="s">
        <v>133</v>
      </c>
      <c r="H1224" s="38" t="s">
        <v>1325</v>
      </c>
      <c r="I1224" s="57" t="s">
        <v>13</v>
      </c>
      <c r="J1224" s="39">
        <v>6407531.6700000251</v>
      </c>
      <c r="K1224" s="39">
        <v>6901848.3900000127</v>
      </c>
      <c r="L1224" s="39">
        <v>9577708.1400000267</v>
      </c>
      <c r="M1224" s="39">
        <v>10201830.04000001</v>
      </c>
      <c r="N1224" s="39">
        <v>8101981.7600000035</v>
      </c>
      <c r="O1224" s="39">
        <v>22043195.239999939</v>
      </c>
      <c r="P1224" s="39">
        <v>8613760.3899999764</v>
      </c>
      <c r="Q1224" s="39">
        <v>7276370.6599999508</v>
      </c>
      <c r="R1224" s="39">
        <v>7846723.8900000099</v>
      </c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14">
        <f t="shared" si="114"/>
        <v>63234095.24000001</v>
      </c>
      <c r="AH1224" s="14">
        <f t="shared" si="115"/>
        <v>23736854.939999938</v>
      </c>
      <c r="AI1224" s="14">
        <f t="shared" si="116"/>
        <v>0</v>
      </c>
      <c r="AJ1224" s="14">
        <f t="shared" si="117"/>
        <v>0</v>
      </c>
      <c r="AK1224" s="14">
        <f t="shared" si="118"/>
        <v>86970950.179999948</v>
      </c>
    </row>
    <row r="1225" spans="1:37" s="12" customFormat="1">
      <c r="A1225" s="36"/>
      <c r="B1225" s="37"/>
      <c r="C1225" s="37"/>
      <c r="D1225" s="38" t="s">
        <v>1901</v>
      </c>
      <c r="E1225" s="37"/>
      <c r="F1225" s="12" t="s">
        <v>141</v>
      </c>
      <c r="G1225" s="12" t="s">
        <v>146</v>
      </c>
      <c r="H1225" s="38" t="s">
        <v>1325</v>
      </c>
      <c r="I1225" s="57" t="s">
        <v>13</v>
      </c>
      <c r="J1225" s="39">
        <v>622268.62000000058</v>
      </c>
      <c r="K1225" s="39">
        <v>808791.98000000045</v>
      </c>
      <c r="L1225" s="39">
        <v>950602.63</v>
      </c>
      <c r="M1225" s="39">
        <v>1180630.2000000007</v>
      </c>
      <c r="N1225" s="39">
        <v>968438.76999999979</v>
      </c>
      <c r="O1225" s="39">
        <v>1097529.0999999996</v>
      </c>
      <c r="P1225" s="39">
        <v>1238310.8099999996</v>
      </c>
      <c r="Q1225" s="39">
        <v>760333.61</v>
      </c>
      <c r="R1225" s="39">
        <v>1501609.46</v>
      </c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14">
        <f t="shared" si="114"/>
        <v>5628261.3000000007</v>
      </c>
      <c r="AH1225" s="14">
        <f t="shared" si="115"/>
        <v>3500253.8799999994</v>
      </c>
      <c r="AI1225" s="14">
        <f t="shared" si="116"/>
        <v>0</v>
      </c>
      <c r="AJ1225" s="14">
        <f t="shared" si="117"/>
        <v>0</v>
      </c>
      <c r="AK1225" s="14">
        <f t="shared" si="118"/>
        <v>9128515.1799999997</v>
      </c>
    </row>
    <row r="1226" spans="1:37" s="12" customFormat="1">
      <c r="A1226" s="36"/>
      <c r="B1226" s="37"/>
      <c r="C1226" s="37"/>
      <c r="D1226" s="38" t="s">
        <v>1901</v>
      </c>
      <c r="E1226" s="37"/>
      <c r="F1226" s="12" t="s">
        <v>141</v>
      </c>
      <c r="G1226" s="12" t="s">
        <v>1870</v>
      </c>
      <c r="H1226" s="38" t="s">
        <v>1325</v>
      </c>
      <c r="I1226" s="57" t="s">
        <v>13</v>
      </c>
      <c r="J1226" s="39">
        <v>342979.55</v>
      </c>
      <c r="K1226" s="39">
        <v>615514.20000000007</v>
      </c>
      <c r="L1226" s="39">
        <v>1151689.4999999998</v>
      </c>
      <c r="M1226" s="39">
        <v>409023.44</v>
      </c>
      <c r="N1226" s="39">
        <v>467360.73999999993</v>
      </c>
      <c r="O1226" s="39">
        <v>654964.73</v>
      </c>
      <c r="P1226" s="39">
        <v>608839.24000000057</v>
      </c>
      <c r="Q1226" s="39">
        <v>228251.90999999995</v>
      </c>
      <c r="R1226" s="39">
        <v>306562.86</v>
      </c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14">
        <f t="shared" si="114"/>
        <v>3641532.1599999997</v>
      </c>
      <c r="AH1226" s="14">
        <f t="shared" si="115"/>
        <v>1143654.0100000005</v>
      </c>
      <c r="AI1226" s="14">
        <f t="shared" si="116"/>
        <v>0</v>
      </c>
      <c r="AJ1226" s="14">
        <f t="shared" si="117"/>
        <v>0</v>
      </c>
      <c r="AK1226" s="14">
        <f t="shared" si="118"/>
        <v>4785186.1700000009</v>
      </c>
    </row>
    <row r="1227" spans="1:37" s="12" customFormat="1">
      <c r="A1227" s="36"/>
      <c r="B1227" s="37"/>
      <c r="C1227" s="37"/>
      <c r="D1227" s="38" t="s">
        <v>1901</v>
      </c>
      <c r="E1227" s="37"/>
      <c r="F1227" s="12" t="s">
        <v>12</v>
      </c>
      <c r="G1227" s="12" t="s">
        <v>142</v>
      </c>
      <c r="H1227" s="38" t="s">
        <v>1325</v>
      </c>
      <c r="I1227" s="57" t="s">
        <v>13</v>
      </c>
      <c r="J1227" s="39">
        <v>16394.22</v>
      </c>
      <c r="K1227" s="39">
        <v>36096.549999999996</v>
      </c>
      <c r="L1227" s="39">
        <v>245324.89</v>
      </c>
      <c r="M1227" s="39">
        <v>227340.34</v>
      </c>
      <c r="N1227" s="39">
        <v>82959.91</v>
      </c>
      <c r="O1227" s="39">
        <v>1548624.63</v>
      </c>
      <c r="P1227" s="39">
        <v>145144.76999999999</v>
      </c>
      <c r="Q1227" s="39">
        <v>216772.11999999997</v>
      </c>
      <c r="R1227" s="39">
        <v>58708.04</v>
      </c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14">
        <f t="shared" si="114"/>
        <v>2156740.54</v>
      </c>
      <c r="AH1227" s="14">
        <f t="shared" si="115"/>
        <v>420624.92999999993</v>
      </c>
      <c r="AI1227" s="14">
        <f t="shared" si="116"/>
        <v>0</v>
      </c>
      <c r="AJ1227" s="14">
        <f t="shared" si="117"/>
        <v>0</v>
      </c>
      <c r="AK1227" s="14">
        <f t="shared" si="118"/>
        <v>2577365.4700000002</v>
      </c>
    </row>
    <row r="1228" spans="1:37" s="12" customFormat="1">
      <c r="A1228" s="36"/>
      <c r="B1228" s="37"/>
      <c r="C1228" s="37"/>
      <c r="D1228" s="38" t="s">
        <v>1901</v>
      </c>
      <c r="E1228" s="37"/>
      <c r="F1228" s="12" t="s">
        <v>12</v>
      </c>
      <c r="G1228" s="12" t="s">
        <v>144</v>
      </c>
      <c r="H1228" s="38" t="s">
        <v>1325</v>
      </c>
      <c r="I1228" s="57" t="s">
        <v>13</v>
      </c>
      <c r="J1228" s="39">
        <v>484879.35999999999</v>
      </c>
      <c r="K1228" s="39">
        <v>436901.92</v>
      </c>
      <c r="L1228" s="39">
        <v>4203100.6900000004</v>
      </c>
      <c r="M1228" s="39">
        <v>3006741.52</v>
      </c>
      <c r="N1228" s="39">
        <v>1437122.2800000012</v>
      </c>
      <c r="O1228" s="39">
        <v>7903441.4200000009</v>
      </c>
      <c r="P1228" s="39">
        <v>3296631.0800000005</v>
      </c>
      <c r="Q1228" s="39">
        <v>1204786.2100000007</v>
      </c>
      <c r="R1228" s="39">
        <v>1029102.2499999995</v>
      </c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14">
        <f t="shared" si="114"/>
        <v>17472187.190000001</v>
      </c>
      <c r="AH1228" s="14">
        <f t="shared" si="115"/>
        <v>5530519.540000001</v>
      </c>
      <c r="AI1228" s="14">
        <f t="shared" si="116"/>
        <v>0</v>
      </c>
      <c r="AJ1228" s="14">
        <f t="shared" si="117"/>
        <v>0</v>
      </c>
      <c r="AK1228" s="14">
        <f t="shared" si="118"/>
        <v>23002706.730000004</v>
      </c>
    </row>
    <row r="1229" spans="1:37" s="12" customFormat="1">
      <c r="A1229" s="36"/>
      <c r="B1229" s="37"/>
      <c r="C1229" s="37"/>
      <c r="D1229" s="38" t="s">
        <v>1901</v>
      </c>
      <c r="E1229" s="37"/>
      <c r="F1229" s="12" t="s">
        <v>12</v>
      </c>
      <c r="G1229" s="12" t="s">
        <v>145</v>
      </c>
      <c r="H1229" s="38" t="s">
        <v>1325</v>
      </c>
      <c r="I1229" s="57" t="s">
        <v>13</v>
      </c>
      <c r="J1229" s="39">
        <v>179946.28</v>
      </c>
      <c r="K1229" s="39">
        <v>340787.37</v>
      </c>
      <c r="L1229" s="39">
        <v>1694349.3199999996</v>
      </c>
      <c r="M1229" s="39">
        <v>773955.93999999983</v>
      </c>
      <c r="N1229" s="39">
        <v>273154.53000000009</v>
      </c>
      <c r="O1229" s="39">
        <v>1405153.2800000003</v>
      </c>
      <c r="P1229" s="39">
        <v>211807.90000000002</v>
      </c>
      <c r="Q1229" s="39">
        <v>423924.62000000011</v>
      </c>
      <c r="R1229" s="39">
        <v>225100.73</v>
      </c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14">
        <f t="shared" si="114"/>
        <v>4667346.7200000007</v>
      </c>
      <c r="AH1229" s="14">
        <f t="shared" si="115"/>
        <v>860833.25000000012</v>
      </c>
      <c r="AI1229" s="14">
        <f t="shared" si="116"/>
        <v>0</v>
      </c>
      <c r="AJ1229" s="14">
        <f t="shared" si="117"/>
        <v>0</v>
      </c>
      <c r="AK1229" s="14">
        <f t="shared" si="118"/>
        <v>5528179.9700000016</v>
      </c>
    </row>
    <row r="1230" spans="1:37" s="12" customFormat="1">
      <c r="A1230" s="36"/>
      <c r="B1230" s="37"/>
      <c r="C1230" s="37"/>
      <c r="D1230" s="38" t="s">
        <v>1901</v>
      </c>
      <c r="E1230" s="37"/>
      <c r="F1230" s="12" t="s">
        <v>12</v>
      </c>
      <c r="G1230" s="12" t="s">
        <v>147</v>
      </c>
      <c r="H1230" s="38" t="s">
        <v>1325</v>
      </c>
      <c r="I1230" s="57" t="s">
        <v>13</v>
      </c>
      <c r="J1230" s="39">
        <v>1621971.26</v>
      </c>
      <c r="K1230" s="39">
        <v>315487.86000000004</v>
      </c>
      <c r="L1230" s="39">
        <v>1108254.1599999999</v>
      </c>
      <c r="M1230" s="39">
        <v>1040471.4099999998</v>
      </c>
      <c r="N1230" s="39">
        <v>731398.42999999982</v>
      </c>
      <c r="O1230" s="39">
        <v>4691842.9000000004</v>
      </c>
      <c r="P1230" s="39">
        <v>452020.14999999991</v>
      </c>
      <c r="Q1230" s="39">
        <v>633053.6100000001</v>
      </c>
      <c r="R1230" s="39">
        <v>786806.64999999979</v>
      </c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14">
        <f t="shared" si="114"/>
        <v>9509426.0199999996</v>
      </c>
      <c r="AH1230" s="14">
        <f t="shared" si="115"/>
        <v>1871880.4099999997</v>
      </c>
      <c r="AI1230" s="14">
        <f t="shared" si="116"/>
        <v>0</v>
      </c>
      <c r="AJ1230" s="14">
        <f t="shared" si="117"/>
        <v>0</v>
      </c>
      <c r="AK1230" s="14">
        <f t="shared" si="118"/>
        <v>11381306.43</v>
      </c>
    </row>
    <row r="1231" spans="1:37" s="12" customFormat="1">
      <c r="A1231" s="36"/>
      <c r="B1231" s="37"/>
      <c r="C1231" s="37"/>
      <c r="D1231" s="38" t="s">
        <v>1901</v>
      </c>
      <c r="E1231" s="37"/>
      <c r="F1231" s="12" t="s">
        <v>12</v>
      </c>
      <c r="G1231" s="12" t="s">
        <v>133</v>
      </c>
      <c r="H1231" s="38" t="s">
        <v>1325</v>
      </c>
      <c r="I1231" s="57" t="s">
        <v>13</v>
      </c>
      <c r="J1231" s="39">
        <v>9284573.7800000068</v>
      </c>
      <c r="K1231" s="39">
        <v>2157523.6300000004</v>
      </c>
      <c r="L1231" s="39">
        <v>1124291.27</v>
      </c>
      <c r="M1231" s="39">
        <v>1416603.35</v>
      </c>
      <c r="N1231" s="39">
        <v>1536256.8300000005</v>
      </c>
      <c r="O1231" s="39">
        <v>3331966.8299999973</v>
      </c>
      <c r="P1231" s="39">
        <v>243896.68</v>
      </c>
      <c r="Q1231" s="39">
        <v>3559603.4099999988</v>
      </c>
      <c r="R1231" s="39">
        <v>105217.97000000006</v>
      </c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14">
        <f t="shared" si="114"/>
        <v>18851215.690000005</v>
      </c>
      <c r="AH1231" s="14">
        <f t="shared" si="115"/>
        <v>3908718.0599999991</v>
      </c>
      <c r="AI1231" s="14">
        <f t="shared" si="116"/>
        <v>0</v>
      </c>
      <c r="AJ1231" s="14">
        <f t="shared" si="117"/>
        <v>0</v>
      </c>
      <c r="AK1231" s="14">
        <f t="shared" si="118"/>
        <v>22759933.750000004</v>
      </c>
    </row>
    <row r="1232" spans="1:37" s="12" customFormat="1">
      <c r="A1232" s="36"/>
      <c r="B1232" s="37"/>
      <c r="C1232" s="37"/>
      <c r="D1232" s="38" t="s">
        <v>1901</v>
      </c>
      <c r="E1232" s="37"/>
      <c r="F1232" s="12" t="s">
        <v>12</v>
      </c>
      <c r="G1232" s="12" t="s">
        <v>146</v>
      </c>
      <c r="H1232" s="38" t="s">
        <v>1325</v>
      </c>
      <c r="I1232" s="57" t="s">
        <v>13</v>
      </c>
      <c r="J1232" s="39">
        <v>1866386.7500000002</v>
      </c>
      <c r="K1232" s="39">
        <v>-12033.009999999989</v>
      </c>
      <c r="L1232" s="39">
        <v>72942.489999999976</v>
      </c>
      <c r="M1232" s="39">
        <v>395123.52999999991</v>
      </c>
      <c r="N1232" s="39">
        <v>312453.4200000001</v>
      </c>
      <c r="O1232" s="39">
        <v>274378.87</v>
      </c>
      <c r="P1232" s="39">
        <v>23237.4</v>
      </c>
      <c r="Q1232" s="39">
        <v>198948.01999999996</v>
      </c>
      <c r="R1232" s="39">
        <v>296845.8299999999</v>
      </c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14">
        <f t="shared" si="114"/>
        <v>2909252.0500000003</v>
      </c>
      <c r="AH1232" s="14">
        <f t="shared" si="115"/>
        <v>519031.24999999988</v>
      </c>
      <c r="AI1232" s="14">
        <f t="shared" si="116"/>
        <v>0</v>
      </c>
      <c r="AJ1232" s="14">
        <f t="shared" si="117"/>
        <v>0</v>
      </c>
      <c r="AK1232" s="14">
        <f t="shared" si="118"/>
        <v>3428283.3000000003</v>
      </c>
    </row>
    <row r="1233" spans="1:37" s="12" customFormat="1">
      <c r="A1233" s="36"/>
      <c r="B1233" s="37"/>
      <c r="C1233" s="37"/>
      <c r="D1233" s="38" t="s">
        <v>1901</v>
      </c>
      <c r="E1233" s="37"/>
      <c r="F1233" s="12" t="s">
        <v>12</v>
      </c>
      <c r="G1233" s="12" t="s">
        <v>1870</v>
      </c>
      <c r="H1233" s="38" t="s">
        <v>1325</v>
      </c>
      <c r="I1233" s="57" t="s">
        <v>13</v>
      </c>
      <c r="J1233" s="39">
        <v>389050.8</v>
      </c>
      <c r="K1233" s="39">
        <v>159983.63</v>
      </c>
      <c r="L1233" s="39">
        <v>45000.779999999992</v>
      </c>
      <c r="M1233" s="39">
        <v>53434.43</v>
      </c>
      <c r="N1233" s="39">
        <v>178078.42999999996</v>
      </c>
      <c r="O1233" s="39">
        <v>9388.7100000000009</v>
      </c>
      <c r="P1233" s="39">
        <v>16734.32</v>
      </c>
      <c r="Q1233" s="39">
        <v>661970.22000000009</v>
      </c>
      <c r="R1233" s="39">
        <v>29891.35</v>
      </c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14">
        <f t="shared" si="114"/>
        <v>834936.77999999991</v>
      </c>
      <c r="AH1233" s="14">
        <f t="shared" si="115"/>
        <v>708595.89</v>
      </c>
      <c r="AI1233" s="14">
        <f t="shared" si="116"/>
        <v>0</v>
      </c>
      <c r="AJ1233" s="14">
        <f t="shared" si="117"/>
        <v>0</v>
      </c>
      <c r="AK1233" s="14">
        <f t="shared" si="118"/>
        <v>1543532.67</v>
      </c>
    </row>
    <row r="1234" spans="1:37" s="12" customFormat="1">
      <c r="A1234" s="36"/>
      <c r="B1234" s="37"/>
      <c r="C1234" s="37"/>
      <c r="D1234" s="38" t="s">
        <v>1901</v>
      </c>
      <c r="E1234" s="37"/>
      <c r="F1234" s="12" t="s">
        <v>12</v>
      </c>
      <c r="G1234" s="12" t="s">
        <v>11</v>
      </c>
      <c r="H1234" s="38" t="s">
        <v>1325</v>
      </c>
      <c r="I1234" s="57" t="s">
        <v>13</v>
      </c>
      <c r="J1234" s="39">
        <v>116158.95000000001</v>
      </c>
      <c r="K1234" s="39">
        <v>453562.56999999995</v>
      </c>
      <c r="L1234" s="39">
        <v>2199056.8199999989</v>
      </c>
      <c r="M1234" s="39">
        <v>367692.4599999999</v>
      </c>
      <c r="N1234" s="39">
        <v>1781600.6700000006</v>
      </c>
      <c r="O1234" s="39">
        <v>3937999.4200000009</v>
      </c>
      <c r="P1234" s="39">
        <v>1452230.0399999996</v>
      </c>
      <c r="Q1234" s="39">
        <v>1123114.8500000006</v>
      </c>
      <c r="R1234" s="39">
        <v>1437584.3299999996</v>
      </c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14">
        <f t="shared" si="114"/>
        <v>8856070.8900000006</v>
      </c>
      <c r="AH1234" s="14">
        <f t="shared" si="115"/>
        <v>4012929.2199999997</v>
      </c>
      <c r="AI1234" s="14">
        <f t="shared" si="116"/>
        <v>0</v>
      </c>
      <c r="AJ1234" s="14">
        <f t="shared" si="117"/>
        <v>0</v>
      </c>
      <c r="AK1234" s="14">
        <f t="shared" si="118"/>
        <v>12869000.110000001</v>
      </c>
    </row>
    <row r="1235" spans="1:37" s="12" customFormat="1">
      <c r="A1235" s="36"/>
      <c r="B1235" s="37"/>
      <c r="C1235" s="37"/>
      <c r="D1235" s="38" t="s">
        <v>1901</v>
      </c>
      <c r="E1235" s="37"/>
      <c r="F1235" s="12" t="s">
        <v>12</v>
      </c>
      <c r="G1235" s="12" t="s">
        <v>10</v>
      </c>
      <c r="H1235" s="38" t="s">
        <v>1325</v>
      </c>
      <c r="I1235" s="57" t="s">
        <v>13</v>
      </c>
      <c r="J1235" s="39">
        <v>-1666382.8800000006</v>
      </c>
      <c r="K1235" s="39">
        <v>-472931.61000000028</v>
      </c>
      <c r="L1235" s="39">
        <v>1865128.7600000005</v>
      </c>
      <c r="M1235" s="39">
        <v>4158369.6499999994</v>
      </c>
      <c r="N1235" s="39">
        <v>3065604.2200000011</v>
      </c>
      <c r="O1235" s="39">
        <v>10431321.199999996</v>
      </c>
      <c r="P1235" s="39">
        <v>-3998233.0199999991</v>
      </c>
      <c r="Q1235" s="39">
        <v>704594.41999999853</v>
      </c>
      <c r="R1235" s="39">
        <v>1563906.2600000002</v>
      </c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14">
        <f t="shared" si="114"/>
        <v>17381109.339999996</v>
      </c>
      <c r="AH1235" s="14">
        <f t="shared" si="115"/>
        <v>-1729732.3400000003</v>
      </c>
      <c r="AI1235" s="14">
        <f t="shared" si="116"/>
        <v>0</v>
      </c>
      <c r="AJ1235" s="14">
        <f t="shared" si="117"/>
        <v>0</v>
      </c>
      <c r="AK1235" s="14">
        <f t="shared" si="118"/>
        <v>15651376.999999994</v>
      </c>
    </row>
    <row r="1236" spans="1:37" s="12" customFormat="1">
      <c r="A1236" s="36"/>
      <c r="B1236" s="37"/>
      <c r="C1236" s="37"/>
      <c r="D1236" s="38" t="s">
        <v>1901</v>
      </c>
      <c r="E1236" s="37"/>
      <c r="F1236" s="12" t="s">
        <v>12</v>
      </c>
      <c r="G1236" s="12" t="s">
        <v>203</v>
      </c>
      <c r="H1236" s="38" t="s">
        <v>1325</v>
      </c>
      <c r="I1236" s="57" t="s">
        <v>13</v>
      </c>
      <c r="J1236" s="39">
        <v>0</v>
      </c>
      <c r="K1236" s="39">
        <v>0</v>
      </c>
      <c r="L1236" s="39">
        <v>3.67</v>
      </c>
      <c r="M1236" s="39">
        <v>120909.85</v>
      </c>
      <c r="N1236" s="39">
        <v>78.41</v>
      </c>
      <c r="O1236" s="39">
        <v>0</v>
      </c>
      <c r="P1236" s="39">
        <v>0</v>
      </c>
      <c r="Q1236" s="39">
        <v>0</v>
      </c>
      <c r="R1236" s="39">
        <v>28.94</v>
      </c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14">
        <f t="shared" si="114"/>
        <v>120991.93000000001</v>
      </c>
      <c r="AH1236" s="14">
        <f t="shared" si="115"/>
        <v>28.94</v>
      </c>
      <c r="AI1236" s="14">
        <f t="shared" si="116"/>
        <v>0</v>
      </c>
      <c r="AJ1236" s="14">
        <f t="shared" si="117"/>
        <v>0</v>
      </c>
      <c r="AK1236" s="14">
        <f t="shared" si="118"/>
        <v>121020.87000000001</v>
      </c>
    </row>
    <row r="1237" spans="1:37" s="12" customFormat="1">
      <c r="A1237" s="36"/>
      <c r="B1237" s="37"/>
      <c r="C1237" s="37"/>
      <c r="D1237" s="38" t="s">
        <v>1901</v>
      </c>
      <c r="E1237" s="37"/>
      <c r="F1237" s="12" t="s">
        <v>12</v>
      </c>
      <c r="G1237" s="12" t="s">
        <v>1872</v>
      </c>
      <c r="H1237" s="38" t="s">
        <v>1325</v>
      </c>
      <c r="I1237" s="57" t="s">
        <v>13</v>
      </c>
      <c r="J1237" s="39">
        <v>157558.68000000002</v>
      </c>
      <c r="K1237" s="39">
        <v>36275.22</v>
      </c>
      <c r="L1237" s="39">
        <v>91622.099999999991</v>
      </c>
      <c r="M1237" s="39">
        <v>169251.46999999997</v>
      </c>
      <c r="N1237" s="39">
        <v>142337.21000000002</v>
      </c>
      <c r="O1237" s="39">
        <v>117228.78</v>
      </c>
      <c r="P1237" s="39">
        <v>20430.18</v>
      </c>
      <c r="Q1237" s="39">
        <v>59967.140000000007</v>
      </c>
      <c r="R1237" s="39">
        <v>45760.159999999996</v>
      </c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14">
        <f t="shared" si="114"/>
        <v>714273.46</v>
      </c>
      <c r="AH1237" s="14">
        <f t="shared" si="115"/>
        <v>126157.48000000001</v>
      </c>
      <c r="AI1237" s="14">
        <f t="shared" si="116"/>
        <v>0</v>
      </c>
      <c r="AJ1237" s="14">
        <f t="shared" si="117"/>
        <v>0</v>
      </c>
      <c r="AK1237" s="14">
        <f t="shared" si="118"/>
        <v>840430.94000000006</v>
      </c>
    </row>
    <row r="1238" spans="1:37" s="12" customFormat="1">
      <c r="A1238" s="36"/>
      <c r="B1238" s="37"/>
      <c r="C1238" s="37"/>
      <c r="D1238" s="38" t="s">
        <v>1901</v>
      </c>
      <c r="E1238" s="37"/>
      <c r="F1238" s="12" t="s">
        <v>200</v>
      </c>
      <c r="G1238" s="12" t="s">
        <v>201</v>
      </c>
      <c r="H1238" s="38" t="s">
        <v>1325</v>
      </c>
      <c r="I1238" s="57" t="s">
        <v>13</v>
      </c>
      <c r="J1238" s="39">
        <v>1104679.72</v>
      </c>
      <c r="K1238" s="39">
        <v>1928080.7500000002</v>
      </c>
      <c r="L1238" s="39">
        <v>215566.45</v>
      </c>
      <c r="M1238" s="39">
        <v>2354696.46</v>
      </c>
      <c r="N1238" s="39">
        <v>348486.61999999994</v>
      </c>
      <c r="O1238" s="39">
        <v>2130377.96</v>
      </c>
      <c r="P1238" s="39">
        <v>744288.50999999989</v>
      </c>
      <c r="Q1238" s="39">
        <v>136188.45000000001</v>
      </c>
      <c r="R1238" s="39">
        <v>360327.17000000004</v>
      </c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14">
        <f t="shared" si="114"/>
        <v>8081887.9600000009</v>
      </c>
      <c r="AH1238" s="14">
        <f t="shared" si="115"/>
        <v>1240804.1299999999</v>
      </c>
      <c r="AI1238" s="14">
        <f t="shared" si="116"/>
        <v>0</v>
      </c>
      <c r="AJ1238" s="14">
        <f t="shared" si="117"/>
        <v>0</v>
      </c>
      <c r="AK1238" s="14">
        <f t="shared" si="118"/>
        <v>9322692.0899999999</v>
      </c>
    </row>
    <row r="1239" spans="1:37" s="12" customFormat="1">
      <c r="A1239" s="36"/>
      <c r="B1239" s="37"/>
      <c r="C1239" s="37"/>
      <c r="D1239" s="38" t="s">
        <v>1901</v>
      </c>
      <c r="E1239" s="37"/>
      <c r="F1239" s="12" t="s">
        <v>9</v>
      </c>
      <c r="G1239" s="12" t="s">
        <v>1872</v>
      </c>
      <c r="H1239" s="38" t="s">
        <v>1325</v>
      </c>
      <c r="I1239" s="57" t="s">
        <v>13</v>
      </c>
      <c r="J1239" s="39">
        <v>-6500</v>
      </c>
      <c r="K1239" s="39">
        <v>68107.33</v>
      </c>
      <c r="L1239" s="39">
        <v>-1005.96</v>
      </c>
      <c r="M1239" s="39">
        <v>636.82000000000005</v>
      </c>
      <c r="N1239" s="39">
        <v>-9623.77</v>
      </c>
      <c r="O1239" s="39">
        <v>1286333.76</v>
      </c>
      <c r="P1239" s="39">
        <v>0</v>
      </c>
      <c r="Q1239" s="39">
        <v>64105.74</v>
      </c>
      <c r="R1239" s="39">
        <v>0</v>
      </c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14">
        <f t="shared" si="114"/>
        <v>1337948.18</v>
      </c>
      <c r="AH1239" s="14">
        <f t="shared" si="115"/>
        <v>64105.74</v>
      </c>
      <c r="AI1239" s="14">
        <f t="shared" si="116"/>
        <v>0</v>
      </c>
      <c r="AJ1239" s="14">
        <f t="shared" si="117"/>
        <v>0</v>
      </c>
      <c r="AK1239" s="14">
        <f t="shared" si="118"/>
        <v>1402053.92</v>
      </c>
    </row>
    <row r="1240" spans="1:37" s="12" customFormat="1">
      <c r="A1240" s="36"/>
      <c r="B1240" s="37"/>
      <c r="C1240" s="37"/>
      <c r="D1240" s="38" t="s">
        <v>1901</v>
      </c>
      <c r="E1240" s="37"/>
      <c r="F1240" s="12" t="s">
        <v>9</v>
      </c>
      <c r="G1240" s="12" t="s">
        <v>201</v>
      </c>
      <c r="H1240" s="38" t="s">
        <v>1325</v>
      </c>
      <c r="I1240" s="57" t="s">
        <v>13</v>
      </c>
      <c r="J1240" s="39">
        <v>0</v>
      </c>
      <c r="K1240" s="39">
        <v>7791.43</v>
      </c>
      <c r="L1240" s="39">
        <v>0</v>
      </c>
      <c r="M1240" s="39">
        <v>0</v>
      </c>
      <c r="N1240" s="39">
        <v>0</v>
      </c>
      <c r="O1240" s="39">
        <v>0</v>
      </c>
      <c r="P1240" s="39">
        <v>0</v>
      </c>
      <c r="Q1240" s="39">
        <v>8646.25</v>
      </c>
      <c r="R1240" s="39">
        <v>0</v>
      </c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14">
        <f t="shared" si="114"/>
        <v>7791.43</v>
      </c>
      <c r="AH1240" s="14">
        <f t="shared" si="115"/>
        <v>8646.25</v>
      </c>
      <c r="AI1240" s="14">
        <f t="shared" si="116"/>
        <v>0</v>
      </c>
      <c r="AJ1240" s="14">
        <f t="shared" si="117"/>
        <v>0</v>
      </c>
      <c r="AK1240" s="14">
        <f t="shared" si="118"/>
        <v>16437.68</v>
      </c>
    </row>
    <row r="1241" spans="1:37" s="12" customFormat="1">
      <c r="A1241" s="36"/>
      <c r="B1241" s="37"/>
      <c r="C1241" s="37"/>
      <c r="D1241" s="38" t="s">
        <v>1901</v>
      </c>
      <c r="E1241" s="37"/>
      <c r="F1241" s="12" t="s">
        <v>9</v>
      </c>
      <c r="G1241" s="12" t="s">
        <v>11</v>
      </c>
      <c r="H1241" s="38" t="s">
        <v>1325</v>
      </c>
      <c r="I1241" s="57" t="s">
        <v>13</v>
      </c>
      <c r="J1241" s="39">
        <v>2593315.3300000005</v>
      </c>
      <c r="K1241" s="39">
        <v>60073.13</v>
      </c>
      <c r="L1241" s="39">
        <v>214786.02000000005</v>
      </c>
      <c r="M1241" s="39">
        <v>94234.300000000076</v>
      </c>
      <c r="N1241" s="39">
        <v>4770.340000000002</v>
      </c>
      <c r="O1241" s="39">
        <v>583831.64</v>
      </c>
      <c r="P1241" s="39">
        <v>-169897.09</v>
      </c>
      <c r="Q1241" s="39">
        <v>-1471.7699999999495</v>
      </c>
      <c r="R1241" s="39">
        <v>22420.639999999999</v>
      </c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14">
        <f t="shared" si="114"/>
        <v>3551010.7600000007</v>
      </c>
      <c r="AH1241" s="14">
        <f t="shared" si="115"/>
        <v>-148948.21999999997</v>
      </c>
      <c r="AI1241" s="14">
        <f t="shared" si="116"/>
        <v>0</v>
      </c>
      <c r="AJ1241" s="14">
        <f t="shared" si="117"/>
        <v>0</v>
      </c>
      <c r="AK1241" s="14">
        <f t="shared" si="118"/>
        <v>3402062.540000001</v>
      </c>
    </row>
    <row r="1242" spans="1:37" s="12" customFormat="1">
      <c r="A1242" s="36"/>
      <c r="B1242" s="37"/>
      <c r="C1242" s="37"/>
      <c r="D1242" s="38" t="s">
        <v>1901</v>
      </c>
      <c r="E1242" s="37"/>
      <c r="F1242" s="12" t="s">
        <v>9</v>
      </c>
      <c r="G1242" s="12" t="s">
        <v>10</v>
      </c>
      <c r="H1242" s="38" t="s">
        <v>1325</v>
      </c>
      <c r="I1242" s="57" t="s">
        <v>13</v>
      </c>
      <c r="J1242" s="39">
        <v>606869.86999999988</v>
      </c>
      <c r="K1242" s="39">
        <v>108514.97</v>
      </c>
      <c r="L1242" s="39">
        <v>1157640.31</v>
      </c>
      <c r="M1242" s="39">
        <v>306297.73</v>
      </c>
      <c r="N1242" s="39">
        <v>750828.64000000013</v>
      </c>
      <c r="O1242" s="39">
        <v>5011506.59</v>
      </c>
      <c r="P1242" s="39">
        <v>186718.24000000002</v>
      </c>
      <c r="Q1242" s="39">
        <v>583272.1100000001</v>
      </c>
      <c r="R1242" s="39">
        <v>59564.280000000006</v>
      </c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14">
        <f t="shared" si="114"/>
        <v>7941658.1099999994</v>
      </c>
      <c r="AH1242" s="14">
        <f t="shared" si="115"/>
        <v>829554.63000000012</v>
      </c>
      <c r="AI1242" s="14">
        <f t="shared" si="116"/>
        <v>0</v>
      </c>
      <c r="AJ1242" s="14">
        <f t="shared" si="117"/>
        <v>0</v>
      </c>
      <c r="AK1242" s="14">
        <f t="shared" si="118"/>
        <v>8771212.7399999984</v>
      </c>
    </row>
    <row r="1243" spans="1:37" s="12" customFormat="1">
      <c r="A1243" s="36"/>
      <c r="B1243" s="37"/>
      <c r="C1243" s="37"/>
      <c r="D1243" s="38" t="s">
        <v>1901</v>
      </c>
      <c r="E1243" s="37"/>
      <c r="F1243" s="12" t="s">
        <v>9</v>
      </c>
      <c r="G1243" s="12" t="s">
        <v>133</v>
      </c>
      <c r="H1243" s="38" t="s">
        <v>1325</v>
      </c>
      <c r="I1243" s="57" t="s">
        <v>13</v>
      </c>
      <c r="J1243" s="39">
        <v>0</v>
      </c>
      <c r="K1243" s="39">
        <v>0</v>
      </c>
      <c r="L1243" s="39">
        <v>0</v>
      </c>
      <c r="M1243" s="39">
        <v>0</v>
      </c>
      <c r="N1243" s="39">
        <v>0</v>
      </c>
      <c r="O1243" s="39">
        <v>0</v>
      </c>
      <c r="P1243" s="39">
        <v>0</v>
      </c>
      <c r="Q1243" s="39">
        <v>0</v>
      </c>
      <c r="R1243" s="39">
        <v>4922.7</v>
      </c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14">
        <f t="shared" si="114"/>
        <v>0</v>
      </c>
      <c r="AH1243" s="14">
        <f t="shared" si="115"/>
        <v>4922.7</v>
      </c>
      <c r="AI1243" s="14">
        <f t="shared" si="116"/>
        <v>0</v>
      </c>
      <c r="AJ1243" s="14">
        <f t="shared" si="117"/>
        <v>0</v>
      </c>
      <c r="AK1243" s="14">
        <f t="shared" si="118"/>
        <v>4922.7</v>
      </c>
    </row>
    <row r="1244" spans="1:37" s="12" customFormat="1">
      <c r="A1244" s="36"/>
      <c r="B1244" s="37"/>
      <c r="C1244" s="37"/>
      <c r="D1244" s="38" t="s">
        <v>1901</v>
      </c>
      <c r="E1244" s="37"/>
      <c r="F1244" s="12" t="s">
        <v>9</v>
      </c>
      <c r="G1244" s="12" t="s">
        <v>147</v>
      </c>
      <c r="H1244" s="38" t="s">
        <v>1325</v>
      </c>
      <c r="I1244" s="57" t="s">
        <v>13</v>
      </c>
      <c r="J1244" s="39">
        <v>0</v>
      </c>
      <c r="K1244" s="39">
        <v>0</v>
      </c>
      <c r="L1244" s="39">
        <v>121265.8</v>
      </c>
      <c r="M1244" s="39">
        <v>0</v>
      </c>
      <c r="N1244" s="39">
        <v>7542.56</v>
      </c>
      <c r="O1244" s="39">
        <v>0</v>
      </c>
      <c r="P1244" s="39">
        <v>12888.73</v>
      </c>
      <c r="Q1244" s="39">
        <v>0</v>
      </c>
      <c r="R1244" s="39">
        <v>0</v>
      </c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14">
        <f t="shared" si="114"/>
        <v>128808.36</v>
      </c>
      <c r="AH1244" s="14">
        <f t="shared" si="115"/>
        <v>12888.73</v>
      </c>
      <c r="AI1244" s="14">
        <f t="shared" si="116"/>
        <v>0</v>
      </c>
      <c r="AJ1244" s="14">
        <f t="shared" si="117"/>
        <v>0</v>
      </c>
      <c r="AK1244" s="14">
        <f t="shared" si="118"/>
        <v>141697.09</v>
      </c>
    </row>
    <row r="1245" spans="1:37" s="62" customFormat="1">
      <c r="A1245" s="62" t="s">
        <v>1903</v>
      </c>
      <c r="C1245" s="63" t="s">
        <v>808</v>
      </c>
      <c r="D1245" s="63" t="s">
        <v>809</v>
      </c>
      <c r="E1245" s="63" t="s">
        <v>1811</v>
      </c>
      <c r="F1245" s="62" t="s">
        <v>198</v>
      </c>
      <c r="G1245" s="62" t="s">
        <v>205</v>
      </c>
      <c r="H1245" s="64" t="s">
        <v>1325</v>
      </c>
      <c r="I1245" s="65">
        <v>41254</v>
      </c>
      <c r="J1245" s="66"/>
      <c r="K1245" s="66"/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  <c r="X1245" s="66"/>
      <c r="Y1245" s="66"/>
      <c r="Z1245" s="66"/>
      <c r="AA1245" s="66">
        <v>-46294815.479999997</v>
      </c>
      <c r="AB1245" s="66">
        <v>-168236</v>
      </c>
      <c r="AC1245" s="66">
        <v>-233555</v>
      </c>
      <c r="AD1245" s="66">
        <v>-388719</v>
      </c>
      <c r="AE1245" s="66">
        <v>-115370</v>
      </c>
      <c r="AF1245" s="66">
        <v>-137678</v>
      </c>
      <c r="AG1245" s="66">
        <f t="shared" ref="AG1245:AG1256" si="119">SUM(J1245:O1245)</f>
        <v>0</v>
      </c>
      <c r="AH1245" s="66">
        <f t="shared" ref="AH1245:AH1256" si="120">SUM(P1245:AA1245)</f>
        <v>-46294815.479999997</v>
      </c>
      <c r="AI1245" s="66">
        <f t="shared" ref="AI1245:AI1256" si="121">SUM(AB1245:AD1245)</f>
        <v>-790510</v>
      </c>
      <c r="AJ1245" s="66">
        <f t="shared" ref="AJ1245:AJ1256" si="122">SUM(AE1245:AF1245)</f>
        <v>-253048</v>
      </c>
      <c r="AK1245" s="66">
        <f t="shared" ref="AK1245:AK1256" si="123">SUM(J1245:AF1245)</f>
        <v>-47338373.479999997</v>
      </c>
    </row>
    <row r="1246" spans="1:37" s="62" customFormat="1">
      <c r="A1246" s="62" t="s">
        <v>1903</v>
      </c>
      <c r="C1246" s="63" t="s">
        <v>814</v>
      </c>
      <c r="D1246" s="63" t="s">
        <v>815</v>
      </c>
      <c r="E1246" s="63" t="s">
        <v>1811</v>
      </c>
      <c r="F1246" s="62" t="s">
        <v>198</v>
      </c>
      <c r="G1246" s="62" t="s">
        <v>205</v>
      </c>
      <c r="H1246" s="64" t="s">
        <v>1325</v>
      </c>
      <c r="I1246" s="65">
        <v>41247</v>
      </c>
      <c r="AA1246" s="68">
        <v>-3287015.71</v>
      </c>
      <c r="AG1246" s="66">
        <f t="shared" si="119"/>
        <v>0</v>
      </c>
      <c r="AH1246" s="66">
        <f t="shared" si="120"/>
        <v>-3287015.71</v>
      </c>
      <c r="AI1246" s="66">
        <f t="shared" si="121"/>
        <v>0</v>
      </c>
      <c r="AJ1246" s="66">
        <f t="shared" si="122"/>
        <v>0</v>
      </c>
      <c r="AK1246" s="66">
        <f t="shared" si="123"/>
        <v>-3287015.71</v>
      </c>
    </row>
    <row r="1247" spans="1:37" s="62" customFormat="1">
      <c r="A1247" s="62" t="s">
        <v>1903</v>
      </c>
      <c r="C1247" s="63" t="s">
        <v>713</v>
      </c>
      <c r="D1247" s="63" t="s">
        <v>1470</v>
      </c>
      <c r="E1247" s="63" t="s">
        <v>1816</v>
      </c>
      <c r="F1247" s="62" t="s">
        <v>198</v>
      </c>
      <c r="G1247" s="62" t="s">
        <v>205</v>
      </c>
      <c r="H1247" s="64" t="s">
        <v>1325</v>
      </c>
      <c r="I1247" s="65">
        <v>41244</v>
      </c>
      <c r="AA1247" s="68">
        <v>-1542838</v>
      </c>
      <c r="AG1247" s="66">
        <f t="shared" si="119"/>
        <v>0</v>
      </c>
      <c r="AH1247" s="66">
        <f t="shared" si="120"/>
        <v>-1542838</v>
      </c>
      <c r="AI1247" s="66">
        <f t="shared" si="121"/>
        <v>0</v>
      </c>
      <c r="AJ1247" s="66">
        <f t="shared" si="122"/>
        <v>0</v>
      </c>
      <c r="AK1247" s="66">
        <f t="shared" si="123"/>
        <v>-1542838</v>
      </c>
    </row>
    <row r="1248" spans="1:37" s="70" customFormat="1">
      <c r="A1248" s="62" t="s">
        <v>1903</v>
      </c>
      <c r="C1248" s="71" t="s">
        <v>316</v>
      </c>
      <c r="D1248" s="71" t="s">
        <v>1446</v>
      </c>
      <c r="E1248" s="71" t="s">
        <v>1817</v>
      </c>
      <c r="F1248" s="70" t="s">
        <v>9</v>
      </c>
      <c r="G1248" s="71" t="s">
        <v>11</v>
      </c>
      <c r="H1248" s="72" t="s">
        <v>1325</v>
      </c>
      <c r="I1248" s="83">
        <v>41274</v>
      </c>
      <c r="AA1248" s="74">
        <v>-4165418.5</v>
      </c>
      <c r="AB1248" s="73"/>
      <c r="AC1248" s="73"/>
      <c r="AD1248" s="73"/>
      <c r="AF1248" s="73"/>
      <c r="AG1248" s="66">
        <f t="shared" si="119"/>
        <v>0</v>
      </c>
      <c r="AH1248" s="66">
        <f t="shared" si="120"/>
        <v>-4165418.5</v>
      </c>
      <c r="AI1248" s="66">
        <f t="shared" si="121"/>
        <v>0</v>
      </c>
      <c r="AJ1248" s="66">
        <f t="shared" si="122"/>
        <v>0</v>
      </c>
      <c r="AK1248" s="66">
        <f t="shared" si="123"/>
        <v>-4165418.5</v>
      </c>
    </row>
    <row r="1249" spans="1:37" s="62" customFormat="1">
      <c r="A1249" s="62" t="s">
        <v>1903</v>
      </c>
      <c r="C1249" s="63" t="s">
        <v>1066</v>
      </c>
      <c r="D1249" s="63" t="s">
        <v>1067</v>
      </c>
      <c r="E1249" s="63" t="s">
        <v>1812</v>
      </c>
      <c r="F1249" s="62" t="s">
        <v>199</v>
      </c>
      <c r="G1249" s="63" t="s">
        <v>11</v>
      </c>
      <c r="H1249" s="64" t="s">
        <v>1325</v>
      </c>
      <c r="I1249" s="65">
        <v>41273</v>
      </c>
      <c r="J1249" s="66"/>
      <c r="K1249" s="66"/>
      <c r="L1249" s="66"/>
      <c r="M1249" s="66"/>
      <c r="N1249" s="66"/>
      <c r="O1249" s="66"/>
      <c r="P1249" s="66"/>
      <c r="Q1249" s="66"/>
      <c r="R1249" s="66"/>
      <c r="S1249" s="66"/>
      <c r="T1249" s="66">
        <v>379000</v>
      </c>
      <c r="U1249" s="66"/>
      <c r="V1249" s="66"/>
      <c r="W1249" s="66"/>
      <c r="X1249" s="66"/>
      <c r="Y1249" s="66"/>
      <c r="Z1249" s="66"/>
      <c r="AA1249" s="66">
        <f>400000-1980626.6</f>
        <v>-1580626.6</v>
      </c>
      <c r="AB1249" s="66"/>
      <c r="AC1249" s="66"/>
      <c r="AD1249" s="66"/>
      <c r="AE1249" s="66"/>
      <c r="AF1249" s="66"/>
      <c r="AG1249" s="66">
        <f t="shared" si="119"/>
        <v>0</v>
      </c>
      <c r="AH1249" s="66">
        <f t="shared" si="120"/>
        <v>-1201626.6000000001</v>
      </c>
      <c r="AI1249" s="66">
        <f t="shared" si="121"/>
        <v>0</v>
      </c>
      <c r="AJ1249" s="66">
        <f t="shared" si="122"/>
        <v>0</v>
      </c>
      <c r="AK1249" s="66">
        <f t="shared" si="123"/>
        <v>-1201626.6000000001</v>
      </c>
    </row>
    <row r="1250" spans="1:37" s="62" customFormat="1">
      <c r="A1250" s="79" t="s">
        <v>1904</v>
      </c>
      <c r="C1250" s="62" t="s">
        <v>1302</v>
      </c>
      <c r="D1250" s="62" t="s">
        <v>1247</v>
      </c>
      <c r="E1250" s="62" t="s">
        <v>135</v>
      </c>
      <c r="F1250" s="62" t="s">
        <v>143</v>
      </c>
      <c r="G1250" s="62" t="s">
        <v>11</v>
      </c>
      <c r="H1250" s="64" t="s">
        <v>1325</v>
      </c>
      <c r="I1250" s="65">
        <v>41030</v>
      </c>
      <c r="J1250" s="66"/>
      <c r="K1250" s="66"/>
      <c r="L1250" s="66"/>
      <c r="M1250" s="66"/>
      <c r="N1250" s="66"/>
      <c r="O1250" s="66"/>
      <c r="P1250" s="66"/>
      <c r="Q1250" s="66"/>
      <c r="R1250" s="66"/>
      <c r="S1250" s="66"/>
      <c r="T1250" s="66">
        <f>31095268-40158261.05</f>
        <v>-9062993.049999997</v>
      </c>
      <c r="U1250" s="66">
        <v>-974551</v>
      </c>
      <c r="V1250" s="66">
        <v>-974551</v>
      </c>
      <c r="W1250" s="66"/>
      <c r="X1250" s="81">
        <v>13881266</v>
      </c>
      <c r="Y1250" s="81"/>
      <c r="Z1250" s="81"/>
      <c r="AA1250" s="81">
        <v>3649853</v>
      </c>
      <c r="AB1250" s="66"/>
      <c r="AC1250" s="66"/>
      <c r="AD1250" s="66"/>
      <c r="AE1250" s="66"/>
      <c r="AF1250" s="66"/>
      <c r="AG1250" s="66">
        <f t="shared" si="119"/>
        <v>0</v>
      </c>
      <c r="AH1250" s="66">
        <f t="shared" si="120"/>
        <v>6519023.950000003</v>
      </c>
      <c r="AI1250" s="66">
        <f t="shared" si="121"/>
        <v>0</v>
      </c>
      <c r="AJ1250" s="66">
        <f t="shared" si="122"/>
        <v>0</v>
      </c>
      <c r="AK1250" s="66">
        <f t="shared" si="123"/>
        <v>6519023.950000003</v>
      </c>
    </row>
    <row r="1251" spans="1:37" s="62" customFormat="1">
      <c r="A1251" s="62" t="s">
        <v>1903</v>
      </c>
      <c r="C1251" s="62" t="s">
        <v>1305</v>
      </c>
      <c r="D1251" s="62" t="s">
        <v>1850</v>
      </c>
      <c r="E1251" s="62" t="s">
        <v>234</v>
      </c>
      <c r="F1251" s="62" t="s">
        <v>143</v>
      </c>
      <c r="G1251" s="62" t="s">
        <v>11</v>
      </c>
      <c r="H1251" s="64" t="s">
        <v>1325</v>
      </c>
      <c r="I1251" s="65">
        <v>41090</v>
      </c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>
        <v>-6036610</v>
      </c>
      <c r="V1251" s="66"/>
      <c r="W1251" s="66"/>
      <c r="X1251" s="66"/>
      <c r="Y1251" s="66"/>
      <c r="Z1251" s="66"/>
      <c r="AA1251" s="66"/>
      <c r="AB1251" s="66"/>
      <c r="AC1251" s="66"/>
      <c r="AD1251" s="66"/>
      <c r="AE1251" s="66"/>
      <c r="AF1251" s="66"/>
      <c r="AG1251" s="66">
        <f t="shared" si="119"/>
        <v>0</v>
      </c>
      <c r="AH1251" s="66">
        <f t="shared" si="120"/>
        <v>-6036610</v>
      </c>
      <c r="AI1251" s="66">
        <f t="shared" si="121"/>
        <v>0</v>
      </c>
      <c r="AJ1251" s="66">
        <f t="shared" si="122"/>
        <v>0</v>
      </c>
      <c r="AK1251" s="66">
        <f t="shared" si="123"/>
        <v>-6036610</v>
      </c>
    </row>
    <row r="1252" spans="1:37" s="62" customFormat="1">
      <c r="A1252" s="62" t="s">
        <v>1903</v>
      </c>
      <c r="C1252" s="62" t="s">
        <v>215</v>
      </c>
      <c r="D1252" s="62" t="s">
        <v>227</v>
      </c>
      <c r="E1252" s="62" t="s">
        <v>91</v>
      </c>
      <c r="F1252" s="62" t="s">
        <v>143</v>
      </c>
      <c r="G1252" s="62" t="s">
        <v>11</v>
      </c>
      <c r="H1252" s="64" t="s">
        <v>1325</v>
      </c>
      <c r="I1252" s="65">
        <v>41090</v>
      </c>
      <c r="J1252" s="66"/>
      <c r="K1252" s="66"/>
      <c r="L1252" s="66"/>
      <c r="M1252" s="66"/>
      <c r="N1252" s="66"/>
      <c r="O1252" s="66"/>
      <c r="P1252" s="66"/>
      <c r="Q1252" s="66"/>
      <c r="R1252" s="66"/>
      <c r="S1252" s="66"/>
      <c r="T1252" s="66"/>
      <c r="U1252" s="66">
        <v>-4385581.1399999997</v>
      </c>
      <c r="V1252" s="66"/>
      <c r="W1252" s="66"/>
      <c r="X1252" s="66"/>
      <c r="Y1252" s="66"/>
      <c r="Z1252" s="66"/>
      <c r="AA1252" s="66"/>
      <c r="AB1252" s="66"/>
      <c r="AC1252" s="66"/>
      <c r="AD1252" s="66"/>
      <c r="AE1252" s="66"/>
      <c r="AF1252" s="66"/>
      <c r="AG1252" s="66">
        <f t="shared" si="119"/>
        <v>0</v>
      </c>
      <c r="AH1252" s="66">
        <f t="shared" si="120"/>
        <v>-4385581.1399999997</v>
      </c>
      <c r="AI1252" s="66">
        <f t="shared" si="121"/>
        <v>0</v>
      </c>
      <c r="AJ1252" s="66">
        <f t="shared" si="122"/>
        <v>0</v>
      </c>
      <c r="AK1252" s="66">
        <f t="shared" si="123"/>
        <v>-4385581.1399999997</v>
      </c>
    </row>
    <row r="1253" spans="1:37" s="62" customFormat="1">
      <c r="A1253" s="62" t="s">
        <v>1903</v>
      </c>
      <c r="C1253" s="62" t="s">
        <v>1293</v>
      </c>
      <c r="D1253" s="62" t="s">
        <v>1234</v>
      </c>
      <c r="E1253" s="62" t="s">
        <v>134</v>
      </c>
      <c r="F1253" s="62" t="s">
        <v>143</v>
      </c>
      <c r="G1253" s="62" t="s">
        <v>11</v>
      </c>
      <c r="H1253" s="64" t="s">
        <v>1325</v>
      </c>
      <c r="I1253" s="65">
        <v>41395</v>
      </c>
      <c r="J1253" s="66"/>
      <c r="K1253" s="66"/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  <c r="X1253" s="66"/>
      <c r="Y1253" s="66"/>
      <c r="Z1253" s="66"/>
      <c r="AA1253" s="66"/>
      <c r="AB1253" s="66"/>
      <c r="AC1253" s="66"/>
      <c r="AD1253" s="66"/>
      <c r="AE1253" s="66"/>
      <c r="AF1253" s="66">
        <v>-2120749.81</v>
      </c>
      <c r="AG1253" s="66">
        <f t="shared" si="119"/>
        <v>0</v>
      </c>
      <c r="AH1253" s="66">
        <f t="shared" si="120"/>
        <v>0</v>
      </c>
      <c r="AI1253" s="66">
        <f t="shared" si="121"/>
        <v>0</v>
      </c>
      <c r="AJ1253" s="66">
        <f t="shared" si="122"/>
        <v>-2120749.81</v>
      </c>
      <c r="AK1253" s="66">
        <f t="shared" si="123"/>
        <v>-2120749.81</v>
      </c>
    </row>
    <row r="1254" spans="1:37" s="62" customFormat="1">
      <c r="A1254" s="62" t="s">
        <v>1903</v>
      </c>
      <c r="C1254" s="62" t="s">
        <v>1296</v>
      </c>
      <c r="D1254" s="62" t="s">
        <v>1239</v>
      </c>
      <c r="E1254" s="62" t="s">
        <v>134</v>
      </c>
      <c r="F1254" s="62" t="s">
        <v>143</v>
      </c>
      <c r="G1254" s="62" t="s">
        <v>11</v>
      </c>
      <c r="H1254" s="64" t="s">
        <v>1325</v>
      </c>
      <c r="I1254" s="65">
        <v>41030</v>
      </c>
      <c r="J1254" s="66"/>
      <c r="K1254" s="66"/>
      <c r="L1254" s="66"/>
      <c r="M1254" s="66"/>
      <c r="N1254" s="66"/>
      <c r="O1254" s="66"/>
      <c r="P1254" s="66"/>
      <c r="Q1254" s="66"/>
      <c r="R1254" s="66"/>
      <c r="S1254" s="66"/>
      <c r="T1254" s="66">
        <v>-1619365.9</v>
      </c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66"/>
      <c r="AF1254" s="66"/>
      <c r="AG1254" s="66">
        <f t="shared" si="119"/>
        <v>0</v>
      </c>
      <c r="AH1254" s="66">
        <f t="shared" si="120"/>
        <v>-1619365.9</v>
      </c>
      <c r="AI1254" s="66">
        <f t="shared" si="121"/>
        <v>0</v>
      </c>
      <c r="AJ1254" s="66">
        <f t="shared" si="122"/>
        <v>0</v>
      </c>
      <c r="AK1254" s="66">
        <f t="shared" si="123"/>
        <v>-1619365.9</v>
      </c>
    </row>
    <row r="1255" spans="1:37" s="62" customFormat="1">
      <c r="A1255" s="62" t="s">
        <v>1903</v>
      </c>
      <c r="C1255" s="62" t="s">
        <v>1297</v>
      </c>
      <c r="D1255" s="62" t="s">
        <v>1240</v>
      </c>
      <c r="E1255" s="62" t="s">
        <v>121</v>
      </c>
      <c r="F1255" s="62" t="s">
        <v>143</v>
      </c>
      <c r="G1255" s="62" t="s">
        <v>11</v>
      </c>
      <c r="H1255" s="64" t="s">
        <v>1325</v>
      </c>
      <c r="I1255" s="65">
        <v>41030</v>
      </c>
      <c r="J1255" s="66"/>
      <c r="K1255" s="66"/>
      <c r="L1255" s="66"/>
      <c r="M1255" s="66"/>
      <c r="N1255" s="66"/>
      <c r="O1255" s="66"/>
      <c r="P1255" s="66"/>
      <c r="Q1255" s="66"/>
      <c r="R1255" s="66"/>
      <c r="S1255" s="66"/>
      <c r="T1255" s="66">
        <v>-1609128.05</v>
      </c>
      <c r="U1255" s="66"/>
      <c r="V1255" s="66"/>
      <c r="W1255" s="66"/>
      <c r="X1255" s="66"/>
      <c r="Y1255" s="66"/>
      <c r="Z1255" s="66"/>
      <c r="AA1255" s="66"/>
      <c r="AB1255" s="66"/>
      <c r="AC1255" s="66"/>
      <c r="AD1255" s="66"/>
      <c r="AE1255" s="66"/>
      <c r="AF1255" s="66"/>
      <c r="AG1255" s="66">
        <f t="shared" si="119"/>
        <v>0</v>
      </c>
      <c r="AH1255" s="66">
        <f t="shared" si="120"/>
        <v>-1609128.05</v>
      </c>
      <c r="AI1255" s="66">
        <f t="shared" si="121"/>
        <v>0</v>
      </c>
      <c r="AJ1255" s="66">
        <f t="shared" si="122"/>
        <v>0</v>
      </c>
      <c r="AK1255" s="66">
        <f t="shared" si="123"/>
        <v>-1609128.05</v>
      </c>
    </row>
    <row r="1256" spans="1:37" s="62" customFormat="1">
      <c r="A1256" s="62" t="s">
        <v>1903</v>
      </c>
      <c r="C1256" s="62" t="s">
        <v>1836</v>
      </c>
      <c r="D1256" s="62" t="s">
        <v>1848</v>
      </c>
      <c r="E1256" s="62" t="s">
        <v>135</v>
      </c>
      <c r="F1256" s="62" t="s">
        <v>143</v>
      </c>
      <c r="G1256" s="62" t="s">
        <v>11</v>
      </c>
      <c r="H1256" s="64" t="s">
        <v>1325</v>
      </c>
      <c r="I1256" s="65">
        <v>41263</v>
      </c>
      <c r="J1256" s="66"/>
      <c r="K1256" s="66"/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  <c r="X1256" s="66"/>
      <c r="Y1256" s="66"/>
      <c r="Z1256" s="66"/>
      <c r="AA1256" s="66">
        <v>-1000000</v>
      </c>
      <c r="AB1256" s="66"/>
      <c r="AC1256" s="66"/>
      <c r="AD1256" s="66"/>
      <c r="AE1256" s="66"/>
      <c r="AF1256" s="66"/>
      <c r="AG1256" s="66">
        <f t="shared" si="119"/>
        <v>0</v>
      </c>
      <c r="AH1256" s="66">
        <f t="shared" si="120"/>
        <v>-1000000</v>
      </c>
      <c r="AI1256" s="66">
        <f t="shared" si="121"/>
        <v>0</v>
      </c>
      <c r="AJ1256" s="66">
        <f t="shared" si="122"/>
        <v>0</v>
      </c>
      <c r="AK1256" s="66">
        <f t="shared" si="123"/>
        <v>-1000000</v>
      </c>
    </row>
    <row r="1257" spans="1:37" s="85" customFormat="1">
      <c r="A1257" s="84" t="s">
        <v>1905</v>
      </c>
      <c r="C1257" s="85" t="s">
        <v>1298</v>
      </c>
      <c r="D1257" s="85" t="s">
        <v>1846</v>
      </c>
      <c r="E1257" s="85" t="s">
        <v>109</v>
      </c>
      <c r="F1257" s="85" t="s">
        <v>141</v>
      </c>
      <c r="G1257" s="85" t="s">
        <v>133</v>
      </c>
      <c r="H1257" s="86" t="s">
        <v>1325</v>
      </c>
      <c r="I1257" s="87">
        <v>41030</v>
      </c>
      <c r="J1257" s="88"/>
      <c r="K1257" s="88"/>
      <c r="L1257" s="88"/>
      <c r="M1257" s="88"/>
      <c r="N1257" s="88"/>
      <c r="O1257" s="88"/>
      <c r="P1257" s="88"/>
      <c r="Q1257" s="88"/>
      <c r="R1257" s="88"/>
      <c r="S1257" s="89"/>
      <c r="T1257" s="90">
        <v>2000000</v>
      </c>
      <c r="U1257" s="89"/>
      <c r="V1257" s="89"/>
      <c r="W1257" s="89"/>
      <c r="X1257" s="89"/>
      <c r="Y1257" s="89"/>
      <c r="Z1257" s="89"/>
      <c r="AA1257" s="89"/>
      <c r="AB1257" s="89"/>
      <c r="AC1257" s="89"/>
      <c r="AD1257" s="89"/>
      <c r="AE1257" s="89"/>
      <c r="AF1257" s="89"/>
      <c r="AG1257" s="88">
        <f t="shared" ref="AG1257:AG1300" si="124">SUM(J1257:O1257)</f>
        <v>0</v>
      </c>
      <c r="AH1257" s="88">
        <f t="shared" ref="AH1257:AH1300" si="125">SUM(P1257:AA1257)</f>
        <v>2000000</v>
      </c>
      <c r="AI1257" s="88">
        <f t="shared" ref="AI1257:AI1300" si="126">SUM(AB1257:AD1257)</f>
        <v>0</v>
      </c>
      <c r="AJ1257" s="88">
        <f t="shared" ref="AJ1257:AJ1300" si="127">SUM(AE1257:AF1257)</f>
        <v>0</v>
      </c>
      <c r="AK1257" s="88">
        <f t="shared" ref="AK1257:AK1300" si="128">SUM(J1257:AF1257)</f>
        <v>2000000</v>
      </c>
    </row>
    <row r="1258" spans="1:37" s="85" customFormat="1">
      <c r="A1258" s="84" t="s">
        <v>1905</v>
      </c>
      <c r="C1258" s="91" t="s">
        <v>154</v>
      </c>
      <c r="D1258" s="91" t="s">
        <v>184</v>
      </c>
      <c r="E1258" s="91" t="s">
        <v>1811</v>
      </c>
      <c r="F1258" s="85" t="s">
        <v>198</v>
      </c>
      <c r="G1258" s="85" t="s">
        <v>205</v>
      </c>
      <c r="H1258" s="86" t="s">
        <v>1325</v>
      </c>
      <c r="I1258" s="87">
        <v>41152</v>
      </c>
      <c r="J1258" s="88"/>
      <c r="K1258" s="88"/>
      <c r="L1258" s="88"/>
      <c r="M1258" s="88"/>
      <c r="N1258" s="88"/>
      <c r="O1258" s="88"/>
      <c r="P1258" s="88"/>
      <c r="Q1258" s="88"/>
      <c r="R1258" s="88"/>
      <c r="S1258" s="89"/>
      <c r="T1258" s="89"/>
      <c r="U1258" s="89"/>
      <c r="V1258" s="89"/>
      <c r="W1258" s="92">
        <v>5700643.9199999999</v>
      </c>
      <c r="X1258" s="89"/>
      <c r="Y1258" s="89"/>
      <c r="Z1258" s="89"/>
      <c r="AA1258" s="89"/>
      <c r="AB1258" s="89"/>
      <c r="AC1258" s="89"/>
      <c r="AD1258" s="89"/>
      <c r="AE1258" s="89"/>
      <c r="AF1258" s="89"/>
      <c r="AG1258" s="88">
        <f t="shared" si="124"/>
        <v>0</v>
      </c>
      <c r="AH1258" s="88">
        <f t="shared" si="125"/>
        <v>5700643.9199999999</v>
      </c>
      <c r="AI1258" s="88">
        <f t="shared" si="126"/>
        <v>0</v>
      </c>
      <c r="AJ1258" s="88">
        <f t="shared" si="127"/>
        <v>0</v>
      </c>
      <c r="AK1258" s="88">
        <f t="shared" si="128"/>
        <v>5700643.9199999999</v>
      </c>
    </row>
    <row r="1259" spans="1:37" s="85" customFormat="1">
      <c r="A1259" s="84" t="s">
        <v>1905</v>
      </c>
      <c r="C1259" s="91" t="s">
        <v>245</v>
      </c>
      <c r="D1259" s="91" t="s">
        <v>286</v>
      </c>
      <c r="E1259" s="91" t="s">
        <v>1812</v>
      </c>
      <c r="F1259" s="85" t="s">
        <v>198</v>
      </c>
      <c r="G1259" s="85" t="s">
        <v>205</v>
      </c>
      <c r="H1259" s="86" t="s">
        <v>1325</v>
      </c>
      <c r="I1259" s="87">
        <v>41152</v>
      </c>
      <c r="J1259" s="88"/>
      <c r="K1259" s="88"/>
      <c r="L1259" s="88"/>
      <c r="M1259" s="88"/>
      <c r="N1259" s="88"/>
      <c r="O1259" s="88"/>
      <c r="P1259" s="88"/>
      <c r="Q1259" s="88"/>
      <c r="R1259" s="88"/>
      <c r="S1259" s="89"/>
      <c r="T1259" s="89"/>
      <c r="U1259" s="89"/>
      <c r="V1259" s="89"/>
      <c r="W1259" s="92">
        <v>2824288.5300000003</v>
      </c>
      <c r="X1259" s="89"/>
      <c r="Y1259" s="89"/>
      <c r="Z1259" s="89"/>
      <c r="AA1259" s="89"/>
      <c r="AB1259" s="89"/>
      <c r="AC1259" s="89"/>
      <c r="AD1259" s="89"/>
      <c r="AE1259" s="89"/>
      <c r="AF1259" s="89"/>
      <c r="AG1259" s="88">
        <f t="shared" si="124"/>
        <v>0</v>
      </c>
      <c r="AH1259" s="88">
        <f t="shared" si="125"/>
        <v>2824288.5300000003</v>
      </c>
      <c r="AI1259" s="88">
        <f t="shared" si="126"/>
        <v>0</v>
      </c>
      <c r="AJ1259" s="88">
        <f t="shared" si="127"/>
        <v>0</v>
      </c>
      <c r="AK1259" s="88">
        <f t="shared" si="128"/>
        <v>2824288.5300000003</v>
      </c>
    </row>
    <row r="1260" spans="1:37" s="85" customFormat="1">
      <c r="A1260" s="84" t="s">
        <v>1905</v>
      </c>
      <c r="C1260" s="91" t="s">
        <v>1484</v>
      </c>
      <c r="D1260" s="91" t="s">
        <v>712</v>
      </c>
      <c r="E1260" s="91" t="s">
        <v>1814</v>
      </c>
      <c r="F1260" s="85" t="s">
        <v>198</v>
      </c>
      <c r="G1260" s="85" t="s">
        <v>205</v>
      </c>
      <c r="H1260" s="86" t="s">
        <v>1325</v>
      </c>
      <c r="I1260" s="87">
        <v>41159</v>
      </c>
      <c r="J1260" s="88"/>
      <c r="K1260" s="88"/>
      <c r="L1260" s="88"/>
      <c r="M1260" s="88"/>
      <c r="N1260" s="88"/>
      <c r="O1260" s="88"/>
      <c r="P1260" s="88"/>
      <c r="Q1260" s="88"/>
      <c r="R1260" s="88"/>
      <c r="S1260" s="89"/>
      <c r="T1260" s="89"/>
      <c r="U1260" s="88">
        <v>-234675</v>
      </c>
      <c r="V1260" s="88">
        <v>-234675</v>
      </c>
      <c r="W1260" s="88">
        <v>-73010</v>
      </c>
      <c r="X1260" s="92">
        <f>731703.91-73010</f>
        <v>658693.91</v>
      </c>
      <c r="Y1260" s="89"/>
      <c r="Z1260" s="89"/>
      <c r="AA1260" s="89"/>
      <c r="AB1260" s="89"/>
      <c r="AC1260" s="89"/>
      <c r="AD1260" s="89"/>
      <c r="AE1260" s="89"/>
      <c r="AF1260" s="89"/>
      <c r="AG1260" s="88">
        <f t="shared" si="124"/>
        <v>0</v>
      </c>
      <c r="AH1260" s="88">
        <f t="shared" si="125"/>
        <v>116333.91000000003</v>
      </c>
      <c r="AI1260" s="88">
        <f t="shared" si="126"/>
        <v>0</v>
      </c>
      <c r="AJ1260" s="88">
        <f t="shared" si="127"/>
        <v>0</v>
      </c>
      <c r="AK1260" s="88">
        <f t="shared" si="128"/>
        <v>116333.91000000003</v>
      </c>
    </row>
    <row r="1261" spans="1:37" s="85" customFormat="1">
      <c r="A1261" s="84" t="s">
        <v>1905</v>
      </c>
      <c r="C1261" s="91" t="s">
        <v>1445</v>
      </c>
      <c r="D1261" s="91" t="s">
        <v>739</v>
      </c>
      <c r="E1261" s="91" t="s">
        <v>1816</v>
      </c>
      <c r="F1261" s="85" t="s">
        <v>199</v>
      </c>
      <c r="G1261" s="91" t="s">
        <v>11</v>
      </c>
      <c r="H1261" s="86" t="s">
        <v>1325</v>
      </c>
      <c r="I1261" s="87">
        <v>41029</v>
      </c>
      <c r="J1261" s="88"/>
      <c r="K1261" s="88"/>
      <c r="L1261" s="88"/>
      <c r="M1261" s="88"/>
      <c r="N1261" s="88"/>
      <c r="O1261" s="88"/>
      <c r="P1261" s="88"/>
      <c r="Q1261" s="88"/>
      <c r="R1261" s="88"/>
      <c r="S1261" s="92">
        <v>6023744.2400000002</v>
      </c>
      <c r="T1261" s="89"/>
      <c r="U1261" s="89"/>
      <c r="V1261" s="89"/>
      <c r="W1261" s="89"/>
      <c r="X1261" s="89"/>
      <c r="Y1261" s="89"/>
      <c r="Z1261" s="89"/>
      <c r="AA1261" s="89"/>
      <c r="AB1261" s="89"/>
      <c r="AC1261" s="89"/>
      <c r="AD1261" s="89"/>
      <c r="AE1261" s="89"/>
      <c r="AF1261" s="89"/>
      <c r="AG1261" s="88">
        <f t="shared" si="124"/>
        <v>0</v>
      </c>
      <c r="AH1261" s="88">
        <f t="shared" si="125"/>
        <v>6023744.2400000002</v>
      </c>
      <c r="AI1261" s="88">
        <f t="shared" si="126"/>
        <v>0</v>
      </c>
      <c r="AJ1261" s="88">
        <f t="shared" si="127"/>
        <v>0</v>
      </c>
      <c r="AK1261" s="88">
        <f t="shared" si="128"/>
        <v>6023744.2400000002</v>
      </c>
    </row>
    <row r="1262" spans="1:37" s="85" customFormat="1">
      <c r="A1262" s="84" t="s">
        <v>1905</v>
      </c>
      <c r="C1262" s="91" t="s">
        <v>157</v>
      </c>
      <c r="D1262" s="91" t="s">
        <v>957</v>
      </c>
      <c r="E1262" s="91" t="s">
        <v>1817</v>
      </c>
      <c r="F1262" s="85" t="s">
        <v>199</v>
      </c>
      <c r="G1262" s="91" t="s">
        <v>11</v>
      </c>
      <c r="H1262" s="86" t="s">
        <v>1325</v>
      </c>
      <c r="I1262" s="87">
        <v>41060</v>
      </c>
      <c r="J1262" s="88"/>
      <c r="K1262" s="88"/>
      <c r="L1262" s="88"/>
      <c r="M1262" s="88"/>
      <c r="N1262" s="88"/>
      <c r="O1262" s="88"/>
      <c r="P1262" s="88"/>
      <c r="Q1262" s="88"/>
      <c r="R1262" s="88"/>
      <c r="S1262" s="89"/>
      <c r="T1262" s="92">
        <v>1639026.9199999997</v>
      </c>
      <c r="U1262" s="89"/>
      <c r="V1262" s="89"/>
      <c r="W1262" s="89"/>
      <c r="X1262" s="89"/>
      <c r="Y1262" s="89"/>
      <c r="Z1262" s="89"/>
      <c r="AA1262" s="89"/>
      <c r="AB1262" s="89"/>
      <c r="AC1262" s="89"/>
      <c r="AD1262" s="89"/>
      <c r="AE1262" s="89"/>
      <c r="AF1262" s="89"/>
      <c r="AG1262" s="88">
        <f t="shared" si="124"/>
        <v>0</v>
      </c>
      <c r="AH1262" s="88">
        <f t="shared" si="125"/>
        <v>1639026.9199999997</v>
      </c>
      <c r="AI1262" s="88">
        <f t="shared" si="126"/>
        <v>0</v>
      </c>
      <c r="AJ1262" s="88">
        <f t="shared" si="127"/>
        <v>0</v>
      </c>
      <c r="AK1262" s="88">
        <f t="shared" si="128"/>
        <v>1639026.9199999997</v>
      </c>
    </row>
    <row r="1263" spans="1:37" s="85" customFormat="1">
      <c r="A1263" s="84" t="s">
        <v>1905</v>
      </c>
      <c r="C1263" s="85" t="s">
        <v>212</v>
      </c>
      <c r="D1263" s="85" t="s">
        <v>226</v>
      </c>
      <c r="E1263" s="85" t="s">
        <v>104</v>
      </c>
      <c r="F1263" s="85" t="s">
        <v>143</v>
      </c>
      <c r="G1263" s="85" t="s">
        <v>11</v>
      </c>
      <c r="H1263" s="86" t="s">
        <v>1325</v>
      </c>
      <c r="I1263" s="87">
        <v>41030</v>
      </c>
      <c r="J1263" s="88"/>
      <c r="K1263" s="88"/>
      <c r="L1263" s="88"/>
      <c r="M1263" s="88"/>
      <c r="N1263" s="88"/>
      <c r="O1263" s="88"/>
      <c r="P1263" s="88"/>
      <c r="Q1263" s="88"/>
      <c r="R1263" s="88"/>
      <c r="S1263" s="89"/>
      <c r="T1263" s="88">
        <v>8339058.5299999993</v>
      </c>
      <c r="U1263" s="89"/>
      <c r="V1263" s="89"/>
      <c r="W1263" s="89"/>
      <c r="X1263" s="89"/>
      <c r="Y1263" s="89"/>
      <c r="Z1263" s="89"/>
      <c r="AA1263" s="89"/>
      <c r="AB1263" s="89"/>
      <c r="AC1263" s="89"/>
      <c r="AD1263" s="89"/>
      <c r="AE1263" s="89"/>
      <c r="AF1263" s="89"/>
      <c r="AG1263" s="88">
        <f t="shared" si="124"/>
        <v>0</v>
      </c>
      <c r="AH1263" s="88">
        <f t="shared" si="125"/>
        <v>8339058.5299999993</v>
      </c>
      <c r="AI1263" s="88">
        <f t="shared" si="126"/>
        <v>0</v>
      </c>
      <c r="AJ1263" s="88">
        <f t="shared" si="127"/>
        <v>0</v>
      </c>
      <c r="AK1263" s="88">
        <f t="shared" si="128"/>
        <v>8339058.5299999993</v>
      </c>
    </row>
    <row r="1264" spans="1:37" s="85" customFormat="1">
      <c r="A1264" s="84" t="s">
        <v>1905</v>
      </c>
      <c r="C1264" s="85" t="s">
        <v>26</v>
      </c>
      <c r="D1264" s="85" t="s">
        <v>229</v>
      </c>
      <c r="E1264" s="85" t="s">
        <v>134</v>
      </c>
      <c r="F1264" s="85" t="s">
        <v>143</v>
      </c>
      <c r="G1264" s="85" t="s">
        <v>11</v>
      </c>
      <c r="H1264" s="86" t="s">
        <v>1325</v>
      </c>
      <c r="I1264" s="87">
        <v>41214</v>
      </c>
      <c r="J1264" s="88"/>
      <c r="K1264" s="88"/>
      <c r="L1264" s="88"/>
      <c r="M1264" s="88"/>
      <c r="N1264" s="88"/>
      <c r="O1264" s="88"/>
      <c r="P1264" s="88"/>
      <c r="Q1264" s="88"/>
      <c r="R1264" s="88"/>
      <c r="S1264" s="89"/>
      <c r="T1264" s="89"/>
      <c r="U1264" s="89"/>
      <c r="V1264" s="89"/>
      <c r="W1264" s="89"/>
      <c r="X1264" s="89"/>
      <c r="Y1264" s="89"/>
      <c r="Z1264" s="88">
        <v>1794185.5899999999</v>
      </c>
      <c r="AA1264" s="89"/>
      <c r="AB1264" s="89"/>
      <c r="AC1264" s="89"/>
      <c r="AD1264" s="89"/>
      <c r="AE1264" s="89"/>
      <c r="AF1264" s="89"/>
      <c r="AG1264" s="88">
        <f t="shared" si="124"/>
        <v>0</v>
      </c>
      <c r="AH1264" s="88">
        <f t="shared" si="125"/>
        <v>1794185.5899999999</v>
      </c>
      <c r="AI1264" s="88">
        <f t="shared" si="126"/>
        <v>0</v>
      </c>
      <c r="AJ1264" s="88">
        <f t="shared" si="127"/>
        <v>0</v>
      </c>
      <c r="AK1264" s="88">
        <f t="shared" si="128"/>
        <v>1794185.5899999999</v>
      </c>
    </row>
    <row r="1265" spans="1:37" s="85" customFormat="1">
      <c r="A1265" s="84" t="s">
        <v>1905</v>
      </c>
      <c r="C1265" s="85" t="s">
        <v>1312</v>
      </c>
      <c r="D1265" s="85" t="s">
        <v>1265</v>
      </c>
      <c r="E1265" s="85" t="s">
        <v>134</v>
      </c>
      <c r="F1265" s="85" t="s">
        <v>143</v>
      </c>
      <c r="G1265" s="85" t="s">
        <v>11</v>
      </c>
      <c r="H1265" s="86" t="s">
        <v>1325</v>
      </c>
      <c r="I1265" s="87">
        <v>41182</v>
      </c>
      <c r="J1265" s="88"/>
      <c r="K1265" s="88"/>
      <c r="L1265" s="88"/>
      <c r="M1265" s="88"/>
      <c r="N1265" s="88"/>
      <c r="O1265" s="88"/>
      <c r="P1265" s="88"/>
      <c r="Q1265" s="88"/>
      <c r="R1265" s="88"/>
      <c r="S1265" s="89"/>
      <c r="T1265" s="89"/>
      <c r="U1265" s="89"/>
      <c r="V1265" s="89"/>
      <c r="W1265" s="89"/>
      <c r="X1265" s="88">
        <v>2622717</v>
      </c>
      <c r="Y1265" s="89"/>
      <c r="Z1265" s="89"/>
      <c r="AA1265" s="89"/>
      <c r="AB1265" s="89"/>
      <c r="AC1265" s="89"/>
      <c r="AD1265" s="89"/>
      <c r="AE1265" s="89"/>
      <c r="AF1265" s="89"/>
      <c r="AG1265" s="88">
        <f t="shared" si="124"/>
        <v>0</v>
      </c>
      <c r="AH1265" s="88">
        <f t="shared" si="125"/>
        <v>2622717</v>
      </c>
      <c r="AI1265" s="88">
        <f t="shared" si="126"/>
        <v>0</v>
      </c>
      <c r="AJ1265" s="88">
        <f t="shared" si="127"/>
        <v>0</v>
      </c>
      <c r="AK1265" s="88">
        <f t="shared" si="128"/>
        <v>2622717</v>
      </c>
    </row>
    <row r="1266" spans="1:37" s="85" customFormat="1">
      <c r="A1266" s="84" t="s">
        <v>1905</v>
      </c>
      <c r="C1266" s="85" t="s">
        <v>1323</v>
      </c>
      <c r="D1266" s="85" t="s">
        <v>1277</v>
      </c>
      <c r="E1266" s="85" t="s">
        <v>135</v>
      </c>
      <c r="F1266" s="85" t="s">
        <v>143</v>
      </c>
      <c r="G1266" s="85" t="s">
        <v>11</v>
      </c>
      <c r="H1266" s="86" t="s">
        <v>1325</v>
      </c>
      <c r="I1266" s="87" t="s">
        <v>1906</v>
      </c>
      <c r="J1266" s="88"/>
      <c r="K1266" s="88"/>
      <c r="L1266" s="88"/>
      <c r="M1266" s="88"/>
      <c r="N1266" s="88"/>
      <c r="O1266" s="88"/>
      <c r="P1266" s="88"/>
      <c r="Q1266" s="88"/>
      <c r="R1266" s="88"/>
      <c r="S1266" s="89"/>
      <c r="T1266" s="92"/>
      <c r="U1266" s="89"/>
      <c r="V1266" s="89"/>
      <c r="W1266" s="89"/>
      <c r="X1266" s="89"/>
      <c r="Y1266" s="89"/>
      <c r="Z1266" s="89"/>
      <c r="AA1266" s="89"/>
      <c r="AB1266" s="89"/>
      <c r="AC1266" s="89"/>
      <c r="AD1266" s="89"/>
      <c r="AE1266" s="89"/>
      <c r="AF1266" s="89"/>
      <c r="AG1266" s="88">
        <f t="shared" si="124"/>
        <v>0</v>
      </c>
      <c r="AH1266" s="88">
        <f t="shared" si="125"/>
        <v>0</v>
      </c>
      <c r="AI1266" s="88">
        <f t="shared" si="126"/>
        <v>0</v>
      </c>
      <c r="AJ1266" s="88">
        <f t="shared" si="127"/>
        <v>0</v>
      </c>
      <c r="AK1266" s="88">
        <f t="shared" si="128"/>
        <v>0</v>
      </c>
    </row>
    <row r="1267" spans="1:37" s="94" customFormat="1">
      <c r="A1267" s="93" t="s">
        <v>1907</v>
      </c>
      <c r="C1267" s="94" t="s">
        <v>214</v>
      </c>
      <c r="D1267" s="94" t="s">
        <v>1262</v>
      </c>
      <c r="E1267" s="94" t="s">
        <v>104</v>
      </c>
      <c r="F1267" s="94" t="s">
        <v>141</v>
      </c>
      <c r="G1267" s="94" t="s">
        <v>133</v>
      </c>
      <c r="H1267" s="96" t="s">
        <v>1325</v>
      </c>
      <c r="I1267" s="97">
        <v>40940</v>
      </c>
      <c r="J1267" s="98"/>
      <c r="K1267" s="98"/>
      <c r="L1267" s="98"/>
      <c r="M1267" s="98"/>
      <c r="N1267" s="98"/>
      <c r="O1267" s="98"/>
      <c r="P1267" s="98"/>
      <c r="Q1267" s="98"/>
      <c r="R1267" s="98"/>
      <c r="S1267" s="99"/>
      <c r="T1267" s="98">
        <v>-7291026.7300000004</v>
      </c>
      <c r="U1267" s="99"/>
      <c r="V1267" s="99"/>
      <c r="W1267" s="99"/>
      <c r="X1267" s="99"/>
      <c r="Y1267" s="99"/>
      <c r="Z1267" s="99"/>
      <c r="AA1267" s="99"/>
      <c r="AB1267" s="99"/>
      <c r="AC1267" s="99"/>
      <c r="AD1267" s="99"/>
      <c r="AE1267" s="99"/>
      <c r="AF1267" s="99"/>
      <c r="AG1267" s="98">
        <f t="shared" si="124"/>
        <v>0</v>
      </c>
      <c r="AH1267" s="98">
        <f t="shared" si="125"/>
        <v>-7291026.7300000004</v>
      </c>
      <c r="AI1267" s="98">
        <f t="shared" si="126"/>
        <v>0</v>
      </c>
      <c r="AJ1267" s="98">
        <f t="shared" si="127"/>
        <v>0</v>
      </c>
      <c r="AK1267" s="98">
        <f t="shared" si="128"/>
        <v>-7291026.7300000004</v>
      </c>
    </row>
    <row r="1268" spans="1:37" s="94" customFormat="1">
      <c r="A1268" s="93" t="s">
        <v>1908</v>
      </c>
      <c r="C1268" s="95" t="s">
        <v>810</v>
      </c>
      <c r="D1268" s="95" t="s">
        <v>811</v>
      </c>
      <c r="E1268" s="95" t="s">
        <v>1811</v>
      </c>
      <c r="F1268" s="94" t="s">
        <v>198</v>
      </c>
      <c r="G1268" s="94" t="s">
        <v>205</v>
      </c>
      <c r="H1268" s="96" t="s">
        <v>1325</v>
      </c>
      <c r="I1268" s="97" t="s">
        <v>1885</v>
      </c>
      <c r="J1268" s="98"/>
      <c r="K1268" s="98"/>
      <c r="L1268" s="98"/>
      <c r="M1268" s="98"/>
      <c r="N1268" s="98"/>
      <c r="O1268" s="98"/>
      <c r="P1268" s="98"/>
      <c r="Q1268" s="98"/>
      <c r="R1268" s="98"/>
      <c r="S1268" s="99"/>
      <c r="T1268" s="100"/>
      <c r="U1268" s="99"/>
      <c r="V1268" s="100">
        <v>30173169</v>
      </c>
      <c r="W1268" s="99"/>
      <c r="X1268" s="99"/>
      <c r="Y1268" s="99"/>
      <c r="Z1268" s="99"/>
      <c r="AA1268" s="100">
        <f>10337991-62790524.96</f>
        <v>-52452533.960000001</v>
      </c>
      <c r="AB1268" s="98">
        <v>-130000</v>
      </c>
      <c r="AC1268" s="98">
        <v>-50000</v>
      </c>
      <c r="AD1268" s="99"/>
      <c r="AE1268" s="99"/>
      <c r="AF1268" s="99"/>
      <c r="AG1268" s="98">
        <f t="shared" si="124"/>
        <v>0</v>
      </c>
      <c r="AH1268" s="98">
        <f t="shared" si="125"/>
        <v>-22279364.960000001</v>
      </c>
      <c r="AI1268" s="98">
        <f t="shared" si="126"/>
        <v>-180000</v>
      </c>
      <c r="AJ1268" s="98">
        <f t="shared" si="127"/>
        <v>0</v>
      </c>
      <c r="AK1268" s="98">
        <f t="shared" si="128"/>
        <v>-22459364.960000001</v>
      </c>
    </row>
    <row r="1269" spans="1:37" s="94" customFormat="1">
      <c r="A1269" s="93" t="s">
        <v>1907</v>
      </c>
      <c r="C1269" s="95" t="s">
        <v>1063</v>
      </c>
      <c r="D1269" s="95" t="s">
        <v>1064</v>
      </c>
      <c r="E1269" s="95" t="s">
        <v>1812</v>
      </c>
      <c r="F1269" s="94" t="s">
        <v>199</v>
      </c>
      <c r="G1269" s="95" t="s">
        <v>11</v>
      </c>
      <c r="H1269" s="96" t="s">
        <v>1325</v>
      </c>
      <c r="I1269" s="97">
        <v>40998</v>
      </c>
      <c r="J1269" s="98"/>
      <c r="K1269" s="98"/>
      <c r="L1269" s="98"/>
      <c r="M1269" s="98"/>
      <c r="N1269" s="98"/>
      <c r="O1269" s="98"/>
      <c r="P1269" s="98"/>
      <c r="Q1269" s="98"/>
      <c r="R1269" s="98"/>
      <c r="S1269" s="100">
        <f>230834-28062970.5</f>
        <v>-27832136.5</v>
      </c>
      <c r="T1269" s="100">
        <f>54500-25000</f>
        <v>29500</v>
      </c>
      <c r="U1269" s="100">
        <v>13000</v>
      </c>
      <c r="V1269" s="98"/>
      <c r="W1269" s="98"/>
      <c r="X1269" s="98"/>
      <c r="Y1269" s="98"/>
      <c r="Z1269" s="98"/>
      <c r="AA1269" s="98"/>
      <c r="AB1269" s="98"/>
      <c r="AC1269" s="98"/>
      <c r="AD1269" s="98"/>
      <c r="AE1269" s="98"/>
      <c r="AF1269" s="98"/>
      <c r="AG1269" s="98">
        <f t="shared" si="124"/>
        <v>0</v>
      </c>
      <c r="AH1269" s="98">
        <f t="shared" si="125"/>
        <v>-27789636.5</v>
      </c>
      <c r="AI1269" s="98">
        <f t="shared" si="126"/>
        <v>0</v>
      </c>
      <c r="AJ1269" s="98">
        <f t="shared" si="127"/>
        <v>0</v>
      </c>
      <c r="AK1269" s="98">
        <f t="shared" si="128"/>
        <v>-27789636.5</v>
      </c>
    </row>
    <row r="1270" spans="1:37" s="94" customFormat="1">
      <c r="A1270" s="93" t="s">
        <v>1907</v>
      </c>
      <c r="C1270" s="95" t="s">
        <v>260</v>
      </c>
      <c r="D1270" s="95" t="s">
        <v>1026</v>
      </c>
      <c r="E1270" s="95" t="s">
        <v>1816</v>
      </c>
      <c r="F1270" s="94" t="s">
        <v>199</v>
      </c>
      <c r="G1270" s="95" t="s">
        <v>11</v>
      </c>
      <c r="H1270" s="96" t="s">
        <v>1325</v>
      </c>
      <c r="I1270" s="97">
        <v>40877</v>
      </c>
      <c r="J1270" s="98"/>
      <c r="K1270" s="98"/>
      <c r="L1270" s="98"/>
      <c r="M1270" s="98"/>
      <c r="N1270" s="98"/>
      <c r="O1270" s="98"/>
      <c r="P1270" s="98"/>
      <c r="Q1270" s="98"/>
      <c r="R1270" s="98"/>
      <c r="S1270" s="100">
        <f>5081.18-6133115.81</f>
        <v>-6128034.6299999999</v>
      </c>
      <c r="T1270" s="100">
        <v>1500</v>
      </c>
      <c r="U1270" s="100">
        <v>1000</v>
      </c>
      <c r="V1270" s="98"/>
      <c r="W1270" s="98"/>
      <c r="X1270" s="98"/>
      <c r="Y1270" s="98"/>
      <c r="Z1270" s="98"/>
      <c r="AA1270" s="98"/>
      <c r="AB1270" s="98"/>
      <c r="AC1270" s="98"/>
      <c r="AD1270" s="98"/>
      <c r="AE1270" s="98"/>
      <c r="AF1270" s="98"/>
      <c r="AG1270" s="98">
        <f t="shared" si="124"/>
        <v>0</v>
      </c>
      <c r="AH1270" s="98">
        <f t="shared" si="125"/>
        <v>-6125534.6299999999</v>
      </c>
      <c r="AI1270" s="98">
        <f t="shared" si="126"/>
        <v>0</v>
      </c>
      <c r="AJ1270" s="98">
        <f t="shared" si="127"/>
        <v>0</v>
      </c>
      <c r="AK1270" s="98">
        <f t="shared" si="128"/>
        <v>-6125534.6299999999</v>
      </c>
    </row>
    <row r="1271" spans="1:37" s="94" customFormat="1">
      <c r="A1271" s="93" t="s">
        <v>1907</v>
      </c>
      <c r="C1271" s="95" t="s">
        <v>1030</v>
      </c>
      <c r="D1271" s="95" t="s">
        <v>1031</v>
      </c>
      <c r="E1271" s="95" t="s">
        <v>1816</v>
      </c>
      <c r="F1271" s="94" t="s">
        <v>199</v>
      </c>
      <c r="G1271" s="95" t="s">
        <v>11</v>
      </c>
      <c r="H1271" s="96" t="s">
        <v>1325</v>
      </c>
      <c r="I1271" s="97">
        <v>40877</v>
      </c>
      <c r="J1271" s="98"/>
      <c r="K1271" s="98"/>
      <c r="L1271" s="98"/>
      <c r="M1271" s="98"/>
      <c r="N1271" s="98"/>
      <c r="O1271" s="98"/>
      <c r="P1271" s="98"/>
      <c r="Q1271" s="98"/>
      <c r="R1271" s="98"/>
      <c r="S1271" s="100">
        <f>3116.75-3521520.34</f>
        <v>-3518403.59</v>
      </c>
      <c r="T1271" s="100">
        <v>2500</v>
      </c>
      <c r="U1271" s="100">
        <v>2000</v>
      </c>
      <c r="V1271" s="100">
        <v>2000</v>
      </c>
      <c r="W1271" s="100"/>
      <c r="X1271" s="100"/>
      <c r="Y1271" s="100"/>
      <c r="Z1271" s="100">
        <v>20504</v>
      </c>
      <c r="AA1271" s="98"/>
      <c r="AB1271" s="98"/>
      <c r="AC1271" s="98"/>
      <c r="AD1271" s="98"/>
      <c r="AE1271" s="98"/>
      <c r="AF1271" s="98"/>
      <c r="AG1271" s="98">
        <f t="shared" si="124"/>
        <v>0</v>
      </c>
      <c r="AH1271" s="98">
        <f t="shared" si="125"/>
        <v>-3491399.59</v>
      </c>
      <c r="AI1271" s="98">
        <f t="shared" si="126"/>
        <v>0</v>
      </c>
      <c r="AJ1271" s="98">
        <f t="shared" si="127"/>
        <v>0</v>
      </c>
      <c r="AK1271" s="98">
        <f t="shared" si="128"/>
        <v>-3491399.59</v>
      </c>
    </row>
    <row r="1272" spans="1:37" s="94" customFormat="1">
      <c r="A1272" s="93" t="s">
        <v>1907</v>
      </c>
      <c r="C1272" s="95" t="s">
        <v>257</v>
      </c>
      <c r="D1272" s="95" t="s">
        <v>1024</v>
      </c>
      <c r="E1272" s="95" t="s">
        <v>1816</v>
      </c>
      <c r="F1272" s="94" t="s">
        <v>199</v>
      </c>
      <c r="G1272" s="95" t="s">
        <v>11</v>
      </c>
      <c r="H1272" s="96" t="s">
        <v>1325</v>
      </c>
      <c r="I1272" s="97">
        <v>40877</v>
      </c>
      <c r="J1272" s="98"/>
      <c r="K1272" s="98"/>
      <c r="L1272" s="98"/>
      <c r="M1272" s="98"/>
      <c r="N1272" s="98"/>
      <c r="O1272" s="98"/>
      <c r="P1272" s="98"/>
      <c r="Q1272" s="98"/>
      <c r="R1272" s="98"/>
      <c r="S1272" s="100">
        <f>2593.38-3233257.88</f>
        <v>-3230664.5</v>
      </c>
      <c r="T1272" s="100">
        <v>2000</v>
      </c>
      <c r="U1272" s="100">
        <v>2000</v>
      </c>
      <c r="V1272" s="100">
        <v>2000.0000000000009</v>
      </c>
      <c r="W1272" s="100"/>
      <c r="X1272" s="100"/>
      <c r="Y1272" s="100"/>
      <c r="Z1272" s="100">
        <v>10865</v>
      </c>
      <c r="AA1272" s="98"/>
      <c r="AB1272" s="98"/>
      <c r="AC1272" s="98"/>
      <c r="AD1272" s="98"/>
      <c r="AE1272" s="98"/>
      <c r="AF1272" s="98"/>
      <c r="AG1272" s="98">
        <f t="shared" si="124"/>
        <v>0</v>
      </c>
      <c r="AH1272" s="98">
        <f t="shared" si="125"/>
        <v>-3213799.5</v>
      </c>
      <c r="AI1272" s="98">
        <f t="shared" si="126"/>
        <v>0</v>
      </c>
      <c r="AJ1272" s="98">
        <f t="shared" si="127"/>
        <v>0</v>
      </c>
      <c r="AK1272" s="98">
        <f t="shared" si="128"/>
        <v>-3213799.5</v>
      </c>
    </row>
    <row r="1273" spans="1:37" s="94" customFormat="1">
      <c r="A1273" s="93" t="s">
        <v>1907</v>
      </c>
      <c r="C1273" s="95" t="s">
        <v>1451</v>
      </c>
      <c r="D1273" s="95" t="s">
        <v>650</v>
      </c>
      <c r="E1273" s="95" t="s">
        <v>1816</v>
      </c>
      <c r="F1273" s="94" t="s">
        <v>199</v>
      </c>
      <c r="G1273" s="95" t="s">
        <v>11</v>
      </c>
      <c r="H1273" s="96" t="s">
        <v>1325</v>
      </c>
      <c r="I1273" s="97">
        <v>40998</v>
      </c>
      <c r="J1273" s="98"/>
      <c r="K1273" s="98"/>
      <c r="L1273" s="98"/>
      <c r="M1273" s="98"/>
      <c r="N1273" s="98"/>
      <c r="O1273" s="98"/>
      <c r="P1273" s="98"/>
      <c r="Q1273" s="98"/>
      <c r="R1273" s="98"/>
      <c r="S1273" s="98"/>
      <c r="T1273" s="100">
        <v>139238.39000000001</v>
      </c>
      <c r="U1273" s="98"/>
      <c r="V1273" s="98"/>
      <c r="W1273" s="98">
        <v>-3222441</v>
      </c>
      <c r="X1273" s="98"/>
      <c r="Y1273" s="98"/>
      <c r="Z1273" s="98"/>
      <c r="AA1273" s="98"/>
      <c r="AB1273" s="98"/>
      <c r="AC1273" s="98"/>
      <c r="AD1273" s="98"/>
      <c r="AE1273" s="98"/>
      <c r="AF1273" s="98"/>
      <c r="AG1273" s="98">
        <f t="shared" si="124"/>
        <v>0</v>
      </c>
      <c r="AH1273" s="98">
        <f t="shared" si="125"/>
        <v>-3083202.61</v>
      </c>
      <c r="AI1273" s="98">
        <f t="shared" si="126"/>
        <v>0</v>
      </c>
      <c r="AJ1273" s="98">
        <f t="shared" si="127"/>
        <v>0</v>
      </c>
      <c r="AK1273" s="98">
        <f t="shared" si="128"/>
        <v>-3083202.61</v>
      </c>
    </row>
    <row r="1274" spans="1:37" s="94" customFormat="1">
      <c r="A1274" s="93" t="s">
        <v>1907</v>
      </c>
      <c r="C1274" s="95" t="s">
        <v>1453</v>
      </c>
      <c r="D1274" s="95" t="s">
        <v>1454</v>
      </c>
      <c r="E1274" s="95" t="s">
        <v>1814</v>
      </c>
      <c r="F1274" s="94" t="s">
        <v>199</v>
      </c>
      <c r="G1274" s="95" t="s">
        <v>11</v>
      </c>
      <c r="H1274" s="96" t="s">
        <v>1325</v>
      </c>
      <c r="I1274" s="97">
        <v>40998</v>
      </c>
      <c r="J1274" s="98"/>
      <c r="K1274" s="98"/>
      <c r="L1274" s="98"/>
      <c r="M1274" s="98"/>
      <c r="N1274" s="98"/>
      <c r="O1274" s="98"/>
      <c r="P1274" s="98"/>
      <c r="Q1274" s="98"/>
      <c r="R1274" s="98"/>
      <c r="S1274" s="100">
        <f>242765-3028368.08</f>
        <v>-2785603.08</v>
      </c>
      <c r="T1274" s="98"/>
      <c r="U1274" s="98"/>
      <c r="V1274" s="98"/>
      <c r="W1274" s="98"/>
      <c r="X1274" s="98"/>
      <c r="Y1274" s="98"/>
      <c r="Z1274" s="98"/>
      <c r="AA1274" s="98"/>
      <c r="AB1274" s="98"/>
      <c r="AC1274" s="98"/>
      <c r="AD1274" s="98"/>
      <c r="AE1274" s="98"/>
      <c r="AF1274" s="98"/>
      <c r="AG1274" s="98">
        <f t="shared" si="124"/>
        <v>0</v>
      </c>
      <c r="AH1274" s="98">
        <f t="shared" si="125"/>
        <v>-2785603.08</v>
      </c>
      <c r="AI1274" s="98">
        <f t="shared" si="126"/>
        <v>0</v>
      </c>
      <c r="AJ1274" s="98">
        <f t="shared" si="127"/>
        <v>0</v>
      </c>
      <c r="AK1274" s="98">
        <f t="shared" si="128"/>
        <v>-2785603.08</v>
      </c>
    </row>
    <row r="1275" spans="1:37" s="94" customFormat="1">
      <c r="A1275" s="93" t="s">
        <v>1907</v>
      </c>
      <c r="C1275" s="95" t="s">
        <v>1458</v>
      </c>
      <c r="D1275" s="95" t="s">
        <v>626</v>
      </c>
      <c r="E1275" s="95" t="s">
        <v>1816</v>
      </c>
      <c r="F1275" s="94" t="s">
        <v>199</v>
      </c>
      <c r="G1275" s="95" t="s">
        <v>11</v>
      </c>
      <c r="H1275" s="96" t="s">
        <v>1325</v>
      </c>
      <c r="I1275" s="97">
        <v>40998</v>
      </c>
      <c r="J1275" s="98"/>
      <c r="K1275" s="98"/>
      <c r="L1275" s="98"/>
      <c r="M1275" s="98"/>
      <c r="N1275" s="98"/>
      <c r="O1275" s="98"/>
      <c r="P1275" s="98"/>
      <c r="Q1275" s="98"/>
      <c r="R1275" s="98"/>
      <c r="S1275" s="98"/>
      <c r="T1275" s="98"/>
      <c r="U1275" s="98"/>
      <c r="V1275" s="100">
        <f>31665-2816836</f>
        <v>-2785171</v>
      </c>
      <c r="W1275" s="98"/>
      <c r="X1275" s="98"/>
      <c r="Y1275" s="98"/>
      <c r="Z1275" s="98"/>
      <c r="AA1275" s="98"/>
      <c r="AB1275" s="98"/>
      <c r="AC1275" s="98"/>
      <c r="AD1275" s="98"/>
      <c r="AE1275" s="98"/>
      <c r="AF1275" s="98"/>
      <c r="AG1275" s="98">
        <f t="shared" si="124"/>
        <v>0</v>
      </c>
      <c r="AH1275" s="98">
        <f t="shared" si="125"/>
        <v>-2785171</v>
      </c>
      <c r="AI1275" s="98">
        <f t="shared" si="126"/>
        <v>0</v>
      </c>
      <c r="AJ1275" s="98">
        <f t="shared" si="127"/>
        <v>0</v>
      </c>
      <c r="AK1275" s="98">
        <f t="shared" si="128"/>
        <v>-2785171</v>
      </c>
    </row>
    <row r="1276" spans="1:37" s="94" customFormat="1">
      <c r="A1276" s="93" t="s">
        <v>1907</v>
      </c>
      <c r="C1276" s="95" t="s">
        <v>1460</v>
      </c>
      <c r="D1276" s="95" t="s">
        <v>1461</v>
      </c>
      <c r="E1276" s="95" t="s">
        <v>1816</v>
      </c>
      <c r="F1276" s="94" t="s">
        <v>199</v>
      </c>
      <c r="G1276" s="95" t="s">
        <v>11</v>
      </c>
      <c r="H1276" s="96" t="s">
        <v>1325</v>
      </c>
      <c r="I1276" s="97">
        <v>40998</v>
      </c>
      <c r="J1276" s="98"/>
      <c r="K1276" s="98"/>
      <c r="L1276" s="98"/>
      <c r="M1276" s="98"/>
      <c r="N1276" s="98"/>
      <c r="O1276" s="98"/>
      <c r="P1276" s="98"/>
      <c r="Q1276" s="98"/>
      <c r="R1276" s="98"/>
      <c r="S1276" s="98"/>
      <c r="T1276" s="98"/>
      <c r="U1276" s="100">
        <f>115605-2215652</f>
        <v>-2100047</v>
      </c>
      <c r="V1276" s="98"/>
      <c r="W1276" s="98"/>
      <c r="X1276" s="98"/>
      <c r="Y1276" s="98"/>
      <c r="Z1276" s="98"/>
      <c r="AA1276" s="98"/>
      <c r="AB1276" s="98"/>
      <c r="AC1276" s="98"/>
      <c r="AD1276" s="98"/>
      <c r="AE1276" s="98"/>
      <c r="AF1276" s="98"/>
      <c r="AG1276" s="98">
        <f t="shared" si="124"/>
        <v>0</v>
      </c>
      <c r="AH1276" s="98">
        <f t="shared" si="125"/>
        <v>-2100047</v>
      </c>
      <c r="AI1276" s="98">
        <f t="shared" si="126"/>
        <v>0</v>
      </c>
      <c r="AJ1276" s="98">
        <f t="shared" si="127"/>
        <v>0</v>
      </c>
      <c r="AK1276" s="98">
        <f t="shared" si="128"/>
        <v>-2100047</v>
      </c>
    </row>
    <row r="1277" spans="1:37" s="94" customFormat="1">
      <c r="A1277" s="93" t="s">
        <v>1907</v>
      </c>
      <c r="C1277" s="95" t="s">
        <v>1473</v>
      </c>
      <c r="D1277" s="95" t="s">
        <v>569</v>
      </c>
      <c r="E1277" s="95" t="s">
        <v>1816</v>
      </c>
      <c r="F1277" s="94" t="s">
        <v>199</v>
      </c>
      <c r="G1277" s="95" t="s">
        <v>11</v>
      </c>
      <c r="H1277" s="96" t="s">
        <v>1325</v>
      </c>
      <c r="I1277" s="97">
        <v>40998</v>
      </c>
      <c r="J1277" s="98"/>
      <c r="K1277" s="98"/>
      <c r="L1277" s="98"/>
      <c r="M1277" s="98"/>
      <c r="N1277" s="98"/>
      <c r="O1277" s="98"/>
      <c r="P1277" s="98"/>
      <c r="Q1277" s="98"/>
      <c r="R1277" s="98"/>
      <c r="S1277" s="98"/>
      <c r="T1277" s="100">
        <f>61219-1457982</f>
        <v>-1396763</v>
      </c>
      <c r="U1277" s="98"/>
      <c r="V1277" s="98"/>
      <c r="W1277" s="98"/>
      <c r="X1277" s="98"/>
      <c r="Y1277" s="98"/>
      <c r="Z1277" s="98"/>
      <c r="AA1277" s="98"/>
      <c r="AB1277" s="98"/>
      <c r="AC1277" s="98"/>
      <c r="AD1277" s="98"/>
      <c r="AE1277" s="98"/>
      <c r="AF1277" s="98"/>
      <c r="AG1277" s="98">
        <f t="shared" si="124"/>
        <v>0</v>
      </c>
      <c r="AH1277" s="98">
        <f t="shared" si="125"/>
        <v>-1396763</v>
      </c>
      <c r="AI1277" s="98">
        <f t="shared" si="126"/>
        <v>0</v>
      </c>
      <c r="AJ1277" s="98">
        <f t="shared" si="127"/>
        <v>0</v>
      </c>
      <c r="AK1277" s="98">
        <f t="shared" si="128"/>
        <v>-1396763</v>
      </c>
    </row>
    <row r="1278" spans="1:37" s="94" customFormat="1">
      <c r="A1278" s="93" t="s">
        <v>1907</v>
      </c>
      <c r="C1278" s="95" t="s">
        <v>259</v>
      </c>
      <c r="D1278" s="95" t="s">
        <v>1025</v>
      </c>
      <c r="E1278" s="95" t="s">
        <v>1816</v>
      </c>
      <c r="F1278" s="94" t="s">
        <v>199</v>
      </c>
      <c r="G1278" s="95" t="s">
        <v>11</v>
      </c>
      <c r="H1278" s="96" t="s">
        <v>1325</v>
      </c>
      <c r="I1278" s="97">
        <v>40877</v>
      </c>
      <c r="J1278" s="98"/>
      <c r="K1278" s="98"/>
      <c r="L1278" s="98"/>
      <c r="M1278" s="98"/>
      <c r="N1278" s="98"/>
      <c r="O1278" s="98"/>
      <c r="P1278" s="98"/>
      <c r="Q1278" s="98"/>
      <c r="R1278" s="98"/>
      <c r="S1278" s="100">
        <f>1553.76-1217705.19</f>
        <v>-1216151.43</v>
      </c>
      <c r="T1278" s="100">
        <v>1000.0000000000002</v>
      </c>
      <c r="U1278" s="100">
        <v>1000</v>
      </c>
      <c r="V1278" s="98"/>
      <c r="W1278" s="98"/>
      <c r="X1278" s="98"/>
      <c r="Y1278" s="98"/>
      <c r="Z1278" s="98"/>
      <c r="AA1278" s="98"/>
      <c r="AB1278" s="98"/>
      <c r="AC1278" s="98"/>
      <c r="AD1278" s="98"/>
      <c r="AE1278" s="98"/>
      <c r="AF1278" s="98"/>
      <c r="AG1278" s="98">
        <f t="shared" si="124"/>
        <v>0</v>
      </c>
      <c r="AH1278" s="98">
        <f t="shared" si="125"/>
        <v>-1214151.43</v>
      </c>
      <c r="AI1278" s="98">
        <f t="shared" si="126"/>
        <v>0</v>
      </c>
      <c r="AJ1278" s="98">
        <f t="shared" si="127"/>
        <v>0</v>
      </c>
      <c r="AK1278" s="98">
        <f t="shared" si="128"/>
        <v>-1214151.43</v>
      </c>
    </row>
    <row r="1279" spans="1:37" s="94" customFormat="1">
      <c r="A1279" s="93" t="s">
        <v>1907</v>
      </c>
      <c r="C1279" s="95" t="s">
        <v>235</v>
      </c>
      <c r="D1279" s="95" t="s">
        <v>1439</v>
      </c>
      <c r="E1279" s="95" t="s">
        <v>1810</v>
      </c>
      <c r="F1279" s="94" t="s">
        <v>197</v>
      </c>
      <c r="G1279" s="95" t="s">
        <v>11</v>
      </c>
      <c r="H1279" s="96" t="s">
        <v>1325</v>
      </c>
      <c r="I1279" s="97">
        <v>40998</v>
      </c>
      <c r="J1279" s="98"/>
      <c r="K1279" s="98"/>
      <c r="L1279" s="98"/>
      <c r="M1279" s="98"/>
      <c r="N1279" s="98"/>
      <c r="O1279" s="98"/>
      <c r="P1279" s="98"/>
      <c r="Q1279" s="98"/>
      <c r="R1279" s="98"/>
      <c r="S1279" s="100"/>
      <c r="T1279" s="100">
        <v>2315641.8899999997</v>
      </c>
      <c r="U1279" s="100">
        <f>1856250-46685888.26</f>
        <v>-44829638.259999998</v>
      </c>
      <c r="V1279" s="100">
        <f>502226.25-441970.13</f>
        <v>60256.119999999995</v>
      </c>
      <c r="W1279" s="100">
        <f>656250-510211.77</f>
        <v>146038.22999999998</v>
      </c>
      <c r="X1279" s="98">
        <v>-1413652.08</v>
      </c>
      <c r="Y1279" s="98">
        <v>-1501179.51</v>
      </c>
      <c r="Z1279" s="98">
        <v>-794363.89000000095</v>
      </c>
      <c r="AA1279" s="98">
        <v>-310784.53999999899</v>
      </c>
      <c r="AB1279" s="98">
        <v>-468539.93999999802</v>
      </c>
      <c r="AC1279" s="98">
        <v>-469682.40999999602</v>
      </c>
      <c r="AD1279" s="98">
        <v>-187500</v>
      </c>
      <c r="AE1279" s="98">
        <v>-187500</v>
      </c>
      <c r="AF1279" s="98">
        <v>-187500</v>
      </c>
      <c r="AG1279" s="98">
        <f t="shared" si="124"/>
        <v>0</v>
      </c>
      <c r="AH1279" s="98">
        <f t="shared" si="125"/>
        <v>-46327682.039999999</v>
      </c>
      <c r="AI1279" s="98">
        <f t="shared" si="126"/>
        <v>-1125722.349999994</v>
      </c>
      <c r="AJ1279" s="98">
        <f t="shared" si="127"/>
        <v>-375000</v>
      </c>
      <c r="AK1279" s="98">
        <f t="shared" si="128"/>
        <v>-47828404.389999993</v>
      </c>
    </row>
    <row r="1280" spans="1:37" s="94" customFormat="1">
      <c r="A1280" s="93" t="s">
        <v>1908</v>
      </c>
      <c r="C1280" s="94" t="s">
        <v>1299</v>
      </c>
      <c r="D1280" s="94" t="s">
        <v>1845</v>
      </c>
      <c r="E1280" s="94" t="s">
        <v>134</v>
      </c>
      <c r="F1280" s="94" t="s">
        <v>143</v>
      </c>
      <c r="G1280" s="94" t="s">
        <v>11</v>
      </c>
      <c r="H1280" s="96" t="s">
        <v>1325</v>
      </c>
      <c r="I1280" s="101" t="s">
        <v>1886</v>
      </c>
      <c r="J1280" s="98"/>
      <c r="K1280" s="98"/>
      <c r="L1280" s="98"/>
      <c r="M1280" s="98"/>
      <c r="N1280" s="98"/>
      <c r="O1280" s="98"/>
      <c r="P1280" s="98"/>
      <c r="Q1280" s="98"/>
      <c r="R1280" s="98"/>
      <c r="S1280" s="98"/>
      <c r="T1280" s="98"/>
      <c r="U1280" s="98"/>
      <c r="V1280" s="98"/>
      <c r="W1280" s="98">
        <f>5500000-14000000</f>
        <v>-8500000</v>
      </c>
      <c r="X1280" s="98"/>
      <c r="Y1280" s="98"/>
      <c r="Z1280" s="98"/>
      <c r="AA1280" s="98"/>
      <c r="AB1280" s="98"/>
      <c r="AC1280" s="98"/>
      <c r="AD1280" s="98"/>
      <c r="AE1280" s="98"/>
      <c r="AF1280" s="98"/>
      <c r="AG1280" s="98">
        <f t="shared" si="124"/>
        <v>0</v>
      </c>
      <c r="AH1280" s="98">
        <f t="shared" si="125"/>
        <v>-8500000</v>
      </c>
      <c r="AI1280" s="98">
        <f t="shared" si="126"/>
        <v>0</v>
      </c>
      <c r="AJ1280" s="98">
        <f t="shared" si="127"/>
        <v>0</v>
      </c>
      <c r="AK1280" s="98">
        <f t="shared" si="128"/>
        <v>-8500000</v>
      </c>
    </row>
    <row r="1281" spans="1:37" s="103" customFormat="1">
      <c r="A1281" s="102" t="s">
        <v>1909</v>
      </c>
      <c r="C1281" s="103" t="s">
        <v>1887</v>
      </c>
      <c r="D1281" s="103" t="s">
        <v>1888</v>
      </c>
      <c r="F1281" s="103" t="s">
        <v>143</v>
      </c>
      <c r="G1281" s="103" t="s">
        <v>11</v>
      </c>
      <c r="H1281" s="104" t="s">
        <v>1325</v>
      </c>
      <c r="I1281" s="105">
        <v>41122</v>
      </c>
      <c r="J1281" s="106"/>
      <c r="K1281" s="106"/>
      <c r="L1281" s="106"/>
      <c r="M1281" s="106"/>
      <c r="N1281" s="106"/>
      <c r="O1281" s="106"/>
      <c r="P1281" s="106"/>
      <c r="Q1281" s="106"/>
      <c r="R1281" s="106"/>
      <c r="S1281" s="109"/>
      <c r="T1281" s="109"/>
      <c r="U1281" s="109"/>
      <c r="V1281" s="109"/>
      <c r="W1281" s="106">
        <v>2053584</v>
      </c>
      <c r="X1281" s="109"/>
      <c r="Y1281" s="109"/>
      <c r="Z1281" s="109"/>
      <c r="AA1281" s="109"/>
      <c r="AB1281" s="109"/>
      <c r="AC1281" s="109"/>
      <c r="AD1281" s="109"/>
      <c r="AE1281" s="109"/>
      <c r="AF1281" s="109"/>
      <c r="AG1281" s="106">
        <f t="shared" si="124"/>
        <v>0</v>
      </c>
      <c r="AH1281" s="106">
        <f t="shared" si="125"/>
        <v>2053584</v>
      </c>
      <c r="AI1281" s="106">
        <f t="shared" si="126"/>
        <v>0</v>
      </c>
      <c r="AJ1281" s="106">
        <f t="shared" si="127"/>
        <v>0</v>
      </c>
      <c r="AK1281" s="106">
        <f t="shared" si="128"/>
        <v>2053584</v>
      </c>
    </row>
    <row r="1282" spans="1:37" s="103" customFormat="1">
      <c r="A1282" s="102" t="s">
        <v>1909</v>
      </c>
      <c r="C1282" s="104" t="s">
        <v>1889</v>
      </c>
      <c r="D1282" s="103" t="s">
        <v>1890</v>
      </c>
      <c r="F1282" s="107" t="s">
        <v>199</v>
      </c>
      <c r="G1282" s="108" t="s">
        <v>11</v>
      </c>
      <c r="H1282" s="104" t="s">
        <v>1325</v>
      </c>
      <c r="I1282" s="105">
        <v>41059</v>
      </c>
      <c r="J1282" s="106"/>
      <c r="K1282" s="106"/>
      <c r="L1282" s="106"/>
      <c r="M1282" s="106"/>
      <c r="N1282" s="106"/>
      <c r="O1282" s="106"/>
      <c r="P1282" s="106"/>
      <c r="Q1282" s="106"/>
      <c r="R1282" s="106"/>
      <c r="S1282" s="109"/>
      <c r="T1282" s="110">
        <v>2144212.14</v>
      </c>
      <c r="U1282" s="109"/>
      <c r="V1282" s="109"/>
      <c r="W1282" s="109"/>
      <c r="X1282" s="109"/>
      <c r="Y1282" s="109"/>
      <c r="Z1282" s="109"/>
      <c r="AA1282" s="109"/>
      <c r="AB1282" s="109"/>
      <c r="AC1282" s="109"/>
      <c r="AD1282" s="109"/>
      <c r="AE1282" s="109"/>
      <c r="AF1282" s="109"/>
      <c r="AG1282" s="106">
        <f t="shared" si="124"/>
        <v>0</v>
      </c>
      <c r="AH1282" s="106">
        <f t="shared" si="125"/>
        <v>2144212.14</v>
      </c>
      <c r="AI1282" s="106">
        <f t="shared" si="126"/>
        <v>0</v>
      </c>
      <c r="AJ1282" s="106">
        <f t="shared" si="127"/>
        <v>0</v>
      </c>
      <c r="AK1282" s="106">
        <f t="shared" si="128"/>
        <v>2144212.14</v>
      </c>
    </row>
    <row r="1283" spans="1:37" s="103" customFormat="1">
      <c r="A1283" s="102" t="s">
        <v>1909</v>
      </c>
      <c r="C1283" s="104" t="s">
        <v>1891</v>
      </c>
      <c r="D1283" s="103" t="s">
        <v>1892</v>
      </c>
      <c r="F1283" s="107" t="s">
        <v>198</v>
      </c>
      <c r="G1283" s="108" t="s">
        <v>205</v>
      </c>
      <c r="H1283" s="104" t="s">
        <v>1325</v>
      </c>
      <c r="I1283" s="105">
        <v>41417</v>
      </c>
      <c r="J1283" s="106"/>
      <c r="K1283" s="106"/>
      <c r="L1283" s="106"/>
      <c r="M1283" s="106"/>
      <c r="N1283" s="106"/>
      <c r="O1283" s="106"/>
      <c r="P1283" s="106"/>
      <c r="Q1283" s="106"/>
      <c r="R1283" s="106"/>
      <c r="S1283" s="109"/>
      <c r="T1283" s="109"/>
      <c r="U1283" s="109"/>
      <c r="V1283" s="109"/>
      <c r="W1283" s="109"/>
      <c r="X1283" s="109"/>
      <c r="Y1283" s="109"/>
      <c r="Z1283" s="109"/>
      <c r="AA1283" s="109"/>
      <c r="AB1283" s="109"/>
      <c r="AC1283" s="109"/>
      <c r="AD1283" s="109"/>
      <c r="AE1283" s="109"/>
      <c r="AF1283" s="110">
        <v>1092372.0599999996</v>
      </c>
      <c r="AG1283" s="106">
        <f t="shared" si="124"/>
        <v>0</v>
      </c>
      <c r="AH1283" s="106">
        <f t="shared" si="125"/>
        <v>0</v>
      </c>
      <c r="AI1283" s="106">
        <f t="shared" si="126"/>
        <v>0</v>
      </c>
      <c r="AJ1283" s="106">
        <f t="shared" si="127"/>
        <v>1092372.0599999996</v>
      </c>
      <c r="AK1283" s="106">
        <f t="shared" si="128"/>
        <v>1092372.0599999996</v>
      </c>
    </row>
    <row r="1284" spans="1:37" s="103" customFormat="1">
      <c r="A1284" s="102" t="s">
        <v>1909</v>
      </c>
      <c r="C1284" s="104" t="s">
        <v>1893</v>
      </c>
      <c r="D1284" s="103" t="s">
        <v>1894</v>
      </c>
      <c r="F1284" s="107" t="s">
        <v>143</v>
      </c>
      <c r="G1284" s="108" t="s">
        <v>11</v>
      </c>
      <c r="H1284" s="104" t="s">
        <v>1325</v>
      </c>
      <c r="I1284" s="105">
        <v>41400</v>
      </c>
      <c r="J1284" s="106"/>
      <c r="K1284" s="106"/>
      <c r="L1284" s="106"/>
      <c r="M1284" s="106"/>
      <c r="N1284" s="106"/>
      <c r="O1284" s="106"/>
      <c r="P1284" s="106"/>
      <c r="Q1284" s="106"/>
      <c r="R1284" s="106"/>
      <c r="S1284" s="109"/>
      <c r="T1284" s="109"/>
      <c r="U1284" s="109"/>
      <c r="V1284" s="109"/>
      <c r="W1284" s="109"/>
      <c r="X1284" s="109"/>
      <c r="Y1284" s="109"/>
      <c r="Z1284" s="109"/>
      <c r="AA1284" s="109"/>
      <c r="AB1284" s="109"/>
      <c r="AC1284" s="109"/>
      <c r="AD1284" s="109"/>
      <c r="AE1284" s="109"/>
      <c r="AF1284" s="110">
        <v>2480288.29</v>
      </c>
      <c r="AG1284" s="106">
        <f t="shared" si="124"/>
        <v>0</v>
      </c>
      <c r="AH1284" s="106">
        <f t="shared" si="125"/>
        <v>0</v>
      </c>
      <c r="AI1284" s="106">
        <f t="shared" si="126"/>
        <v>0</v>
      </c>
      <c r="AJ1284" s="106">
        <f t="shared" si="127"/>
        <v>2480288.29</v>
      </c>
      <c r="AK1284" s="106">
        <f t="shared" si="128"/>
        <v>2480288.29</v>
      </c>
    </row>
    <row r="1285" spans="1:37" s="103" customFormat="1">
      <c r="A1285" s="102" t="s">
        <v>1909</v>
      </c>
      <c r="C1285" s="108" t="s">
        <v>1895</v>
      </c>
      <c r="D1285" s="108" t="s">
        <v>1896</v>
      </c>
      <c r="F1285" s="107" t="s">
        <v>143</v>
      </c>
      <c r="G1285" s="108" t="s">
        <v>11</v>
      </c>
      <c r="H1285" s="104" t="s">
        <v>1325</v>
      </c>
      <c r="I1285" s="105">
        <v>41263</v>
      </c>
      <c r="J1285" s="106"/>
      <c r="K1285" s="106"/>
      <c r="L1285" s="106"/>
      <c r="M1285" s="106"/>
      <c r="N1285" s="106"/>
      <c r="O1285" s="106"/>
      <c r="P1285" s="106"/>
      <c r="Q1285" s="106"/>
      <c r="R1285" s="106"/>
      <c r="S1285" s="109"/>
      <c r="T1285" s="109"/>
      <c r="U1285" s="109"/>
      <c r="V1285" s="109"/>
      <c r="W1285" s="109"/>
      <c r="X1285" s="109"/>
      <c r="Y1285" s="109"/>
      <c r="Z1285" s="109"/>
      <c r="AA1285" s="106">
        <v>871000</v>
      </c>
      <c r="AB1285" s="109"/>
      <c r="AC1285" s="109"/>
      <c r="AD1285" s="109"/>
      <c r="AE1285" s="109"/>
      <c r="AF1285" s="109"/>
      <c r="AG1285" s="106">
        <f t="shared" si="124"/>
        <v>0</v>
      </c>
      <c r="AH1285" s="106">
        <f t="shared" si="125"/>
        <v>871000</v>
      </c>
      <c r="AI1285" s="106">
        <f t="shared" si="126"/>
        <v>0</v>
      </c>
      <c r="AJ1285" s="106">
        <f t="shared" si="127"/>
        <v>0</v>
      </c>
      <c r="AK1285" s="106">
        <f t="shared" si="128"/>
        <v>871000</v>
      </c>
    </row>
    <row r="1286" spans="1:37" s="103" customFormat="1">
      <c r="A1286" s="102" t="s">
        <v>1909</v>
      </c>
      <c r="C1286" s="103" t="s">
        <v>1897</v>
      </c>
      <c r="D1286" s="108" t="s">
        <v>1898</v>
      </c>
      <c r="F1286" s="107" t="s">
        <v>143</v>
      </c>
      <c r="G1286" s="108" t="s">
        <v>11</v>
      </c>
      <c r="H1286" s="104" t="s">
        <v>1325</v>
      </c>
      <c r="I1286" s="105">
        <v>41348</v>
      </c>
      <c r="J1286" s="106"/>
      <c r="K1286" s="106"/>
      <c r="L1286" s="106"/>
      <c r="M1286" s="106"/>
      <c r="N1286" s="106"/>
      <c r="O1286" s="106"/>
      <c r="P1286" s="106"/>
      <c r="Q1286" s="106"/>
      <c r="R1286" s="106"/>
      <c r="S1286" s="109"/>
      <c r="T1286" s="109"/>
      <c r="U1286" s="109"/>
      <c r="V1286" s="109"/>
      <c r="W1286" s="109"/>
      <c r="X1286" s="109"/>
      <c r="Y1286" s="109"/>
      <c r="Z1286" s="109"/>
      <c r="AA1286" s="109"/>
      <c r="AB1286" s="109"/>
      <c r="AC1286" s="109"/>
      <c r="AD1286" s="106">
        <v>800000</v>
      </c>
      <c r="AE1286" s="109"/>
      <c r="AF1286" s="109"/>
      <c r="AG1286" s="106">
        <f t="shared" si="124"/>
        <v>0</v>
      </c>
      <c r="AH1286" s="106">
        <f t="shared" si="125"/>
        <v>0</v>
      </c>
      <c r="AI1286" s="106">
        <f t="shared" si="126"/>
        <v>800000</v>
      </c>
      <c r="AJ1286" s="106">
        <f t="shared" si="127"/>
        <v>0</v>
      </c>
      <c r="AK1286" s="106">
        <f t="shared" si="128"/>
        <v>800000</v>
      </c>
    </row>
    <row r="1287" spans="1:37" s="112" customFormat="1">
      <c r="A1287" s="111" t="s">
        <v>1914</v>
      </c>
      <c r="C1287" s="113" t="s">
        <v>1092</v>
      </c>
      <c r="D1287" s="112" t="s">
        <v>1093</v>
      </c>
      <c r="E1287" s="112" t="s">
        <v>1816</v>
      </c>
      <c r="F1287" s="114" t="s">
        <v>199</v>
      </c>
      <c r="G1287" s="113" t="s">
        <v>11</v>
      </c>
      <c r="H1287" s="115" t="s">
        <v>1325</v>
      </c>
      <c r="I1287" s="116" t="s">
        <v>1915</v>
      </c>
      <c r="J1287" s="117"/>
      <c r="K1287" s="117"/>
      <c r="L1287" s="117"/>
      <c r="M1287" s="117"/>
      <c r="N1287" s="117"/>
      <c r="O1287" s="117"/>
      <c r="P1287" s="117"/>
      <c r="Q1287" s="117"/>
      <c r="R1287" s="117"/>
      <c r="S1287" s="117">
        <v>-662930.43999999994</v>
      </c>
      <c r="T1287" s="117">
        <v>-42253.14</v>
      </c>
      <c r="U1287" s="117">
        <v>11250.6</v>
      </c>
      <c r="V1287" s="117">
        <v>-2058</v>
      </c>
      <c r="W1287" s="118"/>
      <c r="X1287" s="118"/>
      <c r="Y1287" s="118"/>
      <c r="Z1287" s="118"/>
      <c r="AA1287" s="118"/>
      <c r="AB1287" s="118"/>
      <c r="AC1287" s="118"/>
      <c r="AD1287" s="117"/>
      <c r="AE1287" s="118"/>
      <c r="AF1287" s="118"/>
      <c r="AG1287" s="117">
        <f t="shared" ref="AG1287:AG1298" si="129">SUM(J1287:O1287)</f>
        <v>0</v>
      </c>
      <c r="AH1287" s="117">
        <f t="shared" ref="AH1287:AH1298" si="130">SUM(P1287:AA1287)</f>
        <v>-695990.98</v>
      </c>
      <c r="AI1287" s="117">
        <f t="shared" ref="AI1287:AI1298" si="131">SUM(AB1287:AD1287)</f>
        <v>0</v>
      </c>
      <c r="AJ1287" s="117">
        <f t="shared" ref="AJ1287:AJ1298" si="132">SUM(AE1287:AF1287)</f>
        <v>0</v>
      </c>
      <c r="AK1287" s="117">
        <f t="shared" ref="AK1287:AK1298" si="133">SUM(J1287:AF1287)</f>
        <v>-695990.98</v>
      </c>
    </row>
    <row r="1288" spans="1:37" s="112" customFormat="1">
      <c r="A1288" s="111" t="s">
        <v>1914</v>
      </c>
      <c r="C1288" s="113" t="s">
        <v>1592</v>
      </c>
      <c r="D1288" s="112" t="s">
        <v>745</v>
      </c>
      <c r="E1288" s="113" t="s">
        <v>1816</v>
      </c>
      <c r="F1288" s="112" t="s">
        <v>199</v>
      </c>
      <c r="G1288" s="113" t="s">
        <v>11</v>
      </c>
      <c r="H1288" s="115" t="s">
        <v>1325</v>
      </c>
      <c r="I1288" s="116" t="s">
        <v>1915</v>
      </c>
      <c r="J1288" s="117"/>
      <c r="K1288" s="117"/>
      <c r="L1288" s="117"/>
      <c r="M1288" s="117"/>
      <c r="N1288" s="117"/>
      <c r="O1288" s="117"/>
      <c r="P1288" s="117"/>
      <c r="Q1288" s="117"/>
      <c r="R1288" s="117"/>
      <c r="S1288" s="118"/>
      <c r="T1288" s="117">
        <v>-291770.56</v>
      </c>
      <c r="U1288" s="118"/>
      <c r="V1288" s="118"/>
      <c r="W1288" s="118"/>
      <c r="X1288" s="118"/>
      <c r="Y1288" s="118"/>
      <c r="Z1288" s="118"/>
      <c r="AA1288" s="118"/>
      <c r="AB1288" s="118"/>
      <c r="AC1288" s="118"/>
      <c r="AD1288" s="117"/>
      <c r="AE1288" s="118"/>
      <c r="AF1288" s="118"/>
      <c r="AG1288" s="117">
        <f t="shared" si="129"/>
        <v>0</v>
      </c>
      <c r="AH1288" s="117">
        <f t="shared" si="130"/>
        <v>-291770.56</v>
      </c>
      <c r="AI1288" s="117">
        <f t="shared" si="131"/>
        <v>0</v>
      </c>
      <c r="AJ1288" s="117">
        <f t="shared" si="132"/>
        <v>0</v>
      </c>
      <c r="AK1288" s="117">
        <f t="shared" si="133"/>
        <v>-291770.56</v>
      </c>
    </row>
    <row r="1289" spans="1:37" s="112" customFormat="1">
      <c r="A1289" s="111" t="s">
        <v>1914</v>
      </c>
      <c r="C1289" s="113" t="s">
        <v>1530</v>
      </c>
      <c r="D1289" s="112" t="s">
        <v>358</v>
      </c>
      <c r="E1289" s="113" t="s">
        <v>1816</v>
      </c>
      <c r="F1289" s="112" t="s">
        <v>199</v>
      </c>
      <c r="G1289" s="113" t="s">
        <v>11</v>
      </c>
      <c r="H1289" s="115" t="s">
        <v>1325</v>
      </c>
      <c r="I1289" s="116" t="s">
        <v>1915</v>
      </c>
      <c r="J1289" s="117"/>
      <c r="K1289" s="117"/>
      <c r="L1289" s="117"/>
      <c r="M1289" s="117"/>
      <c r="N1289" s="117"/>
      <c r="O1289" s="117"/>
      <c r="P1289" s="117"/>
      <c r="Q1289" s="117"/>
      <c r="R1289" s="117"/>
      <c r="S1289" s="118"/>
      <c r="T1289" s="118"/>
      <c r="U1289" s="117">
        <v>-507828</v>
      </c>
      <c r="V1289" s="118"/>
      <c r="W1289" s="118"/>
      <c r="X1289" s="118"/>
      <c r="Y1289" s="118"/>
      <c r="Z1289" s="118"/>
      <c r="AA1289" s="118"/>
      <c r="AB1289" s="118"/>
      <c r="AC1289" s="118"/>
      <c r="AD1289" s="117"/>
      <c r="AE1289" s="118"/>
      <c r="AF1289" s="118"/>
      <c r="AG1289" s="117">
        <f t="shared" si="129"/>
        <v>0</v>
      </c>
      <c r="AH1289" s="117">
        <f t="shared" si="130"/>
        <v>-507828</v>
      </c>
      <c r="AI1289" s="117">
        <f t="shared" si="131"/>
        <v>0</v>
      </c>
      <c r="AJ1289" s="117">
        <f t="shared" si="132"/>
        <v>0</v>
      </c>
      <c r="AK1289" s="117">
        <f t="shared" si="133"/>
        <v>-507828</v>
      </c>
    </row>
    <row r="1290" spans="1:37" s="112" customFormat="1">
      <c r="A1290" s="111" t="s">
        <v>1914</v>
      </c>
      <c r="C1290" s="113" t="s">
        <v>1086</v>
      </c>
      <c r="D1290" s="112" t="s">
        <v>1087</v>
      </c>
      <c r="E1290" s="113" t="s">
        <v>1816</v>
      </c>
      <c r="F1290" s="112" t="s">
        <v>199</v>
      </c>
      <c r="G1290" s="113" t="s">
        <v>11</v>
      </c>
      <c r="H1290" s="115" t="s">
        <v>1325</v>
      </c>
      <c r="I1290" s="116" t="s">
        <v>1915</v>
      </c>
      <c r="J1290" s="117"/>
      <c r="K1290" s="117"/>
      <c r="L1290" s="117"/>
      <c r="M1290" s="117"/>
      <c r="N1290" s="117"/>
      <c r="O1290" s="117"/>
      <c r="P1290" s="117"/>
      <c r="Q1290" s="117"/>
      <c r="R1290" s="117"/>
      <c r="S1290" s="117">
        <v>-103393.62</v>
      </c>
      <c r="T1290" s="118"/>
      <c r="U1290" s="118"/>
      <c r="V1290" s="118"/>
      <c r="W1290" s="118"/>
      <c r="X1290" s="118"/>
      <c r="Y1290" s="118"/>
      <c r="Z1290" s="118"/>
      <c r="AA1290" s="118"/>
      <c r="AB1290" s="118"/>
      <c r="AC1290" s="118"/>
      <c r="AD1290" s="117"/>
      <c r="AE1290" s="118"/>
      <c r="AF1290" s="118"/>
      <c r="AG1290" s="117">
        <f t="shared" si="129"/>
        <v>0</v>
      </c>
      <c r="AH1290" s="117">
        <f t="shared" si="130"/>
        <v>-103393.62</v>
      </c>
      <c r="AI1290" s="117">
        <f t="shared" si="131"/>
        <v>0</v>
      </c>
      <c r="AJ1290" s="117">
        <f t="shared" si="132"/>
        <v>0</v>
      </c>
      <c r="AK1290" s="117">
        <f t="shared" si="133"/>
        <v>-103393.62</v>
      </c>
    </row>
    <row r="1291" spans="1:37" s="112" customFormat="1">
      <c r="A1291" s="111" t="s">
        <v>1914</v>
      </c>
      <c r="C1291" s="113" t="s">
        <v>1657</v>
      </c>
      <c r="D1291" s="112" t="s">
        <v>1658</v>
      </c>
      <c r="E1291" s="113" t="s">
        <v>1816</v>
      </c>
      <c r="F1291" s="112" t="s">
        <v>199</v>
      </c>
      <c r="G1291" s="113" t="s">
        <v>11</v>
      </c>
      <c r="H1291" s="115" t="s">
        <v>1325</v>
      </c>
      <c r="I1291" s="116" t="s">
        <v>1915</v>
      </c>
      <c r="J1291" s="117"/>
      <c r="K1291" s="117"/>
      <c r="L1291" s="117"/>
      <c r="M1291" s="117"/>
      <c r="N1291" s="117"/>
      <c r="O1291" s="117"/>
      <c r="P1291" s="117"/>
      <c r="Q1291" s="117"/>
      <c r="R1291" s="117"/>
      <c r="S1291" s="118"/>
      <c r="T1291" s="118"/>
      <c r="U1291" s="117">
        <v>-193772</v>
      </c>
      <c r="V1291" s="118"/>
      <c r="W1291" s="118"/>
      <c r="X1291" s="118"/>
      <c r="Y1291" s="118"/>
      <c r="Z1291" s="118"/>
      <c r="AA1291" s="118"/>
      <c r="AB1291" s="118"/>
      <c r="AC1291" s="118"/>
      <c r="AD1291" s="117"/>
      <c r="AE1291" s="118"/>
      <c r="AF1291" s="118"/>
      <c r="AG1291" s="117">
        <f t="shared" si="129"/>
        <v>0</v>
      </c>
      <c r="AH1291" s="117">
        <f t="shared" si="130"/>
        <v>-193772</v>
      </c>
      <c r="AI1291" s="117">
        <f t="shared" si="131"/>
        <v>0</v>
      </c>
      <c r="AJ1291" s="117">
        <f t="shared" si="132"/>
        <v>0</v>
      </c>
      <c r="AK1291" s="117">
        <f t="shared" si="133"/>
        <v>-193772</v>
      </c>
    </row>
    <row r="1292" spans="1:37" s="112" customFormat="1">
      <c r="A1292" s="111" t="s">
        <v>1914</v>
      </c>
      <c r="C1292" s="113" t="s">
        <v>1586</v>
      </c>
      <c r="D1292" s="112" t="s">
        <v>366</v>
      </c>
      <c r="E1292" s="113" t="s">
        <v>1816</v>
      </c>
      <c r="F1292" s="112" t="s">
        <v>199</v>
      </c>
      <c r="G1292" s="113" t="s">
        <v>11</v>
      </c>
      <c r="H1292" s="115" t="s">
        <v>1325</v>
      </c>
      <c r="I1292" s="116" t="s">
        <v>1915</v>
      </c>
      <c r="J1292" s="117"/>
      <c r="K1292" s="117"/>
      <c r="L1292" s="117"/>
      <c r="M1292" s="117"/>
      <c r="N1292" s="117"/>
      <c r="O1292" s="117"/>
      <c r="P1292" s="117"/>
      <c r="Q1292" s="117"/>
      <c r="R1292" s="117"/>
      <c r="S1292" s="117">
        <v>-299604.82</v>
      </c>
      <c r="T1292" s="118"/>
      <c r="U1292" s="118"/>
      <c r="V1292" s="118"/>
      <c r="W1292" s="118"/>
      <c r="X1292" s="118"/>
      <c r="Y1292" s="118"/>
      <c r="Z1292" s="118"/>
      <c r="AA1292" s="118"/>
      <c r="AB1292" s="118"/>
      <c r="AC1292" s="118"/>
      <c r="AD1292" s="117"/>
      <c r="AE1292" s="118"/>
      <c r="AF1292" s="118"/>
      <c r="AG1292" s="117">
        <f t="shared" si="129"/>
        <v>0</v>
      </c>
      <c r="AH1292" s="117">
        <f t="shared" si="130"/>
        <v>-299604.82</v>
      </c>
      <c r="AI1292" s="117">
        <f t="shared" si="131"/>
        <v>0</v>
      </c>
      <c r="AJ1292" s="117">
        <f t="shared" si="132"/>
        <v>0</v>
      </c>
      <c r="AK1292" s="117">
        <f t="shared" si="133"/>
        <v>-299604.82</v>
      </c>
    </row>
    <row r="1293" spans="1:37" s="112" customFormat="1">
      <c r="A1293" s="111" t="s">
        <v>1914</v>
      </c>
      <c r="C1293" s="113" t="s">
        <v>1094</v>
      </c>
      <c r="D1293" s="112" t="s">
        <v>1095</v>
      </c>
      <c r="E1293" s="113" t="s">
        <v>1814</v>
      </c>
      <c r="F1293" s="112" t="s">
        <v>199</v>
      </c>
      <c r="G1293" s="113" t="s">
        <v>11</v>
      </c>
      <c r="H1293" s="115" t="s">
        <v>1325</v>
      </c>
      <c r="I1293" s="116" t="s">
        <v>1915</v>
      </c>
      <c r="J1293" s="117"/>
      <c r="K1293" s="117"/>
      <c r="L1293" s="117"/>
      <c r="M1293" s="117"/>
      <c r="N1293" s="117"/>
      <c r="O1293" s="117"/>
      <c r="P1293" s="117"/>
      <c r="Q1293" s="117"/>
      <c r="R1293" s="117"/>
      <c r="S1293" s="118"/>
      <c r="T1293" s="118"/>
      <c r="U1293" s="118"/>
      <c r="V1293" s="117">
        <v>-873114.73</v>
      </c>
      <c r="W1293" s="118"/>
      <c r="X1293" s="118"/>
      <c r="Y1293" s="118"/>
      <c r="Z1293" s="118"/>
      <c r="AA1293" s="118"/>
      <c r="AB1293" s="118"/>
      <c r="AC1293" s="118"/>
      <c r="AD1293" s="117"/>
      <c r="AE1293" s="118"/>
      <c r="AF1293" s="118"/>
      <c r="AG1293" s="117">
        <f t="shared" si="129"/>
        <v>0</v>
      </c>
      <c r="AH1293" s="117">
        <f t="shared" si="130"/>
        <v>-873114.73</v>
      </c>
      <c r="AI1293" s="117">
        <f t="shared" si="131"/>
        <v>0</v>
      </c>
      <c r="AJ1293" s="117">
        <f t="shared" si="132"/>
        <v>0</v>
      </c>
      <c r="AK1293" s="117">
        <f t="shared" si="133"/>
        <v>-873114.73</v>
      </c>
    </row>
    <row r="1294" spans="1:37" s="112" customFormat="1">
      <c r="A1294" s="111" t="s">
        <v>1914</v>
      </c>
      <c r="C1294" s="113" t="s">
        <v>359</v>
      </c>
      <c r="D1294" s="112" t="s">
        <v>360</v>
      </c>
      <c r="E1294" s="113" t="s">
        <v>1816</v>
      </c>
      <c r="F1294" s="112" t="s">
        <v>199</v>
      </c>
      <c r="G1294" s="113" t="s">
        <v>11</v>
      </c>
      <c r="H1294" s="115" t="s">
        <v>1325</v>
      </c>
      <c r="I1294" s="116" t="s">
        <v>1915</v>
      </c>
      <c r="J1294" s="117"/>
      <c r="K1294" s="117"/>
      <c r="L1294" s="117"/>
      <c r="M1294" s="117"/>
      <c r="N1294" s="117"/>
      <c r="O1294" s="117"/>
      <c r="P1294" s="117"/>
      <c r="Q1294" s="117"/>
      <c r="R1294" s="117"/>
      <c r="S1294" s="117">
        <v>-792537.14</v>
      </c>
      <c r="T1294" s="118"/>
      <c r="U1294" s="118"/>
      <c r="V1294" s="118"/>
      <c r="W1294" s="118"/>
      <c r="X1294" s="118"/>
      <c r="Y1294" s="118"/>
      <c r="Z1294" s="118"/>
      <c r="AA1294" s="118"/>
      <c r="AB1294" s="118"/>
      <c r="AC1294" s="118"/>
      <c r="AD1294" s="117"/>
      <c r="AE1294" s="118"/>
      <c r="AF1294" s="118"/>
      <c r="AG1294" s="117">
        <f t="shared" si="129"/>
        <v>0</v>
      </c>
      <c r="AH1294" s="117">
        <f t="shared" si="130"/>
        <v>-792537.14</v>
      </c>
      <c r="AI1294" s="117">
        <f t="shared" si="131"/>
        <v>0</v>
      </c>
      <c r="AJ1294" s="117">
        <f t="shared" si="132"/>
        <v>0</v>
      </c>
      <c r="AK1294" s="117">
        <f t="shared" si="133"/>
        <v>-792537.14</v>
      </c>
    </row>
    <row r="1295" spans="1:37" s="112" customFormat="1">
      <c r="A1295" s="111" t="s">
        <v>1914</v>
      </c>
      <c r="C1295" s="113" t="s">
        <v>362</v>
      </c>
      <c r="D1295" s="112" t="s">
        <v>363</v>
      </c>
      <c r="E1295" s="113" t="s">
        <v>1816</v>
      </c>
      <c r="F1295" s="112" t="s">
        <v>199</v>
      </c>
      <c r="G1295" s="113" t="s">
        <v>11</v>
      </c>
      <c r="H1295" s="115" t="s">
        <v>1325</v>
      </c>
      <c r="I1295" s="116" t="s">
        <v>1915</v>
      </c>
      <c r="J1295" s="117"/>
      <c r="K1295" s="117"/>
      <c r="L1295" s="117"/>
      <c r="M1295" s="117"/>
      <c r="N1295" s="117"/>
      <c r="O1295" s="117"/>
      <c r="P1295" s="117"/>
      <c r="Q1295" s="117"/>
      <c r="R1295" s="117"/>
      <c r="S1295" s="117">
        <v>-158507.43</v>
      </c>
      <c r="T1295" s="118"/>
      <c r="U1295" s="118"/>
      <c r="V1295" s="118"/>
      <c r="W1295" s="118"/>
      <c r="X1295" s="118"/>
      <c r="Y1295" s="118"/>
      <c r="Z1295" s="118"/>
      <c r="AA1295" s="118"/>
      <c r="AB1295" s="118"/>
      <c r="AC1295" s="118"/>
      <c r="AD1295" s="117"/>
      <c r="AE1295" s="118"/>
      <c r="AF1295" s="118"/>
      <c r="AG1295" s="117">
        <f t="shared" si="129"/>
        <v>0</v>
      </c>
      <c r="AH1295" s="117">
        <f t="shared" si="130"/>
        <v>-158507.43</v>
      </c>
      <c r="AI1295" s="117">
        <f t="shared" si="131"/>
        <v>0</v>
      </c>
      <c r="AJ1295" s="117">
        <f t="shared" si="132"/>
        <v>0</v>
      </c>
      <c r="AK1295" s="117">
        <f t="shared" si="133"/>
        <v>-158507.43</v>
      </c>
    </row>
    <row r="1296" spans="1:37" s="120" customFormat="1">
      <c r="A1296" s="119" t="s">
        <v>1916</v>
      </c>
      <c r="C1296" s="121" t="s">
        <v>153</v>
      </c>
      <c r="D1296" s="121" t="s">
        <v>1919</v>
      </c>
      <c r="E1296" s="121" t="s">
        <v>1816</v>
      </c>
      <c r="F1296" s="120" t="s">
        <v>200</v>
      </c>
      <c r="G1296" s="121" t="s">
        <v>201</v>
      </c>
      <c r="H1296" s="122" t="s">
        <v>1325</v>
      </c>
      <c r="I1296" s="123" t="s">
        <v>13</v>
      </c>
      <c r="J1296" s="124"/>
      <c r="K1296" s="124"/>
      <c r="L1296" s="124"/>
      <c r="M1296" s="124"/>
      <c r="N1296" s="124"/>
      <c r="O1296" s="124"/>
      <c r="P1296" s="124"/>
      <c r="Q1296" s="124"/>
      <c r="R1296" s="124"/>
      <c r="S1296" s="124">
        <f>241005.31-174000</f>
        <v>67005.31</v>
      </c>
      <c r="T1296" s="124">
        <f>787168.51-982000</f>
        <v>-194831.49</v>
      </c>
      <c r="U1296" s="124">
        <f>334019.57-1188000</f>
        <v>-853980.42999999993</v>
      </c>
      <c r="V1296" s="124">
        <f>282052.03-1402000</f>
        <v>-1119947.97</v>
      </c>
      <c r="W1296" s="124">
        <f>1912318.7-473000</f>
        <v>1439318.7</v>
      </c>
      <c r="X1296" s="124">
        <f>278732.54-268000</f>
        <v>10732.539999999979</v>
      </c>
      <c r="Y1296" s="124">
        <f>193007.54-353000</f>
        <v>-159992.46</v>
      </c>
      <c r="Z1296" s="124">
        <f>729323.07-387000</f>
        <v>342323.06999999995</v>
      </c>
      <c r="AA1296" s="124">
        <f>312037.76-215000</f>
        <v>97037.760000000009</v>
      </c>
      <c r="AB1296" s="124">
        <v>0</v>
      </c>
      <c r="AC1296" s="124">
        <f>33000-33000</f>
        <v>0</v>
      </c>
      <c r="AD1296" s="124">
        <f>210000-210000</f>
        <v>0</v>
      </c>
      <c r="AE1296" s="124">
        <f>33000-33000</f>
        <v>0</v>
      </c>
      <c r="AF1296" s="124">
        <f>473000-473000</f>
        <v>0</v>
      </c>
      <c r="AG1296" s="124">
        <f t="shared" si="129"/>
        <v>0</v>
      </c>
      <c r="AH1296" s="124">
        <f t="shared" si="130"/>
        <v>-372334.97000000009</v>
      </c>
      <c r="AI1296" s="124">
        <f t="shared" si="131"/>
        <v>0</v>
      </c>
      <c r="AJ1296" s="124">
        <f t="shared" si="132"/>
        <v>0</v>
      </c>
      <c r="AK1296" s="124">
        <f t="shared" si="133"/>
        <v>-372334.97000000009</v>
      </c>
    </row>
    <row r="1297" spans="1:37" s="120" customFormat="1">
      <c r="A1297" s="119" t="s">
        <v>1916</v>
      </c>
      <c r="C1297" s="120" t="s">
        <v>209</v>
      </c>
      <c r="D1297" s="120" t="s">
        <v>1208</v>
      </c>
      <c r="E1297" s="120" t="s">
        <v>122</v>
      </c>
      <c r="F1297" s="120" t="s">
        <v>12</v>
      </c>
      <c r="G1297" s="120" t="s">
        <v>133</v>
      </c>
      <c r="H1297" s="122" t="s">
        <v>1325</v>
      </c>
      <c r="I1297" s="123">
        <v>41258</v>
      </c>
      <c r="J1297" s="124"/>
      <c r="K1297" s="124"/>
      <c r="L1297" s="124"/>
      <c r="M1297" s="124"/>
      <c r="N1297" s="124"/>
      <c r="O1297" s="124"/>
      <c r="P1297" s="124"/>
      <c r="Q1297" s="124"/>
      <c r="R1297" s="124"/>
      <c r="S1297" s="125"/>
      <c r="T1297" s="125"/>
      <c r="U1297" s="125"/>
      <c r="V1297" s="125"/>
      <c r="W1297" s="125"/>
      <c r="X1297" s="125"/>
      <c r="Y1297" s="125"/>
      <c r="Z1297" s="125"/>
      <c r="AA1297" s="124">
        <f>275000-350000</f>
        <v>-75000</v>
      </c>
      <c r="AB1297" s="125"/>
      <c r="AC1297" s="125"/>
      <c r="AD1297" s="124"/>
      <c r="AE1297" s="125"/>
      <c r="AF1297" s="125"/>
      <c r="AG1297" s="124">
        <f t="shared" si="129"/>
        <v>0</v>
      </c>
      <c r="AH1297" s="124">
        <f t="shared" si="130"/>
        <v>-75000</v>
      </c>
      <c r="AI1297" s="124">
        <f t="shared" si="131"/>
        <v>0</v>
      </c>
      <c r="AJ1297" s="124">
        <f t="shared" si="132"/>
        <v>0</v>
      </c>
      <c r="AK1297" s="124">
        <f t="shared" si="133"/>
        <v>-75000</v>
      </c>
    </row>
    <row r="1298" spans="1:37" s="120" customFormat="1">
      <c r="A1298" s="119" t="s">
        <v>1917</v>
      </c>
      <c r="C1298" s="121" t="s">
        <v>1336</v>
      </c>
      <c r="D1298" s="121" t="s">
        <v>1469</v>
      </c>
      <c r="E1298" s="121" t="s">
        <v>1815</v>
      </c>
      <c r="F1298" s="120" t="s">
        <v>202</v>
      </c>
      <c r="G1298" s="121" t="s">
        <v>11</v>
      </c>
      <c r="H1298" s="122" t="s">
        <v>1325</v>
      </c>
      <c r="I1298" s="123" t="s">
        <v>1906</v>
      </c>
      <c r="J1298" s="124"/>
      <c r="K1298" s="124"/>
      <c r="L1298" s="124"/>
      <c r="M1298" s="124"/>
      <c r="N1298" s="124"/>
      <c r="O1298" s="124"/>
      <c r="P1298" s="124"/>
      <c r="Q1298" s="124"/>
      <c r="R1298" s="124"/>
      <c r="S1298" s="125"/>
      <c r="T1298" s="125"/>
      <c r="U1298" s="125"/>
      <c r="V1298" s="125"/>
      <c r="W1298" s="125"/>
      <c r="X1298" s="125"/>
      <c r="Y1298" s="125"/>
      <c r="Z1298" s="125"/>
      <c r="AA1298" s="124">
        <v>-1607513</v>
      </c>
      <c r="AB1298" s="125"/>
      <c r="AC1298" s="125"/>
      <c r="AD1298" s="124"/>
      <c r="AE1298" s="125"/>
      <c r="AF1298" s="125"/>
      <c r="AG1298" s="124">
        <f t="shared" si="129"/>
        <v>0</v>
      </c>
      <c r="AH1298" s="124">
        <f t="shared" si="130"/>
        <v>-1607513</v>
      </c>
      <c r="AI1298" s="124">
        <f t="shared" si="131"/>
        <v>0</v>
      </c>
      <c r="AJ1298" s="124">
        <f t="shared" si="132"/>
        <v>0</v>
      </c>
      <c r="AK1298" s="124">
        <f t="shared" si="133"/>
        <v>-1607513</v>
      </c>
    </row>
    <row r="1299" spans="1:37" s="120" customFormat="1">
      <c r="A1299" s="119" t="s">
        <v>1918</v>
      </c>
      <c r="C1299" s="120" t="s">
        <v>1281</v>
      </c>
      <c r="D1299" s="120" t="s">
        <v>1213</v>
      </c>
      <c r="E1299" s="120" t="s">
        <v>99</v>
      </c>
      <c r="F1299" s="120" t="s">
        <v>143</v>
      </c>
      <c r="G1299" s="120" t="s">
        <v>11</v>
      </c>
      <c r="H1299" s="122" t="s">
        <v>1325</v>
      </c>
      <c r="I1299" s="123">
        <v>41030</v>
      </c>
      <c r="J1299" s="124"/>
      <c r="K1299" s="124"/>
      <c r="L1299" s="124"/>
      <c r="M1299" s="124"/>
      <c r="N1299" s="124"/>
      <c r="O1299" s="124"/>
      <c r="P1299" s="124"/>
      <c r="Q1299" s="124"/>
      <c r="R1299" s="124"/>
      <c r="S1299" s="125"/>
      <c r="T1299" s="124">
        <v>-938756.09</v>
      </c>
      <c r="U1299" s="125"/>
      <c r="V1299" s="125"/>
      <c r="W1299" s="125"/>
      <c r="X1299" s="125"/>
      <c r="Y1299" s="125"/>
      <c r="Z1299" s="125"/>
      <c r="AA1299" s="125"/>
      <c r="AB1299" s="125"/>
      <c r="AC1299" s="125"/>
      <c r="AD1299" s="124"/>
      <c r="AE1299" s="125"/>
      <c r="AF1299" s="125"/>
      <c r="AG1299" s="124">
        <f t="shared" ref="AG1299" si="134">SUM(J1299:O1299)</f>
        <v>0</v>
      </c>
      <c r="AH1299" s="124">
        <f t="shared" ref="AH1299" si="135">SUM(P1299:AA1299)</f>
        <v>-938756.09</v>
      </c>
      <c r="AI1299" s="124">
        <f t="shared" ref="AI1299" si="136">SUM(AB1299:AD1299)</f>
        <v>0</v>
      </c>
      <c r="AJ1299" s="124">
        <f t="shared" ref="AJ1299" si="137">SUM(AE1299:AF1299)</f>
        <v>0</v>
      </c>
      <c r="AK1299" s="124">
        <f t="shared" ref="AK1299" si="138">SUM(J1299:AF1299)</f>
        <v>-938756.09</v>
      </c>
    </row>
    <row r="1300" spans="1:37" s="120" customFormat="1">
      <c r="A1300" s="119" t="s">
        <v>1918</v>
      </c>
      <c r="C1300" s="120" t="s">
        <v>1281</v>
      </c>
      <c r="D1300" s="120" t="s">
        <v>1213</v>
      </c>
      <c r="E1300" s="120" t="s">
        <v>99</v>
      </c>
      <c r="F1300" s="120" t="s">
        <v>141</v>
      </c>
      <c r="G1300" s="120" t="s">
        <v>133</v>
      </c>
      <c r="H1300" s="122" t="s">
        <v>1325</v>
      </c>
      <c r="I1300" s="123">
        <v>41030</v>
      </c>
      <c r="J1300" s="124"/>
      <c r="K1300" s="124"/>
      <c r="L1300" s="124"/>
      <c r="M1300" s="124"/>
      <c r="N1300" s="124"/>
      <c r="O1300" s="124"/>
      <c r="P1300" s="124"/>
      <c r="Q1300" s="124"/>
      <c r="R1300" s="124"/>
      <c r="S1300" s="125"/>
      <c r="T1300" s="124">
        <v>-3675082.06</v>
      </c>
      <c r="U1300" s="125"/>
      <c r="V1300" s="125"/>
      <c r="W1300" s="125"/>
      <c r="X1300" s="125"/>
      <c r="Y1300" s="125"/>
      <c r="Z1300" s="125"/>
      <c r="AA1300" s="125"/>
      <c r="AB1300" s="125"/>
      <c r="AC1300" s="125"/>
      <c r="AD1300" s="124"/>
      <c r="AE1300" s="125"/>
      <c r="AF1300" s="125"/>
      <c r="AG1300" s="124">
        <f t="shared" si="124"/>
        <v>0</v>
      </c>
      <c r="AH1300" s="124">
        <f t="shared" si="125"/>
        <v>-3675082.06</v>
      </c>
      <c r="AI1300" s="124">
        <f t="shared" si="126"/>
        <v>0</v>
      </c>
      <c r="AJ1300" s="124">
        <f t="shared" si="127"/>
        <v>0</v>
      </c>
      <c r="AK1300" s="124">
        <f t="shared" si="128"/>
        <v>-3675082.06</v>
      </c>
    </row>
    <row r="1301" spans="1:37" s="139" customFormat="1">
      <c r="A1301" s="138"/>
      <c r="D1301" s="139" t="s">
        <v>1951</v>
      </c>
      <c r="F1301" s="139" t="s">
        <v>199</v>
      </c>
      <c r="G1301" s="139" t="s">
        <v>11</v>
      </c>
      <c r="H1301" s="140" t="s">
        <v>1325</v>
      </c>
      <c r="I1301" s="141"/>
      <c r="J1301" s="142"/>
      <c r="K1301" s="142"/>
      <c r="L1301" s="142"/>
      <c r="M1301" s="142"/>
      <c r="N1301" s="142"/>
      <c r="O1301" s="142"/>
      <c r="P1301" s="142"/>
      <c r="Q1301" s="142"/>
      <c r="R1301" s="142"/>
      <c r="S1301" s="142">
        <f>-'Removal Cal Apr12-May13'!E66</f>
        <v>-1820859.5873407051</v>
      </c>
      <c r="T1301" s="142">
        <f>-'Removal Cal Apr12-May13'!F66</f>
        <v>-829244.16424111591</v>
      </c>
      <c r="U1301" s="142">
        <f>-'Removal Cal Apr12-May13'!G66</f>
        <v>-1274731.947889965</v>
      </c>
      <c r="V1301" s="142">
        <f>-'Removal Cal Apr12-May13'!H66</f>
        <v>-974128.53184449847</v>
      </c>
      <c r="W1301" s="142">
        <f>-'Removal Cal Apr12-May13'!I66</f>
        <v>-359912.27817600063</v>
      </c>
      <c r="X1301" s="142">
        <f>-'Removal Cal Apr12-May13'!J66</f>
        <v>-125551.00457357761</v>
      </c>
      <c r="Y1301" s="142">
        <f>-'Removal Cal Apr12-May13'!K66</f>
        <v>-580608.50657738291</v>
      </c>
      <c r="Z1301" s="142">
        <f>-'Removal Cal Apr12-May13'!L66</f>
        <v>-595470.95432197535</v>
      </c>
      <c r="AA1301" s="142">
        <f>-'Removal Cal Apr12-May13'!M66</f>
        <v>-886754.39709334576</v>
      </c>
      <c r="AB1301" s="142">
        <f>-'Removal Cal Apr12-May13'!N66</f>
        <v>0</v>
      </c>
      <c r="AC1301" s="142">
        <f>-'Removal Cal Apr12-May13'!O66</f>
        <v>0</v>
      </c>
      <c r="AD1301" s="142">
        <f>-'Removal Cal Apr12-May13'!P66</f>
        <v>0</v>
      </c>
      <c r="AE1301" s="142">
        <f>-'Removal Cal Apr12-May13'!Q66</f>
        <v>-1814037.8081121854</v>
      </c>
      <c r="AF1301" s="142">
        <f>-'Removal Cal Apr12-May13'!R66</f>
        <v>-471440.42094906437</v>
      </c>
      <c r="AG1301" s="142">
        <f t="shared" ref="AG1301:AG1313" si="139">SUM(J1301:O1301)</f>
        <v>0</v>
      </c>
      <c r="AH1301" s="142">
        <f t="shared" ref="AH1301:AH1313" si="140">SUM(P1301:AA1301)</f>
        <v>-7447261.3720585657</v>
      </c>
      <c r="AI1301" s="142">
        <f t="shared" ref="AI1301:AI1313" si="141">SUM(AB1301:AD1301)</f>
        <v>0</v>
      </c>
      <c r="AJ1301" s="142">
        <f t="shared" ref="AJ1301:AJ1313" si="142">SUM(AE1301:AF1301)</f>
        <v>-2285478.2290612496</v>
      </c>
      <c r="AK1301" s="142">
        <f t="shared" ref="AK1301:AK1313" si="143">SUM(J1301:AF1301)</f>
        <v>-9732739.6011198163</v>
      </c>
    </row>
    <row r="1302" spans="1:37" s="139" customFormat="1">
      <c r="A1302" s="138"/>
      <c r="D1302" s="139" t="s">
        <v>1951</v>
      </c>
      <c r="F1302" s="139" t="s">
        <v>141</v>
      </c>
      <c r="G1302" s="139" t="s">
        <v>142</v>
      </c>
      <c r="H1302" s="140" t="s">
        <v>1325</v>
      </c>
      <c r="I1302" s="141"/>
      <c r="J1302" s="142"/>
      <c r="K1302" s="142"/>
      <c r="L1302" s="142"/>
      <c r="M1302" s="142"/>
      <c r="N1302" s="142"/>
      <c r="O1302" s="142"/>
      <c r="P1302" s="142"/>
      <c r="Q1302" s="142"/>
      <c r="R1302" s="142"/>
      <c r="S1302" s="142">
        <f>-'Removal Cal Apr12-May13'!E67</f>
        <v>-61589.46773354218</v>
      </c>
      <c r="T1302" s="142">
        <f>-'Removal Cal Apr12-May13'!F67</f>
        <v>-22096.835602454063</v>
      </c>
      <c r="U1302" s="142">
        <f>-'Removal Cal Apr12-May13'!G67</f>
        <v>-39683.804152718854</v>
      </c>
      <c r="V1302" s="142">
        <f>-'Removal Cal Apr12-May13'!H67</f>
        <v>-36482.881352746022</v>
      </c>
      <c r="W1302" s="142">
        <f>-'Removal Cal Apr12-May13'!I67</f>
        <v>-55930.073453076759</v>
      </c>
      <c r="X1302" s="142">
        <f>-'Removal Cal Apr12-May13'!J67</f>
        <v>-21751.8512959373</v>
      </c>
      <c r="Y1302" s="142">
        <f>-'Removal Cal Apr12-May13'!K67</f>
        <v>-40645.54003742378</v>
      </c>
      <c r="Z1302" s="142">
        <f>-'Removal Cal Apr12-May13'!L67</f>
        <v>-27908.679353322474</v>
      </c>
      <c r="AA1302" s="142">
        <f>-'Removal Cal Apr12-May13'!M67</f>
        <v>-17606.123952226484</v>
      </c>
      <c r="AB1302" s="142">
        <f>-'Removal Cal Apr12-May13'!N67</f>
        <v>-98184.050808522312</v>
      </c>
      <c r="AC1302" s="142">
        <f>-'Removal Cal Apr12-May13'!O67</f>
        <v>-102653.75235563135</v>
      </c>
      <c r="AD1302" s="142">
        <f>-'Removal Cal Apr12-May13'!P67</f>
        <v>-58040.963305107784</v>
      </c>
      <c r="AE1302" s="142">
        <f>-'Removal Cal Apr12-May13'!Q67</f>
        <v>-54316.671638813539</v>
      </c>
      <c r="AF1302" s="142">
        <f>-'Removal Cal Apr12-May13'!R67</f>
        <v>-4255.9247682556179</v>
      </c>
      <c r="AG1302" s="142">
        <f t="shared" si="139"/>
        <v>0</v>
      </c>
      <c r="AH1302" s="142">
        <f t="shared" si="140"/>
        <v>-323695.2569334479</v>
      </c>
      <c r="AI1302" s="142">
        <f t="shared" si="141"/>
        <v>-258878.76646926143</v>
      </c>
      <c r="AJ1302" s="142">
        <f t="shared" si="142"/>
        <v>-58572.596407069155</v>
      </c>
      <c r="AK1302" s="142">
        <f t="shared" si="143"/>
        <v>-641146.61980977864</v>
      </c>
    </row>
    <row r="1303" spans="1:37" s="139" customFormat="1">
      <c r="A1303" s="138"/>
      <c r="D1303" s="139" t="s">
        <v>1951</v>
      </c>
      <c r="F1303" s="139" t="s">
        <v>141</v>
      </c>
      <c r="G1303" s="139" t="s">
        <v>146</v>
      </c>
      <c r="H1303" s="140" t="s">
        <v>1325</v>
      </c>
      <c r="I1303" s="141"/>
      <c r="J1303" s="142"/>
      <c r="K1303" s="142"/>
      <c r="L1303" s="142"/>
      <c r="M1303" s="142"/>
      <c r="N1303" s="142"/>
      <c r="O1303" s="142"/>
      <c r="P1303" s="142"/>
      <c r="Q1303" s="142"/>
      <c r="R1303" s="142"/>
      <c r="S1303" s="142">
        <f>-'Removal Cal Apr12-May13'!E68</f>
        <v>-131810.00308073845</v>
      </c>
      <c r="T1303" s="142">
        <f>-'Removal Cal Apr12-May13'!F68</f>
        <v>-46523.96432038246</v>
      </c>
      <c r="U1303" s="142">
        <f>-'Removal Cal Apr12-May13'!G68</f>
        <v>-83992.554733781843</v>
      </c>
      <c r="V1303" s="142">
        <f>-'Removal Cal Apr12-May13'!H68</f>
        <v>-80594.353037976791</v>
      </c>
      <c r="W1303" s="142">
        <f>-'Removal Cal Apr12-May13'!I68</f>
        <v>-110197.13148775781</v>
      </c>
      <c r="X1303" s="142">
        <f>-'Removal Cal Apr12-May13'!J68</f>
        <v>-45987.016087483018</v>
      </c>
      <c r="Y1303" s="142">
        <f>-'Removal Cal Apr12-May13'!K68</f>
        <v>-88669.912507724977</v>
      </c>
      <c r="Z1303" s="142">
        <f>-'Removal Cal Apr12-May13'!L68</f>
        <v>-63154.280184137533</v>
      </c>
      <c r="AA1303" s="142">
        <f>-'Removal Cal Apr12-May13'!M68</f>
        <v>-33884.98366276834</v>
      </c>
      <c r="AB1303" s="142">
        <f>-'Removal Cal Apr12-May13'!N68</f>
        <v>-110487.42564811416</v>
      </c>
      <c r="AC1303" s="142">
        <f>-'Removal Cal Apr12-May13'!O68</f>
        <v>-109554.22435597793</v>
      </c>
      <c r="AD1303" s="142">
        <f>-'Removal Cal Apr12-May13'!P68</f>
        <v>-64110.710332452349</v>
      </c>
      <c r="AE1303" s="142">
        <f>-'Removal Cal Apr12-May13'!Q68</f>
        <v>-79269.59980078433</v>
      </c>
      <c r="AF1303" s="142">
        <f>-'Removal Cal Apr12-May13'!R68</f>
        <v>-5893.5043870482159</v>
      </c>
      <c r="AG1303" s="142">
        <f t="shared" si="139"/>
        <v>0</v>
      </c>
      <c r="AH1303" s="142">
        <f t="shared" si="140"/>
        <v>-684814.19910275121</v>
      </c>
      <c r="AI1303" s="142">
        <f t="shared" si="141"/>
        <v>-284152.36033654446</v>
      </c>
      <c r="AJ1303" s="142">
        <f t="shared" si="142"/>
        <v>-85163.104187832549</v>
      </c>
      <c r="AK1303" s="142">
        <f t="shared" si="143"/>
        <v>-1054129.6636271283</v>
      </c>
    </row>
    <row r="1304" spans="1:37" s="139" customFormat="1">
      <c r="A1304" s="138"/>
      <c r="D1304" s="139" t="s">
        <v>1951</v>
      </c>
      <c r="F1304" s="139" t="s">
        <v>141</v>
      </c>
      <c r="G1304" s="139" t="s">
        <v>144</v>
      </c>
      <c r="H1304" s="140" t="s">
        <v>1325</v>
      </c>
      <c r="I1304" s="141"/>
      <c r="J1304" s="142"/>
      <c r="K1304" s="142"/>
      <c r="L1304" s="142"/>
      <c r="M1304" s="142"/>
      <c r="N1304" s="142"/>
      <c r="O1304" s="142"/>
      <c r="P1304" s="142"/>
      <c r="Q1304" s="142"/>
      <c r="R1304" s="142"/>
      <c r="S1304" s="142">
        <f>-'Removal Cal Apr12-May13'!E69</f>
        <v>-318659.80700807564</v>
      </c>
      <c r="T1304" s="142">
        <f>-'Removal Cal Apr12-May13'!F69</f>
        <v>-109982.09089962245</v>
      </c>
      <c r="U1304" s="142">
        <f>-'Removal Cal Apr12-May13'!G69</f>
        <v>-203541.15184162426</v>
      </c>
      <c r="V1304" s="142">
        <f>-'Removal Cal Apr12-May13'!H69</f>
        <v>-177051.82372487284</v>
      </c>
      <c r="W1304" s="142">
        <f>-'Removal Cal Apr12-May13'!I69</f>
        <v>-257083.10266693184</v>
      </c>
      <c r="X1304" s="142">
        <f>-'Removal Cal Apr12-May13'!J69</f>
        <v>-96400.28896018659</v>
      </c>
      <c r="Y1304" s="142">
        <f>-'Removal Cal Apr12-May13'!K69</f>
        <v>-192069.44884174821</v>
      </c>
      <c r="Z1304" s="142">
        <f>-'Removal Cal Apr12-May13'!L69</f>
        <v>-136720.97953077836</v>
      </c>
      <c r="AA1304" s="142">
        <f>-'Removal Cal Apr12-May13'!M69</f>
        <v>-84830.204426453885</v>
      </c>
      <c r="AB1304" s="142">
        <f>-'Removal Cal Apr12-May13'!N69</f>
        <v>-658195.34540111432</v>
      </c>
      <c r="AC1304" s="142">
        <f>-'Removal Cal Apr12-May13'!O69</f>
        <v>-1252953.9122429772</v>
      </c>
      <c r="AD1304" s="142">
        <f>-'Removal Cal Apr12-May13'!P69</f>
        <v>-401347.15646503173</v>
      </c>
      <c r="AE1304" s="142">
        <f>-'Removal Cal Apr12-May13'!Q69</f>
        <v>-404196.99081711372</v>
      </c>
      <c r="AF1304" s="142">
        <f>-'Removal Cal Apr12-May13'!R69</f>
        <v>-30077.108454961541</v>
      </c>
      <c r="AG1304" s="142">
        <f t="shared" si="139"/>
        <v>0</v>
      </c>
      <c r="AH1304" s="142">
        <f t="shared" si="140"/>
        <v>-1576338.897900294</v>
      </c>
      <c r="AI1304" s="142">
        <f t="shared" si="141"/>
        <v>-2312496.4141091234</v>
      </c>
      <c r="AJ1304" s="142">
        <f t="shared" si="142"/>
        <v>-434274.09927207528</v>
      </c>
      <c r="AK1304" s="142">
        <f t="shared" si="143"/>
        <v>-4323109.4112814916</v>
      </c>
    </row>
    <row r="1305" spans="1:37" s="139" customFormat="1">
      <c r="A1305" s="138"/>
      <c r="D1305" s="139" t="s">
        <v>1951</v>
      </c>
      <c r="F1305" s="139" t="s">
        <v>141</v>
      </c>
      <c r="G1305" s="139" t="s">
        <v>133</v>
      </c>
      <c r="H1305" s="140" t="s">
        <v>1325</v>
      </c>
      <c r="I1305" s="141"/>
      <c r="J1305" s="142"/>
      <c r="K1305" s="142"/>
      <c r="L1305" s="142"/>
      <c r="M1305" s="142"/>
      <c r="N1305" s="142"/>
      <c r="O1305" s="142"/>
      <c r="P1305" s="142"/>
      <c r="Q1305" s="142"/>
      <c r="R1305" s="142"/>
      <c r="S1305" s="142">
        <f>-'Removal Cal Apr12-May13'!E70</f>
        <v>-412032.00362194859</v>
      </c>
      <c r="T1305" s="142">
        <f>-'Removal Cal Apr12-May13'!F70</f>
        <v>-956894.8255787337</v>
      </c>
      <c r="U1305" s="142">
        <f>-'Removal Cal Apr12-May13'!G70</f>
        <v>-774507.27995795861</v>
      </c>
      <c r="V1305" s="142">
        <f>-'Removal Cal Apr12-May13'!H70</f>
        <v>-301977.91205149476</v>
      </c>
      <c r="W1305" s="142">
        <f>-'Removal Cal Apr12-May13'!I70</f>
        <v>-424979.02348044817</v>
      </c>
      <c r="X1305" s="142">
        <f>-'Removal Cal Apr12-May13'!J70</f>
        <v>-170898.75451042931</v>
      </c>
      <c r="Y1305" s="142">
        <f>-'Removal Cal Apr12-May13'!K70</f>
        <v>-330143.59082885477</v>
      </c>
      <c r="Z1305" s="142">
        <f>-'Removal Cal Apr12-May13'!L70</f>
        <v>-221253.40750012049</v>
      </c>
      <c r="AA1305" s="142">
        <f>-'Removal Cal Apr12-May13'!M70</f>
        <v>-131085.39970699392</v>
      </c>
      <c r="AB1305" s="142">
        <f>-'Removal Cal Apr12-May13'!N70</f>
        <v>-732883.2083961087</v>
      </c>
      <c r="AC1305" s="142">
        <f>-'Removal Cal Apr12-May13'!O70</f>
        <v>-723692.43233071477</v>
      </c>
      <c r="AD1305" s="142">
        <f>-'Removal Cal Apr12-May13'!P70</f>
        <v>-396909.31816650438</v>
      </c>
      <c r="AE1305" s="142">
        <f>-'Removal Cal Apr12-May13'!Q70</f>
        <v>-454742.77972609247</v>
      </c>
      <c r="AF1305" s="142">
        <f>-'Removal Cal Apr12-May13'!R70</f>
        <v>-97775.095387202236</v>
      </c>
      <c r="AG1305" s="142">
        <f t="shared" si="139"/>
        <v>0</v>
      </c>
      <c r="AH1305" s="142">
        <f t="shared" si="140"/>
        <v>-3723772.1972369817</v>
      </c>
      <c r="AI1305" s="142">
        <f t="shared" si="141"/>
        <v>-1853484.9588933277</v>
      </c>
      <c r="AJ1305" s="142">
        <f t="shared" si="142"/>
        <v>-552517.87511329469</v>
      </c>
      <c r="AK1305" s="142">
        <f t="shared" si="143"/>
        <v>-6129775.0312436046</v>
      </c>
    </row>
    <row r="1306" spans="1:37" s="139" customFormat="1">
      <c r="A1306" s="138"/>
      <c r="D1306" s="139" t="s">
        <v>1951</v>
      </c>
      <c r="F1306" s="139" t="s">
        <v>141</v>
      </c>
      <c r="G1306" s="139" t="s">
        <v>145</v>
      </c>
      <c r="H1306" s="140" t="s">
        <v>1325</v>
      </c>
      <c r="I1306" s="141"/>
      <c r="J1306" s="142"/>
      <c r="K1306" s="142"/>
      <c r="L1306" s="142"/>
      <c r="M1306" s="142"/>
      <c r="N1306" s="142"/>
      <c r="O1306" s="142"/>
      <c r="P1306" s="142"/>
      <c r="Q1306" s="142"/>
      <c r="R1306" s="142"/>
      <c r="S1306" s="142">
        <f>-'Removal Cal Apr12-May13'!E71</f>
        <v>-91385.006991588074</v>
      </c>
      <c r="T1306" s="142">
        <f>-'Removal Cal Apr12-May13'!F71</f>
        <v>-32707.465652567713</v>
      </c>
      <c r="U1306" s="142">
        <f>-'Removal Cal Apr12-May13'!G71</f>
        <v>-58841.969922233744</v>
      </c>
      <c r="V1306" s="142">
        <f>-'Removal Cal Apr12-May13'!H71</f>
        <v>-53020.160791464768</v>
      </c>
      <c r="W1306" s="142">
        <f>-'Removal Cal Apr12-May13'!I71</f>
        <v>-76658.59638028004</v>
      </c>
      <c r="X1306" s="142">
        <f>-'Removal Cal Apr12-May13'!J71</f>
        <v>-29613.898958201207</v>
      </c>
      <c r="Y1306" s="142">
        <f>-'Removal Cal Apr12-May13'!K71</f>
        <v>-57029.148641570857</v>
      </c>
      <c r="Z1306" s="142">
        <f>-'Removal Cal Apr12-May13'!L71</f>
        <v>-34602.365848823283</v>
      </c>
      <c r="AA1306" s="142">
        <f>-'Removal Cal Apr12-May13'!M71</f>
        <v>-23063.301779134301</v>
      </c>
      <c r="AB1306" s="142">
        <f>-'Removal Cal Apr12-May13'!N71</f>
        <v>-150272.18094043405</v>
      </c>
      <c r="AC1306" s="142">
        <f>-'Removal Cal Apr12-May13'!O71</f>
        <v>-161028.08896351993</v>
      </c>
      <c r="AD1306" s="142">
        <f>-'Removal Cal Apr12-May13'!P71</f>
        <v>-97107.417376814934</v>
      </c>
      <c r="AE1306" s="142">
        <f>-'Removal Cal Apr12-May13'!Q71</f>
        <v>-93410.587182977266</v>
      </c>
      <c r="AF1306" s="142">
        <f>-'Removal Cal Apr12-May13'!R71</f>
        <v>-16164.528618954677</v>
      </c>
      <c r="AG1306" s="142">
        <f t="shared" si="139"/>
        <v>0</v>
      </c>
      <c r="AH1306" s="142">
        <f t="shared" si="140"/>
        <v>-456921.91496586404</v>
      </c>
      <c r="AI1306" s="142">
        <f t="shared" si="141"/>
        <v>-408407.68728076894</v>
      </c>
      <c r="AJ1306" s="142">
        <f t="shared" si="142"/>
        <v>-109575.11580193194</v>
      </c>
      <c r="AK1306" s="142">
        <f t="shared" si="143"/>
        <v>-974904.71804856497</v>
      </c>
    </row>
    <row r="1307" spans="1:37" s="139" customFormat="1">
      <c r="A1307" s="138"/>
      <c r="D1307" s="139" t="s">
        <v>1951</v>
      </c>
      <c r="F1307" s="139" t="s">
        <v>141</v>
      </c>
      <c r="G1307" s="139" t="s">
        <v>147</v>
      </c>
      <c r="H1307" s="140" t="s">
        <v>1325</v>
      </c>
      <c r="I1307" s="141"/>
      <c r="J1307" s="142"/>
      <c r="K1307" s="142"/>
      <c r="L1307" s="142"/>
      <c r="M1307" s="142"/>
      <c r="N1307" s="142"/>
      <c r="O1307" s="142"/>
      <c r="P1307" s="142"/>
      <c r="Q1307" s="142"/>
      <c r="R1307" s="142"/>
      <c r="S1307" s="142">
        <f>-'Removal Cal Apr12-May13'!E72</f>
        <v>-154059.3574492101</v>
      </c>
      <c r="T1307" s="142">
        <f>-'Removal Cal Apr12-May13'!F72</f>
        <v>-55196.136979435934</v>
      </c>
      <c r="U1307" s="142">
        <f>-'Removal Cal Apr12-May13'!G72</f>
        <v>-99255.642939744605</v>
      </c>
      <c r="V1307" s="142">
        <f>-'Removal Cal Apr12-May13'!H72</f>
        <v>-102467.33690917784</v>
      </c>
      <c r="W1307" s="142">
        <f>-'Removal Cal Apr12-May13'!I72</f>
        <v>-141628.91350547282</v>
      </c>
      <c r="X1307" s="142">
        <f>-'Removal Cal Apr12-May13'!J72</f>
        <v>-57415.834112702782</v>
      </c>
      <c r="Y1307" s="142">
        <f>-'Removal Cal Apr12-May13'!K72</f>
        <v>-113043.06852587774</v>
      </c>
      <c r="Z1307" s="142">
        <f>-'Removal Cal Apr12-May13'!L72</f>
        <v>-78279.16614824938</v>
      </c>
      <c r="AA1307" s="142">
        <f>-'Removal Cal Apr12-May13'!M72</f>
        <v>-74415.135462228151</v>
      </c>
      <c r="AB1307" s="142">
        <f>-'Removal Cal Apr12-May13'!N72</f>
        <v>-235405.2887936999</v>
      </c>
      <c r="AC1307" s="142">
        <f>-'Removal Cal Apr12-May13'!O72</f>
        <v>-253151.74959210402</v>
      </c>
      <c r="AD1307" s="142">
        <f>-'Removal Cal Apr12-May13'!P72</f>
        <v>-136096.31104140484</v>
      </c>
      <c r="AE1307" s="142">
        <f>-'Removal Cal Apr12-May13'!Q72</f>
        <v>-160892.79573325548</v>
      </c>
      <c r="AF1307" s="142">
        <f>-'Removal Cal Apr12-May13'!R72</f>
        <v>-12829.956500815499</v>
      </c>
      <c r="AG1307" s="142">
        <f t="shared" si="139"/>
        <v>0</v>
      </c>
      <c r="AH1307" s="142">
        <f t="shared" si="140"/>
        <v>-875760.59203209938</v>
      </c>
      <c r="AI1307" s="142">
        <f t="shared" si="141"/>
        <v>-624653.34942720877</v>
      </c>
      <c r="AJ1307" s="142">
        <f t="shared" si="142"/>
        <v>-173722.75223407097</v>
      </c>
      <c r="AK1307" s="142">
        <f t="shared" si="143"/>
        <v>-1674136.6936933789</v>
      </c>
    </row>
    <row r="1308" spans="1:37" s="139" customFormat="1">
      <c r="A1308" s="138"/>
      <c r="D1308" s="139" t="s">
        <v>1951</v>
      </c>
      <c r="F1308" s="139" t="s">
        <v>12</v>
      </c>
      <c r="G1308" s="139" t="s">
        <v>10</v>
      </c>
      <c r="H1308" s="140" t="s">
        <v>1325</v>
      </c>
      <c r="I1308" s="141"/>
      <c r="J1308" s="142"/>
      <c r="K1308" s="142"/>
      <c r="L1308" s="142"/>
      <c r="M1308" s="142"/>
      <c r="N1308" s="142"/>
      <c r="O1308" s="142"/>
      <c r="P1308" s="142"/>
      <c r="Q1308" s="142"/>
      <c r="R1308" s="142"/>
      <c r="S1308" s="142">
        <f>-'Removal Cal Apr12-May13'!E73</f>
        <v>-459186.21890619065</v>
      </c>
      <c r="T1308" s="142">
        <f>-'Removal Cal Apr12-May13'!F73</f>
        <v>-145844.20839864624</v>
      </c>
      <c r="U1308" s="142">
        <f>-'Removal Cal Apr12-May13'!G73</f>
        <v>-601139.75495171803</v>
      </c>
      <c r="V1308" s="142">
        <f>-'Removal Cal Apr12-May13'!H73</f>
        <v>-222779.0194791113</v>
      </c>
      <c r="W1308" s="142">
        <f>-'Removal Cal Apr12-May13'!I73</f>
        <v>-345727.03497906611</v>
      </c>
      <c r="X1308" s="142">
        <f>-'Removal Cal Apr12-May13'!J73</f>
        <v>-234303.21127708475</v>
      </c>
      <c r="Y1308" s="142">
        <f>-'Removal Cal Apr12-May13'!K73</f>
        <v>-419284.48779537273</v>
      </c>
      <c r="Z1308" s="142">
        <f>-'Removal Cal Apr12-May13'!L73</f>
        <v>-248619.53146817701</v>
      </c>
      <c r="AA1308" s="142">
        <f>-'Removal Cal Apr12-May13'!M73</f>
        <v>-273370.1997322971</v>
      </c>
      <c r="AB1308" s="142">
        <f>-'Removal Cal Apr12-May13'!N73</f>
        <v>-797215.09622651048</v>
      </c>
      <c r="AC1308" s="142">
        <f>-'Removal Cal Apr12-May13'!O73</f>
        <v>-490846.43945909099</v>
      </c>
      <c r="AD1308" s="142">
        <f>-'Removal Cal Apr12-May13'!P73</f>
        <v>-240819.93804504292</v>
      </c>
      <c r="AE1308" s="142">
        <f>-'Removal Cal Apr12-May13'!Q73</f>
        <v>-255092.9826086555</v>
      </c>
      <c r="AF1308" s="142">
        <f>-'Removal Cal Apr12-May13'!R73</f>
        <v>-27129.350683972294</v>
      </c>
      <c r="AG1308" s="142">
        <f t="shared" si="139"/>
        <v>0</v>
      </c>
      <c r="AH1308" s="142">
        <f t="shared" si="140"/>
        <v>-2950253.6669876641</v>
      </c>
      <c r="AI1308" s="142">
        <f t="shared" si="141"/>
        <v>-1528881.4737306442</v>
      </c>
      <c r="AJ1308" s="142">
        <f t="shared" si="142"/>
        <v>-282222.33329262777</v>
      </c>
      <c r="AK1308" s="142">
        <f t="shared" si="143"/>
        <v>-4761357.474010936</v>
      </c>
    </row>
    <row r="1309" spans="1:37" s="139" customFormat="1">
      <c r="A1309" s="138"/>
      <c r="D1309" s="139" t="s">
        <v>1951</v>
      </c>
      <c r="F1309" s="139" t="s">
        <v>198</v>
      </c>
      <c r="G1309" s="139" t="s">
        <v>205</v>
      </c>
      <c r="H1309" s="140" t="s">
        <v>1325</v>
      </c>
      <c r="I1309" s="141"/>
      <c r="J1309" s="142"/>
      <c r="K1309" s="142"/>
      <c r="L1309" s="142"/>
      <c r="M1309" s="142"/>
      <c r="N1309" s="142"/>
      <c r="O1309" s="142"/>
      <c r="P1309" s="142"/>
      <c r="Q1309" s="142"/>
      <c r="R1309" s="142"/>
      <c r="S1309" s="142">
        <f>-'Removal Cal Apr12-May13'!E74</f>
        <v>-7017.3627939640473</v>
      </c>
      <c r="T1309" s="142">
        <f>-'Removal Cal Apr12-May13'!F74</f>
        <v>-35874.674458850037</v>
      </c>
      <c r="U1309" s="142">
        <f>-'Removal Cal Apr12-May13'!G74</f>
        <v>-38822.329769283133</v>
      </c>
      <c r="V1309" s="142">
        <f>-'Removal Cal Apr12-May13'!H74</f>
        <v>-1993398.5310655676</v>
      </c>
      <c r="W1309" s="142">
        <f>-'Removal Cal Apr12-May13'!I74</f>
        <v>-738097.1708577642</v>
      </c>
      <c r="X1309" s="142">
        <f>-'Removal Cal Apr12-May13'!J74</f>
        <v>-2746822.2406877633</v>
      </c>
      <c r="Y1309" s="142">
        <f>-'Removal Cal Apr12-May13'!K74</f>
        <v>-409132.13914351811</v>
      </c>
      <c r="Z1309" s="142">
        <f>-'Removal Cal Apr12-May13'!L74</f>
        <v>-1299225.0049371363</v>
      </c>
      <c r="AA1309" s="142">
        <f>-'Removal Cal Apr12-May13'!M74</f>
        <v>-416981.12757092068</v>
      </c>
      <c r="AB1309" s="142">
        <f>-'Removal Cal Apr12-May13'!N74</f>
        <v>-26480.809179437834</v>
      </c>
      <c r="AC1309" s="142">
        <f>-'Removal Cal Apr12-May13'!O74</f>
        <v>-24943.523678530302</v>
      </c>
      <c r="AD1309" s="142">
        <f>-'Removal Cal Apr12-May13'!P74</f>
        <v>-1498.1455566500915</v>
      </c>
      <c r="AE1309" s="142">
        <f>-'Removal Cal Apr12-May13'!Q74</f>
        <v>0</v>
      </c>
      <c r="AF1309" s="142">
        <f>-'Removal Cal Apr12-May13'!R74</f>
        <v>-9708.1818892630163</v>
      </c>
      <c r="AG1309" s="142">
        <f t="shared" si="139"/>
        <v>0</v>
      </c>
      <c r="AH1309" s="142">
        <f t="shared" si="140"/>
        <v>-7685370.5812847679</v>
      </c>
      <c r="AI1309" s="142">
        <f t="shared" si="141"/>
        <v>-52922.478414618228</v>
      </c>
      <c r="AJ1309" s="142">
        <f t="shared" si="142"/>
        <v>-9708.1818892630163</v>
      </c>
      <c r="AK1309" s="142">
        <f t="shared" si="143"/>
        <v>-7748001.2415886493</v>
      </c>
    </row>
    <row r="1310" spans="1:37" s="139" customFormat="1">
      <c r="A1310" s="138"/>
      <c r="D1310" s="139" t="s">
        <v>1951</v>
      </c>
      <c r="F1310" s="139" t="s">
        <v>198</v>
      </c>
      <c r="G1310" s="139" t="s">
        <v>204</v>
      </c>
      <c r="H1310" s="140" t="s">
        <v>1325</v>
      </c>
      <c r="I1310" s="141"/>
      <c r="J1310" s="142"/>
      <c r="K1310" s="142"/>
      <c r="L1310" s="142"/>
      <c r="M1310" s="142"/>
      <c r="N1310" s="142"/>
      <c r="O1310" s="142"/>
      <c r="P1310" s="142"/>
      <c r="Q1310" s="142"/>
      <c r="R1310" s="142"/>
      <c r="S1310" s="142">
        <f>-'Removal Cal Apr12-May13'!E75</f>
        <v>-18320.380277215081</v>
      </c>
      <c r="T1310" s="142">
        <f>-'Removal Cal Apr12-May13'!F75</f>
        <v>0</v>
      </c>
      <c r="U1310" s="142">
        <f>-'Removal Cal Apr12-May13'!G75</f>
        <v>0</v>
      </c>
      <c r="V1310" s="142">
        <f>-'Removal Cal Apr12-May13'!H75</f>
        <v>0</v>
      </c>
      <c r="W1310" s="142">
        <f>-'Removal Cal Apr12-May13'!I75</f>
        <v>0</v>
      </c>
      <c r="X1310" s="142">
        <f>-'Removal Cal Apr12-May13'!J75</f>
        <v>0</v>
      </c>
      <c r="Y1310" s="142">
        <f>-'Removal Cal Apr12-May13'!K75</f>
        <v>0</v>
      </c>
      <c r="Z1310" s="142">
        <f>-'Removal Cal Apr12-May13'!L75</f>
        <v>-1029820.7405216713</v>
      </c>
      <c r="AA1310" s="142">
        <f>-'Removal Cal Apr12-May13'!M75</f>
        <v>-33238.008367529779</v>
      </c>
      <c r="AB1310" s="142">
        <f>-'Removal Cal Apr12-May13'!N75</f>
        <v>0</v>
      </c>
      <c r="AC1310" s="142">
        <f>-'Removal Cal Apr12-May13'!O75</f>
        <v>0</v>
      </c>
      <c r="AD1310" s="142">
        <f>-'Removal Cal Apr12-May13'!P75</f>
        <v>0</v>
      </c>
      <c r="AE1310" s="142">
        <f>-'Removal Cal Apr12-May13'!Q75</f>
        <v>0</v>
      </c>
      <c r="AF1310" s="142">
        <f>-'Removal Cal Apr12-May13'!R75</f>
        <v>0</v>
      </c>
      <c r="AG1310" s="142">
        <f t="shared" si="139"/>
        <v>0</v>
      </c>
      <c r="AH1310" s="142">
        <f t="shared" si="140"/>
        <v>-1081379.1291664161</v>
      </c>
      <c r="AI1310" s="142">
        <f t="shared" si="141"/>
        <v>0</v>
      </c>
      <c r="AJ1310" s="142">
        <f t="shared" si="142"/>
        <v>0</v>
      </c>
      <c r="AK1310" s="142">
        <f t="shared" si="143"/>
        <v>-1081379.1291664161</v>
      </c>
    </row>
    <row r="1311" spans="1:37" s="139" customFormat="1">
      <c r="A1311" s="138"/>
      <c r="D1311" s="139" t="s">
        <v>1951</v>
      </c>
      <c r="F1311" s="139" t="s">
        <v>200</v>
      </c>
      <c r="G1311" s="139" t="s">
        <v>201</v>
      </c>
      <c r="H1311" s="140" t="s">
        <v>1325</v>
      </c>
      <c r="I1311" s="141"/>
      <c r="J1311" s="142"/>
      <c r="K1311" s="142"/>
      <c r="L1311" s="142"/>
      <c r="M1311" s="142"/>
      <c r="N1311" s="142"/>
      <c r="O1311" s="142"/>
      <c r="P1311" s="142"/>
      <c r="Q1311" s="142"/>
      <c r="R1311" s="142"/>
      <c r="S1311" s="142">
        <f>-'Removal Cal Apr12-May13'!E76</f>
        <v>-27527.382662330157</v>
      </c>
      <c r="T1311" s="142">
        <f>-'Removal Cal Apr12-May13'!F76</f>
        <v>-30979.774155309275</v>
      </c>
      <c r="U1311" s="142">
        <f>-'Removal Cal Apr12-May13'!G76</f>
        <v>-23356.07683712582</v>
      </c>
      <c r="V1311" s="142">
        <f>-'Removal Cal Apr12-May13'!H76</f>
        <v>-19074.880935862464</v>
      </c>
      <c r="W1311" s="142">
        <f>-'Removal Cal Apr12-May13'!I76</f>
        <v>-160039.39558989421</v>
      </c>
      <c r="X1311" s="142">
        <f>-'Removal Cal Apr12-May13'!J76</f>
        <v>-10879.518351670191</v>
      </c>
      <c r="Y1311" s="142">
        <f>-'Removal Cal Apr12-May13'!K76</f>
        <v>-15708.180023874467</v>
      </c>
      <c r="Z1311" s="142">
        <f>-'Removal Cal Apr12-May13'!L76</f>
        <v>-41502.123842634166</v>
      </c>
      <c r="AA1311" s="142">
        <f>-'Removal Cal Apr12-May13'!M76</f>
        <v>-123764.98956254366</v>
      </c>
      <c r="AB1311" s="142">
        <f>-'Removal Cal Apr12-May13'!N76</f>
        <v>-3033.431237350625</v>
      </c>
      <c r="AC1311" s="142">
        <f>-'Removal Cal Apr12-May13'!O76</f>
        <v>-10069.54581562509</v>
      </c>
      <c r="AD1311" s="142">
        <f>-'Removal Cal Apr12-May13'!P76</f>
        <v>-24299.681388004639</v>
      </c>
      <c r="AE1311" s="142">
        <f>-'Removal Cal Apr12-May13'!Q76</f>
        <v>-5567.4905486243933</v>
      </c>
      <c r="AF1311" s="142">
        <f>-'Removal Cal Apr12-May13'!R76</f>
        <v>-4336.9772401175778</v>
      </c>
      <c r="AG1311" s="142">
        <f t="shared" si="139"/>
        <v>0</v>
      </c>
      <c r="AH1311" s="142">
        <f t="shared" si="140"/>
        <v>-452832.32196124434</v>
      </c>
      <c r="AI1311" s="142">
        <f t="shared" si="141"/>
        <v>-37402.658440980354</v>
      </c>
      <c r="AJ1311" s="142">
        <f t="shared" si="142"/>
        <v>-9904.4677887419712</v>
      </c>
      <c r="AK1311" s="142">
        <f t="shared" si="143"/>
        <v>-500139.44819096662</v>
      </c>
    </row>
    <row r="1312" spans="1:37" s="139" customFormat="1">
      <c r="A1312" s="138"/>
      <c r="D1312" s="139" t="s">
        <v>1951</v>
      </c>
      <c r="F1312" s="139" t="s">
        <v>143</v>
      </c>
      <c r="G1312" s="139" t="s">
        <v>11</v>
      </c>
      <c r="H1312" s="140" t="s">
        <v>1325</v>
      </c>
      <c r="I1312" s="141"/>
      <c r="J1312" s="142"/>
      <c r="K1312" s="142"/>
      <c r="L1312" s="142"/>
      <c r="M1312" s="142"/>
      <c r="N1312" s="142"/>
      <c r="O1312" s="142"/>
      <c r="P1312" s="142"/>
      <c r="Q1312" s="142"/>
      <c r="R1312" s="142"/>
      <c r="S1312" s="142">
        <f>-'Removal Cal Apr12-May13'!E77</f>
        <v>-870587.24088449345</v>
      </c>
      <c r="T1312" s="142">
        <f>-'Removal Cal Apr12-May13'!F77</f>
        <v>-2097870.1775057884</v>
      </c>
      <c r="U1312" s="142">
        <f>-'Removal Cal Apr12-May13'!G77</f>
        <v>-1130172.7954667632</v>
      </c>
      <c r="V1312" s="142">
        <f>-'Removal Cal Apr12-May13'!H77</f>
        <v>-375346.45155228325</v>
      </c>
      <c r="W1312" s="142">
        <f>-'Removal Cal Apr12-May13'!I77</f>
        <v>-1702781.0981733084</v>
      </c>
      <c r="X1312" s="142">
        <f>-'Removal Cal Apr12-May13'!J77</f>
        <v>-833410.19993496395</v>
      </c>
      <c r="Y1312" s="142">
        <f>-'Removal Cal Apr12-May13'!K77</f>
        <v>-788057.08515066653</v>
      </c>
      <c r="Z1312" s="142">
        <f>-'Removal Cal Apr12-May13'!L77</f>
        <v>-596476.58509297471</v>
      </c>
      <c r="AA1312" s="142">
        <f>-'Removal Cal Apr12-May13'!M77</f>
        <v>-2206480.0339173316</v>
      </c>
      <c r="AB1312" s="142">
        <f>-'Removal Cal Apr12-May13'!N77</f>
        <v>-1560876.9821187088</v>
      </c>
      <c r="AC1312" s="142">
        <f>-'Removal Cal Apr12-May13'!O77</f>
        <v>-1244140.1499558289</v>
      </c>
      <c r="AD1312" s="142">
        <f>-'Removal Cal Apr12-May13'!P77</f>
        <v>-2637307.1901990166</v>
      </c>
      <c r="AE1312" s="142">
        <f>-'Removal Cal Apr12-May13'!Q77</f>
        <v>-714871.77383498591</v>
      </c>
      <c r="AF1312" s="142">
        <f>-'Removal Cal Apr12-May13'!R77</f>
        <v>-3692028.4739020783</v>
      </c>
      <c r="AG1312" s="142">
        <f t="shared" si="139"/>
        <v>0</v>
      </c>
      <c r="AH1312" s="142">
        <f t="shared" si="140"/>
        <v>-10601181.667678574</v>
      </c>
      <c r="AI1312" s="142">
        <f t="shared" si="141"/>
        <v>-5442324.3222735543</v>
      </c>
      <c r="AJ1312" s="142">
        <f t="shared" si="142"/>
        <v>-4406900.247737064</v>
      </c>
      <c r="AK1312" s="142">
        <f t="shared" si="143"/>
        <v>-20450406.237689193</v>
      </c>
    </row>
    <row r="1313" spans="1:37" s="139" customFormat="1">
      <c r="A1313" s="138"/>
      <c r="D1313" s="139" t="s">
        <v>1951</v>
      </c>
      <c r="F1313" s="139" t="s">
        <v>202</v>
      </c>
      <c r="G1313" s="139" t="s">
        <v>11</v>
      </c>
      <c r="H1313" s="140" t="s">
        <v>1325</v>
      </c>
      <c r="I1313" s="141"/>
      <c r="J1313" s="142"/>
      <c r="K1313" s="142"/>
      <c r="L1313" s="142"/>
      <c r="M1313" s="142"/>
      <c r="N1313" s="142"/>
      <c r="O1313" s="142"/>
      <c r="P1313" s="142"/>
      <c r="Q1313" s="142"/>
      <c r="R1313" s="142"/>
      <c r="S1313" s="142">
        <f>-'Removal Cal Apr12-May13'!E78</f>
        <v>0</v>
      </c>
      <c r="T1313" s="142">
        <f>-'Removal Cal Apr12-May13'!F78</f>
        <v>-9819.5009570944894</v>
      </c>
      <c r="U1313" s="142">
        <f>-'Removal Cal Apr12-May13'!G78</f>
        <v>-44988.510287082623</v>
      </c>
      <c r="V1313" s="142">
        <f>-'Removal Cal Apr12-May13'!H78</f>
        <v>-36711.936004945077</v>
      </c>
      <c r="W1313" s="142">
        <f>-'Removal Cal Apr12-May13'!I78</f>
        <v>0</v>
      </c>
      <c r="X1313" s="142">
        <f>-'Removal Cal Apr12-May13'!J78</f>
        <v>0</v>
      </c>
      <c r="Y1313" s="142">
        <f>-'Removal Cal Apr12-May13'!K78</f>
        <v>-1338642.710675986</v>
      </c>
      <c r="Z1313" s="142">
        <f>-'Removal Cal Apr12-May13'!L78</f>
        <v>0</v>
      </c>
      <c r="AA1313" s="142">
        <f>-'Removal Cal Apr12-May13'!M78</f>
        <v>-67559.913516225759</v>
      </c>
      <c r="AB1313" s="142">
        <f>-'Removal Cal Apr12-May13'!N78</f>
        <v>0</v>
      </c>
      <c r="AC1313" s="142">
        <f>-'Removal Cal Apr12-May13'!O78</f>
        <v>0</v>
      </c>
      <c r="AD1313" s="142">
        <f>-'Removal Cal Apr12-May13'!P78</f>
        <v>-315496.98687397002</v>
      </c>
      <c r="AE1313" s="142">
        <f>-'Removal Cal Apr12-May13'!Q78</f>
        <v>-336634.33874651324</v>
      </c>
      <c r="AF1313" s="142">
        <f>-'Removal Cal Apr12-May13'!R78</f>
        <v>-1394.2959682676976</v>
      </c>
      <c r="AG1313" s="142">
        <f t="shared" si="139"/>
        <v>0</v>
      </c>
      <c r="AH1313" s="142">
        <f t="shared" si="140"/>
        <v>-1497722.571441334</v>
      </c>
      <c r="AI1313" s="142">
        <f t="shared" si="141"/>
        <v>-315496.98687397002</v>
      </c>
      <c r="AJ1313" s="142">
        <f t="shared" si="142"/>
        <v>-338028.63471478096</v>
      </c>
      <c r="AK1313" s="142">
        <f t="shared" si="143"/>
        <v>-2151248.1930300849</v>
      </c>
    </row>
    <row r="1314" spans="1:37" s="7" customFormat="1">
      <c r="A1314" s="4"/>
      <c r="H1314" s="3"/>
      <c r="I1314" s="28"/>
      <c r="J1314" s="26"/>
      <c r="K1314" s="26"/>
      <c r="L1314" s="26"/>
      <c r="M1314" s="26"/>
      <c r="N1314" s="26"/>
      <c r="O1314" s="26"/>
      <c r="P1314" s="26"/>
      <c r="Q1314" s="26"/>
      <c r="R1314" s="26"/>
      <c r="S1314" s="136"/>
      <c r="T1314" s="26"/>
      <c r="U1314" s="136"/>
      <c r="V1314" s="136"/>
      <c r="W1314" s="136"/>
      <c r="X1314" s="136"/>
      <c r="Y1314" s="136"/>
      <c r="Z1314" s="136"/>
      <c r="AA1314" s="136"/>
      <c r="AB1314" s="136"/>
      <c r="AC1314" s="136"/>
      <c r="AD1314" s="26"/>
      <c r="AE1314" s="136"/>
      <c r="AF1314" s="136"/>
      <c r="AG1314" s="26"/>
      <c r="AH1314" s="26"/>
      <c r="AI1314" s="26"/>
      <c r="AJ1314" s="26"/>
      <c r="AK1314" s="26"/>
    </row>
    <row r="1315" spans="1:37" s="7" customFormat="1">
      <c r="A1315" s="4"/>
      <c r="H1315" s="3"/>
      <c r="I1315" s="28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</row>
    <row r="1316" spans="1:37">
      <c r="J1316" s="16">
        <f t="shared" ref="J1316:AK1316" si="144">SUM(J5:J1315)</f>
        <v>64500916.289999999</v>
      </c>
      <c r="K1316" s="16">
        <f t="shared" si="144"/>
        <v>70276896.850000054</v>
      </c>
      <c r="L1316" s="16">
        <f t="shared" si="144"/>
        <v>36782345.490000024</v>
      </c>
      <c r="M1316" s="16">
        <f t="shared" si="144"/>
        <v>61676533.870000012</v>
      </c>
      <c r="N1316" s="16">
        <f t="shared" si="144"/>
        <v>263979170.2899999</v>
      </c>
      <c r="O1316" s="16">
        <f t="shared" si="144"/>
        <v>179711425.32999992</v>
      </c>
      <c r="P1316" s="16">
        <f t="shared" si="144"/>
        <v>41192572.909999959</v>
      </c>
      <c r="Q1316" s="16">
        <f t="shared" si="144"/>
        <v>32265383.549999975</v>
      </c>
      <c r="R1316" s="16">
        <f t="shared" si="144"/>
        <v>125081322.88000008</v>
      </c>
      <c r="S1316" s="16">
        <f t="shared" si="144"/>
        <v>136898044.9324635</v>
      </c>
      <c r="T1316" s="16">
        <f t="shared" si="144"/>
        <v>238819569.67315286</v>
      </c>
      <c r="U1316" s="16">
        <f t="shared" si="144"/>
        <v>67435917.755301923</v>
      </c>
      <c r="V1316" s="16">
        <f t="shared" si="144"/>
        <v>66503413.384780042</v>
      </c>
      <c r="W1316" s="16">
        <f t="shared" si="144"/>
        <v>52936382.581320412</v>
      </c>
      <c r="X1316" s="16">
        <f t="shared" si="144"/>
        <v>114819458.52664608</v>
      </c>
      <c r="Y1316" s="16">
        <f t="shared" si="144"/>
        <v>56220466.455171905</v>
      </c>
      <c r="Z1316" s="16">
        <f t="shared" si="144"/>
        <v>77969854.17292276</v>
      </c>
      <c r="AA1316" s="16">
        <f t="shared" si="144"/>
        <v>168795439.24616745</v>
      </c>
      <c r="AB1316" s="16">
        <f t="shared" si="144"/>
        <v>18429113.907974571</v>
      </c>
      <c r="AC1316" s="16">
        <f t="shared" si="144"/>
        <v>21583389.165555082</v>
      </c>
      <c r="AD1316" s="16">
        <f t="shared" si="144"/>
        <v>36853490.748220123</v>
      </c>
      <c r="AE1316" s="16">
        <f t="shared" si="144"/>
        <v>33830629.457371645</v>
      </c>
      <c r="AF1316" s="16">
        <f t="shared" si="144"/>
        <v>496486594.51264793</v>
      </c>
      <c r="AG1316" s="16">
        <f t="shared" si="144"/>
        <v>676927288.11999989</v>
      </c>
      <c r="AH1316" s="16">
        <f t="shared" si="144"/>
        <v>1178937826.0679283</v>
      </c>
      <c r="AI1316" s="16">
        <f t="shared" si="144"/>
        <v>76865993.821749792</v>
      </c>
      <c r="AJ1316" s="16">
        <f t="shared" si="144"/>
        <v>530317223.9700197</v>
      </c>
      <c r="AK1316" s="16">
        <f t="shared" si="144"/>
        <v>2463048331.9796953</v>
      </c>
    </row>
    <row r="1317" spans="1:37" s="7" customFormat="1">
      <c r="C1317" s="6"/>
      <c r="D1317" s="6"/>
      <c r="E1317" s="6"/>
      <c r="H1317" s="3"/>
      <c r="I1317" s="67"/>
      <c r="AA1317" s="8"/>
    </row>
    <row r="1318" spans="1:37" s="7" customFormat="1">
      <c r="C1318" s="6"/>
      <c r="D1318" s="6"/>
      <c r="E1318" s="6"/>
      <c r="H1318" s="3"/>
      <c r="I1318" s="67"/>
      <c r="AA1318" s="8"/>
    </row>
    <row r="1319" spans="1:37" s="5" customFormat="1">
      <c r="A1319" s="7"/>
      <c r="C1319" s="11"/>
      <c r="D1319" s="11"/>
      <c r="E1319" s="11"/>
      <c r="G1319" s="11"/>
      <c r="H1319" s="75"/>
      <c r="I1319" s="69"/>
      <c r="AA1319" s="76"/>
      <c r="AB1319" s="77"/>
      <c r="AC1319" s="77"/>
      <c r="AD1319" s="77"/>
      <c r="AF1319" s="77"/>
      <c r="AG1319" s="78"/>
      <c r="AH1319" s="78"/>
      <c r="AI1319" s="78"/>
      <c r="AJ1319" s="78"/>
      <c r="AK1319" s="78"/>
    </row>
    <row r="1320" spans="1:37" s="53" customFormat="1">
      <c r="D1320" s="58" t="s">
        <v>1910</v>
      </c>
      <c r="I1320" s="5"/>
      <c r="AB1320" s="54"/>
      <c r="AC1320" s="54"/>
      <c r="AD1320" s="54"/>
      <c r="AF1320" s="54"/>
      <c r="AG1320" s="55"/>
      <c r="AH1320" s="55"/>
      <c r="AI1320" s="55"/>
      <c r="AJ1320" s="55"/>
      <c r="AK1320" s="55"/>
    </row>
    <row r="1321" spans="1:37" s="53" customFormat="1">
      <c r="D1321" s="59" t="s">
        <v>1911</v>
      </c>
      <c r="I1321" s="5"/>
      <c r="AB1321" s="54"/>
      <c r="AC1321" s="54"/>
      <c r="AD1321" s="54"/>
      <c r="AF1321" s="54"/>
      <c r="AG1321" s="55"/>
      <c r="AH1321" s="55"/>
      <c r="AI1321" s="55"/>
      <c r="AJ1321" s="55"/>
      <c r="AK1321" s="55"/>
    </row>
    <row r="1322" spans="1:37" s="53" customFormat="1">
      <c r="D1322" s="60" t="s">
        <v>1912</v>
      </c>
      <c r="I1322" s="5"/>
      <c r="AA1322" s="56"/>
      <c r="AG1322" s="56"/>
      <c r="AH1322" s="56"/>
      <c r="AI1322" s="56"/>
      <c r="AJ1322" s="56"/>
      <c r="AK1322" s="56"/>
    </row>
    <row r="1323" spans="1:37" s="53" customFormat="1">
      <c r="D1323" s="61" t="s">
        <v>1913</v>
      </c>
      <c r="I1323" s="5"/>
      <c r="T1323" s="80"/>
      <c r="U1323" s="80"/>
      <c r="V1323" s="80"/>
      <c r="W1323" s="80"/>
      <c r="X1323" s="80"/>
      <c r="Y1323" s="80"/>
      <c r="Z1323" s="80"/>
      <c r="AA1323" s="80"/>
    </row>
    <row r="1324" spans="1:37" s="53" customFormat="1">
      <c r="D1324" s="126" t="s">
        <v>1953</v>
      </c>
      <c r="I1324" s="5"/>
      <c r="T1324" s="82"/>
      <c r="AF1324" s="54"/>
      <c r="AG1324" s="55"/>
      <c r="AH1324" s="56"/>
      <c r="AI1324" s="56"/>
      <c r="AJ1324" s="56"/>
      <c r="AK1324" s="56"/>
    </row>
    <row r="1325" spans="1:37" s="53" customFormat="1">
      <c r="A1325" s="7"/>
      <c r="D1325" s="127" t="s">
        <v>1954</v>
      </c>
      <c r="I1325" s="5"/>
      <c r="AF1325" s="54"/>
      <c r="AG1325" s="55"/>
      <c r="AH1325" s="56"/>
      <c r="AI1325" s="56"/>
      <c r="AJ1325" s="56"/>
      <c r="AK1325" s="55"/>
    </row>
    <row r="1326" spans="1:37" s="53" customFormat="1">
      <c r="D1326" s="137" t="s">
        <v>1955</v>
      </c>
      <c r="I1326" s="5"/>
      <c r="AF1326" s="54"/>
      <c r="AG1326" s="55"/>
      <c r="AH1326" s="56"/>
      <c r="AI1326" s="56"/>
      <c r="AJ1326" s="56"/>
      <c r="AK1326" s="56"/>
    </row>
    <row r="1327" spans="1:37" s="53" customFormat="1">
      <c r="I1327" s="5"/>
      <c r="AG1327" s="56"/>
      <c r="AH1327" s="56"/>
      <c r="AI1327" s="56"/>
      <c r="AJ1327" s="56"/>
      <c r="AK1327" s="56"/>
    </row>
    <row r="1328" spans="1:37" s="53" customFormat="1">
      <c r="I1328" s="5"/>
      <c r="AF1328" s="54"/>
      <c r="AG1328" s="56"/>
      <c r="AH1328" s="56"/>
      <c r="AI1328" s="56"/>
      <c r="AJ1328" s="56"/>
      <c r="AK1328" s="56"/>
    </row>
    <row r="1329" spans="9:37" s="53" customFormat="1">
      <c r="I1329" s="5"/>
      <c r="AF1329" s="54"/>
      <c r="AG1329" s="56"/>
      <c r="AH1329" s="56"/>
      <c r="AI1329" s="56"/>
      <c r="AJ1329" s="56"/>
      <c r="AK1329" s="56"/>
    </row>
    <row r="1330" spans="9:37" s="53" customFormat="1">
      <c r="I1330" s="5"/>
      <c r="AF1330" s="54"/>
      <c r="AG1330" s="56"/>
      <c r="AH1330" s="56"/>
      <c r="AI1330" s="56"/>
      <c r="AJ1330" s="56"/>
      <c r="AK1330" s="55"/>
    </row>
    <row r="1331" spans="9:37" s="53" customFormat="1">
      <c r="I1331" s="5"/>
      <c r="AF1331" s="54"/>
      <c r="AG1331" s="56"/>
      <c r="AH1331" s="56"/>
      <c r="AI1331" s="56"/>
      <c r="AJ1331" s="56"/>
      <c r="AK1331" s="56"/>
    </row>
    <row r="1332" spans="9:37" s="53" customFormat="1">
      <c r="I1332" s="5"/>
    </row>
    <row r="1333" spans="9:37" s="53" customFormat="1">
      <c r="I1333" s="5"/>
      <c r="AG1333" s="56"/>
      <c r="AH1333" s="56"/>
      <c r="AI1333" s="56"/>
      <c r="AJ1333" s="56"/>
      <c r="AK1333" s="56"/>
    </row>
    <row r="1334" spans="9:37" s="53" customFormat="1">
      <c r="I1334" s="5"/>
      <c r="AF1334" s="54"/>
    </row>
    <row r="1335" spans="9:37" s="53" customFormat="1">
      <c r="I1335" s="5"/>
      <c r="AF1335" s="54"/>
    </row>
    <row r="1336" spans="9:37" s="53" customFormat="1">
      <c r="I1336" s="5"/>
      <c r="AF1336" s="54"/>
      <c r="AK1336" s="55"/>
    </row>
    <row r="1337" spans="9:37" s="53" customFormat="1">
      <c r="I1337" s="5"/>
    </row>
    <row r="1338" spans="9:37" s="53" customFormat="1">
      <c r="I1338" s="5"/>
      <c r="AG1338" s="56"/>
      <c r="AH1338" s="56"/>
      <c r="AI1338" s="56"/>
      <c r="AJ1338" s="56"/>
      <c r="AK1338" s="56"/>
    </row>
    <row r="1339" spans="9:37" s="53" customFormat="1">
      <c r="I1339" s="5"/>
    </row>
    <row r="1340" spans="9:37" s="53" customFormat="1">
      <c r="I1340" s="5"/>
      <c r="AF1340" s="54"/>
      <c r="AG1340" s="55"/>
      <c r="AH1340" s="55"/>
      <c r="AI1340" s="55"/>
      <c r="AJ1340" s="55"/>
      <c r="AK1340" s="56"/>
    </row>
    <row r="1341" spans="9:37" s="53" customFormat="1">
      <c r="I1341" s="5"/>
    </row>
    <row r="1342" spans="9:37" s="53" customFormat="1">
      <c r="I1342" s="5"/>
      <c r="AG1342" s="56"/>
      <c r="AH1342" s="56"/>
      <c r="AI1342" s="56"/>
      <c r="AJ1342" s="56"/>
      <c r="AK1342" s="56"/>
    </row>
    <row r="1343" spans="9:37" s="53" customFormat="1">
      <c r="I1343" s="5"/>
    </row>
    <row r="1344" spans="9:37" s="53" customFormat="1">
      <c r="I1344" s="5"/>
      <c r="AF1344" s="54"/>
      <c r="AJ1344" s="56"/>
      <c r="AK1344" s="56"/>
    </row>
    <row r="1345" spans="9:37" s="53" customFormat="1">
      <c r="I1345" s="5"/>
    </row>
    <row r="1346" spans="9:37" s="53" customFormat="1">
      <c r="I1346" s="5"/>
      <c r="AG1346" s="56"/>
      <c r="AH1346" s="56"/>
      <c r="AI1346" s="56"/>
      <c r="AJ1346" s="56"/>
      <c r="AK1346" s="56"/>
    </row>
    <row r="1347" spans="9:37" s="53" customFormat="1">
      <c r="I1347" s="5"/>
    </row>
  </sheetData>
  <autoFilter ref="A4:AK1319"/>
  <sortState ref="A5:AS2340">
    <sortCondition ref="F5:F2340"/>
  </sortState>
  <mergeCells count="1">
    <mergeCell ref="J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workbookViewId="0">
      <selection activeCell="C31" sqref="C31"/>
    </sheetView>
  </sheetViews>
  <sheetFormatPr defaultRowHeight="15"/>
  <cols>
    <col min="1" max="1" width="16.85546875" customWidth="1"/>
    <col min="2" max="2" width="13.28515625" bestFit="1" customWidth="1"/>
    <col min="3" max="3" width="17.28515625" bestFit="1" customWidth="1"/>
    <col min="4" max="4" width="34.140625" bestFit="1" customWidth="1"/>
    <col min="5" max="5" width="10.5703125" bestFit="1" customWidth="1"/>
    <col min="6" max="6" width="8.85546875" bestFit="1" customWidth="1"/>
    <col min="7" max="7" width="9.85546875" bestFit="1" customWidth="1"/>
    <col min="8" max="8" width="9.28515625" bestFit="1" customWidth="1"/>
    <col min="9" max="9" width="10.140625" bestFit="1" customWidth="1"/>
    <col min="10" max="10" width="6.28515625" bestFit="1" customWidth="1"/>
    <col min="11" max="12" width="7.140625" bestFit="1" customWidth="1"/>
    <col min="13" max="13" width="9" bestFit="1" customWidth="1"/>
    <col min="14" max="14" width="11.5703125" bestFit="1" customWidth="1"/>
    <col min="15" max="15" width="9.140625" bestFit="1" customWidth="1"/>
    <col min="16" max="16" width="6.85546875" bestFit="1" customWidth="1"/>
    <col min="17" max="18" width="7" bestFit="1" customWidth="1"/>
    <col min="19" max="19" width="13.28515625" bestFit="1" customWidth="1"/>
    <col min="20" max="32" width="10.5703125" bestFit="1" customWidth="1"/>
    <col min="33" max="33" width="12.7109375" bestFit="1" customWidth="1"/>
    <col min="34" max="34" width="11.5703125" bestFit="1" customWidth="1"/>
    <col min="35" max="35" width="12.28515625" bestFit="1" customWidth="1"/>
    <col min="36" max="36" width="12.28515625" customWidth="1"/>
    <col min="37" max="37" width="11.7109375" bestFit="1" customWidth="1"/>
  </cols>
  <sheetData>
    <row r="1" spans="1:37">
      <c r="A1" s="15" t="s">
        <v>1326</v>
      </c>
    </row>
    <row r="2" spans="1:37">
      <c r="A2" s="15" t="s">
        <v>1856</v>
      </c>
    </row>
    <row r="4" spans="1:37" s="7" customFormat="1" ht="12.75">
      <c r="A4" s="17" t="s">
        <v>0</v>
      </c>
      <c r="B4" s="17" t="s">
        <v>313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7" t="s">
        <v>305</v>
      </c>
      <c r="AH4" s="17" t="s">
        <v>306</v>
      </c>
      <c r="AI4" s="17" t="s">
        <v>307</v>
      </c>
      <c r="AJ4" s="17" t="s">
        <v>1343</v>
      </c>
      <c r="AK4" s="17" t="s">
        <v>8</v>
      </c>
    </row>
    <row r="5" spans="1:37">
      <c r="A5" t="s">
        <v>208</v>
      </c>
      <c r="B5" t="s">
        <v>312</v>
      </c>
      <c r="C5" s="30" t="s">
        <v>1855</v>
      </c>
      <c r="D5" t="s">
        <v>1327</v>
      </c>
      <c r="F5" t="s">
        <v>199</v>
      </c>
      <c r="G5" t="s">
        <v>11</v>
      </c>
      <c r="I5" s="19">
        <v>40877</v>
      </c>
      <c r="J5" s="20">
        <v>0</v>
      </c>
      <c r="K5" s="20">
        <v>0</v>
      </c>
      <c r="L5" s="20">
        <v>0</v>
      </c>
      <c r="M5" s="20">
        <v>0</v>
      </c>
      <c r="N5" s="31">
        <v>862374.87</v>
      </c>
      <c r="O5" s="31">
        <v>483.38000000000466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10">
        <f t="shared" ref="AG5:AG8" si="0">SUM(J5:O5)</f>
        <v>862858.25</v>
      </c>
      <c r="AH5" s="10">
        <f t="shared" ref="AH5:AH8" si="1">SUM(P5:AA5)</f>
        <v>0</v>
      </c>
      <c r="AI5" s="10">
        <f t="shared" ref="AI5:AI8" si="2">SUM(AB5:AD5)</f>
        <v>0</v>
      </c>
      <c r="AJ5" s="10">
        <f>SUM(AE5:AF5)</f>
        <v>0</v>
      </c>
      <c r="AK5" s="10">
        <f>SUM(J5:AF5)</f>
        <v>862858.25</v>
      </c>
    </row>
    <row r="6" spans="1:37" s="32" customFormat="1">
      <c r="A6" s="32" t="s">
        <v>208</v>
      </c>
      <c r="B6" s="32" t="s">
        <v>312</v>
      </c>
      <c r="C6" s="32" t="s">
        <v>1328</v>
      </c>
      <c r="D6" s="32" t="s">
        <v>1327</v>
      </c>
      <c r="F6" s="32" t="s">
        <v>199</v>
      </c>
      <c r="G6" s="32" t="s">
        <v>11</v>
      </c>
      <c r="I6" s="33">
        <v>40908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5">
        <v>841258.08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8">
        <f t="shared" si="0"/>
        <v>841258.08</v>
      </c>
      <c r="AH6" s="8">
        <f t="shared" si="1"/>
        <v>0</v>
      </c>
      <c r="AI6" s="8">
        <f t="shared" si="2"/>
        <v>0</v>
      </c>
      <c r="AJ6" s="10">
        <f t="shared" ref="AJ6:AJ8" si="3">SUM(AE6:AF6)</f>
        <v>0</v>
      </c>
      <c r="AK6" s="8">
        <f>SUM(J6:AF6)</f>
        <v>841258.08</v>
      </c>
    </row>
    <row r="7" spans="1:37" s="32" customFormat="1">
      <c r="A7" s="32" t="s">
        <v>208</v>
      </c>
      <c r="B7" s="32" t="s">
        <v>1329</v>
      </c>
      <c r="C7" s="32" t="s">
        <v>1330</v>
      </c>
      <c r="D7" s="32" t="s">
        <v>1331</v>
      </c>
      <c r="F7" s="32" t="s">
        <v>202</v>
      </c>
      <c r="G7" s="32" t="s">
        <v>11</v>
      </c>
      <c r="I7" s="33">
        <v>41274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1062830.1399999999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8">
        <f t="shared" si="0"/>
        <v>0</v>
      </c>
      <c r="AH7" s="8">
        <f t="shared" si="1"/>
        <v>1062830.1399999999</v>
      </c>
      <c r="AI7" s="8">
        <f t="shared" si="2"/>
        <v>0</v>
      </c>
      <c r="AJ7" s="10">
        <f t="shared" si="3"/>
        <v>0</v>
      </c>
      <c r="AK7" s="8">
        <f>SUM(J7:AF7)</f>
        <v>1062830.1399999999</v>
      </c>
    </row>
    <row r="8" spans="1:37" s="32" customFormat="1">
      <c r="A8" s="32" t="s">
        <v>208</v>
      </c>
      <c r="B8" s="32" t="s">
        <v>311</v>
      </c>
      <c r="C8" s="32" t="s">
        <v>1332</v>
      </c>
      <c r="D8" s="32" t="s">
        <v>1333</v>
      </c>
      <c r="F8" s="32" t="s">
        <v>199</v>
      </c>
      <c r="G8" s="32" t="s">
        <v>11</v>
      </c>
      <c r="I8" s="33">
        <v>41244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1564499.9999999998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8">
        <f t="shared" si="0"/>
        <v>0</v>
      </c>
      <c r="AH8" s="8">
        <f t="shared" si="1"/>
        <v>1564499.9999999998</v>
      </c>
      <c r="AI8" s="8">
        <f t="shared" si="2"/>
        <v>0</v>
      </c>
      <c r="AJ8" s="10">
        <f t="shared" si="3"/>
        <v>0</v>
      </c>
      <c r="AK8" s="8">
        <f>SUM(J8:AF8)</f>
        <v>1564499.9999999998</v>
      </c>
    </row>
    <row r="9" spans="1:37">
      <c r="AG9" s="21">
        <f t="shared" ref="AG9:AK9" si="4">SUM(AG5:AG8)</f>
        <v>1704116.33</v>
      </c>
      <c r="AH9" s="21">
        <f t="shared" si="4"/>
        <v>2627330.1399999997</v>
      </c>
      <c r="AI9" s="21">
        <f t="shared" si="4"/>
        <v>0</v>
      </c>
      <c r="AJ9" s="21">
        <f t="shared" si="4"/>
        <v>0</v>
      </c>
      <c r="AK9" s="21">
        <f t="shared" si="4"/>
        <v>4331446.47</v>
      </c>
    </row>
    <row r="10" spans="1:37">
      <c r="AG10" s="129"/>
      <c r="AH10" s="129"/>
      <c r="AI10" s="129"/>
      <c r="AJ10" s="129"/>
      <c r="AK10" s="129"/>
    </row>
    <row r="11" spans="1:37">
      <c r="A11" s="43"/>
      <c r="E11" s="31"/>
    </row>
    <row r="13" spans="1:37">
      <c r="A13" s="128" t="s">
        <v>1946</v>
      </c>
    </row>
    <row r="14" spans="1:37">
      <c r="A14" t="s">
        <v>1863</v>
      </c>
      <c r="B14" t="s">
        <v>11</v>
      </c>
      <c r="C14" t="s">
        <v>199</v>
      </c>
      <c r="D14" t="s">
        <v>1920</v>
      </c>
      <c r="E14" t="s">
        <v>1921</v>
      </c>
      <c r="F14" t="s">
        <v>199</v>
      </c>
      <c r="G14" t="s">
        <v>11</v>
      </c>
      <c r="S14" s="31">
        <f>'Removal Cal Apr12-May13'!E66</f>
        <v>1820859.5873407051</v>
      </c>
      <c r="T14" s="31">
        <f>'Removal Cal Apr12-May13'!F66</f>
        <v>829244.16424111591</v>
      </c>
      <c r="U14" s="31">
        <f>'Removal Cal Apr12-May13'!G66</f>
        <v>1274731.947889965</v>
      </c>
      <c r="V14" s="31">
        <f>'Removal Cal Apr12-May13'!H66</f>
        <v>974128.53184449847</v>
      </c>
      <c r="W14" s="31">
        <f>'Removal Cal Apr12-May13'!I66</f>
        <v>359912.27817600063</v>
      </c>
      <c r="X14" s="31">
        <f>'Removal Cal Apr12-May13'!J66</f>
        <v>125551.00457357761</v>
      </c>
      <c r="Y14" s="31">
        <f>'Removal Cal Apr12-May13'!K66</f>
        <v>580608.50657738291</v>
      </c>
      <c r="Z14" s="31">
        <f>'Removal Cal Apr12-May13'!L66</f>
        <v>595470.95432197535</v>
      </c>
      <c r="AA14" s="31">
        <f>'Removal Cal Apr12-May13'!M66</f>
        <v>886754.39709334576</v>
      </c>
      <c r="AB14" s="31">
        <f>'Removal Cal Apr12-May13'!N66</f>
        <v>0</v>
      </c>
      <c r="AC14" s="31">
        <f>'Removal Cal Apr12-May13'!O66</f>
        <v>0</v>
      </c>
      <c r="AD14" s="31">
        <f>'Removal Cal Apr12-May13'!P66</f>
        <v>0</v>
      </c>
      <c r="AE14" s="31">
        <f>'Removal Cal Apr12-May13'!Q66</f>
        <v>1814037.8081121854</v>
      </c>
      <c r="AF14" s="31">
        <f>'Removal Cal Apr12-May13'!R66</f>
        <v>471440.42094906437</v>
      </c>
    </row>
    <row r="15" spans="1:37">
      <c r="A15" t="s">
        <v>1864</v>
      </c>
      <c r="B15" t="s">
        <v>142</v>
      </c>
      <c r="C15" t="s">
        <v>141</v>
      </c>
      <c r="D15" t="s">
        <v>1922</v>
      </c>
      <c r="E15" t="s">
        <v>1923</v>
      </c>
      <c r="F15" t="s">
        <v>141</v>
      </c>
      <c r="G15" t="s">
        <v>142</v>
      </c>
      <c r="S15" s="31">
        <f>'Removal Cal Apr12-May13'!E67</f>
        <v>61589.46773354218</v>
      </c>
      <c r="T15" s="31">
        <f>'Removal Cal Apr12-May13'!F67</f>
        <v>22096.835602454063</v>
      </c>
      <c r="U15" s="31">
        <f>'Removal Cal Apr12-May13'!G67</f>
        <v>39683.804152718854</v>
      </c>
      <c r="V15" s="31">
        <f>'Removal Cal Apr12-May13'!H67</f>
        <v>36482.881352746022</v>
      </c>
      <c r="W15" s="31">
        <f>'Removal Cal Apr12-May13'!I67</f>
        <v>55930.073453076759</v>
      </c>
      <c r="X15" s="31">
        <f>'Removal Cal Apr12-May13'!J67</f>
        <v>21751.8512959373</v>
      </c>
      <c r="Y15" s="31">
        <f>'Removal Cal Apr12-May13'!K67</f>
        <v>40645.54003742378</v>
      </c>
      <c r="Z15" s="31">
        <f>'Removal Cal Apr12-May13'!L67</f>
        <v>27908.679353322474</v>
      </c>
      <c r="AA15" s="31">
        <f>'Removal Cal Apr12-May13'!M67</f>
        <v>17606.123952226484</v>
      </c>
      <c r="AB15" s="31">
        <f>'Removal Cal Apr12-May13'!N67</f>
        <v>98184.050808522312</v>
      </c>
      <c r="AC15" s="31">
        <f>'Removal Cal Apr12-May13'!O67</f>
        <v>102653.75235563135</v>
      </c>
      <c r="AD15" s="31">
        <f>'Removal Cal Apr12-May13'!P67</f>
        <v>58040.963305107784</v>
      </c>
      <c r="AE15" s="31">
        <f>'Removal Cal Apr12-May13'!Q67</f>
        <v>54316.671638813539</v>
      </c>
      <c r="AF15" s="31">
        <f>'Removal Cal Apr12-May13'!R67</f>
        <v>4255.9247682556179</v>
      </c>
    </row>
    <row r="16" spans="1:37">
      <c r="A16" t="s">
        <v>1869</v>
      </c>
      <c r="B16" t="s">
        <v>146</v>
      </c>
      <c r="C16" t="s">
        <v>141</v>
      </c>
      <c r="D16" t="s">
        <v>1924</v>
      </c>
      <c r="E16" t="s">
        <v>1925</v>
      </c>
      <c r="F16" t="s">
        <v>141</v>
      </c>
      <c r="G16" t="s">
        <v>146</v>
      </c>
      <c r="S16" s="31">
        <f>'Removal Cal Apr12-May13'!E68</f>
        <v>131810.00308073845</v>
      </c>
      <c r="T16" s="31">
        <f>'Removal Cal Apr12-May13'!F68</f>
        <v>46523.96432038246</v>
      </c>
      <c r="U16" s="31">
        <f>'Removal Cal Apr12-May13'!G68</f>
        <v>83992.554733781843</v>
      </c>
      <c r="V16" s="31">
        <f>'Removal Cal Apr12-May13'!H68</f>
        <v>80594.353037976791</v>
      </c>
      <c r="W16" s="31">
        <f>'Removal Cal Apr12-May13'!I68</f>
        <v>110197.13148775781</v>
      </c>
      <c r="X16" s="31">
        <f>'Removal Cal Apr12-May13'!J68</f>
        <v>45987.016087483018</v>
      </c>
      <c r="Y16" s="31">
        <f>'Removal Cal Apr12-May13'!K68</f>
        <v>88669.912507724977</v>
      </c>
      <c r="Z16" s="31">
        <f>'Removal Cal Apr12-May13'!L68</f>
        <v>63154.280184137533</v>
      </c>
      <c r="AA16" s="31">
        <f>'Removal Cal Apr12-May13'!M68</f>
        <v>33884.98366276834</v>
      </c>
      <c r="AB16" s="31">
        <f>'Removal Cal Apr12-May13'!N68</f>
        <v>110487.42564811416</v>
      </c>
      <c r="AC16" s="31">
        <f>'Removal Cal Apr12-May13'!O68</f>
        <v>109554.22435597793</v>
      </c>
      <c r="AD16" s="31">
        <f>'Removal Cal Apr12-May13'!P68</f>
        <v>64110.710332452349</v>
      </c>
      <c r="AE16" s="31">
        <f>'Removal Cal Apr12-May13'!Q68</f>
        <v>79269.59980078433</v>
      </c>
      <c r="AF16" s="31">
        <f>'Removal Cal Apr12-May13'!R68</f>
        <v>5893.5043870482159</v>
      </c>
    </row>
    <row r="17" spans="1:32">
      <c r="A17" t="s">
        <v>1865</v>
      </c>
      <c r="B17" t="s">
        <v>144</v>
      </c>
      <c r="C17" t="s">
        <v>141</v>
      </c>
      <c r="D17" t="s">
        <v>1926</v>
      </c>
      <c r="E17" t="s">
        <v>1927</v>
      </c>
      <c r="F17" t="s">
        <v>141</v>
      </c>
      <c r="G17" t="s">
        <v>144</v>
      </c>
      <c r="S17" s="31">
        <f>'Removal Cal Apr12-May13'!E69</f>
        <v>318659.80700807564</v>
      </c>
      <c r="T17" s="31">
        <f>'Removal Cal Apr12-May13'!F69</f>
        <v>109982.09089962245</v>
      </c>
      <c r="U17" s="31">
        <f>'Removal Cal Apr12-May13'!G69</f>
        <v>203541.15184162426</v>
      </c>
      <c r="V17" s="31">
        <f>'Removal Cal Apr12-May13'!H69</f>
        <v>177051.82372487284</v>
      </c>
      <c r="W17" s="31">
        <f>'Removal Cal Apr12-May13'!I69</f>
        <v>257083.10266693184</v>
      </c>
      <c r="X17" s="31">
        <f>'Removal Cal Apr12-May13'!J69</f>
        <v>96400.28896018659</v>
      </c>
      <c r="Y17" s="31">
        <f>'Removal Cal Apr12-May13'!K69</f>
        <v>192069.44884174821</v>
      </c>
      <c r="Z17" s="31">
        <f>'Removal Cal Apr12-May13'!L69</f>
        <v>136720.97953077836</v>
      </c>
      <c r="AA17" s="31">
        <f>'Removal Cal Apr12-May13'!M69</f>
        <v>84830.204426453885</v>
      </c>
      <c r="AB17" s="31">
        <f>'Removal Cal Apr12-May13'!N69</f>
        <v>658195.34540111432</v>
      </c>
      <c r="AC17" s="31">
        <f>'Removal Cal Apr12-May13'!O69</f>
        <v>1252953.9122429772</v>
      </c>
      <c r="AD17" s="31">
        <f>'Removal Cal Apr12-May13'!P69</f>
        <v>401347.15646503173</v>
      </c>
      <c r="AE17" s="31">
        <f>'Removal Cal Apr12-May13'!Q69</f>
        <v>404196.99081711372</v>
      </c>
      <c r="AF17" s="31">
        <f>'Removal Cal Apr12-May13'!R69</f>
        <v>30077.108454961541</v>
      </c>
    </row>
    <row r="18" spans="1:32">
      <c r="A18" t="s">
        <v>1868</v>
      </c>
      <c r="B18" t="s">
        <v>133</v>
      </c>
      <c r="C18" t="s">
        <v>141</v>
      </c>
      <c r="D18" t="s">
        <v>1928</v>
      </c>
      <c r="E18" t="s">
        <v>1929</v>
      </c>
      <c r="F18" t="s">
        <v>141</v>
      </c>
      <c r="G18" t="s">
        <v>133</v>
      </c>
      <c r="S18" s="31">
        <f>'Removal Cal Apr12-May13'!E70</f>
        <v>412032.00362194859</v>
      </c>
      <c r="T18" s="31">
        <f>'Removal Cal Apr12-May13'!F70</f>
        <v>956894.8255787337</v>
      </c>
      <c r="U18" s="31">
        <f>'Removal Cal Apr12-May13'!G70</f>
        <v>774507.27995795861</v>
      </c>
      <c r="V18" s="31">
        <f>'Removal Cal Apr12-May13'!H70</f>
        <v>301977.91205149476</v>
      </c>
      <c r="W18" s="31">
        <f>'Removal Cal Apr12-May13'!I70</f>
        <v>424979.02348044817</v>
      </c>
      <c r="X18" s="31">
        <f>'Removal Cal Apr12-May13'!J70</f>
        <v>170898.75451042931</v>
      </c>
      <c r="Y18" s="31">
        <f>'Removal Cal Apr12-May13'!K70</f>
        <v>330143.59082885477</v>
      </c>
      <c r="Z18" s="31">
        <f>'Removal Cal Apr12-May13'!L70</f>
        <v>221253.40750012049</v>
      </c>
      <c r="AA18" s="31">
        <f>'Removal Cal Apr12-May13'!M70</f>
        <v>131085.39970699392</v>
      </c>
      <c r="AB18" s="31">
        <f>'Removal Cal Apr12-May13'!N70</f>
        <v>732883.2083961087</v>
      </c>
      <c r="AC18" s="31">
        <f>'Removal Cal Apr12-May13'!O70</f>
        <v>723692.43233071477</v>
      </c>
      <c r="AD18" s="31">
        <f>'Removal Cal Apr12-May13'!P70</f>
        <v>396909.31816650438</v>
      </c>
      <c r="AE18" s="31">
        <f>'Removal Cal Apr12-May13'!Q70</f>
        <v>454742.77972609247</v>
      </c>
      <c r="AF18" s="31">
        <f>'Removal Cal Apr12-May13'!R70</f>
        <v>97775.095387202236</v>
      </c>
    </row>
    <row r="19" spans="1:32">
      <c r="A19" t="s">
        <v>1866</v>
      </c>
      <c r="B19" t="s">
        <v>145</v>
      </c>
      <c r="C19" t="s">
        <v>141</v>
      </c>
      <c r="D19" t="s">
        <v>1930</v>
      </c>
      <c r="E19" t="s">
        <v>1931</v>
      </c>
      <c r="F19" t="s">
        <v>141</v>
      </c>
      <c r="G19" t="s">
        <v>145</v>
      </c>
      <c r="S19" s="31">
        <f>'Removal Cal Apr12-May13'!E71</f>
        <v>91385.006991588074</v>
      </c>
      <c r="T19" s="31">
        <f>'Removal Cal Apr12-May13'!F71</f>
        <v>32707.465652567713</v>
      </c>
      <c r="U19" s="31">
        <f>'Removal Cal Apr12-May13'!G71</f>
        <v>58841.969922233744</v>
      </c>
      <c r="V19" s="31">
        <f>'Removal Cal Apr12-May13'!H71</f>
        <v>53020.160791464768</v>
      </c>
      <c r="W19" s="31">
        <f>'Removal Cal Apr12-May13'!I71</f>
        <v>76658.59638028004</v>
      </c>
      <c r="X19" s="31">
        <f>'Removal Cal Apr12-May13'!J71</f>
        <v>29613.898958201207</v>
      </c>
      <c r="Y19" s="31">
        <f>'Removal Cal Apr12-May13'!K71</f>
        <v>57029.148641570857</v>
      </c>
      <c r="Z19" s="31">
        <f>'Removal Cal Apr12-May13'!L71</f>
        <v>34602.365848823283</v>
      </c>
      <c r="AA19" s="31">
        <f>'Removal Cal Apr12-May13'!M71</f>
        <v>23063.301779134301</v>
      </c>
      <c r="AB19" s="31">
        <f>'Removal Cal Apr12-May13'!N71</f>
        <v>150272.18094043405</v>
      </c>
      <c r="AC19" s="31">
        <f>'Removal Cal Apr12-May13'!O71</f>
        <v>161028.08896351993</v>
      </c>
      <c r="AD19" s="31">
        <f>'Removal Cal Apr12-May13'!P71</f>
        <v>97107.417376814934</v>
      </c>
      <c r="AE19" s="31">
        <f>'Removal Cal Apr12-May13'!Q71</f>
        <v>93410.587182977266</v>
      </c>
      <c r="AF19" s="31">
        <f>'Removal Cal Apr12-May13'!R71</f>
        <v>16164.528618954677</v>
      </c>
    </row>
    <row r="20" spans="1:32">
      <c r="A20" t="s">
        <v>1867</v>
      </c>
      <c r="B20" t="s">
        <v>147</v>
      </c>
      <c r="C20" t="s">
        <v>141</v>
      </c>
      <c r="D20" t="s">
        <v>1932</v>
      </c>
      <c r="E20" t="s">
        <v>1933</v>
      </c>
      <c r="F20" t="s">
        <v>141</v>
      </c>
      <c r="G20" t="s">
        <v>147</v>
      </c>
      <c r="S20" s="31">
        <f>'Removal Cal Apr12-May13'!E72</f>
        <v>154059.3574492101</v>
      </c>
      <c r="T20" s="31">
        <f>'Removal Cal Apr12-May13'!F72</f>
        <v>55196.136979435934</v>
      </c>
      <c r="U20" s="31">
        <f>'Removal Cal Apr12-May13'!G72</f>
        <v>99255.642939744605</v>
      </c>
      <c r="V20" s="31">
        <f>'Removal Cal Apr12-May13'!H72</f>
        <v>102467.33690917784</v>
      </c>
      <c r="W20" s="31">
        <f>'Removal Cal Apr12-May13'!I72</f>
        <v>141628.91350547282</v>
      </c>
      <c r="X20" s="31">
        <f>'Removal Cal Apr12-May13'!J72</f>
        <v>57415.834112702782</v>
      </c>
      <c r="Y20" s="31">
        <f>'Removal Cal Apr12-May13'!K72</f>
        <v>113043.06852587774</v>
      </c>
      <c r="Z20" s="31">
        <f>'Removal Cal Apr12-May13'!L72</f>
        <v>78279.16614824938</v>
      </c>
      <c r="AA20" s="31">
        <f>'Removal Cal Apr12-May13'!M72</f>
        <v>74415.135462228151</v>
      </c>
      <c r="AB20" s="31">
        <f>'Removal Cal Apr12-May13'!N72</f>
        <v>235405.2887936999</v>
      </c>
      <c r="AC20" s="31">
        <f>'Removal Cal Apr12-May13'!O72</f>
        <v>253151.74959210402</v>
      </c>
      <c r="AD20" s="31">
        <f>'Removal Cal Apr12-May13'!P72</f>
        <v>136096.31104140484</v>
      </c>
      <c r="AE20" s="31">
        <f>'Removal Cal Apr12-May13'!Q72</f>
        <v>160892.79573325548</v>
      </c>
      <c r="AF20" s="31">
        <f>'Removal Cal Apr12-May13'!R72</f>
        <v>12829.956500815499</v>
      </c>
    </row>
    <row r="21" spans="1:32">
      <c r="A21" t="s">
        <v>1871</v>
      </c>
      <c r="B21" t="s">
        <v>10</v>
      </c>
      <c r="C21" t="s">
        <v>12</v>
      </c>
      <c r="D21" t="s">
        <v>1934</v>
      </c>
      <c r="E21" t="s">
        <v>1935</v>
      </c>
      <c r="F21" t="s">
        <v>12</v>
      </c>
      <c r="G21" t="s">
        <v>10</v>
      </c>
      <c r="S21" s="31">
        <f>'Removal Cal Apr12-May13'!E73</f>
        <v>459186.21890619065</v>
      </c>
      <c r="T21" s="31">
        <f>'Removal Cal Apr12-May13'!F73</f>
        <v>145844.20839864624</v>
      </c>
      <c r="U21" s="31">
        <f>'Removal Cal Apr12-May13'!G73</f>
        <v>601139.75495171803</v>
      </c>
      <c r="V21" s="31">
        <f>'Removal Cal Apr12-May13'!H73</f>
        <v>222779.0194791113</v>
      </c>
      <c r="W21" s="31">
        <f>'Removal Cal Apr12-May13'!I73</f>
        <v>345727.03497906611</v>
      </c>
      <c r="X21" s="31">
        <f>'Removal Cal Apr12-May13'!J73</f>
        <v>234303.21127708475</v>
      </c>
      <c r="Y21" s="31">
        <f>'Removal Cal Apr12-May13'!K73</f>
        <v>419284.48779537273</v>
      </c>
      <c r="Z21" s="31">
        <f>'Removal Cal Apr12-May13'!L73</f>
        <v>248619.53146817701</v>
      </c>
      <c r="AA21" s="31">
        <f>'Removal Cal Apr12-May13'!M73</f>
        <v>273370.1997322971</v>
      </c>
      <c r="AB21" s="31">
        <f>'Removal Cal Apr12-May13'!N73</f>
        <v>797215.09622651048</v>
      </c>
      <c r="AC21" s="31">
        <f>'Removal Cal Apr12-May13'!O73</f>
        <v>490846.43945909099</v>
      </c>
      <c r="AD21" s="31">
        <f>'Removal Cal Apr12-May13'!P73</f>
        <v>240819.93804504292</v>
      </c>
      <c r="AE21" s="31">
        <f>'Removal Cal Apr12-May13'!Q73</f>
        <v>255092.9826086555</v>
      </c>
      <c r="AF21" s="31">
        <f>'Removal Cal Apr12-May13'!R73</f>
        <v>27129.350683972294</v>
      </c>
    </row>
    <row r="22" spans="1:32">
      <c r="A22" t="s">
        <v>1863</v>
      </c>
      <c r="B22" t="s">
        <v>205</v>
      </c>
      <c r="C22" t="s">
        <v>198</v>
      </c>
      <c r="D22" t="s">
        <v>1936</v>
      </c>
      <c r="E22" t="s">
        <v>1937</v>
      </c>
      <c r="F22" t="s">
        <v>198</v>
      </c>
      <c r="G22" t="s">
        <v>205</v>
      </c>
      <c r="S22" s="31">
        <f>'Removal Cal Apr12-May13'!E74</f>
        <v>7017.3627939640473</v>
      </c>
      <c r="T22" s="31">
        <f>'Removal Cal Apr12-May13'!F74</f>
        <v>35874.674458850037</v>
      </c>
      <c r="U22" s="31">
        <f>'Removal Cal Apr12-May13'!G74</f>
        <v>38822.329769283133</v>
      </c>
      <c r="V22" s="31">
        <f>'Removal Cal Apr12-May13'!H74</f>
        <v>1993398.5310655676</v>
      </c>
      <c r="W22" s="31">
        <f>'Removal Cal Apr12-May13'!I74</f>
        <v>738097.1708577642</v>
      </c>
      <c r="X22" s="31">
        <f>'Removal Cal Apr12-May13'!J74</f>
        <v>2746822.2406877633</v>
      </c>
      <c r="Y22" s="31">
        <f>'Removal Cal Apr12-May13'!K74</f>
        <v>409132.13914351811</v>
      </c>
      <c r="Z22" s="31">
        <f>'Removal Cal Apr12-May13'!L74</f>
        <v>1299225.0049371363</v>
      </c>
      <c r="AA22" s="31">
        <f>'Removal Cal Apr12-May13'!M74</f>
        <v>416981.12757092068</v>
      </c>
      <c r="AB22" s="31">
        <f>'Removal Cal Apr12-May13'!N74</f>
        <v>26480.809179437834</v>
      </c>
      <c r="AC22" s="31">
        <f>'Removal Cal Apr12-May13'!O74</f>
        <v>24943.523678530302</v>
      </c>
      <c r="AD22" s="31">
        <f>'Removal Cal Apr12-May13'!P74</f>
        <v>1498.1455566500915</v>
      </c>
      <c r="AE22" s="31">
        <f>'Removal Cal Apr12-May13'!Q74</f>
        <v>0</v>
      </c>
      <c r="AF22" s="31">
        <f>'Removal Cal Apr12-May13'!R74</f>
        <v>9708.1818892630163</v>
      </c>
    </row>
    <row r="23" spans="1:32">
      <c r="A23" t="s">
        <v>1863</v>
      </c>
      <c r="B23" t="s">
        <v>204</v>
      </c>
      <c r="C23" t="s">
        <v>198</v>
      </c>
      <c r="D23" t="s">
        <v>1938</v>
      </c>
      <c r="E23" t="s">
        <v>1939</v>
      </c>
      <c r="F23" t="s">
        <v>198</v>
      </c>
      <c r="G23" t="s">
        <v>204</v>
      </c>
      <c r="S23" s="31">
        <f>'Removal Cal Apr12-May13'!E75</f>
        <v>18320.380277215081</v>
      </c>
      <c r="T23" s="31">
        <f>'Removal Cal Apr12-May13'!F75</f>
        <v>0</v>
      </c>
      <c r="U23" s="31">
        <f>'Removal Cal Apr12-May13'!G75</f>
        <v>0</v>
      </c>
      <c r="V23" s="31">
        <f>'Removal Cal Apr12-May13'!H75</f>
        <v>0</v>
      </c>
      <c r="W23" s="31">
        <f>'Removal Cal Apr12-May13'!I75</f>
        <v>0</v>
      </c>
      <c r="X23" s="31">
        <f>'Removal Cal Apr12-May13'!J75</f>
        <v>0</v>
      </c>
      <c r="Y23" s="31">
        <f>'Removal Cal Apr12-May13'!K75</f>
        <v>0</v>
      </c>
      <c r="Z23" s="31">
        <f>'Removal Cal Apr12-May13'!L75</f>
        <v>1029820.7405216713</v>
      </c>
      <c r="AA23" s="31">
        <f>'Removal Cal Apr12-May13'!M75</f>
        <v>33238.008367529779</v>
      </c>
      <c r="AB23" s="31">
        <f>'Removal Cal Apr12-May13'!N75</f>
        <v>0</v>
      </c>
      <c r="AC23" s="31">
        <f>'Removal Cal Apr12-May13'!O75</f>
        <v>0</v>
      </c>
      <c r="AD23" s="31">
        <f>'Removal Cal Apr12-May13'!P75</f>
        <v>0</v>
      </c>
      <c r="AE23" s="31">
        <f>'Removal Cal Apr12-May13'!Q75</f>
        <v>0</v>
      </c>
      <c r="AF23" s="31">
        <f>'Removal Cal Apr12-May13'!R75</f>
        <v>0</v>
      </c>
    </row>
    <row r="24" spans="1:32">
      <c r="A24" t="s">
        <v>1873</v>
      </c>
      <c r="B24" t="s">
        <v>201</v>
      </c>
      <c r="C24" t="s">
        <v>200</v>
      </c>
      <c r="D24" t="s">
        <v>1940</v>
      </c>
      <c r="E24" t="s">
        <v>1941</v>
      </c>
      <c r="F24" t="s">
        <v>200</v>
      </c>
      <c r="G24" t="s">
        <v>201</v>
      </c>
      <c r="S24" s="31">
        <f>'Removal Cal Apr12-May13'!E76</f>
        <v>27527.382662330157</v>
      </c>
      <c r="T24" s="31">
        <f>'Removal Cal Apr12-May13'!F76</f>
        <v>30979.774155309275</v>
      </c>
      <c r="U24" s="31">
        <f>'Removal Cal Apr12-May13'!G76</f>
        <v>23356.07683712582</v>
      </c>
      <c r="V24" s="31">
        <f>'Removal Cal Apr12-May13'!H76</f>
        <v>19074.880935862464</v>
      </c>
      <c r="W24" s="31">
        <f>'Removal Cal Apr12-May13'!I76</f>
        <v>160039.39558989421</v>
      </c>
      <c r="X24" s="31">
        <f>'Removal Cal Apr12-May13'!J76</f>
        <v>10879.518351670191</v>
      </c>
      <c r="Y24" s="31">
        <f>'Removal Cal Apr12-May13'!K76</f>
        <v>15708.180023874467</v>
      </c>
      <c r="Z24" s="31">
        <f>'Removal Cal Apr12-May13'!L76</f>
        <v>41502.123842634166</v>
      </c>
      <c r="AA24" s="31">
        <f>'Removal Cal Apr12-May13'!M76</f>
        <v>123764.98956254366</v>
      </c>
      <c r="AB24" s="31">
        <f>'Removal Cal Apr12-May13'!N76</f>
        <v>3033.431237350625</v>
      </c>
      <c r="AC24" s="31">
        <f>'Removal Cal Apr12-May13'!O76</f>
        <v>10069.54581562509</v>
      </c>
      <c r="AD24" s="31">
        <f>'Removal Cal Apr12-May13'!P76</f>
        <v>24299.681388004639</v>
      </c>
      <c r="AE24" s="31">
        <f>'Removal Cal Apr12-May13'!Q76</f>
        <v>5567.4905486243933</v>
      </c>
      <c r="AF24" s="31">
        <f>'Removal Cal Apr12-May13'!R76</f>
        <v>4336.9772401175778</v>
      </c>
    </row>
    <row r="25" spans="1:32">
      <c r="A25" t="s">
        <v>1863</v>
      </c>
      <c r="B25" t="s">
        <v>11</v>
      </c>
      <c r="C25" t="s">
        <v>143</v>
      </c>
      <c r="D25" t="s">
        <v>1942</v>
      </c>
      <c r="E25" t="s">
        <v>1943</v>
      </c>
      <c r="F25" t="s">
        <v>143</v>
      </c>
      <c r="G25" t="s">
        <v>11</v>
      </c>
      <c r="S25" s="31">
        <f>'Removal Cal Apr12-May13'!E77</f>
        <v>870587.24088449345</v>
      </c>
      <c r="T25" s="31">
        <f>'Removal Cal Apr12-May13'!F77</f>
        <v>2097870.1775057884</v>
      </c>
      <c r="U25" s="31">
        <f>'Removal Cal Apr12-May13'!G77</f>
        <v>1130172.7954667632</v>
      </c>
      <c r="V25" s="31">
        <f>'Removal Cal Apr12-May13'!H77</f>
        <v>375346.45155228325</v>
      </c>
      <c r="W25" s="31">
        <f>'Removal Cal Apr12-May13'!I77</f>
        <v>1702781.0981733084</v>
      </c>
      <c r="X25" s="31">
        <f>'Removal Cal Apr12-May13'!J77</f>
        <v>833410.19993496395</v>
      </c>
      <c r="Y25" s="31">
        <f>'Removal Cal Apr12-May13'!K77</f>
        <v>788057.08515066653</v>
      </c>
      <c r="Z25" s="31">
        <f>'Removal Cal Apr12-May13'!L77</f>
        <v>596476.58509297471</v>
      </c>
      <c r="AA25" s="31">
        <f>'Removal Cal Apr12-May13'!M77</f>
        <v>2206480.0339173316</v>
      </c>
      <c r="AB25" s="31">
        <f>'Removal Cal Apr12-May13'!N77</f>
        <v>1560876.9821187088</v>
      </c>
      <c r="AC25" s="31">
        <f>'Removal Cal Apr12-May13'!O77</f>
        <v>1244140.1499558289</v>
      </c>
      <c r="AD25" s="31">
        <f>'Removal Cal Apr12-May13'!P77</f>
        <v>2637307.1901990166</v>
      </c>
      <c r="AE25" s="31">
        <f>'Removal Cal Apr12-May13'!Q77</f>
        <v>714871.77383498591</v>
      </c>
      <c r="AF25" s="31">
        <f>'Removal Cal Apr12-May13'!R77</f>
        <v>3692028.4739020783</v>
      </c>
    </row>
    <row r="26" spans="1:32">
      <c r="A26" t="s">
        <v>1863</v>
      </c>
      <c r="B26" t="s">
        <v>11</v>
      </c>
      <c r="C26" t="s">
        <v>202</v>
      </c>
      <c r="D26" t="s">
        <v>1944</v>
      </c>
      <c r="E26" t="s">
        <v>1945</v>
      </c>
      <c r="F26" t="s">
        <v>202</v>
      </c>
      <c r="G26" t="s">
        <v>11</v>
      </c>
      <c r="S26" s="31">
        <f>'Removal Cal Apr12-May13'!E78</f>
        <v>0</v>
      </c>
      <c r="T26" s="31">
        <f>'Removal Cal Apr12-May13'!F78</f>
        <v>9819.5009570944894</v>
      </c>
      <c r="U26" s="31">
        <f>'Removal Cal Apr12-May13'!G78</f>
        <v>44988.510287082623</v>
      </c>
      <c r="V26" s="31">
        <f>'Removal Cal Apr12-May13'!H78</f>
        <v>36711.936004945077</v>
      </c>
      <c r="W26" s="31">
        <f>'Removal Cal Apr12-May13'!I78</f>
        <v>0</v>
      </c>
      <c r="X26" s="31">
        <f>'Removal Cal Apr12-May13'!J78</f>
        <v>0</v>
      </c>
      <c r="Y26" s="31">
        <f>'Removal Cal Apr12-May13'!K78</f>
        <v>1338642.710675986</v>
      </c>
      <c r="Z26" s="31">
        <f>'Removal Cal Apr12-May13'!L78</f>
        <v>0</v>
      </c>
      <c r="AA26" s="31">
        <f>'Removal Cal Apr12-May13'!M78</f>
        <v>67559.913516225759</v>
      </c>
      <c r="AB26" s="31">
        <f>'Removal Cal Apr12-May13'!N78</f>
        <v>0</v>
      </c>
      <c r="AC26" s="31">
        <f>'Removal Cal Apr12-May13'!O78</f>
        <v>0</v>
      </c>
      <c r="AD26" s="31">
        <f>'Removal Cal Apr12-May13'!P78</f>
        <v>315496.98687397002</v>
      </c>
      <c r="AE26" s="31">
        <f>'Removal Cal Apr12-May13'!Q78</f>
        <v>336634.33874651324</v>
      </c>
      <c r="AF26" s="31">
        <f>'Removal Cal Apr12-May13'!R78</f>
        <v>1394.2959682676976</v>
      </c>
    </row>
    <row r="27" spans="1:32">
      <c r="S27" s="21">
        <f>SUM(S14:S26)</f>
        <v>4373033.8187500015</v>
      </c>
      <c r="T27" s="21">
        <f t="shared" ref="T27:AF27" si="5">SUM(T14:T26)</f>
        <v>4373033.8187500006</v>
      </c>
      <c r="U27" s="21">
        <f t="shared" si="5"/>
        <v>4373033.8187499996</v>
      </c>
      <c r="V27" s="21">
        <f t="shared" si="5"/>
        <v>4373033.8187500015</v>
      </c>
      <c r="W27" s="21">
        <f t="shared" si="5"/>
        <v>4373033.8187500006</v>
      </c>
      <c r="X27" s="21">
        <f t="shared" si="5"/>
        <v>4373033.8187500006</v>
      </c>
      <c r="Y27" s="21">
        <f t="shared" si="5"/>
        <v>4373033.8187500015</v>
      </c>
      <c r="Z27" s="21">
        <f t="shared" si="5"/>
        <v>4373033.8187500006</v>
      </c>
      <c r="AA27" s="21">
        <f t="shared" si="5"/>
        <v>4373033.8187499996</v>
      </c>
      <c r="AB27" s="21">
        <f t="shared" si="5"/>
        <v>4373033.8187500015</v>
      </c>
      <c r="AC27" s="21">
        <f t="shared" si="5"/>
        <v>4373033.8187500006</v>
      </c>
      <c r="AD27" s="21">
        <f t="shared" si="5"/>
        <v>4373033.8187500006</v>
      </c>
      <c r="AE27" s="21">
        <f t="shared" si="5"/>
        <v>4373033.8187500015</v>
      </c>
      <c r="AF27" s="21">
        <f t="shared" si="5"/>
        <v>4373033.8187500015</v>
      </c>
    </row>
    <row r="31" spans="1:32">
      <c r="A31" s="7"/>
    </row>
    <row r="32" spans="1:32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D40" sqref="D40:D41"/>
    </sheetView>
  </sheetViews>
  <sheetFormatPr defaultRowHeight="12.75"/>
  <cols>
    <col min="1" max="1" width="20.7109375" style="42" customWidth="1"/>
    <col min="2" max="2" width="19.42578125" style="41" customWidth="1"/>
    <col min="3" max="10" width="10.28515625" style="42" bestFit="1" customWidth="1"/>
    <col min="11" max="11" width="10.28515625" style="42" customWidth="1"/>
    <col min="12" max="16384" width="9.140625" style="42"/>
  </cols>
  <sheetData>
    <row r="1" spans="1:11">
      <c r="A1" s="40" t="s">
        <v>1858</v>
      </c>
    </row>
    <row r="2" spans="1:11">
      <c r="A2" s="40" t="s">
        <v>1859</v>
      </c>
    </row>
    <row r="3" spans="1:11">
      <c r="A3" s="40" t="s">
        <v>1874</v>
      </c>
    </row>
    <row r="5" spans="1:11">
      <c r="A5" s="43" t="s">
        <v>1875</v>
      </c>
    </row>
    <row r="7" spans="1:11">
      <c r="A7" s="44" t="s">
        <v>4</v>
      </c>
      <c r="B7" s="17" t="s">
        <v>1860</v>
      </c>
      <c r="C7" s="45">
        <v>40725</v>
      </c>
      <c r="D7" s="45">
        <v>40756</v>
      </c>
      <c r="E7" s="45">
        <v>40787</v>
      </c>
      <c r="F7" s="45">
        <v>40817</v>
      </c>
      <c r="G7" s="45">
        <v>40848</v>
      </c>
      <c r="H7" s="45">
        <v>40878</v>
      </c>
      <c r="I7" s="45">
        <v>40909</v>
      </c>
      <c r="J7" s="45">
        <v>40940</v>
      </c>
      <c r="K7" s="45">
        <v>40969</v>
      </c>
    </row>
    <row r="8" spans="1:11">
      <c r="A8" s="46" t="s">
        <v>1876</v>
      </c>
      <c r="B8" s="47" t="s">
        <v>142</v>
      </c>
      <c r="C8" s="48">
        <v>64743.56</v>
      </c>
      <c r="D8" s="48">
        <v>72048.960000000006</v>
      </c>
      <c r="E8" s="48">
        <v>58364.17</v>
      </c>
      <c r="F8" s="48">
        <v>60679.3</v>
      </c>
      <c r="G8" s="48">
        <v>57319.529999999992</v>
      </c>
      <c r="H8" s="48">
        <v>61442.479999999989</v>
      </c>
      <c r="I8" s="48">
        <v>65825.530000000013</v>
      </c>
      <c r="J8" s="48">
        <v>60128.159999999989</v>
      </c>
      <c r="K8" s="49">
        <v>48021.600000000006</v>
      </c>
    </row>
    <row r="9" spans="1:11">
      <c r="A9" s="46" t="s">
        <v>1876</v>
      </c>
      <c r="B9" s="47" t="s">
        <v>146</v>
      </c>
      <c r="C9" s="48">
        <v>96561.109999999986</v>
      </c>
      <c r="D9" s="48">
        <v>96082.79</v>
      </c>
      <c r="E9" s="48">
        <v>142394.77999999997</v>
      </c>
      <c r="F9" s="48">
        <v>120262.72999999998</v>
      </c>
      <c r="G9" s="48">
        <v>95607.16</v>
      </c>
      <c r="H9" s="48">
        <v>154626.70999999996</v>
      </c>
      <c r="I9" s="48">
        <v>93905.26999999996</v>
      </c>
      <c r="J9" s="48">
        <v>85966.890000000014</v>
      </c>
      <c r="K9" s="49">
        <v>57872.98</v>
      </c>
    </row>
    <row r="10" spans="1:11">
      <c r="A10" s="46" t="s">
        <v>1876</v>
      </c>
      <c r="B10" s="47" t="s">
        <v>144</v>
      </c>
      <c r="C10" s="48">
        <v>490193.09</v>
      </c>
      <c r="D10" s="48">
        <v>656735.75</v>
      </c>
      <c r="E10" s="48">
        <v>492923.27999999968</v>
      </c>
      <c r="F10" s="48">
        <v>698543.09000000008</v>
      </c>
      <c r="G10" s="48">
        <v>563695.30000000005</v>
      </c>
      <c r="H10" s="48">
        <v>658067.39999999979</v>
      </c>
      <c r="I10" s="48">
        <v>513756.18999999983</v>
      </c>
      <c r="J10" s="48">
        <v>473661.85000000033</v>
      </c>
      <c r="K10" s="49">
        <v>561826.01999999955</v>
      </c>
    </row>
    <row r="11" spans="1:11">
      <c r="A11" s="46" t="s">
        <v>1876</v>
      </c>
      <c r="B11" s="47" t="s">
        <v>133</v>
      </c>
      <c r="C11" s="48">
        <v>851306.17000000051</v>
      </c>
      <c r="D11" s="48">
        <v>959291.3400000002</v>
      </c>
      <c r="E11" s="48">
        <v>846459.51999999944</v>
      </c>
      <c r="F11" s="48">
        <v>853017.05999999994</v>
      </c>
      <c r="G11" s="48">
        <v>876571.5</v>
      </c>
      <c r="H11" s="48">
        <v>1374617.7300000011</v>
      </c>
      <c r="I11" s="48">
        <v>804008.32000000204</v>
      </c>
      <c r="J11" s="48">
        <v>931778.07999999984</v>
      </c>
      <c r="K11" s="49">
        <v>695779.0199999992</v>
      </c>
    </row>
    <row r="12" spans="1:11">
      <c r="A12" s="46" t="s">
        <v>1876</v>
      </c>
      <c r="B12" s="47" t="s">
        <v>145</v>
      </c>
      <c r="C12" s="48">
        <v>111130.55000000002</v>
      </c>
      <c r="D12" s="48">
        <v>144945.84999999998</v>
      </c>
      <c r="E12" s="48">
        <v>96514.489999999991</v>
      </c>
      <c r="F12" s="48">
        <v>101211.54999999999</v>
      </c>
      <c r="G12" s="48">
        <v>108149.44000000002</v>
      </c>
      <c r="H12" s="48">
        <v>155231.30000000002</v>
      </c>
      <c r="I12" s="48">
        <v>151795.01000000018</v>
      </c>
      <c r="J12" s="48">
        <v>97629.440000000002</v>
      </c>
      <c r="K12" s="49">
        <v>99244.47</v>
      </c>
    </row>
    <row r="13" spans="1:11">
      <c r="A13" s="46" t="s">
        <v>1876</v>
      </c>
      <c r="B13" s="47" t="s">
        <v>147</v>
      </c>
      <c r="C13" s="48">
        <v>181077.54000000007</v>
      </c>
      <c r="D13" s="48">
        <v>213428.77</v>
      </c>
      <c r="E13" s="48">
        <v>256846.29000000004</v>
      </c>
      <c r="F13" s="48">
        <v>275061.46000000002</v>
      </c>
      <c r="G13" s="48">
        <v>335051.45000000007</v>
      </c>
      <c r="H13" s="48">
        <v>379415.38</v>
      </c>
      <c r="I13" s="48">
        <v>240783.53</v>
      </c>
      <c r="J13" s="48">
        <v>373768.82</v>
      </c>
      <c r="K13" s="49">
        <v>170212.44999999998</v>
      </c>
    </row>
    <row r="14" spans="1:11">
      <c r="A14" s="46" t="s">
        <v>1877</v>
      </c>
      <c r="B14" s="47" t="s">
        <v>10</v>
      </c>
      <c r="C14" s="48">
        <v>103532.26000000001</v>
      </c>
      <c r="D14" s="48">
        <v>243455.99</v>
      </c>
      <c r="E14" s="48">
        <v>12735.000000000004</v>
      </c>
      <c r="F14" s="48">
        <v>19737.68</v>
      </c>
      <c r="G14" s="48">
        <v>118114.33</v>
      </c>
      <c r="H14" s="48">
        <v>611024.78999999992</v>
      </c>
      <c r="I14" s="48">
        <v>74265.69</v>
      </c>
      <c r="J14" s="48">
        <v>184155.41999999998</v>
      </c>
      <c r="K14" s="49">
        <v>383029.25000000006</v>
      </c>
    </row>
    <row r="15" spans="1:11">
      <c r="A15" s="46" t="s">
        <v>1878</v>
      </c>
      <c r="B15" s="47" t="s">
        <v>205</v>
      </c>
      <c r="C15" s="48">
        <v>30469.69</v>
      </c>
      <c r="D15" s="48">
        <v>286855.13</v>
      </c>
      <c r="E15" s="48">
        <v>27466.129999999997</v>
      </c>
      <c r="F15" s="48">
        <v>11431</v>
      </c>
      <c r="G15" s="48">
        <v>31533.68</v>
      </c>
      <c r="H15" s="48">
        <v>127174.79000000001</v>
      </c>
      <c r="I15" s="48">
        <v>98596.01</v>
      </c>
      <c r="J15" s="48">
        <v>16759</v>
      </c>
      <c r="K15" s="48">
        <v>28740.959999999999</v>
      </c>
    </row>
    <row r="16" spans="1:11">
      <c r="A16" s="46" t="s">
        <v>1878</v>
      </c>
      <c r="B16" s="47" t="s">
        <v>204</v>
      </c>
      <c r="C16" s="48">
        <v>0</v>
      </c>
      <c r="D16" s="48">
        <v>5572</v>
      </c>
      <c r="E16" s="48">
        <v>0</v>
      </c>
      <c r="F16" s="48">
        <v>4188</v>
      </c>
      <c r="G16" s="48">
        <v>0</v>
      </c>
      <c r="H16" s="48">
        <v>320424</v>
      </c>
      <c r="I16" s="48">
        <v>57626</v>
      </c>
      <c r="J16" s="48">
        <v>5553</v>
      </c>
      <c r="K16" s="48">
        <v>72273</v>
      </c>
    </row>
    <row r="17" spans="1:11">
      <c r="A17" s="46" t="s">
        <v>1879</v>
      </c>
      <c r="B17" s="47" t="s">
        <v>201</v>
      </c>
      <c r="C17" s="48">
        <v>0</v>
      </c>
      <c r="D17" s="48">
        <v>662.03</v>
      </c>
      <c r="E17" s="48">
        <v>0</v>
      </c>
      <c r="F17" s="48">
        <v>3647.89</v>
      </c>
      <c r="G17" s="48">
        <v>1181.58</v>
      </c>
      <c r="H17" s="48">
        <v>674.36000000000013</v>
      </c>
      <c r="I17" s="48">
        <v>0</v>
      </c>
      <c r="J17" s="48">
        <v>437.2</v>
      </c>
      <c r="K17" s="49">
        <v>0</v>
      </c>
    </row>
    <row r="18" spans="1:11">
      <c r="A18" s="46" t="s">
        <v>1880</v>
      </c>
      <c r="B18" s="47" t="s">
        <v>11</v>
      </c>
      <c r="C18" s="48">
        <v>274797.28999999998</v>
      </c>
      <c r="D18" s="48">
        <v>32623.889999999956</v>
      </c>
      <c r="E18" s="48">
        <v>12095</v>
      </c>
      <c r="F18" s="48">
        <v>197766.46</v>
      </c>
      <c r="G18" s="48">
        <v>334850.36</v>
      </c>
      <c r="H18" s="48">
        <v>365900.6</v>
      </c>
      <c r="I18" s="48">
        <v>19373.150000000001</v>
      </c>
      <c r="J18" s="48">
        <v>198061.93</v>
      </c>
      <c r="K18" s="49">
        <v>66335.92</v>
      </c>
    </row>
    <row r="19" spans="1:11">
      <c r="A19" s="46" t="s">
        <v>1881</v>
      </c>
      <c r="B19" s="47" t="s">
        <v>11</v>
      </c>
      <c r="C19" s="48">
        <v>644045.06000000006</v>
      </c>
      <c r="D19" s="48">
        <v>1340819.2799999998</v>
      </c>
      <c r="E19" s="48">
        <v>1727189.92</v>
      </c>
      <c r="F19" s="48">
        <v>2200476.06</v>
      </c>
      <c r="G19" s="48">
        <v>2082362.8900000001</v>
      </c>
      <c r="H19" s="48">
        <v>3255796.74</v>
      </c>
      <c r="I19" s="48">
        <v>1896798.5</v>
      </c>
      <c r="J19" s="48">
        <v>3599388.94</v>
      </c>
      <c r="K19" s="49">
        <v>4152803.6899999995</v>
      </c>
    </row>
    <row r="20" spans="1:11">
      <c r="A20" s="46" t="s">
        <v>1882</v>
      </c>
      <c r="B20" s="47" t="s">
        <v>11</v>
      </c>
      <c r="C20" s="48">
        <v>253228.55000000002</v>
      </c>
      <c r="D20" s="48">
        <v>377728.35</v>
      </c>
      <c r="E20" s="48">
        <v>599477.18000000017</v>
      </c>
      <c r="F20" s="48">
        <v>836091.3600000001</v>
      </c>
      <c r="G20" s="48">
        <v>453645.58</v>
      </c>
      <c r="H20" s="48">
        <v>469475.35</v>
      </c>
      <c r="I20" s="48">
        <v>263280.40999999997</v>
      </c>
      <c r="J20" s="48">
        <v>203222.54000000004</v>
      </c>
      <c r="K20" s="49">
        <v>533233.00999999966</v>
      </c>
    </row>
    <row r="21" spans="1:11">
      <c r="A21" s="48"/>
      <c r="B21" s="50"/>
      <c r="C21" s="51">
        <f t="shared" ref="C21:K21" si="0">SUM(C8:C20)</f>
        <v>3101084.8700000006</v>
      </c>
      <c r="D21" s="51">
        <f t="shared" si="0"/>
        <v>4430250.13</v>
      </c>
      <c r="E21" s="51">
        <f t="shared" si="0"/>
        <v>4272465.76</v>
      </c>
      <c r="F21" s="51">
        <f t="shared" si="0"/>
        <v>5382113.6400000015</v>
      </c>
      <c r="G21" s="51">
        <f t="shared" si="0"/>
        <v>5058082.8000000007</v>
      </c>
      <c r="H21" s="51">
        <f t="shared" si="0"/>
        <v>7933871.6299999999</v>
      </c>
      <c r="I21" s="51">
        <f t="shared" si="0"/>
        <v>4280013.6100000022</v>
      </c>
      <c r="J21" s="51">
        <f t="shared" si="0"/>
        <v>6230511.2700000005</v>
      </c>
      <c r="K21" s="51">
        <f t="shared" si="0"/>
        <v>6869372.3699999973</v>
      </c>
    </row>
    <row r="23" spans="1:11" s="12" customFormat="1">
      <c r="B23" s="52"/>
      <c r="C23" s="13"/>
      <c r="D23" s="13"/>
      <c r="E23" s="13"/>
      <c r="F23" s="13"/>
      <c r="G23" s="13"/>
      <c r="H23" s="13"/>
      <c r="I23" s="13"/>
      <c r="J23" s="13"/>
      <c r="K23" s="13"/>
    </row>
    <row r="25" spans="1:11">
      <c r="A25" s="42" t="s">
        <v>1883</v>
      </c>
    </row>
    <row r="26" spans="1:11">
      <c r="A26" s="42" t="s">
        <v>1884</v>
      </c>
    </row>
  </sheetData>
  <pageMargins left="0.7" right="0.7" top="0.75" bottom="0.7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0"/>
  <sheetViews>
    <sheetView workbookViewId="0"/>
  </sheetViews>
  <sheetFormatPr defaultRowHeight="15"/>
  <cols>
    <col min="1" max="1" width="32" bestFit="1" customWidth="1"/>
    <col min="2" max="2" width="5.28515625" bestFit="1" customWidth="1"/>
    <col min="3" max="3" width="6.5703125" bestFit="1" customWidth="1"/>
    <col min="4" max="4" width="10" bestFit="1" customWidth="1"/>
    <col min="5" max="5" width="11.5703125" bestFit="1" customWidth="1"/>
    <col min="6" max="6" width="12.5703125" bestFit="1" customWidth="1"/>
    <col min="7" max="9" width="11.5703125" bestFit="1" customWidth="1"/>
    <col min="10" max="10" width="12.5703125" bestFit="1" customWidth="1"/>
    <col min="11" max="12" width="11.5703125" bestFit="1" customWidth="1"/>
    <col min="13" max="13" width="12.5703125" bestFit="1" customWidth="1"/>
    <col min="14" max="17" width="11.5703125" bestFit="1" customWidth="1"/>
    <col min="18" max="18" width="12.5703125" bestFit="1" customWidth="1"/>
  </cols>
  <sheetData>
    <row r="3" spans="1:18">
      <c r="A3" s="128" t="s">
        <v>1947</v>
      </c>
      <c r="E3" s="130">
        <v>41000</v>
      </c>
      <c r="F3" s="130">
        <v>41030</v>
      </c>
      <c r="G3" s="130">
        <v>41061</v>
      </c>
      <c r="H3" s="130">
        <v>41091</v>
      </c>
      <c r="I3" s="130">
        <v>41122</v>
      </c>
      <c r="J3" s="130">
        <v>41153</v>
      </c>
      <c r="K3" s="130">
        <v>41183</v>
      </c>
      <c r="L3" s="130">
        <v>41214</v>
      </c>
      <c r="M3" s="130">
        <v>41244</v>
      </c>
      <c r="N3" s="130">
        <v>41275</v>
      </c>
      <c r="O3" s="130">
        <v>41306</v>
      </c>
      <c r="P3" s="130">
        <v>41334</v>
      </c>
      <c r="Q3" s="130">
        <v>41365</v>
      </c>
      <c r="R3" s="130">
        <v>41395</v>
      </c>
    </row>
    <row r="4" spans="1:18">
      <c r="A4" t="s">
        <v>1863</v>
      </c>
      <c r="B4" t="s">
        <v>11</v>
      </c>
      <c r="C4" t="s">
        <v>199</v>
      </c>
      <c r="D4" t="s">
        <v>1921</v>
      </c>
      <c r="E4" s="31">
        <v>16934037.240000002</v>
      </c>
      <c r="F4" s="31">
        <v>21471865.880000006</v>
      </c>
      <c r="G4" s="31">
        <v>19048849.660000004</v>
      </c>
      <c r="H4" s="31">
        <v>15170047.919999994</v>
      </c>
      <c r="I4" s="31">
        <v>4332094.29</v>
      </c>
      <c r="J4" s="31">
        <v>3378170.1799999997</v>
      </c>
      <c r="K4" s="31">
        <v>7651449.0200000005</v>
      </c>
      <c r="L4" s="31">
        <v>10665172.210000003</v>
      </c>
      <c r="M4" s="31">
        <v>31276613.41</v>
      </c>
      <c r="N4" s="31">
        <v>0</v>
      </c>
      <c r="O4" s="31">
        <v>0</v>
      </c>
      <c r="P4" s="31">
        <v>0</v>
      </c>
      <c r="Q4" s="31">
        <v>15639687.939999999</v>
      </c>
      <c r="R4" s="31">
        <v>53046837.160000004</v>
      </c>
    </row>
    <row r="5" spans="1:18">
      <c r="A5" t="s">
        <v>1864</v>
      </c>
      <c r="B5" t="s">
        <v>142</v>
      </c>
      <c r="C5" t="s">
        <v>141</v>
      </c>
      <c r="D5" t="s">
        <v>1923</v>
      </c>
      <c r="E5" s="31">
        <v>572783.50699999998</v>
      </c>
      <c r="F5" s="31">
        <v>572159.93900000001</v>
      </c>
      <c r="G5" s="31">
        <v>593011.59</v>
      </c>
      <c r="H5" s="31">
        <v>568145.82499999995</v>
      </c>
      <c r="I5" s="31">
        <v>673203.90699999989</v>
      </c>
      <c r="J5" s="31">
        <v>585271.74399999995</v>
      </c>
      <c r="K5" s="31">
        <v>535640.23600000003</v>
      </c>
      <c r="L5" s="31">
        <v>499857.91799999995</v>
      </c>
      <c r="M5" s="31">
        <v>620983.59400000004</v>
      </c>
      <c r="N5" s="31">
        <v>485509.85563599999</v>
      </c>
      <c r="O5" s="31">
        <v>489334.89189000003</v>
      </c>
      <c r="P5" s="31">
        <v>537423.37338200002</v>
      </c>
      <c r="Q5" s="31">
        <v>468290.01610200002</v>
      </c>
      <c r="R5" s="31">
        <v>478879.913802</v>
      </c>
    </row>
    <row r="6" spans="1:18">
      <c r="A6" t="s">
        <v>1869</v>
      </c>
      <c r="B6" t="s">
        <v>146</v>
      </c>
      <c r="C6" t="s">
        <v>141</v>
      </c>
      <c r="D6" t="s">
        <v>1925</v>
      </c>
      <c r="E6" s="31">
        <v>1225836.1470000001</v>
      </c>
      <c r="F6" s="31">
        <v>1204658.851</v>
      </c>
      <c r="G6" s="31">
        <v>1255135.6779999998</v>
      </c>
      <c r="H6" s="31">
        <v>1255091.2510000002</v>
      </c>
      <c r="I6" s="31">
        <v>1326390.882</v>
      </c>
      <c r="J6" s="31">
        <v>1237361.3970000001</v>
      </c>
      <c r="K6" s="31">
        <v>1168521.142</v>
      </c>
      <c r="L6" s="31">
        <v>1131123.6410000001</v>
      </c>
      <c r="M6" s="31">
        <v>1195153.402</v>
      </c>
      <c r="N6" s="31">
        <v>546348.75658799999</v>
      </c>
      <c r="O6" s="31">
        <v>522228.39692799991</v>
      </c>
      <c r="P6" s="31">
        <v>593625.47164599993</v>
      </c>
      <c r="Q6" s="31">
        <v>683421.14947599987</v>
      </c>
      <c r="R6" s="31">
        <v>663141.62644800008</v>
      </c>
    </row>
    <row r="7" spans="1:18">
      <c r="A7" t="s">
        <v>1865</v>
      </c>
      <c r="B7" t="s">
        <v>144</v>
      </c>
      <c r="C7" t="s">
        <v>141</v>
      </c>
      <c r="D7" t="s">
        <v>1927</v>
      </c>
      <c r="E7" s="31">
        <v>2963543.7439999995</v>
      </c>
      <c r="F7" s="31">
        <v>2847799.0040000002</v>
      </c>
      <c r="G7" s="31">
        <v>3041600.085</v>
      </c>
      <c r="H7" s="31">
        <v>2757217.926</v>
      </c>
      <c r="I7" s="31">
        <v>3094388.0179999997</v>
      </c>
      <c r="J7" s="31">
        <v>2593819.0029999996</v>
      </c>
      <c r="K7" s="31">
        <v>2531154.0899999994</v>
      </c>
      <c r="L7" s="31">
        <v>2448738.7349999999</v>
      </c>
      <c r="M7" s="31">
        <v>2992036.4850000003</v>
      </c>
      <c r="N7" s="31">
        <v>3254707.0984999989</v>
      </c>
      <c r="O7" s="31">
        <v>5972641.5559219997</v>
      </c>
      <c r="P7" s="31">
        <v>3716226.1003639996</v>
      </c>
      <c r="Q7" s="31">
        <v>3484775.6614539996</v>
      </c>
      <c r="R7" s="31">
        <v>3384299.274216</v>
      </c>
    </row>
    <row r="8" spans="1:18">
      <c r="A8" t="s">
        <v>1868</v>
      </c>
      <c r="B8" t="s">
        <v>133</v>
      </c>
      <c r="C8" t="s">
        <v>141</v>
      </c>
      <c r="D8" t="s">
        <v>1929</v>
      </c>
      <c r="E8" s="31">
        <v>3831907.3815000006</v>
      </c>
      <c r="F8" s="31">
        <v>24777162.435500003</v>
      </c>
      <c r="G8" s="31">
        <v>11573784.403000001</v>
      </c>
      <c r="H8" s="31">
        <v>4702684.7555</v>
      </c>
      <c r="I8" s="31">
        <v>5115272.0055000018</v>
      </c>
      <c r="J8" s="31">
        <v>4598330.9989999998</v>
      </c>
      <c r="K8" s="31">
        <v>4350740.3454999998</v>
      </c>
      <c r="L8" s="31">
        <v>3962755.3215000001</v>
      </c>
      <c r="M8" s="31">
        <v>4623498.2129999995</v>
      </c>
      <c r="N8" s="31">
        <v>3624030.7644300009</v>
      </c>
      <c r="O8" s="31">
        <v>3449732.2310180003</v>
      </c>
      <c r="P8" s="31">
        <v>3675134.4662300004</v>
      </c>
      <c r="Q8" s="31">
        <v>3920555.0932179997</v>
      </c>
      <c r="R8" s="31">
        <v>11001728.60203</v>
      </c>
    </row>
    <row r="9" spans="1:18">
      <c r="A9" t="s">
        <v>1866</v>
      </c>
      <c r="B9" t="s">
        <v>145</v>
      </c>
      <c r="C9" t="s">
        <v>141</v>
      </c>
      <c r="D9" t="s">
        <v>1931</v>
      </c>
      <c r="E9" s="31">
        <v>849882.72699999996</v>
      </c>
      <c r="F9" s="31">
        <v>846904.1399999999</v>
      </c>
      <c r="G9" s="31">
        <v>879300.02899999998</v>
      </c>
      <c r="H9" s="31">
        <v>825679.93200000003</v>
      </c>
      <c r="I9" s="31">
        <v>922703.35799999989</v>
      </c>
      <c r="J9" s="31">
        <v>796813.93799999985</v>
      </c>
      <c r="K9" s="31">
        <v>751548.79499999993</v>
      </c>
      <c r="L9" s="31">
        <v>619745.07399999991</v>
      </c>
      <c r="M9" s="31">
        <v>813463.09199999995</v>
      </c>
      <c r="N9" s="31">
        <v>743080.20776999998</v>
      </c>
      <c r="O9" s="31">
        <v>767596.51445799996</v>
      </c>
      <c r="P9" s="31">
        <v>899154.54284799984</v>
      </c>
      <c r="Q9" s="31">
        <v>805337.36799799989</v>
      </c>
      <c r="R9" s="31">
        <v>1818845.1378260001</v>
      </c>
    </row>
    <row r="10" spans="1:18">
      <c r="A10" t="s">
        <v>1867</v>
      </c>
      <c r="B10" t="s">
        <v>147</v>
      </c>
      <c r="C10" t="s">
        <v>141</v>
      </c>
      <c r="D10" t="s">
        <v>1933</v>
      </c>
      <c r="E10" s="31">
        <v>1432755.669</v>
      </c>
      <c r="F10" s="31">
        <v>1429209.9980000001</v>
      </c>
      <c r="G10" s="31">
        <v>1483218.3530000001</v>
      </c>
      <c r="H10" s="31">
        <v>1595717.9780000004</v>
      </c>
      <c r="I10" s="31">
        <v>1704720.4129999999</v>
      </c>
      <c r="J10" s="31">
        <v>1544873.8090000001</v>
      </c>
      <c r="K10" s="31">
        <v>1489718.5730000001</v>
      </c>
      <c r="L10" s="31">
        <v>1402017.649</v>
      </c>
      <c r="M10" s="31">
        <v>2624687.773</v>
      </c>
      <c r="N10" s="31">
        <v>1164054.51636</v>
      </c>
      <c r="O10" s="31">
        <v>1206736.0537319998</v>
      </c>
      <c r="P10" s="31">
        <v>1260167.5509800001</v>
      </c>
      <c r="Q10" s="31">
        <v>1387133.777372</v>
      </c>
      <c r="R10" s="31">
        <v>1443636.5297199998</v>
      </c>
    </row>
    <row r="11" spans="1:18">
      <c r="A11" t="s">
        <v>1871</v>
      </c>
      <c r="B11" t="s">
        <v>10</v>
      </c>
      <c r="C11" t="s">
        <v>12</v>
      </c>
      <c r="D11" t="s">
        <v>1935</v>
      </c>
      <c r="E11" s="31">
        <v>289879.62221361289</v>
      </c>
      <c r="F11" s="31">
        <v>247734.36890299115</v>
      </c>
      <c r="G11" s="31">
        <v>668839.72105190856</v>
      </c>
      <c r="H11" s="31">
        <v>1022994.7665300252</v>
      </c>
      <c r="I11" s="31">
        <v>676991.18107037758</v>
      </c>
      <c r="J11" s="31">
        <v>890289.32139617065</v>
      </c>
      <c r="K11" s="31">
        <v>1635593.1359218899</v>
      </c>
      <c r="L11" s="31">
        <v>1923891.7556727405</v>
      </c>
      <c r="M11" s="31">
        <v>2309634.5959177325</v>
      </c>
      <c r="N11" s="31">
        <v>1615254.1822045813</v>
      </c>
      <c r="O11" s="31">
        <v>383931.79868707765</v>
      </c>
      <c r="P11" s="31">
        <v>320077.51805613679</v>
      </c>
      <c r="Q11" s="31">
        <v>328171.17483676423</v>
      </c>
      <c r="R11" s="31">
        <v>1145714.9913776247</v>
      </c>
    </row>
    <row r="12" spans="1:18">
      <c r="A12" t="s">
        <v>1871</v>
      </c>
      <c r="B12" t="s">
        <v>142</v>
      </c>
      <c r="C12" t="s">
        <v>12</v>
      </c>
      <c r="D12" t="str">
        <f>C12&amp;B12</f>
        <v>GNLPCA</v>
      </c>
      <c r="E12" s="31">
        <v>288001.587</v>
      </c>
      <c r="F12" s="31">
        <v>53612.581000000006</v>
      </c>
      <c r="G12" s="31">
        <v>609254.20212000003</v>
      </c>
      <c r="H12" s="31">
        <v>53296.721000000005</v>
      </c>
      <c r="I12" s="31">
        <v>53903.182000000001</v>
      </c>
      <c r="J12" s="31">
        <v>457850.19199999998</v>
      </c>
      <c r="K12" s="31">
        <v>82431.462</v>
      </c>
      <c r="L12" s="31">
        <v>53127.650999999998</v>
      </c>
      <c r="M12" s="31">
        <v>52560.777000000002</v>
      </c>
      <c r="N12" s="31">
        <v>102262.63009999999</v>
      </c>
      <c r="O12" s="31">
        <v>108401.31771</v>
      </c>
      <c r="P12" s="31">
        <v>153425.35554000002</v>
      </c>
      <c r="Q12" s="31">
        <v>133289.94466400001</v>
      </c>
      <c r="R12" s="31">
        <v>127358.16249999999</v>
      </c>
    </row>
    <row r="13" spans="1:18">
      <c r="A13" t="s">
        <v>1871</v>
      </c>
      <c r="B13" t="s">
        <v>144</v>
      </c>
      <c r="C13" t="s">
        <v>12</v>
      </c>
      <c r="D13" t="str">
        <f t="shared" ref="D13:D21" si="0">C13&amp;B13</f>
        <v>GNLPOR</v>
      </c>
      <c r="E13" s="31">
        <v>918619.47699999996</v>
      </c>
      <c r="F13" s="31">
        <v>2049151.4040000001</v>
      </c>
      <c r="G13" s="31">
        <v>3169797.9896600004</v>
      </c>
      <c r="H13" s="31">
        <v>319521.28399999999</v>
      </c>
      <c r="I13" s="31">
        <v>1056182.5789999999</v>
      </c>
      <c r="J13" s="31">
        <v>2231318.0070000002</v>
      </c>
      <c r="K13" s="31">
        <v>299410.299</v>
      </c>
      <c r="L13" s="31">
        <v>499811.17700000003</v>
      </c>
      <c r="M13" s="31">
        <v>795836.049</v>
      </c>
      <c r="N13" s="31">
        <v>685949.07354400004</v>
      </c>
      <c r="O13" s="31">
        <v>693456.97726200009</v>
      </c>
      <c r="P13" s="31">
        <v>704382.93610400008</v>
      </c>
      <c r="Q13" s="31">
        <v>700616.57838800002</v>
      </c>
      <c r="R13" s="31">
        <v>695980.40482400008</v>
      </c>
    </row>
    <row r="14" spans="1:18">
      <c r="A14" t="s">
        <v>1871</v>
      </c>
      <c r="B14" t="s">
        <v>145</v>
      </c>
      <c r="C14" t="s">
        <v>12</v>
      </c>
      <c r="D14" t="str">
        <f t="shared" si="0"/>
        <v>GNLPWA</v>
      </c>
      <c r="E14" s="31">
        <v>66957.553</v>
      </c>
      <c r="F14" s="31">
        <v>67127.129000000015</v>
      </c>
      <c r="G14" s="31">
        <v>403909.11222000001</v>
      </c>
      <c r="H14" s="31">
        <v>67477.52900000001</v>
      </c>
      <c r="I14" s="31">
        <v>67681.508000000002</v>
      </c>
      <c r="J14" s="31">
        <v>65220.213000000003</v>
      </c>
      <c r="K14" s="31">
        <v>64944.748000000007</v>
      </c>
      <c r="L14" s="31">
        <v>301927.13699999999</v>
      </c>
      <c r="M14" s="31">
        <v>63277.748000000007</v>
      </c>
      <c r="N14" s="31">
        <v>125413.00373000001</v>
      </c>
      <c r="O14" s="31">
        <v>126924.62887599999</v>
      </c>
      <c r="P14" s="31">
        <v>130557.89429000003</v>
      </c>
      <c r="Q14" s="31">
        <v>129690.007552</v>
      </c>
      <c r="R14" s="31">
        <v>127985.44901000003</v>
      </c>
    </row>
    <row r="15" spans="1:18">
      <c r="A15" t="s">
        <v>1871</v>
      </c>
      <c r="B15" t="s">
        <v>147</v>
      </c>
      <c r="C15" t="s">
        <v>12</v>
      </c>
      <c r="D15" t="str">
        <f t="shared" si="0"/>
        <v>GNLPWYP</v>
      </c>
      <c r="E15" s="31">
        <v>236818.91600000003</v>
      </c>
      <c r="F15" s="31">
        <v>240581.29300000003</v>
      </c>
      <c r="G15" s="31">
        <v>469183.36100000003</v>
      </c>
      <c r="H15" s="31">
        <v>517104.29300000001</v>
      </c>
      <c r="I15" s="31">
        <v>298489.86100000003</v>
      </c>
      <c r="J15" s="31">
        <v>627583.35600000003</v>
      </c>
      <c r="K15" s="31">
        <v>419959.90099999995</v>
      </c>
      <c r="L15" s="31">
        <v>634838.51600000006</v>
      </c>
      <c r="M15" s="31">
        <v>671443.86100000003</v>
      </c>
      <c r="N15" s="31">
        <v>284442.57652</v>
      </c>
      <c r="O15" s="31">
        <v>307401.330992</v>
      </c>
      <c r="P15" s="31">
        <v>265439.35674000002</v>
      </c>
      <c r="Q15" s="31">
        <v>263114.39133200003</v>
      </c>
      <c r="R15" s="31">
        <v>266999.51300000004</v>
      </c>
    </row>
    <row r="16" spans="1:18">
      <c r="A16" t="s">
        <v>1871</v>
      </c>
      <c r="B16" t="s">
        <v>133</v>
      </c>
      <c r="C16" t="s">
        <v>12</v>
      </c>
      <c r="D16" t="str">
        <f t="shared" si="0"/>
        <v>GNLPUT</v>
      </c>
      <c r="E16" s="31">
        <v>1370292.6380000003</v>
      </c>
      <c r="F16" s="31">
        <v>789260.33699999994</v>
      </c>
      <c r="G16" s="31">
        <v>2877773.2629999993</v>
      </c>
      <c r="H16" s="31">
        <v>1019509.197</v>
      </c>
      <c r="I16" s="31">
        <v>672729.44500000007</v>
      </c>
      <c r="J16" s="31">
        <v>654154.30800000008</v>
      </c>
      <c r="K16" s="31">
        <v>1242511.825</v>
      </c>
      <c r="L16" s="31">
        <v>695795.99800000014</v>
      </c>
      <c r="M16" s="31">
        <v>1909399.8650000002</v>
      </c>
      <c r="N16" s="31">
        <v>974149.07114200003</v>
      </c>
      <c r="O16" s="31">
        <v>558719.01005599997</v>
      </c>
      <c r="P16" s="31">
        <v>506768.15614199999</v>
      </c>
      <c r="Q16" s="31">
        <v>497665.51877600001</v>
      </c>
      <c r="R16" s="31">
        <v>538193.51154200011</v>
      </c>
    </row>
    <row r="17" spans="1:18">
      <c r="A17" t="s">
        <v>1871</v>
      </c>
      <c r="B17" t="s">
        <v>146</v>
      </c>
      <c r="C17" t="s">
        <v>12</v>
      </c>
      <c r="D17" t="str">
        <f t="shared" si="0"/>
        <v>GNLPID</v>
      </c>
      <c r="E17" s="31">
        <v>1097622.906</v>
      </c>
      <c r="F17" s="31">
        <v>150984.60999999999</v>
      </c>
      <c r="G17" s="31">
        <v>152408.59399999998</v>
      </c>
      <c r="H17" s="31">
        <v>242861.14</v>
      </c>
      <c r="I17" s="31">
        <v>375825.45400000003</v>
      </c>
      <c r="J17" s="31">
        <v>232714.71600000001</v>
      </c>
      <c r="K17" s="31">
        <v>157612.90399999998</v>
      </c>
      <c r="L17" s="31">
        <v>331503.576</v>
      </c>
      <c r="M17" s="31">
        <v>169223.85399999999</v>
      </c>
      <c r="N17" s="31">
        <v>148566.67975200003</v>
      </c>
      <c r="O17" s="31">
        <v>155865.58094400002</v>
      </c>
      <c r="P17" s="31">
        <v>147156.26111200001</v>
      </c>
      <c r="Q17" s="31">
        <v>145204.04658400003</v>
      </c>
      <c r="R17" s="31">
        <v>148856.28039200002</v>
      </c>
    </row>
    <row r="18" spans="1:18">
      <c r="A18" t="s">
        <v>1871</v>
      </c>
      <c r="B18" t="s">
        <v>1870</v>
      </c>
      <c r="C18" t="s">
        <v>12</v>
      </c>
      <c r="D18" t="str">
        <f t="shared" si="0"/>
        <v>GNLPWYU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</row>
    <row r="19" spans="1:18">
      <c r="A19" t="s">
        <v>1871</v>
      </c>
      <c r="B19" t="s">
        <v>1861</v>
      </c>
      <c r="C19" t="s">
        <v>12</v>
      </c>
      <c r="D19" t="str">
        <f t="shared" si="0"/>
        <v>GNLPDGP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</row>
    <row r="20" spans="1:18">
      <c r="A20" t="s">
        <v>1871</v>
      </c>
      <c r="B20" t="s">
        <v>1862</v>
      </c>
      <c r="C20" t="s">
        <v>12</v>
      </c>
      <c r="D20" t="str">
        <f t="shared" si="0"/>
        <v>GNLPDGU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</row>
    <row r="21" spans="1:18">
      <c r="A21" t="s">
        <v>1871</v>
      </c>
      <c r="B21" t="s">
        <v>11</v>
      </c>
      <c r="C21" t="s">
        <v>12</v>
      </c>
      <c r="D21" t="str">
        <f t="shared" si="0"/>
        <v>GNLPSG</v>
      </c>
      <c r="E21" s="31">
        <v>2250</v>
      </c>
      <c r="F21" s="31">
        <v>177935.76</v>
      </c>
      <c r="G21" s="31">
        <v>631915.13</v>
      </c>
      <c r="H21" s="31">
        <v>226560</v>
      </c>
      <c r="I21" s="31">
        <v>959550</v>
      </c>
      <c r="J21" s="31">
        <v>1145209.1000000001</v>
      </c>
      <c r="K21" s="31">
        <v>1623004</v>
      </c>
      <c r="L21" s="31">
        <v>12000</v>
      </c>
      <c r="M21" s="31">
        <v>3670632.45</v>
      </c>
      <c r="N21" s="31">
        <v>6108</v>
      </c>
      <c r="O21" s="31">
        <v>5090</v>
      </c>
      <c r="P21" s="31">
        <v>2036</v>
      </c>
      <c r="Q21" s="31">
        <v>1527</v>
      </c>
      <c r="R21" s="31">
        <v>1527</v>
      </c>
    </row>
    <row r="22" spans="1:18">
      <c r="A22" t="s">
        <v>1863</v>
      </c>
      <c r="B22" t="s">
        <v>205</v>
      </c>
      <c r="C22" t="s">
        <v>198</v>
      </c>
      <c r="D22" t="s">
        <v>1937</v>
      </c>
      <c r="E22" s="31">
        <v>65261.64</v>
      </c>
      <c r="F22" s="31">
        <v>928913.62000000023</v>
      </c>
      <c r="G22" s="31">
        <v>580138.22</v>
      </c>
      <c r="H22" s="31">
        <v>31043081.329999998</v>
      </c>
      <c r="I22" s="31">
        <v>8884127.4199999999</v>
      </c>
      <c r="J22" s="31">
        <v>73908074.370000005</v>
      </c>
      <c r="K22" s="31">
        <v>5391677.299999998</v>
      </c>
      <c r="L22" s="31">
        <v>23269746.939999998</v>
      </c>
      <c r="M22" s="31">
        <v>14707293.889999978</v>
      </c>
      <c r="N22" s="31">
        <v>130944.83000000007</v>
      </c>
      <c r="O22" s="31">
        <v>118902</v>
      </c>
      <c r="P22" s="31">
        <v>13871.900000000373</v>
      </c>
      <c r="Q22" s="31">
        <v>0</v>
      </c>
      <c r="R22" s="31">
        <v>1092372.0599999996</v>
      </c>
    </row>
    <row r="23" spans="1:18">
      <c r="A23" t="s">
        <v>1863</v>
      </c>
      <c r="B23" t="s">
        <v>204</v>
      </c>
      <c r="C23" t="s">
        <v>198</v>
      </c>
      <c r="D23" t="s">
        <v>1939</v>
      </c>
      <c r="E23" s="31">
        <v>170379.97000000003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18444586.530000001</v>
      </c>
      <c r="M23" s="31">
        <v>1172334.0099999998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</row>
    <row r="24" spans="1:18">
      <c r="A24" t="s">
        <v>1873</v>
      </c>
      <c r="B24" t="s">
        <v>201</v>
      </c>
      <c r="C24" t="s">
        <v>200</v>
      </c>
      <c r="D24" t="s">
        <v>1941</v>
      </c>
      <c r="E24" s="31">
        <v>256005.31</v>
      </c>
      <c r="F24" s="31">
        <v>802168.51</v>
      </c>
      <c r="G24" s="31">
        <v>349019.57000000007</v>
      </c>
      <c r="H24" s="31">
        <v>297052.03000000003</v>
      </c>
      <c r="I24" s="31">
        <v>1926318.7</v>
      </c>
      <c r="J24" s="31">
        <v>292732.53999999998</v>
      </c>
      <c r="K24" s="31">
        <v>207007.54</v>
      </c>
      <c r="L24" s="31">
        <v>743323.07</v>
      </c>
      <c r="M24" s="31">
        <v>4365300.8599999994</v>
      </c>
      <c r="N24" s="31">
        <v>15000</v>
      </c>
      <c r="O24" s="31">
        <v>48000</v>
      </c>
      <c r="P24" s="31">
        <v>225000</v>
      </c>
      <c r="Q24" s="31">
        <v>48000</v>
      </c>
      <c r="R24" s="31">
        <v>488000</v>
      </c>
    </row>
    <row r="25" spans="1:18">
      <c r="A25" t="s">
        <v>1863</v>
      </c>
      <c r="B25" t="s">
        <v>11</v>
      </c>
      <c r="C25" t="s">
        <v>143</v>
      </c>
      <c r="D25" t="s">
        <v>1943</v>
      </c>
      <c r="E25" s="31">
        <v>8096481.9365000017</v>
      </c>
      <c r="F25" s="31">
        <v>54320776.711500011</v>
      </c>
      <c r="G25" s="31">
        <v>16888642.123000003</v>
      </c>
      <c r="H25" s="31">
        <v>5845248.8254999993</v>
      </c>
      <c r="I25" s="31">
        <v>20495572.726499997</v>
      </c>
      <c r="J25" s="31">
        <v>22424364.461999997</v>
      </c>
      <c r="K25" s="31">
        <v>10385274.317499999</v>
      </c>
      <c r="L25" s="31">
        <v>10683183.5425</v>
      </c>
      <c r="M25" s="31">
        <v>77824506.136000007</v>
      </c>
      <c r="N25" s="31">
        <v>7718373.320448</v>
      </c>
      <c r="O25" s="31">
        <v>5930627.6858300008</v>
      </c>
      <c r="P25" s="31">
        <v>24419831.203536004</v>
      </c>
      <c r="Q25" s="31">
        <v>6163251.6201680014</v>
      </c>
      <c r="R25" s="31">
        <v>415429870.97053999</v>
      </c>
    </row>
    <row r="26" spans="1:18">
      <c r="A26" t="s">
        <v>1863</v>
      </c>
      <c r="B26" t="s">
        <v>11</v>
      </c>
      <c r="C26" t="s">
        <v>202</v>
      </c>
      <c r="D26" t="s">
        <v>1945</v>
      </c>
      <c r="E26" s="31">
        <v>0</v>
      </c>
      <c r="F26" s="31">
        <v>254259.26</v>
      </c>
      <c r="G26" s="31">
        <v>672282.02</v>
      </c>
      <c r="H26" s="31">
        <v>571712.88</v>
      </c>
      <c r="I26" s="31">
        <v>0</v>
      </c>
      <c r="J26" s="31">
        <v>0</v>
      </c>
      <c r="K26" s="31">
        <v>17641071.98</v>
      </c>
      <c r="L26" s="31">
        <v>0</v>
      </c>
      <c r="M26" s="31">
        <v>2382898.0199999996</v>
      </c>
      <c r="N26" s="31">
        <v>0</v>
      </c>
      <c r="O26" s="31">
        <v>0</v>
      </c>
      <c r="P26" s="31">
        <v>2921306.7</v>
      </c>
      <c r="Q26" s="31">
        <v>2902285.71</v>
      </c>
      <c r="R26" s="31">
        <v>156887.25</v>
      </c>
    </row>
    <row r="27" spans="1:18">
      <c r="E27" s="21">
        <f>SUM(E4:E26)</f>
        <v>40669317.971213609</v>
      </c>
      <c r="F27" s="21">
        <f t="shared" ref="F27:R27" si="1">SUM(F4:F26)</f>
        <v>113232265.831903</v>
      </c>
      <c r="G27" s="21">
        <f t="shared" si="1"/>
        <v>65348063.104051918</v>
      </c>
      <c r="H27" s="21">
        <f t="shared" si="1"/>
        <v>68101005.583530009</v>
      </c>
      <c r="I27" s="21">
        <f t="shared" si="1"/>
        <v>52636144.93007037</v>
      </c>
      <c r="J27" s="21">
        <f t="shared" si="1"/>
        <v>117664151.65539618</v>
      </c>
      <c r="K27" s="21">
        <f t="shared" si="1"/>
        <v>57629271.613921881</v>
      </c>
      <c r="L27" s="21">
        <f t="shared" si="1"/>
        <v>78323146.441672742</v>
      </c>
      <c r="M27" s="21">
        <f t="shared" si="1"/>
        <v>154240778.08491775</v>
      </c>
      <c r="N27" s="21">
        <f t="shared" si="1"/>
        <v>21624194.56672458</v>
      </c>
      <c r="O27" s="21">
        <f t="shared" si="1"/>
        <v>20845589.974305078</v>
      </c>
      <c r="P27" s="21">
        <f t="shared" si="1"/>
        <v>40491584.786970146</v>
      </c>
      <c r="Q27" s="21">
        <f t="shared" si="1"/>
        <v>37702016.997920766</v>
      </c>
      <c r="R27" s="21">
        <f t="shared" si="1"/>
        <v>492057113.83722758</v>
      </c>
    </row>
    <row r="31" spans="1:18">
      <c r="A31" t="s">
        <v>1863</v>
      </c>
      <c r="B31" t="s">
        <v>11</v>
      </c>
      <c r="C31" t="s">
        <v>199</v>
      </c>
      <c r="D31" t="s">
        <v>1921</v>
      </c>
      <c r="E31" s="20">
        <f>E4</f>
        <v>16934037.240000002</v>
      </c>
      <c r="F31" s="20">
        <f t="shared" ref="F31:R31" si="2">F4</f>
        <v>21471865.880000006</v>
      </c>
      <c r="G31" s="20">
        <f t="shared" si="2"/>
        <v>19048849.660000004</v>
      </c>
      <c r="H31" s="20">
        <f t="shared" si="2"/>
        <v>15170047.919999994</v>
      </c>
      <c r="I31" s="20">
        <f t="shared" si="2"/>
        <v>4332094.29</v>
      </c>
      <c r="J31" s="20">
        <f t="shared" si="2"/>
        <v>3378170.1799999997</v>
      </c>
      <c r="K31" s="20">
        <f t="shared" si="2"/>
        <v>7651449.0200000005</v>
      </c>
      <c r="L31" s="20">
        <f t="shared" si="2"/>
        <v>10665172.210000003</v>
      </c>
      <c r="M31" s="20">
        <f t="shared" si="2"/>
        <v>31276613.41</v>
      </c>
      <c r="N31" s="20">
        <f t="shared" si="2"/>
        <v>0</v>
      </c>
      <c r="O31" s="20">
        <f t="shared" si="2"/>
        <v>0</v>
      </c>
      <c r="P31" s="20">
        <f t="shared" si="2"/>
        <v>0</v>
      </c>
      <c r="Q31" s="20">
        <f t="shared" si="2"/>
        <v>15639687.939999999</v>
      </c>
      <c r="R31" s="20">
        <f t="shared" si="2"/>
        <v>53046837.160000004</v>
      </c>
    </row>
    <row r="32" spans="1:18">
      <c r="A32" t="s">
        <v>1864</v>
      </c>
      <c r="B32" t="s">
        <v>142</v>
      </c>
      <c r="C32" t="s">
        <v>141</v>
      </c>
      <c r="D32" t="s">
        <v>1923</v>
      </c>
      <c r="E32" s="20">
        <f>E5</f>
        <v>572783.50699999998</v>
      </c>
      <c r="F32" s="20">
        <f t="shared" ref="F32:R32" si="3">F5</f>
        <v>572159.93900000001</v>
      </c>
      <c r="G32" s="20">
        <f t="shared" si="3"/>
        <v>593011.59</v>
      </c>
      <c r="H32" s="20">
        <f t="shared" si="3"/>
        <v>568145.82499999995</v>
      </c>
      <c r="I32" s="20">
        <f t="shared" si="3"/>
        <v>673203.90699999989</v>
      </c>
      <c r="J32" s="20">
        <f t="shared" si="3"/>
        <v>585271.74399999995</v>
      </c>
      <c r="K32" s="20">
        <f t="shared" si="3"/>
        <v>535640.23600000003</v>
      </c>
      <c r="L32" s="20">
        <f t="shared" si="3"/>
        <v>499857.91799999995</v>
      </c>
      <c r="M32" s="20">
        <f t="shared" si="3"/>
        <v>620983.59400000004</v>
      </c>
      <c r="N32" s="20">
        <f t="shared" si="3"/>
        <v>485509.85563599999</v>
      </c>
      <c r="O32" s="20">
        <f t="shared" si="3"/>
        <v>489334.89189000003</v>
      </c>
      <c r="P32" s="20">
        <f t="shared" si="3"/>
        <v>537423.37338200002</v>
      </c>
      <c r="Q32" s="20">
        <f t="shared" si="3"/>
        <v>468290.01610200002</v>
      </c>
      <c r="R32" s="20">
        <f t="shared" si="3"/>
        <v>478879.913802</v>
      </c>
    </row>
    <row r="33" spans="1:18">
      <c r="A33" t="s">
        <v>1869</v>
      </c>
      <c r="B33" t="s">
        <v>146</v>
      </c>
      <c r="C33" t="s">
        <v>141</v>
      </c>
      <c r="D33" t="s">
        <v>1925</v>
      </c>
      <c r="E33" s="20">
        <f t="shared" ref="E33:R37" si="4">E6</f>
        <v>1225836.1470000001</v>
      </c>
      <c r="F33" s="20">
        <f t="shared" si="4"/>
        <v>1204658.851</v>
      </c>
      <c r="G33" s="20">
        <f t="shared" si="4"/>
        <v>1255135.6779999998</v>
      </c>
      <c r="H33" s="20">
        <f t="shared" si="4"/>
        <v>1255091.2510000002</v>
      </c>
      <c r="I33" s="20">
        <f t="shared" si="4"/>
        <v>1326390.882</v>
      </c>
      <c r="J33" s="20">
        <f t="shared" si="4"/>
        <v>1237361.3970000001</v>
      </c>
      <c r="K33" s="20">
        <f t="shared" si="4"/>
        <v>1168521.142</v>
      </c>
      <c r="L33" s="20">
        <f t="shared" si="4"/>
        <v>1131123.6410000001</v>
      </c>
      <c r="M33" s="20">
        <f t="shared" si="4"/>
        <v>1195153.402</v>
      </c>
      <c r="N33" s="20">
        <f t="shared" si="4"/>
        <v>546348.75658799999</v>
      </c>
      <c r="O33" s="20">
        <f t="shared" si="4"/>
        <v>522228.39692799991</v>
      </c>
      <c r="P33" s="20">
        <f t="shared" si="4"/>
        <v>593625.47164599993</v>
      </c>
      <c r="Q33" s="20">
        <f t="shared" si="4"/>
        <v>683421.14947599987</v>
      </c>
      <c r="R33" s="20">
        <f t="shared" si="4"/>
        <v>663141.62644800008</v>
      </c>
    </row>
    <row r="34" spans="1:18">
      <c r="A34" t="s">
        <v>1865</v>
      </c>
      <c r="B34" t="s">
        <v>144</v>
      </c>
      <c r="C34" t="s">
        <v>141</v>
      </c>
      <c r="D34" t="s">
        <v>1927</v>
      </c>
      <c r="E34" s="20">
        <f t="shared" si="4"/>
        <v>2963543.7439999995</v>
      </c>
      <c r="F34" s="20">
        <f t="shared" si="4"/>
        <v>2847799.0040000002</v>
      </c>
      <c r="G34" s="20">
        <f t="shared" si="4"/>
        <v>3041600.085</v>
      </c>
      <c r="H34" s="20">
        <f t="shared" si="4"/>
        <v>2757217.926</v>
      </c>
      <c r="I34" s="20">
        <f t="shared" si="4"/>
        <v>3094388.0179999997</v>
      </c>
      <c r="J34" s="20">
        <f t="shared" si="4"/>
        <v>2593819.0029999996</v>
      </c>
      <c r="K34" s="20">
        <f t="shared" si="4"/>
        <v>2531154.0899999994</v>
      </c>
      <c r="L34" s="20">
        <f t="shared" si="4"/>
        <v>2448738.7349999999</v>
      </c>
      <c r="M34" s="20">
        <f t="shared" si="4"/>
        <v>2992036.4850000003</v>
      </c>
      <c r="N34" s="20">
        <f t="shared" si="4"/>
        <v>3254707.0984999989</v>
      </c>
      <c r="O34" s="20">
        <f t="shared" si="4"/>
        <v>5972641.5559219997</v>
      </c>
      <c r="P34" s="20">
        <f t="shared" si="4"/>
        <v>3716226.1003639996</v>
      </c>
      <c r="Q34" s="20">
        <f t="shared" si="4"/>
        <v>3484775.6614539996</v>
      </c>
      <c r="R34" s="20">
        <f t="shared" si="4"/>
        <v>3384299.274216</v>
      </c>
    </row>
    <row r="35" spans="1:18">
      <c r="A35" t="s">
        <v>1868</v>
      </c>
      <c r="B35" t="s">
        <v>133</v>
      </c>
      <c r="C35" t="s">
        <v>141</v>
      </c>
      <c r="D35" t="s">
        <v>1929</v>
      </c>
      <c r="E35" s="20">
        <f t="shared" si="4"/>
        <v>3831907.3815000006</v>
      </c>
      <c r="F35" s="20">
        <f t="shared" si="4"/>
        <v>24777162.435500003</v>
      </c>
      <c r="G35" s="20">
        <f t="shared" si="4"/>
        <v>11573784.403000001</v>
      </c>
      <c r="H35" s="20">
        <f t="shared" si="4"/>
        <v>4702684.7555</v>
      </c>
      <c r="I35" s="20">
        <f t="shared" si="4"/>
        <v>5115272.0055000018</v>
      </c>
      <c r="J35" s="20">
        <f t="shared" si="4"/>
        <v>4598330.9989999998</v>
      </c>
      <c r="K35" s="20">
        <f t="shared" si="4"/>
        <v>4350740.3454999998</v>
      </c>
      <c r="L35" s="20">
        <f t="shared" si="4"/>
        <v>3962755.3215000001</v>
      </c>
      <c r="M35" s="20">
        <f t="shared" si="4"/>
        <v>4623498.2129999995</v>
      </c>
      <c r="N35" s="20">
        <f t="shared" si="4"/>
        <v>3624030.7644300009</v>
      </c>
      <c r="O35" s="20">
        <f t="shared" si="4"/>
        <v>3449732.2310180003</v>
      </c>
      <c r="P35" s="20">
        <f t="shared" si="4"/>
        <v>3675134.4662300004</v>
      </c>
      <c r="Q35" s="20">
        <f t="shared" si="4"/>
        <v>3920555.0932179997</v>
      </c>
      <c r="R35" s="20">
        <f t="shared" si="4"/>
        <v>11001728.60203</v>
      </c>
    </row>
    <row r="36" spans="1:18">
      <c r="A36" t="s">
        <v>1866</v>
      </c>
      <c r="B36" t="s">
        <v>145</v>
      </c>
      <c r="C36" t="s">
        <v>141</v>
      </c>
      <c r="D36" t="s">
        <v>1931</v>
      </c>
      <c r="E36" s="20">
        <f t="shared" si="4"/>
        <v>849882.72699999996</v>
      </c>
      <c r="F36" s="20">
        <f t="shared" si="4"/>
        <v>846904.1399999999</v>
      </c>
      <c r="G36" s="20">
        <f t="shared" si="4"/>
        <v>879300.02899999998</v>
      </c>
      <c r="H36" s="20">
        <f t="shared" si="4"/>
        <v>825679.93200000003</v>
      </c>
      <c r="I36" s="20">
        <f t="shared" si="4"/>
        <v>922703.35799999989</v>
      </c>
      <c r="J36" s="20">
        <f t="shared" si="4"/>
        <v>796813.93799999985</v>
      </c>
      <c r="K36" s="20">
        <f t="shared" si="4"/>
        <v>751548.79499999993</v>
      </c>
      <c r="L36" s="20">
        <f t="shared" si="4"/>
        <v>619745.07399999991</v>
      </c>
      <c r="M36" s="20">
        <f t="shared" si="4"/>
        <v>813463.09199999995</v>
      </c>
      <c r="N36" s="20">
        <f t="shared" si="4"/>
        <v>743080.20776999998</v>
      </c>
      <c r="O36" s="20">
        <f t="shared" si="4"/>
        <v>767596.51445799996</v>
      </c>
      <c r="P36" s="20">
        <f t="shared" si="4"/>
        <v>899154.54284799984</v>
      </c>
      <c r="Q36" s="20">
        <f t="shared" si="4"/>
        <v>805337.36799799989</v>
      </c>
      <c r="R36" s="20">
        <f t="shared" si="4"/>
        <v>1818845.1378260001</v>
      </c>
    </row>
    <row r="37" spans="1:18">
      <c r="A37" t="s">
        <v>1867</v>
      </c>
      <c r="B37" t="s">
        <v>147</v>
      </c>
      <c r="C37" t="s">
        <v>141</v>
      </c>
      <c r="D37" t="s">
        <v>1933</v>
      </c>
      <c r="E37" s="20">
        <f t="shared" si="4"/>
        <v>1432755.669</v>
      </c>
      <c r="F37" s="20">
        <f t="shared" si="4"/>
        <v>1429209.9980000001</v>
      </c>
      <c r="G37" s="20">
        <f t="shared" si="4"/>
        <v>1483218.3530000001</v>
      </c>
      <c r="H37" s="20">
        <f t="shared" si="4"/>
        <v>1595717.9780000004</v>
      </c>
      <c r="I37" s="20">
        <f t="shared" si="4"/>
        <v>1704720.4129999999</v>
      </c>
      <c r="J37" s="20">
        <f t="shared" si="4"/>
        <v>1544873.8090000001</v>
      </c>
      <c r="K37" s="20">
        <f t="shared" si="4"/>
        <v>1489718.5730000001</v>
      </c>
      <c r="L37" s="20">
        <f t="shared" si="4"/>
        <v>1402017.649</v>
      </c>
      <c r="M37" s="20">
        <f t="shared" si="4"/>
        <v>2624687.773</v>
      </c>
      <c r="N37" s="20">
        <f t="shared" si="4"/>
        <v>1164054.51636</v>
      </c>
      <c r="O37" s="20">
        <f t="shared" si="4"/>
        <v>1206736.0537319998</v>
      </c>
      <c r="P37" s="20">
        <f t="shared" si="4"/>
        <v>1260167.5509800001</v>
      </c>
      <c r="Q37" s="20">
        <f t="shared" si="4"/>
        <v>1387133.777372</v>
      </c>
      <c r="R37" s="20">
        <f t="shared" si="4"/>
        <v>1443636.5297199998</v>
      </c>
    </row>
    <row r="38" spans="1:18">
      <c r="A38" t="s">
        <v>1871</v>
      </c>
      <c r="B38" t="s">
        <v>10</v>
      </c>
      <c r="C38" t="s">
        <v>12</v>
      </c>
      <c r="D38" t="s">
        <v>1935</v>
      </c>
      <c r="E38" s="20">
        <f>SUM(E11:E21)</f>
        <v>4270442.6992136128</v>
      </c>
      <c r="F38" s="20">
        <f t="shared" ref="F38:R38" si="5">SUM(F11:F21)</f>
        <v>3776387.4829029916</v>
      </c>
      <c r="G38" s="20">
        <f t="shared" si="5"/>
        <v>8983081.3730519079</v>
      </c>
      <c r="H38" s="20">
        <f t="shared" si="5"/>
        <v>3469324.9305300256</v>
      </c>
      <c r="I38" s="20">
        <f t="shared" si="5"/>
        <v>4161353.2100703772</v>
      </c>
      <c r="J38" s="20">
        <f t="shared" si="5"/>
        <v>6304339.2133961711</v>
      </c>
      <c r="K38" s="20">
        <f t="shared" si="5"/>
        <v>5525468.2749218894</v>
      </c>
      <c r="L38" s="20">
        <f t="shared" si="5"/>
        <v>4452895.8106727405</v>
      </c>
      <c r="M38" s="20">
        <f t="shared" si="5"/>
        <v>9642009.1999177337</v>
      </c>
      <c r="N38" s="20">
        <f t="shared" si="5"/>
        <v>3942145.2169925817</v>
      </c>
      <c r="O38" s="20">
        <f t="shared" si="5"/>
        <v>2339790.6445270777</v>
      </c>
      <c r="P38" s="20">
        <f t="shared" si="5"/>
        <v>2229843.4779841369</v>
      </c>
      <c r="Q38" s="20">
        <f t="shared" si="5"/>
        <v>2199278.6621327642</v>
      </c>
      <c r="R38" s="20">
        <f t="shared" si="5"/>
        <v>3052615.3126456249</v>
      </c>
    </row>
    <row r="39" spans="1:18">
      <c r="A39" t="s">
        <v>1863</v>
      </c>
      <c r="B39" t="s">
        <v>205</v>
      </c>
      <c r="C39" t="s">
        <v>198</v>
      </c>
      <c r="D39" t="s">
        <v>1937</v>
      </c>
      <c r="E39" s="20">
        <f>E22</f>
        <v>65261.64</v>
      </c>
      <c r="F39" s="20">
        <f t="shared" ref="F39:R39" si="6">F22</f>
        <v>928913.62000000023</v>
      </c>
      <c r="G39" s="20">
        <f t="shared" si="6"/>
        <v>580138.22</v>
      </c>
      <c r="H39" s="20">
        <f t="shared" si="6"/>
        <v>31043081.329999998</v>
      </c>
      <c r="I39" s="20">
        <f t="shared" si="6"/>
        <v>8884127.4199999999</v>
      </c>
      <c r="J39" s="20">
        <f t="shared" si="6"/>
        <v>73908074.370000005</v>
      </c>
      <c r="K39" s="20">
        <f t="shared" si="6"/>
        <v>5391677.299999998</v>
      </c>
      <c r="L39" s="20">
        <f t="shared" si="6"/>
        <v>23269746.939999998</v>
      </c>
      <c r="M39" s="20">
        <f t="shared" si="6"/>
        <v>14707293.889999978</v>
      </c>
      <c r="N39" s="20">
        <f t="shared" si="6"/>
        <v>130944.83000000007</v>
      </c>
      <c r="O39" s="20">
        <f t="shared" si="6"/>
        <v>118902</v>
      </c>
      <c r="P39" s="20">
        <f t="shared" si="6"/>
        <v>13871.900000000373</v>
      </c>
      <c r="Q39" s="20">
        <f t="shared" si="6"/>
        <v>0</v>
      </c>
      <c r="R39" s="20">
        <f t="shared" si="6"/>
        <v>1092372.0599999996</v>
      </c>
    </row>
    <row r="40" spans="1:18">
      <c r="A40" t="s">
        <v>1863</v>
      </c>
      <c r="B40" t="s">
        <v>204</v>
      </c>
      <c r="C40" t="s">
        <v>198</v>
      </c>
      <c r="D40" t="s">
        <v>1939</v>
      </c>
      <c r="E40" s="20">
        <f t="shared" ref="E40:R43" si="7">E23</f>
        <v>170379.97000000003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20">
        <f t="shared" si="7"/>
        <v>0</v>
      </c>
      <c r="J40" s="20">
        <f t="shared" si="7"/>
        <v>0</v>
      </c>
      <c r="K40" s="20">
        <f t="shared" si="7"/>
        <v>0</v>
      </c>
      <c r="L40" s="20">
        <f t="shared" si="7"/>
        <v>18444586.530000001</v>
      </c>
      <c r="M40" s="20">
        <f t="shared" si="7"/>
        <v>1172334.0099999998</v>
      </c>
      <c r="N40" s="20">
        <f t="shared" si="7"/>
        <v>0</v>
      </c>
      <c r="O40" s="20">
        <f t="shared" si="7"/>
        <v>0</v>
      </c>
      <c r="P40" s="20">
        <f t="shared" si="7"/>
        <v>0</v>
      </c>
      <c r="Q40" s="20">
        <f t="shared" si="7"/>
        <v>0</v>
      </c>
      <c r="R40" s="20">
        <f t="shared" si="7"/>
        <v>0</v>
      </c>
    </row>
    <row r="41" spans="1:18">
      <c r="A41" t="s">
        <v>1873</v>
      </c>
      <c r="B41" t="s">
        <v>201</v>
      </c>
      <c r="C41" t="s">
        <v>200</v>
      </c>
      <c r="D41" t="s">
        <v>1941</v>
      </c>
      <c r="E41" s="20">
        <f t="shared" si="7"/>
        <v>256005.31</v>
      </c>
      <c r="F41" s="20">
        <f t="shared" si="7"/>
        <v>802168.51</v>
      </c>
      <c r="G41" s="20">
        <f t="shared" si="7"/>
        <v>349019.57000000007</v>
      </c>
      <c r="H41" s="20">
        <f t="shared" si="7"/>
        <v>297052.03000000003</v>
      </c>
      <c r="I41" s="20">
        <f t="shared" si="7"/>
        <v>1926318.7</v>
      </c>
      <c r="J41" s="20">
        <f t="shared" si="7"/>
        <v>292732.53999999998</v>
      </c>
      <c r="K41" s="20">
        <f t="shared" si="7"/>
        <v>207007.54</v>
      </c>
      <c r="L41" s="20">
        <f t="shared" si="7"/>
        <v>743323.07</v>
      </c>
      <c r="M41" s="20">
        <f t="shared" si="7"/>
        <v>4365300.8599999994</v>
      </c>
      <c r="N41" s="20">
        <f t="shared" si="7"/>
        <v>15000</v>
      </c>
      <c r="O41" s="20">
        <f t="shared" si="7"/>
        <v>48000</v>
      </c>
      <c r="P41" s="20">
        <f t="shared" si="7"/>
        <v>225000</v>
      </c>
      <c r="Q41" s="20">
        <f t="shared" si="7"/>
        <v>48000</v>
      </c>
      <c r="R41" s="20">
        <f t="shared" si="7"/>
        <v>488000</v>
      </c>
    </row>
    <row r="42" spans="1:18">
      <c r="A42" t="s">
        <v>1863</v>
      </c>
      <c r="B42" t="s">
        <v>11</v>
      </c>
      <c r="C42" t="s">
        <v>143</v>
      </c>
      <c r="D42" t="s">
        <v>1943</v>
      </c>
      <c r="E42" s="20">
        <f t="shared" si="7"/>
        <v>8096481.9365000017</v>
      </c>
      <c r="F42" s="20">
        <f t="shared" si="7"/>
        <v>54320776.711500011</v>
      </c>
      <c r="G42" s="20">
        <f t="shared" si="7"/>
        <v>16888642.123000003</v>
      </c>
      <c r="H42" s="20">
        <f t="shared" si="7"/>
        <v>5845248.8254999993</v>
      </c>
      <c r="I42" s="20">
        <f t="shared" si="7"/>
        <v>20495572.726499997</v>
      </c>
      <c r="J42" s="20">
        <f t="shared" si="7"/>
        <v>22424364.461999997</v>
      </c>
      <c r="K42" s="20">
        <f t="shared" si="7"/>
        <v>10385274.317499999</v>
      </c>
      <c r="L42" s="20">
        <f t="shared" si="7"/>
        <v>10683183.5425</v>
      </c>
      <c r="M42" s="20">
        <f t="shared" si="7"/>
        <v>77824506.136000007</v>
      </c>
      <c r="N42" s="20">
        <f t="shared" si="7"/>
        <v>7718373.320448</v>
      </c>
      <c r="O42" s="20">
        <f t="shared" si="7"/>
        <v>5930627.6858300008</v>
      </c>
      <c r="P42" s="20">
        <f t="shared" si="7"/>
        <v>24419831.203536004</v>
      </c>
      <c r="Q42" s="20">
        <f t="shared" si="7"/>
        <v>6163251.6201680014</v>
      </c>
      <c r="R42" s="20">
        <f t="shared" si="7"/>
        <v>415429870.97053999</v>
      </c>
    </row>
    <row r="43" spans="1:18">
      <c r="A43" t="s">
        <v>1863</v>
      </c>
      <c r="B43" t="s">
        <v>11</v>
      </c>
      <c r="C43" t="s">
        <v>202</v>
      </c>
      <c r="D43" t="s">
        <v>1945</v>
      </c>
      <c r="E43" s="20">
        <f t="shared" si="7"/>
        <v>0</v>
      </c>
      <c r="F43" s="20">
        <f t="shared" si="7"/>
        <v>254259.26</v>
      </c>
      <c r="G43" s="20">
        <f t="shared" si="7"/>
        <v>672282.02</v>
      </c>
      <c r="H43" s="20">
        <f t="shared" si="7"/>
        <v>571712.88</v>
      </c>
      <c r="I43" s="20">
        <f t="shared" si="7"/>
        <v>0</v>
      </c>
      <c r="J43" s="20">
        <f t="shared" si="7"/>
        <v>0</v>
      </c>
      <c r="K43" s="20">
        <f t="shared" si="7"/>
        <v>17641071.98</v>
      </c>
      <c r="L43" s="20">
        <f t="shared" si="7"/>
        <v>0</v>
      </c>
      <c r="M43" s="20">
        <f t="shared" si="7"/>
        <v>2382898.0199999996</v>
      </c>
      <c r="N43" s="20">
        <f t="shared" si="7"/>
        <v>0</v>
      </c>
      <c r="O43" s="20">
        <f t="shared" si="7"/>
        <v>0</v>
      </c>
      <c r="P43" s="20">
        <f t="shared" si="7"/>
        <v>2921306.7</v>
      </c>
      <c r="Q43" s="20">
        <f t="shared" si="7"/>
        <v>2902285.71</v>
      </c>
      <c r="R43" s="20">
        <f t="shared" si="7"/>
        <v>156887.25</v>
      </c>
    </row>
    <row r="44" spans="1:18">
      <c r="E44" s="21">
        <f>SUM(E31:E43)</f>
        <v>40669317.971213609</v>
      </c>
      <c r="F44" s="21">
        <f t="shared" ref="F44:R44" si="8">SUM(F31:F43)</f>
        <v>113232265.83190301</v>
      </c>
      <c r="G44" s="21">
        <f t="shared" si="8"/>
        <v>65348063.104051925</v>
      </c>
      <c r="H44" s="21">
        <f t="shared" si="8"/>
        <v>68101005.583530009</v>
      </c>
      <c r="I44" s="21">
        <f t="shared" si="8"/>
        <v>52636144.93007037</v>
      </c>
      <c r="J44" s="21">
        <f t="shared" si="8"/>
        <v>117664151.65539618</v>
      </c>
      <c r="K44" s="21">
        <f t="shared" si="8"/>
        <v>57629271.613921881</v>
      </c>
      <c r="L44" s="21">
        <f t="shared" si="8"/>
        <v>78323146.441672742</v>
      </c>
      <c r="M44" s="21">
        <f t="shared" si="8"/>
        <v>154240778.08491775</v>
      </c>
      <c r="N44" s="21">
        <f t="shared" si="8"/>
        <v>21624194.56672458</v>
      </c>
      <c r="O44" s="21">
        <f t="shared" si="8"/>
        <v>20845589.974305078</v>
      </c>
      <c r="P44" s="21">
        <f t="shared" si="8"/>
        <v>40491584.786970146</v>
      </c>
      <c r="Q44" s="21">
        <f t="shared" si="8"/>
        <v>37702016.997920759</v>
      </c>
      <c r="R44" s="21">
        <f t="shared" si="8"/>
        <v>492057113.83722758</v>
      </c>
    </row>
    <row r="45" spans="1:18">
      <c r="D45" s="131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</row>
    <row r="47" spans="1:18">
      <c r="A47" t="s">
        <v>1948</v>
      </c>
    </row>
    <row r="48" spans="1:18">
      <c r="A48" t="s">
        <v>1863</v>
      </c>
      <c r="B48" t="s">
        <v>11</v>
      </c>
      <c r="C48" t="s">
        <v>199</v>
      </c>
      <c r="D48" t="s">
        <v>1921</v>
      </c>
      <c r="E48" s="133">
        <f>E31/E$44</f>
        <v>0.41638360525215062</v>
      </c>
      <c r="F48" s="133">
        <f t="shared" ref="F48:R48" si="9">F31/F$44</f>
        <v>0.18962674395190229</v>
      </c>
      <c r="G48" s="133">
        <f t="shared" si="9"/>
        <v>0.29149830546115874</v>
      </c>
      <c r="H48" s="133">
        <f t="shared" si="9"/>
        <v>0.2227580604722938</v>
      </c>
      <c r="I48" s="133">
        <f t="shared" si="9"/>
        <v>8.2302651452825698E-2</v>
      </c>
      <c r="J48" s="133">
        <f t="shared" si="9"/>
        <v>2.8710275240785912E-2</v>
      </c>
      <c r="K48" s="133">
        <f t="shared" si="9"/>
        <v>0.13277018441703833</v>
      </c>
      <c r="L48" s="133">
        <f t="shared" si="9"/>
        <v>0.13616884273083127</v>
      </c>
      <c r="M48" s="133">
        <f t="shared" si="9"/>
        <v>0.20277785030869439</v>
      </c>
      <c r="N48" s="133">
        <f t="shared" si="9"/>
        <v>0</v>
      </c>
      <c r="O48" s="133">
        <f t="shared" si="9"/>
        <v>0</v>
      </c>
      <c r="P48" s="133">
        <f t="shared" si="9"/>
        <v>0</v>
      </c>
      <c r="Q48" s="133">
        <f t="shared" si="9"/>
        <v>0.41482364036020986</v>
      </c>
      <c r="R48" s="133">
        <f t="shared" si="9"/>
        <v>0.10780626002197763</v>
      </c>
    </row>
    <row r="49" spans="1:18">
      <c r="A49" t="s">
        <v>1864</v>
      </c>
      <c r="B49" t="s">
        <v>142</v>
      </c>
      <c r="C49" t="s">
        <v>141</v>
      </c>
      <c r="D49" t="s">
        <v>1923</v>
      </c>
      <c r="E49" s="133">
        <f t="shared" ref="E49:R60" si="10">E32/E$44</f>
        <v>1.4083922120489586E-2</v>
      </c>
      <c r="F49" s="133">
        <f t="shared" si="10"/>
        <v>5.0529761530109275E-3</v>
      </c>
      <c r="G49" s="133">
        <f t="shared" si="10"/>
        <v>9.0746620761469835E-3</v>
      </c>
      <c r="H49" s="133">
        <f t="shared" si="10"/>
        <v>8.3426936229764586E-3</v>
      </c>
      <c r="I49" s="133">
        <f t="shared" si="10"/>
        <v>1.2789764673958995E-2</v>
      </c>
      <c r="J49" s="133">
        <f t="shared" si="10"/>
        <v>4.974087143500506E-3</v>
      </c>
      <c r="K49" s="133">
        <f t="shared" si="10"/>
        <v>9.2945862579773067E-3</v>
      </c>
      <c r="L49" s="133">
        <f t="shared" si="10"/>
        <v>6.3819948598750975E-3</v>
      </c>
      <c r="M49" s="133">
        <f t="shared" si="10"/>
        <v>4.0260662693111906E-3</v>
      </c>
      <c r="N49" s="133">
        <f t="shared" si="10"/>
        <v>2.245215904517919E-2</v>
      </c>
      <c r="O49" s="133">
        <f t="shared" si="10"/>
        <v>2.3474264460404785E-2</v>
      </c>
      <c r="P49" s="133">
        <f t="shared" si="10"/>
        <v>1.3272470717296755E-2</v>
      </c>
      <c r="Q49" s="133">
        <f t="shared" si="10"/>
        <v>1.2420821308521131E-2</v>
      </c>
      <c r="R49" s="133">
        <f t="shared" si="10"/>
        <v>9.7322018183526029E-4</v>
      </c>
    </row>
    <row r="50" spans="1:18">
      <c r="A50" t="s">
        <v>1869</v>
      </c>
      <c r="B50" t="s">
        <v>146</v>
      </c>
      <c r="C50" t="s">
        <v>141</v>
      </c>
      <c r="D50" t="s">
        <v>1925</v>
      </c>
      <c r="E50" s="133">
        <f t="shared" si="10"/>
        <v>3.0141546702791192E-2</v>
      </c>
      <c r="F50" s="133">
        <f t="shared" si="10"/>
        <v>1.0638830214599391E-2</v>
      </c>
      <c r="G50" s="133">
        <f t="shared" si="10"/>
        <v>1.9206930066182404E-2</v>
      </c>
      <c r="H50" s="133">
        <f t="shared" si="10"/>
        <v>1.8429849019785099E-2</v>
      </c>
      <c r="I50" s="133">
        <f t="shared" si="10"/>
        <v>2.5199240631360323E-2</v>
      </c>
      <c r="J50" s="133">
        <f t="shared" si="10"/>
        <v>1.0516044008236842E-2</v>
      </c>
      <c r="K50" s="133">
        <f t="shared" si="10"/>
        <v>2.027652110247586E-2</v>
      </c>
      <c r="L50" s="133">
        <f t="shared" si="10"/>
        <v>1.4441754352174143E-2</v>
      </c>
      <c r="M50" s="133">
        <f t="shared" si="10"/>
        <v>7.7486214530245985E-3</v>
      </c>
      <c r="N50" s="133">
        <f t="shared" si="10"/>
        <v>2.5265623415575637E-2</v>
      </c>
      <c r="O50" s="133">
        <f t="shared" si="10"/>
        <v>2.5052224358807541E-2</v>
      </c>
      <c r="P50" s="133">
        <f t="shared" si="10"/>
        <v>1.4660465248992271E-2</v>
      </c>
      <c r="Q50" s="133">
        <f t="shared" si="10"/>
        <v>1.8126912136124974E-2</v>
      </c>
      <c r="R50" s="133">
        <f t="shared" si="10"/>
        <v>1.34769238732593E-3</v>
      </c>
    </row>
    <row r="51" spans="1:18">
      <c r="A51" t="s">
        <v>1865</v>
      </c>
      <c r="B51" t="s">
        <v>144</v>
      </c>
      <c r="C51" t="s">
        <v>141</v>
      </c>
      <c r="D51" t="s">
        <v>1927</v>
      </c>
      <c r="E51" s="133">
        <f t="shared" si="10"/>
        <v>7.2869275705524317E-2</v>
      </c>
      <c r="F51" s="133">
        <f t="shared" si="10"/>
        <v>2.5150066397396399E-2</v>
      </c>
      <c r="G51" s="133">
        <f t="shared" si="10"/>
        <v>4.654460959549702E-2</v>
      </c>
      <c r="H51" s="133">
        <f t="shared" si="10"/>
        <v>4.0487183740893593E-2</v>
      </c>
      <c r="I51" s="133">
        <f t="shared" si="10"/>
        <v>5.8788272243551307E-2</v>
      </c>
      <c r="J51" s="133">
        <f t="shared" si="10"/>
        <v>2.2044258735630335E-2</v>
      </c>
      <c r="K51" s="133">
        <f t="shared" si="10"/>
        <v>4.3921327115793912E-2</v>
      </c>
      <c r="L51" s="133">
        <f t="shared" si="10"/>
        <v>3.1264560302407873E-2</v>
      </c>
      <c r="M51" s="133">
        <f t="shared" si="10"/>
        <v>1.939847893760446E-2</v>
      </c>
      <c r="N51" s="133">
        <f t="shared" si="10"/>
        <v>0.15051229253682163</v>
      </c>
      <c r="O51" s="133">
        <f t="shared" si="10"/>
        <v>0.28651823063218951</v>
      </c>
      <c r="P51" s="133">
        <f t="shared" si="10"/>
        <v>9.1777739002200043E-2</v>
      </c>
      <c r="Q51" s="133">
        <f t="shared" si="10"/>
        <v>9.2429422586228813E-2</v>
      </c>
      <c r="R51" s="133">
        <f t="shared" si="10"/>
        <v>6.8778586449530039E-3</v>
      </c>
    </row>
    <row r="52" spans="1:18">
      <c r="A52" t="s">
        <v>1868</v>
      </c>
      <c r="B52" t="s">
        <v>133</v>
      </c>
      <c r="C52" t="s">
        <v>141</v>
      </c>
      <c r="D52" t="s">
        <v>1929</v>
      </c>
      <c r="E52" s="133">
        <f t="shared" si="10"/>
        <v>9.4221087853312069E-2</v>
      </c>
      <c r="F52" s="133">
        <f t="shared" si="10"/>
        <v>0.21881715651864203</v>
      </c>
      <c r="G52" s="133">
        <f t="shared" si="10"/>
        <v>0.17710983085407417</v>
      </c>
      <c r="H52" s="133">
        <f>H35/H$44</f>
        <v>6.9054556760279731E-2</v>
      </c>
      <c r="I52" s="133">
        <f t="shared" si="10"/>
        <v>9.718173723200825E-2</v>
      </c>
      <c r="J52" s="133">
        <f t="shared" si="10"/>
        <v>3.9080135574912946E-2</v>
      </c>
      <c r="K52" s="133">
        <f t="shared" si="10"/>
        <v>7.5495320757254944E-2</v>
      </c>
      <c r="L52" s="133">
        <f t="shared" si="10"/>
        <v>5.0594945447589551E-2</v>
      </c>
      <c r="M52" s="133">
        <f t="shared" si="10"/>
        <v>2.9975848607652365E-2</v>
      </c>
      <c r="N52" s="133">
        <f t="shared" si="10"/>
        <v>0.16759147968482849</v>
      </c>
      <c r="O52" s="133">
        <f t="shared" si="10"/>
        <v>0.16548978634187123</v>
      </c>
      <c r="P52" s="133">
        <f t="shared" si="10"/>
        <v>9.0762919889779858E-2</v>
      </c>
      <c r="Q52" s="133">
        <f t="shared" si="10"/>
        <v>0.10398794031189938</v>
      </c>
      <c r="R52" s="133">
        <f t="shared" si="10"/>
        <v>2.2358641492315402E-2</v>
      </c>
    </row>
    <row r="53" spans="1:18">
      <c r="A53" t="s">
        <v>1866</v>
      </c>
      <c r="B53" t="s">
        <v>145</v>
      </c>
      <c r="C53" t="s">
        <v>141</v>
      </c>
      <c r="D53" t="s">
        <v>1931</v>
      </c>
      <c r="E53" s="133">
        <f t="shared" si="10"/>
        <v>2.0897393155242007E-2</v>
      </c>
      <c r="F53" s="133">
        <f t="shared" si="10"/>
        <v>7.4793534667694159E-3</v>
      </c>
      <c r="G53" s="133">
        <f t="shared" si="10"/>
        <v>1.3455640262817196E-2</v>
      </c>
      <c r="H53" s="133">
        <f t="shared" si="10"/>
        <v>1.2124342730699528E-2</v>
      </c>
      <c r="I53" s="133">
        <f t="shared" si="10"/>
        <v>1.7529843023759723E-2</v>
      </c>
      <c r="J53" s="133">
        <f t="shared" si="10"/>
        <v>6.7719345849161809E-3</v>
      </c>
      <c r="K53" s="133">
        <f t="shared" si="10"/>
        <v>1.304109481089543E-2</v>
      </c>
      <c r="L53" s="133">
        <f t="shared" si="10"/>
        <v>7.9126682488620936E-3</v>
      </c>
      <c r="M53" s="133">
        <f t="shared" si="10"/>
        <v>5.2739820305635725E-3</v>
      </c>
      <c r="N53" s="133">
        <f t="shared" si="10"/>
        <v>3.4363370412577379E-2</v>
      </c>
      <c r="O53" s="133">
        <f t="shared" si="10"/>
        <v>3.6822969050248192E-2</v>
      </c>
      <c r="P53" s="133">
        <f t="shared" si="10"/>
        <v>2.2205960758970845E-2</v>
      </c>
      <c r="Q53" s="133">
        <f t="shared" si="10"/>
        <v>2.136059108037678E-2</v>
      </c>
      <c r="R53" s="133">
        <f t="shared" si="10"/>
        <v>3.6964106130730058E-3</v>
      </c>
    </row>
    <row r="54" spans="1:18">
      <c r="A54" t="s">
        <v>1867</v>
      </c>
      <c r="B54" t="s">
        <v>147</v>
      </c>
      <c r="C54" t="s">
        <v>141</v>
      </c>
      <c r="D54" t="s">
        <v>1933</v>
      </c>
      <c r="E54" s="133">
        <f t="shared" si="10"/>
        <v>3.522939996225477E-2</v>
      </c>
      <c r="F54" s="133">
        <f t="shared" si="10"/>
        <v>1.2621932339689369E-2</v>
      </c>
      <c r="G54" s="133">
        <f t="shared" si="10"/>
        <v>2.2697204516043762E-2</v>
      </c>
      <c r="H54" s="133">
        <f t="shared" si="10"/>
        <v>2.3431636057748891E-2</v>
      </c>
      <c r="I54" s="133">
        <f t="shared" si="10"/>
        <v>3.2386878166415917E-2</v>
      </c>
      <c r="J54" s="133">
        <f t="shared" si="10"/>
        <v>1.312951980076721E-2</v>
      </c>
      <c r="K54" s="133">
        <f t="shared" si="10"/>
        <v>2.5850033000245642E-2</v>
      </c>
      <c r="L54" s="133">
        <f t="shared" si="10"/>
        <v>1.7900425515260457E-2</v>
      </c>
      <c r="M54" s="133">
        <f t="shared" si="10"/>
        <v>1.7016821398261942E-2</v>
      </c>
      <c r="N54" s="133">
        <f t="shared" si="10"/>
        <v>5.3831115548287428E-2</v>
      </c>
      <c r="O54" s="133">
        <f t="shared" si="10"/>
        <v>5.788927323330547E-2</v>
      </c>
      <c r="P54" s="133">
        <f t="shared" si="10"/>
        <v>3.1121714736774428E-2</v>
      </c>
      <c r="Q54" s="133">
        <f t="shared" si="10"/>
        <v>3.6792030979363774E-2</v>
      </c>
      <c r="R54" s="133">
        <f t="shared" si="10"/>
        <v>2.9338800092981779E-3</v>
      </c>
    </row>
    <row r="55" spans="1:18">
      <c r="A55" t="s">
        <v>1871</v>
      </c>
      <c r="B55" t="s">
        <v>10</v>
      </c>
      <c r="C55" t="s">
        <v>12</v>
      </c>
      <c r="D55" t="s">
        <v>1935</v>
      </c>
      <c r="E55" s="133">
        <f t="shared" si="10"/>
        <v>0.10500404020141917</v>
      </c>
      <c r="F55" s="133">
        <f t="shared" si="10"/>
        <v>3.335080734416427E-2</v>
      </c>
      <c r="G55" s="133">
        <f t="shared" si="10"/>
        <v>0.1374651511667361</v>
      </c>
      <c r="H55" s="133">
        <f t="shared" si="10"/>
        <v>5.0943813542880634E-2</v>
      </c>
      <c r="I55" s="133">
        <f t="shared" si="10"/>
        <v>7.9058852345644484E-2</v>
      </c>
      <c r="J55" s="133">
        <f t="shared" si="10"/>
        <v>5.357909885637669E-2</v>
      </c>
      <c r="K55" s="133">
        <f t="shared" si="10"/>
        <v>9.5879543852972551E-2</v>
      </c>
      <c r="L55" s="133">
        <f t="shared" si="10"/>
        <v>5.6852871890033331E-2</v>
      </c>
      <c r="M55" s="133">
        <f t="shared" si="10"/>
        <v>6.2512711097770096E-2</v>
      </c>
      <c r="N55" s="133">
        <f t="shared" si="10"/>
        <v>0.18230252252071275</v>
      </c>
      <c r="O55" s="133">
        <f t="shared" si="10"/>
        <v>0.11224391573523111</v>
      </c>
      <c r="P55" s="133">
        <f t="shared" si="10"/>
        <v>5.5069306121643374E-2</v>
      </c>
      <c r="Q55" s="133">
        <f t="shared" si="10"/>
        <v>5.8333183135906311E-2</v>
      </c>
      <c r="R55" s="133">
        <f t="shared" si="10"/>
        <v>6.2037825016699778E-3</v>
      </c>
    </row>
    <row r="56" spans="1:18">
      <c r="A56" t="s">
        <v>1863</v>
      </c>
      <c r="B56" t="s">
        <v>205</v>
      </c>
      <c r="C56" t="s">
        <v>198</v>
      </c>
      <c r="D56" t="s">
        <v>1937</v>
      </c>
      <c r="E56" s="133">
        <f t="shared" si="10"/>
        <v>1.6046898068512786E-3</v>
      </c>
      <c r="F56" s="133">
        <f t="shared" si="10"/>
        <v>8.203612399481636E-3</v>
      </c>
      <c r="G56" s="133">
        <f t="shared" si="10"/>
        <v>8.8776651126791905E-3</v>
      </c>
      <c r="H56" s="133">
        <f t="shared" si="10"/>
        <v>0.45583880977974367</v>
      </c>
      <c r="I56" s="133">
        <f t="shared" si="10"/>
        <v>0.16878377836756447</v>
      </c>
      <c r="J56" s="133">
        <f t="shared" si="10"/>
        <v>0.62812737210272074</v>
      </c>
      <c r="K56" s="133">
        <f t="shared" si="10"/>
        <v>9.3557963670279937E-2</v>
      </c>
      <c r="L56" s="133">
        <f t="shared" si="10"/>
        <v>0.29709923563054225</v>
      </c>
      <c r="M56" s="133">
        <f t="shared" si="10"/>
        <v>9.5352824801641173E-2</v>
      </c>
      <c r="N56" s="133">
        <f t="shared" si="10"/>
        <v>6.0554777934480226E-3</v>
      </c>
      <c r="O56" s="133">
        <f t="shared" si="10"/>
        <v>5.7039402648983457E-3</v>
      </c>
      <c r="P56" s="133">
        <f t="shared" si="10"/>
        <v>3.4258723319874194E-4</v>
      </c>
      <c r="Q56" s="133">
        <f t="shared" si="10"/>
        <v>0</v>
      </c>
      <c r="R56" s="133">
        <f t="shared" si="10"/>
        <v>2.2200107046137659E-3</v>
      </c>
    </row>
    <row r="57" spans="1:18">
      <c r="A57" t="s">
        <v>1863</v>
      </c>
      <c r="B57" t="s">
        <v>204</v>
      </c>
      <c r="C57" t="s">
        <v>198</v>
      </c>
      <c r="D57" t="s">
        <v>1939</v>
      </c>
      <c r="E57" s="133">
        <f t="shared" si="10"/>
        <v>4.1893982613772302E-3</v>
      </c>
      <c r="F57" s="133">
        <f t="shared" si="10"/>
        <v>0</v>
      </c>
      <c r="G57" s="133">
        <f t="shared" si="10"/>
        <v>0</v>
      </c>
      <c r="H57" s="133">
        <f t="shared" si="10"/>
        <v>0</v>
      </c>
      <c r="I57" s="133">
        <f t="shared" si="10"/>
        <v>0</v>
      </c>
      <c r="J57" s="133">
        <f t="shared" si="10"/>
        <v>0</v>
      </c>
      <c r="K57" s="133">
        <f t="shared" si="10"/>
        <v>0</v>
      </c>
      <c r="L57" s="133">
        <f t="shared" si="10"/>
        <v>0.23549343160946282</v>
      </c>
      <c r="M57" s="133">
        <f t="shared" si="10"/>
        <v>7.6006748964568081E-3</v>
      </c>
      <c r="N57" s="133">
        <f t="shared" si="10"/>
        <v>0</v>
      </c>
      <c r="O57" s="133">
        <f t="shared" si="10"/>
        <v>0</v>
      </c>
      <c r="P57" s="133">
        <f t="shared" si="10"/>
        <v>0</v>
      </c>
      <c r="Q57" s="133">
        <f t="shared" si="10"/>
        <v>0</v>
      </c>
      <c r="R57" s="133">
        <f t="shared" si="10"/>
        <v>0</v>
      </c>
    </row>
    <row r="58" spans="1:18">
      <c r="A58" t="s">
        <v>1873</v>
      </c>
      <c r="B58" t="s">
        <v>201</v>
      </c>
      <c r="C58" t="s">
        <v>200</v>
      </c>
      <c r="D58" t="s">
        <v>1941</v>
      </c>
      <c r="E58" s="133">
        <f t="shared" si="10"/>
        <v>6.2948021449783014E-3</v>
      </c>
      <c r="F58" s="133">
        <f t="shared" si="10"/>
        <v>7.0842749997676929E-3</v>
      </c>
      <c r="G58" s="133">
        <f t="shared" si="10"/>
        <v>5.3409321320551737E-3</v>
      </c>
      <c r="H58" s="133">
        <f t="shared" si="10"/>
        <v>4.3619330941545012E-3</v>
      </c>
      <c r="I58" s="133">
        <f t="shared" si="10"/>
        <v>3.659688038626701E-2</v>
      </c>
      <c r="J58" s="133">
        <f t="shared" si="10"/>
        <v>2.4878651303867623E-3</v>
      </c>
      <c r="K58" s="133">
        <f t="shared" si="10"/>
        <v>3.5920554642233558E-3</v>
      </c>
      <c r="L58" s="133">
        <f t="shared" si="10"/>
        <v>9.490464872393153E-3</v>
      </c>
      <c r="M58" s="133">
        <f t="shared" si="10"/>
        <v>2.8301859691064767E-2</v>
      </c>
      <c r="N58" s="133">
        <f t="shared" si="10"/>
        <v>6.9366745446704757E-4</v>
      </c>
      <c r="O58" s="133">
        <f t="shared" si="10"/>
        <v>2.3026453105508787E-3</v>
      </c>
      <c r="P58" s="133">
        <f t="shared" si="10"/>
        <v>5.5567101456696537E-3</v>
      </c>
      <c r="Q58" s="133">
        <f t="shared" si="10"/>
        <v>1.2731414343865786E-3</v>
      </c>
      <c r="R58" s="133">
        <f t="shared" si="10"/>
        <v>9.9175479080956916E-4</v>
      </c>
    </row>
    <row r="59" spans="1:18">
      <c r="A59" t="s">
        <v>1863</v>
      </c>
      <c r="B59" t="s">
        <v>11</v>
      </c>
      <c r="C59" t="s">
        <v>143</v>
      </c>
      <c r="D59" t="s">
        <v>1943</v>
      </c>
      <c r="E59" s="133">
        <f t="shared" si="10"/>
        <v>0.19908083883360966</v>
      </c>
      <c r="F59" s="133">
        <f t="shared" si="10"/>
        <v>0.47972877971143824</v>
      </c>
      <c r="G59" s="133">
        <f t="shared" si="10"/>
        <v>0.25844135726117362</v>
      </c>
      <c r="H59" s="133">
        <f t="shared" si="10"/>
        <v>8.5832048666747623E-2</v>
      </c>
      <c r="I59" s="133">
        <f t="shared" si="10"/>
        <v>0.38938210147664393</v>
      </c>
      <c r="J59" s="133">
        <f t="shared" si="10"/>
        <v>0.19057940882176577</v>
      </c>
      <c r="K59" s="133">
        <f t="shared" si="10"/>
        <v>0.18020832168545334</v>
      </c>
      <c r="L59" s="133">
        <f t="shared" si="10"/>
        <v>0.13639880454056794</v>
      </c>
      <c r="M59" s="133">
        <f t="shared" si="10"/>
        <v>0.50456505148822239</v>
      </c>
      <c r="N59" s="133">
        <f t="shared" si="10"/>
        <v>0.35693229158810252</v>
      </c>
      <c r="O59" s="133">
        <f t="shared" si="10"/>
        <v>0.28450275061249292</v>
      </c>
      <c r="P59" s="133">
        <f t="shared" si="10"/>
        <v>0.6030841057965729</v>
      </c>
      <c r="Q59" s="133">
        <f t="shared" si="10"/>
        <v>0.16347272933721027</v>
      </c>
      <c r="R59" s="133">
        <f t="shared" si="10"/>
        <v>0.844271649140234</v>
      </c>
    </row>
    <row r="60" spans="1:18">
      <c r="A60" t="s">
        <v>1863</v>
      </c>
      <c r="B60" t="s">
        <v>11</v>
      </c>
      <c r="C60" t="s">
        <v>202</v>
      </c>
      <c r="D60" t="s">
        <v>1945</v>
      </c>
      <c r="E60" s="133">
        <f t="shared" si="10"/>
        <v>0</v>
      </c>
      <c r="F60" s="133">
        <f t="shared" si="10"/>
        <v>2.2454665031383914E-3</v>
      </c>
      <c r="G60" s="133">
        <f t="shared" si="10"/>
        <v>1.0287711495435508E-2</v>
      </c>
      <c r="H60" s="133">
        <f t="shared" si="10"/>
        <v>8.3950725117966068E-3</v>
      </c>
      <c r="I60" s="133">
        <f t="shared" si="10"/>
        <v>0</v>
      </c>
      <c r="J60" s="133">
        <f t="shared" si="10"/>
        <v>0</v>
      </c>
      <c r="K60" s="133">
        <f t="shared" si="10"/>
        <v>0.30611304786538951</v>
      </c>
      <c r="L60" s="133">
        <f t="shared" si="10"/>
        <v>0</v>
      </c>
      <c r="M60" s="133">
        <f t="shared" si="10"/>
        <v>1.5449209019732041E-2</v>
      </c>
      <c r="N60" s="133">
        <f t="shared" si="10"/>
        <v>0</v>
      </c>
      <c r="O60" s="133">
        <f t="shared" si="10"/>
        <v>0</v>
      </c>
      <c r="P60" s="133">
        <f t="shared" si="10"/>
        <v>7.2146020348901052E-2</v>
      </c>
      <c r="Q60" s="133">
        <f t="shared" si="10"/>
        <v>7.6979587329772281E-2</v>
      </c>
      <c r="R60" s="133">
        <f t="shared" si="10"/>
        <v>3.1883951189434133E-4</v>
      </c>
    </row>
    <row r="61" spans="1:18">
      <c r="E61" s="134">
        <f>SUM(E48:E60)</f>
        <v>1</v>
      </c>
      <c r="F61" s="134">
        <f t="shared" ref="F61:R61" si="11">SUM(F48:F60)</f>
        <v>1</v>
      </c>
      <c r="G61" s="134">
        <f t="shared" si="11"/>
        <v>0.99999999999999989</v>
      </c>
      <c r="H61" s="134">
        <f t="shared" si="11"/>
        <v>1</v>
      </c>
      <c r="I61" s="134">
        <f t="shared" si="11"/>
        <v>1</v>
      </c>
      <c r="J61" s="134">
        <f t="shared" si="11"/>
        <v>1</v>
      </c>
      <c r="K61" s="134">
        <f t="shared" si="11"/>
        <v>1</v>
      </c>
      <c r="L61" s="134">
        <f t="shared" si="11"/>
        <v>0.99999999999999989</v>
      </c>
      <c r="M61" s="134">
        <f t="shared" si="11"/>
        <v>0.99999999999999978</v>
      </c>
      <c r="N61" s="134">
        <f t="shared" si="11"/>
        <v>1.0000000000000002</v>
      </c>
      <c r="O61" s="134">
        <f t="shared" si="11"/>
        <v>1</v>
      </c>
      <c r="P61" s="134">
        <f t="shared" si="11"/>
        <v>1</v>
      </c>
      <c r="Q61" s="134">
        <f t="shared" si="11"/>
        <v>1.0000000000000002</v>
      </c>
      <c r="R61" s="134">
        <f t="shared" si="11"/>
        <v>1</v>
      </c>
    </row>
    <row r="62" spans="1:18"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</row>
    <row r="63" spans="1:18">
      <c r="A63" s="135" t="s">
        <v>1949</v>
      </c>
      <c r="E63" s="31">
        <v>4373033.8187500006</v>
      </c>
      <c r="F63" s="31">
        <v>4373033.8187500006</v>
      </c>
      <c r="G63" s="31">
        <v>4373033.8187500006</v>
      </c>
      <c r="H63" s="31">
        <v>4373033.8187500006</v>
      </c>
      <c r="I63" s="31">
        <v>4373033.8187500006</v>
      </c>
      <c r="J63" s="31">
        <v>4373033.8187500006</v>
      </c>
      <c r="K63" s="31">
        <v>4373033.8187500006</v>
      </c>
      <c r="L63" s="31">
        <v>4373033.8187500006</v>
      </c>
      <c r="M63" s="31">
        <v>4373033.8187500006</v>
      </c>
      <c r="N63" s="31">
        <v>4373033.8187500006</v>
      </c>
      <c r="O63" s="31">
        <v>4373033.8187500006</v>
      </c>
      <c r="P63" s="31">
        <v>4373033.8187500006</v>
      </c>
      <c r="Q63" s="31">
        <v>4373033.8187500006</v>
      </c>
      <c r="R63" s="31">
        <v>4373033.8187500006</v>
      </c>
    </row>
    <row r="64" spans="1:18">
      <c r="A64" s="135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>
      <c r="A65" s="135" t="s">
        <v>1950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>
      <c r="A66" t="s">
        <v>1863</v>
      </c>
      <c r="B66" t="s">
        <v>11</v>
      </c>
      <c r="C66" t="s">
        <v>199</v>
      </c>
      <c r="D66" t="s">
        <v>1921</v>
      </c>
      <c r="E66" s="31">
        <f>E48*E$63</f>
        <v>1820859.5873407051</v>
      </c>
      <c r="F66" s="31">
        <f t="shared" ref="F66:R66" si="12">F48*F$63</f>
        <v>829244.16424111591</v>
      </c>
      <c r="G66" s="31">
        <f t="shared" si="12"/>
        <v>1274731.947889965</v>
      </c>
      <c r="H66" s="31">
        <f t="shared" si="12"/>
        <v>974128.53184449847</v>
      </c>
      <c r="I66" s="31">
        <f t="shared" si="12"/>
        <v>359912.27817600063</v>
      </c>
      <c r="J66" s="31">
        <f t="shared" si="12"/>
        <v>125551.00457357761</v>
      </c>
      <c r="K66" s="31">
        <f t="shared" si="12"/>
        <v>580608.50657738291</v>
      </c>
      <c r="L66" s="31">
        <f t="shared" si="12"/>
        <v>595470.95432197535</v>
      </c>
      <c r="M66" s="31">
        <f t="shared" si="12"/>
        <v>886754.39709334576</v>
      </c>
      <c r="N66" s="31">
        <f t="shared" si="12"/>
        <v>0</v>
      </c>
      <c r="O66" s="31">
        <f t="shared" si="12"/>
        <v>0</v>
      </c>
      <c r="P66" s="31">
        <f t="shared" si="12"/>
        <v>0</v>
      </c>
      <c r="Q66" s="31">
        <f t="shared" si="12"/>
        <v>1814037.8081121854</v>
      </c>
      <c r="R66" s="31">
        <f t="shared" si="12"/>
        <v>471440.42094906437</v>
      </c>
    </row>
    <row r="67" spans="1:18">
      <c r="A67" t="s">
        <v>1864</v>
      </c>
      <c r="B67" t="s">
        <v>142</v>
      </c>
      <c r="C67" t="s">
        <v>141</v>
      </c>
      <c r="D67" t="s">
        <v>1923</v>
      </c>
      <c r="E67" s="31">
        <f t="shared" ref="E67:R78" si="13">E49*E$63</f>
        <v>61589.46773354218</v>
      </c>
      <c r="F67" s="31">
        <f t="shared" si="13"/>
        <v>22096.835602454063</v>
      </c>
      <c r="G67" s="31">
        <f t="shared" si="13"/>
        <v>39683.804152718854</v>
      </c>
      <c r="H67" s="31">
        <f t="shared" si="13"/>
        <v>36482.881352746022</v>
      </c>
      <c r="I67" s="31">
        <f t="shared" si="13"/>
        <v>55930.073453076759</v>
      </c>
      <c r="J67" s="31">
        <f t="shared" si="13"/>
        <v>21751.8512959373</v>
      </c>
      <c r="K67" s="31">
        <f t="shared" si="13"/>
        <v>40645.54003742378</v>
      </c>
      <c r="L67" s="31">
        <f t="shared" si="13"/>
        <v>27908.679353322474</v>
      </c>
      <c r="M67" s="31">
        <f t="shared" si="13"/>
        <v>17606.123952226484</v>
      </c>
      <c r="N67" s="31">
        <f t="shared" si="13"/>
        <v>98184.050808522312</v>
      </c>
      <c r="O67" s="31">
        <f t="shared" si="13"/>
        <v>102653.75235563135</v>
      </c>
      <c r="P67" s="31">
        <f t="shared" si="13"/>
        <v>58040.963305107784</v>
      </c>
      <c r="Q67" s="31">
        <f t="shared" si="13"/>
        <v>54316.671638813539</v>
      </c>
      <c r="R67" s="31">
        <f t="shared" si="13"/>
        <v>4255.9247682556179</v>
      </c>
    </row>
    <row r="68" spans="1:18">
      <c r="A68" t="s">
        <v>1869</v>
      </c>
      <c r="B68" t="s">
        <v>146</v>
      </c>
      <c r="C68" t="s">
        <v>141</v>
      </c>
      <c r="D68" t="s">
        <v>1925</v>
      </c>
      <c r="E68" s="31">
        <f t="shared" si="13"/>
        <v>131810.00308073845</v>
      </c>
      <c r="F68" s="31">
        <f t="shared" si="13"/>
        <v>46523.96432038246</v>
      </c>
      <c r="G68" s="31">
        <f t="shared" si="13"/>
        <v>83992.554733781843</v>
      </c>
      <c r="H68" s="31">
        <f t="shared" si="13"/>
        <v>80594.353037976791</v>
      </c>
      <c r="I68" s="31">
        <f t="shared" si="13"/>
        <v>110197.13148775781</v>
      </c>
      <c r="J68" s="31">
        <f t="shared" si="13"/>
        <v>45987.016087483018</v>
      </c>
      <c r="K68" s="31">
        <f t="shared" si="13"/>
        <v>88669.912507724977</v>
      </c>
      <c r="L68" s="31">
        <f t="shared" si="13"/>
        <v>63154.280184137533</v>
      </c>
      <c r="M68" s="31">
        <f t="shared" si="13"/>
        <v>33884.98366276834</v>
      </c>
      <c r="N68" s="31">
        <f t="shared" si="13"/>
        <v>110487.42564811416</v>
      </c>
      <c r="O68" s="31">
        <f t="shared" si="13"/>
        <v>109554.22435597793</v>
      </c>
      <c r="P68" s="31">
        <f t="shared" si="13"/>
        <v>64110.710332452349</v>
      </c>
      <c r="Q68" s="31">
        <f t="shared" si="13"/>
        <v>79269.59980078433</v>
      </c>
      <c r="R68" s="31">
        <f t="shared" si="13"/>
        <v>5893.5043870482159</v>
      </c>
    </row>
    <row r="69" spans="1:18">
      <c r="A69" t="s">
        <v>1865</v>
      </c>
      <c r="B69" t="s">
        <v>144</v>
      </c>
      <c r="C69" t="s">
        <v>141</v>
      </c>
      <c r="D69" t="s">
        <v>1927</v>
      </c>
      <c r="E69" s="31">
        <f t="shared" si="13"/>
        <v>318659.80700807564</v>
      </c>
      <c r="F69" s="31">
        <f t="shared" si="13"/>
        <v>109982.09089962245</v>
      </c>
      <c r="G69" s="31">
        <f t="shared" si="13"/>
        <v>203541.15184162426</v>
      </c>
      <c r="H69" s="31">
        <f t="shared" si="13"/>
        <v>177051.82372487284</v>
      </c>
      <c r="I69" s="31">
        <f t="shared" si="13"/>
        <v>257083.10266693184</v>
      </c>
      <c r="J69" s="31">
        <f t="shared" si="13"/>
        <v>96400.28896018659</v>
      </c>
      <c r="K69" s="31">
        <f t="shared" si="13"/>
        <v>192069.44884174821</v>
      </c>
      <c r="L69" s="31">
        <f t="shared" si="13"/>
        <v>136720.97953077836</v>
      </c>
      <c r="M69" s="31">
        <f t="shared" si="13"/>
        <v>84830.204426453885</v>
      </c>
      <c r="N69" s="31">
        <f t="shared" si="13"/>
        <v>658195.34540111432</v>
      </c>
      <c r="O69" s="31">
        <f t="shared" si="13"/>
        <v>1252953.9122429772</v>
      </c>
      <c r="P69" s="31">
        <f t="shared" si="13"/>
        <v>401347.15646503173</v>
      </c>
      <c r="Q69" s="31">
        <f t="shared" si="13"/>
        <v>404196.99081711372</v>
      </c>
      <c r="R69" s="31">
        <f t="shared" si="13"/>
        <v>30077.108454961541</v>
      </c>
    </row>
    <row r="70" spans="1:18">
      <c r="A70" t="s">
        <v>1868</v>
      </c>
      <c r="B70" t="s">
        <v>133</v>
      </c>
      <c r="C70" t="s">
        <v>141</v>
      </c>
      <c r="D70" t="s">
        <v>1929</v>
      </c>
      <c r="E70" s="31">
        <f t="shared" si="13"/>
        <v>412032.00362194859</v>
      </c>
      <c r="F70" s="31">
        <f t="shared" si="13"/>
        <v>956894.8255787337</v>
      </c>
      <c r="G70" s="31">
        <f t="shared" si="13"/>
        <v>774507.27995795861</v>
      </c>
      <c r="H70" s="31">
        <f t="shared" si="13"/>
        <v>301977.91205149476</v>
      </c>
      <c r="I70" s="31">
        <f t="shared" si="13"/>
        <v>424979.02348044817</v>
      </c>
      <c r="J70" s="31">
        <f t="shared" si="13"/>
        <v>170898.75451042931</v>
      </c>
      <c r="K70" s="31">
        <f t="shared" si="13"/>
        <v>330143.59082885477</v>
      </c>
      <c r="L70" s="31">
        <f t="shared" si="13"/>
        <v>221253.40750012049</v>
      </c>
      <c r="M70" s="31">
        <f t="shared" si="13"/>
        <v>131085.39970699392</v>
      </c>
      <c r="N70" s="31">
        <f t="shared" si="13"/>
        <v>732883.2083961087</v>
      </c>
      <c r="O70" s="31">
        <f t="shared" si="13"/>
        <v>723692.43233071477</v>
      </c>
      <c r="P70" s="31">
        <f t="shared" si="13"/>
        <v>396909.31816650438</v>
      </c>
      <c r="Q70" s="31">
        <f t="shared" si="13"/>
        <v>454742.77972609247</v>
      </c>
      <c r="R70" s="31">
        <f t="shared" si="13"/>
        <v>97775.095387202236</v>
      </c>
    </row>
    <row r="71" spans="1:18">
      <c r="A71" t="s">
        <v>1866</v>
      </c>
      <c r="B71" t="s">
        <v>145</v>
      </c>
      <c r="C71" t="s">
        <v>141</v>
      </c>
      <c r="D71" t="s">
        <v>1931</v>
      </c>
      <c r="E71" s="31">
        <f t="shared" si="13"/>
        <v>91385.006991588074</v>
      </c>
      <c r="F71" s="31">
        <f t="shared" si="13"/>
        <v>32707.465652567713</v>
      </c>
      <c r="G71" s="31">
        <f t="shared" si="13"/>
        <v>58841.969922233744</v>
      </c>
      <c r="H71" s="31">
        <f t="shared" si="13"/>
        <v>53020.160791464768</v>
      </c>
      <c r="I71" s="31">
        <f t="shared" si="13"/>
        <v>76658.59638028004</v>
      </c>
      <c r="J71" s="31">
        <f t="shared" si="13"/>
        <v>29613.898958201207</v>
      </c>
      <c r="K71" s="31">
        <f t="shared" si="13"/>
        <v>57029.148641570857</v>
      </c>
      <c r="L71" s="31">
        <f t="shared" si="13"/>
        <v>34602.365848823283</v>
      </c>
      <c r="M71" s="31">
        <f t="shared" si="13"/>
        <v>23063.301779134301</v>
      </c>
      <c r="N71" s="31">
        <f t="shared" si="13"/>
        <v>150272.18094043405</v>
      </c>
      <c r="O71" s="31">
        <f t="shared" si="13"/>
        <v>161028.08896351993</v>
      </c>
      <c r="P71" s="31">
        <f t="shared" si="13"/>
        <v>97107.417376814934</v>
      </c>
      <c r="Q71" s="31">
        <f t="shared" si="13"/>
        <v>93410.587182977266</v>
      </c>
      <c r="R71" s="31">
        <f t="shared" si="13"/>
        <v>16164.528618954677</v>
      </c>
    </row>
    <row r="72" spans="1:18">
      <c r="A72" t="s">
        <v>1867</v>
      </c>
      <c r="B72" t="s">
        <v>147</v>
      </c>
      <c r="C72" t="s">
        <v>141</v>
      </c>
      <c r="D72" t="s">
        <v>1933</v>
      </c>
      <c r="E72" s="31">
        <f t="shared" si="13"/>
        <v>154059.3574492101</v>
      </c>
      <c r="F72" s="31">
        <f t="shared" si="13"/>
        <v>55196.136979435934</v>
      </c>
      <c r="G72" s="31">
        <f t="shared" si="13"/>
        <v>99255.642939744605</v>
      </c>
      <c r="H72" s="31">
        <f t="shared" si="13"/>
        <v>102467.33690917784</v>
      </c>
      <c r="I72" s="31">
        <f t="shared" si="13"/>
        <v>141628.91350547282</v>
      </c>
      <c r="J72" s="31">
        <f t="shared" si="13"/>
        <v>57415.834112702782</v>
      </c>
      <c r="K72" s="31">
        <f t="shared" si="13"/>
        <v>113043.06852587774</v>
      </c>
      <c r="L72" s="31">
        <f t="shared" si="13"/>
        <v>78279.16614824938</v>
      </c>
      <c r="M72" s="31">
        <f t="shared" si="13"/>
        <v>74415.135462228151</v>
      </c>
      <c r="N72" s="31">
        <f t="shared" si="13"/>
        <v>235405.2887936999</v>
      </c>
      <c r="O72" s="31">
        <f t="shared" si="13"/>
        <v>253151.74959210402</v>
      </c>
      <c r="P72" s="31">
        <f t="shared" si="13"/>
        <v>136096.31104140484</v>
      </c>
      <c r="Q72" s="31">
        <f t="shared" si="13"/>
        <v>160892.79573325548</v>
      </c>
      <c r="R72" s="31">
        <f t="shared" si="13"/>
        <v>12829.956500815499</v>
      </c>
    </row>
    <row r="73" spans="1:18">
      <c r="A73" t="s">
        <v>1871</v>
      </c>
      <c r="B73" t="s">
        <v>10</v>
      </c>
      <c r="C73" t="s">
        <v>12</v>
      </c>
      <c r="D73" t="s">
        <v>1935</v>
      </c>
      <c r="E73" s="31">
        <f t="shared" si="13"/>
        <v>459186.21890619065</v>
      </c>
      <c r="F73" s="31">
        <f t="shared" si="13"/>
        <v>145844.20839864624</v>
      </c>
      <c r="G73" s="31">
        <f t="shared" si="13"/>
        <v>601139.75495171803</v>
      </c>
      <c r="H73" s="31">
        <f t="shared" si="13"/>
        <v>222779.0194791113</v>
      </c>
      <c r="I73" s="31">
        <f t="shared" si="13"/>
        <v>345727.03497906611</v>
      </c>
      <c r="J73" s="31">
        <f t="shared" si="13"/>
        <v>234303.21127708475</v>
      </c>
      <c r="K73" s="31">
        <f t="shared" si="13"/>
        <v>419284.48779537273</v>
      </c>
      <c r="L73" s="31">
        <f t="shared" si="13"/>
        <v>248619.53146817701</v>
      </c>
      <c r="M73" s="31">
        <f t="shared" si="13"/>
        <v>273370.1997322971</v>
      </c>
      <c r="N73" s="31">
        <f t="shared" si="13"/>
        <v>797215.09622651048</v>
      </c>
      <c r="O73" s="31">
        <f t="shared" si="13"/>
        <v>490846.43945909099</v>
      </c>
      <c r="P73" s="31">
        <f t="shared" si="13"/>
        <v>240819.93804504292</v>
      </c>
      <c r="Q73" s="31">
        <f t="shared" si="13"/>
        <v>255092.9826086555</v>
      </c>
      <c r="R73" s="31">
        <f t="shared" si="13"/>
        <v>27129.350683972294</v>
      </c>
    </row>
    <row r="74" spans="1:18">
      <c r="A74" t="s">
        <v>1863</v>
      </c>
      <c r="B74" t="s">
        <v>205</v>
      </c>
      <c r="C74" t="s">
        <v>198</v>
      </c>
      <c r="D74" t="s">
        <v>1937</v>
      </c>
      <c r="E74" s="31">
        <f t="shared" si="13"/>
        <v>7017.3627939640473</v>
      </c>
      <c r="F74" s="31">
        <f t="shared" si="13"/>
        <v>35874.674458850037</v>
      </c>
      <c r="G74" s="31">
        <f t="shared" si="13"/>
        <v>38822.329769283133</v>
      </c>
      <c r="H74" s="31">
        <f t="shared" si="13"/>
        <v>1993398.5310655676</v>
      </c>
      <c r="I74" s="31">
        <f t="shared" si="13"/>
        <v>738097.1708577642</v>
      </c>
      <c r="J74" s="31">
        <f t="shared" si="13"/>
        <v>2746822.2406877633</v>
      </c>
      <c r="K74" s="31">
        <f t="shared" si="13"/>
        <v>409132.13914351811</v>
      </c>
      <c r="L74" s="31">
        <f t="shared" si="13"/>
        <v>1299225.0049371363</v>
      </c>
      <c r="M74" s="31">
        <f t="shared" si="13"/>
        <v>416981.12757092068</v>
      </c>
      <c r="N74" s="31">
        <f t="shared" si="13"/>
        <v>26480.809179437834</v>
      </c>
      <c r="O74" s="31">
        <f t="shared" si="13"/>
        <v>24943.523678530302</v>
      </c>
      <c r="P74" s="31">
        <f t="shared" si="13"/>
        <v>1498.1455566500915</v>
      </c>
      <c r="Q74" s="31">
        <f t="shared" si="13"/>
        <v>0</v>
      </c>
      <c r="R74" s="31">
        <f t="shared" si="13"/>
        <v>9708.1818892630163</v>
      </c>
    </row>
    <row r="75" spans="1:18">
      <c r="A75" t="s">
        <v>1863</v>
      </c>
      <c r="B75" t="s">
        <v>204</v>
      </c>
      <c r="C75" t="s">
        <v>198</v>
      </c>
      <c r="D75" t="s">
        <v>1939</v>
      </c>
      <c r="E75" s="31">
        <f t="shared" si="13"/>
        <v>18320.380277215081</v>
      </c>
      <c r="F75" s="31">
        <f t="shared" si="13"/>
        <v>0</v>
      </c>
      <c r="G75" s="31">
        <f t="shared" si="13"/>
        <v>0</v>
      </c>
      <c r="H75" s="31">
        <f t="shared" si="13"/>
        <v>0</v>
      </c>
      <c r="I75" s="31">
        <f t="shared" si="13"/>
        <v>0</v>
      </c>
      <c r="J75" s="31">
        <f t="shared" si="13"/>
        <v>0</v>
      </c>
      <c r="K75" s="31">
        <f t="shared" si="13"/>
        <v>0</v>
      </c>
      <c r="L75" s="31">
        <f t="shared" si="13"/>
        <v>1029820.7405216713</v>
      </c>
      <c r="M75" s="31">
        <f t="shared" si="13"/>
        <v>33238.008367529779</v>
      </c>
      <c r="N75" s="31">
        <f t="shared" si="13"/>
        <v>0</v>
      </c>
      <c r="O75" s="31">
        <f t="shared" si="13"/>
        <v>0</v>
      </c>
      <c r="P75" s="31">
        <f t="shared" si="13"/>
        <v>0</v>
      </c>
      <c r="Q75" s="31">
        <f t="shared" si="13"/>
        <v>0</v>
      </c>
      <c r="R75" s="31">
        <f t="shared" si="13"/>
        <v>0</v>
      </c>
    </row>
    <row r="76" spans="1:18">
      <c r="A76" t="s">
        <v>1873</v>
      </c>
      <c r="B76" t="s">
        <v>201</v>
      </c>
      <c r="C76" t="s">
        <v>200</v>
      </c>
      <c r="D76" t="s">
        <v>1941</v>
      </c>
      <c r="E76" s="31">
        <f t="shared" si="13"/>
        <v>27527.382662330157</v>
      </c>
      <c r="F76" s="31">
        <f t="shared" si="13"/>
        <v>30979.774155309275</v>
      </c>
      <c r="G76" s="31">
        <f t="shared" si="13"/>
        <v>23356.07683712582</v>
      </c>
      <c r="H76" s="31">
        <f t="shared" si="13"/>
        <v>19074.880935862464</v>
      </c>
      <c r="I76" s="31">
        <f t="shared" si="13"/>
        <v>160039.39558989421</v>
      </c>
      <c r="J76" s="31">
        <f t="shared" si="13"/>
        <v>10879.518351670191</v>
      </c>
      <c r="K76" s="31">
        <f t="shared" si="13"/>
        <v>15708.180023874467</v>
      </c>
      <c r="L76" s="31">
        <f t="shared" si="13"/>
        <v>41502.123842634166</v>
      </c>
      <c r="M76" s="31">
        <f t="shared" si="13"/>
        <v>123764.98956254366</v>
      </c>
      <c r="N76" s="31">
        <f t="shared" si="13"/>
        <v>3033.431237350625</v>
      </c>
      <c r="O76" s="31">
        <f t="shared" si="13"/>
        <v>10069.54581562509</v>
      </c>
      <c r="P76" s="31">
        <f t="shared" si="13"/>
        <v>24299.681388004639</v>
      </c>
      <c r="Q76" s="31">
        <f t="shared" si="13"/>
        <v>5567.4905486243933</v>
      </c>
      <c r="R76" s="31">
        <f t="shared" si="13"/>
        <v>4336.9772401175778</v>
      </c>
    </row>
    <row r="77" spans="1:18">
      <c r="A77" t="s">
        <v>1863</v>
      </c>
      <c r="B77" t="s">
        <v>11</v>
      </c>
      <c r="C77" t="s">
        <v>143</v>
      </c>
      <c r="D77" t="s">
        <v>1943</v>
      </c>
      <c r="E77" s="31">
        <f t="shared" si="13"/>
        <v>870587.24088449345</v>
      </c>
      <c r="F77" s="31">
        <f t="shared" si="13"/>
        <v>2097870.1775057884</v>
      </c>
      <c r="G77" s="31">
        <f t="shared" si="13"/>
        <v>1130172.7954667632</v>
      </c>
      <c r="H77" s="31">
        <f t="shared" si="13"/>
        <v>375346.45155228325</v>
      </c>
      <c r="I77" s="31">
        <f t="shared" si="13"/>
        <v>1702781.0981733084</v>
      </c>
      <c r="J77" s="31">
        <f t="shared" si="13"/>
        <v>833410.19993496395</v>
      </c>
      <c r="K77" s="31">
        <f t="shared" si="13"/>
        <v>788057.08515066653</v>
      </c>
      <c r="L77" s="31">
        <f t="shared" si="13"/>
        <v>596476.58509297471</v>
      </c>
      <c r="M77" s="31">
        <f t="shared" si="13"/>
        <v>2206480.0339173316</v>
      </c>
      <c r="N77" s="31">
        <f t="shared" si="13"/>
        <v>1560876.9821187088</v>
      </c>
      <c r="O77" s="31">
        <f t="shared" si="13"/>
        <v>1244140.1499558289</v>
      </c>
      <c r="P77" s="31">
        <f t="shared" si="13"/>
        <v>2637307.1901990166</v>
      </c>
      <c r="Q77" s="31">
        <f t="shared" si="13"/>
        <v>714871.77383498591</v>
      </c>
      <c r="R77" s="31">
        <f t="shared" si="13"/>
        <v>3692028.4739020783</v>
      </c>
    </row>
    <row r="78" spans="1:18">
      <c r="A78" t="s">
        <v>1863</v>
      </c>
      <c r="B78" t="s">
        <v>11</v>
      </c>
      <c r="C78" t="s">
        <v>202</v>
      </c>
      <c r="D78" t="s">
        <v>1945</v>
      </c>
      <c r="E78" s="31">
        <f t="shared" si="13"/>
        <v>0</v>
      </c>
      <c r="F78" s="31">
        <f t="shared" si="13"/>
        <v>9819.5009570944894</v>
      </c>
      <c r="G78" s="31">
        <f t="shared" si="13"/>
        <v>44988.510287082623</v>
      </c>
      <c r="H78" s="31">
        <f t="shared" si="13"/>
        <v>36711.936004945077</v>
      </c>
      <c r="I78" s="31">
        <f t="shared" si="13"/>
        <v>0</v>
      </c>
      <c r="J78" s="31">
        <f t="shared" si="13"/>
        <v>0</v>
      </c>
      <c r="K78" s="31">
        <f t="shared" si="13"/>
        <v>1338642.710675986</v>
      </c>
      <c r="L78" s="31">
        <f t="shared" si="13"/>
        <v>0</v>
      </c>
      <c r="M78" s="31">
        <f t="shared" si="13"/>
        <v>67559.913516225759</v>
      </c>
      <c r="N78" s="31">
        <f t="shared" si="13"/>
        <v>0</v>
      </c>
      <c r="O78" s="31">
        <f t="shared" si="13"/>
        <v>0</v>
      </c>
      <c r="P78" s="31">
        <f t="shared" si="13"/>
        <v>315496.98687397002</v>
      </c>
      <c r="Q78" s="31">
        <f t="shared" si="13"/>
        <v>336634.33874651324</v>
      </c>
      <c r="R78" s="31">
        <f t="shared" si="13"/>
        <v>1394.2959682676976</v>
      </c>
    </row>
    <row r="79" spans="1:18">
      <c r="E79" s="21">
        <f>SUM(E66:E78)</f>
        <v>4373033.8187500015</v>
      </c>
      <c r="F79" s="21">
        <f t="shared" ref="F79:R79" si="14">SUM(F66:F78)</f>
        <v>4373033.8187500006</v>
      </c>
      <c r="G79" s="21">
        <f t="shared" si="14"/>
        <v>4373033.8187499996</v>
      </c>
      <c r="H79" s="21">
        <f t="shared" si="14"/>
        <v>4373033.8187500015</v>
      </c>
      <c r="I79" s="21">
        <f t="shared" si="14"/>
        <v>4373033.8187500006</v>
      </c>
      <c r="J79" s="21">
        <f t="shared" si="14"/>
        <v>4373033.8187500006</v>
      </c>
      <c r="K79" s="21">
        <f t="shared" si="14"/>
        <v>4373033.8187500015</v>
      </c>
      <c r="L79" s="21">
        <f t="shared" si="14"/>
        <v>4373033.8187500006</v>
      </c>
      <c r="M79" s="21">
        <f t="shared" si="14"/>
        <v>4373033.8187499996</v>
      </c>
      <c r="N79" s="21">
        <f t="shared" si="14"/>
        <v>4373033.8187500015</v>
      </c>
      <c r="O79" s="21">
        <f t="shared" si="14"/>
        <v>4373033.8187500006</v>
      </c>
      <c r="P79" s="21">
        <f t="shared" si="14"/>
        <v>4373033.8187500006</v>
      </c>
      <c r="Q79" s="21">
        <f t="shared" si="14"/>
        <v>4373033.8187500015</v>
      </c>
      <c r="R79" s="21">
        <f t="shared" si="14"/>
        <v>4373033.8187500015</v>
      </c>
    </row>
    <row r="80" spans="1:18" s="131" customFormat="1"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Capital Project List</vt:lpstr>
      <vt:lpstr>Removal Project List</vt:lpstr>
      <vt:lpstr>DPU 16.7</vt:lpstr>
      <vt:lpstr>Removal Cal Apr12-May13</vt:lpstr>
      <vt:lpstr>Sheet3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P21037</dc:creator>
  <cp:lastModifiedBy>laurieharris</cp:lastModifiedBy>
  <cp:lastPrinted>2012-07-11T17:27:15Z</cp:lastPrinted>
  <dcterms:created xsi:type="dcterms:W3CDTF">2009-12-29T16:35:58Z</dcterms:created>
  <dcterms:modified xsi:type="dcterms:W3CDTF">2017-03-23T14:37:07Z</dcterms:modified>
</cp:coreProperties>
</file>