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50" yWindow="-150" windowWidth="9495" windowHeight="9405" activeTab="1"/>
  </bookViews>
  <sheets>
    <sheet name="TORIS Accounts " sheetId="4" r:id="rId1"/>
    <sheet name="Fuel Accounts" sheetId="2" r:id="rId2"/>
  </sheets>
  <calcPr calcId="125725"/>
</workbook>
</file>

<file path=xl/calcChain.xml><?xml version="1.0" encoding="utf-8"?>
<calcChain xmlns="http://schemas.openxmlformats.org/spreadsheetml/2006/main">
  <c r="X63" i="2"/>
  <c r="W63"/>
  <c r="V63"/>
  <c r="U63"/>
  <c r="T63"/>
  <c r="S63"/>
  <c r="R63"/>
  <c r="Q63"/>
  <c r="P63"/>
  <c r="O63"/>
  <c r="N63"/>
  <c r="M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3" l="1"/>
  <c r="Z306" l="1"/>
  <c r="Z305"/>
  <c r="Z304"/>
  <c r="Z301"/>
  <c r="Z300"/>
  <c r="Z299"/>
  <c r="Z298"/>
  <c r="Z294"/>
  <c r="Z293"/>
  <c r="Z292"/>
  <c r="Z291"/>
  <c r="Z290"/>
  <c r="Z289"/>
  <c r="Z288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4"/>
  <c r="Z241"/>
  <c r="Z26"/>
  <c r="Z25"/>
  <c r="Z24"/>
  <c r="Z233"/>
  <c r="Z232"/>
  <c r="Z231"/>
  <c r="Z230"/>
  <c r="Z229"/>
  <c r="Z67"/>
  <c r="Z21"/>
  <c r="Z20"/>
  <c r="Z19"/>
  <c r="Z13"/>
  <c r="Z12"/>
  <c r="Z11"/>
  <c r="Z10"/>
  <c r="Z9"/>
  <c r="Z8"/>
  <c r="Z7"/>
  <c r="Z6"/>
  <c r="Z5"/>
  <c r="Z4"/>
  <c r="Z3"/>
  <c r="R128" i="4"/>
  <c r="R125"/>
  <c r="R124"/>
  <c r="R123"/>
  <c r="R122"/>
  <c r="R121"/>
  <c r="R120"/>
  <c r="R126" s="1"/>
  <c r="R115"/>
  <c r="R114"/>
  <c r="R113"/>
  <c r="R112"/>
  <c r="R111"/>
  <c r="R116" s="1"/>
  <c r="O103"/>
  <c r="N103"/>
  <c r="M103"/>
  <c r="L103"/>
  <c r="K103"/>
  <c r="J103"/>
  <c r="I103"/>
  <c r="H103"/>
  <c r="G103"/>
  <c r="F103"/>
  <c r="E103"/>
  <c r="D103"/>
  <c r="R96"/>
  <c r="R102"/>
  <c r="R101"/>
  <c r="R100"/>
  <c r="R93"/>
  <c r="R92"/>
  <c r="R91"/>
  <c r="R90"/>
  <c r="R89"/>
  <c r="R87"/>
  <c r="R84"/>
  <c r="R83"/>
  <c r="R82"/>
  <c r="R81"/>
  <c r="R80"/>
  <c r="R79"/>
  <c r="R78"/>
  <c r="R77"/>
  <c r="R76"/>
  <c r="R75"/>
  <c r="R74"/>
  <c r="R73"/>
  <c r="R69"/>
  <c r="R68"/>
  <c r="R67"/>
  <c r="R66"/>
  <c r="R62"/>
  <c r="R61"/>
  <c r="R60"/>
  <c r="R59"/>
  <c r="R58"/>
  <c r="R57"/>
  <c r="R56"/>
  <c r="R55"/>
  <c r="R54"/>
  <c r="R53"/>
  <c r="R44"/>
  <c r="R43"/>
  <c r="R42"/>
  <c r="R41"/>
  <c r="R40"/>
  <c r="R39"/>
  <c r="R34"/>
  <c r="R33"/>
  <c r="R32"/>
  <c r="R31"/>
  <c r="R28"/>
  <c r="R27"/>
  <c r="R26"/>
  <c r="R25"/>
  <c r="R24"/>
  <c r="R23"/>
  <c r="R22"/>
  <c r="R21"/>
  <c r="R16"/>
  <c r="R15"/>
  <c r="R11"/>
  <c r="R10"/>
  <c r="R9"/>
  <c r="R8"/>
  <c r="R7"/>
  <c r="R6"/>
  <c r="R5"/>
  <c r="R4"/>
  <c r="O45"/>
  <c r="N45"/>
  <c r="M45"/>
  <c r="L45"/>
  <c r="K45"/>
  <c r="J45"/>
  <c r="I45"/>
  <c r="H45"/>
  <c r="G45"/>
  <c r="F45"/>
  <c r="E45"/>
  <c r="D45"/>
  <c r="Z27" i="2" l="1"/>
  <c r="Z22"/>
  <c r="Z302"/>
  <c r="Z307"/>
  <c r="Z14"/>
  <c r="Z295"/>
  <c r="Z234"/>
  <c r="Z281"/>
  <c r="Z283" s="1"/>
  <c r="R130" i="4"/>
  <c r="R103"/>
  <c r="R35"/>
  <c r="R45"/>
  <c r="R63"/>
  <c r="R70" s="1"/>
  <c r="R85"/>
  <c r="R98" s="1"/>
  <c r="R94"/>
  <c r="R12"/>
  <c r="R17" s="1"/>
  <c r="R29"/>
  <c r="R47"/>
  <c r="Z65" i="2" l="1"/>
  <c r="Z236"/>
  <c r="Z309"/>
  <c r="R105" i="4"/>
  <c r="X307" i="2" l="1"/>
  <c r="W307"/>
  <c r="V307"/>
  <c r="U307"/>
  <c r="T307"/>
  <c r="S307"/>
  <c r="R307"/>
  <c r="Q307"/>
  <c r="P307"/>
  <c r="O307"/>
  <c r="N307"/>
  <c r="M307"/>
  <c r="X281" l="1"/>
  <c r="X283" s="1"/>
  <c r="W281"/>
  <c r="W283" s="1"/>
  <c r="V281"/>
  <c r="V283" s="1"/>
  <c r="U281"/>
  <c r="U283" s="1"/>
  <c r="T281"/>
  <c r="T283" s="1"/>
  <c r="S281"/>
  <c r="S283" s="1"/>
  <c r="R281"/>
  <c r="R283" s="1"/>
  <c r="Q281"/>
  <c r="Q283" s="1"/>
  <c r="P281"/>
  <c r="P283" s="1"/>
  <c r="O281"/>
  <c r="O283" s="1"/>
  <c r="N281"/>
  <c r="N283" s="1"/>
  <c r="M281"/>
  <c r="M283" s="1"/>
  <c r="X302" l="1"/>
  <c r="X309" s="1"/>
  <c r="W302"/>
  <c r="W309" s="1"/>
  <c r="V302"/>
  <c r="V309" s="1"/>
  <c r="U302"/>
  <c r="U309" s="1"/>
  <c r="T302"/>
  <c r="T309" s="1"/>
  <c r="S302"/>
  <c r="S309" s="1"/>
  <c r="R302"/>
  <c r="R309" s="1"/>
  <c r="Q302"/>
  <c r="Q309" s="1"/>
  <c r="P302"/>
  <c r="P309" s="1"/>
  <c r="O302"/>
  <c r="O309" s="1"/>
  <c r="N302"/>
  <c r="N309" s="1"/>
  <c r="M302"/>
  <c r="M309" s="1"/>
  <c r="X295"/>
  <c r="W295"/>
  <c r="V295"/>
  <c r="U295"/>
  <c r="T295"/>
  <c r="S295"/>
  <c r="R295"/>
  <c r="Q295"/>
  <c r="P295"/>
  <c r="O295"/>
  <c r="N295"/>
  <c r="M295"/>
  <c r="X27"/>
  <c r="W27"/>
  <c r="V27"/>
  <c r="U27"/>
  <c r="T27"/>
  <c r="S27"/>
  <c r="R27"/>
  <c r="Q27"/>
  <c r="P27"/>
  <c r="O27"/>
  <c r="N27"/>
  <c r="M27"/>
  <c r="X234"/>
  <c r="W234"/>
  <c r="V234"/>
  <c r="U234"/>
  <c r="T234"/>
  <c r="S234"/>
  <c r="R234"/>
  <c r="Q234"/>
  <c r="P234"/>
  <c r="O234"/>
  <c r="N234"/>
  <c r="M234"/>
  <c r="X22"/>
  <c r="X65" s="1"/>
  <c r="W22"/>
  <c r="W65" s="1"/>
  <c r="V22"/>
  <c r="V65" s="1"/>
  <c r="U22"/>
  <c r="U65" s="1"/>
  <c r="T22"/>
  <c r="T65" s="1"/>
  <c r="S22"/>
  <c r="S65" s="1"/>
  <c r="R22"/>
  <c r="R65" s="1"/>
  <c r="Q22"/>
  <c r="Q65" s="1"/>
  <c r="P22"/>
  <c r="P65" s="1"/>
  <c r="O22"/>
  <c r="O65" s="1"/>
  <c r="N22"/>
  <c r="N65" s="1"/>
  <c r="M22"/>
  <c r="M65" s="1"/>
  <c r="X14"/>
  <c r="W14"/>
  <c r="V14"/>
  <c r="U14"/>
  <c r="T14"/>
  <c r="S14"/>
  <c r="R14"/>
  <c r="Q14"/>
  <c r="P14"/>
  <c r="O14"/>
  <c r="N14"/>
  <c r="M14"/>
  <c r="N236" l="1"/>
  <c r="P236"/>
  <c r="R236"/>
  <c r="T236"/>
  <c r="V236"/>
  <c r="X236"/>
  <c r="M236"/>
  <c r="O236"/>
  <c r="Q236"/>
  <c r="S236"/>
  <c r="U236"/>
  <c r="W236"/>
  <c r="O126" i="4"/>
  <c r="O130" s="1"/>
  <c r="N126"/>
  <c r="N130" s="1"/>
  <c r="M126"/>
  <c r="M130" s="1"/>
  <c r="L126"/>
  <c r="L130" s="1"/>
  <c r="K126"/>
  <c r="K130" s="1"/>
  <c r="J126"/>
  <c r="J130" s="1"/>
  <c r="I126"/>
  <c r="I130" s="1"/>
  <c r="H126"/>
  <c r="H130" s="1"/>
  <c r="G126"/>
  <c r="G130" s="1"/>
  <c r="F126"/>
  <c r="F130" s="1"/>
  <c r="E126"/>
  <c r="E130" s="1"/>
  <c r="D126"/>
  <c r="D130" s="1"/>
  <c r="P116"/>
  <c r="O116"/>
  <c r="N116"/>
  <c r="M116"/>
  <c r="L116"/>
  <c r="K116"/>
  <c r="J116"/>
  <c r="I116"/>
  <c r="H116"/>
  <c r="G116"/>
  <c r="F116"/>
  <c r="E116"/>
  <c r="O94" l="1"/>
  <c r="N94"/>
  <c r="M94"/>
  <c r="L94"/>
  <c r="K94"/>
  <c r="J94"/>
  <c r="I94"/>
  <c r="H94"/>
  <c r="G94"/>
  <c r="F94"/>
  <c r="E94"/>
  <c r="D94"/>
  <c r="O85"/>
  <c r="O98" s="1"/>
  <c r="O105" s="1"/>
  <c r="N85"/>
  <c r="N98" s="1"/>
  <c r="N105" s="1"/>
  <c r="M85"/>
  <c r="M98" s="1"/>
  <c r="M105" s="1"/>
  <c r="L85"/>
  <c r="L98" s="1"/>
  <c r="L105" s="1"/>
  <c r="K85"/>
  <c r="K98" s="1"/>
  <c r="K105" s="1"/>
  <c r="J85"/>
  <c r="J98" s="1"/>
  <c r="J105" s="1"/>
  <c r="I85"/>
  <c r="I98" s="1"/>
  <c r="I105" s="1"/>
  <c r="H85"/>
  <c r="H98" s="1"/>
  <c r="H105" s="1"/>
  <c r="G85"/>
  <c r="G98" s="1"/>
  <c r="G105" s="1"/>
  <c r="F85"/>
  <c r="F98" s="1"/>
  <c r="F105" s="1"/>
  <c r="E85"/>
  <c r="E98" s="1"/>
  <c r="E105" s="1"/>
  <c r="D85"/>
  <c r="P63"/>
  <c r="P70" s="1"/>
  <c r="O63"/>
  <c r="O70" s="1"/>
  <c r="N63"/>
  <c r="N70" s="1"/>
  <c r="M63"/>
  <c r="M70" s="1"/>
  <c r="L63"/>
  <c r="L70" s="1"/>
  <c r="K63"/>
  <c r="K70" s="1"/>
  <c r="J63"/>
  <c r="J70" s="1"/>
  <c r="I63"/>
  <c r="I70" s="1"/>
  <c r="H63"/>
  <c r="H70" s="1"/>
  <c r="G63"/>
  <c r="G70" s="1"/>
  <c r="F63"/>
  <c r="F70" s="1"/>
  <c r="E63"/>
  <c r="E70" s="1"/>
  <c r="O35"/>
  <c r="N35"/>
  <c r="M35"/>
  <c r="L35"/>
  <c r="K35"/>
  <c r="J35"/>
  <c r="I35"/>
  <c r="H35"/>
  <c r="G35"/>
  <c r="F35"/>
  <c r="E35"/>
  <c r="D35"/>
  <c r="O29"/>
  <c r="O37" s="1"/>
  <c r="N29"/>
  <c r="N37" s="1"/>
  <c r="M29"/>
  <c r="M37" s="1"/>
  <c r="L29"/>
  <c r="L37" s="1"/>
  <c r="K29"/>
  <c r="K37" s="1"/>
  <c r="J29"/>
  <c r="J37" s="1"/>
  <c r="I29"/>
  <c r="I37" s="1"/>
  <c r="H29"/>
  <c r="H37" s="1"/>
  <c r="G29"/>
  <c r="G37" s="1"/>
  <c r="F29"/>
  <c r="F37" s="1"/>
  <c r="E29"/>
  <c r="E37" s="1"/>
  <c r="D29"/>
  <c r="D37" s="1"/>
  <c r="P12"/>
  <c r="P17" s="1"/>
  <c r="O12"/>
  <c r="O17" s="1"/>
  <c r="N12"/>
  <c r="N17" s="1"/>
  <c r="M12"/>
  <c r="M17" s="1"/>
  <c r="L12"/>
  <c r="L17" s="1"/>
  <c r="K12"/>
  <c r="K17" s="1"/>
  <c r="J12"/>
  <c r="J17" s="1"/>
  <c r="I12"/>
  <c r="I17" s="1"/>
  <c r="H12"/>
  <c r="H17" s="1"/>
  <c r="G12"/>
  <c r="G17" s="1"/>
  <c r="F12"/>
  <c r="F17" s="1"/>
  <c r="E12"/>
  <c r="R37" l="1"/>
  <c r="D98"/>
  <c r="D105" s="1"/>
  <c r="E17"/>
  <c r="E47"/>
  <c r="G47"/>
  <c r="I47"/>
  <c r="K47"/>
  <c r="M47"/>
  <c r="O47"/>
  <c r="D47"/>
  <c r="F47"/>
  <c r="H47"/>
  <c r="J47"/>
  <c r="L47"/>
  <c r="N47"/>
  <c r="F234" i="2"/>
  <c r="G234"/>
  <c r="H234"/>
  <c r="I234"/>
  <c r="E234"/>
  <c r="F27"/>
  <c r="G27"/>
  <c r="H27"/>
  <c r="I27"/>
  <c r="E27"/>
  <c r="F307"/>
  <c r="G307"/>
  <c r="H307"/>
  <c r="I307"/>
  <c r="E307"/>
  <c r="F302"/>
  <c r="G302"/>
  <c r="H302"/>
  <c r="I302"/>
  <c r="E302"/>
  <c r="E309" l="1"/>
  <c r="H309"/>
  <c r="F309"/>
  <c r="I309"/>
  <c r="G309"/>
  <c r="F281" l="1"/>
  <c r="F283" s="1"/>
  <c r="G281"/>
  <c r="G283" s="1"/>
  <c r="H281"/>
  <c r="H283" s="1"/>
  <c r="I281"/>
  <c r="I283" s="1"/>
  <c r="E281"/>
  <c r="E283" s="1"/>
  <c r="F22" l="1"/>
  <c r="F236" s="1"/>
  <c r="G22"/>
  <c r="G236" s="1"/>
  <c r="H22"/>
  <c r="H236" s="1"/>
  <c r="I22"/>
  <c r="I236" s="1"/>
  <c r="E22"/>
  <c r="E236" s="1"/>
  <c r="I295" l="1"/>
  <c r="H295"/>
  <c r="G295"/>
  <c r="F295"/>
  <c r="E295"/>
  <c r="I14"/>
  <c r="H14"/>
  <c r="G14"/>
  <c r="F14"/>
  <c r="E14"/>
</calcChain>
</file>

<file path=xl/sharedStrings.xml><?xml version="1.0" encoding="utf-8"?>
<sst xmlns="http://schemas.openxmlformats.org/spreadsheetml/2006/main" count="594" uniqueCount="420">
  <si>
    <t>TORIS</t>
  </si>
  <si>
    <t>301405</t>
  </si>
  <si>
    <t>301406</t>
  </si>
  <si>
    <t>301408</t>
  </si>
  <si>
    <t>301410</t>
  </si>
  <si>
    <t>301411</t>
  </si>
  <si>
    <t>303028</t>
  </si>
  <si>
    <t>304101</t>
  </si>
  <si>
    <t>304201</t>
  </si>
  <si>
    <t>SAP</t>
  </si>
  <si>
    <t>PCRP/301405</t>
  </si>
  <si>
    <t>Firm Sales</t>
  </si>
  <si>
    <t>PCRP/301406</t>
  </si>
  <si>
    <t>Short-term Firm Whls</t>
  </si>
  <si>
    <t>PCRP/301409</t>
  </si>
  <si>
    <t>Trdng Sales Nted-Est</t>
  </si>
  <si>
    <t>PCRP/301410</t>
  </si>
  <si>
    <t>Trading Sales Netted</t>
  </si>
  <si>
    <t>PCRP/301411</t>
  </si>
  <si>
    <t>Bookout Sales Netted</t>
  </si>
  <si>
    <t>PCRP/301412</t>
  </si>
  <si>
    <t>Bookout Sls Nttd-Est</t>
  </si>
  <si>
    <t>PCRP/303028</t>
  </si>
  <si>
    <t>Line Loss W/S Trdg R</t>
  </si>
  <si>
    <t>PCRP/301419</t>
  </si>
  <si>
    <t>Sls-Resale Rev Est</t>
  </si>
  <si>
    <t>PCRP/301408</t>
  </si>
  <si>
    <t>Off-System Non Firm</t>
  </si>
  <si>
    <t>PCRP/304101</t>
  </si>
  <si>
    <t>Bookouts Netted-Gain</t>
  </si>
  <si>
    <t>PCRP/304102</t>
  </si>
  <si>
    <t>Bkouts Netted-Est Ga</t>
  </si>
  <si>
    <t>PCRP/304201</t>
  </si>
  <si>
    <t>Trading Netted-Gains</t>
  </si>
  <si>
    <t>FERC 447</t>
  </si>
  <si>
    <t>Subtotal</t>
  </si>
  <si>
    <t>Total</t>
  </si>
  <si>
    <t>FERC 555</t>
  </si>
  <si>
    <t>505206</t>
  </si>
  <si>
    <t>505207</t>
  </si>
  <si>
    <t>505214</t>
  </si>
  <si>
    <t>505215</t>
  </si>
  <si>
    <t>505218</t>
  </si>
  <si>
    <t>505220</t>
  </si>
  <si>
    <t>505221</t>
  </si>
  <si>
    <t>505351</t>
  </si>
  <si>
    <t>546520</t>
  </si>
  <si>
    <t>PCRP/505351</t>
  </si>
  <si>
    <t>Elec Swaps-Gain/Loss</t>
  </si>
  <si>
    <t>PCRP/505206</t>
  </si>
  <si>
    <t>Other Egy Purch, Int</t>
  </si>
  <si>
    <t>PCRP/505216</t>
  </si>
  <si>
    <t>Exchng Value Purch</t>
  </si>
  <si>
    <t>PCRP/505217</t>
  </si>
  <si>
    <t>Exch Value Purch Est</t>
  </si>
  <si>
    <t>PCRP/505219</t>
  </si>
  <si>
    <t>Purch Power Exp Est</t>
  </si>
  <si>
    <t>PCRP/505207</t>
  </si>
  <si>
    <t>IPP Egy Purch</t>
  </si>
  <si>
    <t>PCRP/304213</t>
  </si>
  <si>
    <t>Trading Netted-Estm</t>
  </si>
  <si>
    <t>PCRP/505215</t>
  </si>
  <si>
    <t>Post-Merg Imb Charge</t>
  </si>
  <si>
    <t>PCRP/505220</t>
  </si>
  <si>
    <t>Trading Purch Netted</t>
  </si>
  <si>
    <t>PCRP/505221</t>
  </si>
  <si>
    <t>Bookout Purchases Ne</t>
  </si>
  <si>
    <t>PCRP/505222</t>
  </si>
  <si>
    <t>Bookout Purch Net-Es</t>
  </si>
  <si>
    <t>PCRP/505223</t>
  </si>
  <si>
    <t>Trdg Purch Nted-Estm</t>
  </si>
  <si>
    <t>PCRP/546520</t>
  </si>
  <si>
    <t>Oprating Resrves Exp</t>
  </si>
  <si>
    <t>PCRP/505227</t>
  </si>
  <si>
    <t>Pur Pwr Exp-Under Ca</t>
  </si>
  <si>
    <t>Estimates</t>
  </si>
  <si>
    <t>Exchange</t>
  </si>
  <si>
    <t>PCRP/505214</t>
  </si>
  <si>
    <t>PCRP/505218</t>
  </si>
  <si>
    <t>FERC 565</t>
  </si>
  <si>
    <t>506010</t>
  </si>
  <si>
    <t>506020</t>
  </si>
  <si>
    <t>506050</t>
  </si>
  <si>
    <t>506055</t>
  </si>
  <si>
    <t>546530</t>
  </si>
  <si>
    <t>Yes</t>
  </si>
  <si>
    <t>PCRP/546530</t>
  </si>
  <si>
    <t>ISO/PX Charges</t>
  </si>
  <si>
    <t>PCRP/506010</t>
  </si>
  <si>
    <t>Short-Term Firm Whee</t>
  </si>
  <si>
    <t>PCRP/506059</t>
  </si>
  <si>
    <t>Wheeling Expense Est</t>
  </si>
  <si>
    <t>PCRP/506020</t>
  </si>
  <si>
    <t>Non-Firm Wheeling Ex</t>
  </si>
  <si>
    <t>Pre-Merg Firm Wheel</t>
  </si>
  <si>
    <t>PCRP/506040</t>
  </si>
  <si>
    <t>PCRP/506050</t>
  </si>
  <si>
    <t>Firm Wheeling Exp</t>
  </si>
  <si>
    <t>PCRP/506055</t>
  </si>
  <si>
    <t>Firm Wheel Exp (Trm)</t>
  </si>
  <si>
    <t>Ties to SAP trial balance:</t>
  </si>
  <si>
    <t>FERC 501</t>
  </si>
  <si>
    <t>PCRP/500110</t>
  </si>
  <si>
    <t>PCRP/503110</t>
  </si>
  <si>
    <t>PCRP/503120</t>
  </si>
  <si>
    <t>PCRP/503140</t>
  </si>
  <si>
    <t>PCRP/515100</t>
  </si>
  <si>
    <t>PCRP/516070</t>
  </si>
  <si>
    <t>PCRP/516110</t>
  </si>
  <si>
    <t>PCRP/516150</t>
  </si>
  <si>
    <t>PCRP/516230</t>
  </si>
  <si>
    <t>PCRP/516260</t>
  </si>
  <si>
    <t>PCRP/516270</t>
  </si>
  <si>
    <t>PCRP/516310</t>
  </si>
  <si>
    <t>PCRP/516340</t>
  </si>
  <si>
    <t>PCRP/516440</t>
  </si>
  <si>
    <t>PCRP/516480</t>
  </si>
  <si>
    <t>PCRP/516900</t>
  </si>
  <si>
    <t>PCRP/530050</t>
  </si>
  <si>
    <t>PCRP/530055</t>
  </si>
  <si>
    <t>PCRP/530073</t>
  </si>
  <si>
    <t>PCRP/530078</t>
  </si>
  <si>
    <t>PCRP/530190</t>
  </si>
  <si>
    <t>PCRP/548530</t>
  </si>
  <si>
    <t>PCRP/610000</t>
  </si>
  <si>
    <t>PCRP/610002</t>
  </si>
  <si>
    <t>PCRP/610005</t>
  </si>
  <si>
    <t>PCRP/610524</t>
  </si>
  <si>
    <t>PCRP/505917</t>
  </si>
  <si>
    <t>PCRP/515200</t>
  </si>
  <si>
    <t>PCRP/515220</t>
  </si>
  <si>
    <t>PCRP/503135</t>
  </si>
  <si>
    <t>PCRP/500250</t>
  </si>
  <si>
    <t>PCRP/516010</t>
  </si>
  <si>
    <t>PCRP/516020</t>
  </si>
  <si>
    <t>PCRP/516036</t>
  </si>
  <si>
    <t>PCRP/516100</t>
  </si>
  <si>
    <t>PCRP/516200</t>
  </si>
  <si>
    <t>PCRP/516250</t>
  </si>
  <si>
    <t>PCRP/516320</t>
  </si>
  <si>
    <t>PCRP/516490</t>
  </si>
  <si>
    <t>PCRP/530045</t>
  </si>
  <si>
    <t>PCRP/530070</t>
  </si>
  <si>
    <t>PCRP/530142</t>
  </si>
  <si>
    <t>PCRP/541000</t>
  </si>
  <si>
    <t>PCRP/610003</t>
  </si>
  <si>
    <t>PCRP/610425</t>
  </si>
  <si>
    <t>Subtotal Non-NPC Accounts</t>
  </si>
  <si>
    <t>PCRP/505201</t>
  </si>
  <si>
    <t>PCRP/505202</t>
  </si>
  <si>
    <t>PCRP/505204</t>
  </si>
  <si>
    <t>Non-NPC</t>
  </si>
  <si>
    <t>BPA</t>
  </si>
  <si>
    <t>PCRP/546500</t>
  </si>
  <si>
    <t>Carbon</t>
  </si>
  <si>
    <t>Cholla</t>
  </si>
  <si>
    <t>Colstrip</t>
  </si>
  <si>
    <t>Craig</t>
  </si>
  <si>
    <t>Dave Johnston</t>
  </si>
  <si>
    <t>Hayden</t>
  </si>
  <si>
    <t>Hunter</t>
  </si>
  <si>
    <t>Huntington</t>
  </si>
  <si>
    <t>Jim Bridger</t>
  </si>
  <si>
    <t>Naughton</t>
  </si>
  <si>
    <t>Wyodak</t>
  </si>
  <si>
    <t>Ties to ECAM NPC:</t>
  </si>
  <si>
    <t>FERC 503</t>
  </si>
  <si>
    <t>Blundell</t>
  </si>
  <si>
    <t>PCRP/500312</t>
  </si>
  <si>
    <t>PCRP/515900</t>
  </si>
  <si>
    <t>PCRP/610375</t>
  </si>
  <si>
    <t>FERC 547</t>
  </si>
  <si>
    <t>Chehalis</t>
  </si>
  <si>
    <t>Currant Creek</t>
  </si>
  <si>
    <t>Gadsby</t>
  </si>
  <si>
    <t>Gadsby CT</t>
  </si>
  <si>
    <t>Hermiston</t>
  </si>
  <si>
    <t>Lake Side</t>
  </si>
  <si>
    <t>Little Mountain</t>
  </si>
  <si>
    <t>PCRP/515201</t>
  </si>
  <si>
    <t>PCRP/516080</t>
  </si>
  <si>
    <t>Subtotal Gadsby from 501</t>
  </si>
  <si>
    <t>Transalta Sales</t>
  </si>
  <si>
    <t>SMUD Purchases</t>
  </si>
  <si>
    <t>GP Camas</t>
  </si>
  <si>
    <t>moved from 501 to 547</t>
  </si>
  <si>
    <t>304111</t>
  </si>
  <si>
    <t>Remove Exchange $</t>
  </si>
  <si>
    <t>Move exchange of TransAlta from 447 to 555</t>
  </si>
  <si>
    <t>Move SMUD Provisional Purchase from 555 to 447</t>
  </si>
  <si>
    <t>PCRP/301428</t>
  </si>
  <si>
    <t>PCRP/301429</t>
  </si>
  <si>
    <t>PCRP/301441</t>
  </si>
  <si>
    <t>PCRP/301442</t>
  </si>
  <si>
    <t>PCRP/301443</t>
  </si>
  <si>
    <t>PCRP/301444</t>
  </si>
  <si>
    <t>PCRP/304111</t>
  </si>
  <si>
    <t>PCRP/304211</t>
  </si>
  <si>
    <t>Bookouts Netted - Loss</t>
  </si>
  <si>
    <t>Trading Netted - Loss</t>
  </si>
  <si>
    <t>CY2010</t>
  </si>
  <si>
    <t>Ties to 'Total Account', Results of Operations Page 5.1.1</t>
  </si>
  <si>
    <t>NPC Subtotal</t>
  </si>
  <si>
    <t>Ties to 'Unadjusted NPC', Results of Operations Page 5.1.1</t>
  </si>
  <si>
    <t>Ties to Monthly NPC Report</t>
  </si>
  <si>
    <t>BPA Residential Exchange</t>
  </si>
  <si>
    <t>Monthly NPC Report - Coal</t>
  </si>
  <si>
    <t>Booked in FERC account 501, but included with Gas plants in monthly NPC report</t>
  </si>
  <si>
    <t xml:space="preserve">Monthly NPC Report - Other </t>
  </si>
  <si>
    <t xml:space="preserve">Monthly NPC Report - Gas </t>
  </si>
  <si>
    <t>Adjustments to TORIS</t>
  </si>
  <si>
    <t>Adjusted Total</t>
  </si>
  <si>
    <t>Total FERC Account 447</t>
  </si>
  <si>
    <t>Total FERC Account 555</t>
  </si>
  <si>
    <t>Total FERC Account 565</t>
  </si>
  <si>
    <t>Firm Energy Purchases</t>
  </si>
  <si>
    <t>Firm Demand Purchases</t>
  </si>
  <si>
    <t>Excess NPC - Deferral</t>
  </si>
  <si>
    <t>Imputed and added to 555 per terms of the contract</t>
  </si>
  <si>
    <t>Subtotal Non-Gadsby</t>
  </si>
  <si>
    <t>Coal Consumed for Generation</t>
  </si>
  <si>
    <t>Natural Gas Consumed for Generation</t>
  </si>
  <si>
    <t>Natural Gas Swaps - Gains/Losses</t>
  </si>
  <si>
    <t>InterCo Natural Gas Consumed</t>
  </si>
  <si>
    <t>PCRP/503109</t>
  </si>
  <si>
    <t>PCRP/515102</t>
  </si>
  <si>
    <t>PCRP/530110</t>
  </si>
  <si>
    <t>PCRP/530140</t>
  </si>
  <si>
    <t>Non-GRID FERC Accounts</t>
  </si>
  <si>
    <t>Total FERC Account 501</t>
  </si>
  <si>
    <t>Total FERC Account 503</t>
  </si>
  <si>
    <t>Steam from Other Sources - Geothermal</t>
  </si>
  <si>
    <t>PCRP/503185</t>
  </si>
  <si>
    <t>PCRP/516060</t>
  </si>
  <si>
    <t>PCRP/610377</t>
  </si>
  <si>
    <t>PCRP/610426</t>
  </si>
  <si>
    <t>Natural Gas Exp - Under Capital Lease</t>
  </si>
  <si>
    <t xml:space="preserve">Gadsby is included in gas generation for monthly NPC report </t>
  </si>
  <si>
    <t>Gas consumed at Naughton</t>
  </si>
  <si>
    <t>Amortization of Deferred Overburden</t>
  </si>
  <si>
    <t>Metal &amp; Steel</t>
  </si>
  <si>
    <t>Breakers and Switches</t>
  </si>
  <si>
    <t>Safety Supplies</t>
  </si>
  <si>
    <t>Secondary Labor Adjustment</t>
  </si>
  <si>
    <t>Corporate Aircraft Expense Allocation</t>
  </si>
  <si>
    <t>Lodging</t>
  </si>
  <si>
    <t>Meals &amp; Entertainment</t>
  </si>
  <si>
    <t>Miscellaneous Other Costs in GRID-Related FERC accounts</t>
  </si>
  <si>
    <t>NPC deferred through mechanisms in various states</t>
  </si>
  <si>
    <t>Transmission Services - Wyo - Pacific Cheyenne</t>
  </si>
  <si>
    <t>On System Firm - Portland Gen Elec</t>
  </si>
  <si>
    <t>On System Firm - Brigham City</t>
  </si>
  <si>
    <t>On System Firm - Utah FERC Customers</t>
  </si>
  <si>
    <t>On System Firm - Wyo - Pacific Cheyenne</t>
  </si>
  <si>
    <t>Transmission Services - Utah FERC Customers</t>
  </si>
  <si>
    <t>Computer Hardware</t>
  </si>
  <si>
    <t>Conductor</t>
  </si>
  <si>
    <t>Conveyor Supplies</t>
  </si>
  <si>
    <t>Electric Motors and Generators</t>
  </si>
  <si>
    <t>Lubricants, Oil, Grease</t>
  </si>
  <si>
    <t>Electronic Supplies</t>
  </si>
  <si>
    <t>Other Electrical Equipment/Supplies</t>
  </si>
  <si>
    <t>Pipe, Valves and Fittings</t>
  </si>
  <si>
    <t>Fastners</t>
  </si>
  <si>
    <t>Fuel-Veh/Mobile Equip</t>
  </si>
  <si>
    <t>Power Transmission, Mechanical</t>
  </si>
  <si>
    <t>Miscellaneous Materials &amp; Supplies</t>
  </si>
  <si>
    <t>Constr &amp; Maint Contracts-Labor</t>
  </si>
  <si>
    <t>Constr &amp; Maint Contracts-Other</t>
  </si>
  <si>
    <t>Environmental Services</t>
  </si>
  <si>
    <t>I.T. Software Maint. Services</t>
  </si>
  <si>
    <t>Moving/Relocation Services-Employees</t>
  </si>
  <si>
    <t>Training/Education Services</t>
  </si>
  <si>
    <t>Miscellaneous Contracts &amp; Services</t>
  </si>
  <si>
    <t>Equipment Rent</t>
  </si>
  <si>
    <t>I/C Moving/Relocation Services - HSofA</t>
  </si>
  <si>
    <t>Supervisor/Engineer</t>
  </si>
  <si>
    <t>Administration</t>
  </si>
  <si>
    <t>Mining Other</t>
  </si>
  <si>
    <t>Regular/Ordinary Time</t>
  </si>
  <si>
    <t>Non Union Regular/Ordinary Time</t>
  </si>
  <si>
    <t>Non Exempt Regular/Ordinary Time</t>
  </si>
  <si>
    <t>EWMC Regular/Ordinary Time</t>
  </si>
  <si>
    <t>Overtime</t>
  </si>
  <si>
    <t>Non Union Overtime Pay</t>
  </si>
  <si>
    <t>Non Exempt Overtime Pay</t>
  </si>
  <si>
    <t>Overtime Meals</t>
  </si>
  <si>
    <t>EWMC Overtime Pay</t>
  </si>
  <si>
    <t>UWUA 127 Wyo Premium Pay</t>
  </si>
  <si>
    <t>IBEW 57 PS Premium Pay</t>
  </si>
  <si>
    <t>EWMC Premium Pay</t>
  </si>
  <si>
    <t>Bonus/Incentive</t>
  </si>
  <si>
    <t>Incentive(Performance Share)</t>
  </si>
  <si>
    <t>Leave/PT/Vacation/Sick</t>
  </si>
  <si>
    <t>Other Salary/Labor Costs</t>
  </si>
  <si>
    <t>Unused Leave Payout</t>
  </si>
  <si>
    <t>Pension/Superannuation</t>
  </si>
  <si>
    <t>Medical</t>
  </si>
  <si>
    <t>Post Retirement</t>
  </si>
  <si>
    <t>Post Employment Benefits (FAS 112)</t>
  </si>
  <si>
    <t>Dental</t>
  </si>
  <si>
    <t>Vision</t>
  </si>
  <si>
    <t>Life</t>
  </si>
  <si>
    <t>Stock/401(k)/ESOP</t>
  </si>
  <si>
    <t>401(k) - Enhanced Fixed</t>
  </si>
  <si>
    <t>Physical Exams</t>
  </si>
  <si>
    <t>Worker's Comp/WorkCover Levy</t>
  </si>
  <si>
    <t>Black Lung Benefit</t>
  </si>
  <si>
    <t>Education Assist</t>
  </si>
  <si>
    <t>Other Salary Overhead Costs</t>
  </si>
  <si>
    <t>Airfare</t>
  </si>
  <si>
    <t>On-Site Meals &amp; Refreshments</t>
  </si>
  <si>
    <t>Vehicle Rental  and Expense</t>
  </si>
  <si>
    <t>Other Ground Transportation - Commercial</t>
  </si>
  <si>
    <t>Auto Expense/Parking/Mileage</t>
  </si>
  <si>
    <t>Cellular Telephone Expense</t>
  </si>
  <si>
    <t>Training</t>
  </si>
  <si>
    <t>Registration Fees</t>
  </si>
  <si>
    <t>Dues &amp; Licenses</t>
  </si>
  <si>
    <t>Books &amp; Subscriptions</t>
  </si>
  <si>
    <t>Other Employee Related Expenses</t>
  </si>
  <si>
    <t>Mining - Employee Expenses - Credit</t>
  </si>
  <si>
    <t>Fuel Handling</t>
  </si>
  <si>
    <t>Coal Train - PEO Share</t>
  </si>
  <si>
    <t>Start-up Fuel - Diesel</t>
  </si>
  <si>
    <t>Start-up Fuel - Gas</t>
  </si>
  <si>
    <t>Cranes, Hoists &amp; Cables</t>
  </si>
  <si>
    <t>Laboratory Supplies</t>
  </si>
  <si>
    <t>Cement &amp; Concrete Products</t>
  </si>
  <si>
    <t>Chemicals</t>
  </si>
  <si>
    <t>Communication Equipment &amp; Supplies</t>
  </si>
  <si>
    <t>Computer Software, Licenses</t>
  </si>
  <si>
    <t>Coal Mills</t>
  </si>
  <si>
    <t>Drills, Bits and Augers</t>
  </si>
  <si>
    <t>Explosives</t>
  </si>
  <si>
    <t>Gravel &amp; Rock</t>
  </si>
  <si>
    <t>Uniform / Safety Equipment</t>
  </si>
  <si>
    <t>Roof Control</t>
  </si>
  <si>
    <t>Meters,Relays,Instruments,Control Parts</t>
  </si>
  <si>
    <t>Gaskets, packing and O rings</t>
  </si>
  <si>
    <t>Office Furniture &amp; Equipment</t>
  </si>
  <si>
    <t>Office Supplies</t>
  </si>
  <si>
    <t>Wood Products</t>
  </si>
  <si>
    <t>Hoses, Hose Fittings(Non-Hydrolic)</t>
  </si>
  <si>
    <t>Tires, Tubes, and Wheels</t>
  </si>
  <si>
    <t>HVAC</t>
  </si>
  <si>
    <t>Tools</t>
  </si>
  <si>
    <t>Hydraulic Components</t>
  </si>
  <si>
    <t>Vehicles</t>
  </si>
  <si>
    <t>Vehicle Expense - License Fees</t>
  </si>
  <si>
    <t>Heavy Equipment Mat'l &amp; Supplies</t>
  </si>
  <si>
    <t>Insulation Material, Non-Electric</t>
  </si>
  <si>
    <t>Pumps</t>
  </si>
  <si>
    <t>Material Price Variance Account</t>
  </si>
  <si>
    <t>Diesel Fuel Hedge</t>
  </si>
  <si>
    <t>Mining - Materials &amp; Supplies - Credit</t>
  </si>
  <si>
    <t>Administrative Services</t>
  </si>
  <si>
    <t>Advertising Services</t>
  </si>
  <si>
    <t>Printing/Imaging/Mail Services</t>
  </si>
  <si>
    <t>Consulting/Technical Services</t>
  </si>
  <si>
    <t>Engineering Services</t>
  </si>
  <si>
    <t>Freight/Hauling Services</t>
  </si>
  <si>
    <t>Legal Consulting Services - Legal Fees</t>
  </si>
  <si>
    <t>Mining Services</t>
  </si>
  <si>
    <t>Vehicles - External Services</t>
  </si>
  <si>
    <t>Mining - Contracts &amp; Services - Credit</t>
  </si>
  <si>
    <t>Electricity</t>
  </si>
  <si>
    <t>Telephone</t>
  </si>
  <si>
    <t>Water</t>
  </si>
  <si>
    <t>Mining - Utilities - Credit</t>
  </si>
  <si>
    <t>Coal Leases</t>
  </si>
  <si>
    <t>Liability Insurance Costs</t>
  </si>
  <si>
    <t>Royalties</t>
  </si>
  <si>
    <t>Miscellaneous Administ/General Expenses</t>
  </si>
  <si>
    <t>Management Fees</t>
  </si>
  <si>
    <t>MidAmerican Mgmt Fee - (930.2)</t>
  </si>
  <si>
    <t>Bank Charges &amp; Fees</t>
  </si>
  <si>
    <t>Mining - Other O&amp;M and A&amp;G - Credit</t>
  </si>
  <si>
    <t>Reimbursements</t>
  </si>
  <si>
    <t>Sponsorship</t>
  </si>
  <si>
    <t>Customer &amp; Marketing Costs-Other</t>
  </si>
  <si>
    <t>Mining - Salary Expense - Credit</t>
  </si>
  <si>
    <t>Mining - Other Income/Expense - Credit</t>
  </si>
  <si>
    <t>Depletion</t>
  </si>
  <si>
    <t>Depreciation - Production- Mines</t>
  </si>
  <si>
    <t>Depreciation-Motor Veh. &amp; Mobile Plant</t>
  </si>
  <si>
    <t>Depr and Amort - Credit</t>
  </si>
  <si>
    <t>Reclamation Amortization - Mines</t>
  </si>
  <si>
    <t>Other Amortization Mines</t>
  </si>
  <si>
    <t>Property Tax</t>
  </si>
  <si>
    <t>Payroll Tax Expense</t>
  </si>
  <si>
    <t>Payroll Tax Expense - Mines</t>
  </si>
  <si>
    <t>Payroll Tax Expense-Unemployment</t>
  </si>
  <si>
    <t>Mining - Salary OH/Benefits - Credit</t>
  </si>
  <si>
    <t>Permits &amp; Licenses</t>
  </si>
  <si>
    <t>Extraction Tax - Mines</t>
  </si>
  <si>
    <t>Federal Reclamation Tax - Mines</t>
  </si>
  <si>
    <t>Government Royalties</t>
  </si>
  <si>
    <t>Government Royalties - Mines</t>
  </si>
  <si>
    <t>Other Royalties - Mines</t>
  </si>
  <si>
    <t>Taxes Other Non-Income - Credit</t>
  </si>
  <si>
    <t>Helper</t>
  </si>
  <si>
    <t>Journeyman</t>
  </si>
  <si>
    <t>Operator</t>
  </si>
  <si>
    <t>Engineer</t>
  </si>
  <si>
    <t>Mechanic</t>
  </si>
  <si>
    <t>Helper Overtime</t>
  </si>
  <si>
    <t>Journeyman OT</t>
  </si>
  <si>
    <t>Operators Overtime</t>
  </si>
  <si>
    <t>Supervisor/Engineer Overtime</t>
  </si>
  <si>
    <t>Hiring Hall Employees</t>
  </si>
  <si>
    <t>Jrnymn, Mill Crew, Reg Rate</t>
  </si>
  <si>
    <t>Journeyman P&amp;D</t>
  </si>
  <si>
    <t>Construction Overheads</t>
  </si>
  <si>
    <t>Workers Comp &amp; Occup Injuries</t>
  </si>
  <si>
    <t>Labor Costs Settled to Capital</t>
  </si>
  <si>
    <t>Settled to Capital -  Surcharges</t>
  </si>
  <si>
    <t>Travel Per Diem</t>
  </si>
  <si>
    <t>Contractor Appl Development</t>
  </si>
  <si>
    <t>Journeyman P&amp;D OT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</si>
</sst>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1" applyNumberFormat="1" applyFont="1"/>
    <xf numFmtId="164" fontId="0" fillId="0" borderId="1" xfId="0" applyNumberFormat="1" applyBorder="1"/>
    <xf numFmtId="0" fontId="2" fillId="0" borderId="0" xfId="0" applyFont="1"/>
    <xf numFmtId="164" fontId="2" fillId="0" borderId="1" xfId="0" applyNumberFormat="1" applyFont="1" applyBorder="1"/>
    <xf numFmtId="165" fontId="3" fillId="2" borderId="1" xfId="0" applyNumberFormat="1" applyFont="1" applyFill="1" applyBorder="1" applyAlignment="1">
      <alignment wrapText="1"/>
    </xf>
    <xf numFmtId="164" fontId="2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2" fillId="0" borderId="2" xfId="0" applyNumberFormat="1" applyFont="1" applyBorder="1"/>
    <xf numFmtId="0" fontId="2" fillId="3" borderId="0" xfId="0" applyFont="1" applyFill="1"/>
    <xf numFmtId="0" fontId="0" fillId="3" borderId="0" xfId="0" applyFill="1"/>
    <xf numFmtId="164" fontId="0" fillId="0" borderId="0" xfId="0" applyNumberFormat="1"/>
    <xf numFmtId="164" fontId="0" fillId="0" borderId="1" xfId="1" applyNumberFormat="1" applyFont="1" applyBorder="1"/>
    <xf numFmtId="164" fontId="2" fillId="0" borderId="0" xfId="0" applyNumberFormat="1" applyFont="1" applyBorder="1"/>
    <xf numFmtId="164" fontId="0" fillId="0" borderId="0" xfId="0" applyNumberFormat="1" applyBorder="1"/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0" xfId="1" applyNumberFormat="1" applyFont="1" applyFill="1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0" fontId="0" fillId="0" borderId="0" xfId="0" applyFill="1" applyBorder="1" applyAlignment="1">
      <alignment horizontal="right"/>
    </xf>
    <xf numFmtId="164" fontId="3" fillId="0" borderId="0" xfId="1" applyNumberFormat="1" applyFont="1" applyFill="1" applyBorder="1" applyAlignment="1">
      <alignment wrapText="1"/>
    </xf>
    <xf numFmtId="0" fontId="4" fillId="0" borderId="0" xfId="0" applyFont="1" applyFill="1"/>
    <xf numFmtId="164" fontId="4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0" fontId="0" fillId="0" borderId="0" xfId="0" quotePrefix="1"/>
    <xf numFmtId="165" fontId="3" fillId="2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6" fillId="0" borderId="0" xfId="0" applyFont="1" applyFill="1"/>
    <xf numFmtId="0" fontId="0" fillId="0" borderId="0" xfId="0" applyFont="1"/>
    <xf numFmtId="164" fontId="0" fillId="0" borderId="0" xfId="0" applyNumberFormat="1" applyFont="1" applyBorder="1"/>
    <xf numFmtId="164" fontId="0" fillId="0" borderId="1" xfId="0" applyNumberFormat="1" applyFont="1" applyBorder="1"/>
    <xf numFmtId="0" fontId="0" fillId="0" borderId="0" xfId="0" applyFont="1" applyBorder="1"/>
    <xf numFmtId="164" fontId="2" fillId="0" borderId="1" xfId="0" applyNumberFormat="1" applyFont="1" applyFill="1" applyBorder="1"/>
    <xf numFmtId="164" fontId="2" fillId="0" borderId="1" xfId="1" applyNumberFormat="1" applyFont="1" applyFill="1" applyBorder="1"/>
    <xf numFmtId="164" fontId="2" fillId="0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3"/>
  <sheetViews>
    <sheetView topLeftCell="A91" zoomScale="70" zoomScaleNormal="70" workbookViewId="0">
      <pane xSplit="3" topLeftCell="O1" activePane="topRight" state="frozen"/>
      <selection pane="topRight" activeCell="T6" sqref="T6"/>
    </sheetView>
  </sheetViews>
  <sheetFormatPr defaultRowHeight="15"/>
  <cols>
    <col min="2" max="2" width="14" bestFit="1" customWidth="1"/>
    <col min="3" max="3" width="31" customWidth="1"/>
    <col min="4" max="4" width="14.85546875" customWidth="1"/>
    <col min="5" max="5" width="16" customWidth="1"/>
    <col min="6" max="16" width="15" bestFit="1" customWidth="1"/>
    <col min="18" max="18" width="25.85546875" customWidth="1"/>
    <col min="19" max="19" width="6.42578125" customWidth="1"/>
    <col min="20" max="20" width="23.140625" bestFit="1" customWidth="1"/>
    <col min="21" max="21" width="14.85546875" bestFit="1" customWidth="1"/>
  </cols>
  <sheetData>
    <row r="2" spans="1:21" s="12" customFormat="1">
      <c r="A2" s="11" t="s">
        <v>34</v>
      </c>
    </row>
    <row r="3" spans="1:21">
      <c r="A3" s="3" t="s">
        <v>0</v>
      </c>
      <c r="E3" s="5">
        <v>40209</v>
      </c>
      <c r="F3" s="5">
        <v>40237</v>
      </c>
      <c r="G3" s="5">
        <v>40268</v>
      </c>
      <c r="H3" s="5">
        <v>40298</v>
      </c>
      <c r="I3" s="5">
        <v>40329</v>
      </c>
      <c r="J3" s="5">
        <v>40359</v>
      </c>
      <c r="K3" s="5">
        <v>40390</v>
      </c>
      <c r="L3" s="5">
        <v>40421</v>
      </c>
      <c r="M3" s="5">
        <v>40451</v>
      </c>
      <c r="N3" s="5">
        <v>40482</v>
      </c>
      <c r="O3" s="5">
        <v>40512</v>
      </c>
      <c r="P3" s="5">
        <v>40543</v>
      </c>
      <c r="R3" s="33" t="s">
        <v>200</v>
      </c>
    </row>
    <row r="4" spans="1:21">
      <c r="B4" t="s">
        <v>1</v>
      </c>
      <c r="E4" s="1">
        <v>-7822884.2299999995</v>
      </c>
      <c r="F4" s="1">
        <v>-7009240.96</v>
      </c>
      <c r="G4" s="1">
        <v>-7753647.5699999994</v>
      </c>
      <c r="H4" s="1">
        <v>-7343763.290000001</v>
      </c>
      <c r="I4" s="1">
        <v>-7258502.4299999997</v>
      </c>
      <c r="J4" s="1">
        <v>-6568459.0399999991</v>
      </c>
      <c r="K4" s="1">
        <v>-9224198.6899999995</v>
      </c>
      <c r="L4" s="1">
        <v>-9374829.6400000006</v>
      </c>
      <c r="M4" s="1">
        <v>-7849347.3300000001</v>
      </c>
      <c r="N4" s="1">
        <v>-8840213.6699999999</v>
      </c>
      <c r="O4" s="1">
        <v>-8656316.959999999</v>
      </c>
      <c r="P4" s="1">
        <v>-8656043.8599999994</v>
      </c>
      <c r="R4" s="13">
        <f>SUM(E4:P4)</f>
        <v>-96357447.669999987</v>
      </c>
      <c r="S4" s="13"/>
    </row>
    <row r="5" spans="1:21">
      <c r="B5" t="s">
        <v>2</v>
      </c>
      <c r="E5" s="1">
        <v>-73081377.120000005</v>
      </c>
      <c r="F5" s="1">
        <v>-62646962.620000005</v>
      </c>
      <c r="G5" s="1">
        <v>-61842745.56000001</v>
      </c>
      <c r="H5" s="1">
        <v>-50149664.5</v>
      </c>
      <c r="I5" s="1">
        <v>-51654082.699999996</v>
      </c>
      <c r="J5" s="1">
        <v>-34007426.430000007</v>
      </c>
      <c r="K5" s="1">
        <v>-41435157.289999999</v>
      </c>
      <c r="L5" s="1">
        <v>-39750212.090000011</v>
      </c>
      <c r="M5" s="1">
        <v>-43667457.430000007</v>
      </c>
      <c r="N5" s="1">
        <v>-46071199.309999995</v>
      </c>
      <c r="O5" s="1">
        <v>-42357230.409999996</v>
      </c>
      <c r="P5" s="1">
        <v>-46602777.519999981</v>
      </c>
      <c r="R5" s="13">
        <f t="shared" ref="R5:R11" si="0">SUM(E5:P5)</f>
        <v>-593266292.98000002</v>
      </c>
      <c r="S5" s="13"/>
    </row>
    <row r="6" spans="1:21">
      <c r="B6" t="s">
        <v>3</v>
      </c>
      <c r="E6" s="1">
        <v>-305824</v>
      </c>
      <c r="F6" s="1">
        <v>-49274</v>
      </c>
      <c r="G6" s="1">
        <v>-33599</v>
      </c>
      <c r="H6" s="1">
        <v>-247074</v>
      </c>
      <c r="I6" s="1">
        <v>-57017</v>
      </c>
      <c r="J6" s="1">
        <v>-21510</v>
      </c>
      <c r="K6" s="1">
        <v>103135.34</v>
      </c>
      <c r="L6" s="1">
        <v>320383.28999999998</v>
      </c>
      <c r="M6" s="1">
        <v>58440.47</v>
      </c>
      <c r="N6" s="1">
        <v>-152277</v>
      </c>
      <c r="O6" s="1">
        <v>-463317</v>
      </c>
      <c r="P6" s="1">
        <v>-572650</v>
      </c>
      <c r="R6" s="13">
        <f t="shared" si="0"/>
        <v>-1420582.9</v>
      </c>
      <c r="S6" s="13"/>
    </row>
    <row r="7" spans="1:21">
      <c r="B7" t="s">
        <v>4</v>
      </c>
      <c r="E7" s="1">
        <v>2152593.25</v>
      </c>
      <c r="F7" s="1">
        <v>1715070</v>
      </c>
      <c r="G7" s="1">
        <v>2486993</v>
      </c>
      <c r="H7" s="1">
        <v>1952828.25</v>
      </c>
      <c r="I7" s="1">
        <v>2590031.25</v>
      </c>
      <c r="J7" s="1">
        <v>871116</v>
      </c>
      <c r="K7" s="1">
        <v>1770826</v>
      </c>
      <c r="L7" s="1">
        <v>1421773.75</v>
      </c>
      <c r="M7" s="1">
        <v>1541007</v>
      </c>
      <c r="N7" s="1">
        <v>1434610</v>
      </c>
      <c r="O7" s="1">
        <v>403895.2</v>
      </c>
      <c r="P7" s="1">
        <v>136864</v>
      </c>
      <c r="R7" s="13">
        <f t="shared" si="0"/>
        <v>18477607.699999999</v>
      </c>
      <c r="S7" s="13"/>
    </row>
    <row r="8" spans="1:21">
      <c r="B8" t="s">
        <v>5</v>
      </c>
      <c r="E8" s="1">
        <v>27697274.620000001</v>
      </c>
      <c r="F8" s="1">
        <v>24862524.219999999</v>
      </c>
      <c r="G8" s="1">
        <v>21639775.129999999</v>
      </c>
      <c r="H8" s="1">
        <v>14017572.82</v>
      </c>
      <c r="I8" s="1">
        <v>14354450.23</v>
      </c>
      <c r="J8" s="1">
        <v>13515833.629999999</v>
      </c>
      <c r="K8" s="1">
        <v>15689549.390000001</v>
      </c>
      <c r="L8" s="1">
        <v>15307929.57</v>
      </c>
      <c r="M8" s="1">
        <v>15658052.060000001</v>
      </c>
      <c r="N8" s="1">
        <v>17580884.640000001</v>
      </c>
      <c r="O8" s="1">
        <v>15887522.73</v>
      </c>
      <c r="P8" s="1">
        <v>14590897.539999999</v>
      </c>
      <c r="R8" s="13">
        <f t="shared" si="0"/>
        <v>210802266.57999998</v>
      </c>
      <c r="S8" s="13"/>
    </row>
    <row r="9" spans="1:21">
      <c r="B9" t="s">
        <v>6</v>
      </c>
      <c r="E9" s="1">
        <v>-261504.16999999995</v>
      </c>
      <c r="F9" s="1">
        <v>-255867.9</v>
      </c>
      <c r="G9" s="1">
        <v>-188128.47999999998</v>
      </c>
      <c r="H9" s="1">
        <v>-315218.25</v>
      </c>
      <c r="I9" s="1">
        <v>-220296.41</v>
      </c>
      <c r="J9" s="1">
        <v>-389658.79999999993</v>
      </c>
      <c r="K9" s="1">
        <v>-342337.00000000006</v>
      </c>
      <c r="L9" s="1">
        <v>-279513.59999999998</v>
      </c>
      <c r="M9" s="1">
        <v>-178586.59000000003</v>
      </c>
      <c r="N9" s="1">
        <v>-327019.88000000012</v>
      </c>
      <c r="O9" s="1">
        <v>-151679.54000000007</v>
      </c>
      <c r="P9" s="1">
        <v>-192491.75999999998</v>
      </c>
      <c r="R9" s="13">
        <f t="shared" si="0"/>
        <v>-3102302.38</v>
      </c>
      <c r="S9" s="13"/>
    </row>
    <row r="10" spans="1:21">
      <c r="B10" t="s">
        <v>7</v>
      </c>
      <c r="E10" s="1">
        <v>-5292190.09</v>
      </c>
      <c r="F10" s="1">
        <v>-4927212.37</v>
      </c>
      <c r="G10" s="1">
        <v>-5726015.5899999999</v>
      </c>
      <c r="H10" s="1">
        <v>-3409246.24</v>
      </c>
      <c r="I10" s="1">
        <v>-2464773.9900000002</v>
      </c>
      <c r="J10" s="1">
        <v>-3332042.48</v>
      </c>
      <c r="K10" s="1">
        <v>25927.05</v>
      </c>
      <c r="L10" s="1">
        <v>-1947.24</v>
      </c>
      <c r="M10" s="1"/>
      <c r="N10" s="1">
        <v>-385661.76</v>
      </c>
      <c r="O10" s="1">
        <v>-409699.58</v>
      </c>
      <c r="P10" s="1">
        <v>-597241.59</v>
      </c>
      <c r="R10" s="13">
        <f t="shared" si="0"/>
        <v>-26520103.879999999</v>
      </c>
      <c r="S10" s="13"/>
    </row>
    <row r="11" spans="1:21">
      <c r="B11" t="s">
        <v>8</v>
      </c>
      <c r="E11" s="1">
        <v>-58461.59</v>
      </c>
      <c r="F11" s="1">
        <v>-41346.07</v>
      </c>
      <c r="G11" s="1">
        <v>-83761.03</v>
      </c>
      <c r="H11" s="1">
        <v>-77899.75</v>
      </c>
      <c r="I11" s="1">
        <v>-185445.59</v>
      </c>
      <c r="J11" s="1">
        <v>-111928.06</v>
      </c>
      <c r="K11" s="1">
        <v>-111213.4</v>
      </c>
      <c r="L11" s="1">
        <v>-30467.58</v>
      </c>
      <c r="M11" s="1">
        <v>-82495.460000000006</v>
      </c>
      <c r="N11" s="1">
        <v>-119716.54</v>
      </c>
      <c r="O11" s="1">
        <v>-53202.94</v>
      </c>
      <c r="P11" s="1">
        <v>-29560.16</v>
      </c>
      <c r="R11" s="13">
        <f t="shared" si="0"/>
        <v>-985498.17</v>
      </c>
      <c r="S11" s="13"/>
    </row>
    <row r="12" spans="1:21">
      <c r="C12" s="3" t="s">
        <v>35</v>
      </c>
      <c r="D12" s="7"/>
      <c r="E12" s="4">
        <f t="shared" ref="E12:P12" si="1">SUM(E4:E11)</f>
        <v>-56972373.330000013</v>
      </c>
      <c r="F12" s="4">
        <f t="shared" si="1"/>
        <v>-48352309.699999996</v>
      </c>
      <c r="G12" s="4">
        <f t="shared" si="1"/>
        <v>-51501129.100000009</v>
      </c>
      <c r="H12" s="4">
        <f t="shared" si="1"/>
        <v>-45572464.960000001</v>
      </c>
      <c r="I12" s="4">
        <f t="shared" si="1"/>
        <v>-44895636.639999993</v>
      </c>
      <c r="J12" s="4">
        <f t="shared" si="1"/>
        <v>-30044075.180000007</v>
      </c>
      <c r="K12" s="4">
        <f t="shared" si="1"/>
        <v>-33523468.59999999</v>
      </c>
      <c r="L12" s="4">
        <f t="shared" si="1"/>
        <v>-32386883.54000001</v>
      </c>
      <c r="M12" s="4">
        <f t="shared" si="1"/>
        <v>-34520387.280000009</v>
      </c>
      <c r="N12" s="4">
        <f t="shared" si="1"/>
        <v>-36880593.519999996</v>
      </c>
      <c r="O12" s="4">
        <f t="shared" si="1"/>
        <v>-35800028.499999993</v>
      </c>
      <c r="P12" s="4">
        <f t="shared" si="1"/>
        <v>-41923003.349999979</v>
      </c>
      <c r="R12" s="4">
        <f>SUM(R4:R11)</f>
        <v>-492372353.69999993</v>
      </c>
      <c r="S12" s="15"/>
      <c r="T12" s="7"/>
      <c r="U12" s="7"/>
    </row>
    <row r="14" spans="1:21">
      <c r="B14" s="3" t="s">
        <v>210</v>
      </c>
    </row>
    <row r="15" spans="1:21">
      <c r="B15" t="s">
        <v>2</v>
      </c>
      <c r="C15" t="s">
        <v>182</v>
      </c>
      <c r="E15" s="1">
        <v>-6584064</v>
      </c>
      <c r="F15" s="1">
        <v>-5753856</v>
      </c>
      <c r="G15" s="1">
        <v>-5592440</v>
      </c>
      <c r="H15" s="1">
        <v>0</v>
      </c>
      <c r="I15" s="1">
        <v>0</v>
      </c>
      <c r="J15" s="1">
        <v>0</v>
      </c>
      <c r="K15" s="1">
        <v>-4558736</v>
      </c>
      <c r="L15" s="1">
        <v>-5166976</v>
      </c>
      <c r="M15" s="1">
        <v>-4749787.25</v>
      </c>
      <c r="N15" s="1">
        <v>-4514744.26</v>
      </c>
      <c r="O15" s="1">
        <v>-4735470.16</v>
      </c>
      <c r="P15" s="1">
        <v>-4889664</v>
      </c>
      <c r="R15" s="13">
        <f t="shared" ref="R15:R16" si="2">SUM(E15:P15)</f>
        <v>-46545737.670000002</v>
      </c>
      <c r="S15" s="13"/>
      <c r="T15" t="s">
        <v>188</v>
      </c>
    </row>
    <row r="16" spans="1:21">
      <c r="B16" t="s">
        <v>40</v>
      </c>
      <c r="C16" t="s">
        <v>183</v>
      </c>
      <c r="E16" s="1">
        <v>0</v>
      </c>
      <c r="F16" s="1">
        <v>-171453.5</v>
      </c>
      <c r="G16" s="1">
        <v>-556807.30000000005</v>
      </c>
      <c r="H16" s="1">
        <v>-529690.46</v>
      </c>
      <c r="I16" s="1">
        <v>-1124264</v>
      </c>
      <c r="J16" s="1">
        <v>-1164305.2</v>
      </c>
      <c r="K16" s="1">
        <v>-224073.5</v>
      </c>
      <c r="L16" s="1">
        <v>-10524</v>
      </c>
      <c r="M16" s="1">
        <v>0</v>
      </c>
      <c r="N16" s="1">
        <v>-7016</v>
      </c>
      <c r="O16" s="1">
        <v>-2367.9</v>
      </c>
      <c r="P16" s="1">
        <v>-1754</v>
      </c>
      <c r="R16" s="13">
        <f t="shared" si="2"/>
        <v>-3792255.86</v>
      </c>
      <c r="S16" s="13"/>
      <c r="T16" t="s">
        <v>189</v>
      </c>
    </row>
    <row r="17" spans="1:21" ht="15.75" thickBot="1">
      <c r="C17" s="3" t="s">
        <v>211</v>
      </c>
      <c r="D17" s="9"/>
      <c r="E17" s="10">
        <f t="shared" ref="E17:P17" si="3">E12-SUM(E15:E16)</f>
        <v>-50388309.330000013</v>
      </c>
      <c r="F17" s="10">
        <f t="shared" si="3"/>
        <v>-42427000.199999996</v>
      </c>
      <c r="G17" s="10">
        <f t="shared" si="3"/>
        <v>-45351881.800000012</v>
      </c>
      <c r="H17" s="10">
        <f t="shared" si="3"/>
        <v>-45042774.5</v>
      </c>
      <c r="I17" s="10">
        <f t="shared" si="3"/>
        <v>-43771372.639999993</v>
      </c>
      <c r="J17" s="10">
        <f t="shared" si="3"/>
        <v>-28879769.980000008</v>
      </c>
      <c r="K17" s="10">
        <f t="shared" si="3"/>
        <v>-28740659.09999999</v>
      </c>
      <c r="L17" s="10">
        <f t="shared" si="3"/>
        <v>-27209383.54000001</v>
      </c>
      <c r="M17" s="10">
        <f t="shared" si="3"/>
        <v>-29770600.030000009</v>
      </c>
      <c r="N17" s="10">
        <f t="shared" si="3"/>
        <v>-32358833.259999998</v>
      </c>
      <c r="O17" s="10">
        <f t="shared" si="3"/>
        <v>-31062190.43999999</v>
      </c>
      <c r="P17" s="10">
        <f t="shared" si="3"/>
        <v>-37031585.349999979</v>
      </c>
      <c r="R17" s="10">
        <f>R12-SUM(R15:R16)</f>
        <v>-442034360.16999996</v>
      </c>
      <c r="S17" s="15"/>
      <c r="T17" s="9" t="s">
        <v>204</v>
      </c>
      <c r="U17" s="9"/>
    </row>
    <row r="18" spans="1:21" ht="15.75" thickTop="1"/>
    <row r="20" spans="1:21">
      <c r="A20" s="3" t="s">
        <v>9</v>
      </c>
      <c r="D20" s="5">
        <v>40209</v>
      </c>
      <c r="E20" s="5">
        <v>40237</v>
      </c>
      <c r="F20" s="5">
        <v>40268</v>
      </c>
      <c r="G20" s="5">
        <v>40298</v>
      </c>
      <c r="H20" s="5">
        <v>40329</v>
      </c>
      <c r="I20" s="5">
        <v>40359</v>
      </c>
      <c r="J20" s="5">
        <v>40390</v>
      </c>
      <c r="K20" s="5">
        <v>40421</v>
      </c>
      <c r="L20" s="5">
        <v>40451</v>
      </c>
      <c r="M20" s="5">
        <v>40482</v>
      </c>
      <c r="N20" s="5">
        <v>40512</v>
      </c>
      <c r="O20" s="5">
        <v>40543</v>
      </c>
      <c r="R20" s="33" t="s">
        <v>200</v>
      </c>
    </row>
    <row r="21" spans="1:21">
      <c r="B21" t="s">
        <v>10</v>
      </c>
      <c r="C21" t="s">
        <v>11</v>
      </c>
      <c r="D21" s="1">
        <v>-10186797.52</v>
      </c>
      <c r="E21" s="1">
        <v>-7822884.2299999995</v>
      </c>
      <c r="F21" s="1">
        <v>-7009240.96</v>
      </c>
      <c r="G21" s="1">
        <v>-7753647.5699999994</v>
      </c>
      <c r="H21" s="1">
        <v>-7343763.29</v>
      </c>
      <c r="I21" s="1">
        <v>-7258502.4300000006</v>
      </c>
      <c r="J21" s="1">
        <v>-6568459.04</v>
      </c>
      <c r="K21" s="1">
        <v>-9224198.6900000013</v>
      </c>
      <c r="L21" s="1">
        <v>-9374829.6400000006</v>
      </c>
      <c r="M21" s="1">
        <v>-7849347.3300000001</v>
      </c>
      <c r="N21" s="1">
        <v>-8840213.6699999999</v>
      </c>
      <c r="O21" s="1">
        <v>-8656316.9600000009</v>
      </c>
      <c r="R21" s="13">
        <f>SUM(D21:O21)</f>
        <v>-97888201.330000013</v>
      </c>
    </row>
    <row r="22" spans="1:21">
      <c r="B22" t="s">
        <v>12</v>
      </c>
      <c r="C22" t="s">
        <v>13</v>
      </c>
      <c r="D22" s="1">
        <v>-88344897.230000004</v>
      </c>
      <c r="E22" s="1">
        <v>-73081377.120000005</v>
      </c>
      <c r="F22" s="1">
        <v>-62646962.619999997</v>
      </c>
      <c r="G22" s="1">
        <v>-61842745.560000002</v>
      </c>
      <c r="H22" s="1">
        <v>-50149664.5</v>
      </c>
      <c r="I22" s="1">
        <v>-51654082.699999996</v>
      </c>
      <c r="J22" s="1">
        <v>-34007426.43</v>
      </c>
      <c r="K22" s="1">
        <v>-41435157.289999992</v>
      </c>
      <c r="L22" s="1">
        <v>-39750212.090000004</v>
      </c>
      <c r="M22" s="1">
        <v>-43667457.43</v>
      </c>
      <c r="N22" s="1">
        <v>-46071199.310000002</v>
      </c>
      <c r="O22" s="1">
        <v>-42357230.410000004</v>
      </c>
      <c r="R22" s="13">
        <f t="shared" ref="R22:R28" si="4">SUM(D22:O22)</f>
        <v>-635008412.68999994</v>
      </c>
    </row>
    <row r="23" spans="1:21">
      <c r="B23" t="s">
        <v>26</v>
      </c>
      <c r="C23" t="s">
        <v>27</v>
      </c>
      <c r="D23" s="1">
        <v>-55170</v>
      </c>
      <c r="E23" s="1">
        <v>-305824</v>
      </c>
      <c r="F23" s="1">
        <v>-49274</v>
      </c>
      <c r="G23" s="1">
        <v>-33599</v>
      </c>
      <c r="H23" s="1">
        <v>-247074</v>
      </c>
      <c r="I23" s="1">
        <v>-57017</v>
      </c>
      <c r="J23" s="1">
        <v>-21510</v>
      </c>
      <c r="K23" s="1">
        <v>103135.34</v>
      </c>
      <c r="L23" s="1">
        <v>320383.28999999998</v>
      </c>
      <c r="M23" s="1">
        <v>58440.47</v>
      </c>
      <c r="N23" s="1">
        <v>-152277</v>
      </c>
      <c r="O23" s="1">
        <v>-463317</v>
      </c>
      <c r="R23" s="13">
        <f t="shared" si="4"/>
        <v>-903102.9</v>
      </c>
    </row>
    <row r="24" spans="1:21">
      <c r="B24" t="s">
        <v>16</v>
      </c>
      <c r="C24" t="s">
        <v>17</v>
      </c>
      <c r="D24" s="1">
        <v>2053174</v>
      </c>
      <c r="E24" s="1">
        <v>2152593.25</v>
      </c>
      <c r="F24" s="1">
        <v>1715070</v>
      </c>
      <c r="G24" s="1">
        <v>2486993</v>
      </c>
      <c r="H24" s="1">
        <v>1952828.25</v>
      </c>
      <c r="I24" s="1">
        <v>2590031.25</v>
      </c>
      <c r="J24" s="1">
        <v>871116</v>
      </c>
      <c r="K24" s="1">
        <v>1770826</v>
      </c>
      <c r="L24" s="1">
        <v>1421773.75</v>
      </c>
      <c r="M24" s="1">
        <v>1541007</v>
      </c>
      <c r="N24" s="1">
        <v>1434610</v>
      </c>
      <c r="O24" s="1">
        <v>403895.2</v>
      </c>
      <c r="R24" s="13">
        <f t="shared" si="4"/>
        <v>20393917.699999999</v>
      </c>
    </row>
    <row r="25" spans="1:21">
      <c r="B25" t="s">
        <v>18</v>
      </c>
      <c r="C25" t="s">
        <v>19</v>
      </c>
      <c r="D25" s="1">
        <v>47326617.18</v>
      </c>
      <c r="E25" s="1">
        <v>27697274.620000001</v>
      </c>
      <c r="F25" s="1">
        <v>24862524.219999999</v>
      </c>
      <c r="G25" s="1">
        <v>21639775.129999999</v>
      </c>
      <c r="H25" s="1">
        <v>14017572.82</v>
      </c>
      <c r="I25" s="1">
        <v>14354450.23</v>
      </c>
      <c r="J25" s="1">
        <v>13515833.630000001</v>
      </c>
      <c r="K25" s="1">
        <v>15689549.390000001</v>
      </c>
      <c r="L25" s="1">
        <v>15307929.57</v>
      </c>
      <c r="M25" s="1">
        <v>15658052.060000001</v>
      </c>
      <c r="N25" s="1">
        <v>17580884.640000001</v>
      </c>
      <c r="O25" s="1">
        <v>15887522.73</v>
      </c>
      <c r="R25" s="13">
        <f t="shared" si="4"/>
        <v>243537986.21999994</v>
      </c>
    </row>
    <row r="26" spans="1:21">
      <c r="B26" t="s">
        <v>22</v>
      </c>
      <c r="C26" t="s">
        <v>23</v>
      </c>
      <c r="D26" s="1">
        <v>-202116.98</v>
      </c>
      <c r="E26" s="1">
        <v>-261504.17</v>
      </c>
      <c r="F26" s="1">
        <v>-255867.9</v>
      </c>
      <c r="G26" s="1">
        <v>-188128.48</v>
      </c>
      <c r="H26" s="1">
        <v>-315218.25</v>
      </c>
      <c r="I26" s="1">
        <v>-220296.41</v>
      </c>
      <c r="J26" s="1">
        <v>-389658.8</v>
      </c>
      <c r="K26" s="1">
        <v>-342337</v>
      </c>
      <c r="L26" s="1">
        <v>-279513.59999999998</v>
      </c>
      <c r="M26" s="1">
        <v>-178586.59</v>
      </c>
      <c r="N26" s="1">
        <v>-327019.88</v>
      </c>
      <c r="O26" s="1">
        <v>-151679.54</v>
      </c>
      <c r="R26" s="13">
        <f t="shared" si="4"/>
        <v>-3111927.6</v>
      </c>
    </row>
    <row r="27" spans="1:21">
      <c r="B27" t="s">
        <v>28</v>
      </c>
      <c r="C27" t="s">
        <v>29</v>
      </c>
      <c r="D27" s="1">
        <v>-6955240.54</v>
      </c>
      <c r="E27" s="1">
        <v>-5292190.09</v>
      </c>
      <c r="F27" s="1">
        <v>-4927212.37</v>
      </c>
      <c r="G27" s="1">
        <v>-5726015.5899999999</v>
      </c>
      <c r="H27" s="1">
        <v>-3409246.24</v>
      </c>
      <c r="I27" s="1">
        <v>-2464773.9900000002</v>
      </c>
      <c r="J27" s="1">
        <v>-3332042.48</v>
      </c>
      <c r="K27" s="1">
        <v>25927.05</v>
      </c>
      <c r="L27" s="1">
        <v>-1947.24</v>
      </c>
      <c r="M27" s="1">
        <v>0</v>
      </c>
      <c r="N27" s="1">
        <v>-385661.76</v>
      </c>
      <c r="O27" s="1">
        <v>-409699.58</v>
      </c>
      <c r="R27" s="13">
        <f t="shared" si="4"/>
        <v>-32878102.829999998</v>
      </c>
    </row>
    <row r="28" spans="1:21">
      <c r="B28" t="s">
        <v>32</v>
      </c>
      <c r="C28" t="s">
        <v>33</v>
      </c>
      <c r="D28" s="21">
        <v>0</v>
      </c>
      <c r="E28" s="21">
        <v>-58461.59</v>
      </c>
      <c r="F28" s="21">
        <v>-41346.07</v>
      </c>
      <c r="G28" s="21">
        <v>-83761.03</v>
      </c>
      <c r="H28" s="21">
        <v>-77899.75</v>
      </c>
      <c r="I28" s="21">
        <v>-185445.59</v>
      </c>
      <c r="J28" s="21">
        <v>-111928.06000000006</v>
      </c>
      <c r="K28" s="21">
        <v>-111213.4</v>
      </c>
      <c r="L28" s="21">
        <v>-30467.58</v>
      </c>
      <c r="M28" s="21">
        <v>-82495.460000000006</v>
      </c>
      <c r="N28" s="21">
        <v>-119716.54</v>
      </c>
      <c r="O28" s="21">
        <v>-53202.94</v>
      </c>
      <c r="R28" s="13">
        <f t="shared" si="4"/>
        <v>-955938.01</v>
      </c>
    </row>
    <row r="29" spans="1:21">
      <c r="C29" s="3" t="s">
        <v>35</v>
      </c>
      <c r="D29" s="40">
        <f t="shared" ref="D29:O29" si="5">SUM(D21:D28)</f>
        <v>-56364431.089999996</v>
      </c>
      <c r="E29" s="40">
        <f t="shared" si="5"/>
        <v>-56972373.330000013</v>
      </c>
      <c r="F29" s="40">
        <f t="shared" si="5"/>
        <v>-48352309.699999996</v>
      </c>
      <c r="G29" s="40">
        <f t="shared" si="5"/>
        <v>-51501129.099999994</v>
      </c>
      <c r="H29" s="40">
        <f t="shared" si="5"/>
        <v>-45572464.960000001</v>
      </c>
      <c r="I29" s="40">
        <f t="shared" si="5"/>
        <v>-44895636.639999993</v>
      </c>
      <c r="J29" s="40">
        <f t="shared" si="5"/>
        <v>-30044075.179999996</v>
      </c>
      <c r="K29" s="40">
        <f t="shared" si="5"/>
        <v>-33523468.599999983</v>
      </c>
      <c r="L29" s="40">
        <f t="shared" si="5"/>
        <v>-32386883.540000003</v>
      </c>
      <c r="M29" s="40">
        <f t="shared" si="5"/>
        <v>-34520387.280000001</v>
      </c>
      <c r="N29" s="40">
        <f t="shared" si="5"/>
        <v>-36880593.520000003</v>
      </c>
      <c r="O29" s="40">
        <f t="shared" si="5"/>
        <v>-35800028.499999993</v>
      </c>
      <c r="R29" s="4">
        <f>SUM(R21:R28)</f>
        <v>-506813781.44</v>
      </c>
      <c r="T29" s="7"/>
      <c r="U29" s="7"/>
    </row>
    <row r="30" spans="1:21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21">
      <c r="B31" t="s">
        <v>14</v>
      </c>
      <c r="C31" t="s">
        <v>15</v>
      </c>
      <c r="D31" s="21">
        <v>99717</v>
      </c>
      <c r="E31" s="21">
        <v>-437821</v>
      </c>
      <c r="F31" s="21">
        <v>773027</v>
      </c>
      <c r="G31" s="21">
        <v>-535427</v>
      </c>
      <c r="H31" s="21">
        <v>639762</v>
      </c>
      <c r="I31" s="21">
        <v>-1720396</v>
      </c>
      <c r="J31" s="21">
        <v>898790</v>
      </c>
      <c r="K31" s="21">
        <v>-349010</v>
      </c>
      <c r="L31" s="21">
        <v>119191</v>
      </c>
      <c r="M31" s="21">
        <v>-105197</v>
      </c>
      <c r="N31" s="21">
        <v>-1031574</v>
      </c>
      <c r="O31" s="21">
        <v>-267372</v>
      </c>
      <c r="R31" s="13">
        <f t="shared" ref="R31:R34" si="6">SUM(D31:O31)</f>
        <v>-1916310</v>
      </c>
      <c r="T31" t="s">
        <v>75</v>
      </c>
    </row>
    <row r="32" spans="1:21">
      <c r="B32" t="s">
        <v>20</v>
      </c>
      <c r="C32" t="s">
        <v>21</v>
      </c>
      <c r="D32" s="21">
        <v>-19637199.800000004</v>
      </c>
      <c r="E32" s="21">
        <v>-2761954.5700000003</v>
      </c>
      <c r="F32" s="21">
        <v>-3339528.5999999978</v>
      </c>
      <c r="G32" s="21">
        <v>-7631889.7000000011</v>
      </c>
      <c r="H32" s="21">
        <v>342880.52000000142</v>
      </c>
      <c r="I32" s="21">
        <v>-1024849.1800000016</v>
      </c>
      <c r="J32" s="21">
        <v>2327649.6900000013</v>
      </c>
      <c r="K32" s="21">
        <v>-359358.40000000037</v>
      </c>
      <c r="L32" s="21">
        <v>1326082.1400000006</v>
      </c>
      <c r="M32" s="21">
        <v>949868.3900000006</v>
      </c>
      <c r="N32" s="21">
        <v>-1665826.4900000021</v>
      </c>
      <c r="O32" s="21">
        <v>-1130138.1499999985</v>
      </c>
      <c r="R32" s="13">
        <f t="shared" si="6"/>
        <v>-32604264.149999999</v>
      </c>
      <c r="T32" t="s">
        <v>75</v>
      </c>
    </row>
    <row r="33" spans="2:21">
      <c r="B33" t="s">
        <v>24</v>
      </c>
      <c r="C33" t="s">
        <v>25</v>
      </c>
      <c r="D33" s="21">
        <v>17278941.75</v>
      </c>
      <c r="E33" s="21">
        <v>11791608.810000002</v>
      </c>
      <c r="F33" s="21">
        <v>100466.21999999881</v>
      </c>
      <c r="G33" s="21">
        <v>11713168.810000002</v>
      </c>
      <c r="H33" s="21">
        <v>-964190.1799999997</v>
      </c>
      <c r="I33" s="21">
        <v>18023655.68</v>
      </c>
      <c r="J33" s="21">
        <v>-10325886.270000003</v>
      </c>
      <c r="K33" s="21">
        <v>1989123.5700000003</v>
      </c>
      <c r="L33" s="21">
        <v>-3575055.8299999982</v>
      </c>
      <c r="M33" s="21">
        <v>-2502231.8900000006</v>
      </c>
      <c r="N33" s="21">
        <v>4050720.9900000021</v>
      </c>
      <c r="O33" s="21">
        <v>-5129690</v>
      </c>
      <c r="R33" s="13">
        <f t="shared" si="6"/>
        <v>42450631.660000004</v>
      </c>
      <c r="T33" t="s">
        <v>75</v>
      </c>
    </row>
    <row r="34" spans="2:21">
      <c r="B34" t="s">
        <v>30</v>
      </c>
      <c r="C34" t="s">
        <v>31</v>
      </c>
      <c r="D34" s="21">
        <v>1662085.1200000001</v>
      </c>
      <c r="E34" s="21">
        <v>360954.12999999989</v>
      </c>
      <c r="F34" s="21">
        <v>-798277.46</v>
      </c>
      <c r="G34" s="21">
        <v>2185221.6100000003</v>
      </c>
      <c r="H34" s="21">
        <v>1070841.7600000002</v>
      </c>
      <c r="I34" s="21">
        <v>-878911.91000000015</v>
      </c>
      <c r="J34" s="21">
        <v>7051185.9299999997</v>
      </c>
      <c r="K34" s="21">
        <v>-344324.20999999996</v>
      </c>
      <c r="L34" s="21">
        <v>121336.7799999998</v>
      </c>
      <c r="M34" s="21">
        <v>-3873778.01</v>
      </c>
      <c r="N34" s="21">
        <v>-16040.25</v>
      </c>
      <c r="O34" s="21">
        <v>-179042.83999999997</v>
      </c>
      <c r="R34" s="13">
        <f t="shared" si="6"/>
        <v>6361250.6499999985</v>
      </c>
      <c r="T34" t="s">
        <v>75</v>
      </c>
    </row>
    <row r="35" spans="2:21">
      <c r="C35" s="3" t="s">
        <v>35</v>
      </c>
      <c r="D35" s="40">
        <f t="shared" ref="D35:O35" si="7">SUM(D31:D34)</f>
        <v>-596455.93000000436</v>
      </c>
      <c r="E35" s="40">
        <f t="shared" si="7"/>
        <v>8952787.370000001</v>
      </c>
      <c r="F35" s="40">
        <f t="shared" si="7"/>
        <v>-3264312.8399999989</v>
      </c>
      <c r="G35" s="40">
        <f t="shared" si="7"/>
        <v>5731073.7200000016</v>
      </c>
      <c r="H35" s="40">
        <f t="shared" si="7"/>
        <v>1089294.100000002</v>
      </c>
      <c r="I35" s="40">
        <f t="shared" si="7"/>
        <v>14399498.589999998</v>
      </c>
      <c r="J35" s="40">
        <f t="shared" si="7"/>
        <v>-48260.650000002235</v>
      </c>
      <c r="K35" s="40">
        <f t="shared" si="7"/>
        <v>936430.96</v>
      </c>
      <c r="L35" s="40">
        <f t="shared" si="7"/>
        <v>-2008445.9099999978</v>
      </c>
      <c r="M35" s="40">
        <f t="shared" si="7"/>
        <v>-5531338.5099999998</v>
      </c>
      <c r="N35" s="40">
        <f t="shared" si="7"/>
        <v>1337280.25</v>
      </c>
      <c r="O35" s="40">
        <f t="shared" si="7"/>
        <v>-6706242.9899999984</v>
      </c>
      <c r="R35" s="4">
        <f t="shared" ref="R35" si="8">SUM(R31:R34)</f>
        <v>14291308.160000004</v>
      </c>
    </row>
    <row r="36" spans="2:21">
      <c r="C36" s="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R36" s="15"/>
    </row>
    <row r="37" spans="2:21">
      <c r="C37" s="3" t="s">
        <v>202</v>
      </c>
      <c r="D37" s="40">
        <f>D29+D35</f>
        <v>-56960887.020000003</v>
      </c>
      <c r="E37" s="40">
        <f t="shared" ref="E37:O37" si="9">E29+E35</f>
        <v>-48019585.960000008</v>
      </c>
      <c r="F37" s="40">
        <f t="shared" si="9"/>
        <v>-51616622.539999992</v>
      </c>
      <c r="G37" s="40">
        <f t="shared" si="9"/>
        <v>-45770055.379999995</v>
      </c>
      <c r="H37" s="40">
        <f t="shared" si="9"/>
        <v>-44483170.859999999</v>
      </c>
      <c r="I37" s="40">
        <f t="shared" si="9"/>
        <v>-30496138.049999997</v>
      </c>
      <c r="J37" s="40">
        <f t="shared" si="9"/>
        <v>-30092335.829999998</v>
      </c>
      <c r="K37" s="40">
        <f t="shared" si="9"/>
        <v>-32587037.639999982</v>
      </c>
      <c r="L37" s="40">
        <f t="shared" si="9"/>
        <v>-34395329.450000003</v>
      </c>
      <c r="M37" s="40">
        <f t="shared" si="9"/>
        <v>-40051725.789999999</v>
      </c>
      <c r="N37" s="40">
        <f t="shared" si="9"/>
        <v>-35543313.270000003</v>
      </c>
      <c r="O37" s="40">
        <f t="shared" si="9"/>
        <v>-42506271.489999995</v>
      </c>
      <c r="R37" s="4">
        <f t="shared" ref="R37" si="10">SUM(D37:O37)</f>
        <v>-492522473.27999997</v>
      </c>
      <c r="T37" s="9" t="s">
        <v>203</v>
      </c>
    </row>
    <row r="39" spans="2:21">
      <c r="B39" t="s">
        <v>190</v>
      </c>
      <c r="C39" t="s">
        <v>254</v>
      </c>
      <c r="D39" s="1">
        <v>-112430.05</v>
      </c>
      <c r="E39" s="1">
        <v>-100521.06</v>
      </c>
      <c r="F39" s="1">
        <v>-99315.6</v>
      </c>
      <c r="G39" s="1">
        <v>-91788.69</v>
      </c>
      <c r="H39" s="1">
        <v>-90414.46</v>
      </c>
      <c r="I39" s="1">
        <v>-99802.41</v>
      </c>
      <c r="J39" s="1">
        <v>-146939.91</v>
      </c>
      <c r="K39" s="1">
        <v>-155857.20000000001</v>
      </c>
      <c r="L39" s="1">
        <v>-144929.29999999999</v>
      </c>
      <c r="M39" s="1">
        <v>-130017.7</v>
      </c>
      <c r="N39" s="1">
        <v>-104157.35</v>
      </c>
      <c r="O39" s="1">
        <v>-105034.69</v>
      </c>
      <c r="R39" s="13">
        <f t="shared" ref="R39:R44" si="11">SUM(D39:O39)</f>
        <v>-1381208.4200000002</v>
      </c>
    </row>
    <row r="40" spans="2:21">
      <c r="B40" t="s">
        <v>191</v>
      </c>
      <c r="C40" t="s">
        <v>249</v>
      </c>
      <c r="D40" s="1">
        <v>-496.13</v>
      </c>
      <c r="E40" s="1">
        <v>-496.13</v>
      </c>
      <c r="F40" s="1">
        <v>-496.13</v>
      </c>
      <c r="G40" s="1">
        <v>-496.13</v>
      </c>
      <c r="H40" s="1">
        <v>-496.13</v>
      </c>
      <c r="I40" s="1">
        <v>-496.13</v>
      </c>
      <c r="J40" s="1">
        <v>-496.13</v>
      </c>
      <c r="K40" s="1">
        <v>-496.13</v>
      </c>
      <c r="L40" s="1">
        <v>-496.13</v>
      </c>
      <c r="M40" s="1">
        <v>-496.13</v>
      </c>
      <c r="N40" s="1">
        <v>-496.13</v>
      </c>
      <c r="O40" s="1">
        <v>-496.13</v>
      </c>
      <c r="R40" s="13">
        <f t="shared" si="11"/>
        <v>-5953.56</v>
      </c>
    </row>
    <row r="41" spans="2:21">
      <c r="B41" t="s">
        <v>192</v>
      </c>
      <c r="C41" t="s">
        <v>250</v>
      </c>
      <c r="D41" s="1">
        <v>-84138.430000000008</v>
      </c>
      <c r="E41" s="1">
        <v>-85005.62</v>
      </c>
      <c r="F41" s="1">
        <v>-85487.86</v>
      </c>
      <c r="G41" s="1">
        <v>-87500.25</v>
      </c>
      <c r="H41" s="1">
        <v>-85368.33</v>
      </c>
      <c r="I41" s="1">
        <v>-86287.3</v>
      </c>
      <c r="J41" s="1">
        <v>-85233.32</v>
      </c>
      <c r="K41" s="1">
        <v>-84901.22</v>
      </c>
      <c r="L41" s="1">
        <v>-84772.66</v>
      </c>
      <c r="M41" s="1">
        <v>-85159.66</v>
      </c>
      <c r="N41" s="1">
        <v>-85447.42</v>
      </c>
      <c r="O41" s="1">
        <v>-85447.42</v>
      </c>
      <c r="R41" s="13">
        <f t="shared" si="11"/>
        <v>-1024749.4900000001</v>
      </c>
    </row>
    <row r="42" spans="2:21">
      <c r="B42" t="s">
        <v>193</v>
      </c>
      <c r="C42" t="s">
        <v>251</v>
      </c>
      <c r="D42" s="1">
        <v>-307161.26</v>
      </c>
      <c r="E42" s="1">
        <v>-281831.73</v>
      </c>
      <c r="F42" s="1">
        <v>-288339.98</v>
      </c>
      <c r="G42" s="1">
        <v>-305988.69</v>
      </c>
      <c r="H42" s="1">
        <v>-316000.14</v>
      </c>
      <c r="I42" s="1">
        <v>-341263.12</v>
      </c>
      <c r="J42" s="1">
        <v>-442274.25</v>
      </c>
      <c r="K42" s="1">
        <v>-516259.12</v>
      </c>
      <c r="L42" s="1">
        <v>-523304.19000000006</v>
      </c>
      <c r="M42" s="1">
        <v>-402809.82999999996</v>
      </c>
      <c r="N42" s="1">
        <v>-315324.42</v>
      </c>
      <c r="O42" s="1">
        <v>-303326.71999999997</v>
      </c>
      <c r="R42" s="13">
        <f t="shared" si="11"/>
        <v>-4343883.45</v>
      </c>
    </row>
    <row r="43" spans="2:21">
      <c r="B43" t="s">
        <v>194</v>
      </c>
      <c r="C43" t="s">
        <v>252</v>
      </c>
      <c r="D43" s="1">
        <v>-257778.47</v>
      </c>
      <c r="E43" s="1">
        <v>-195422.13</v>
      </c>
      <c r="F43" s="1">
        <v>-173617.26</v>
      </c>
      <c r="G43" s="1">
        <v>-177937.21000000002</v>
      </c>
      <c r="H43" s="1">
        <v>-164691.92000000001</v>
      </c>
      <c r="I43" s="1">
        <v>-158079.44</v>
      </c>
      <c r="J43" s="1">
        <v>-185649.1</v>
      </c>
      <c r="K43" s="1">
        <v>-215333.28</v>
      </c>
      <c r="L43" s="1">
        <v>-201741.19</v>
      </c>
      <c r="M43" s="1">
        <v>-179776.08000000002</v>
      </c>
      <c r="N43" s="1">
        <v>-166089.04999999999</v>
      </c>
      <c r="O43" s="1">
        <v>-180688.69</v>
      </c>
      <c r="R43" s="13">
        <f t="shared" si="11"/>
        <v>-2256803.8200000003</v>
      </c>
    </row>
    <row r="44" spans="2:21">
      <c r="B44" t="s">
        <v>195</v>
      </c>
      <c r="C44" t="s">
        <v>253</v>
      </c>
      <c r="D44" s="1">
        <v>-2950.1099999999997</v>
      </c>
      <c r="E44" s="1">
        <v>-2667.1</v>
      </c>
      <c r="F44" s="1">
        <v>-3276.1000000000004</v>
      </c>
      <c r="G44" s="1">
        <v>-2494.4499999999998</v>
      </c>
      <c r="H44" s="1">
        <v>-2497.6</v>
      </c>
      <c r="I44" s="1">
        <v>-2198.5699999999997</v>
      </c>
      <c r="J44" s="1">
        <v>-2083.7200000000003</v>
      </c>
      <c r="K44" s="1">
        <v>-2099.29</v>
      </c>
      <c r="L44" s="1">
        <v>-2268.29</v>
      </c>
      <c r="M44" s="1">
        <v>-1956.68</v>
      </c>
      <c r="N44" s="1">
        <v>-1911.41</v>
      </c>
      <c r="O44" s="1">
        <v>-1734.56</v>
      </c>
      <c r="R44" s="13">
        <f t="shared" si="11"/>
        <v>-28137.88</v>
      </c>
    </row>
    <row r="45" spans="2:21">
      <c r="D45" s="4">
        <f>SUM(D39:D44)</f>
        <v>-764954.45</v>
      </c>
      <c r="E45" s="4">
        <f t="shared" ref="E45:O45" si="12">SUM(E39:E44)</f>
        <v>-665943.7699999999</v>
      </c>
      <c r="F45" s="4">
        <f t="shared" si="12"/>
        <v>-650532.93000000005</v>
      </c>
      <c r="G45" s="4">
        <f t="shared" si="12"/>
        <v>-666205.41999999993</v>
      </c>
      <c r="H45" s="4">
        <f t="shared" si="12"/>
        <v>-659468.58000000007</v>
      </c>
      <c r="I45" s="4">
        <f t="shared" si="12"/>
        <v>-688126.96999999986</v>
      </c>
      <c r="J45" s="4">
        <f t="shared" si="12"/>
        <v>-862676.42999999993</v>
      </c>
      <c r="K45" s="4">
        <f t="shared" si="12"/>
        <v>-974946.24000000011</v>
      </c>
      <c r="L45" s="4">
        <f t="shared" si="12"/>
        <v>-957511.76</v>
      </c>
      <c r="M45" s="4">
        <f t="shared" si="12"/>
        <v>-800216.08</v>
      </c>
      <c r="N45" s="4">
        <f t="shared" si="12"/>
        <v>-673425.78</v>
      </c>
      <c r="O45" s="4">
        <f t="shared" si="12"/>
        <v>-676728.21</v>
      </c>
      <c r="R45" s="4">
        <f t="shared" ref="R45" si="13">SUM(R39:R44)</f>
        <v>-9040736.620000001</v>
      </c>
    </row>
    <row r="47" spans="2:21" ht="15.75" thickBot="1">
      <c r="C47" s="3" t="s">
        <v>212</v>
      </c>
      <c r="D47" s="10">
        <f>+D35+D29+D45</f>
        <v>-57725841.470000006</v>
      </c>
      <c r="E47" s="10">
        <f t="shared" ref="E47:O47" si="14">+E35+E29+E45</f>
        <v>-48685529.730000012</v>
      </c>
      <c r="F47" s="10">
        <f t="shared" si="14"/>
        <v>-52267155.469999991</v>
      </c>
      <c r="G47" s="10">
        <f t="shared" si="14"/>
        <v>-46436260.799999997</v>
      </c>
      <c r="H47" s="10">
        <f t="shared" si="14"/>
        <v>-45142639.439999998</v>
      </c>
      <c r="I47" s="10">
        <f t="shared" si="14"/>
        <v>-31184265.019999996</v>
      </c>
      <c r="J47" s="10">
        <f t="shared" si="14"/>
        <v>-30955012.259999998</v>
      </c>
      <c r="K47" s="10">
        <f t="shared" si="14"/>
        <v>-33561983.87999998</v>
      </c>
      <c r="L47" s="10">
        <f t="shared" si="14"/>
        <v>-35352841.210000001</v>
      </c>
      <c r="M47" s="10">
        <f t="shared" si="14"/>
        <v>-40851941.869999997</v>
      </c>
      <c r="N47" s="10">
        <f t="shared" si="14"/>
        <v>-36216739.050000004</v>
      </c>
      <c r="O47" s="10">
        <f t="shared" si="14"/>
        <v>-43182999.699999996</v>
      </c>
      <c r="R47" s="10">
        <f t="shared" ref="R47" si="15">+R35+R29+R45</f>
        <v>-501563209.89999998</v>
      </c>
      <c r="T47" s="9" t="s">
        <v>201</v>
      </c>
      <c r="U47" s="7"/>
    </row>
    <row r="48" spans="2:21" ht="15.75" thickTop="1"/>
    <row r="49" spans="1:21">
      <c r="G49" s="13"/>
      <c r="H49" s="13"/>
      <c r="I49" s="13"/>
      <c r="J49" s="13"/>
      <c r="K49" s="13"/>
      <c r="L49" s="13"/>
      <c r="M49" s="13"/>
      <c r="N49" s="13"/>
      <c r="O49" s="13"/>
    </row>
    <row r="51" spans="1:21" s="12" customFormat="1">
      <c r="A51" s="11" t="s">
        <v>37</v>
      </c>
    </row>
    <row r="52" spans="1:21">
      <c r="A52" s="3" t="s">
        <v>0</v>
      </c>
      <c r="E52" s="5">
        <v>40209</v>
      </c>
      <c r="F52" s="5">
        <v>40237</v>
      </c>
      <c r="G52" s="5">
        <v>40268</v>
      </c>
      <c r="H52" s="5">
        <v>40298</v>
      </c>
      <c r="I52" s="5">
        <v>40329</v>
      </c>
      <c r="J52" s="5">
        <v>40359</v>
      </c>
      <c r="K52" s="5">
        <v>40390</v>
      </c>
      <c r="L52" s="5">
        <v>40421</v>
      </c>
      <c r="M52" s="5">
        <v>40451</v>
      </c>
      <c r="N52" s="5">
        <v>40482</v>
      </c>
      <c r="O52" s="5">
        <v>40512</v>
      </c>
      <c r="P52" s="5">
        <v>40543</v>
      </c>
      <c r="R52" s="33" t="s">
        <v>200</v>
      </c>
    </row>
    <row r="53" spans="1:21">
      <c r="A53" s="3"/>
      <c r="B53" t="s">
        <v>186</v>
      </c>
      <c r="E53" s="1"/>
      <c r="F53" s="1"/>
      <c r="G53" s="1"/>
      <c r="H53" s="1"/>
      <c r="I53" s="1"/>
      <c r="J53" s="1"/>
      <c r="K53" s="1">
        <v>3658916.91</v>
      </c>
      <c r="L53" s="1">
        <v>3337054.73</v>
      </c>
      <c r="M53" s="1">
        <v>3483099.9</v>
      </c>
      <c r="N53" s="1">
        <v>-2780.51</v>
      </c>
      <c r="O53" s="1">
        <v>-12447.4</v>
      </c>
      <c r="P53" s="1"/>
      <c r="R53" s="13">
        <f>SUM(E53:P53)</f>
        <v>10463843.630000001</v>
      </c>
    </row>
    <row r="54" spans="1:21">
      <c r="A54" s="3"/>
      <c r="B54" t="s">
        <v>38</v>
      </c>
      <c r="E54" s="21">
        <v>602630.2799999998</v>
      </c>
      <c r="F54" s="1">
        <v>316794.99000000011</v>
      </c>
      <c r="G54" s="1">
        <v>441917.29999999981</v>
      </c>
      <c r="H54" s="1">
        <v>795569.07</v>
      </c>
      <c r="I54" s="1">
        <v>572420.55999999994</v>
      </c>
      <c r="J54" s="1">
        <v>841595.97</v>
      </c>
      <c r="K54" s="1">
        <v>480451.94000000006</v>
      </c>
      <c r="L54" s="1">
        <v>420657.84</v>
      </c>
      <c r="M54" s="1">
        <v>1867992.7</v>
      </c>
      <c r="N54" s="1">
        <v>461321.72</v>
      </c>
      <c r="O54" s="1">
        <v>996672.13000000012</v>
      </c>
      <c r="P54" s="1">
        <v>1542977.68</v>
      </c>
      <c r="R54" s="13">
        <f t="shared" ref="R54:R62" si="16">SUM(E54:P54)</f>
        <v>9341002.1799999997</v>
      </c>
    </row>
    <row r="55" spans="1:21">
      <c r="A55" s="3"/>
      <c r="B55" t="s">
        <v>39</v>
      </c>
      <c r="E55" s="21">
        <v>2365516</v>
      </c>
      <c r="F55" s="1">
        <v>2279420</v>
      </c>
      <c r="G55" s="1">
        <v>2416726</v>
      </c>
      <c r="H55" s="1">
        <v>2378525</v>
      </c>
      <c r="I55" s="1">
        <v>2393161</v>
      </c>
      <c r="J55" s="1">
        <v>2471167.88</v>
      </c>
      <c r="K55" s="1">
        <v>2466013</v>
      </c>
      <c r="L55" s="1">
        <v>2446621</v>
      </c>
      <c r="M55" s="1">
        <v>1558240.66</v>
      </c>
      <c r="N55" s="1">
        <v>2460295</v>
      </c>
      <c r="O55" s="1">
        <v>2419971</v>
      </c>
      <c r="P55" s="1">
        <v>2291485</v>
      </c>
      <c r="R55" s="13">
        <f t="shared" si="16"/>
        <v>27947141.539999999</v>
      </c>
    </row>
    <row r="56" spans="1:21">
      <c r="A56" s="3"/>
      <c r="B56" t="s">
        <v>40</v>
      </c>
      <c r="E56" s="21">
        <v>55387418.790000007</v>
      </c>
      <c r="F56" s="1">
        <v>53210183.269999988</v>
      </c>
      <c r="G56" s="1">
        <v>53231935.99000001</v>
      </c>
      <c r="H56" s="1">
        <v>37588896.220000029</v>
      </c>
      <c r="I56" s="1">
        <v>45468195.430000015</v>
      </c>
      <c r="J56" s="1">
        <v>41358007.039999977</v>
      </c>
      <c r="K56" s="1">
        <v>75073347.120000035</v>
      </c>
      <c r="L56" s="1">
        <v>75525818.199999988</v>
      </c>
      <c r="M56" s="1">
        <v>60044439.520000011</v>
      </c>
      <c r="N56" s="1">
        <v>55083514.409999974</v>
      </c>
      <c r="O56" s="1">
        <v>56282415.19000002</v>
      </c>
      <c r="P56" s="1">
        <v>51677582.25999999</v>
      </c>
      <c r="R56" s="13">
        <f t="shared" si="16"/>
        <v>659931753.44000006</v>
      </c>
    </row>
    <row r="57" spans="1:21">
      <c r="A57" s="3"/>
      <c r="B57" t="s">
        <v>41</v>
      </c>
      <c r="E57" s="21">
        <v>1326110.2599999998</v>
      </c>
      <c r="F57" s="1">
        <v>80987.649999999951</v>
      </c>
      <c r="G57" s="1">
        <v>-171964.37999999998</v>
      </c>
      <c r="H57" s="1">
        <v>389155.78000000026</v>
      </c>
      <c r="I57" s="1">
        <v>379934.94999999972</v>
      </c>
      <c r="J57" s="1">
        <v>413282.03999999975</v>
      </c>
      <c r="K57" s="1">
        <v>275879.86</v>
      </c>
      <c r="L57" s="1">
        <v>448794.8299999999</v>
      </c>
      <c r="M57" s="1">
        <v>331820.46999999997</v>
      </c>
      <c r="N57" s="1">
        <v>411589.73</v>
      </c>
      <c r="O57" s="1">
        <v>498941.32000000007</v>
      </c>
      <c r="P57" s="1">
        <v>230380.66999999995</v>
      </c>
      <c r="R57" s="13">
        <f t="shared" si="16"/>
        <v>4614913.1799999988</v>
      </c>
    </row>
    <row r="58" spans="1:21">
      <c r="A58" s="3"/>
      <c r="B58" t="s">
        <v>42</v>
      </c>
      <c r="E58" s="1">
        <v>10667055.649999999</v>
      </c>
      <c r="F58" s="1">
        <v>10984505</v>
      </c>
      <c r="G58" s="1">
        <v>11031250.57</v>
      </c>
      <c r="H58" s="1">
        <v>10609505.549999997</v>
      </c>
      <c r="I58" s="1">
        <v>10152012.420000002</v>
      </c>
      <c r="J58" s="1">
        <v>11790597.800000001</v>
      </c>
      <c r="K58" s="1">
        <v>12011018.100000001</v>
      </c>
      <c r="L58" s="1">
        <v>11949595.659999998</v>
      </c>
      <c r="M58" s="1">
        <v>11837969.109999999</v>
      </c>
      <c r="N58" s="1">
        <v>11586844.68</v>
      </c>
      <c r="O58" s="1">
        <v>11166998.6</v>
      </c>
      <c r="P58" s="1">
        <v>11300168.039999999</v>
      </c>
      <c r="R58" s="13">
        <f t="shared" si="16"/>
        <v>135087521.17999998</v>
      </c>
    </row>
    <row r="59" spans="1:21">
      <c r="A59" s="3"/>
      <c r="B59" t="s">
        <v>43</v>
      </c>
      <c r="E59" s="1">
        <v>-2094131.66</v>
      </c>
      <c r="F59" s="1">
        <v>-1673723.93</v>
      </c>
      <c r="G59" s="1">
        <v>-2403231.9700000002</v>
      </c>
      <c r="H59" s="1">
        <v>-1874928.5</v>
      </c>
      <c r="I59" s="1">
        <v>-2404585.66</v>
      </c>
      <c r="J59" s="1">
        <v>-759187.94</v>
      </c>
      <c r="K59" s="1">
        <v>-1659612.6</v>
      </c>
      <c r="L59" s="1">
        <v>-1391306.17</v>
      </c>
      <c r="M59" s="1">
        <v>-1458511.54</v>
      </c>
      <c r="N59" s="1">
        <v>-1314893.46</v>
      </c>
      <c r="O59" s="1">
        <v>-350692.26</v>
      </c>
      <c r="P59" s="1">
        <v>-107303.84</v>
      </c>
      <c r="R59" s="13">
        <f t="shared" si="16"/>
        <v>-17492109.530000001</v>
      </c>
    </row>
    <row r="60" spans="1:21">
      <c r="A60" s="3"/>
      <c r="B60" t="s">
        <v>44</v>
      </c>
      <c r="E60" s="1">
        <v>-22405084.530000001</v>
      </c>
      <c r="F60" s="1">
        <v>-19935311.850000001</v>
      </c>
      <c r="G60" s="1">
        <v>-15913759.539999999</v>
      </c>
      <c r="H60" s="1">
        <v>-10608326.58</v>
      </c>
      <c r="I60" s="1">
        <v>-11889676.24</v>
      </c>
      <c r="J60" s="1">
        <v>-10183791.15</v>
      </c>
      <c r="K60" s="1">
        <v>-19374393.350000001</v>
      </c>
      <c r="L60" s="1">
        <v>-18643037.059999999</v>
      </c>
      <c r="M60" s="1">
        <v>-19141151.960000001</v>
      </c>
      <c r="N60" s="1">
        <v>-17192442.370000001</v>
      </c>
      <c r="O60" s="1">
        <v>-15465375.75</v>
      </c>
      <c r="P60" s="1">
        <v>-13993655.949999999</v>
      </c>
      <c r="R60" s="13">
        <f t="shared" si="16"/>
        <v>-194746006.33000001</v>
      </c>
    </row>
    <row r="61" spans="1:21">
      <c r="A61" s="3"/>
      <c r="B61" t="s">
        <v>45</v>
      </c>
      <c r="E61" s="1">
        <v>-10589613.610000001</v>
      </c>
      <c r="F61" s="1">
        <v>-11810584.600000001</v>
      </c>
      <c r="G61" s="1">
        <v>-15836390.689999999</v>
      </c>
      <c r="H61" s="1">
        <v>-15766356.109999999</v>
      </c>
      <c r="I61" s="1">
        <v>-20147634.02</v>
      </c>
      <c r="J61" s="1">
        <v>-19659749.100000005</v>
      </c>
      <c r="K61" s="1">
        <v>-19403468.440000001</v>
      </c>
      <c r="L61" s="1">
        <v>-17907129.950000003</v>
      </c>
      <c r="M61" s="1">
        <v>-22364588.32</v>
      </c>
      <c r="N61" s="1">
        <v>-25373667.169999998</v>
      </c>
      <c r="O61" s="1">
        <v>-24063418.18</v>
      </c>
      <c r="P61" s="1">
        <v>-24629419.690000001</v>
      </c>
      <c r="R61" s="13">
        <f t="shared" si="16"/>
        <v>-227552019.88</v>
      </c>
    </row>
    <row r="62" spans="1:21">
      <c r="A62" s="3"/>
      <c r="B62" t="s">
        <v>46</v>
      </c>
      <c r="E62" s="1">
        <v>2284007.48</v>
      </c>
      <c r="F62" s="1">
        <v>2321480.6800000002</v>
      </c>
      <c r="G62" s="1">
        <v>2439121.94</v>
      </c>
      <c r="H62" s="1">
        <v>2443990.5699999998</v>
      </c>
      <c r="I62" s="1">
        <v>2377227.4500000002</v>
      </c>
      <c r="J62" s="1">
        <v>2342200.35</v>
      </c>
      <c r="K62" s="1">
        <v>2421937.9699999997</v>
      </c>
      <c r="L62" s="1">
        <v>2455400.4699999997</v>
      </c>
      <c r="M62" s="1">
        <v>2416377.84</v>
      </c>
      <c r="N62" s="1">
        <v>2421391.0699999998</v>
      </c>
      <c r="O62" s="1">
        <v>2344439.44</v>
      </c>
      <c r="P62" s="1">
        <v>2283186.29</v>
      </c>
      <c r="R62" s="13">
        <f t="shared" si="16"/>
        <v>28550761.550000001</v>
      </c>
    </row>
    <row r="63" spans="1:21">
      <c r="A63" s="3"/>
      <c r="C63" s="3" t="s">
        <v>35</v>
      </c>
      <c r="D63" s="7"/>
      <c r="E63" s="4">
        <f t="shared" ref="E63:R63" si="17">SUM(E53:E62)</f>
        <v>37543908.660000004</v>
      </c>
      <c r="F63" s="4">
        <f t="shared" si="17"/>
        <v>35773751.209999986</v>
      </c>
      <c r="G63" s="4">
        <f t="shared" si="17"/>
        <v>35235605.220000006</v>
      </c>
      <c r="H63" s="4">
        <f t="shared" si="17"/>
        <v>25956031.00000003</v>
      </c>
      <c r="I63" s="4">
        <f t="shared" si="17"/>
        <v>26901055.890000015</v>
      </c>
      <c r="J63" s="4">
        <f t="shared" si="17"/>
        <v>28614122.889999975</v>
      </c>
      <c r="K63" s="4">
        <f t="shared" si="17"/>
        <v>55950090.51000005</v>
      </c>
      <c r="L63" s="4">
        <f t="shared" si="17"/>
        <v>58642469.549999967</v>
      </c>
      <c r="M63" s="4">
        <f t="shared" si="17"/>
        <v>38575688.38000001</v>
      </c>
      <c r="N63" s="4">
        <f t="shared" si="17"/>
        <v>28541173.099999975</v>
      </c>
      <c r="O63" s="4">
        <f t="shared" si="17"/>
        <v>33817504.090000011</v>
      </c>
      <c r="P63" s="4">
        <f t="shared" si="17"/>
        <v>30595400.459999982</v>
      </c>
      <c r="R63" s="4">
        <f t="shared" si="17"/>
        <v>436146800.95999998</v>
      </c>
      <c r="T63" s="7"/>
      <c r="U63" s="7"/>
    </row>
    <row r="64" spans="1:21">
      <c r="A64" s="3"/>
    </row>
    <row r="65" spans="1:21">
      <c r="A65" s="3"/>
      <c r="B65" s="3" t="s">
        <v>210</v>
      </c>
    </row>
    <row r="66" spans="1:21">
      <c r="A66" s="3"/>
      <c r="B66" t="s">
        <v>2</v>
      </c>
      <c r="C66" t="s">
        <v>182</v>
      </c>
      <c r="E66" s="1">
        <v>-6584064</v>
      </c>
      <c r="F66" s="1">
        <v>-5753856</v>
      </c>
      <c r="G66" s="1">
        <v>-5592440</v>
      </c>
      <c r="H66" s="1">
        <v>0</v>
      </c>
      <c r="I66" s="1">
        <v>0</v>
      </c>
      <c r="J66" s="1">
        <v>0</v>
      </c>
      <c r="K66" s="1">
        <v>-4558736</v>
      </c>
      <c r="L66" s="1">
        <v>-5166976</v>
      </c>
      <c r="M66" s="1">
        <v>-4749787.25</v>
      </c>
      <c r="N66" s="1">
        <v>-4514744.26</v>
      </c>
      <c r="O66" s="1">
        <v>-4735470.16</v>
      </c>
      <c r="P66" s="1">
        <v>-4889664</v>
      </c>
      <c r="R66" s="13">
        <f t="shared" ref="R66:R69" si="18">SUM(E66:P66)</f>
        <v>-46545737.670000002</v>
      </c>
      <c r="T66" t="s">
        <v>188</v>
      </c>
    </row>
    <row r="67" spans="1:21">
      <c r="A67" s="3"/>
      <c r="B67" s="32" t="s">
        <v>38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-1481292</v>
      </c>
      <c r="N67" s="1">
        <v>0</v>
      </c>
      <c r="O67" s="1">
        <v>0</v>
      </c>
      <c r="P67" s="1">
        <v>0</v>
      </c>
      <c r="R67" s="13">
        <f t="shared" si="18"/>
        <v>-1481292</v>
      </c>
      <c r="T67" t="s">
        <v>187</v>
      </c>
    </row>
    <row r="68" spans="1:21">
      <c r="A68" s="3"/>
      <c r="B68" t="s">
        <v>40</v>
      </c>
      <c r="C68" t="s">
        <v>183</v>
      </c>
      <c r="E68" s="1">
        <v>0</v>
      </c>
      <c r="F68" s="1">
        <v>-171453.5</v>
      </c>
      <c r="G68" s="1">
        <v>-556807.30000000005</v>
      </c>
      <c r="H68" s="1">
        <v>-529690.46</v>
      </c>
      <c r="I68" s="1">
        <v>-1124264</v>
      </c>
      <c r="J68" s="1">
        <v>-1164305.2</v>
      </c>
      <c r="K68" s="1">
        <v>-224073.5</v>
      </c>
      <c r="L68" s="1">
        <v>-10524</v>
      </c>
      <c r="M68" s="1">
        <v>0</v>
      </c>
      <c r="N68" s="1">
        <v>-7016</v>
      </c>
      <c r="O68" s="1">
        <v>-2367.9</v>
      </c>
      <c r="P68" s="1">
        <v>-1754</v>
      </c>
      <c r="R68" s="13">
        <f t="shared" si="18"/>
        <v>-3792255.86</v>
      </c>
      <c r="T68" t="s">
        <v>189</v>
      </c>
    </row>
    <row r="69" spans="1:21">
      <c r="A69" s="3"/>
      <c r="C69" t="s">
        <v>184</v>
      </c>
      <c r="E69" s="1">
        <v>738121.40999999992</v>
      </c>
      <c r="F69" s="1">
        <v>661247.73</v>
      </c>
      <c r="G69" s="1">
        <v>269355.83999999997</v>
      </c>
      <c r="H69" s="1">
        <v>445971.62999999995</v>
      </c>
      <c r="I69" s="1">
        <v>696630.48</v>
      </c>
      <c r="J69" s="1">
        <v>565528.07999999996</v>
      </c>
      <c r="K69" s="1">
        <v>646573.19999999995</v>
      </c>
      <c r="L69" s="1">
        <v>557930.1</v>
      </c>
      <c r="M69" s="1">
        <v>463476.77999999997</v>
      </c>
      <c r="N69" s="1">
        <v>603369</v>
      </c>
      <c r="O69" s="1">
        <v>654692.61</v>
      </c>
      <c r="P69" s="1">
        <v>703707.02999999991</v>
      </c>
      <c r="R69" s="13">
        <f t="shared" si="18"/>
        <v>7006603.8900000006</v>
      </c>
      <c r="T69" t="s">
        <v>218</v>
      </c>
    </row>
    <row r="70" spans="1:21" ht="15.75" thickBot="1">
      <c r="A70" s="3"/>
      <c r="C70" s="3" t="s">
        <v>211</v>
      </c>
      <c r="D70" s="9"/>
      <c r="E70" s="10">
        <f t="shared" ref="E70:P70" si="19">E63+SUM(E66:E69)</f>
        <v>31697966.070000004</v>
      </c>
      <c r="F70" s="10">
        <f t="shared" si="19"/>
        <v>30509689.439999986</v>
      </c>
      <c r="G70" s="10">
        <f t="shared" si="19"/>
        <v>29355713.760000005</v>
      </c>
      <c r="H70" s="10">
        <f t="shared" si="19"/>
        <v>25872312.170000032</v>
      </c>
      <c r="I70" s="10">
        <f t="shared" si="19"/>
        <v>26473422.370000016</v>
      </c>
      <c r="J70" s="10">
        <f t="shared" si="19"/>
        <v>28015345.769999973</v>
      </c>
      <c r="K70" s="10">
        <f t="shared" si="19"/>
        <v>51813854.210000053</v>
      </c>
      <c r="L70" s="10">
        <f t="shared" si="19"/>
        <v>54022899.649999969</v>
      </c>
      <c r="M70" s="10">
        <f t="shared" si="19"/>
        <v>32808085.910000011</v>
      </c>
      <c r="N70" s="10">
        <f t="shared" si="19"/>
        <v>24622781.839999974</v>
      </c>
      <c r="O70" s="10">
        <f t="shared" si="19"/>
        <v>29734358.640000012</v>
      </c>
      <c r="P70" s="10">
        <f t="shared" si="19"/>
        <v>26407689.489999983</v>
      </c>
      <c r="R70" s="10">
        <f>R63+SUM(R66:R69)</f>
        <v>391334119.31999999</v>
      </c>
      <c r="T70" s="9" t="s">
        <v>204</v>
      </c>
      <c r="U70" s="9"/>
    </row>
    <row r="71" spans="1:21" ht="15.75" thickTop="1">
      <c r="A71" s="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21">
      <c r="A72" s="3" t="s">
        <v>9</v>
      </c>
      <c r="D72" s="5">
        <v>40209</v>
      </c>
      <c r="E72" s="5">
        <v>40237</v>
      </c>
      <c r="F72" s="5">
        <v>40268</v>
      </c>
      <c r="G72" s="5">
        <v>40298</v>
      </c>
      <c r="H72" s="5">
        <v>40329</v>
      </c>
      <c r="I72" s="5">
        <v>40359</v>
      </c>
      <c r="J72" s="5">
        <v>40390</v>
      </c>
      <c r="K72" s="5">
        <v>40421</v>
      </c>
      <c r="L72" s="5">
        <v>40451</v>
      </c>
      <c r="M72" s="5">
        <v>40482</v>
      </c>
      <c r="N72" s="5">
        <v>40512</v>
      </c>
      <c r="O72" s="5">
        <v>40543</v>
      </c>
      <c r="R72" s="33" t="s">
        <v>200</v>
      </c>
    </row>
    <row r="73" spans="1:21">
      <c r="B73" t="s">
        <v>196</v>
      </c>
      <c r="C73" t="s">
        <v>198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3658916.91</v>
      </c>
      <c r="L73" s="1">
        <v>3337054.73</v>
      </c>
      <c r="M73" s="1">
        <v>3483099.9</v>
      </c>
      <c r="N73" s="1">
        <v>-2780.51</v>
      </c>
      <c r="O73" s="1">
        <v>-12447.4</v>
      </c>
      <c r="R73" s="13">
        <f>SUM(D73:O73)</f>
        <v>10463843.630000001</v>
      </c>
    </row>
    <row r="74" spans="1:21">
      <c r="B74" t="s">
        <v>197</v>
      </c>
      <c r="C74" t="s">
        <v>199</v>
      </c>
      <c r="D74" s="1">
        <v>447157.81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R74" s="13">
        <f t="shared" ref="R74:R84" si="20">SUM(D74:O74)</f>
        <v>447157.81</v>
      </c>
    </row>
    <row r="75" spans="1:21">
      <c r="B75" t="s">
        <v>49</v>
      </c>
      <c r="C75" t="s">
        <v>50</v>
      </c>
      <c r="D75" s="1">
        <v>502645.32000000007</v>
      </c>
      <c r="E75" s="21">
        <v>593582.28</v>
      </c>
      <c r="F75" s="1">
        <v>306624.02999999997</v>
      </c>
      <c r="G75" s="1">
        <v>440108.93000000005</v>
      </c>
      <c r="H75" s="1">
        <v>794156.01</v>
      </c>
      <c r="I75" s="1">
        <v>570821.39</v>
      </c>
      <c r="J75" s="1">
        <v>841124.64000000013</v>
      </c>
      <c r="K75" s="1">
        <v>480012.05000000005</v>
      </c>
      <c r="L75" s="1">
        <v>420343.82</v>
      </c>
      <c r="M75" s="1">
        <v>1867992.7000000002</v>
      </c>
      <c r="N75" s="1">
        <v>459361.72</v>
      </c>
      <c r="O75" s="1">
        <v>996672.13000000012</v>
      </c>
      <c r="R75" s="13">
        <f t="shared" si="20"/>
        <v>8273445.0200000005</v>
      </c>
    </row>
    <row r="76" spans="1:21">
      <c r="B76" t="s">
        <v>57</v>
      </c>
      <c r="C76" t="s">
        <v>58</v>
      </c>
      <c r="D76" s="1">
        <v>2450868</v>
      </c>
      <c r="E76" s="21">
        <v>2365516</v>
      </c>
      <c r="F76" s="1">
        <v>2279420</v>
      </c>
      <c r="G76" s="1">
        <v>2416726</v>
      </c>
      <c r="H76" s="1">
        <v>2378525</v>
      </c>
      <c r="I76" s="1">
        <v>2393161</v>
      </c>
      <c r="J76" s="1">
        <v>2471167.88</v>
      </c>
      <c r="K76" s="1">
        <v>2466013</v>
      </c>
      <c r="L76" s="1">
        <v>2446621</v>
      </c>
      <c r="M76" s="1">
        <v>1558240.66</v>
      </c>
      <c r="N76" s="1">
        <v>2460295</v>
      </c>
      <c r="O76" s="1">
        <v>2419971</v>
      </c>
      <c r="R76" s="13">
        <f t="shared" si="20"/>
        <v>28106524.539999999</v>
      </c>
    </row>
    <row r="77" spans="1:21">
      <c r="B77" t="s">
        <v>77</v>
      </c>
      <c r="C77" t="s">
        <v>215</v>
      </c>
      <c r="D77" s="1">
        <v>96480310.409999996</v>
      </c>
      <c r="E77" s="21">
        <v>55396466.789999999</v>
      </c>
      <c r="F77" s="1">
        <v>53220354.229999997</v>
      </c>
      <c r="G77" s="1">
        <v>53233744.359999999</v>
      </c>
      <c r="H77" s="1">
        <v>37590309.280000001</v>
      </c>
      <c r="I77" s="1">
        <v>45469794.600000001</v>
      </c>
      <c r="J77" s="1">
        <v>41358478.370000005</v>
      </c>
      <c r="K77" s="1">
        <v>75073787.00999999</v>
      </c>
      <c r="L77" s="1">
        <v>75526132.219999999</v>
      </c>
      <c r="M77" s="1">
        <v>60044439.519999996</v>
      </c>
      <c r="N77" s="1">
        <v>55085474.410000004</v>
      </c>
      <c r="O77" s="1">
        <v>56282415.190000005</v>
      </c>
      <c r="R77" s="13">
        <f t="shared" si="20"/>
        <v>704761706.38999999</v>
      </c>
    </row>
    <row r="78" spans="1:21">
      <c r="B78" t="s">
        <v>61</v>
      </c>
      <c r="C78" t="s">
        <v>62</v>
      </c>
      <c r="D78" s="1">
        <v>60838.62</v>
      </c>
      <c r="E78" s="21">
        <v>1326110.26</v>
      </c>
      <c r="F78" s="1">
        <v>80987.649999999994</v>
      </c>
      <c r="G78" s="1">
        <v>-171964.38</v>
      </c>
      <c r="H78" s="1">
        <v>389155.78</v>
      </c>
      <c r="I78" s="1">
        <v>379934.95</v>
      </c>
      <c r="J78" s="1">
        <v>413282.04</v>
      </c>
      <c r="K78" s="1">
        <v>275879.86</v>
      </c>
      <c r="L78" s="1">
        <v>448794.83</v>
      </c>
      <c r="M78" s="1">
        <v>331820.46999999997</v>
      </c>
      <c r="N78" s="1">
        <v>411589.73</v>
      </c>
      <c r="O78" s="1">
        <v>498941.32</v>
      </c>
      <c r="R78" s="13">
        <f t="shared" si="20"/>
        <v>4445371.13</v>
      </c>
    </row>
    <row r="79" spans="1:21">
      <c r="B79" t="s">
        <v>78</v>
      </c>
      <c r="C79" t="s">
        <v>216</v>
      </c>
      <c r="D79" s="1">
        <v>10585932.189999999</v>
      </c>
      <c r="E79" s="21">
        <v>10667055.65</v>
      </c>
      <c r="F79" s="1">
        <v>10984505</v>
      </c>
      <c r="G79" s="1">
        <v>11031250.57</v>
      </c>
      <c r="H79" s="1">
        <v>10609505.550000001</v>
      </c>
      <c r="I79" s="1">
        <v>10152012.42</v>
      </c>
      <c r="J79" s="1">
        <v>11790597.800000001</v>
      </c>
      <c r="K79" s="1">
        <v>12011018.1</v>
      </c>
      <c r="L79" s="1">
        <v>11949595.66</v>
      </c>
      <c r="M79" s="1">
        <v>11837969.109999999</v>
      </c>
      <c r="N79" s="1">
        <v>11586844.68</v>
      </c>
      <c r="O79" s="1">
        <v>11166998.6</v>
      </c>
      <c r="R79" s="13">
        <f t="shared" si="20"/>
        <v>134373285.32999998</v>
      </c>
    </row>
    <row r="80" spans="1:21">
      <c r="B80" t="s">
        <v>63</v>
      </c>
      <c r="C80" t="s">
        <v>64</v>
      </c>
      <c r="D80" s="1">
        <v>-2500331.81</v>
      </c>
      <c r="E80" s="1">
        <v>-2094131.66</v>
      </c>
      <c r="F80" s="1">
        <v>-1673723.93</v>
      </c>
      <c r="G80" s="1">
        <v>-2403231.9700000002</v>
      </c>
      <c r="H80" s="1">
        <v>-1874928.5</v>
      </c>
      <c r="I80" s="1">
        <v>-2404585.66</v>
      </c>
      <c r="J80" s="1">
        <v>-759187.94</v>
      </c>
      <c r="K80" s="1">
        <v>-1659612.6</v>
      </c>
      <c r="L80" s="1">
        <v>-1391306.17</v>
      </c>
      <c r="M80" s="1">
        <v>-1458511.54</v>
      </c>
      <c r="N80" s="1">
        <v>-1314893.46</v>
      </c>
      <c r="O80" s="1">
        <v>-350692.26</v>
      </c>
      <c r="R80" s="13">
        <f t="shared" si="20"/>
        <v>-19885137.5</v>
      </c>
    </row>
    <row r="81" spans="2:21">
      <c r="B81" t="s">
        <v>65</v>
      </c>
      <c r="C81" t="s">
        <v>66</v>
      </c>
      <c r="D81" s="1">
        <v>-40371376.640000001</v>
      </c>
      <c r="E81" s="1">
        <v>-22405084.530000001</v>
      </c>
      <c r="F81" s="1">
        <v>-19935311.850000001</v>
      </c>
      <c r="G81" s="1">
        <v>-15913759.539999999</v>
      </c>
      <c r="H81" s="1">
        <v>-10608326.58</v>
      </c>
      <c r="I81" s="1">
        <v>-11889676.24</v>
      </c>
      <c r="J81" s="1">
        <v>-10183791.15</v>
      </c>
      <c r="K81" s="1">
        <v>-19374393.350000001</v>
      </c>
      <c r="L81" s="1">
        <v>-18643037.059999999</v>
      </c>
      <c r="M81" s="1">
        <v>-19141151.960000001</v>
      </c>
      <c r="N81" s="1">
        <v>-17192442.370000001</v>
      </c>
      <c r="O81" s="1">
        <v>-15465375.75</v>
      </c>
      <c r="R81" s="13">
        <f t="shared" si="20"/>
        <v>-221123727.02000001</v>
      </c>
    </row>
    <row r="82" spans="2:21">
      <c r="B82" t="s">
        <v>73</v>
      </c>
      <c r="C82" t="s">
        <v>74</v>
      </c>
      <c r="D82" s="1">
        <v>449348.88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R82" s="13">
        <f t="shared" si="20"/>
        <v>449348.88</v>
      </c>
    </row>
    <row r="83" spans="2:21">
      <c r="B83" t="s">
        <v>47</v>
      </c>
      <c r="C83" t="s">
        <v>48</v>
      </c>
      <c r="D83" s="1">
        <v>-7868189.1799999997</v>
      </c>
      <c r="E83" s="1">
        <v>-10589613.609999999</v>
      </c>
      <c r="F83" s="1">
        <v>-11810584.600000001</v>
      </c>
      <c r="G83" s="1">
        <v>-15836390.690000001</v>
      </c>
      <c r="H83" s="1">
        <v>-15766356.110000001</v>
      </c>
      <c r="I83" s="1">
        <v>-20147634.02</v>
      </c>
      <c r="J83" s="1">
        <v>-19659749.099999998</v>
      </c>
      <c r="K83" s="1">
        <v>-19403468.439999998</v>
      </c>
      <c r="L83" s="1">
        <v>-17907129.950000003</v>
      </c>
      <c r="M83" s="1">
        <v>-22364588.32</v>
      </c>
      <c r="N83" s="1">
        <v>-25373667.169999998</v>
      </c>
      <c r="O83" s="1">
        <v>-24063418.18</v>
      </c>
      <c r="R83" s="13">
        <f t="shared" si="20"/>
        <v>-210790789.36999997</v>
      </c>
    </row>
    <row r="84" spans="2:21">
      <c r="B84" t="s">
        <v>71</v>
      </c>
      <c r="C84" t="s">
        <v>72</v>
      </c>
      <c r="D84" s="1">
        <v>2152334.7000000002</v>
      </c>
      <c r="E84" s="1">
        <v>2284007.48</v>
      </c>
      <c r="F84" s="1">
        <v>2321480.6800000002</v>
      </c>
      <c r="G84" s="1">
        <v>2439121.94</v>
      </c>
      <c r="H84" s="1">
        <v>2443990.5699999998</v>
      </c>
      <c r="I84" s="1">
        <v>2377227.4500000002</v>
      </c>
      <c r="J84" s="1">
        <v>2342200.35</v>
      </c>
      <c r="K84" s="1">
        <v>2421937.9700000002</v>
      </c>
      <c r="L84" s="1">
        <v>2455400.4700000002</v>
      </c>
      <c r="M84" s="1">
        <v>2416377.84</v>
      </c>
      <c r="N84" s="1">
        <v>2421391.0699999998</v>
      </c>
      <c r="O84" s="1">
        <v>2344439.44</v>
      </c>
      <c r="R84" s="13">
        <f t="shared" si="20"/>
        <v>28419909.960000001</v>
      </c>
    </row>
    <row r="85" spans="2:21">
      <c r="C85" s="3" t="s">
        <v>35</v>
      </c>
      <c r="D85" s="6">
        <f t="shared" ref="D85:O85" si="21">SUM(D73:D84)</f>
        <v>62389538.29999999</v>
      </c>
      <c r="E85" s="6">
        <f t="shared" si="21"/>
        <v>37543908.660000004</v>
      </c>
      <c r="F85" s="6">
        <f t="shared" si="21"/>
        <v>35773751.209999993</v>
      </c>
      <c r="G85" s="6">
        <f t="shared" si="21"/>
        <v>35235605.219999999</v>
      </c>
      <c r="H85" s="6">
        <f t="shared" si="21"/>
        <v>25956031.000000007</v>
      </c>
      <c r="I85" s="6">
        <f t="shared" si="21"/>
        <v>26901055.890000001</v>
      </c>
      <c r="J85" s="6">
        <f t="shared" si="21"/>
        <v>28614122.890000012</v>
      </c>
      <c r="K85" s="6">
        <f t="shared" si="21"/>
        <v>55950090.50999999</v>
      </c>
      <c r="L85" s="6">
        <f t="shared" si="21"/>
        <v>58642469.549999982</v>
      </c>
      <c r="M85" s="6">
        <f t="shared" si="21"/>
        <v>38575688.379999995</v>
      </c>
      <c r="N85" s="6">
        <f t="shared" si="21"/>
        <v>28541173.100000005</v>
      </c>
      <c r="O85" s="6">
        <f t="shared" si="21"/>
        <v>33817504.089999996</v>
      </c>
      <c r="R85" s="6">
        <f>SUM(R73:R84)</f>
        <v>467940938.79999989</v>
      </c>
      <c r="T85" s="7"/>
      <c r="U85" s="7"/>
    </row>
    <row r="86" spans="2:21" s="19" customFormat="1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R86" s="20"/>
    </row>
    <row r="87" spans="2:21">
      <c r="B87" t="s">
        <v>51</v>
      </c>
      <c r="C87" t="s">
        <v>52</v>
      </c>
      <c r="D87" s="21">
        <v>5674617.3900000006</v>
      </c>
      <c r="E87" s="21">
        <v>5032309.68</v>
      </c>
      <c r="F87" s="21">
        <v>2244340.4399999995</v>
      </c>
      <c r="G87" s="21">
        <v>-370793.06000000052</v>
      </c>
      <c r="H87" s="21">
        <v>1008677.1400000006</v>
      </c>
      <c r="I87" s="21">
        <v>-2933734.4600000009</v>
      </c>
      <c r="J87" s="21">
        <v>-1394688.25</v>
      </c>
      <c r="K87" s="21">
        <v>-2943790.83</v>
      </c>
      <c r="L87" s="21">
        <v>-8932459.6100000013</v>
      </c>
      <c r="M87" s="21">
        <v>-4325868.5499999989</v>
      </c>
      <c r="N87" s="21">
        <v>830176.45000000112</v>
      </c>
      <c r="O87" s="21">
        <v>4127694.3900000006</v>
      </c>
      <c r="R87" s="13">
        <f t="shared" ref="R87" si="22">SUM(D87:O87)</f>
        <v>-1983519.2699999996</v>
      </c>
      <c r="T87" t="s">
        <v>76</v>
      </c>
    </row>
    <row r="88" spans="2:21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21">
      <c r="B89" t="s">
        <v>59</v>
      </c>
      <c r="C89" t="s">
        <v>60</v>
      </c>
      <c r="D89" s="21">
        <v>-505386.33</v>
      </c>
      <c r="E89" s="21">
        <v>16902.870000000003</v>
      </c>
      <c r="F89" s="21">
        <v>-43529.350000000006</v>
      </c>
      <c r="G89" s="21">
        <v>7134.6500000000087</v>
      </c>
      <c r="H89" s="21">
        <v>-107781.55</v>
      </c>
      <c r="I89" s="21">
        <v>72669.73</v>
      </c>
      <c r="J89" s="21">
        <v>2863.25</v>
      </c>
      <c r="K89" s="21">
        <v>56084.950000000004</v>
      </c>
      <c r="L89" s="21">
        <v>-5170.57</v>
      </c>
      <c r="M89" s="21">
        <v>-59500.84</v>
      </c>
      <c r="N89" s="21">
        <v>65034.31</v>
      </c>
      <c r="O89" s="21">
        <v>23986.289999999997</v>
      </c>
      <c r="R89" s="13">
        <f t="shared" ref="R89:R93" si="23">SUM(D89:O89)</f>
        <v>-476692.59000000008</v>
      </c>
      <c r="T89" t="s">
        <v>75</v>
      </c>
    </row>
    <row r="90" spans="2:21">
      <c r="B90" t="s">
        <v>53</v>
      </c>
      <c r="C90" t="s">
        <v>54</v>
      </c>
      <c r="D90" s="21">
        <v>-579676.37999999989</v>
      </c>
      <c r="E90" s="21">
        <v>-2875579.0799999996</v>
      </c>
      <c r="F90" s="21">
        <v>-2614471.88</v>
      </c>
      <c r="G90" s="21">
        <v>1166503.48</v>
      </c>
      <c r="H90" s="21">
        <v>-3706543.17</v>
      </c>
      <c r="I90" s="21">
        <v>2078874.8899999997</v>
      </c>
      <c r="J90" s="21">
        <v>-2057115.0899999999</v>
      </c>
      <c r="K90" s="21">
        <v>-5984651.3199999994</v>
      </c>
      <c r="L90" s="21">
        <v>4543288.2999999989</v>
      </c>
      <c r="M90" s="21">
        <v>5155605.7</v>
      </c>
      <c r="N90" s="21">
        <v>3366028.55</v>
      </c>
      <c r="O90" s="21">
        <v>1874914.5100000002</v>
      </c>
      <c r="R90" s="13">
        <f t="shared" si="23"/>
        <v>367178.50999999838</v>
      </c>
      <c r="T90" t="s">
        <v>75</v>
      </c>
    </row>
    <row r="91" spans="2:21">
      <c r="B91" t="s">
        <v>55</v>
      </c>
      <c r="C91" t="s">
        <v>56</v>
      </c>
      <c r="D91" s="21">
        <v>-40815003</v>
      </c>
      <c r="E91" s="21">
        <v>-6724521.6099999994</v>
      </c>
      <c r="F91" s="21">
        <v>-3557906.5100000054</v>
      </c>
      <c r="G91" s="21">
        <v>-14566765.559999995</v>
      </c>
      <c r="H91" s="21">
        <v>2660411.3200000003</v>
      </c>
      <c r="I91" s="21">
        <v>-2146781.6099999994</v>
      </c>
      <c r="J91" s="21">
        <v>35100943.929999992</v>
      </c>
      <c r="K91" s="21">
        <v>527852.43999999762</v>
      </c>
      <c r="L91" s="21">
        <v>-18271975.409999996</v>
      </c>
      <c r="M91" s="21">
        <v>-9673939.5699999928</v>
      </c>
      <c r="N91" s="21">
        <v>2623782.3599999994</v>
      </c>
      <c r="O91" s="21">
        <v>-4588548.2100000009</v>
      </c>
      <c r="R91" s="13">
        <f t="shared" si="23"/>
        <v>-59432451.43</v>
      </c>
      <c r="T91" t="s">
        <v>75</v>
      </c>
    </row>
    <row r="92" spans="2:21">
      <c r="B92" t="s">
        <v>67</v>
      </c>
      <c r="C92" t="s">
        <v>68</v>
      </c>
      <c r="D92" s="21">
        <v>17975114.68</v>
      </c>
      <c r="E92" s="21">
        <v>2401000.4399999976</v>
      </c>
      <c r="F92" s="21">
        <v>4137806.0600000024</v>
      </c>
      <c r="G92" s="21">
        <v>5446668.0899999999</v>
      </c>
      <c r="H92" s="21">
        <v>-1413722.2800000012</v>
      </c>
      <c r="I92" s="21">
        <v>1903761.0899999999</v>
      </c>
      <c r="J92" s="21">
        <v>-9378835.620000001</v>
      </c>
      <c r="K92" s="21">
        <v>703682.61000000313</v>
      </c>
      <c r="L92" s="21">
        <v>-1447418.9200000018</v>
      </c>
      <c r="M92" s="21">
        <v>2923909.620000001</v>
      </c>
      <c r="N92" s="21">
        <v>1681866.7399999984</v>
      </c>
      <c r="O92" s="21">
        <v>1309180.9900000002</v>
      </c>
      <c r="R92" s="13">
        <f t="shared" si="23"/>
        <v>26243013.5</v>
      </c>
      <c r="T92" t="s">
        <v>75</v>
      </c>
    </row>
    <row r="93" spans="2:21">
      <c r="B93" t="s">
        <v>69</v>
      </c>
      <c r="C93" t="s">
        <v>70</v>
      </c>
      <c r="D93" s="21">
        <v>405669.32999999984</v>
      </c>
      <c r="E93" s="21">
        <v>420918.14000000013</v>
      </c>
      <c r="F93" s="21">
        <v>-729497.65000000014</v>
      </c>
      <c r="G93" s="21">
        <v>528292.35000000009</v>
      </c>
      <c r="H93" s="21">
        <v>-531980.45000000019</v>
      </c>
      <c r="I93" s="21">
        <v>1647726.2700000003</v>
      </c>
      <c r="J93" s="21">
        <v>-901653.25</v>
      </c>
      <c r="K93" s="21">
        <v>292925.05000000005</v>
      </c>
      <c r="L93" s="21">
        <v>-114020.43000000017</v>
      </c>
      <c r="M93" s="21">
        <v>164697.84000000008</v>
      </c>
      <c r="N93" s="21">
        <v>966539.69</v>
      </c>
      <c r="O93" s="21">
        <v>243385.71</v>
      </c>
      <c r="R93" s="13">
        <f t="shared" si="23"/>
        <v>2393002.5999999996</v>
      </c>
      <c r="T93" t="s">
        <v>75</v>
      </c>
    </row>
    <row r="94" spans="2:21">
      <c r="C94" s="3" t="s">
        <v>35</v>
      </c>
      <c r="D94" s="40">
        <f t="shared" ref="D94:O94" si="24">SUM(D89:D93)</f>
        <v>-23519281.700000003</v>
      </c>
      <c r="E94" s="40">
        <f t="shared" si="24"/>
        <v>-6761279.2400000002</v>
      </c>
      <c r="F94" s="40">
        <f t="shared" si="24"/>
        <v>-2807599.3300000038</v>
      </c>
      <c r="G94" s="40">
        <f t="shared" si="24"/>
        <v>-7418166.9899999965</v>
      </c>
      <c r="H94" s="40">
        <f t="shared" si="24"/>
        <v>-3099616.1300000008</v>
      </c>
      <c r="I94" s="40">
        <f t="shared" si="24"/>
        <v>3556250.37</v>
      </c>
      <c r="J94" s="40">
        <f t="shared" si="24"/>
        <v>22766203.219999991</v>
      </c>
      <c r="K94" s="40">
        <f t="shared" si="24"/>
        <v>-4404106.2699999986</v>
      </c>
      <c r="L94" s="40">
        <f t="shared" si="24"/>
        <v>-15295297.029999999</v>
      </c>
      <c r="M94" s="40">
        <f t="shared" si="24"/>
        <v>-1489227.2499999914</v>
      </c>
      <c r="N94" s="40">
        <f t="shared" si="24"/>
        <v>8703251.6499999966</v>
      </c>
      <c r="O94" s="40">
        <f t="shared" si="24"/>
        <v>-1137080.7100000004</v>
      </c>
      <c r="R94" s="4">
        <f>SUM(R89:R93)</f>
        <v>-30905949.409999996</v>
      </c>
    </row>
    <row r="95" spans="2:21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2:21">
      <c r="B96" t="s">
        <v>153</v>
      </c>
      <c r="C96" t="s">
        <v>217</v>
      </c>
      <c r="D96" s="21">
        <v>861343.95000000019</v>
      </c>
      <c r="E96" s="21">
        <v>650134.40000000037</v>
      </c>
      <c r="F96" s="21">
        <v>-4215977.42</v>
      </c>
      <c r="G96" s="21">
        <v>2051065.1600000001</v>
      </c>
      <c r="H96" s="21">
        <v>671391.91000000015</v>
      </c>
      <c r="I96" s="21">
        <v>-3077567.99</v>
      </c>
      <c r="J96" s="21">
        <v>-1284400.3100000005</v>
      </c>
      <c r="K96" s="21">
        <v>-4628238.7799999993</v>
      </c>
      <c r="L96" s="21">
        <v>-1225608.4100000001</v>
      </c>
      <c r="M96" s="21">
        <v>262212.48000000045</v>
      </c>
      <c r="N96" s="21">
        <v>-4547410.3499999996</v>
      </c>
      <c r="O96" s="21">
        <v>-3743063.2999999989</v>
      </c>
      <c r="R96" s="13">
        <f t="shared" ref="R96" si="25">SUM(D96:O96)</f>
        <v>-18226118.659999996</v>
      </c>
      <c r="T96" t="s">
        <v>248</v>
      </c>
    </row>
    <row r="97" spans="1:21" s="19" customFormat="1"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R97" s="20"/>
    </row>
    <row r="98" spans="1:21" s="19" customFormat="1">
      <c r="C98" s="3" t="s">
        <v>202</v>
      </c>
      <c r="D98" s="40">
        <f>+D85+D87+D94+D96</f>
        <v>45406217.939999998</v>
      </c>
      <c r="E98" s="40">
        <f t="shared" ref="E98:O98" si="26">+E85+E87+E94+E96</f>
        <v>36465073.5</v>
      </c>
      <c r="F98" s="40">
        <f t="shared" si="26"/>
        <v>30994514.899999984</v>
      </c>
      <c r="G98" s="40">
        <f t="shared" si="26"/>
        <v>29497710.330000002</v>
      </c>
      <c r="H98" s="40">
        <f t="shared" si="26"/>
        <v>24536483.920000006</v>
      </c>
      <c r="I98" s="40">
        <f t="shared" si="26"/>
        <v>24446003.810000002</v>
      </c>
      <c r="J98" s="40">
        <f t="shared" si="26"/>
        <v>48701237.549999997</v>
      </c>
      <c r="K98" s="40">
        <f t="shared" si="26"/>
        <v>43973954.629999995</v>
      </c>
      <c r="L98" s="40">
        <f t="shared" si="26"/>
        <v>33189104.499999981</v>
      </c>
      <c r="M98" s="40">
        <f t="shared" si="26"/>
        <v>33022805.060000006</v>
      </c>
      <c r="N98" s="40">
        <f t="shared" si="26"/>
        <v>33527190.850000001</v>
      </c>
      <c r="O98" s="40">
        <f t="shared" si="26"/>
        <v>33065054.469999999</v>
      </c>
      <c r="R98" s="4">
        <f t="shared" ref="R98" si="27">+R85+R87+R94+R96</f>
        <v>416825351.45999992</v>
      </c>
      <c r="T98" s="9" t="s">
        <v>203</v>
      </c>
    </row>
    <row r="99" spans="1:21" s="19" customFormat="1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21">
      <c r="B100" t="s">
        <v>148</v>
      </c>
      <c r="C100" t="s">
        <v>205</v>
      </c>
      <c r="D100" s="21">
        <v>-3325894</v>
      </c>
      <c r="E100" s="21">
        <v>-3706059</v>
      </c>
      <c r="F100" s="21">
        <v>-2551799</v>
      </c>
      <c r="G100" s="21">
        <v>-2589525</v>
      </c>
      <c r="H100" s="21">
        <v>-2125204</v>
      </c>
      <c r="I100" s="21">
        <v>-1704978</v>
      </c>
      <c r="J100" s="21">
        <v>-1683606</v>
      </c>
      <c r="K100" s="21">
        <v>-2087725</v>
      </c>
      <c r="L100" s="21">
        <v>-1944104.5899999999</v>
      </c>
      <c r="M100" s="21">
        <v>-1765632.59</v>
      </c>
      <c r="N100" s="21">
        <v>-2034228.1899999997</v>
      </c>
      <c r="O100" s="21">
        <v>-3131327.4499999997</v>
      </c>
      <c r="R100" s="13">
        <f>SUM(D100:O100)</f>
        <v>-28650082.82</v>
      </c>
      <c r="T100" t="s">
        <v>152</v>
      </c>
    </row>
    <row r="101" spans="1:21">
      <c r="B101" t="s">
        <v>149</v>
      </c>
      <c r="C101" t="s">
        <v>205</v>
      </c>
      <c r="D101" s="21">
        <v>-1147638</v>
      </c>
      <c r="E101" s="21">
        <v>-1182338</v>
      </c>
      <c r="F101" s="21">
        <v>-645229</v>
      </c>
      <c r="G101" s="21">
        <v>-689737</v>
      </c>
      <c r="H101" s="21">
        <v>-544220</v>
      </c>
      <c r="I101" s="21">
        <v>-457016</v>
      </c>
      <c r="J101" s="21">
        <v>-560107</v>
      </c>
      <c r="K101" s="21">
        <v>-740437</v>
      </c>
      <c r="L101" s="21">
        <v>-629420.41999999993</v>
      </c>
      <c r="M101" s="21">
        <v>-547739.46999999986</v>
      </c>
      <c r="N101" s="21">
        <v>-558230.65000000014</v>
      </c>
      <c r="O101" s="21">
        <v>-1072113.23</v>
      </c>
      <c r="R101" s="13">
        <f>SUM(D101:O101)</f>
        <v>-8774225.7699999996</v>
      </c>
      <c r="T101" t="s">
        <v>152</v>
      </c>
    </row>
    <row r="102" spans="1:21">
      <c r="B102" t="s">
        <v>150</v>
      </c>
      <c r="C102" t="s">
        <v>205</v>
      </c>
      <c r="D102" s="21">
        <v>453408</v>
      </c>
      <c r="E102" s="21">
        <v>353377</v>
      </c>
      <c r="F102" s="21">
        <v>236402</v>
      </c>
      <c r="G102" s="21">
        <v>223270</v>
      </c>
      <c r="H102" s="21">
        <v>113843</v>
      </c>
      <c r="I102" s="21">
        <v>69956</v>
      </c>
      <c r="J102" s="21">
        <v>-624155.42000000004</v>
      </c>
      <c r="K102" s="21">
        <v>-668501.41999999993</v>
      </c>
      <c r="L102" s="21">
        <v>-159770.56000000006</v>
      </c>
      <c r="M102" s="21">
        <v>4608.2700000000186</v>
      </c>
      <c r="N102" s="21">
        <v>301102.95999999996</v>
      </c>
      <c r="O102" s="21">
        <v>303095.37</v>
      </c>
      <c r="R102" s="13">
        <f>SUM(D102:O102)</f>
        <v>606635.19999999995</v>
      </c>
      <c r="T102" t="s">
        <v>152</v>
      </c>
    </row>
    <row r="103" spans="1:21" s="19" customFormat="1">
      <c r="C103" s="34" t="s">
        <v>35</v>
      </c>
      <c r="D103" s="41">
        <f>SUM(D100:D102)</f>
        <v>-4020124</v>
      </c>
      <c r="E103" s="41">
        <f t="shared" ref="E103:O103" si="28">SUM(E100:E102)</f>
        <v>-4535020</v>
      </c>
      <c r="F103" s="41">
        <f t="shared" si="28"/>
        <v>-2960626</v>
      </c>
      <c r="G103" s="41">
        <f t="shared" si="28"/>
        <v>-3055992</v>
      </c>
      <c r="H103" s="41">
        <f t="shared" si="28"/>
        <v>-2555581</v>
      </c>
      <c r="I103" s="41">
        <f t="shared" si="28"/>
        <v>-2092038</v>
      </c>
      <c r="J103" s="41">
        <f t="shared" si="28"/>
        <v>-2867868.42</v>
      </c>
      <c r="K103" s="41">
        <f t="shared" si="28"/>
        <v>-3496663.42</v>
      </c>
      <c r="L103" s="41">
        <f t="shared" si="28"/>
        <v>-2733295.57</v>
      </c>
      <c r="M103" s="41">
        <f t="shared" si="28"/>
        <v>-2308763.79</v>
      </c>
      <c r="N103" s="41">
        <f t="shared" si="28"/>
        <v>-2291355.88</v>
      </c>
      <c r="O103" s="41">
        <f t="shared" si="28"/>
        <v>-3900345.3099999996</v>
      </c>
      <c r="R103" s="6">
        <f t="shared" ref="R103" si="29">SUM(R100:R102)</f>
        <v>-36817673.390000001</v>
      </c>
    </row>
    <row r="104" spans="1:21" s="19" customFormat="1"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R104" s="20"/>
    </row>
    <row r="105" spans="1:21" ht="15.75" thickBot="1">
      <c r="C105" s="3" t="s">
        <v>213</v>
      </c>
      <c r="D105" s="42">
        <f>+D98+D103</f>
        <v>41386093.939999998</v>
      </c>
      <c r="E105" s="42">
        <f t="shared" ref="E105:O105" si="30">+E98+E103</f>
        <v>31930053.5</v>
      </c>
      <c r="F105" s="42">
        <f t="shared" si="30"/>
        <v>28033888.899999984</v>
      </c>
      <c r="G105" s="42">
        <f t="shared" si="30"/>
        <v>26441718.330000002</v>
      </c>
      <c r="H105" s="42">
        <f t="shared" si="30"/>
        <v>21980902.920000006</v>
      </c>
      <c r="I105" s="42">
        <f t="shared" si="30"/>
        <v>22353965.810000002</v>
      </c>
      <c r="J105" s="42">
        <f t="shared" si="30"/>
        <v>45833369.129999995</v>
      </c>
      <c r="K105" s="42">
        <f t="shared" si="30"/>
        <v>40477291.209999993</v>
      </c>
      <c r="L105" s="42">
        <f t="shared" si="30"/>
        <v>30455808.929999981</v>
      </c>
      <c r="M105" s="42">
        <f t="shared" si="30"/>
        <v>30714041.270000007</v>
      </c>
      <c r="N105" s="42">
        <f t="shared" si="30"/>
        <v>31235834.970000003</v>
      </c>
      <c r="O105" s="42">
        <f t="shared" si="30"/>
        <v>29164709.16</v>
      </c>
      <c r="R105" s="10">
        <f>+R85+R103+R87+R94+R96</f>
        <v>380007678.06999993</v>
      </c>
      <c r="T105" s="9" t="s">
        <v>201</v>
      </c>
      <c r="U105" s="7"/>
    </row>
    <row r="106" spans="1:21" ht="15.75" thickTop="1"/>
    <row r="107" spans="1:21">
      <c r="G107" s="13"/>
      <c r="H107" s="13"/>
      <c r="I107" s="13"/>
      <c r="J107" s="13"/>
      <c r="K107" s="13"/>
      <c r="L107" s="13"/>
      <c r="M107" s="13"/>
      <c r="N107" s="13"/>
      <c r="O107" s="13"/>
    </row>
    <row r="109" spans="1:21" s="12" customFormat="1">
      <c r="A109" s="11" t="s">
        <v>79</v>
      </c>
    </row>
    <row r="110" spans="1:21">
      <c r="A110" s="3" t="s">
        <v>0</v>
      </c>
      <c r="E110" s="5">
        <v>40209</v>
      </c>
      <c r="F110" s="5">
        <v>40237</v>
      </c>
      <c r="G110" s="5">
        <v>40268</v>
      </c>
      <c r="H110" s="5">
        <v>40298</v>
      </c>
      <c r="I110" s="5">
        <v>40329</v>
      </c>
      <c r="J110" s="5">
        <v>40359</v>
      </c>
      <c r="K110" s="5">
        <v>40390</v>
      </c>
      <c r="L110" s="5">
        <v>40421</v>
      </c>
      <c r="M110" s="5">
        <v>40451</v>
      </c>
      <c r="N110" s="5">
        <v>40482</v>
      </c>
      <c r="O110" s="5">
        <v>40512</v>
      </c>
      <c r="P110" s="5">
        <v>40543</v>
      </c>
      <c r="R110" s="33" t="s">
        <v>200</v>
      </c>
    </row>
    <row r="111" spans="1:21">
      <c r="B111" t="s">
        <v>80</v>
      </c>
      <c r="E111" s="1">
        <v>193847.12</v>
      </c>
      <c r="F111" s="1">
        <v>43359.919999999991</v>
      </c>
      <c r="G111" s="1">
        <v>93154.74</v>
      </c>
      <c r="H111" s="1">
        <v>39868.030000000042</v>
      </c>
      <c r="I111" s="1">
        <v>-269975.34999999998</v>
      </c>
      <c r="J111" s="1">
        <v>-236020.99</v>
      </c>
      <c r="K111" s="1">
        <v>108054.17000000001</v>
      </c>
      <c r="L111" s="1">
        <v>-53211.209999999992</v>
      </c>
      <c r="M111" s="1">
        <v>98020.260000000009</v>
      </c>
      <c r="N111" s="1">
        <v>288323.19</v>
      </c>
      <c r="O111" s="1">
        <v>312157.55000000005</v>
      </c>
      <c r="P111" s="1">
        <v>18600.890000000014</v>
      </c>
      <c r="R111" s="13">
        <f>SUM(E111:P111)</f>
        <v>636178.32000000018</v>
      </c>
    </row>
    <row r="112" spans="1:21">
      <c r="B112" t="s">
        <v>81</v>
      </c>
      <c r="E112" s="1">
        <v>607595.34</v>
      </c>
      <c r="F112" s="1">
        <v>384345.35</v>
      </c>
      <c r="G112" s="1">
        <v>559243.76</v>
      </c>
      <c r="H112" s="1">
        <v>377370.2300000001</v>
      </c>
      <c r="I112" s="1">
        <v>280551.13999999996</v>
      </c>
      <c r="J112" s="1">
        <v>492900.33</v>
      </c>
      <c r="K112" s="1">
        <v>790399.91000000015</v>
      </c>
      <c r="L112" s="1">
        <v>490409.57</v>
      </c>
      <c r="M112" s="1">
        <v>504410.89000000019</v>
      </c>
      <c r="N112" s="1">
        <v>528865.83000000007</v>
      </c>
      <c r="O112" s="1">
        <v>778329.71999999986</v>
      </c>
      <c r="P112" s="1">
        <v>328546.03000000009</v>
      </c>
      <c r="R112" s="13">
        <f t="shared" ref="R112:R115" si="31">SUM(E112:P112)</f>
        <v>6122968.1000000006</v>
      </c>
    </row>
    <row r="113" spans="1:21">
      <c r="B113" t="s">
        <v>82</v>
      </c>
      <c r="E113" s="1">
        <v>10633400.539999999</v>
      </c>
      <c r="F113" s="1">
        <v>10863515.35</v>
      </c>
      <c r="G113" s="1">
        <v>10762553.029999999</v>
      </c>
      <c r="H113" s="1">
        <v>10686084.609999998</v>
      </c>
      <c r="I113" s="1">
        <v>10058607.089999998</v>
      </c>
      <c r="J113" s="1">
        <v>10296961.260000002</v>
      </c>
      <c r="K113" s="1">
        <v>10151691.929999998</v>
      </c>
      <c r="L113" s="1">
        <v>10587327.43</v>
      </c>
      <c r="M113" s="1">
        <v>10288213.780000001</v>
      </c>
      <c r="N113" s="1">
        <v>10420501.010000002</v>
      </c>
      <c r="O113" s="1">
        <v>10957685.489999996</v>
      </c>
      <c r="P113" s="1">
        <v>11041775.25</v>
      </c>
      <c r="R113" s="13">
        <f t="shared" si="31"/>
        <v>126748316.76999998</v>
      </c>
    </row>
    <row r="114" spans="1:21">
      <c r="B114" t="s">
        <v>83</v>
      </c>
      <c r="E114" s="1">
        <v>289105</v>
      </c>
      <c r="F114" s="1">
        <v>-84175</v>
      </c>
      <c r="G114" s="1">
        <v>-204930</v>
      </c>
      <c r="H114" s="1"/>
      <c r="I114" s="1"/>
      <c r="J114" s="1"/>
      <c r="K114" s="1"/>
      <c r="L114" s="1"/>
      <c r="M114" s="1"/>
      <c r="N114" s="1"/>
      <c r="O114" s="1"/>
      <c r="P114" s="1"/>
      <c r="R114" s="13">
        <f t="shared" si="31"/>
        <v>0</v>
      </c>
    </row>
    <row r="115" spans="1:21">
      <c r="B115" t="s">
        <v>84</v>
      </c>
      <c r="E115" s="1">
        <v>92744.75</v>
      </c>
      <c r="F115" s="1">
        <v>59014.91</v>
      </c>
      <c r="G115" s="1">
        <v>38250.71</v>
      </c>
      <c r="H115" s="1">
        <v>174501.19</v>
      </c>
      <c r="I115" s="1">
        <v>123238.31</v>
      </c>
      <c r="J115" s="1">
        <v>113046.32999999999</v>
      </c>
      <c r="K115" s="1">
        <v>426992.35</v>
      </c>
      <c r="L115" s="1">
        <v>114801.02</v>
      </c>
      <c r="M115" s="1">
        <v>76729.86</v>
      </c>
      <c r="N115" s="1">
        <v>226857.40999999995</v>
      </c>
      <c r="O115" s="1">
        <v>281639.13</v>
      </c>
      <c r="P115" s="1">
        <v>133810.88</v>
      </c>
      <c r="R115" s="13">
        <f t="shared" si="31"/>
        <v>1861626.8499999996</v>
      </c>
    </row>
    <row r="116" spans="1:21">
      <c r="C116" s="3" t="s">
        <v>36</v>
      </c>
      <c r="D116" s="7"/>
      <c r="E116" s="4">
        <f t="shared" ref="E116:R116" si="32">SUM(E111:E115)</f>
        <v>11816692.75</v>
      </c>
      <c r="F116" s="4">
        <f t="shared" si="32"/>
        <v>11266060.529999999</v>
      </c>
      <c r="G116" s="4">
        <f t="shared" si="32"/>
        <v>11248272.24</v>
      </c>
      <c r="H116" s="4">
        <f t="shared" si="32"/>
        <v>11277824.059999997</v>
      </c>
      <c r="I116" s="4">
        <f t="shared" si="32"/>
        <v>10192421.189999998</v>
      </c>
      <c r="J116" s="4">
        <f t="shared" si="32"/>
        <v>10666886.930000002</v>
      </c>
      <c r="K116" s="4">
        <f t="shared" si="32"/>
        <v>11477138.359999998</v>
      </c>
      <c r="L116" s="4">
        <f t="shared" si="32"/>
        <v>11139326.809999999</v>
      </c>
      <c r="M116" s="4">
        <f t="shared" si="32"/>
        <v>10967374.790000001</v>
      </c>
      <c r="N116" s="4">
        <f t="shared" si="32"/>
        <v>11464547.440000001</v>
      </c>
      <c r="O116" s="4">
        <f t="shared" si="32"/>
        <v>12329811.889999997</v>
      </c>
      <c r="P116" s="4">
        <f t="shared" si="32"/>
        <v>11522733.050000001</v>
      </c>
      <c r="R116" s="4">
        <f t="shared" si="32"/>
        <v>135369090.03999999</v>
      </c>
      <c r="T116" s="9" t="s">
        <v>204</v>
      </c>
      <c r="U116" s="7"/>
    </row>
    <row r="117" spans="1:21">
      <c r="D117" s="9"/>
      <c r="T117" s="9"/>
      <c r="U117" s="9"/>
    </row>
    <row r="118" spans="1:21">
      <c r="D118" s="9"/>
      <c r="T118" s="7"/>
      <c r="U118" s="9"/>
    </row>
    <row r="119" spans="1:21">
      <c r="A119" s="3" t="s">
        <v>9</v>
      </c>
      <c r="D119" s="5">
        <v>40209</v>
      </c>
      <c r="E119" s="5">
        <v>40237</v>
      </c>
      <c r="F119" s="5">
        <v>40268</v>
      </c>
      <c r="G119" s="5">
        <v>40298</v>
      </c>
      <c r="H119" s="5">
        <v>40329</v>
      </c>
      <c r="I119" s="5">
        <v>40359</v>
      </c>
      <c r="J119" s="5">
        <v>40390</v>
      </c>
      <c r="K119" s="5">
        <v>40421</v>
      </c>
      <c r="L119" s="5">
        <v>40451</v>
      </c>
      <c r="M119" s="5">
        <v>40482</v>
      </c>
      <c r="N119" s="5">
        <v>40512</v>
      </c>
      <c r="O119" s="5">
        <v>40543</v>
      </c>
      <c r="R119" s="33" t="s">
        <v>200</v>
      </c>
    </row>
    <row r="120" spans="1:21">
      <c r="B120" t="s">
        <v>86</v>
      </c>
      <c r="C120" t="s">
        <v>87</v>
      </c>
      <c r="D120" s="1">
        <v>407163.98000000004</v>
      </c>
      <c r="E120" s="1">
        <v>92744.75</v>
      </c>
      <c r="F120" s="1">
        <v>59014.91</v>
      </c>
      <c r="G120" s="1">
        <v>38250.71</v>
      </c>
      <c r="H120" s="1">
        <v>174501.19</v>
      </c>
      <c r="I120" s="1">
        <v>123238.31</v>
      </c>
      <c r="J120" s="1">
        <v>113046.32999999999</v>
      </c>
      <c r="K120" s="1">
        <v>426992.35</v>
      </c>
      <c r="L120" s="1">
        <v>114801.02</v>
      </c>
      <c r="M120" s="1">
        <v>76729.86</v>
      </c>
      <c r="N120" s="1">
        <v>226857.41</v>
      </c>
      <c r="O120" s="1">
        <v>281639.13</v>
      </c>
      <c r="R120" s="13">
        <f>SUM(D120:O120)</f>
        <v>2134979.9500000002</v>
      </c>
    </row>
    <row r="121" spans="1:21">
      <c r="B121" t="s">
        <v>88</v>
      </c>
      <c r="C121" t="s">
        <v>89</v>
      </c>
      <c r="D121" s="1">
        <v>883210.84000000008</v>
      </c>
      <c r="E121" s="1">
        <v>793622.26</v>
      </c>
      <c r="F121" s="1">
        <v>53587</v>
      </c>
      <c r="G121" s="1">
        <v>183389.18</v>
      </c>
      <c r="H121" s="1">
        <v>39574.769999999997</v>
      </c>
      <c r="I121" s="1">
        <v>56139.8</v>
      </c>
      <c r="J121" s="1">
        <v>65949.64</v>
      </c>
      <c r="K121" s="1">
        <v>57773.82</v>
      </c>
      <c r="L121" s="1">
        <v>19330</v>
      </c>
      <c r="M121" s="1">
        <v>104415.26000000001</v>
      </c>
      <c r="N121" s="1">
        <v>294718.19</v>
      </c>
      <c r="O121" s="1">
        <v>318552.55</v>
      </c>
      <c r="R121" s="13">
        <f t="shared" ref="R121:R125" si="33">SUM(D121:O121)</f>
        <v>2870263.31</v>
      </c>
    </row>
    <row r="122" spans="1:21">
      <c r="B122" t="s">
        <v>92</v>
      </c>
      <c r="C122" t="s">
        <v>93</v>
      </c>
      <c r="D122" s="1">
        <v>424971.19</v>
      </c>
      <c r="E122" s="1">
        <v>609095.34</v>
      </c>
      <c r="F122" s="1">
        <v>384345.35</v>
      </c>
      <c r="G122" s="1">
        <v>559243.76</v>
      </c>
      <c r="H122" s="1">
        <v>377370.23</v>
      </c>
      <c r="I122" s="1">
        <v>280551.14</v>
      </c>
      <c r="J122" s="1">
        <v>492900.33</v>
      </c>
      <c r="K122" s="1">
        <v>790399.91</v>
      </c>
      <c r="L122" s="1">
        <v>490409.57</v>
      </c>
      <c r="M122" s="1">
        <v>504410.89</v>
      </c>
      <c r="N122" s="1">
        <v>528865.82999999996</v>
      </c>
      <c r="O122" s="1">
        <v>778329.72</v>
      </c>
      <c r="R122" s="13">
        <f t="shared" si="33"/>
        <v>6220893.2599999998</v>
      </c>
    </row>
    <row r="123" spans="1:21">
      <c r="B123" t="s">
        <v>95</v>
      </c>
      <c r="C123" t="s">
        <v>94</v>
      </c>
      <c r="D123" s="1">
        <v>11.25</v>
      </c>
      <c r="E123" s="1">
        <v>-11.25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R123" s="13">
        <f t="shared" si="33"/>
        <v>0</v>
      </c>
    </row>
    <row r="124" spans="1:21">
      <c r="B124" t="s">
        <v>96</v>
      </c>
      <c r="C124" t="s">
        <v>97</v>
      </c>
      <c r="D124" s="1">
        <v>10836776.140000001</v>
      </c>
      <c r="E124" s="1">
        <v>10032125.4</v>
      </c>
      <c r="F124" s="1">
        <v>10853288.27</v>
      </c>
      <c r="G124" s="1">
        <v>10672318.59</v>
      </c>
      <c r="H124" s="1">
        <v>10686377.869999999</v>
      </c>
      <c r="I124" s="1">
        <v>9732491.9399999995</v>
      </c>
      <c r="J124" s="1">
        <v>9994990.6300000008</v>
      </c>
      <c r="K124" s="1">
        <v>10201972.280000001</v>
      </c>
      <c r="L124" s="1">
        <v>10514786.220000001</v>
      </c>
      <c r="M124" s="1">
        <v>10281818.780000001</v>
      </c>
      <c r="N124" s="1">
        <v>10414106.01</v>
      </c>
      <c r="O124" s="1">
        <v>10951290.49</v>
      </c>
      <c r="R124" s="13">
        <f t="shared" si="33"/>
        <v>125172342.61999999</v>
      </c>
    </row>
    <row r="125" spans="1:21">
      <c r="B125" t="s">
        <v>98</v>
      </c>
      <c r="C125" t="s">
        <v>99</v>
      </c>
      <c r="D125" s="1">
        <v>133566.91999999998</v>
      </c>
      <c r="E125" s="1">
        <v>289116.25</v>
      </c>
      <c r="F125" s="1">
        <v>-196806.25</v>
      </c>
      <c r="G125" s="1">
        <v>-204930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R125" s="13">
        <f t="shared" si="33"/>
        <v>20946.919999999984</v>
      </c>
    </row>
    <row r="126" spans="1:21">
      <c r="C126" s="3" t="s">
        <v>35</v>
      </c>
      <c r="D126" s="4">
        <f t="shared" ref="D126:O126" si="34">SUM(D120:D125)</f>
        <v>12685700.32</v>
      </c>
      <c r="E126" s="4">
        <f t="shared" si="34"/>
        <v>11816692.75</v>
      </c>
      <c r="F126" s="4">
        <f t="shared" si="34"/>
        <v>11153429.279999999</v>
      </c>
      <c r="G126" s="4">
        <f t="shared" si="34"/>
        <v>11248272.24</v>
      </c>
      <c r="H126" s="4">
        <f t="shared" si="34"/>
        <v>11277824.059999999</v>
      </c>
      <c r="I126" s="4">
        <f t="shared" si="34"/>
        <v>10192421.189999999</v>
      </c>
      <c r="J126" s="4">
        <f t="shared" si="34"/>
        <v>10666886.930000002</v>
      </c>
      <c r="K126" s="4">
        <f t="shared" si="34"/>
        <v>11477138.360000001</v>
      </c>
      <c r="L126" s="4">
        <f t="shared" si="34"/>
        <v>11139326.810000001</v>
      </c>
      <c r="M126" s="4">
        <f t="shared" si="34"/>
        <v>10967374.790000001</v>
      </c>
      <c r="N126" s="4">
        <f t="shared" si="34"/>
        <v>11464547.439999999</v>
      </c>
      <c r="O126" s="4">
        <f t="shared" si="34"/>
        <v>12329811.890000001</v>
      </c>
      <c r="R126" s="4">
        <f t="shared" ref="R126" si="35">SUM(R120:R125)</f>
        <v>136419426.05999997</v>
      </c>
      <c r="T126" s="7"/>
      <c r="U126" s="7"/>
    </row>
    <row r="128" spans="1:21">
      <c r="B128" t="s">
        <v>90</v>
      </c>
      <c r="C128" t="s">
        <v>91</v>
      </c>
      <c r="D128" s="21">
        <v>703251.16000000015</v>
      </c>
      <c r="E128" s="21">
        <v>-513415.68000000156</v>
      </c>
      <c r="F128" s="21">
        <v>30203.730000000447</v>
      </c>
      <c r="G128" s="21">
        <v>-571468.73000000045</v>
      </c>
      <c r="H128" s="21">
        <v>-827826.29999999888</v>
      </c>
      <c r="I128" s="21">
        <v>238087.50999999978</v>
      </c>
      <c r="J128" s="21">
        <v>396358.91999999993</v>
      </c>
      <c r="K128" s="21">
        <v>1906455.08</v>
      </c>
      <c r="L128" s="21">
        <v>-474305.91000000015</v>
      </c>
      <c r="M128" s="21">
        <v>-1046710.0399999991</v>
      </c>
      <c r="N128" s="21">
        <v>812161.33999999985</v>
      </c>
      <c r="O128" s="21">
        <v>-217568.28000000119</v>
      </c>
      <c r="R128" s="13">
        <f t="shared" ref="R128" si="36">SUM(D128:O128)</f>
        <v>435222.79999999888</v>
      </c>
      <c r="T128" t="s">
        <v>75</v>
      </c>
    </row>
    <row r="130" spans="3:21" ht="15.75" thickBot="1">
      <c r="C130" s="3" t="s">
        <v>214</v>
      </c>
      <c r="D130" s="10">
        <f t="shared" ref="D130:O130" si="37">D128+D126</f>
        <v>13388951.48</v>
      </c>
      <c r="E130" s="10">
        <f t="shared" si="37"/>
        <v>11303277.069999998</v>
      </c>
      <c r="F130" s="10">
        <f t="shared" si="37"/>
        <v>11183633.01</v>
      </c>
      <c r="G130" s="10">
        <f t="shared" si="37"/>
        <v>10676803.51</v>
      </c>
      <c r="H130" s="10">
        <f t="shared" si="37"/>
        <v>10449997.76</v>
      </c>
      <c r="I130" s="10">
        <f t="shared" si="37"/>
        <v>10430508.699999999</v>
      </c>
      <c r="J130" s="10">
        <f t="shared" si="37"/>
        <v>11063245.850000001</v>
      </c>
      <c r="K130" s="10">
        <f t="shared" si="37"/>
        <v>13383593.440000001</v>
      </c>
      <c r="L130" s="10">
        <f t="shared" si="37"/>
        <v>10665020.9</v>
      </c>
      <c r="M130" s="10">
        <f t="shared" si="37"/>
        <v>9920664.7500000019</v>
      </c>
      <c r="N130" s="10">
        <f t="shared" si="37"/>
        <v>12276708.779999999</v>
      </c>
      <c r="O130" s="10">
        <f t="shared" si="37"/>
        <v>12112243.609999999</v>
      </c>
      <c r="R130" s="10">
        <f t="shared" ref="R130" si="38">R128+R126</f>
        <v>136854648.85999998</v>
      </c>
      <c r="T130" s="9" t="s">
        <v>203</v>
      </c>
      <c r="U130" s="7"/>
    </row>
    <row r="131" spans="3:21" ht="15.75" thickTop="1"/>
    <row r="133" spans="3:21">
      <c r="G133" s="13"/>
      <c r="H133" s="13"/>
      <c r="I133" s="13"/>
      <c r="J133" s="13"/>
      <c r="K133" s="13"/>
      <c r="L133" s="13"/>
      <c r="M133" s="13"/>
      <c r="N133" s="13"/>
      <c r="O133" s="13"/>
    </row>
  </sheetData>
  <sortState ref="B101:X106">
    <sortCondition ref="B101"/>
  </sortState>
  <pageMargins left="0.25" right="0.25" top="0.75" bottom="0.75" header="0.3" footer="0.3"/>
  <pageSetup paperSize="3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6"/>
  <sheetViews>
    <sheetView tabSelected="1" topLeftCell="A14" zoomScale="70" zoomScaleNormal="70" workbookViewId="0">
      <pane xSplit="3" topLeftCell="W1" activePane="topRight" state="frozen"/>
      <selection pane="topRight" activeCell="A62" sqref="A29:A62"/>
    </sheetView>
  </sheetViews>
  <sheetFormatPr defaultRowHeight="15" outlineLevelRow="3"/>
  <cols>
    <col min="2" max="2" width="14" bestFit="1" customWidth="1"/>
    <col min="3" max="3" width="31.5703125" customWidth="1"/>
    <col min="4" max="7" width="15.85546875" hidden="1" customWidth="1"/>
    <col min="8" max="9" width="15" hidden="1" customWidth="1"/>
    <col min="10" max="10" width="9.5703125" hidden="1" customWidth="1"/>
    <col min="11" max="11" width="23.140625" hidden="1" customWidth="1"/>
    <col min="12" max="12" width="15.140625" hidden="1" customWidth="1"/>
    <col min="13" max="13" width="14.7109375" bestFit="1" customWidth="1"/>
    <col min="14" max="24" width="14.28515625" bestFit="1" customWidth="1"/>
    <col min="26" max="26" width="15.85546875" bestFit="1" customWidth="1"/>
    <col min="28" max="28" width="23.140625" bestFit="1" customWidth="1"/>
    <col min="29" max="29" width="15.140625" bestFit="1" customWidth="1"/>
  </cols>
  <sheetData>
    <row r="1" spans="1:28" s="12" customFormat="1">
      <c r="A1" s="11" t="s">
        <v>101</v>
      </c>
    </row>
    <row r="2" spans="1:28">
      <c r="A2" s="3" t="s">
        <v>206</v>
      </c>
      <c r="E2" s="5">
        <v>40025</v>
      </c>
      <c r="F2" s="5">
        <v>40056</v>
      </c>
      <c r="G2" s="5">
        <v>40086</v>
      </c>
      <c r="H2" s="5">
        <v>40117</v>
      </c>
      <c r="I2" s="5">
        <v>40147</v>
      </c>
      <c r="M2" s="5">
        <v>40209</v>
      </c>
      <c r="N2" s="5">
        <v>40237</v>
      </c>
      <c r="O2" s="5">
        <v>40268</v>
      </c>
      <c r="P2" s="5">
        <v>40298</v>
      </c>
      <c r="Q2" s="5">
        <v>40329</v>
      </c>
      <c r="R2" s="5">
        <v>40359</v>
      </c>
      <c r="S2" s="5">
        <v>40390</v>
      </c>
      <c r="T2" s="5">
        <v>40421</v>
      </c>
      <c r="U2" s="5">
        <v>40451</v>
      </c>
      <c r="V2" s="5">
        <v>40482</v>
      </c>
      <c r="W2" s="5">
        <v>40512</v>
      </c>
      <c r="X2" s="5">
        <v>40543</v>
      </c>
      <c r="Z2" s="33" t="s">
        <v>200</v>
      </c>
    </row>
    <row r="3" spans="1:28">
      <c r="A3" s="3"/>
      <c r="B3" t="s">
        <v>154</v>
      </c>
      <c r="E3" s="1">
        <v>1892958.1600000001</v>
      </c>
      <c r="F3" s="1">
        <v>1778966.7999999998</v>
      </c>
      <c r="G3" s="1">
        <v>1505625.8399999999</v>
      </c>
      <c r="H3" s="1">
        <v>1656849.17</v>
      </c>
      <c r="I3" s="1">
        <v>1665317.12</v>
      </c>
      <c r="M3" s="1">
        <v>1709315.5100000002</v>
      </c>
      <c r="N3" s="1">
        <v>1788094.17</v>
      </c>
      <c r="O3" s="1">
        <v>1735194.87</v>
      </c>
      <c r="P3" s="1">
        <v>1932840.54</v>
      </c>
      <c r="Q3" s="1">
        <v>1782826.33</v>
      </c>
      <c r="R3" s="1">
        <v>1845351.03</v>
      </c>
      <c r="S3" s="1">
        <v>1950741.68</v>
      </c>
      <c r="T3" s="1">
        <v>1791660.1099999999</v>
      </c>
      <c r="U3" s="1">
        <v>1039545.8599999998</v>
      </c>
      <c r="V3" s="1">
        <v>1464861.49</v>
      </c>
      <c r="W3" s="1">
        <v>1107380.94</v>
      </c>
      <c r="X3" s="1">
        <v>1910434.85</v>
      </c>
      <c r="Z3" s="13">
        <f>SUM(M3:X3)</f>
        <v>20058247.380000003</v>
      </c>
    </row>
    <row r="4" spans="1:28">
      <c r="A4" s="3"/>
      <c r="B4" t="s">
        <v>155</v>
      </c>
      <c r="E4" s="1">
        <v>4352161.75</v>
      </c>
      <c r="F4" s="1">
        <v>4592891.8</v>
      </c>
      <c r="G4" s="1">
        <v>4470787.24</v>
      </c>
      <c r="H4" s="1">
        <v>4783069.09</v>
      </c>
      <c r="I4" s="1">
        <v>4532816.59</v>
      </c>
      <c r="M4" s="1">
        <v>4485720.9900000012</v>
      </c>
      <c r="N4" s="1">
        <v>2982358.6099999994</v>
      </c>
      <c r="O4" s="1">
        <v>4889673.2699999996</v>
      </c>
      <c r="P4" s="1">
        <v>3258303.73</v>
      </c>
      <c r="Q4" s="1">
        <v>4452151.6999999993</v>
      </c>
      <c r="R4" s="1">
        <v>4183216.06</v>
      </c>
      <c r="S4" s="1">
        <v>4152376.43</v>
      </c>
      <c r="T4" s="1">
        <v>3320292.35</v>
      </c>
      <c r="U4" s="1">
        <v>4131347.27</v>
      </c>
      <c r="V4" s="1">
        <v>3335681.85</v>
      </c>
      <c r="W4" s="1">
        <v>4389609.3000000007</v>
      </c>
      <c r="X4" s="1">
        <v>4529392.8600000003</v>
      </c>
      <c r="Z4" s="13">
        <f t="shared" ref="Z4:Z13" si="0">SUM(M4:X4)</f>
        <v>48110124.420000002</v>
      </c>
    </row>
    <row r="5" spans="1:28">
      <c r="A5" s="3"/>
      <c r="B5" t="s">
        <v>156</v>
      </c>
      <c r="E5" s="1">
        <v>511239.23</v>
      </c>
      <c r="F5" s="1">
        <v>836367.42</v>
      </c>
      <c r="G5" s="1">
        <v>687208.54</v>
      </c>
      <c r="H5" s="1">
        <v>668854.61</v>
      </c>
      <c r="I5" s="1">
        <v>1272397.55</v>
      </c>
      <c r="M5" s="1">
        <v>1033313.5499999999</v>
      </c>
      <c r="N5" s="1">
        <v>325938.91000000003</v>
      </c>
      <c r="O5" s="1">
        <v>506175.74</v>
      </c>
      <c r="P5" s="1">
        <v>1151666.26</v>
      </c>
      <c r="Q5" s="1">
        <v>753336.09000000008</v>
      </c>
      <c r="R5" s="1">
        <v>1123987.3599999999</v>
      </c>
      <c r="S5" s="1">
        <v>1024197.8299999998</v>
      </c>
      <c r="T5" s="1">
        <v>1302291.5900000001</v>
      </c>
      <c r="U5" s="1">
        <v>935415.83000000007</v>
      </c>
      <c r="V5" s="1">
        <v>975468.59</v>
      </c>
      <c r="W5" s="1">
        <v>809407.63000000012</v>
      </c>
      <c r="X5" s="1">
        <v>835890.2</v>
      </c>
      <c r="Z5" s="13">
        <f t="shared" si="0"/>
        <v>10777089.58</v>
      </c>
    </row>
    <row r="6" spans="1:28">
      <c r="A6" s="3"/>
      <c r="B6" t="s">
        <v>157</v>
      </c>
      <c r="E6" s="1">
        <v>1618888.2200000002</v>
      </c>
      <c r="F6" s="1">
        <v>1698827.12</v>
      </c>
      <c r="G6" s="1">
        <v>1643558.67</v>
      </c>
      <c r="H6" s="1">
        <v>1560733.74</v>
      </c>
      <c r="I6" s="1">
        <v>1661203.7000000002</v>
      </c>
      <c r="M6" s="1">
        <v>1929918.5899999999</v>
      </c>
      <c r="N6" s="1">
        <v>1644303.75</v>
      </c>
      <c r="O6" s="1">
        <v>1178482.3500000001</v>
      </c>
      <c r="P6" s="1">
        <v>1819225.08</v>
      </c>
      <c r="Q6" s="1">
        <v>1604555.12</v>
      </c>
      <c r="R6" s="1">
        <v>1675055.14</v>
      </c>
      <c r="S6" s="1">
        <v>1842355.6600000001</v>
      </c>
      <c r="T6" s="1">
        <v>1619766.63</v>
      </c>
      <c r="U6" s="1">
        <v>1731784.48</v>
      </c>
      <c r="V6" s="1">
        <v>1602202.85</v>
      </c>
      <c r="W6" s="1">
        <v>1464422.31</v>
      </c>
      <c r="X6" s="1">
        <v>1395735.3599999999</v>
      </c>
      <c r="Z6" s="13">
        <f t="shared" si="0"/>
        <v>19507807.32</v>
      </c>
    </row>
    <row r="7" spans="1:28">
      <c r="A7" s="3"/>
      <c r="B7" t="s">
        <v>158</v>
      </c>
      <c r="E7" s="1">
        <v>3851747.43</v>
      </c>
      <c r="F7" s="1">
        <v>4065540.56</v>
      </c>
      <c r="G7" s="1">
        <v>3692997.8200000003</v>
      </c>
      <c r="H7" s="1">
        <v>4365643.5599999996</v>
      </c>
      <c r="I7" s="1">
        <v>4273878.13</v>
      </c>
      <c r="M7" s="1">
        <v>4147177.3600000003</v>
      </c>
      <c r="N7" s="1">
        <v>3963060.4800000004</v>
      </c>
      <c r="O7" s="1">
        <v>3543035.39</v>
      </c>
      <c r="P7" s="1">
        <v>3133063.81</v>
      </c>
      <c r="Q7" s="1">
        <v>3066550.0999999996</v>
      </c>
      <c r="R7" s="1">
        <v>3775811.3600000003</v>
      </c>
      <c r="S7" s="1">
        <v>3601948.63</v>
      </c>
      <c r="T7" s="1">
        <v>3282841.1100000003</v>
      </c>
      <c r="U7" s="1">
        <v>3557184.64</v>
      </c>
      <c r="V7" s="1">
        <v>3398325.3499999996</v>
      </c>
      <c r="W7" s="1">
        <v>3225930.55</v>
      </c>
      <c r="X7" s="1">
        <v>3481745.8</v>
      </c>
      <c r="Z7" s="13">
        <f t="shared" si="0"/>
        <v>42176674.579999991</v>
      </c>
    </row>
    <row r="8" spans="1:28">
      <c r="A8" s="3"/>
      <c r="B8" t="s">
        <v>159</v>
      </c>
      <c r="E8" s="1">
        <v>1058425.26</v>
      </c>
      <c r="F8" s="1">
        <v>971700.2</v>
      </c>
      <c r="G8" s="1">
        <v>935690.51</v>
      </c>
      <c r="H8" s="1">
        <v>787078.85000000009</v>
      </c>
      <c r="I8" s="1">
        <v>978944.21</v>
      </c>
      <c r="M8" s="1">
        <v>1006841.53</v>
      </c>
      <c r="N8" s="1">
        <v>885199.88000000012</v>
      </c>
      <c r="O8" s="1">
        <v>957447.3600000001</v>
      </c>
      <c r="P8" s="1">
        <v>998790.37</v>
      </c>
      <c r="Q8" s="1">
        <v>969293.04</v>
      </c>
      <c r="R8" s="1">
        <v>1011251.97</v>
      </c>
      <c r="S8" s="1">
        <v>962016.2</v>
      </c>
      <c r="T8" s="1">
        <v>1048660.46</v>
      </c>
      <c r="U8" s="1">
        <v>1063454.1499999999</v>
      </c>
      <c r="V8" s="1">
        <v>1010198.1200000001</v>
      </c>
      <c r="W8" s="1">
        <v>884333.77999999991</v>
      </c>
      <c r="X8" s="1">
        <v>935841.35999999987</v>
      </c>
      <c r="Z8" s="13">
        <f t="shared" si="0"/>
        <v>11733328.220000001</v>
      </c>
    </row>
    <row r="9" spans="1:28">
      <c r="A9" s="3"/>
      <c r="B9" t="s">
        <v>160</v>
      </c>
      <c r="E9" s="1">
        <v>7513142.6699999999</v>
      </c>
      <c r="F9" s="1">
        <v>9301566.1799999997</v>
      </c>
      <c r="G9" s="1">
        <v>9109687.8300000001</v>
      </c>
      <c r="H9" s="1">
        <v>8773935.0500000007</v>
      </c>
      <c r="I9" s="1">
        <v>8448542.9499999993</v>
      </c>
      <c r="M9" s="1">
        <v>9314374.3399999999</v>
      </c>
      <c r="N9" s="1">
        <v>8104605.7200000007</v>
      </c>
      <c r="O9" s="1">
        <v>5266429.66</v>
      </c>
      <c r="P9" s="1">
        <v>7473470.0099999998</v>
      </c>
      <c r="Q9" s="1">
        <v>8633635.2800000012</v>
      </c>
      <c r="R9" s="1">
        <v>8088088.2300000004</v>
      </c>
      <c r="S9" s="1">
        <v>8777975.4600000009</v>
      </c>
      <c r="T9" s="1">
        <v>8674631.620000001</v>
      </c>
      <c r="U9" s="1">
        <v>7457723.4100000001</v>
      </c>
      <c r="V9" s="1">
        <v>10066789.66</v>
      </c>
      <c r="W9" s="1">
        <v>8850465.1600000001</v>
      </c>
      <c r="X9" s="1">
        <v>9777191.8500000015</v>
      </c>
      <c r="Z9" s="13">
        <f t="shared" si="0"/>
        <v>100485380.40000001</v>
      </c>
    </row>
    <row r="10" spans="1:28">
      <c r="B10" t="s">
        <v>161</v>
      </c>
      <c r="E10" s="1">
        <v>6985197.9700000007</v>
      </c>
      <c r="F10" s="1">
        <v>6129852.96</v>
      </c>
      <c r="G10" s="1">
        <v>4500176.88</v>
      </c>
      <c r="H10" s="1">
        <v>6396015.0800000001</v>
      </c>
      <c r="I10" s="1">
        <v>4634572.09</v>
      </c>
      <c r="M10" s="1">
        <v>5999432.8499999996</v>
      </c>
      <c r="N10" s="1">
        <v>6263216.0800000001</v>
      </c>
      <c r="O10" s="1">
        <v>6168159.4100000001</v>
      </c>
      <c r="P10" s="1">
        <v>5135866.25</v>
      </c>
      <c r="Q10" s="1">
        <v>5443728.0399999991</v>
      </c>
      <c r="R10" s="1">
        <v>5601344.7300000004</v>
      </c>
      <c r="S10" s="1">
        <v>7389182.9800000004</v>
      </c>
      <c r="T10" s="1">
        <v>9323822.6000000015</v>
      </c>
      <c r="U10" s="1">
        <v>7280196.5699999994</v>
      </c>
      <c r="V10" s="1">
        <v>5492277.8600000003</v>
      </c>
      <c r="W10" s="1">
        <v>6601543.1399999997</v>
      </c>
      <c r="X10" s="1">
        <v>12968798.33</v>
      </c>
      <c r="Z10" s="13">
        <f t="shared" si="0"/>
        <v>83667568.840000004</v>
      </c>
    </row>
    <row r="11" spans="1:28">
      <c r="B11" t="s">
        <v>162</v>
      </c>
      <c r="E11" s="1">
        <v>15392765.700000001</v>
      </c>
      <c r="F11" s="1">
        <v>14567257.180000002</v>
      </c>
      <c r="G11" s="1">
        <v>12103543.890000001</v>
      </c>
      <c r="H11" s="1">
        <v>12710575.619999999</v>
      </c>
      <c r="I11" s="1">
        <v>11324087.34</v>
      </c>
      <c r="M11" s="1">
        <v>15469667.399999999</v>
      </c>
      <c r="N11" s="1">
        <v>14192869.779999997</v>
      </c>
      <c r="O11" s="1">
        <v>15196638.939999999</v>
      </c>
      <c r="P11" s="1">
        <v>12221755.710000001</v>
      </c>
      <c r="Q11" s="1">
        <v>12441160.239999998</v>
      </c>
      <c r="R11" s="1">
        <v>8367226.1699999999</v>
      </c>
      <c r="S11" s="1">
        <v>16061200.65</v>
      </c>
      <c r="T11" s="1">
        <v>15432083.700000003</v>
      </c>
      <c r="U11" s="1">
        <v>15997785.649999999</v>
      </c>
      <c r="V11" s="1">
        <v>14274674.23</v>
      </c>
      <c r="W11" s="1">
        <v>15877626.74</v>
      </c>
      <c r="X11" s="1">
        <v>16152927.420000002</v>
      </c>
      <c r="Z11" s="13">
        <f t="shared" si="0"/>
        <v>171685616.63</v>
      </c>
    </row>
    <row r="12" spans="1:28">
      <c r="B12" t="s">
        <v>163</v>
      </c>
      <c r="E12" s="1">
        <v>6748003.8400000008</v>
      </c>
      <c r="F12" s="1">
        <v>6851854.5300000003</v>
      </c>
      <c r="G12" s="1">
        <v>7077363.5299999993</v>
      </c>
      <c r="H12" s="1">
        <v>6819340.3200000003</v>
      </c>
      <c r="I12" s="1">
        <v>7314145.8499999996</v>
      </c>
      <c r="M12" s="1">
        <v>7776251.1600000001</v>
      </c>
      <c r="N12" s="1">
        <v>7134256.3199999994</v>
      </c>
      <c r="O12" s="1">
        <v>7126249.6799999997</v>
      </c>
      <c r="P12" s="1">
        <v>6739953.8099999996</v>
      </c>
      <c r="Q12" s="1">
        <v>6644425.1899999995</v>
      </c>
      <c r="R12" s="1">
        <v>5524461.3199999994</v>
      </c>
      <c r="S12" s="1">
        <v>6781108.7400000002</v>
      </c>
      <c r="T12" s="1">
        <v>8258160.1100000003</v>
      </c>
      <c r="U12" s="1">
        <v>8625602.6999999993</v>
      </c>
      <c r="V12" s="1">
        <v>8343750.5999999996</v>
      </c>
      <c r="W12" s="1">
        <v>8894928.4899999984</v>
      </c>
      <c r="X12" s="1">
        <v>9051936.4199999981</v>
      </c>
      <c r="Z12" s="13">
        <f t="shared" si="0"/>
        <v>90901084.539999992</v>
      </c>
    </row>
    <row r="13" spans="1:28">
      <c r="B13" t="s">
        <v>164</v>
      </c>
      <c r="E13" s="1">
        <v>1691881.32</v>
      </c>
      <c r="F13" s="1">
        <v>1567974.93</v>
      </c>
      <c r="G13" s="1">
        <v>1550544.39</v>
      </c>
      <c r="H13" s="1">
        <v>1952009.93</v>
      </c>
      <c r="I13" s="1">
        <v>1665898.97</v>
      </c>
      <c r="M13" s="1">
        <v>1769920.7000000002</v>
      </c>
      <c r="N13" s="1">
        <v>1293924.21</v>
      </c>
      <c r="O13" s="1">
        <v>1157351.6300000001</v>
      </c>
      <c r="P13" s="1">
        <v>1638925.63</v>
      </c>
      <c r="Q13" s="1">
        <v>1745379.53</v>
      </c>
      <c r="R13" s="1">
        <v>1524403.94</v>
      </c>
      <c r="S13" s="1">
        <v>1590018.7</v>
      </c>
      <c r="T13" s="1">
        <v>1629207.23</v>
      </c>
      <c r="U13" s="1">
        <v>1371936.07</v>
      </c>
      <c r="V13" s="1">
        <v>1493541.47</v>
      </c>
      <c r="W13" s="1">
        <v>1382887.6300000001</v>
      </c>
      <c r="X13" s="1">
        <v>1632072.0799999998</v>
      </c>
      <c r="Z13" s="13">
        <f t="shared" si="0"/>
        <v>18229568.82</v>
      </c>
    </row>
    <row r="14" spans="1:28">
      <c r="C14" s="3" t="s">
        <v>35</v>
      </c>
      <c r="E14" s="4">
        <f>SUM(E3:E13)</f>
        <v>51616411.550000004</v>
      </c>
      <c r="F14" s="4">
        <f>SUM(F3:F13)</f>
        <v>52362799.68</v>
      </c>
      <c r="G14" s="4">
        <f>SUM(G3:G13)</f>
        <v>47277185.140000001</v>
      </c>
      <c r="H14" s="4">
        <f>SUM(H3:H13)</f>
        <v>50474105.019999996</v>
      </c>
      <c r="I14" s="4">
        <f>SUM(I3:I13)</f>
        <v>47771804.5</v>
      </c>
      <c r="M14" s="4">
        <f t="shared" ref="M14:Z14" si="1">SUM(M3:M13)</f>
        <v>54641933.980000004</v>
      </c>
      <c r="N14" s="4">
        <f t="shared" si="1"/>
        <v>48577827.909999996</v>
      </c>
      <c r="O14" s="4">
        <f t="shared" si="1"/>
        <v>47724838.300000004</v>
      </c>
      <c r="P14" s="4">
        <f t="shared" si="1"/>
        <v>45503861.200000003</v>
      </c>
      <c r="Q14" s="4">
        <f t="shared" si="1"/>
        <v>47537040.659999996</v>
      </c>
      <c r="R14" s="4">
        <f t="shared" si="1"/>
        <v>42720197.309999995</v>
      </c>
      <c r="S14" s="4">
        <f t="shared" si="1"/>
        <v>54133122.960000008</v>
      </c>
      <c r="T14" s="4">
        <f t="shared" si="1"/>
        <v>55683417.509999998</v>
      </c>
      <c r="U14" s="4">
        <f t="shared" si="1"/>
        <v>53191976.630000003</v>
      </c>
      <c r="V14" s="4">
        <f t="shared" si="1"/>
        <v>51457772.07</v>
      </c>
      <c r="W14" s="4">
        <f t="shared" si="1"/>
        <v>53488535.670000009</v>
      </c>
      <c r="X14" s="4">
        <f t="shared" si="1"/>
        <v>62671966.530000001</v>
      </c>
      <c r="Z14" s="4">
        <f t="shared" si="1"/>
        <v>617332490.73000002</v>
      </c>
      <c r="AB14" s="9" t="s">
        <v>204</v>
      </c>
    </row>
    <row r="15" spans="1:28"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8"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9"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9">
      <c r="A18" s="3" t="s">
        <v>9</v>
      </c>
      <c r="D18" s="17"/>
      <c r="E18" s="5">
        <v>40025</v>
      </c>
      <c r="F18" s="5">
        <v>40056</v>
      </c>
      <c r="G18" s="5">
        <v>40086</v>
      </c>
      <c r="H18" s="5">
        <v>40117</v>
      </c>
      <c r="I18" s="5">
        <v>40147</v>
      </c>
      <c r="M18" s="5">
        <v>40209</v>
      </c>
      <c r="N18" s="5">
        <v>40237</v>
      </c>
      <c r="O18" s="5">
        <v>40268</v>
      </c>
      <c r="P18" s="5">
        <v>40298</v>
      </c>
      <c r="Q18" s="5">
        <v>40329</v>
      </c>
      <c r="R18" s="5">
        <v>40359</v>
      </c>
      <c r="S18" s="5">
        <v>40390</v>
      </c>
      <c r="T18" s="5">
        <v>40421</v>
      </c>
      <c r="U18" s="5">
        <v>40451</v>
      </c>
      <c r="V18" s="5">
        <v>40482</v>
      </c>
      <c r="W18" s="5">
        <v>40512</v>
      </c>
      <c r="X18" s="5">
        <v>40543</v>
      </c>
      <c r="Z18" s="33" t="s">
        <v>200</v>
      </c>
    </row>
    <row r="19" spans="1:29">
      <c r="B19" t="s">
        <v>106</v>
      </c>
      <c r="C19" t="s">
        <v>220</v>
      </c>
      <c r="D19" s="1"/>
      <c r="E19" s="13">
        <v>51487992.450000003</v>
      </c>
      <c r="F19" s="13">
        <v>52264122.029999994</v>
      </c>
      <c r="G19" s="13">
        <v>47184356.880000003</v>
      </c>
      <c r="H19" s="13">
        <v>50224054.350000001</v>
      </c>
      <c r="I19" s="13">
        <v>47538690.239999995</v>
      </c>
      <c r="J19" s="13"/>
      <c r="K19" s="13"/>
      <c r="M19" s="1">
        <v>54256150.090000011</v>
      </c>
      <c r="N19" s="1">
        <v>48415491.280000001</v>
      </c>
      <c r="O19" s="1">
        <v>47640313.869999997</v>
      </c>
      <c r="P19" s="1">
        <v>45462141.079999998</v>
      </c>
      <c r="Q19" s="1">
        <v>47485766.840000004</v>
      </c>
      <c r="R19" s="1">
        <v>42692365.430000007</v>
      </c>
      <c r="S19" s="1">
        <v>54069860.550000012</v>
      </c>
      <c r="T19" s="1">
        <v>55613830.480000004</v>
      </c>
      <c r="U19" s="1">
        <v>52997168.79999999</v>
      </c>
      <c r="V19" s="1">
        <v>51362701.139999993</v>
      </c>
      <c r="W19" s="1">
        <v>53326345.059999995</v>
      </c>
      <c r="X19" s="1">
        <v>62562588.989999995</v>
      </c>
      <c r="Z19" s="13">
        <f t="shared" ref="Z19:Z21" si="2">SUM(M19:X19)</f>
        <v>615884723.61000001</v>
      </c>
      <c r="AB19" s="13"/>
    </row>
    <row r="20" spans="1:29">
      <c r="B20" t="s">
        <v>129</v>
      </c>
      <c r="C20" t="s">
        <v>221</v>
      </c>
      <c r="D20" s="1"/>
      <c r="E20" s="13">
        <v>62175.75</v>
      </c>
      <c r="F20" s="13">
        <v>29506.120000000003</v>
      </c>
      <c r="G20" s="13">
        <v>35278.61</v>
      </c>
      <c r="H20" s="13">
        <v>117935.37000000001</v>
      </c>
      <c r="I20" s="13">
        <v>142847.9</v>
      </c>
      <c r="J20" s="13"/>
      <c r="M20" s="1">
        <v>336504.93999999994</v>
      </c>
      <c r="N20" s="1">
        <v>140166.57</v>
      </c>
      <c r="O20" s="1">
        <v>73698.16</v>
      </c>
      <c r="P20" s="1">
        <v>28964.020000000004</v>
      </c>
      <c r="Q20" s="1">
        <v>24312.05999999999</v>
      </c>
      <c r="R20" s="1">
        <v>15026.360000000044</v>
      </c>
      <c r="S20" s="1">
        <v>40489.020000000019</v>
      </c>
      <c r="T20" s="1">
        <v>60149.939999999478</v>
      </c>
      <c r="U20" s="1">
        <v>94753.000000000116</v>
      </c>
      <c r="V20" s="1">
        <v>45079.390000000072</v>
      </c>
      <c r="W20" s="1">
        <v>84706.049999999988</v>
      </c>
      <c r="X20" s="1">
        <v>74482.75</v>
      </c>
      <c r="Z20" s="13">
        <f t="shared" si="2"/>
        <v>1018332.2599999995</v>
      </c>
      <c r="AB20" t="s">
        <v>238</v>
      </c>
    </row>
    <row r="21" spans="1:29">
      <c r="B21" t="s">
        <v>130</v>
      </c>
      <c r="C21" t="s">
        <v>222</v>
      </c>
      <c r="D21" s="1"/>
      <c r="E21" s="13">
        <v>66243.349999999991</v>
      </c>
      <c r="F21" s="13">
        <v>69171.53</v>
      </c>
      <c r="G21" s="13">
        <v>57549.65</v>
      </c>
      <c r="H21" s="13">
        <v>132115.29999999999</v>
      </c>
      <c r="I21" s="13">
        <v>90266.359999999986</v>
      </c>
      <c r="J21" s="13"/>
      <c r="M21" s="1">
        <v>49278.95</v>
      </c>
      <c r="N21" s="1">
        <v>22170.06</v>
      </c>
      <c r="O21" s="1">
        <v>10826.27</v>
      </c>
      <c r="P21" s="1">
        <v>12756.1</v>
      </c>
      <c r="Q21" s="1">
        <v>26961.759999999998</v>
      </c>
      <c r="R21" s="1">
        <v>12805.520000000019</v>
      </c>
      <c r="S21" s="1">
        <v>22773.389999999898</v>
      </c>
      <c r="T21" s="1">
        <v>9437.0900000000838</v>
      </c>
      <c r="U21" s="1">
        <v>100054.83000000007</v>
      </c>
      <c r="V21" s="1">
        <v>49991.540000000037</v>
      </c>
      <c r="W21" s="1">
        <v>77484.560000000056</v>
      </c>
      <c r="X21" s="1">
        <v>34894.79</v>
      </c>
      <c r="Z21" s="13">
        <f t="shared" si="2"/>
        <v>429434.86000000016</v>
      </c>
      <c r="AB21" t="s">
        <v>238</v>
      </c>
    </row>
    <row r="22" spans="1:29">
      <c r="C22" s="3" t="s">
        <v>219</v>
      </c>
      <c r="D22" s="18"/>
      <c r="E22" s="4">
        <f>SUM(E19:E21)</f>
        <v>51616411.550000004</v>
      </c>
      <c r="F22" s="4">
        <f t="shared" ref="F22:I22" si="3">SUM(F19:F21)</f>
        <v>52362799.679999992</v>
      </c>
      <c r="G22" s="4">
        <f t="shared" si="3"/>
        <v>47277185.140000001</v>
      </c>
      <c r="H22" s="4">
        <f t="shared" si="3"/>
        <v>50474105.019999996</v>
      </c>
      <c r="I22" s="4">
        <f t="shared" si="3"/>
        <v>47771804.499999993</v>
      </c>
      <c r="K22" s="9" t="s">
        <v>165</v>
      </c>
      <c r="L22" s="9" t="s">
        <v>85</v>
      </c>
      <c r="M22" s="4">
        <f t="shared" ref="M22:Z22" si="4">SUM(M19:M21)</f>
        <v>54641933.980000012</v>
      </c>
      <c r="N22" s="4">
        <f t="shared" si="4"/>
        <v>48577827.910000004</v>
      </c>
      <c r="O22" s="4">
        <f t="shared" si="4"/>
        <v>47724838.299999997</v>
      </c>
      <c r="P22" s="4">
        <f t="shared" si="4"/>
        <v>45503861.200000003</v>
      </c>
      <c r="Q22" s="4">
        <f t="shared" si="4"/>
        <v>47537040.660000004</v>
      </c>
      <c r="R22" s="4">
        <f t="shared" si="4"/>
        <v>42720197.31000001</v>
      </c>
      <c r="S22" s="4">
        <f t="shared" si="4"/>
        <v>54133122.960000016</v>
      </c>
      <c r="T22" s="4">
        <f t="shared" si="4"/>
        <v>55683417.510000005</v>
      </c>
      <c r="U22" s="4">
        <f t="shared" si="4"/>
        <v>53191976.629999988</v>
      </c>
      <c r="V22" s="4">
        <f t="shared" si="4"/>
        <v>51457772.069999993</v>
      </c>
      <c r="W22" s="4">
        <f t="shared" si="4"/>
        <v>53488535.669999994</v>
      </c>
      <c r="X22" s="4">
        <f t="shared" si="4"/>
        <v>62671966.529999994</v>
      </c>
      <c r="Z22" s="4">
        <f t="shared" si="4"/>
        <v>617332490.73000002</v>
      </c>
      <c r="AB22" s="35"/>
      <c r="AC22" s="9"/>
    </row>
    <row r="23" spans="1:29">
      <c r="B23" s="19"/>
      <c r="C23" s="19"/>
      <c r="D23" s="21"/>
      <c r="E23" s="21"/>
      <c r="F23" s="21"/>
      <c r="G23" s="21"/>
      <c r="H23" s="21"/>
      <c r="I23" s="21"/>
      <c r="K23" s="7"/>
      <c r="L23" s="7"/>
      <c r="AB23" s="7"/>
      <c r="AC23" s="7"/>
    </row>
    <row r="24" spans="1:29" s="19" customFormat="1" ht="15" hidden="1" customHeight="1" outlineLevel="1">
      <c r="B24" s="19" t="s">
        <v>128</v>
      </c>
      <c r="C24" s="19" t="s">
        <v>223</v>
      </c>
      <c r="E24" s="20">
        <v>49111.4</v>
      </c>
      <c r="F24" s="20">
        <v>61397.279999999992</v>
      </c>
      <c r="G24" s="20">
        <v>56674.97</v>
      </c>
      <c r="H24" s="20">
        <v>46767.27</v>
      </c>
      <c r="I24" s="20">
        <v>28527.59</v>
      </c>
      <c r="K24" s="28"/>
      <c r="L24" s="29"/>
      <c r="M24" s="21">
        <v>3159.56</v>
      </c>
      <c r="N24" s="21">
        <v>0</v>
      </c>
      <c r="O24" s="21">
        <v>0</v>
      </c>
      <c r="P24" s="21">
        <v>86.28</v>
      </c>
      <c r="Q24" s="21">
        <v>0</v>
      </c>
      <c r="R24" s="21">
        <v>8965.34</v>
      </c>
      <c r="S24" s="21">
        <v>47623.92</v>
      </c>
      <c r="T24" s="21">
        <v>43466.3</v>
      </c>
      <c r="U24" s="21">
        <v>37665.65</v>
      </c>
      <c r="V24" s="21">
        <v>13351.470000000001</v>
      </c>
      <c r="W24" s="21">
        <v>9448.6299999999992</v>
      </c>
      <c r="X24" s="21">
        <v>288.79000000000002</v>
      </c>
      <c r="Z24" s="13">
        <f t="shared" ref="Z24:Z26" si="5">SUM(M24:X24)</f>
        <v>164055.94</v>
      </c>
      <c r="AB24" s="28"/>
      <c r="AC24" s="29"/>
    </row>
    <row r="25" spans="1:29" s="19" customFormat="1" ht="15" hidden="1" customHeight="1" outlineLevel="1">
      <c r="B25" s="19" t="s">
        <v>129</v>
      </c>
      <c r="C25" t="s">
        <v>221</v>
      </c>
      <c r="E25" s="20">
        <v>1686284.2799999998</v>
      </c>
      <c r="F25" s="20">
        <v>2041840.07</v>
      </c>
      <c r="G25" s="20">
        <v>1307859.28</v>
      </c>
      <c r="H25" s="20">
        <v>1552335.1</v>
      </c>
      <c r="I25" s="20">
        <v>1087432.69</v>
      </c>
      <c r="K25" s="28"/>
      <c r="L25" s="29"/>
      <c r="M25" s="21">
        <v>292407.02</v>
      </c>
      <c r="N25" s="21">
        <v>45254.09</v>
      </c>
      <c r="O25" s="21">
        <v>46144.570000000007</v>
      </c>
      <c r="P25" s="21">
        <v>48900.990000000005</v>
      </c>
      <c r="Q25" s="19">
        <v>46186.87</v>
      </c>
      <c r="R25" s="19">
        <v>427906.56999999995</v>
      </c>
      <c r="S25" s="19">
        <v>1987142.39</v>
      </c>
      <c r="T25" s="19">
        <v>2196693.9500000002</v>
      </c>
      <c r="U25" s="19">
        <v>923295.0199999999</v>
      </c>
      <c r="V25" s="19">
        <v>423930.23999999993</v>
      </c>
      <c r="W25" s="19">
        <v>409762.35000000003</v>
      </c>
      <c r="X25" s="19">
        <v>45195.93</v>
      </c>
      <c r="Z25" s="13">
        <f t="shared" si="5"/>
        <v>6892819.9899999993</v>
      </c>
      <c r="AB25" s="28"/>
      <c r="AC25" s="29"/>
    </row>
    <row r="26" spans="1:29" s="19" customFormat="1" ht="15" hidden="1" customHeight="1" outlineLevel="1">
      <c r="B26" s="19" t="s">
        <v>130</v>
      </c>
      <c r="C26" t="s">
        <v>222</v>
      </c>
      <c r="E26" s="20">
        <v>3043510.4899999998</v>
      </c>
      <c r="F26" s="20">
        <v>3424853.05</v>
      </c>
      <c r="G26" s="20">
        <v>3674565.9699999997</v>
      </c>
      <c r="H26" s="20">
        <v>3892653.8</v>
      </c>
      <c r="I26" s="20">
        <v>1011911.1699999999</v>
      </c>
      <c r="K26" s="28"/>
      <c r="L26" s="29"/>
      <c r="M26" s="21">
        <v>51885.34</v>
      </c>
      <c r="N26" s="21">
        <v>0</v>
      </c>
      <c r="O26" s="21">
        <v>0</v>
      </c>
      <c r="P26" s="21">
        <v>1784.41</v>
      </c>
      <c r="Q26" s="19">
        <v>47.069999999999936</v>
      </c>
      <c r="R26" s="19">
        <v>288134.94</v>
      </c>
      <c r="S26" s="19">
        <v>1264469.6300000001</v>
      </c>
      <c r="T26" s="19">
        <v>633036.14999999991</v>
      </c>
      <c r="U26" s="19">
        <v>1252101.6000000001</v>
      </c>
      <c r="V26" s="19">
        <v>1205124.04</v>
      </c>
      <c r="W26" s="19">
        <v>377600.18999999994</v>
      </c>
      <c r="X26" s="19">
        <v>558.42999999999995</v>
      </c>
      <c r="Z26" s="13">
        <f t="shared" si="5"/>
        <v>5074741.7999999989</v>
      </c>
      <c r="AB26" s="28"/>
      <c r="AC26" s="29"/>
    </row>
    <row r="27" spans="1:29" collapsed="1">
      <c r="C27" s="36" t="s">
        <v>174</v>
      </c>
      <c r="D27" s="37"/>
      <c r="E27" s="38">
        <f>SUM(E24:E26)</f>
        <v>4778906.17</v>
      </c>
      <c r="F27" s="38">
        <f t="shared" ref="F27:I27" si="6">SUM(F24:F26)</f>
        <v>5528090.4000000004</v>
      </c>
      <c r="G27" s="38">
        <f t="shared" si="6"/>
        <v>5039100.22</v>
      </c>
      <c r="H27" s="38">
        <f t="shared" si="6"/>
        <v>5491756.1699999999</v>
      </c>
      <c r="I27" s="38">
        <f t="shared" si="6"/>
        <v>2127871.4500000002</v>
      </c>
      <c r="J27" s="36"/>
      <c r="K27" s="36" t="s">
        <v>185</v>
      </c>
      <c r="L27" s="7"/>
      <c r="M27" s="38">
        <f t="shared" ref="M27:Z27" si="7">SUM(M24:M26)</f>
        <v>347451.92000000004</v>
      </c>
      <c r="N27" s="38">
        <f t="shared" si="7"/>
        <v>45254.09</v>
      </c>
      <c r="O27" s="38">
        <f t="shared" si="7"/>
        <v>46144.570000000007</v>
      </c>
      <c r="P27" s="38">
        <f t="shared" si="7"/>
        <v>50771.680000000008</v>
      </c>
      <c r="Q27" s="38">
        <f t="shared" si="7"/>
        <v>46233.94</v>
      </c>
      <c r="R27" s="38">
        <f t="shared" si="7"/>
        <v>725006.85</v>
      </c>
      <c r="S27" s="38">
        <f t="shared" si="7"/>
        <v>3299235.94</v>
      </c>
      <c r="T27" s="38">
        <f t="shared" si="7"/>
        <v>2873196.4</v>
      </c>
      <c r="U27" s="38">
        <f t="shared" si="7"/>
        <v>2213062.27</v>
      </c>
      <c r="V27" s="38">
        <f t="shared" si="7"/>
        <v>1642405.75</v>
      </c>
      <c r="W27" s="38">
        <f t="shared" si="7"/>
        <v>796811.16999999993</v>
      </c>
      <c r="X27" s="38">
        <f t="shared" si="7"/>
        <v>46043.15</v>
      </c>
      <c r="Y27" s="36"/>
      <c r="Z27" s="38">
        <f t="shared" si="7"/>
        <v>12131617.729999999</v>
      </c>
      <c r="AB27" t="s">
        <v>207</v>
      </c>
      <c r="AC27" s="7"/>
    </row>
    <row r="28" spans="1:29">
      <c r="B28" s="19"/>
      <c r="D28" s="16"/>
      <c r="E28" s="16"/>
      <c r="F28" s="16"/>
      <c r="G28" s="16"/>
      <c r="H28" s="16"/>
      <c r="I28" s="16"/>
      <c r="K28" s="8"/>
      <c r="L28" s="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Z28" s="16"/>
      <c r="AB28" s="8"/>
      <c r="AC28" s="7"/>
    </row>
    <row r="29" spans="1:29" hidden="1" outlineLevel="1">
      <c r="B29" s="19" t="s">
        <v>102</v>
      </c>
      <c r="C29" s="19" t="s">
        <v>243</v>
      </c>
      <c r="D29" s="16"/>
      <c r="E29" s="16"/>
      <c r="F29" s="16"/>
      <c r="G29" s="16"/>
      <c r="H29" s="16"/>
      <c r="I29" s="16"/>
      <c r="K29" s="8"/>
      <c r="L29" s="7"/>
      <c r="M29" s="16">
        <v>-35907.040000000001</v>
      </c>
      <c r="N29" s="16">
        <v>-36170.46</v>
      </c>
      <c r="O29" s="16">
        <v>-70248.22</v>
      </c>
      <c r="P29" s="16">
        <v>-35371.89</v>
      </c>
      <c r="Q29" s="16">
        <v>-26120.45</v>
      </c>
      <c r="R29" s="16">
        <v>-51372.5</v>
      </c>
      <c r="S29" s="16">
        <v>-38955.58</v>
      </c>
      <c r="T29" s="16">
        <v>-21079.68</v>
      </c>
      <c r="U29" s="16">
        <v>-38379.53</v>
      </c>
      <c r="V29" s="16">
        <v>-34508.080000000002</v>
      </c>
      <c r="W29" s="16">
        <v>-33177.96</v>
      </c>
      <c r="X29" s="16">
        <v>-27305</v>
      </c>
      <c r="Z29" s="13">
        <f t="shared" ref="Z29:Z62" si="8">SUM(M29:X29)</f>
        <v>-448596.39</v>
      </c>
      <c r="AB29" s="8"/>
      <c r="AC29" s="7"/>
    </row>
    <row r="30" spans="1:29" hidden="1" outlineLevel="1">
      <c r="B30" s="19" t="s">
        <v>224</v>
      </c>
      <c r="C30" s="19" t="s">
        <v>244</v>
      </c>
      <c r="D30" s="16"/>
      <c r="E30" s="16"/>
      <c r="F30" s="16"/>
      <c r="G30" s="16"/>
      <c r="H30" s="16"/>
      <c r="I30" s="16"/>
      <c r="K30" s="8"/>
      <c r="L30" s="7"/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1511.64</v>
      </c>
      <c r="V30" s="16">
        <v>-1511.64</v>
      </c>
      <c r="W30" s="16">
        <v>0</v>
      </c>
      <c r="X30" s="16">
        <v>0</v>
      </c>
      <c r="Z30" s="13">
        <f t="shared" si="8"/>
        <v>0</v>
      </c>
      <c r="AB30" s="8"/>
      <c r="AC30" s="7"/>
    </row>
    <row r="31" spans="1:29" hidden="1" outlineLevel="1">
      <c r="B31" s="19" t="s">
        <v>103</v>
      </c>
      <c r="C31" s="19" t="s">
        <v>245</v>
      </c>
      <c r="D31" s="16"/>
      <c r="E31" s="16"/>
      <c r="F31" s="16"/>
      <c r="G31" s="16"/>
      <c r="H31" s="16"/>
      <c r="I31" s="16"/>
      <c r="K31" s="8"/>
      <c r="L31" s="7"/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-118.80999999999995</v>
      </c>
      <c r="T31" s="16">
        <v>0</v>
      </c>
      <c r="U31" s="16">
        <v>0</v>
      </c>
      <c r="V31" s="16">
        <v>-349.88999999999987</v>
      </c>
      <c r="W31" s="16">
        <v>0</v>
      </c>
      <c r="X31" s="16">
        <v>0</v>
      </c>
      <c r="Z31" s="13">
        <f t="shared" si="8"/>
        <v>-468.69999999999982</v>
      </c>
      <c r="AB31" s="8"/>
      <c r="AC31" s="7"/>
    </row>
    <row r="32" spans="1:29" hidden="1" outlineLevel="1">
      <c r="B32" s="19" t="s">
        <v>104</v>
      </c>
      <c r="C32" s="19" t="s">
        <v>246</v>
      </c>
      <c r="D32" s="16"/>
      <c r="E32" s="16"/>
      <c r="F32" s="16"/>
      <c r="G32" s="16"/>
      <c r="H32" s="16"/>
      <c r="I32" s="16"/>
      <c r="K32" s="8"/>
      <c r="L32" s="7"/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-8.3199999999999363</v>
      </c>
      <c r="T32" s="16">
        <v>0</v>
      </c>
      <c r="U32" s="16">
        <v>-8.4000000000000341</v>
      </c>
      <c r="V32" s="16">
        <v>65.190000000000055</v>
      </c>
      <c r="W32" s="16">
        <v>0</v>
      </c>
      <c r="X32" s="16">
        <v>0</v>
      </c>
      <c r="Z32" s="13">
        <f t="shared" si="8"/>
        <v>48.470000000000084</v>
      </c>
      <c r="AB32" s="8"/>
      <c r="AC32" s="7"/>
    </row>
    <row r="33" spans="2:29" hidden="1" outlineLevel="1">
      <c r="B33" s="19" t="s">
        <v>105</v>
      </c>
      <c r="C33" s="19" t="s">
        <v>315</v>
      </c>
      <c r="D33" s="16"/>
      <c r="E33" s="16"/>
      <c r="F33" s="16"/>
      <c r="G33" s="16"/>
      <c r="H33" s="16"/>
      <c r="I33" s="16"/>
      <c r="K33" s="8"/>
      <c r="L33" s="7"/>
      <c r="M33" s="16">
        <v>38.730000000000018</v>
      </c>
      <c r="N33" s="16">
        <v>323.19999999999982</v>
      </c>
      <c r="O33" s="16">
        <v>204.68000000000043</v>
      </c>
      <c r="P33" s="16">
        <v>-2495.4199999999996</v>
      </c>
      <c r="Q33" s="16">
        <v>2734.0099999999998</v>
      </c>
      <c r="R33" s="16">
        <v>-185.94999999999976</v>
      </c>
      <c r="S33" s="16">
        <v>-20.630000000000038</v>
      </c>
      <c r="T33" s="16">
        <v>-435.06000000000034</v>
      </c>
      <c r="U33" s="16">
        <v>-354.74000000000018</v>
      </c>
      <c r="V33" s="16">
        <v>372.00000000000006</v>
      </c>
      <c r="W33" s="16">
        <v>-71.689999999999984</v>
      </c>
      <c r="X33" s="16">
        <v>335.24000000000007</v>
      </c>
      <c r="Z33" s="13">
        <f t="shared" si="8"/>
        <v>444.37000000000006</v>
      </c>
      <c r="AB33" s="8"/>
      <c r="AC33" s="7"/>
    </row>
    <row r="34" spans="2:29" hidden="1" outlineLevel="1">
      <c r="B34" s="19" t="s">
        <v>225</v>
      </c>
      <c r="C34" s="19" t="s">
        <v>239</v>
      </c>
      <c r="D34" s="16"/>
      <c r="E34" s="16"/>
      <c r="F34" s="16"/>
      <c r="G34" s="16"/>
      <c r="H34" s="16"/>
      <c r="I34" s="16"/>
      <c r="K34" s="8"/>
      <c r="L34" s="7"/>
      <c r="M34" s="16">
        <v>0</v>
      </c>
      <c r="N34" s="16">
        <v>-203393.81</v>
      </c>
      <c r="O34" s="16">
        <v>-26283.76999999999</v>
      </c>
      <c r="P34" s="16">
        <v>-30617.14</v>
      </c>
      <c r="Q34" s="16">
        <v>2659.48</v>
      </c>
      <c r="R34" s="16">
        <v>-855558.8600000001</v>
      </c>
      <c r="S34" s="16">
        <v>121227.4</v>
      </c>
      <c r="T34" s="16">
        <v>-27068.420000000013</v>
      </c>
      <c r="U34" s="16">
        <v>-1587.6600000000035</v>
      </c>
      <c r="V34" s="16">
        <v>-29690.770000000019</v>
      </c>
      <c r="W34" s="16">
        <v>11440.039999999979</v>
      </c>
      <c r="X34" s="16">
        <v>123886.29000000004</v>
      </c>
      <c r="Z34" s="13">
        <f t="shared" si="8"/>
        <v>-914987.2200000002</v>
      </c>
      <c r="AB34" s="8"/>
      <c r="AC34" s="7"/>
    </row>
    <row r="35" spans="2:29" hidden="1" outlineLevel="1">
      <c r="B35" s="19" t="s">
        <v>133</v>
      </c>
      <c r="C35" s="19" t="s">
        <v>240</v>
      </c>
      <c r="D35" s="16"/>
      <c r="E35" s="16"/>
      <c r="F35" s="16"/>
      <c r="G35" s="16"/>
      <c r="H35" s="16"/>
      <c r="I35" s="16"/>
      <c r="K35" s="8"/>
      <c r="L35" s="7"/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-481.04</v>
      </c>
      <c r="V35" s="16">
        <v>0</v>
      </c>
      <c r="W35" s="16">
        <v>0</v>
      </c>
      <c r="X35" s="16">
        <v>0</v>
      </c>
      <c r="Z35" s="13">
        <f t="shared" si="8"/>
        <v>-481.04</v>
      </c>
      <c r="AB35" s="8"/>
      <c r="AC35" s="7"/>
    </row>
    <row r="36" spans="2:29" hidden="1" outlineLevel="1">
      <c r="B36" s="19" t="s">
        <v>134</v>
      </c>
      <c r="C36" s="19" t="s">
        <v>241</v>
      </c>
      <c r="D36" s="16"/>
      <c r="E36" s="16"/>
      <c r="F36" s="16"/>
      <c r="G36" s="16"/>
      <c r="H36" s="16"/>
      <c r="I36" s="16"/>
      <c r="K36" s="8"/>
      <c r="L36" s="7"/>
      <c r="M36" s="16">
        <v>0</v>
      </c>
      <c r="N36" s="16">
        <v>0</v>
      </c>
      <c r="O36" s="16">
        <v>-61.229999999999791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-1291.5</v>
      </c>
      <c r="Z36" s="13">
        <f t="shared" si="8"/>
        <v>-1352.7299999999998</v>
      </c>
      <c r="AB36" s="8"/>
      <c r="AC36" s="7"/>
    </row>
    <row r="37" spans="2:29" hidden="1" outlineLevel="1">
      <c r="B37" s="19" t="s">
        <v>135</v>
      </c>
      <c r="C37" s="19" t="s">
        <v>242</v>
      </c>
      <c r="D37" s="16"/>
      <c r="E37" s="16"/>
      <c r="F37" s="16"/>
      <c r="G37" s="16"/>
      <c r="H37" s="16"/>
      <c r="I37" s="16"/>
      <c r="K37" s="8"/>
      <c r="L37" s="7"/>
      <c r="M37" s="16">
        <v>0</v>
      </c>
      <c r="N37" s="16">
        <v>55.06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Z37" s="13">
        <f t="shared" si="8"/>
        <v>55.06</v>
      </c>
      <c r="AB37" s="8"/>
      <c r="AC37" s="7"/>
    </row>
    <row r="38" spans="2:29" hidden="1" outlineLevel="1">
      <c r="B38" s="19" t="s">
        <v>107</v>
      </c>
      <c r="C38" s="19" t="s">
        <v>255</v>
      </c>
      <c r="D38" s="16"/>
      <c r="E38" s="16"/>
      <c r="F38" s="16"/>
      <c r="G38" s="16"/>
      <c r="H38" s="16"/>
      <c r="I38" s="16"/>
      <c r="K38" s="8"/>
      <c r="L38" s="7"/>
      <c r="M38" s="16">
        <v>0</v>
      </c>
      <c r="N38" s="16">
        <v>477.83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Z38" s="13">
        <f t="shared" si="8"/>
        <v>477.83</v>
      </c>
      <c r="AB38" s="8"/>
      <c r="AC38" s="7"/>
    </row>
    <row r="39" spans="2:29" hidden="1" outlineLevel="1">
      <c r="B39" s="19" t="s">
        <v>136</v>
      </c>
      <c r="C39" s="19" t="s">
        <v>256</v>
      </c>
      <c r="D39" s="16"/>
      <c r="E39" s="16"/>
      <c r="F39" s="16"/>
      <c r="G39" s="16"/>
      <c r="H39" s="16"/>
      <c r="I39" s="16"/>
      <c r="K39" s="8"/>
      <c r="L39" s="7"/>
      <c r="M39" s="16">
        <v>0</v>
      </c>
      <c r="N39" s="16">
        <v>0</v>
      </c>
      <c r="O39" s="16">
        <v>-14523.93</v>
      </c>
      <c r="P39" s="16">
        <v>0</v>
      </c>
      <c r="Q39" s="16">
        <v>1723.58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Z39" s="13">
        <f t="shared" si="8"/>
        <v>-12800.35</v>
      </c>
      <c r="AB39" s="8"/>
      <c r="AC39" s="7"/>
    </row>
    <row r="40" spans="2:29" hidden="1" outlineLevel="1">
      <c r="B40" s="19" t="s">
        <v>108</v>
      </c>
      <c r="C40" s="19" t="s">
        <v>257</v>
      </c>
      <c r="D40" s="16"/>
      <c r="E40" s="16"/>
      <c r="F40" s="16"/>
      <c r="G40" s="16"/>
      <c r="H40" s="16"/>
      <c r="I40" s="16"/>
      <c r="K40" s="8"/>
      <c r="L40" s="7"/>
      <c r="M40" s="16">
        <v>0</v>
      </c>
      <c r="N40" s="16">
        <v>0</v>
      </c>
      <c r="O40" s="16">
        <v>5451.28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4873.5600000000004</v>
      </c>
      <c r="W40" s="16">
        <v>0</v>
      </c>
      <c r="X40" s="16">
        <v>0</v>
      </c>
      <c r="Z40" s="13">
        <f t="shared" si="8"/>
        <v>10324.84</v>
      </c>
      <c r="AB40" s="8"/>
      <c r="AC40" s="7"/>
    </row>
    <row r="41" spans="2:29" hidden="1" outlineLevel="1">
      <c r="B41" s="19" t="s">
        <v>109</v>
      </c>
      <c r="C41" s="19" t="s">
        <v>258</v>
      </c>
      <c r="D41" s="16"/>
      <c r="E41" s="16"/>
      <c r="F41" s="16"/>
      <c r="G41" s="16"/>
      <c r="H41" s="16"/>
      <c r="I41" s="16"/>
      <c r="K41" s="8"/>
      <c r="L41" s="7"/>
      <c r="M41" s="16">
        <v>0</v>
      </c>
      <c r="N41" s="16">
        <v>0</v>
      </c>
      <c r="O41" s="16">
        <v>0</v>
      </c>
      <c r="P41" s="16">
        <v>0</v>
      </c>
      <c r="Q41" s="16">
        <v>-221.13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-925.82</v>
      </c>
      <c r="X41" s="16">
        <v>0</v>
      </c>
      <c r="Z41" s="13">
        <f t="shared" si="8"/>
        <v>-1146.95</v>
      </c>
      <c r="AB41" s="8"/>
      <c r="AC41" s="7"/>
    </row>
    <row r="42" spans="2:29" hidden="1" outlineLevel="1">
      <c r="B42" s="19" t="s">
        <v>110</v>
      </c>
      <c r="C42" s="19" t="s">
        <v>259</v>
      </c>
      <c r="D42" s="16"/>
      <c r="E42" s="16"/>
      <c r="F42" s="16"/>
      <c r="G42" s="16"/>
      <c r="H42" s="16"/>
      <c r="I42" s="16"/>
      <c r="K42" s="8"/>
      <c r="L42" s="7"/>
      <c r="M42" s="16">
        <v>0</v>
      </c>
      <c r="N42" s="16">
        <v>961.38</v>
      </c>
      <c r="O42" s="16">
        <v>192.62</v>
      </c>
      <c r="P42" s="16">
        <v>433.62</v>
      </c>
      <c r="Q42" s="16">
        <v>867.66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530.49</v>
      </c>
      <c r="X42" s="16">
        <v>0</v>
      </c>
      <c r="Z42" s="13">
        <f t="shared" si="8"/>
        <v>2985.7699999999995</v>
      </c>
      <c r="AB42" s="8"/>
      <c r="AC42" s="7"/>
    </row>
    <row r="43" spans="2:29" hidden="1" outlineLevel="1">
      <c r="B43" s="19" t="s">
        <v>138</v>
      </c>
      <c r="C43" s="19" t="s">
        <v>338</v>
      </c>
      <c r="D43" s="16"/>
      <c r="E43" s="16"/>
      <c r="F43" s="16"/>
      <c r="G43" s="16"/>
      <c r="H43" s="16"/>
      <c r="I43" s="16"/>
      <c r="K43" s="8"/>
      <c r="L43" s="7"/>
      <c r="M43" s="16">
        <v>0</v>
      </c>
      <c r="N43" s="16">
        <v>0</v>
      </c>
      <c r="O43" s="16">
        <v>-8213.49</v>
      </c>
      <c r="P43" s="16">
        <v>-22407.38</v>
      </c>
      <c r="Q43" s="16">
        <v>-6090</v>
      </c>
      <c r="R43" s="16">
        <v>-3475.5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25.43</v>
      </c>
      <c r="Z43" s="13">
        <f t="shared" si="8"/>
        <v>-40160.94</v>
      </c>
      <c r="AB43" s="8"/>
      <c r="AC43" s="7"/>
    </row>
    <row r="44" spans="2:29" hidden="1" outlineLevel="1">
      <c r="B44" s="19" t="s">
        <v>111</v>
      </c>
      <c r="C44" s="19" t="s">
        <v>260</v>
      </c>
      <c r="D44" s="16"/>
      <c r="E44" s="16"/>
      <c r="F44" s="16"/>
      <c r="G44" s="16"/>
      <c r="H44" s="16"/>
      <c r="I44" s="16"/>
      <c r="K44" s="8"/>
      <c r="L44" s="7"/>
      <c r="M44" s="16">
        <v>0</v>
      </c>
      <c r="N44" s="16">
        <v>0</v>
      </c>
      <c r="O44" s="16">
        <v>0</v>
      </c>
      <c r="P44" s="16">
        <v>0</v>
      </c>
      <c r="Q44" s="16">
        <v>5.14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Z44" s="13">
        <f t="shared" si="8"/>
        <v>5.14</v>
      </c>
      <c r="AB44" s="8"/>
      <c r="AC44" s="7"/>
    </row>
    <row r="45" spans="2:29" hidden="1" outlineLevel="1">
      <c r="B45" s="19" t="s">
        <v>113</v>
      </c>
      <c r="C45" s="19" t="s">
        <v>261</v>
      </c>
      <c r="D45" s="16"/>
      <c r="E45" s="16"/>
      <c r="F45" s="16"/>
      <c r="G45" s="16"/>
      <c r="H45" s="16"/>
      <c r="I45" s="16"/>
      <c r="K45" s="8"/>
      <c r="L45" s="7"/>
      <c r="M45" s="16">
        <v>98.91</v>
      </c>
      <c r="N45" s="16">
        <v>98.91</v>
      </c>
      <c r="O45" s="16">
        <v>-220.20000000000027</v>
      </c>
      <c r="P45" s="16">
        <v>0</v>
      </c>
      <c r="Q45" s="16">
        <v>-81.93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Z45" s="13">
        <f t="shared" si="8"/>
        <v>-104.31000000000029</v>
      </c>
      <c r="AB45" s="8"/>
      <c r="AC45" s="7"/>
    </row>
    <row r="46" spans="2:29" hidden="1" outlineLevel="1">
      <c r="B46" s="19" t="s">
        <v>139</v>
      </c>
      <c r="C46" s="19" t="s">
        <v>262</v>
      </c>
      <c r="D46" s="16"/>
      <c r="E46" s="16"/>
      <c r="F46" s="16"/>
      <c r="G46" s="16"/>
      <c r="H46" s="16"/>
      <c r="I46" s="16"/>
      <c r="K46" s="8"/>
      <c r="L46" s="7"/>
      <c r="M46" s="16">
        <v>0</v>
      </c>
      <c r="N46" s="16">
        <v>0</v>
      </c>
      <c r="O46" s="16">
        <v>-100.99</v>
      </c>
      <c r="P46" s="16">
        <v>-0.01</v>
      </c>
      <c r="Q46" s="16">
        <v>0</v>
      </c>
      <c r="R46" s="16">
        <v>0</v>
      </c>
      <c r="S46" s="16">
        <v>0</v>
      </c>
      <c r="T46" s="16">
        <v>0</v>
      </c>
      <c r="U46" s="16">
        <v>-858.61</v>
      </c>
      <c r="V46" s="16">
        <v>0</v>
      </c>
      <c r="W46" s="16">
        <v>0</v>
      </c>
      <c r="X46" s="16">
        <v>0</v>
      </c>
      <c r="Z46" s="13">
        <f t="shared" si="8"/>
        <v>-959.61</v>
      </c>
      <c r="AB46" s="8"/>
      <c r="AC46" s="7"/>
    </row>
    <row r="47" spans="2:29" hidden="1" outlineLevel="1">
      <c r="B47" s="19" t="s">
        <v>114</v>
      </c>
      <c r="C47" s="19" t="s">
        <v>263</v>
      </c>
      <c r="D47" s="16"/>
      <c r="E47" s="16"/>
      <c r="F47" s="16"/>
      <c r="G47" s="16"/>
      <c r="H47" s="16"/>
      <c r="I47" s="16"/>
      <c r="K47" s="8"/>
      <c r="L47" s="7"/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-245.03</v>
      </c>
      <c r="V47" s="16">
        <v>0.01</v>
      </c>
      <c r="W47" s="16">
        <v>0</v>
      </c>
      <c r="X47" s="16">
        <v>0</v>
      </c>
      <c r="Z47" s="13">
        <f t="shared" si="8"/>
        <v>-245.02</v>
      </c>
      <c r="AB47" s="8"/>
      <c r="AC47" s="7"/>
    </row>
    <row r="48" spans="2:29" hidden="1" outlineLevel="1">
      <c r="B48" s="19" t="s">
        <v>115</v>
      </c>
      <c r="C48" s="19" t="s">
        <v>264</v>
      </c>
      <c r="D48" s="16"/>
      <c r="E48" s="16"/>
      <c r="F48" s="16"/>
      <c r="G48" s="16"/>
      <c r="H48" s="16"/>
      <c r="I48" s="16"/>
      <c r="K48" s="8"/>
      <c r="L48" s="7"/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-107.47000000000003</v>
      </c>
      <c r="T48" s="16">
        <v>-34.950000000000003</v>
      </c>
      <c r="U48" s="16">
        <v>357.54999999999995</v>
      </c>
      <c r="V48" s="16">
        <v>-513.30999999999995</v>
      </c>
      <c r="W48" s="16">
        <v>0</v>
      </c>
      <c r="X48" s="16">
        <v>0</v>
      </c>
      <c r="Z48" s="13">
        <f t="shared" si="8"/>
        <v>-298.18</v>
      </c>
      <c r="AB48" s="8"/>
      <c r="AC48" s="7"/>
    </row>
    <row r="49" spans="2:29" hidden="1" outlineLevel="1">
      <c r="B49" s="19" t="s">
        <v>116</v>
      </c>
      <c r="C49" s="19" t="s">
        <v>265</v>
      </c>
      <c r="D49" s="16"/>
      <c r="E49" s="16"/>
      <c r="F49" s="16"/>
      <c r="G49" s="16"/>
      <c r="H49" s="16"/>
      <c r="I49" s="16"/>
      <c r="K49" s="8"/>
      <c r="L49" s="7"/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5932.12</v>
      </c>
      <c r="W49" s="16">
        <v>0</v>
      </c>
      <c r="X49" s="16">
        <v>0</v>
      </c>
      <c r="Z49" s="13">
        <f t="shared" si="8"/>
        <v>5932.12</v>
      </c>
      <c r="AB49" s="8"/>
      <c r="AC49" s="7"/>
    </row>
    <row r="50" spans="2:29" hidden="1" outlineLevel="1">
      <c r="B50" s="19" t="s">
        <v>117</v>
      </c>
      <c r="C50" s="19" t="s">
        <v>266</v>
      </c>
      <c r="D50" s="16"/>
      <c r="E50" s="16"/>
      <c r="F50" s="16"/>
      <c r="G50" s="16"/>
      <c r="H50" s="16"/>
      <c r="I50" s="16"/>
      <c r="K50" s="8"/>
      <c r="L50" s="7"/>
      <c r="M50" s="16">
        <v>0</v>
      </c>
      <c r="N50" s="16">
        <v>73.78</v>
      </c>
      <c r="O50" s="16">
        <v>-23.84</v>
      </c>
      <c r="P50" s="16">
        <v>317.93</v>
      </c>
      <c r="Q50" s="16">
        <v>0</v>
      </c>
      <c r="R50" s="16">
        <v>0</v>
      </c>
      <c r="S50" s="16">
        <v>0</v>
      </c>
      <c r="T50" s="16">
        <v>0</v>
      </c>
      <c r="U50" s="16">
        <v>-21545.54</v>
      </c>
      <c r="V50" s="16">
        <v>-865.45</v>
      </c>
      <c r="W50" s="16">
        <v>67.22999999999999</v>
      </c>
      <c r="X50" s="16">
        <v>0</v>
      </c>
      <c r="Z50" s="13">
        <f t="shared" si="8"/>
        <v>-21975.890000000003</v>
      </c>
      <c r="AB50" s="8"/>
      <c r="AC50" s="7"/>
    </row>
    <row r="51" spans="2:29" hidden="1" outlineLevel="1">
      <c r="B51" s="19" t="s">
        <v>141</v>
      </c>
      <c r="C51" s="19" t="s">
        <v>267</v>
      </c>
      <c r="D51" s="16"/>
      <c r="E51" s="16"/>
      <c r="F51" s="16"/>
      <c r="G51" s="16"/>
      <c r="H51" s="16"/>
      <c r="I51" s="16"/>
      <c r="K51" s="8"/>
      <c r="L51" s="7"/>
      <c r="M51" s="16">
        <v>0</v>
      </c>
      <c r="N51" s="16">
        <v>320.77999999999997</v>
      </c>
      <c r="O51" s="16">
        <v>0</v>
      </c>
      <c r="P51" s="16">
        <v>0</v>
      </c>
      <c r="Q51" s="16">
        <v>0</v>
      </c>
      <c r="R51" s="16">
        <v>774.88</v>
      </c>
      <c r="S51" s="16">
        <v>2758.1099999999997</v>
      </c>
      <c r="T51" s="16">
        <v>-3853.77</v>
      </c>
      <c r="U51" s="16">
        <v>-2.8421709430404007E-14</v>
      </c>
      <c r="V51" s="16">
        <v>0</v>
      </c>
      <c r="W51" s="16">
        <v>285.37</v>
      </c>
      <c r="X51" s="16">
        <v>-285.37</v>
      </c>
      <c r="Z51" s="13">
        <f t="shared" si="8"/>
        <v>-4.5474735088646412E-13</v>
      </c>
      <c r="AB51" s="8"/>
      <c r="AC51" s="7"/>
    </row>
    <row r="52" spans="2:29" hidden="1" outlineLevel="1">
      <c r="B52" s="19" t="s">
        <v>118</v>
      </c>
      <c r="C52" s="19" t="s">
        <v>268</v>
      </c>
      <c r="D52" s="16"/>
      <c r="E52" s="16"/>
      <c r="F52" s="16"/>
      <c r="G52" s="16"/>
      <c r="H52" s="16"/>
      <c r="I52" s="16"/>
      <c r="K52" s="8"/>
      <c r="L52" s="7"/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-2526</v>
      </c>
      <c r="V52" s="16">
        <v>0</v>
      </c>
      <c r="W52" s="16">
        <v>0</v>
      </c>
      <c r="X52" s="16">
        <v>0</v>
      </c>
      <c r="Z52" s="13">
        <f t="shared" si="8"/>
        <v>-2526</v>
      </c>
      <c r="AB52" s="8"/>
      <c r="AC52" s="7"/>
    </row>
    <row r="53" spans="2:29" hidden="1" outlineLevel="1">
      <c r="B53" s="19" t="s">
        <v>142</v>
      </c>
      <c r="C53" s="19" t="s">
        <v>269</v>
      </c>
      <c r="D53" s="16"/>
      <c r="E53" s="16"/>
      <c r="F53" s="16"/>
      <c r="G53" s="16"/>
      <c r="H53" s="16"/>
      <c r="I53" s="16"/>
      <c r="K53" s="8"/>
      <c r="L53" s="7"/>
      <c r="M53" s="16">
        <v>0</v>
      </c>
      <c r="N53" s="16">
        <v>-18600.96</v>
      </c>
      <c r="O53" s="16">
        <v>0</v>
      </c>
      <c r="P53" s="16">
        <v>-510.81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-1776.16</v>
      </c>
      <c r="X53" s="16">
        <v>0</v>
      </c>
      <c r="Z53" s="13">
        <f t="shared" si="8"/>
        <v>-20887.93</v>
      </c>
      <c r="AB53" s="8"/>
      <c r="AC53" s="7"/>
    </row>
    <row r="54" spans="2:29" hidden="1" outlineLevel="1">
      <c r="B54" s="19" t="s">
        <v>121</v>
      </c>
      <c r="C54" t="s">
        <v>270</v>
      </c>
      <c r="D54" s="16"/>
      <c r="E54" s="16"/>
      <c r="F54" s="16"/>
      <c r="G54" s="16"/>
      <c r="H54" s="16"/>
      <c r="I54" s="16"/>
      <c r="K54" s="8"/>
      <c r="L54" s="7"/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1534.65</v>
      </c>
      <c r="W54" s="16">
        <v>1534.66</v>
      </c>
      <c r="X54" s="16">
        <v>0</v>
      </c>
      <c r="Z54" s="13">
        <f t="shared" si="8"/>
        <v>3069.3100000000004</v>
      </c>
      <c r="AB54" s="8"/>
      <c r="AC54" s="7"/>
    </row>
    <row r="55" spans="2:29" hidden="1" outlineLevel="1">
      <c r="B55" s="19" t="s">
        <v>226</v>
      </c>
      <c r="C55" t="s">
        <v>271</v>
      </c>
      <c r="D55" s="16"/>
      <c r="E55" s="16"/>
      <c r="F55" s="16"/>
      <c r="G55" s="16"/>
      <c r="H55" s="16"/>
      <c r="I55" s="16"/>
      <c r="K55" s="8"/>
      <c r="L55" s="7"/>
      <c r="M55" s="16">
        <v>0</v>
      </c>
      <c r="N55" s="16">
        <v>0</v>
      </c>
      <c r="O55" s="16">
        <v>0</v>
      </c>
      <c r="P55" s="16">
        <v>-23699.79</v>
      </c>
      <c r="Q55" s="16">
        <v>23699.79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Z55" s="13">
        <f t="shared" si="8"/>
        <v>0</v>
      </c>
      <c r="AB55" s="8"/>
      <c r="AC55" s="7"/>
    </row>
    <row r="56" spans="2:29" hidden="1" outlineLevel="1">
      <c r="B56" s="19" t="s">
        <v>227</v>
      </c>
      <c r="C56" t="s">
        <v>272</v>
      </c>
      <c r="D56" s="16"/>
      <c r="E56" s="16"/>
      <c r="F56" s="16"/>
      <c r="G56" s="16"/>
      <c r="H56" s="16"/>
      <c r="I56" s="16"/>
      <c r="K56" s="8"/>
      <c r="L56" s="7"/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500</v>
      </c>
      <c r="V56" s="16">
        <v>0</v>
      </c>
      <c r="W56" s="16">
        <v>0</v>
      </c>
      <c r="X56" s="16">
        <v>0</v>
      </c>
      <c r="Z56" s="13">
        <f t="shared" si="8"/>
        <v>500</v>
      </c>
      <c r="AB56" s="8"/>
      <c r="AC56" s="7"/>
    </row>
    <row r="57" spans="2:29" hidden="1" outlineLevel="1">
      <c r="B57" s="19" t="s">
        <v>122</v>
      </c>
      <c r="C57" t="s">
        <v>273</v>
      </c>
      <c r="D57" s="16"/>
      <c r="E57" s="16"/>
      <c r="F57" s="16"/>
      <c r="G57" s="16"/>
      <c r="H57" s="16"/>
      <c r="I57" s="16"/>
      <c r="K57" s="8"/>
      <c r="L57" s="7"/>
      <c r="M57" s="16">
        <v>-40243.019999999997</v>
      </c>
      <c r="N57" s="16">
        <v>-6468.34</v>
      </c>
      <c r="O57" s="16">
        <v>-2968.38</v>
      </c>
      <c r="P57" s="16">
        <v>-12472.1</v>
      </c>
      <c r="Q57" s="16">
        <v>0</v>
      </c>
      <c r="R57" s="16">
        <v>935.27999999999975</v>
      </c>
      <c r="S57" s="16">
        <v>623.52</v>
      </c>
      <c r="T57" s="16">
        <v>-5840.7899999999991</v>
      </c>
      <c r="U57" s="16">
        <v>423.09000000000015</v>
      </c>
      <c r="V57" s="16">
        <v>-2786.3600000000006</v>
      </c>
      <c r="W57" s="16">
        <v>-646.12000000000012</v>
      </c>
      <c r="X57" s="16">
        <v>623.52</v>
      </c>
      <c r="Z57" s="13">
        <f t="shared" si="8"/>
        <v>-68819.7</v>
      </c>
      <c r="AB57" s="8"/>
      <c r="AC57" s="7"/>
    </row>
    <row r="58" spans="2:29" hidden="1" outlineLevel="1">
      <c r="B58" s="19" t="s">
        <v>144</v>
      </c>
      <c r="C58" t="s">
        <v>274</v>
      </c>
      <c r="D58" s="16"/>
      <c r="E58" s="16"/>
      <c r="F58" s="16"/>
      <c r="G58" s="16"/>
      <c r="H58" s="16"/>
      <c r="I58" s="16"/>
      <c r="K58" s="8"/>
      <c r="L58" s="7"/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-2975.1</v>
      </c>
      <c r="U58" s="16">
        <v>-3782.01</v>
      </c>
      <c r="V58" s="16">
        <v>0</v>
      </c>
      <c r="W58" s="16">
        <v>0</v>
      </c>
      <c r="X58" s="16">
        <v>0</v>
      </c>
      <c r="Z58" s="13">
        <f t="shared" si="8"/>
        <v>-6757.1100000000006</v>
      </c>
      <c r="AB58" s="8"/>
      <c r="AC58" s="7"/>
    </row>
    <row r="59" spans="2:29" hidden="1" outlineLevel="1">
      <c r="B59" s="19" t="s">
        <v>123</v>
      </c>
      <c r="C59" t="s">
        <v>275</v>
      </c>
      <c r="D59" s="16"/>
      <c r="E59" s="16"/>
      <c r="F59" s="16"/>
      <c r="G59" s="16"/>
      <c r="H59" s="16"/>
      <c r="I59" s="16"/>
      <c r="K59" s="8"/>
      <c r="L59" s="7"/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-1117.1099999999988</v>
      </c>
      <c r="S59" s="16">
        <v>45993.61</v>
      </c>
      <c r="T59" s="16">
        <v>-44876.5</v>
      </c>
      <c r="U59" s="16">
        <v>0</v>
      </c>
      <c r="V59" s="16">
        <v>0</v>
      </c>
      <c r="W59" s="16">
        <v>0</v>
      </c>
      <c r="X59" s="16">
        <v>0</v>
      </c>
      <c r="Z59" s="13">
        <f t="shared" si="8"/>
        <v>0</v>
      </c>
      <c r="AB59" s="8"/>
      <c r="AC59" s="7"/>
    </row>
    <row r="60" spans="2:29" hidden="1" outlineLevel="1">
      <c r="B60" s="19" t="s">
        <v>124</v>
      </c>
      <c r="C60" t="s">
        <v>276</v>
      </c>
      <c r="D60" s="16"/>
      <c r="E60" s="16"/>
      <c r="F60" s="16"/>
      <c r="G60" s="16"/>
      <c r="H60" s="16"/>
      <c r="I60" s="16"/>
      <c r="K60" s="8"/>
      <c r="L60" s="7"/>
      <c r="M60" s="16">
        <v>3366.16</v>
      </c>
      <c r="N60" s="16">
        <v>4972.68</v>
      </c>
      <c r="O60" s="16">
        <v>6979.2</v>
      </c>
      <c r="P60" s="16">
        <v>3838.56</v>
      </c>
      <c r="Q60" s="16">
        <v>2878.92</v>
      </c>
      <c r="R60" s="16">
        <v>872.4</v>
      </c>
      <c r="S60" s="16">
        <v>261.72000000000003</v>
      </c>
      <c r="T60" s="16">
        <v>174.48</v>
      </c>
      <c r="U60" s="16">
        <v>0</v>
      </c>
      <c r="V60" s="16">
        <v>436.2</v>
      </c>
      <c r="W60" s="16">
        <v>3053.4</v>
      </c>
      <c r="X60" s="16">
        <v>174.48</v>
      </c>
      <c r="Z60" s="13">
        <f t="shared" si="8"/>
        <v>27008.200000000008</v>
      </c>
      <c r="AB60" s="8"/>
      <c r="AC60" s="7"/>
    </row>
    <row r="61" spans="2:29" hidden="1" outlineLevel="1">
      <c r="B61" s="19" t="s">
        <v>126</v>
      </c>
      <c r="C61" t="s">
        <v>277</v>
      </c>
      <c r="D61" s="16"/>
      <c r="E61" s="16"/>
      <c r="F61" s="16"/>
      <c r="G61" s="16"/>
      <c r="H61" s="16"/>
      <c r="I61" s="16"/>
      <c r="K61" s="8"/>
      <c r="L61" s="7"/>
      <c r="M61" s="16">
        <v>5794.88</v>
      </c>
      <c r="N61" s="16">
        <v>-4477.12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Z61" s="13">
        <f t="shared" si="8"/>
        <v>1317.7600000000002</v>
      </c>
      <c r="AB61" s="8"/>
      <c r="AC61" s="7"/>
    </row>
    <row r="62" spans="2:29" hidden="1" outlineLevel="1">
      <c r="B62" s="19" t="s">
        <v>127</v>
      </c>
      <c r="C62" t="s">
        <v>278</v>
      </c>
      <c r="D62" s="16"/>
      <c r="E62" s="16"/>
      <c r="F62" s="16"/>
      <c r="G62" s="16"/>
      <c r="H62" s="16"/>
      <c r="I62" s="16"/>
      <c r="K62" s="8"/>
      <c r="L62" s="7"/>
      <c r="M62" s="16">
        <v>26746</v>
      </c>
      <c r="N62" s="16">
        <v>33540.800000000003</v>
      </c>
      <c r="O62" s="16">
        <v>33222.81</v>
      </c>
      <c r="P62" s="16">
        <v>28457.69</v>
      </c>
      <c r="Q62" s="16">
        <v>23241.53</v>
      </c>
      <c r="R62" s="16">
        <v>35969.61</v>
      </c>
      <c r="S62" s="16">
        <v>37762.42</v>
      </c>
      <c r="T62" s="16">
        <v>20905.2</v>
      </c>
      <c r="U62" s="16">
        <v>31921.61</v>
      </c>
      <c r="V62" s="16">
        <v>34032.400000000001</v>
      </c>
      <c r="W62" s="16">
        <v>29492.799999999999</v>
      </c>
      <c r="X62" s="16">
        <v>27130.52</v>
      </c>
      <c r="Z62" s="13">
        <f t="shared" si="8"/>
        <v>362423.39</v>
      </c>
      <c r="AB62" s="8"/>
      <c r="AC62" s="7"/>
    </row>
    <row r="63" spans="2:29" collapsed="1">
      <c r="B63" s="19"/>
      <c r="C63" s="19" t="s">
        <v>247</v>
      </c>
      <c r="D63" s="16"/>
      <c r="E63" s="16"/>
      <c r="F63" s="16"/>
      <c r="G63" s="16"/>
      <c r="H63" s="16"/>
      <c r="I63" s="16"/>
      <c r="K63" s="8"/>
      <c r="L63" s="7"/>
      <c r="M63" s="2">
        <f>SUM(M29:M62)</f>
        <v>-40105.379999999976</v>
      </c>
      <c r="N63" s="2">
        <f t="shared" ref="N63:Z63" si="9">SUM(N29:N62)</f>
        <v>-228286.27000000002</v>
      </c>
      <c r="O63" s="2">
        <f t="shared" si="9"/>
        <v>-76593.459999999992</v>
      </c>
      <c r="P63" s="2">
        <f t="shared" si="9"/>
        <v>-94526.74000000002</v>
      </c>
      <c r="Q63" s="2">
        <f t="shared" si="9"/>
        <v>25296.599999999991</v>
      </c>
      <c r="R63" s="2">
        <f t="shared" si="9"/>
        <v>-873157.75</v>
      </c>
      <c r="S63" s="2">
        <f t="shared" si="9"/>
        <v>169415.97000000003</v>
      </c>
      <c r="T63" s="2">
        <f t="shared" si="9"/>
        <v>-85084.590000000026</v>
      </c>
      <c r="U63" s="2">
        <f t="shared" si="9"/>
        <v>-35054.67</v>
      </c>
      <c r="V63" s="2">
        <f t="shared" si="9"/>
        <v>-22979.37000000001</v>
      </c>
      <c r="W63" s="2">
        <f t="shared" si="9"/>
        <v>9806.2399999999798</v>
      </c>
      <c r="X63" s="2">
        <f t="shared" si="9"/>
        <v>123293.61000000004</v>
      </c>
      <c r="Z63" s="2">
        <f t="shared" si="9"/>
        <v>-1127975.81</v>
      </c>
      <c r="AB63" s="8"/>
      <c r="AC63" s="7"/>
    </row>
    <row r="64" spans="2:29">
      <c r="B64" s="19"/>
      <c r="D64" s="16"/>
      <c r="E64" s="16"/>
      <c r="F64" s="16"/>
      <c r="G64" s="16"/>
      <c r="H64" s="16"/>
      <c r="I64" s="16"/>
      <c r="K64" s="8"/>
      <c r="L64" s="7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Z64" s="16"/>
      <c r="AB64" s="8"/>
      <c r="AC64" s="7"/>
    </row>
    <row r="65" spans="2:29">
      <c r="B65" s="19"/>
      <c r="C65" s="3" t="s">
        <v>202</v>
      </c>
      <c r="D65" s="16"/>
      <c r="E65" s="16"/>
      <c r="F65" s="16"/>
      <c r="G65" s="16"/>
      <c r="H65" s="16"/>
      <c r="I65" s="16"/>
      <c r="K65" s="8"/>
      <c r="L65" s="7"/>
      <c r="M65" s="4">
        <f t="shared" ref="M65:X65" si="10">M22+M63+M27</f>
        <v>54949280.520000011</v>
      </c>
      <c r="N65" s="4">
        <f t="shared" si="10"/>
        <v>48394795.730000004</v>
      </c>
      <c r="O65" s="4">
        <f t="shared" si="10"/>
        <v>47694389.409999996</v>
      </c>
      <c r="P65" s="4">
        <f t="shared" si="10"/>
        <v>45460106.140000001</v>
      </c>
      <c r="Q65" s="4">
        <f t="shared" si="10"/>
        <v>47608571.200000003</v>
      </c>
      <c r="R65" s="4">
        <f t="shared" si="10"/>
        <v>42572046.410000011</v>
      </c>
      <c r="S65" s="4">
        <f t="shared" si="10"/>
        <v>57601774.870000012</v>
      </c>
      <c r="T65" s="4">
        <f t="shared" si="10"/>
        <v>58471529.32</v>
      </c>
      <c r="U65" s="4">
        <f t="shared" si="10"/>
        <v>55369984.229999989</v>
      </c>
      <c r="V65" s="4">
        <f t="shared" si="10"/>
        <v>53077198.449999996</v>
      </c>
      <c r="W65" s="4">
        <f t="shared" si="10"/>
        <v>54295153.079999998</v>
      </c>
      <c r="X65" s="4">
        <f t="shared" si="10"/>
        <v>62841303.289999992</v>
      </c>
      <c r="Z65" s="4">
        <f>Z22+Z63+Z27</f>
        <v>628336132.6500001</v>
      </c>
      <c r="AB65" s="9" t="s">
        <v>203</v>
      </c>
      <c r="AC65" s="7"/>
    </row>
    <row r="66" spans="2:29">
      <c r="E66" s="13"/>
      <c r="F66" s="13"/>
      <c r="G66" s="13"/>
      <c r="H66" s="13"/>
      <c r="I66" s="13"/>
      <c r="K66" s="7"/>
      <c r="L66" s="7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AB66" s="7"/>
      <c r="AC66" s="7"/>
    </row>
    <row r="67" spans="2:29" ht="15" hidden="1" customHeight="1" outlineLevel="1">
      <c r="B67" s="19">
        <v>500100</v>
      </c>
      <c r="C67" s="19" t="s">
        <v>279</v>
      </c>
      <c r="D67" s="19"/>
      <c r="E67" s="20">
        <v>0</v>
      </c>
      <c r="F67" s="20">
        <v>0</v>
      </c>
      <c r="G67" s="20">
        <v>-88648.78</v>
      </c>
      <c r="H67" s="20">
        <v>-82285.849999999991</v>
      </c>
      <c r="I67" s="20">
        <v>0</v>
      </c>
      <c r="K67" s="7"/>
      <c r="L67" s="7"/>
      <c r="M67" s="1">
        <v>-56972.52</v>
      </c>
      <c r="N67" s="1">
        <v>-56242.559999999998</v>
      </c>
      <c r="O67" s="1">
        <v>-29401</v>
      </c>
      <c r="P67" s="1">
        <v>73467.490000000005</v>
      </c>
      <c r="Q67" s="1">
        <v>-38388.97</v>
      </c>
      <c r="R67" s="1">
        <v>356.86999999999989</v>
      </c>
      <c r="S67" s="1">
        <v>-315645.34999999998</v>
      </c>
      <c r="T67" s="1">
        <v>493987.14999999997</v>
      </c>
      <c r="U67" s="1">
        <v>-308073.37</v>
      </c>
      <c r="V67" s="1">
        <v>43480.39</v>
      </c>
      <c r="W67" s="1">
        <v>-33758.51</v>
      </c>
      <c r="X67" s="1">
        <v>-85244.38</v>
      </c>
      <c r="Z67" s="13">
        <f t="shared" ref="Z67:Z122" si="11">SUM(M67:X67)</f>
        <v>-312434.76</v>
      </c>
      <c r="AB67" s="7"/>
      <c r="AC67" s="7"/>
    </row>
    <row r="68" spans="2:29" ht="15" hidden="1" customHeight="1" outlineLevel="1">
      <c r="B68" s="19">
        <v>500102</v>
      </c>
      <c r="C68" s="19" t="s">
        <v>280</v>
      </c>
      <c r="D68" s="19"/>
      <c r="E68" s="20">
        <v>-199555.77</v>
      </c>
      <c r="F68" s="20">
        <v>-231427.84</v>
      </c>
      <c r="G68" s="20">
        <v>-242194.78</v>
      </c>
      <c r="H68" s="20">
        <v>-261959.32999999996</v>
      </c>
      <c r="I68" s="20">
        <v>-248639.58</v>
      </c>
      <c r="K68" s="7"/>
      <c r="L68" s="7"/>
      <c r="M68" s="1">
        <v>538321.92999999993</v>
      </c>
      <c r="N68" s="1">
        <v>531451.39</v>
      </c>
      <c r="O68" s="1">
        <v>655184.52</v>
      </c>
      <c r="P68" s="1">
        <v>585256.55000000005</v>
      </c>
      <c r="Q68" s="1">
        <v>542148.13</v>
      </c>
      <c r="R68" s="1">
        <v>577554.07999999996</v>
      </c>
      <c r="S68" s="1">
        <v>590703.58000000007</v>
      </c>
      <c r="T68" s="1">
        <v>532143.69999999995</v>
      </c>
      <c r="U68" s="1">
        <v>568770.5</v>
      </c>
      <c r="V68" s="1">
        <v>508358.06000000011</v>
      </c>
      <c r="W68" s="1">
        <v>528044.36</v>
      </c>
      <c r="X68" s="1">
        <v>601955.8600000001</v>
      </c>
      <c r="Z68" s="13">
        <f t="shared" si="11"/>
        <v>6759892.6600000011</v>
      </c>
      <c r="AB68" s="7"/>
      <c r="AC68" s="7"/>
    </row>
    <row r="69" spans="2:29" ht="15" hidden="1" customHeight="1" outlineLevel="1">
      <c r="B69" s="19">
        <v>500110</v>
      </c>
      <c r="C69" s="19" t="s">
        <v>243</v>
      </c>
      <c r="D69" s="19"/>
      <c r="E69" s="20">
        <v>0</v>
      </c>
      <c r="F69" s="20">
        <v>0</v>
      </c>
      <c r="G69" s="20">
        <v>22797.66</v>
      </c>
      <c r="H69" s="20">
        <v>31577.45</v>
      </c>
      <c r="I69" s="20">
        <v>0</v>
      </c>
      <c r="K69" s="7"/>
      <c r="L69" s="7"/>
      <c r="M69" s="1">
        <v>-205309.42</v>
      </c>
      <c r="N69" s="1">
        <v>-204502</v>
      </c>
      <c r="O69" s="1">
        <v>-224536.21</v>
      </c>
      <c r="P69" s="1">
        <v>-220923.94</v>
      </c>
      <c r="Q69" s="1">
        <v>-193545.72999999998</v>
      </c>
      <c r="R69" s="1">
        <v>-198333.89</v>
      </c>
      <c r="S69" s="1">
        <v>-188471.65</v>
      </c>
      <c r="T69" s="1">
        <v>-205641.66</v>
      </c>
      <c r="U69" s="1">
        <v>-193871.71</v>
      </c>
      <c r="V69" s="1">
        <v>-228255.31999999998</v>
      </c>
      <c r="W69" s="1">
        <v>-209869.80000000002</v>
      </c>
      <c r="X69" s="1">
        <v>-198633.25</v>
      </c>
      <c r="Z69" s="13">
        <f t="shared" si="11"/>
        <v>-2471894.5799999996</v>
      </c>
      <c r="AB69" s="7"/>
      <c r="AC69" s="7"/>
    </row>
    <row r="70" spans="2:29" ht="15" hidden="1" customHeight="1" outlineLevel="1">
      <c r="B70" s="19">
        <v>500118</v>
      </c>
      <c r="C70" s="19" t="s">
        <v>281</v>
      </c>
      <c r="D70" s="19"/>
      <c r="E70" s="20">
        <v>0</v>
      </c>
      <c r="F70" s="20">
        <v>0</v>
      </c>
      <c r="G70" s="20">
        <v>992407.65000000014</v>
      </c>
      <c r="H70" s="20">
        <v>933801.18</v>
      </c>
      <c r="I70" s="20">
        <v>0</v>
      </c>
      <c r="K70" s="7"/>
      <c r="L70" s="7"/>
      <c r="M70" s="1">
        <v>29180.21</v>
      </c>
      <c r="N70" s="1">
        <v>3137.2200000000003</v>
      </c>
      <c r="O70" s="1">
        <v>27156.02</v>
      </c>
      <c r="P70" s="1">
        <v>25207.609999999997</v>
      </c>
      <c r="Q70" s="1">
        <v>22650.309999999998</v>
      </c>
      <c r="R70" s="1">
        <v>23709.760000000002</v>
      </c>
      <c r="S70" s="1">
        <v>25518.130000000005</v>
      </c>
      <c r="T70" s="1">
        <v>23106.969999999998</v>
      </c>
      <c r="U70" s="1">
        <v>24915.33</v>
      </c>
      <c r="V70" s="1">
        <v>23307.91</v>
      </c>
      <c r="W70" s="1">
        <v>23380.97</v>
      </c>
      <c r="X70" s="1">
        <v>26303.579999999998</v>
      </c>
      <c r="Z70" s="13">
        <f t="shared" si="11"/>
        <v>277574.02</v>
      </c>
      <c r="AB70" s="7"/>
      <c r="AC70" s="7"/>
    </row>
    <row r="71" spans="2:29" ht="15" hidden="1" customHeight="1" outlineLevel="1">
      <c r="B71" s="19">
        <v>500178</v>
      </c>
      <c r="C71" s="19" t="s">
        <v>282</v>
      </c>
      <c r="D71" s="19"/>
      <c r="E71" s="20">
        <v>0</v>
      </c>
      <c r="F71" s="20">
        <v>0</v>
      </c>
      <c r="G71" s="20">
        <v>-67804.98</v>
      </c>
      <c r="H71" s="20">
        <v>-205550.00999999998</v>
      </c>
      <c r="I71" s="20">
        <v>0</v>
      </c>
      <c r="K71" s="7"/>
      <c r="L71" s="7"/>
      <c r="M71" s="1">
        <v>1008379.3400000001</v>
      </c>
      <c r="N71" s="1">
        <v>924263.82</v>
      </c>
      <c r="O71" s="1">
        <v>1056545.81</v>
      </c>
      <c r="P71" s="1">
        <v>959692.39000000013</v>
      </c>
      <c r="Q71" s="1">
        <v>1018410.81</v>
      </c>
      <c r="R71" s="1">
        <v>1002627.97</v>
      </c>
      <c r="S71" s="1">
        <v>1102600.56</v>
      </c>
      <c r="T71" s="1">
        <v>367747.18999999983</v>
      </c>
      <c r="U71" s="1">
        <v>1316638.07</v>
      </c>
      <c r="V71" s="1">
        <v>982765.79999999993</v>
      </c>
      <c r="W71" s="1">
        <v>1041172.95</v>
      </c>
      <c r="X71" s="1">
        <v>1136457.54</v>
      </c>
      <c r="Z71" s="13">
        <f t="shared" si="11"/>
        <v>11917302.25</v>
      </c>
      <c r="AB71" s="7"/>
      <c r="AC71" s="7"/>
    </row>
    <row r="72" spans="2:29" ht="15" hidden="1" customHeight="1" outlineLevel="1">
      <c r="B72" s="19">
        <v>500200</v>
      </c>
      <c r="C72" s="19" t="s">
        <v>283</v>
      </c>
      <c r="D72" s="19"/>
      <c r="E72" s="20">
        <v>0</v>
      </c>
      <c r="F72" s="20">
        <v>0</v>
      </c>
      <c r="G72" s="20">
        <v>2408.98</v>
      </c>
      <c r="H72" s="20">
        <v>-1377.6999999999998</v>
      </c>
      <c r="I72" s="20">
        <v>0</v>
      </c>
      <c r="K72" s="7"/>
      <c r="L72" s="7"/>
      <c r="M72" s="1">
        <v>-97916.069999999992</v>
      </c>
      <c r="N72" s="1">
        <v>-419177.77</v>
      </c>
      <c r="O72" s="1">
        <v>63214.33</v>
      </c>
      <c r="P72" s="1">
        <v>-195518.12</v>
      </c>
      <c r="Q72" s="1">
        <v>-127213.75999999999</v>
      </c>
      <c r="R72" s="1">
        <v>-91352.27</v>
      </c>
      <c r="S72" s="1">
        <v>-427075.83</v>
      </c>
      <c r="T72" s="1">
        <v>83334.929999999993</v>
      </c>
      <c r="U72" s="1">
        <v>-178958.44</v>
      </c>
      <c r="V72" s="1">
        <v>-128623.3</v>
      </c>
      <c r="W72" s="1">
        <v>-282942.01</v>
      </c>
      <c r="X72" s="1">
        <v>-191099.06</v>
      </c>
      <c r="Z72" s="13">
        <f t="shared" si="11"/>
        <v>-1993327.37</v>
      </c>
      <c r="AB72" s="7"/>
      <c r="AC72" s="7"/>
    </row>
    <row r="73" spans="2:29" ht="15" hidden="1" customHeight="1" outlineLevel="1">
      <c r="B73" s="19">
        <v>500202</v>
      </c>
      <c r="C73" s="19" t="s">
        <v>284</v>
      </c>
      <c r="D73" s="19"/>
      <c r="E73" s="20">
        <v>0</v>
      </c>
      <c r="F73" s="20">
        <v>0</v>
      </c>
      <c r="G73" s="20">
        <v>946.99</v>
      </c>
      <c r="H73" s="20">
        <v>6917.1900000000005</v>
      </c>
      <c r="I73" s="20">
        <v>0</v>
      </c>
      <c r="K73" s="7"/>
      <c r="L73" s="7"/>
      <c r="M73" s="1">
        <v>25816.78</v>
      </c>
      <c r="N73" s="1">
        <v>-19168.82</v>
      </c>
      <c r="O73" s="1">
        <v>277.60000000000002</v>
      </c>
      <c r="P73" s="1">
        <v>2009.1000000000001</v>
      </c>
      <c r="Q73" s="1">
        <v>-570.70000000000005</v>
      </c>
      <c r="R73" s="1">
        <v>1683.65</v>
      </c>
      <c r="S73" s="1">
        <v>43539.09</v>
      </c>
      <c r="T73" s="1">
        <v>-25947.38</v>
      </c>
      <c r="U73" s="1">
        <v>6658.62</v>
      </c>
      <c r="V73" s="1">
        <v>-4707.0200000000004</v>
      </c>
      <c r="W73" s="1">
        <v>0</v>
      </c>
      <c r="X73" s="1">
        <v>7206.21</v>
      </c>
      <c r="Z73" s="13">
        <f t="shared" si="11"/>
        <v>36797.129999999997</v>
      </c>
      <c r="AB73" s="7"/>
      <c r="AC73" s="7"/>
    </row>
    <row r="74" spans="2:29" ht="15" hidden="1" customHeight="1" outlineLevel="1">
      <c r="B74" s="19">
        <v>500218</v>
      </c>
      <c r="C74" s="19" t="s">
        <v>285</v>
      </c>
      <c r="D74" s="19"/>
      <c r="E74" s="20">
        <v>37.11</v>
      </c>
      <c r="F74" s="20">
        <v>-78.19</v>
      </c>
      <c r="G74" s="20">
        <v>-85.67</v>
      </c>
      <c r="H74" s="20">
        <v>93.8</v>
      </c>
      <c r="I74" s="20">
        <v>-66.92</v>
      </c>
      <c r="K74" s="7"/>
      <c r="L74" s="7"/>
      <c r="M74" s="1">
        <v>1058.75</v>
      </c>
      <c r="N74" s="1">
        <v>3985.34</v>
      </c>
      <c r="O74" s="1">
        <v>-2415.9699999999998</v>
      </c>
      <c r="P74" s="1">
        <v>1178.9199999999998</v>
      </c>
      <c r="Q74" s="1">
        <v>235</v>
      </c>
      <c r="R74" s="1">
        <v>-220</v>
      </c>
      <c r="S74" s="1">
        <v>3570.83</v>
      </c>
      <c r="T74" s="1">
        <v>-776.3599999999999</v>
      </c>
      <c r="U74" s="1">
        <v>0</v>
      </c>
      <c r="V74" s="1">
        <v>77.819999999999993</v>
      </c>
      <c r="W74" s="1">
        <v>551.79999999999995</v>
      </c>
      <c r="X74" s="1">
        <v>1716.6</v>
      </c>
      <c r="Z74" s="13">
        <f t="shared" si="11"/>
        <v>8962.73</v>
      </c>
      <c r="AB74" s="7"/>
      <c r="AC74" s="7"/>
    </row>
    <row r="75" spans="2:29" ht="15" hidden="1" customHeight="1" outlineLevel="1">
      <c r="B75" s="19">
        <v>500250</v>
      </c>
      <c r="C75" s="19" t="s">
        <v>286</v>
      </c>
      <c r="D75" s="19"/>
      <c r="E75" s="20">
        <v>0</v>
      </c>
      <c r="F75" s="20">
        <v>0</v>
      </c>
      <c r="G75" s="20">
        <v>311244.03000000003</v>
      </c>
      <c r="H75" s="20">
        <v>390595.25</v>
      </c>
      <c r="I75" s="20">
        <v>0</v>
      </c>
      <c r="K75" s="7"/>
      <c r="L75" s="7"/>
      <c r="M75" s="1">
        <v>62.550000000000011</v>
      </c>
      <c r="N75" s="1">
        <v>-34.119999999999976</v>
      </c>
      <c r="O75" s="1">
        <v>-68.569999999999993</v>
      </c>
      <c r="P75" s="1">
        <v>-31.419999999999987</v>
      </c>
      <c r="Q75" s="1">
        <v>-73.340000000000018</v>
      </c>
      <c r="R75" s="1">
        <v>-114.50999999999999</v>
      </c>
      <c r="S75" s="1">
        <v>-321.19</v>
      </c>
      <c r="T75" s="1">
        <v>57.710000000000022</v>
      </c>
      <c r="U75" s="1">
        <v>-40.010000000000034</v>
      </c>
      <c r="V75" s="1">
        <v>61.340000000000032</v>
      </c>
      <c r="W75" s="1">
        <v>-56.44</v>
      </c>
      <c r="X75" s="1">
        <v>115.18999999999997</v>
      </c>
      <c r="Z75" s="13">
        <f t="shared" si="11"/>
        <v>-442.80999999999983</v>
      </c>
      <c r="AB75" s="7"/>
      <c r="AC75" s="7"/>
    </row>
    <row r="76" spans="2:29" ht="15" hidden="1" customHeight="1" outlineLevel="1">
      <c r="B76" s="19">
        <v>500278</v>
      </c>
      <c r="C76" s="19" t="s">
        <v>287</v>
      </c>
      <c r="D76" s="19"/>
      <c r="E76" s="20"/>
      <c r="F76" s="20"/>
      <c r="G76" s="20"/>
      <c r="H76" s="20"/>
      <c r="I76" s="20"/>
      <c r="K76" s="7"/>
      <c r="L76" s="7"/>
      <c r="M76" s="1">
        <v>260966.39</v>
      </c>
      <c r="N76" s="1">
        <v>583824.68999999994</v>
      </c>
      <c r="O76" s="1">
        <v>165645.08999999997</v>
      </c>
      <c r="P76" s="1">
        <v>331522.62</v>
      </c>
      <c r="Q76" s="1">
        <v>333502.37</v>
      </c>
      <c r="R76" s="1">
        <v>333553.53999999998</v>
      </c>
      <c r="S76" s="1">
        <v>484597.70999999996</v>
      </c>
      <c r="T76" s="1">
        <v>30309.549999999988</v>
      </c>
      <c r="U76" s="1">
        <v>447632.32999999996</v>
      </c>
      <c r="V76" s="1">
        <v>359854.97</v>
      </c>
      <c r="W76" s="1">
        <v>364414.87999999989</v>
      </c>
      <c r="X76" s="1">
        <v>459081.45000000007</v>
      </c>
      <c r="Z76" s="13">
        <f t="shared" si="11"/>
        <v>4154905.59</v>
      </c>
      <c r="AB76" s="7"/>
      <c r="AC76" s="7"/>
    </row>
    <row r="77" spans="2:29" ht="15" hidden="1" customHeight="1" outlineLevel="1">
      <c r="B77" s="19">
        <v>500308</v>
      </c>
      <c r="C77" s="19" t="s">
        <v>288</v>
      </c>
      <c r="D77" s="19"/>
      <c r="E77" s="20">
        <v>0</v>
      </c>
      <c r="F77" s="20">
        <v>0</v>
      </c>
      <c r="G77" s="20">
        <v>5675.3799999999992</v>
      </c>
      <c r="H77" s="20">
        <v>1642.27</v>
      </c>
      <c r="I77" s="20">
        <v>0</v>
      </c>
      <c r="K77" s="7"/>
      <c r="L77" s="7"/>
      <c r="M77" s="1">
        <v>-447.41999999999996</v>
      </c>
      <c r="N77" s="1">
        <v>-325.47000000000003</v>
      </c>
      <c r="O77" s="1">
        <v>193.6</v>
      </c>
      <c r="P77" s="1">
        <v>-418.34000000000003</v>
      </c>
      <c r="Q77" s="1">
        <v>-630.95999999999992</v>
      </c>
      <c r="R77" s="1">
        <v>606.13</v>
      </c>
      <c r="S77" s="1">
        <v>-173.53000000000003</v>
      </c>
      <c r="T77" s="1">
        <v>299.7700000000001</v>
      </c>
      <c r="U77" s="1">
        <v>-142.99</v>
      </c>
      <c r="V77" s="1">
        <v>539.87000000000012</v>
      </c>
      <c r="W77" s="1">
        <v>184.37999999999997</v>
      </c>
      <c r="X77" s="1">
        <v>-87.599999999999966</v>
      </c>
      <c r="Z77" s="13">
        <f t="shared" si="11"/>
        <v>-402.55999999999989</v>
      </c>
      <c r="AB77" s="7"/>
      <c r="AC77" s="7"/>
    </row>
    <row r="78" spans="2:29" ht="15" hidden="1" customHeight="1" outlineLevel="1">
      <c r="B78" s="19">
        <v>500312</v>
      </c>
      <c r="C78" s="19" t="s">
        <v>289</v>
      </c>
      <c r="D78" s="19"/>
      <c r="E78" s="20">
        <v>0</v>
      </c>
      <c r="F78" s="20">
        <v>0</v>
      </c>
      <c r="G78" s="20">
        <v>122218.64</v>
      </c>
      <c r="H78" s="20">
        <v>120644.97</v>
      </c>
      <c r="I78" s="20">
        <v>0</v>
      </c>
      <c r="K78" s="7"/>
      <c r="L78" s="7"/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-1.02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Z78" s="13">
        <f t="shared" si="11"/>
        <v>-1.02</v>
      </c>
      <c r="AB78" s="7"/>
      <c r="AC78" s="7"/>
    </row>
    <row r="79" spans="2:29" ht="15" hidden="1" customHeight="1" outlineLevel="1">
      <c r="B79" s="19">
        <v>500378</v>
      </c>
      <c r="C79" s="19" t="s">
        <v>290</v>
      </c>
      <c r="D79" s="19"/>
      <c r="E79" s="20">
        <v>2977</v>
      </c>
      <c r="F79" s="20">
        <v>2977</v>
      </c>
      <c r="G79" s="20">
        <v>1580</v>
      </c>
      <c r="H79" s="20">
        <v>-26422</v>
      </c>
      <c r="I79" s="20">
        <v>-13430</v>
      </c>
      <c r="K79" s="7"/>
      <c r="L79" s="7"/>
      <c r="M79" s="1">
        <v>13761.449999999999</v>
      </c>
      <c r="N79" s="1">
        <v>-774.82999999999993</v>
      </c>
      <c r="O79" s="1">
        <v>2672.39</v>
      </c>
      <c r="P79" s="1">
        <v>4317.57</v>
      </c>
      <c r="Q79" s="1">
        <v>2326.6800000000003</v>
      </c>
      <c r="R79" s="1">
        <v>7257.4800000000005</v>
      </c>
      <c r="S79" s="1">
        <v>5132.2199999999993</v>
      </c>
      <c r="T79" s="1">
        <v>-2132.12</v>
      </c>
      <c r="U79" s="1">
        <v>3829.6899999999996</v>
      </c>
      <c r="V79" s="1">
        <v>1187.6699999999998</v>
      </c>
      <c r="W79" s="1">
        <v>3779.2699999999995</v>
      </c>
      <c r="X79" s="1">
        <v>2039.96</v>
      </c>
      <c r="Z79" s="13">
        <f t="shared" si="11"/>
        <v>43397.429999999993</v>
      </c>
      <c r="AB79" s="7"/>
      <c r="AC79" s="7"/>
    </row>
    <row r="80" spans="2:29" ht="15" hidden="1" customHeight="1" outlineLevel="1">
      <c r="B80" s="19">
        <v>500400</v>
      </c>
      <c r="C80" s="19" t="s">
        <v>291</v>
      </c>
      <c r="D80" s="19"/>
      <c r="E80" s="20"/>
      <c r="F80" s="20"/>
      <c r="G80" s="20"/>
      <c r="H80" s="20"/>
      <c r="I80" s="20"/>
      <c r="K80" s="7"/>
      <c r="L80" s="7"/>
      <c r="M80" s="1">
        <v>117800.28</v>
      </c>
      <c r="N80" s="1">
        <v>-111789.24</v>
      </c>
      <c r="O80" s="1">
        <v>56031.88</v>
      </c>
      <c r="P80" s="1">
        <v>56584.86</v>
      </c>
      <c r="Q80" s="1">
        <v>56922.64</v>
      </c>
      <c r="R80" s="1">
        <v>57120.6</v>
      </c>
      <c r="S80" s="1">
        <v>57057.59</v>
      </c>
      <c r="T80" s="1">
        <v>56097.120000000003</v>
      </c>
      <c r="U80" s="1">
        <v>36249.24</v>
      </c>
      <c r="V80" s="1">
        <v>36846.49</v>
      </c>
      <c r="W80" s="1">
        <v>2091.8000000000002</v>
      </c>
      <c r="X80" s="1">
        <v>-186604.5</v>
      </c>
      <c r="Z80" s="13">
        <f t="shared" si="11"/>
        <v>234408.75999999995</v>
      </c>
      <c r="AB80" s="7"/>
      <c r="AC80" s="7"/>
    </row>
    <row r="81" spans="2:29" ht="15" hidden="1" customHeight="1" outlineLevel="1">
      <c r="B81" s="19">
        <v>500410</v>
      </c>
      <c r="C81" s="19" t="s">
        <v>292</v>
      </c>
      <c r="D81" s="19"/>
      <c r="E81" s="20">
        <v>0</v>
      </c>
      <c r="F81" s="20">
        <v>0</v>
      </c>
      <c r="G81" s="20">
        <v>290235.65000000002</v>
      </c>
      <c r="H81" s="20">
        <v>283527.63999999996</v>
      </c>
      <c r="I81" s="20">
        <v>0</v>
      </c>
      <c r="K81" s="7"/>
      <c r="L81" s="7"/>
      <c r="M81" s="1">
        <v>0</v>
      </c>
      <c r="N81" s="1">
        <v>117570</v>
      </c>
      <c r="O81" s="1">
        <v>61526</v>
      </c>
      <c r="P81" s="1">
        <v>30764</v>
      </c>
      <c r="Q81" s="1">
        <v>30680.7</v>
      </c>
      <c r="R81" s="1">
        <v>30764</v>
      </c>
      <c r="S81" s="1">
        <v>52800</v>
      </c>
      <c r="T81" s="1">
        <v>52800</v>
      </c>
      <c r="U81" s="1">
        <v>66000</v>
      </c>
      <c r="V81" s="1">
        <v>70000</v>
      </c>
      <c r="W81" s="1">
        <v>86000</v>
      </c>
      <c r="X81" s="1">
        <v>161640.86000000002</v>
      </c>
      <c r="Z81" s="13">
        <f t="shared" si="11"/>
        <v>760545.55999999994</v>
      </c>
      <c r="AB81" s="7"/>
      <c r="AC81" s="7"/>
    </row>
    <row r="82" spans="2:29" ht="15" hidden="1" customHeight="1" outlineLevel="1">
      <c r="B82" s="19">
        <v>500500</v>
      </c>
      <c r="C82" s="19" t="s">
        <v>293</v>
      </c>
      <c r="D82" s="19"/>
      <c r="E82" s="20">
        <v>-98.66</v>
      </c>
      <c r="F82" s="20">
        <v>-125.46</v>
      </c>
      <c r="G82" s="20">
        <v>13071.890000000001</v>
      </c>
      <c r="H82" s="20">
        <v>-20899.559999999998</v>
      </c>
      <c r="I82" s="20">
        <v>-138.16999999999999</v>
      </c>
      <c r="K82" s="7"/>
      <c r="L82" s="7"/>
      <c r="M82" s="1">
        <v>239632.78</v>
      </c>
      <c r="N82" s="1">
        <v>240311.22999999998</v>
      </c>
      <c r="O82" s="1">
        <v>254601.79</v>
      </c>
      <c r="P82" s="1">
        <v>274769</v>
      </c>
      <c r="Q82" s="1">
        <v>259782.78</v>
      </c>
      <c r="R82" s="1">
        <v>287862.01</v>
      </c>
      <c r="S82" s="1">
        <v>190359.05</v>
      </c>
      <c r="T82" s="1">
        <v>219367.93</v>
      </c>
      <c r="U82" s="1">
        <v>268174.53000000003</v>
      </c>
      <c r="V82" s="1">
        <v>267952.31</v>
      </c>
      <c r="W82" s="1">
        <v>75001.73</v>
      </c>
      <c r="X82" s="1">
        <v>117692.3</v>
      </c>
      <c r="Z82" s="13">
        <f t="shared" si="11"/>
        <v>2695507.44</v>
      </c>
      <c r="AB82" s="7"/>
      <c r="AC82" s="7"/>
    </row>
    <row r="83" spans="2:29" ht="15" hidden="1" customHeight="1" outlineLevel="1">
      <c r="B83" s="19">
        <v>500850</v>
      </c>
      <c r="C83" s="19" t="s">
        <v>294</v>
      </c>
      <c r="D83" s="19"/>
      <c r="E83" s="20"/>
      <c r="F83" s="20"/>
      <c r="G83" s="20"/>
      <c r="H83" s="20"/>
      <c r="I83" s="20"/>
      <c r="K83" s="7"/>
      <c r="L83" s="7"/>
      <c r="M83" s="1">
        <v>-19208.300000000007</v>
      </c>
      <c r="N83" s="1">
        <v>-9157.7900000000027</v>
      </c>
      <c r="O83" s="1">
        <v>-8618.1699999999964</v>
      </c>
      <c r="P83" s="1">
        <v>-2019.0600000000049</v>
      </c>
      <c r="Q83" s="1">
        <v>-21297.149999999998</v>
      </c>
      <c r="R83" s="1">
        <v>5042.8600000000015</v>
      </c>
      <c r="S83" s="1">
        <v>3412.6499999999974</v>
      </c>
      <c r="T83" s="1">
        <v>-2475.4099999999953</v>
      </c>
      <c r="U83" s="1">
        <v>-2539.9700000000003</v>
      </c>
      <c r="V83" s="1">
        <v>-1566.6899999999982</v>
      </c>
      <c r="W83" s="1">
        <v>-18068.410000000003</v>
      </c>
      <c r="X83" s="1">
        <v>21296.389999999963</v>
      </c>
      <c r="Z83" s="13">
        <f t="shared" si="11"/>
        <v>-55199.050000000054</v>
      </c>
      <c r="AB83" s="7"/>
      <c r="AC83" s="7"/>
    </row>
    <row r="84" spans="2:29" ht="15" hidden="1" customHeight="1" outlineLevel="1">
      <c r="B84" s="19">
        <v>500855</v>
      </c>
      <c r="C84" s="19" t="s">
        <v>295</v>
      </c>
      <c r="D84" s="19"/>
      <c r="E84" s="20">
        <v>1335.81</v>
      </c>
      <c r="F84" s="20">
        <v>1497.29</v>
      </c>
      <c r="G84" s="20">
        <v>560780.45000000007</v>
      </c>
      <c r="H84" s="20">
        <v>695368.1399999999</v>
      </c>
      <c r="I84" s="20">
        <v>1311.03</v>
      </c>
      <c r="K84" s="7"/>
      <c r="L84" s="7"/>
      <c r="M84" s="1">
        <v>-7.2759576141834259E-12</v>
      </c>
      <c r="N84" s="1">
        <v>0</v>
      </c>
      <c r="O84" s="1">
        <v>0</v>
      </c>
      <c r="P84" s="1">
        <v>9414.52</v>
      </c>
      <c r="Q84" s="1">
        <v>0</v>
      </c>
      <c r="R84" s="1">
        <v>3.637978807091713E-12</v>
      </c>
      <c r="S84" s="1">
        <v>0</v>
      </c>
      <c r="T84" s="1">
        <v>0</v>
      </c>
      <c r="U84" s="1">
        <v>15222.239999999996</v>
      </c>
      <c r="V84" s="1">
        <v>0</v>
      </c>
      <c r="W84" s="1">
        <v>0</v>
      </c>
      <c r="X84" s="1">
        <v>0</v>
      </c>
      <c r="Z84" s="13">
        <f t="shared" si="11"/>
        <v>24636.759999999995</v>
      </c>
      <c r="AB84" s="7"/>
      <c r="AC84" s="7"/>
    </row>
    <row r="85" spans="2:29" ht="15" hidden="1" customHeight="1" outlineLevel="1">
      <c r="B85" s="19">
        <v>501100</v>
      </c>
      <c r="C85" s="19" t="s">
        <v>296</v>
      </c>
      <c r="D85" s="19"/>
      <c r="E85" s="20">
        <v>0</v>
      </c>
      <c r="F85" s="20">
        <v>0</v>
      </c>
      <c r="G85" s="20">
        <v>299094.46000000002</v>
      </c>
      <c r="H85" s="20">
        <v>299075.58</v>
      </c>
      <c r="I85" s="20">
        <v>0</v>
      </c>
      <c r="K85" s="7"/>
      <c r="L85" s="7"/>
      <c r="M85" s="1">
        <v>77993.08</v>
      </c>
      <c r="N85" s="1">
        <v>69952.479999999996</v>
      </c>
      <c r="O85" s="1">
        <v>70559.600000000006</v>
      </c>
      <c r="P85" s="1">
        <v>71622.55</v>
      </c>
      <c r="Q85" s="1">
        <v>66529.459999999992</v>
      </c>
      <c r="R85" s="1">
        <v>67193.73</v>
      </c>
      <c r="S85" s="1">
        <v>66616.3</v>
      </c>
      <c r="T85" s="1">
        <v>158732.42000000001</v>
      </c>
      <c r="U85" s="1">
        <v>80642.55</v>
      </c>
      <c r="V85" s="1">
        <v>80568.41</v>
      </c>
      <c r="W85" s="1">
        <v>80977.490000000005</v>
      </c>
      <c r="X85" s="1">
        <v>80559.259999999995</v>
      </c>
      <c r="Z85" s="13">
        <f t="shared" si="11"/>
        <v>971947.33000000007</v>
      </c>
      <c r="AB85" s="7"/>
      <c r="AC85" s="7"/>
    </row>
    <row r="86" spans="2:29" ht="15" hidden="1" customHeight="1" outlineLevel="1">
      <c r="B86" s="19">
        <v>501125</v>
      </c>
      <c r="C86" s="19" t="s">
        <v>297</v>
      </c>
      <c r="D86" s="19"/>
      <c r="E86" s="20">
        <v>0</v>
      </c>
      <c r="F86" s="20">
        <v>0</v>
      </c>
      <c r="G86" s="20">
        <v>115286.84</v>
      </c>
      <c r="H86" s="20">
        <v>109245.39</v>
      </c>
      <c r="I86" s="20">
        <v>0</v>
      </c>
      <c r="K86" s="7"/>
      <c r="L86" s="7"/>
      <c r="M86" s="1">
        <v>302084.88999999996</v>
      </c>
      <c r="N86" s="1">
        <v>457760.74</v>
      </c>
      <c r="O86" s="1">
        <v>403597.95</v>
      </c>
      <c r="P86" s="1">
        <v>374573.93</v>
      </c>
      <c r="Q86" s="1">
        <v>541253.14</v>
      </c>
      <c r="R86" s="1">
        <v>611208.34000000008</v>
      </c>
      <c r="S86" s="1">
        <v>303549.97000000003</v>
      </c>
      <c r="T86" s="1">
        <v>274174.68</v>
      </c>
      <c r="U86" s="1">
        <v>607410</v>
      </c>
      <c r="V86" s="1">
        <v>388528.86</v>
      </c>
      <c r="W86" s="1">
        <v>524170.31000000006</v>
      </c>
      <c r="X86" s="1">
        <v>487565.03</v>
      </c>
      <c r="Z86" s="13">
        <f t="shared" si="11"/>
        <v>5275877.8400000008</v>
      </c>
      <c r="AB86" s="7"/>
      <c r="AC86" s="7"/>
    </row>
    <row r="87" spans="2:29" ht="15" hidden="1" customHeight="1" outlineLevel="1">
      <c r="B87" s="19">
        <v>501150</v>
      </c>
      <c r="C87" s="19" t="s">
        <v>298</v>
      </c>
      <c r="D87" s="19"/>
      <c r="E87" s="20">
        <v>54.489999999999995</v>
      </c>
      <c r="F87" s="20">
        <v>64.38000000000001</v>
      </c>
      <c r="G87" s="20">
        <v>5643.1099999999988</v>
      </c>
      <c r="H87" s="20">
        <v>5598.21</v>
      </c>
      <c r="I87" s="20">
        <v>-9.42</v>
      </c>
      <c r="K87" s="7"/>
      <c r="L87" s="7"/>
      <c r="M87" s="1">
        <v>358767.52</v>
      </c>
      <c r="N87" s="1">
        <v>358740.17</v>
      </c>
      <c r="O87" s="1">
        <v>358769.18000000005</v>
      </c>
      <c r="P87" s="1">
        <v>358789.75</v>
      </c>
      <c r="Q87" s="1">
        <v>358796.83999999997</v>
      </c>
      <c r="R87" s="1">
        <v>358810.3</v>
      </c>
      <c r="S87" s="1">
        <v>358790.82999999996</v>
      </c>
      <c r="T87" s="1">
        <v>739422.16</v>
      </c>
      <c r="U87" s="1">
        <v>406303.68</v>
      </c>
      <c r="V87" s="1">
        <v>406300.23</v>
      </c>
      <c r="W87" s="1">
        <v>406319.27</v>
      </c>
      <c r="X87" s="1">
        <v>406328.33</v>
      </c>
      <c r="Z87" s="13">
        <f t="shared" si="11"/>
        <v>4876138.26</v>
      </c>
      <c r="AB87" s="7"/>
      <c r="AC87" s="7"/>
    </row>
    <row r="88" spans="2:29" ht="15" hidden="1" customHeight="1" outlineLevel="1">
      <c r="B88" s="19">
        <v>501160</v>
      </c>
      <c r="C88" s="19" t="s">
        <v>299</v>
      </c>
      <c r="D88" s="19"/>
      <c r="E88" s="20">
        <v>4.7299999999999995</v>
      </c>
      <c r="F88" s="20">
        <v>18.86</v>
      </c>
      <c r="G88" s="20">
        <v>625.62999999999988</v>
      </c>
      <c r="H88" s="20">
        <v>618.25</v>
      </c>
      <c r="I88" s="20">
        <v>5.35</v>
      </c>
      <c r="K88" s="7"/>
      <c r="L88" s="7"/>
      <c r="M88" s="1">
        <v>113414.56000000001</v>
      </c>
      <c r="N88" s="1">
        <v>112923.84</v>
      </c>
      <c r="O88" s="1">
        <v>119798.98000000001</v>
      </c>
      <c r="P88" s="1">
        <v>120465.31</v>
      </c>
      <c r="Q88" s="1">
        <v>120744.85</v>
      </c>
      <c r="R88" s="1">
        <v>121088.13</v>
      </c>
      <c r="S88" s="1">
        <v>111923.18000000001</v>
      </c>
      <c r="T88" s="1">
        <v>113619.73</v>
      </c>
      <c r="U88" s="1">
        <v>119968.45</v>
      </c>
      <c r="V88" s="1">
        <v>120933.65999999999</v>
      </c>
      <c r="W88" s="1">
        <v>236865.50999999998</v>
      </c>
      <c r="X88" s="1">
        <v>132796.65</v>
      </c>
      <c r="Z88" s="13">
        <f t="shared" si="11"/>
        <v>1544542.8499999999</v>
      </c>
      <c r="AB88" s="7"/>
      <c r="AC88" s="7"/>
    </row>
    <row r="89" spans="2:29" ht="15" hidden="1" customHeight="1" outlineLevel="1">
      <c r="B89" s="19">
        <v>501175</v>
      </c>
      <c r="C89" s="19" t="s">
        <v>300</v>
      </c>
      <c r="D89" s="19"/>
      <c r="E89" s="20">
        <v>-27.57</v>
      </c>
      <c r="F89" s="20">
        <v>122.78</v>
      </c>
      <c r="G89" s="20">
        <v>29692.710000000003</v>
      </c>
      <c r="H89" s="20">
        <v>-363.35</v>
      </c>
      <c r="I89" s="20">
        <v>17.52</v>
      </c>
      <c r="K89" s="7"/>
      <c r="L89" s="7"/>
      <c r="M89" s="1">
        <v>5200.1399999999994</v>
      </c>
      <c r="N89" s="1">
        <v>4858.7500000000009</v>
      </c>
      <c r="O89" s="1">
        <v>6536.8700000000008</v>
      </c>
      <c r="P89" s="1">
        <v>5803.23</v>
      </c>
      <c r="Q89" s="1">
        <v>5308.44</v>
      </c>
      <c r="R89" s="1">
        <v>5672.9999999999991</v>
      </c>
      <c r="S89" s="1">
        <v>5771.0099999999993</v>
      </c>
      <c r="T89" s="1">
        <v>5630.75</v>
      </c>
      <c r="U89" s="1">
        <v>5681.41</v>
      </c>
      <c r="V89" s="1">
        <v>5109.7800000000007</v>
      </c>
      <c r="W89" s="1">
        <v>5290.44</v>
      </c>
      <c r="X89" s="1">
        <v>5979.3900000000012</v>
      </c>
      <c r="Z89" s="13">
        <f t="shared" si="11"/>
        <v>66843.210000000006</v>
      </c>
      <c r="AB89" s="7"/>
      <c r="AC89" s="7"/>
    </row>
    <row r="90" spans="2:29" ht="15" hidden="1" customHeight="1" outlineLevel="1">
      <c r="B90" s="19">
        <v>501200</v>
      </c>
      <c r="C90" s="19" t="s">
        <v>301</v>
      </c>
      <c r="D90" s="19"/>
      <c r="E90" s="20">
        <v>358.46</v>
      </c>
      <c r="F90" s="20">
        <v>342.59000000000003</v>
      </c>
      <c r="G90" s="20">
        <v>56584.45</v>
      </c>
      <c r="H90" s="20">
        <v>19466.12</v>
      </c>
      <c r="I90" s="20">
        <v>165.3</v>
      </c>
      <c r="K90" s="7"/>
      <c r="L90" s="7"/>
      <c r="M90" s="1">
        <v>545.05999999999995</v>
      </c>
      <c r="N90" s="1">
        <v>527.66</v>
      </c>
      <c r="O90" s="1">
        <v>687.16</v>
      </c>
      <c r="P90" s="1">
        <v>607.01999999999987</v>
      </c>
      <c r="Q90" s="1">
        <v>554.54999999999995</v>
      </c>
      <c r="R90" s="1">
        <v>593.65000000000009</v>
      </c>
      <c r="S90" s="1">
        <v>606.24</v>
      </c>
      <c r="T90" s="1">
        <v>596.4</v>
      </c>
      <c r="U90" s="1">
        <v>597.03</v>
      </c>
      <c r="V90" s="1">
        <v>533.99</v>
      </c>
      <c r="W90" s="1">
        <v>554.58999999999992</v>
      </c>
      <c r="X90" s="1">
        <v>618.81000000000006</v>
      </c>
      <c r="Z90" s="13">
        <f t="shared" si="11"/>
        <v>7022.16</v>
      </c>
      <c r="AB90" s="7"/>
      <c r="AC90" s="7"/>
    </row>
    <row r="91" spans="2:29" ht="15" hidden="1" customHeight="1" outlineLevel="1">
      <c r="B91" s="19">
        <v>501225</v>
      </c>
      <c r="C91" s="19" t="s">
        <v>302</v>
      </c>
      <c r="D91" s="19"/>
      <c r="E91" s="20">
        <v>-106</v>
      </c>
      <c r="F91" s="20">
        <v>0</v>
      </c>
      <c r="G91" s="20">
        <v>17576.349999999999</v>
      </c>
      <c r="H91" s="20">
        <v>16605.249999999996</v>
      </c>
      <c r="I91" s="20">
        <v>0</v>
      </c>
      <c r="K91" s="7"/>
      <c r="L91" s="7"/>
      <c r="M91" s="1">
        <v>-25320.12</v>
      </c>
      <c r="N91" s="1">
        <v>-9745.5999999999985</v>
      </c>
      <c r="O91" s="1">
        <v>37212.76</v>
      </c>
      <c r="P91" s="1">
        <v>14072.669999999998</v>
      </c>
      <c r="Q91" s="1">
        <v>34994.759999999995</v>
      </c>
      <c r="R91" s="1">
        <v>37507.850000000006</v>
      </c>
      <c r="S91" s="1">
        <v>-769.46999999999957</v>
      </c>
      <c r="T91" s="1">
        <v>33681.89</v>
      </c>
      <c r="U91" s="1">
        <v>39230.1</v>
      </c>
      <c r="V91" s="1">
        <v>39044.519999999997</v>
      </c>
      <c r="W91" s="1">
        <v>8585.14</v>
      </c>
      <c r="X91" s="1">
        <v>38132.58</v>
      </c>
      <c r="Z91" s="13">
        <f t="shared" si="11"/>
        <v>246627.08000000002</v>
      </c>
      <c r="AB91" s="7"/>
      <c r="AC91" s="7"/>
    </row>
    <row r="92" spans="2:29" ht="15" hidden="1" customHeight="1" outlineLevel="1">
      <c r="B92" s="19">
        <v>501250</v>
      </c>
      <c r="C92" s="19" t="s">
        <v>303</v>
      </c>
      <c r="D92" s="19"/>
      <c r="E92" s="20">
        <v>0</v>
      </c>
      <c r="F92" s="20">
        <v>0</v>
      </c>
      <c r="G92" s="20">
        <v>1548.75</v>
      </c>
      <c r="H92" s="20">
        <v>667</v>
      </c>
      <c r="I92" s="20">
        <v>0</v>
      </c>
      <c r="K92" s="7"/>
      <c r="L92" s="7"/>
      <c r="M92" s="1">
        <v>8366.090000000002</v>
      </c>
      <c r="N92" s="1">
        <v>-36746.839999999989</v>
      </c>
      <c r="O92" s="1">
        <v>24589.989999999994</v>
      </c>
      <c r="P92" s="1">
        <v>23782.550000000003</v>
      </c>
      <c r="Q92" s="1">
        <v>22921.870000000003</v>
      </c>
      <c r="R92" s="1">
        <v>23729.52</v>
      </c>
      <c r="S92" s="1">
        <v>25269.22</v>
      </c>
      <c r="T92" s="1">
        <v>21010.11</v>
      </c>
      <c r="U92" s="1">
        <v>25642.9</v>
      </c>
      <c r="V92" s="1">
        <v>19877.830000000002</v>
      </c>
      <c r="W92" s="1">
        <v>21209.349999999995</v>
      </c>
      <c r="X92" s="1">
        <v>-34.120000000007281</v>
      </c>
      <c r="Z92" s="13">
        <f t="shared" si="11"/>
        <v>179618.47000000006</v>
      </c>
      <c r="AB92" s="7"/>
      <c r="AC92" s="7"/>
    </row>
    <row r="93" spans="2:29" ht="15" hidden="1" customHeight="1" outlineLevel="1">
      <c r="B93" s="19">
        <v>501252</v>
      </c>
      <c r="C93" s="19" t="s">
        <v>304</v>
      </c>
      <c r="D93" s="19"/>
      <c r="E93" s="20"/>
      <c r="F93" s="20"/>
      <c r="G93" s="20"/>
      <c r="H93" s="20"/>
      <c r="I93" s="20"/>
      <c r="K93" s="7"/>
      <c r="L93" s="7"/>
      <c r="M93" s="1">
        <v>7738.92</v>
      </c>
      <c r="N93" s="1">
        <v>14621.46</v>
      </c>
      <c r="O93" s="1">
        <v>16905.71</v>
      </c>
      <c r="P93" s="1">
        <v>15957.299999999997</v>
      </c>
      <c r="Q93" s="1">
        <v>14282.41</v>
      </c>
      <c r="R93" s="1">
        <v>13174.090000000002</v>
      </c>
      <c r="S93" s="1">
        <v>14660.539999999999</v>
      </c>
      <c r="T93" s="1">
        <v>12435.76</v>
      </c>
      <c r="U93" s="1">
        <v>14292.069999999998</v>
      </c>
      <c r="V93" s="1">
        <v>13170.14</v>
      </c>
      <c r="W93" s="1">
        <v>13452.699999999999</v>
      </c>
      <c r="X93" s="1">
        <v>32408.220000000005</v>
      </c>
      <c r="Z93" s="13">
        <f t="shared" si="11"/>
        <v>183099.31999999998</v>
      </c>
      <c r="AB93" s="7"/>
      <c r="AC93" s="7"/>
    </row>
    <row r="94" spans="2:29" ht="15" hidden="1" customHeight="1" outlineLevel="1">
      <c r="B94" s="19">
        <v>501325</v>
      </c>
      <c r="C94" s="19" t="s">
        <v>305</v>
      </c>
      <c r="D94" s="19"/>
      <c r="E94" s="20">
        <v>0</v>
      </c>
      <c r="F94" s="20">
        <v>0</v>
      </c>
      <c r="G94" s="20">
        <v>45203.61</v>
      </c>
      <c r="H94" s="20">
        <v>42950.51</v>
      </c>
      <c r="I94" s="20">
        <v>0</v>
      </c>
      <c r="K94" s="7"/>
      <c r="L94" s="7"/>
      <c r="M94" s="1">
        <v>1671</v>
      </c>
      <c r="N94" s="1">
        <v>180</v>
      </c>
      <c r="O94" s="1">
        <v>2020</v>
      </c>
      <c r="P94" s="1">
        <v>1274.5</v>
      </c>
      <c r="Q94" s="1">
        <v>774</v>
      </c>
      <c r="R94" s="1">
        <v>1152</v>
      </c>
      <c r="S94" s="1">
        <v>1016</v>
      </c>
      <c r="T94" s="1">
        <v>1397</v>
      </c>
      <c r="U94" s="1">
        <v>889</v>
      </c>
      <c r="V94" s="1">
        <v>1671</v>
      </c>
      <c r="W94" s="1">
        <v>897</v>
      </c>
      <c r="X94" s="1">
        <v>1081</v>
      </c>
      <c r="Z94" s="13">
        <f t="shared" si="11"/>
        <v>14022.5</v>
      </c>
      <c r="AB94" s="7"/>
      <c r="AC94" s="7"/>
    </row>
    <row r="95" spans="2:29" ht="15" hidden="1" customHeight="1" outlineLevel="1">
      <c r="B95" s="19">
        <v>501650</v>
      </c>
      <c r="C95" s="19" t="s">
        <v>306</v>
      </c>
      <c r="D95" s="19"/>
      <c r="E95" s="20">
        <v>0</v>
      </c>
      <c r="F95" s="20">
        <v>0</v>
      </c>
      <c r="G95" s="20">
        <v>1598.4</v>
      </c>
      <c r="H95" s="20">
        <v>0</v>
      </c>
      <c r="I95" s="20">
        <v>0</v>
      </c>
      <c r="K95" s="7"/>
      <c r="L95" s="7"/>
      <c r="M95" s="1">
        <v>-5173.8500000000004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Z95" s="13">
        <f t="shared" si="11"/>
        <v>-5173.8500000000004</v>
      </c>
      <c r="AB95" s="7"/>
      <c r="AC95" s="7"/>
    </row>
    <row r="96" spans="2:29" ht="15" hidden="1" customHeight="1" outlineLevel="1">
      <c r="B96" s="19">
        <v>501670</v>
      </c>
      <c r="C96" s="19" t="s">
        <v>307</v>
      </c>
      <c r="D96" s="19"/>
      <c r="E96" s="20">
        <v>0</v>
      </c>
      <c r="F96" s="20">
        <v>0</v>
      </c>
      <c r="G96" s="20">
        <v>-102381.86</v>
      </c>
      <c r="H96" s="20">
        <v>-59006.85</v>
      </c>
      <c r="I96" s="20">
        <v>0</v>
      </c>
      <c r="K96" s="7"/>
      <c r="L96" s="7"/>
      <c r="M96" s="1">
        <v>43879.839999999997</v>
      </c>
      <c r="N96" s="1">
        <v>43804.85</v>
      </c>
      <c r="O96" s="1">
        <v>46339.82</v>
      </c>
      <c r="P96" s="1">
        <v>33700.559999999998</v>
      </c>
      <c r="Q96" s="1">
        <v>33767.230000000003</v>
      </c>
      <c r="R96" s="1">
        <v>33851.14</v>
      </c>
      <c r="S96" s="1">
        <v>31346.47</v>
      </c>
      <c r="T96" s="1">
        <v>31803.309999999998</v>
      </c>
      <c r="U96" s="1">
        <v>33594.159999999996</v>
      </c>
      <c r="V96" s="1">
        <v>33822.32</v>
      </c>
      <c r="W96" s="1">
        <v>31920.53</v>
      </c>
      <c r="X96" s="1">
        <v>33836</v>
      </c>
      <c r="Z96" s="13">
        <f t="shared" si="11"/>
        <v>431666.23</v>
      </c>
      <c r="AB96" s="7"/>
      <c r="AC96" s="7"/>
    </row>
    <row r="97" spans="2:29" ht="15" hidden="1" customHeight="1" outlineLevel="1">
      <c r="B97" s="19">
        <v>502300</v>
      </c>
      <c r="C97" s="19" t="s">
        <v>308</v>
      </c>
      <c r="D97" s="19"/>
      <c r="E97" s="20">
        <v>0</v>
      </c>
      <c r="F97" s="20">
        <v>0</v>
      </c>
      <c r="G97" s="20">
        <v>0</v>
      </c>
      <c r="H97" s="20">
        <v>0</v>
      </c>
      <c r="I97" s="20">
        <v>0</v>
      </c>
      <c r="K97" s="7"/>
      <c r="L97" s="7"/>
      <c r="M97" s="1">
        <v>0</v>
      </c>
      <c r="N97" s="1">
        <v>2396.4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Z97" s="13">
        <f t="shared" si="11"/>
        <v>2396.4</v>
      </c>
      <c r="AB97" s="7"/>
      <c r="AC97" s="7"/>
    </row>
    <row r="98" spans="2:29" ht="15" hidden="1" customHeight="1" outlineLevel="1">
      <c r="B98" s="19">
        <v>502900</v>
      </c>
      <c r="C98" s="19" t="s">
        <v>309</v>
      </c>
      <c r="D98" s="19"/>
      <c r="E98" s="20"/>
      <c r="F98" s="20"/>
      <c r="G98" s="20"/>
      <c r="H98" s="20"/>
      <c r="I98" s="20"/>
      <c r="K98" s="7"/>
      <c r="L98" s="7"/>
      <c r="M98" s="1">
        <v>-92105.77</v>
      </c>
      <c r="N98" s="1">
        <v>-88960.860000000015</v>
      </c>
      <c r="O98" s="1">
        <v>-114730.76</v>
      </c>
      <c r="P98" s="1">
        <v>-79280.100000000006</v>
      </c>
      <c r="Q98" s="1">
        <v>-83524.77</v>
      </c>
      <c r="R98" s="1">
        <v>-81772.800000000003</v>
      </c>
      <c r="S98" s="1">
        <v>-120113.37</v>
      </c>
      <c r="T98" s="1">
        <v>-98089.02</v>
      </c>
      <c r="U98" s="1">
        <v>-134456.29</v>
      </c>
      <c r="V98" s="1">
        <v>-85870.18</v>
      </c>
      <c r="W98" s="1">
        <v>-118451.73999999999</v>
      </c>
      <c r="X98" s="1">
        <v>-217173.75999999998</v>
      </c>
      <c r="Z98" s="13">
        <f t="shared" si="11"/>
        <v>-1314529.4200000002</v>
      </c>
      <c r="AB98" s="7"/>
      <c r="AC98" s="7"/>
    </row>
    <row r="99" spans="2:29" ht="15" hidden="1" customHeight="1" outlineLevel="1">
      <c r="B99" s="19">
        <v>503100</v>
      </c>
      <c r="C99" s="19" t="s">
        <v>310</v>
      </c>
      <c r="D99" s="19"/>
      <c r="E99" s="20">
        <v>279.5</v>
      </c>
      <c r="F99" s="20">
        <v>139.75</v>
      </c>
      <c r="G99" s="20">
        <v>6324.96</v>
      </c>
      <c r="H99" s="20">
        <v>910.56000000000006</v>
      </c>
      <c r="I99" s="20">
        <v>0</v>
      </c>
      <c r="K99" s="7"/>
      <c r="L99" s="7"/>
      <c r="M99" s="1">
        <v>0</v>
      </c>
      <c r="N99" s="1">
        <v>-59.25</v>
      </c>
      <c r="O99" s="1">
        <v>558.95000000000005</v>
      </c>
      <c r="P99" s="1">
        <v>40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691.4</v>
      </c>
      <c r="W99" s="1">
        <v>0</v>
      </c>
      <c r="X99" s="1">
        <v>0</v>
      </c>
      <c r="Z99" s="13">
        <f t="shared" si="11"/>
        <v>1231.0999999999999</v>
      </c>
      <c r="AB99" s="7"/>
      <c r="AC99" s="7"/>
    </row>
    <row r="100" spans="2:29" ht="15" hidden="1" customHeight="1" outlineLevel="1">
      <c r="B100" s="19">
        <v>503110</v>
      </c>
      <c r="C100" s="19" t="s">
        <v>245</v>
      </c>
      <c r="D100" s="19"/>
      <c r="E100" s="20">
        <v>0</v>
      </c>
      <c r="F100" s="20">
        <v>15.5</v>
      </c>
      <c r="G100" s="20">
        <v>0</v>
      </c>
      <c r="H100" s="20">
        <v>1199.77</v>
      </c>
      <c r="I100" s="20">
        <v>0</v>
      </c>
      <c r="K100" s="7"/>
      <c r="L100" s="7"/>
      <c r="M100" s="1">
        <v>600</v>
      </c>
      <c r="N100" s="1">
        <v>836.34</v>
      </c>
      <c r="O100" s="1">
        <v>671.37</v>
      </c>
      <c r="P100" s="1">
        <v>249.75</v>
      </c>
      <c r="Q100" s="1">
        <v>334.04</v>
      </c>
      <c r="R100" s="1">
        <v>586.38</v>
      </c>
      <c r="S100" s="1">
        <v>202.89</v>
      </c>
      <c r="T100" s="1">
        <v>610.18999999999994</v>
      </c>
      <c r="U100" s="1">
        <v>2820.1200000000003</v>
      </c>
      <c r="V100" s="1">
        <v>863</v>
      </c>
      <c r="W100" s="1">
        <v>2085.77</v>
      </c>
      <c r="X100" s="1">
        <v>135.66</v>
      </c>
      <c r="Z100" s="13">
        <f t="shared" si="11"/>
        <v>9995.51</v>
      </c>
      <c r="AB100" s="7"/>
      <c r="AC100" s="7"/>
    </row>
    <row r="101" spans="2:29" ht="15" hidden="1" customHeight="1" outlineLevel="1">
      <c r="B101" s="19">
        <v>503115</v>
      </c>
      <c r="C101" s="19" t="s">
        <v>311</v>
      </c>
      <c r="D101" s="19"/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K101" s="7"/>
      <c r="L101" s="7"/>
      <c r="M101" s="1">
        <v>0</v>
      </c>
      <c r="N101" s="1">
        <v>816.05</v>
      </c>
      <c r="O101" s="1">
        <v>0</v>
      </c>
      <c r="P101" s="1">
        <v>1429.77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60</v>
      </c>
      <c r="Z101" s="13">
        <f t="shared" si="11"/>
        <v>2305.8199999999997</v>
      </c>
      <c r="AB101" s="7"/>
      <c r="AC101" s="7"/>
    </row>
    <row r="102" spans="2:29" ht="15" hidden="1" customHeight="1" outlineLevel="1">
      <c r="B102" s="19">
        <v>503120</v>
      </c>
      <c r="C102" s="19" t="s">
        <v>246</v>
      </c>
      <c r="D102" s="19"/>
      <c r="E102" s="20">
        <v>0</v>
      </c>
      <c r="F102" s="20">
        <v>0</v>
      </c>
      <c r="G102" s="20">
        <v>1606.27</v>
      </c>
      <c r="H102" s="20">
        <v>446.46999999999997</v>
      </c>
      <c r="I102" s="20">
        <v>0</v>
      </c>
      <c r="K102" s="7"/>
      <c r="L102" s="7"/>
      <c r="M102" s="1">
        <v>1979.42</v>
      </c>
      <c r="N102" s="1">
        <v>3711.24</v>
      </c>
      <c r="O102" s="1">
        <v>2317.63</v>
      </c>
      <c r="P102" s="1">
        <v>5077.6899999999996</v>
      </c>
      <c r="Q102" s="1">
        <v>929.19</v>
      </c>
      <c r="R102" s="1">
        <v>3033.3500000000004</v>
      </c>
      <c r="S102" s="1">
        <v>1281.06</v>
      </c>
      <c r="T102" s="1">
        <v>11393.24</v>
      </c>
      <c r="U102" s="1">
        <v>2957.9700000000003</v>
      </c>
      <c r="V102" s="1">
        <v>3079.52</v>
      </c>
      <c r="W102" s="1">
        <v>1524.53</v>
      </c>
      <c r="X102" s="1">
        <v>14418.43</v>
      </c>
      <c r="Z102" s="13">
        <f t="shared" si="11"/>
        <v>51703.27</v>
      </c>
      <c r="AB102" s="7"/>
      <c r="AC102" s="7"/>
    </row>
    <row r="103" spans="2:29" ht="15" hidden="1" customHeight="1" outlineLevel="1">
      <c r="B103" s="19">
        <v>503125</v>
      </c>
      <c r="C103" s="19" t="s">
        <v>312</v>
      </c>
      <c r="D103" s="19"/>
      <c r="E103" s="20">
        <v>137.04999999999998</v>
      </c>
      <c r="F103" s="20">
        <v>11.92</v>
      </c>
      <c r="G103" s="20">
        <v>160.48999999999998</v>
      </c>
      <c r="H103" s="20">
        <v>360.63</v>
      </c>
      <c r="I103" s="20">
        <v>12.08</v>
      </c>
      <c r="K103" s="7"/>
      <c r="L103" s="7"/>
      <c r="M103" s="1">
        <v>0</v>
      </c>
      <c r="N103" s="1">
        <v>0</v>
      </c>
      <c r="O103" s="1">
        <v>0</v>
      </c>
      <c r="P103" s="1">
        <v>149.29000000000002</v>
      </c>
      <c r="Q103" s="1">
        <v>0</v>
      </c>
      <c r="R103" s="1">
        <v>60.85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51.46</v>
      </c>
      <c r="Z103" s="13">
        <f t="shared" si="11"/>
        <v>261.60000000000002</v>
      </c>
      <c r="AB103" s="7"/>
      <c r="AC103" s="7"/>
    </row>
    <row r="104" spans="2:29" ht="15" hidden="1" customHeight="1" outlineLevel="1">
      <c r="B104" s="19">
        <v>503130</v>
      </c>
      <c r="C104" s="19" t="s">
        <v>313</v>
      </c>
      <c r="D104" s="19"/>
      <c r="E104" s="20">
        <v>0</v>
      </c>
      <c r="F104" s="20">
        <v>0</v>
      </c>
      <c r="G104" s="20">
        <v>0</v>
      </c>
      <c r="H104" s="20">
        <v>195.55</v>
      </c>
      <c r="I104" s="20">
        <v>0</v>
      </c>
      <c r="K104" s="7"/>
      <c r="L104" s="7"/>
      <c r="M104" s="1">
        <v>0</v>
      </c>
      <c r="N104" s="1">
        <v>1266.82</v>
      </c>
      <c r="O104" s="1">
        <v>405.09999999999997</v>
      </c>
      <c r="P104" s="1">
        <v>0</v>
      </c>
      <c r="Q104" s="1">
        <v>740.7</v>
      </c>
      <c r="R104" s="1">
        <v>416.40999999999997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Z104" s="13">
        <f t="shared" si="11"/>
        <v>2829.0299999999997</v>
      </c>
      <c r="AB104" s="7"/>
      <c r="AC104" s="7"/>
    </row>
    <row r="105" spans="2:29" ht="15" hidden="1" customHeight="1" outlineLevel="1">
      <c r="B105" s="19">
        <v>503135</v>
      </c>
      <c r="C105" s="19" t="s">
        <v>314</v>
      </c>
      <c r="D105" s="19"/>
      <c r="E105" s="20"/>
      <c r="F105" s="20"/>
      <c r="G105" s="20"/>
      <c r="H105" s="20"/>
      <c r="I105" s="20"/>
      <c r="K105" s="7"/>
      <c r="L105" s="7"/>
      <c r="M105" s="1">
        <v>160</v>
      </c>
      <c r="N105" s="1">
        <v>655.95</v>
      </c>
      <c r="O105" s="1">
        <v>455</v>
      </c>
      <c r="P105" s="1">
        <v>42</v>
      </c>
      <c r="Q105" s="1">
        <v>0</v>
      </c>
      <c r="R105" s="1">
        <v>3273.46</v>
      </c>
      <c r="S105" s="1">
        <v>0</v>
      </c>
      <c r="T105" s="1">
        <v>119</v>
      </c>
      <c r="U105" s="1">
        <v>333.47</v>
      </c>
      <c r="V105" s="1">
        <v>328</v>
      </c>
      <c r="W105" s="1">
        <v>405.25</v>
      </c>
      <c r="X105" s="1">
        <v>0</v>
      </c>
      <c r="Z105" s="13">
        <f t="shared" si="11"/>
        <v>5772.13</v>
      </c>
      <c r="AB105" s="7"/>
      <c r="AC105" s="7"/>
    </row>
    <row r="106" spans="2:29" ht="15" hidden="1" customHeight="1" outlineLevel="1">
      <c r="B106" s="19">
        <v>503140</v>
      </c>
      <c r="C106" s="19" t="s">
        <v>315</v>
      </c>
      <c r="D106" s="19"/>
      <c r="E106" s="20">
        <v>0</v>
      </c>
      <c r="F106" s="20">
        <v>0</v>
      </c>
      <c r="G106" s="20">
        <v>8455.81</v>
      </c>
      <c r="H106" s="20">
        <v>40</v>
      </c>
      <c r="I106" s="20">
        <v>0</v>
      </c>
      <c r="K106" s="7"/>
      <c r="L106" s="7"/>
      <c r="M106" s="1">
        <v>0.45999999999999908</v>
      </c>
      <c r="N106" s="1">
        <v>13.709999999999887</v>
      </c>
      <c r="O106" s="1">
        <v>912.48</v>
      </c>
      <c r="P106" s="1">
        <v>347.94</v>
      </c>
      <c r="Q106" s="1">
        <v>267.39</v>
      </c>
      <c r="R106" s="1">
        <v>198.76</v>
      </c>
      <c r="S106" s="1">
        <v>245.48000000000002</v>
      </c>
      <c r="T106" s="1">
        <v>166.4</v>
      </c>
      <c r="U106" s="1">
        <v>118.95000000000003</v>
      </c>
      <c r="V106" s="1">
        <v>115.8000000000001</v>
      </c>
      <c r="W106" s="1">
        <v>512.9</v>
      </c>
      <c r="X106" s="1">
        <v>149.72999999999999</v>
      </c>
      <c r="Z106" s="13">
        <f t="shared" si="11"/>
        <v>3050</v>
      </c>
      <c r="AB106" s="7"/>
      <c r="AC106" s="7"/>
    </row>
    <row r="107" spans="2:29" ht="15" hidden="1" customHeight="1" outlineLevel="1">
      <c r="B107" s="19">
        <v>503150</v>
      </c>
      <c r="C107" s="19" t="s">
        <v>316</v>
      </c>
      <c r="D107" s="19"/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K107" s="7"/>
      <c r="L107" s="7"/>
      <c r="M107" s="1">
        <v>195</v>
      </c>
      <c r="N107" s="1">
        <v>2209.7800000000002</v>
      </c>
      <c r="O107" s="1">
        <v>2382.02</v>
      </c>
      <c r="P107" s="1">
        <v>264.95</v>
      </c>
      <c r="Q107" s="1">
        <v>2532.02</v>
      </c>
      <c r="R107" s="1">
        <v>2300</v>
      </c>
      <c r="S107" s="1">
        <v>0</v>
      </c>
      <c r="T107" s="1">
        <v>150</v>
      </c>
      <c r="U107" s="1">
        <v>0</v>
      </c>
      <c r="V107" s="1">
        <v>-200</v>
      </c>
      <c r="W107" s="1">
        <v>576.99</v>
      </c>
      <c r="X107" s="1">
        <v>1300</v>
      </c>
      <c r="Z107" s="13">
        <f t="shared" si="11"/>
        <v>11710.76</v>
      </c>
      <c r="AB107" s="7"/>
      <c r="AC107" s="7"/>
    </row>
    <row r="108" spans="2:29" ht="15" hidden="1" customHeight="1" outlineLevel="1">
      <c r="B108" s="19">
        <v>503160</v>
      </c>
      <c r="C108" s="19" t="s">
        <v>317</v>
      </c>
      <c r="D108" s="19"/>
      <c r="E108" s="20">
        <v>0</v>
      </c>
      <c r="F108" s="20">
        <v>0</v>
      </c>
      <c r="G108" s="20">
        <v>-20524</v>
      </c>
      <c r="H108" s="20">
        <v>-4743.67</v>
      </c>
      <c r="I108" s="20">
        <v>0</v>
      </c>
      <c r="K108" s="7"/>
      <c r="L108" s="7"/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19</v>
      </c>
      <c r="X108" s="1">
        <v>0</v>
      </c>
      <c r="Z108" s="13">
        <f t="shared" si="11"/>
        <v>19</v>
      </c>
      <c r="AB108" s="7"/>
      <c r="AC108" s="7"/>
    </row>
    <row r="109" spans="2:29" ht="15" hidden="1" customHeight="1" outlineLevel="1">
      <c r="B109" s="19">
        <v>503170</v>
      </c>
      <c r="C109" s="19" t="s">
        <v>318</v>
      </c>
      <c r="D109" s="19"/>
      <c r="E109" s="20">
        <v>252612.72000000003</v>
      </c>
      <c r="F109" s="20">
        <v>309738.59000000008</v>
      </c>
      <c r="G109" s="20">
        <v>259345.95000000007</v>
      </c>
      <c r="H109" s="20">
        <v>282448.13999999996</v>
      </c>
      <c r="I109" s="20">
        <v>311616.15000000008</v>
      </c>
      <c r="K109" s="7"/>
      <c r="L109" s="7"/>
      <c r="M109" s="1">
        <v>0</v>
      </c>
      <c r="N109" s="1">
        <v>20504.149999999998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28621.78</v>
      </c>
      <c r="V109" s="1">
        <v>0</v>
      </c>
      <c r="W109" s="1">
        <v>0</v>
      </c>
      <c r="X109" s="1">
        <v>1108</v>
      </c>
      <c r="Z109" s="13">
        <f t="shared" si="11"/>
        <v>50233.929999999993</v>
      </c>
      <c r="AB109" s="7"/>
      <c r="AC109" s="7"/>
    </row>
    <row r="110" spans="2:29" ht="15" hidden="1" customHeight="1" outlineLevel="1">
      <c r="B110" s="19">
        <v>503370</v>
      </c>
      <c r="C110" s="19" t="s">
        <v>319</v>
      </c>
      <c r="D110" s="19"/>
      <c r="E110" s="20">
        <v>-5504</v>
      </c>
      <c r="F110" s="20">
        <v>-3584</v>
      </c>
      <c r="G110" s="20">
        <v>0</v>
      </c>
      <c r="H110" s="20">
        <v>912</v>
      </c>
      <c r="I110" s="20">
        <v>1608</v>
      </c>
      <c r="K110" s="7"/>
      <c r="L110" s="7"/>
      <c r="M110" s="1">
        <v>0</v>
      </c>
      <c r="N110" s="1">
        <v>0</v>
      </c>
      <c r="O110" s="1">
        <v>190.71</v>
      </c>
      <c r="P110" s="1">
        <v>95.35</v>
      </c>
      <c r="Q110" s="1">
        <v>190.71</v>
      </c>
      <c r="R110" s="1">
        <v>0</v>
      </c>
      <c r="S110" s="1">
        <v>95.35</v>
      </c>
      <c r="T110" s="1">
        <v>0</v>
      </c>
      <c r="U110" s="1">
        <v>95.36</v>
      </c>
      <c r="V110" s="1">
        <v>95.36</v>
      </c>
      <c r="W110" s="1">
        <v>0</v>
      </c>
      <c r="X110" s="1">
        <v>196.1</v>
      </c>
      <c r="Z110" s="13">
        <f t="shared" si="11"/>
        <v>958.94</v>
      </c>
      <c r="AB110" s="7"/>
      <c r="AC110" s="7"/>
    </row>
    <row r="111" spans="2:29" ht="15" hidden="1" customHeight="1" outlineLevel="1">
      <c r="B111" s="19">
        <v>503400</v>
      </c>
      <c r="C111" s="19" t="s">
        <v>320</v>
      </c>
      <c r="D111" s="19"/>
      <c r="E111" s="20">
        <v>770799.87</v>
      </c>
      <c r="F111" s="20">
        <v>426500.38</v>
      </c>
      <c r="G111" s="20">
        <v>390152.69999999995</v>
      </c>
      <c r="H111" s="20">
        <v>539131.3600000001</v>
      </c>
      <c r="I111" s="20">
        <v>434615.96</v>
      </c>
      <c r="K111" s="7"/>
      <c r="L111" s="7"/>
      <c r="M111" s="1">
        <v>0</v>
      </c>
      <c r="N111" s="1">
        <v>205</v>
      </c>
      <c r="O111" s="1">
        <v>87</v>
      </c>
      <c r="P111" s="1">
        <v>0</v>
      </c>
      <c r="Q111" s="1">
        <v>0</v>
      </c>
      <c r="R111" s="1">
        <v>17.829999999999998</v>
      </c>
      <c r="S111" s="1">
        <v>95</v>
      </c>
      <c r="T111" s="1">
        <v>75</v>
      </c>
      <c r="U111" s="1">
        <v>0</v>
      </c>
      <c r="V111" s="1">
        <v>-1.49</v>
      </c>
      <c r="W111" s="1">
        <v>120</v>
      </c>
      <c r="X111" s="1">
        <v>0</v>
      </c>
      <c r="Z111" s="13">
        <f t="shared" si="11"/>
        <v>598.33999999999992</v>
      </c>
      <c r="AB111" s="7"/>
      <c r="AC111" s="7"/>
    </row>
    <row r="112" spans="2:29" ht="15" hidden="1" customHeight="1" outlineLevel="1">
      <c r="B112" s="19">
        <v>503999</v>
      </c>
      <c r="C112" s="19" t="s">
        <v>321</v>
      </c>
      <c r="D112" s="19"/>
      <c r="E112" s="20">
        <v>0.01</v>
      </c>
      <c r="F112" s="20">
        <v>-0.01</v>
      </c>
      <c r="G112" s="20">
        <v>0</v>
      </c>
      <c r="H112" s="20">
        <v>-0.01</v>
      </c>
      <c r="I112" s="20">
        <v>0</v>
      </c>
      <c r="K112" s="7"/>
      <c r="L112" s="7"/>
      <c r="M112" s="1">
        <v>-2934.42</v>
      </c>
      <c r="N112" s="1">
        <v>-29901.08</v>
      </c>
      <c r="O112" s="1">
        <v>-7686.98</v>
      </c>
      <c r="P112" s="1">
        <v>-7589.6600000000008</v>
      </c>
      <c r="Q112" s="1">
        <v>-4790.95</v>
      </c>
      <c r="R112" s="1">
        <v>-9754.1200000000008</v>
      </c>
      <c r="S112" s="1">
        <v>-1589.9399999999998</v>
      </c>
      <c r="T112" s="1">
        <v>-12374.1</v>
      </c>
      <c r="U112" s="1">
        <v>-34831.449999999997</v>
      </c>
      <c r="V112" s="1">
        <v>-5007.6900000000005</v>
      </c>
      <c r="W112" s="1">
        <v>-5232.0199999999995</v>
      </c>
      <c r="X112" s="1">
        <v>-17195.63</v>
      </c>
      <c r="Z112" s="13">
        <f t="shared" si="11"/>
        <v>-138888.04</v>
      </c>
      <c r="AB112" s="7"/>
      <c r="AC112" s="7"/>
    </row>
    <row r="113" spans="2:29" ht="15" hidden="1" customHeight="1" outlineLevel="1">
      <c r="B113" s="19">
        <v>513100</v>
      </c>
      <c r="C113" s="19" t="s">
        <v>322</v>
      </c>
      <c r="D113" s="19"/>
      <c r="E113" s="20">
        <v>3053.1099999999997</v>
      </c>
      <c r="F113" s="20">
        <v>0</v>
      </c>
      <c r="G113" s="20">
        <v>12.38</v>
      </c>
      <c r="H113" s="20">
        <v>-141.34</v>
      </c>
      <c r="I113" s="20">
        <v>-12.65</v>
      </c>
      <c r="K113" s="7"/>
      <c r="L113" s="7"/>
      <c r="M113" s="1">
        <v>585750.82000000018</v>
      </c>
      <c r="N113" s="1">
        <v>371878.67999999993</v>
      </c>
      <c r="O113" s="1">
        <v>532037.3600000001</v>
      </c>
      <c r="P113" s="1">
        <v>444644.45999999996</v>
      </c>
      <c r="Q113" s="1">
        <v>141378.40999999995</v>
      </c>
      <c r="R113" s="1">
        <v>105093.19999999995</v>
      </c>
      <c r="S113" s="1">
        <v>442785.39000000013</v>
      </c>
      <c r="T113" s="1">
        <v>383672.07000000007</v>
      </c>
      <c r="U113" s="1">
        <v>433039.35000000003</v>
      </c>
      <c r="V113" s="1">
        <v>459949.1100000001</v>
      </c>
      <c r="W113" s="1">
        <v>535006.54</v>
      </c>
      <c r="X113" s="1">
        <v>723423.65999999992</v>
      </c>
      <c r="Z113" s="13">
        <f t="shared" si="11"/>
        <v>5158659.0500000007</v>
      </c>
      <c r="AB113" s="7"/>
      <c r="AC113" s="7"/>
    </row>
    <row r="114" spans="2:29" ht="15" hidden="1" customHeight="1" outlineLevel="1">
      <c r="B114" s="19">
        <v>515105</v>
      </c>
      <c r="C114" s="19" t="s">
        <v>323</v>
      </c>
      <c r="D114" s="19"/>
      <c r="E114" s="20">
        <v>0</v>
      </c>
      <c r="F114" s="20">
        <v>233.44</v>
      </c>
      <c r="G114" s="20">
        <v>1136.1000000000001</v>
      </c>
      <c r="H114" s="20">
        <v>-51.52</v>
      </c>
      <c r="I114" s="20">
        <v>-146.94999999999999</v>
      </c>
      <c r="K114" s="7"/>
      <c r="L114" s="7"/>
      <c r="M114" s="1">
        <v>6448</v>
      </c>
      <c r="N114" s="1">
        <v>2792</v>
      </c>
      <c r="O114" s="1">
        <v>-864</v>
      </c>
      <c r="P114" s="1">
        <v>1792</v>
      </c>
      <c r="Q114" s="1">
        <v>-1792</v>
      </c>
      <c r="R114" s="1">
        <v>-184</v>
      </c>
      <c r="S114" s="1">
        <v>-2880</v>
      </c>
      <c r="T114" s="1">
        <v>1016</v>
      </c>
      <c r="U114" s="1">
        <v>896</v>
      </c>
      <c r="V114" s="1">
        <v>6272</v>
      </c>
      <c r="W114" s="1">
        <v>0</v>
      </c>
      <c r="X114" s="1">
        <v>744</v>
      </c>
      <c r="Z114" s="13">
        <f t="shared" si="11"/>
        <v>14240</v>
      </c>
      <c r="AB114" s="7"/>
      <c r="AC114" s="7"/>
    </row>
    <row r="115" spans="2:29" ht="15" hidden="1" customHeight="1" outlineLevel="1">
      <c r="B115" s="19">
        <v>515600</v>
      </c>
      <c r="C115" s="19" t="s">
        <v>324</v>
      </c>
      <c r="D115" s="19"/>
      <c r="E115" s="20">
        <v>0</v>
      </c>
      <c r="F115" s="20">
        <v>-96.089999999999989</v>
      </c>
      <c r="G115" s="20">
        <v>0</v>
      </c>
      <c r="H115" s="20">
        <v>0</v>
      </c>
      <c r="I115" s="20">
        <v>722.87</v>
      </c>
      <c r="K115" s="7"/>
      <c r="L115" s="7"/>
      <c r="M115" s="1">
        <v>275154.81</v>
      </c>
      <c r="N115" s="1">
        <v>410000.73999999993</v>
      </c>
      <c r="O115" s="1">
        <v>635589.23999999976</v>
      </c>
      <c r="P115" s="1">
        <v>512316.65</v>
      </c>
      <c r="Q115" s="1">
        <v>1192044.2700000003</v>
      </c>
      <c r="R115" s="1">
        <v>820192.85000000044</v>
      </c>
      <c r="S115" s="1">
        <v>997441.58</v>
      </c>
      <c r="T115" s="1">
        <v>710864.45</v>
      </c>
      <c r="U115" s="1">
        <v>391096.1700000001</v>
      </c>
      <c r="V115" s="1">
        <v>685690.35000000021</v>
      </c>
      <c r="W115" s="1">
        <v>1983497.0000000002</v>
      </c>
      <c r="X115" s="1">
        <v>571953.39999999991</v>
      </c>
      <c r="Z115" s="13">
        <f t="shared" si="11"/>
        <v>9185841.5100000016</v>
      </c>
      <c r="AB115" s="7"/>
      <c r="AC115" s="7"/>
    </row>
    <row r="116" spans="2:29" ht="15" hidden="1" customHeight="1" outlineLevel="1">
      <c r="B116" s="19">
        <v>515650</v>
      </c>
      <c r="C116" s="19" t="s">
        <v>325</v>
      </c>
      <c r="D116" s="19"/>
      <c r="E116" s="20">
        <v>0</v>
      </c>
      <c r="F116" s="20">
        <v>0</v>
      </c>
      <c r="G116" s="20">
        <v>84.97</v>
      </c>
      <c r="H116" s="20">
        <v>82.5</v>
      </c>
      <c r="I116" s="20">
        <v>6.7</v>
      </c>
      <c r="K116" s="7"/>
      <c r="L116" s="7"/>
      <c r="M116" s="1">
        <v>46916.68</v>
      </c>
      <c r="N116" s="1">
        <v>34545.06</v>
      </c>
      <c r="O116" s="1">
        <v>36752.490000000005</v>
      </c>
      <c r="P116" s="1">
        <v>12643.56</v>
      </c>
      <c r="Q116" s="1">
        <v>48249.289999999994</v>
      </c>
      <c r="R116" s="1">
        <v>20823.669999999998</v>
      </c>
      <c r="S116" s="1">
        <v>21695.29</v>
      </c>
      <c r="T116" s="1">
        <v>21191.58</v>
      </c>
      <c r="U116" s="1">
        <v>29330.77</v>
      </c>
      <c r="V116" s="1">
        <v>37071.040000000001</v>
      </c>
      <c r="W116" s="1">
        <v>26855.760000000002</v>
      </c>
      <c r="X116" s="1">
        <v>30543.79</v>
      </c>
      <c r="Z116" s="13">
        <f t="shared" si="11"/>
        <v>366618.98</v>
      </c>
      <c r="AB116" s="7"/>
      <c r="AC116" s="7"/>
    </row>
    <row r="117" spans="2:29" ht="15" hidden="1" customHeight="1" outlineLevel="1">
      <c r="B117" s="19">
        <v>516010</v>
      </c>
      <c r="C117" s="19" t="s">
        <v>240</v>
      </c>
      <c r="D117" s="19"/>
      <c r="E117" s="20">
        <v>0</v>
      </c>
      <c r="F117" s="20">
        <v>0</v>
      </c>
      <c r="G117" s="20">
        <v>35776.550000000003</v>
      </c>
      <c r="H117" s="20">
        <v>43690.65</v>
      </c>
      <c r="I117" s="20">
        <v>0</v>
      </c>
      <c r="K117" s="7"/>
      <c r="L117" s="7"/>
      <c r="M117" s="1">
        <v>0</v>
      </c>
      <c r="N117" s="1">
        <v>-49.66</v>
      </c>
      <c r="O117" s="1">
        <v>252.59</v>
      </c>
      <c r="P117" s="1">
        <v>0</v>
      </c>
      <c r="Q117" s="1">
        <v>0</v>
      </c>
      <c r="R117" s="1">
        <v>-4.3698378249246161E-13</v>
      </c>
      <c r="S117" s="1">
        <v>21571.5</v>
      </c>
      <c r="T117" s="1">
        <v>0</v>
      </c>
      <c r="U117" s="1">
        <v>0</v>
      </c>
      <c r="V117" s="1">
        <v>-5581.05</v>
      </c>
      <c r="W117" s="1">
        <v>21208.54</v>
      </c>
      <c r="X117" s="1">
        <v>6484.1600000000008</v>
      </c>
      <c r="Z117" s="13">
        <f t="shared" si="11"/>
        <v>43886.080000000002</v>
      </c>
      <c r="AB117" s="7"/>
      <c r="AC117" s="7"/>
    </row>
    <row r="118" spans="2:29" ht="15" hidden="1" customHeight="1" outlineLevel="1">
      <c r="B118" s="19">
        <v>516020</v>
      </c>
      <c r="C118" s="19" t="s">
        <v>241</v>
      </c>
      <c r="D118" s="19"/>
      <c r="E118" s="20">
        <v>626.6</v>
      </c>
      <c r="F118" s="20">
        <v>-477.4</v>
      </c>
      <c r="G118" s="20">
        <v>787.46</v>
      </c>
      <c r="H118" s="20">
        <v>-9639.16</v>
      </c>
      <c r="I118" s="20">
        <v>-399.42</v>
      </c>
      <c r="K118" s="7"/>
      <c r="L118" s="7"/>
      <c r="M118" s="1">
        <v>9685</v>
      </c>
      <c r="N118" s="1">
        <v>781.14</v>
      </c>
      <c r="O118" s="1">
        <v>-10.67</v>
      </c>
      <c r="P118" s="1">
        <v>0</v>
      </c>
      <c r="Q118" s="1">
        <v>0</v>
      </c>
      <c r="R118" s="1">
        <v>0</v>
      </c>
      <c r="S118" s="1">
        <v>844.08</v>
      </c>
      <c r="T118" s="1">
        <v>0</v>
      </c>
      <c r="U118" s="1">
        <v>385.39</v>
      </c>
      <c r="V118" s="1">
        <v>0</v>
      </c>
      <c r="W118" s="1">
        <v>-729.47</v>
      </c>
      <c r="X118" s="1">
        <v>-6.95</v>
      </c>
      <c r="Z118" s="13">
        <f t="shared" si="11"/>
        <v>10948.519999999999</v>
      </c>
      <c r="AB118" s="7"/>
      <c r="AC118" s="7"/>
    </row>
    <row r="119" spans="2:29" ht="15" hidden="1" customHeight="1" outlineLevel="1">
      <c r="B119" s="19">
        <v>516030</v>
      </c>
      <c r="C119" s="19" t="s">
        <v>326</v>
      </c>
      <c r="D119" s="19"/>
      <c r="E119" s="20">
        <v>-513.29000000000008</v>
      </c>
      <c r="F119" s="20">
        <v>0</v>
      </c>
      <c r="G119" s="20">
        <v>-167.76</v>
      </c>
      <c r="H119" s="20">
        <v>0</v>
      </c>
      <c r="I119" s="20">
        <v>0</v>
      </c>
      <c r="K119" s="7"/>
      <c r="L119" s="7"/>
      <c r="M119" s="1">
        <v>0</v>
      </c>
      <c r="N119" s="1">
        <v>-4.5474735088646412E-13</v>
      </c>
      <c r="O119" s="1">
        <v>-62.42</v>
      </c>
      <c r="P119" s="1">
        <v>0</v>
      </c>
      <c r="Q119" s="1">
        <v>-506.32000000000005</v>
      </c>
      <c r="R119" s="1">
        <v>-2556.12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-2.2737367544323206E-13</v>
      </c>
      <c r="Z119" s="13">
        <f t="shared" si="11"/>
        <v>-3124.8600000000006</v>
      </c>
      <c r="AB119" s="7"/>
      <c r="AC119" s="7"/>
    </row>
    <row r="120" spans="2:29" ht="15" hidden="1" customHeight="1" outlineLevel="1">
      <c r="B120" s="19">
        <v>516035</v>
      </c>
      <c r="C120" s="19" t="s">
        <v>327</v>
      </c>
      <c r="D120" s="19"/>
      <c r="E120" s="20"/>
      <c r="F120" s="20"/>
      <c r="G120" s="20"/>
      <c r="H120" s="20"/>
      <c r="I120" s="20"/>
      <c r="K120" s="7"/>
      <c r="L120" s="7"/>
      <c r="M120" s="1">
        <v>0</v>
      </c>
      <c r="N120" s="1">
        <v>0</v>
      </c>
      <c r="O120" s="1">
        <v>30.03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Z120" s="13">
        <f t="shared" si="11"/>
        <v>30.03</v>
      </c>
      <c r="AB120" s="7"/>
      <c r="AC120" s="7"/>
    </row>
    <row r="121" spans="2:29" ht="15" hidden="1" customHeight="1" outlineLevel="1">
      <c r="B121" s="19">
        <v>516036</v>
      </c>
      <c r="C121" s="19" t="s">
        <v>242</v>
      </c>
      <c r="D121" s="19"/>
      <c r="E121" s="20">
        <v>63.57</v>
      </c>
      <c r="F121" s="20">
        <v>0</v>
      </c>
      <c r="G121" s="20">
        <v>1038.6599999999999</v>
      </c>
      <c r="H121" s="20">
        <v>-134.77000000000001</v>
      </c>
      <c r="I121" s="20">
        <v>-141.34</v>
      </c>
      <c r="K121" s="7"/>
      <c r="L121" s="7"/>
      <c r="M121" s="1">
        <v>0</v>
      </c>
      <c r="N121" s="1">
        <v>0</v>
      </c>
      <c r="O121" s="1">
        <v>-280.37</v>
      </c>
      <c r="P121" s="1">
        <v>466.1</v>
      </c>
      <c r="Q121" s="1">
        <v>9.2200000000000006</v>
      </c>
      <c r="R121" s="1">
        <v>5.41</v>
      </c>
      <c r="S121" s="1">
        <v>6.29</v>
      </c>
      <c r="T121" s="1">
        <v>0</v>
      </c>
      <c r="U121" s="1">
        <v>0</v>
      </c>
      <c r="V121" s="1">
        <v>-6.84</v>
      </c>
      <c r="W121" s="1">
        <v>0</v>
      </c>
      <c r="X121" s="1">
        <v>7.14</v>
      </c>
      <c r="Z121" s="13">
        <f t="shared" si="11"/>
        <v>206.95</v>
      </c>
      <c r="AB121" s="7"/>
      <c r="AC121" s="7"/>
    </row>
    <row r="122" spans="2:29" ht="15" hidden="1" customHeight="1" outlineLevel="1">
      <c r="B122" s="19">
        <v>516040</v>
      </c>
      <c r="C122" s="19" t="s">
        <v>328</v>
      </c>
      <c r="D122" s="19"/>
      <c r="E122" s="20">
        <v>0</v>
      </c>
      <c r="F122" s="20">
        <v>0</v>
      </c>
      <c r="G122" s="20">
        <v>11577.070000000002</v>
      </c>
      <c r="H122" s="20">
        <v>22447.23</v>
      </c>
      <c r="I122" s="20">
        <v>0</v>
      </c>
      <c r="K122" s="7"/>
      <c r="L122" s="7"/>
      <c r="M122" s="1">
        <v>20041.55</v>
      </c>
      <c r="N122" s="1">
        <v>30965.58</v>
      </c>
      <c r="O122" s="1">
        <v>24541.24</v>
      </c>
      <c r="P122" s="1">
        <v>52080.18</v>
      </c>
      <c r="Q122" s="1">
        <v>25885.89</v>
      </c>
      <c r="R122" s="1">
        <v>47565.760000000002</v>
      </c>
      <c r="S122" s="1">
        <v>37274.54</v>
      </c>
      <c r="T122" s="1">
        <v>24722.02</v>
      </c>
      <c r="U122" s="1">
        <v>44007.32</v>
      </c>
      <c r="V122" s="1">
        <v>42941.15</v>
      </c>
      <c r="W122" s="1">
        <v>44822.33</v>
      </c>
      <c r="X122" s="1">
        <v>33649.980000000003</v>
      </c>
      <c r="Z122" s="13">
        <f t="shared" si="11"/>
        <v>428497.54000000004</v>
      </c>
      <c r="AB122" s="7"/>
      <c r="AC122" s="7"/>
    </row>
    <row r="123" spans="2:29" ht="15" hidden="1" customHeight="1" outlineLevel="1">
      <c r="B123" s="19">
        <v>516050</v>
      </c>
      <c r="C123" s="19" t="s">
        <v>329</v>
      </c>
      <c r="D123" s="19"/>
      <c r="E123" s="20">
        <v>-2902.9899999999993</v>
      </c>
      <c r="F123" s="20">
        <v>-4158.3499999999995</v>
      </c>
      <c r="G123" s="20">
        <v>77745.789999999994</v>
      </c>
      <c r="H123" s="20">
        <v>81688.310000000012</v>
      </c>
      <c r="I123" s="20">
        <v>3130.43</v>
      </c>
      <c r="K123" s="7"/>
      <c r="L123" s="7"/>
      <c r="M123" s="1">
        <v>-8602.2000000000044</v>
      </c>
      <c r="N123" s="1">
        <v>1064.1199999999999</v>
      </c>
      <c r="O123" s="1">
        <v>-8983.39</v>
      </c>
      <c r="P123" s="1">
        <v>-117.71999999999998</v>
      </c>
      <c r="Q123" s="1">
        <v>186.4</v>
      </c>
      <c r="R123" s="1">
        <v>-8428.69</v>
      </c>
      <c r="S123" s="1">
        <v>-228.77</v>
      </c>
      <c r="T123" s="1">
        <v>267.67</v>
      </c>
      <c r="U123" s="1">
        <v>367.91999999999996</v>
      </c>
      <c r="V123" s="1">
        <v>-29566.539999999997</v>
      </c>
      <c r="W123" s="1">
        <v>-9267.99</v>
      </c>
      <c r="X123" s="1">
        <v>823.97</v>
      </c>
      <c r="Z123" s="13">
        <f t="shared" ref="Z123:Z158" si="12">SUM(M123:X123)</f>
        <v>-62485.22</v>
      </c>
      <c r="AB123" s="7"/>
      <c r="AC123" s="7"/>
    </row>
    <row r="124" spans="2:29" ht="15" hidden="1" customHeight="1" outlineLevel="1">
      <c r="B124" s="19">
        <v>516060</v>
      </c>
      <c r="C124" s="19" t="s">
        <v>330</v>
      </c>
      <c r="D124" s="19"/>
      <c r="E124" s="20">
        <v>1685.2</v>
      </c>
      <c r="F124" s="20">
        <v>-4200.0400000000009</v>
      </c>
      <c r="G124" s="20">
        <v>5251.2300000000005</v>
      </c>
      <c r="H124" s="20">
        <v>975.45000000000016</v>
      </c>
      <c r="I124" s="20">
        <v>229.46</v>
      </c>
      <c r="K124" s="7"/>
      <c r="L124" s="7"/>
      <c r="M124" s="1">
        <v>0</v>
      </c>
      <c r="N124" s="1">
        <v>149.66999999999999</v>
      </c>
      <c r="O124" s="1">
        <v>35.81</v>
      </c>
      <c r="P124" s="1">
        <v>0</v>
      </c>
      <c r="Q124" s="1">
        <v>21.26</v>
      </c>
      <c r="R124" s="1">
        <v>0</v>
      </c>
      <c r="S124" s="1">
        <v>0</v>
      </c>
      <c r="T124" s="1">
        <v>4369.1000000000004</v>
      </c>
      <c r="U124" s="1">
        <v>0</v>
      </c>
      <c r="V124" s="1">
        <v>0</v>
      </c>
      <c r="W124" s="1">
        <v>3849.05</v>
      </c>
      <c r="X124" s="1">
        <v>0</v>
      </c>
      <c r="Z124" s="13">
        <f t="shared" si="12"/>
        <v>8424.89</v>
      </c>
      <c r="AB124" s="7"/>
      <c r="AC124" s="7"/>
    </row>
    <row r="125" spans="2:29" ht="15" hidden="1" customHeight="1" outlineLevel="1">
      <c r="B125" s="19">
        <v>516070</v>
      </c>
      <c r="C125" s="19" t="s">
        <v>255</v>
      </c>
      <c r="D125" s="19"/>
      <c r="E125" s="20">
        <v>0</v>
      </c>
      <c r="F125" s="20">
        <v>0</v>
      </c>
      <c r="G125" s="20">
        <v>17566</v>
      </c>
      <c r="H125" s="20">
        <v>8434.68</v>
      </c>
      <c r="I125" s="20">
        <v>0</v>
      </c>
      <c r="K125" s="7"/>
      <c r="L125" s="7"/>
      <c r="M125" s="1">
        <v>1676.12</v>
      </c>
      <c r="N125" s="1">
        <v>379.4</v>
      </c>
      <c r="O125" s="1">
        <v>3504.6800000000003</v>
      </c>
      <c r="P125" s="1">
        <v>3435.46</v>
      </c>
      <c r="Q125" s="1">
        <v>176.59</v>
      </c>
      <c r="R125" s="1">
        <v>12758.91</v>
      </c>
      <c r="S125" s="1">
        <v>6939.18</v>
      </c>
      <c r="T125" s="1">
        <v>3441.91</v>
      </c>
      <c r="U125" s="1">
        <v>898.99</v>
      </c>
      <c r="V125" s="1">
        <v>229.53999999999996</v>
      </c>
      <c r="W125" s="1">
        <v>567</v>
      </c>
      <c r="X125" s="1">
        <v>75</v>
      </c>
      <c r="Z125" s="13">
        <f t="shared" si="12"/>
        <v>34082.78</v>
      </c>
      <c r="AB125" s="7"/>
      <c r="AC125" s="7"/>
    </row>
    <row r="126" spans="2:29" ht="15" hidden="1" customHeight="1" outlineLevel="1">
      <c r="B126" s="19">
        <v>516080</v>
      </c>
      <c r="C126" s="19" t="s">
        <v>331</v>
      </c>
      <c r="D126" s="19"/>
      <c r="E126" s="20">
        <v>301.84999999999997</v>
      </c>
      <c r="F126" s="20">
        <v>170.47</v>
      </c>
      <c r="G126" s="20">
        <v>99787.849999999991</v>
      </c>
      <c r="H126" s="20">
        <v>91236.76999999999</v>
      </c>
      <c r="I126" s="20">
        <v>483.54999999999995</v>
      </c>
      <c r="K126" s="7"/>
      <c r="L126" s="7"/>
      <c r="M126" s="1">
        <v>572.97</v>
      </c>
      <c r="N126" s="1">
        <v>9287.9700000000012</v>
      </c>
      <c r="O126" s="1">
        <v>1000</v>
      </c>
      <c r="P126" s="1">
        <v>5672.5499999999993</v>
      </c>
      <c r="Q126" s="1">
        <v>1402</v>
      </c>
      <c r="R126" s="1">
        <v>9346.44</v>
      </c>
      <c r="S126" s="1">
        <v>1185.58</v>
      </c>
      <c r="T126" s="1">
        <v>12427.939999999999</v>
      </c>
      <c r="U126" s="1">
        <v>34613.519999999997</v>
      </c>
      <c r="V126" s="1">
        <v>11664.86</v>
      </c>
      <c r="W126" s="1">
        <v>73990.28</v>
      </c>
      <c r="X126" s="1">
        <v>14055</v>
      </c>
      <c r="Z126" s="13">
        <f t="shared" si="12"/>
        <v>175219.11</v>
      </c>
      <c r="AB126" s="7"/>
      <c r="AC126" s="7"/>
    </row>
    <row r="127" spans="2:29" ht="15" hidden="1" customHeight="1" outlineLevel="1">
      <c r="B127" s="19">
        <v>516100</v>
      </c>
      <c r="C127" s="19" t="s">
        <v>256</v>
      </c>
      <c r="D127" s="19"/>
      <c r="E127" s="20">
        <v>0</v>
      </c>
      <c r="F127" s="20">
        <v>0</v>
      </c>
      <c r="G127" s="20">
        <v>487725.12</v>
      </c>
      <c r="H127" s="20">
        <v>654307.41999999993</v>
      </c>
      <c r="I127" s="20">
        <v>0</v>
      </c>
      <c r="K127" s="7"/>
      <c r="L127" s="7"/>
      <c r="M127" s="1">
        <v>0</v>
      </c>
      <c r="N127" s="1">
        <v>-29.1</v>
      </c>
      <c r="O127" s="1">
        <v>74.269999999999953</v>
      </c>
      <c r="P127" s="1">
        <v>0</v>
      </c>
      <c r="Q127" s="1">
        <v>-53.29</v>
      </c>
      <c r="R127" s="1">
        <v>0</v>
      </c>
      <c r="S127" s="1">
        <v>0</v>
      </c>
      <c r="T127" s="1">
        <v>0</v>
      </c>
      <c r="U127" s="1">
        <v>29.8</v>
      </c>
      <c r="V127" s="1">
        <v>0</v>
      </c>
      <c r="W127" s="1">
        <v>-18.770000000000003</v>
      </c>
      <c r="X127" s="1">
        <v>159.56</v>
      </c>
      <c r="Z127" s="13">
        <f t="shared" si="12"/>
        <v>162.46999999999994</v>
      </c>
      <c r="AB127" s="7"/>
      <c r="AC127" s="7"/>
    </row>
    <row r="128" spans="2:29" ht="15" hidden="1" customHeight="1" outlineLevel="1">
      <c r="B128" s="19">
        <v>516110</v>
      </c>
      <c r="C128" s="19" t="s">
        <v>257</v>
      </c>
      <c r="D128" s="19"/>
      <c r="E128" s="20">
        <v>1325.34</v>
      </c>
      <c r="F128" s="20">
        <v>2830.38</v>
      </c>
      <c r="G128" s="20">
        <v>69910.97</v>
      </c>
      <c r="H128" s="20">
        <v>50471.33</v>
      </c>
      <c r="I128" s="20">
        <v>3122.2599999999998</v>
      </c>
      <c r="K128" s="7"/>
      <c r="L128" s="7"/>
      <c r="M128" s="1">
        <v>58182.8</v>
      </c>
      <c r="N128" s="1">
        <v>134631.46</v>
      </c>
      <c r="O128" s="1">
        <v>107740.50999999998</v>
      </c>
      <c r="P128" s="1">
        <v>127819.78</v>
      </c>
      <c r="Q128" s="1">
        <v>100720.43</v>
      </c>
      <c r="R128" s="1">
        <v>90795.260000000009</v>
      </c>
      <c r="S128" s="1">
        <v>16096.379999999997</v>
      </c>
      <c r="T128" s="1">
        <v>31089.739999999998</v>
      </c>
      <c r="U128" s="1">
        <v>80449.78</v>
      </c>
      <c r="V128" s="1">
        <v>66280.95</v>
      </c>
      <c r="W128" s="1">
        <v>90069.930000000008</v>
      </c>
      <c r="X128" s="1">
        <v>123741.23</v>
      </c>
      <c r="Z128" s="13">
        <f t="shared" si="12"/>
        <v>1027618.25</v>
      </c>
      <c r="AB128" s="7"/>
      <c r="AC128" s="7"/>
    </row>
    <row r="129" spans="2:29" ht="15" hidden="1" customHeight="1" outlineLevel="1">
      <c r="B129" s="19">
        <v>516115</v>
      </c>
      <c r="C129" s="19" t="s">
        <v>332</v>
      </c>
      <c r="D129" s="21"/>
      <c r="E129" s="21">
        <v>7610.24</v>
      </c>
      <c r="F129" s="21">
        <v>-590.01</v>
      </c>
      <c r="G129" s="21">
        <v>58277.31</v>
      </c>
      <c r="H129" s="21">
        <v>81359.950000000012</v>
      </c>
      <c r="I129" s="21">
        <v>-7941.13</v>
      </c>
      <c r="K129" s="7"/>
      <c r="L129" s="7"/>
      <c r="M129" s="1">
        <v>0</v>
      </c>
      <c r="N129" s="1">
        <v>545.88</v>
      </c>
      <c r="O129" s="1">
        <v>0</v>
      </c>
      <c r="P129" s="1">
        <v>-1364.9699999999998</v>
      </c>
      <c r="Q129" s="1">
        <v>0</v>
      </c>
      <c r="R129" s="1">
        <v>0</v>
      </c>
      <c r="S129" s="1">
        <v>0</v>
      </c>
      <c r="T129" s="1">
        <v>-4797.08</v>
      </c>
      <c r="U129" s="1">
        <v>0</v>
      </c>
      <c r="V129" s="1">
        <v>0</v>
      </c>
      <c r="W129" s="1">
        <v>0</v>
      </c>
      <c r="X129" s="1">
        <v>0</v>
      </c>
      <c r="Z129" s="13">
        <f t="shared" si="12"/>
        <v>-5616.17</v>
      </c>
      <c r="AB129" s="7"/>
      <c r="AC129" s="7"/>
    </row>
    <row r="130" spans="2:29" ht="15" hidden="1" customHeight="1" outlineLevel="1">
      <c r="B130" s="19">
        <v>516140</v>
      </c>
      <c r="C130" s="19" t="s">
        <v>333</v>
      </c>
      <c r="D130" s="21"/>
      <c r="E130" s="21">
        <v>0</v>
      </c>
      <c r="F130" s="21">
        <v>0</v>
      </c>
      <c r="G130" s="21">
        <v>0</v>
      </c>
      <c r="H130" s="21">
        <v>-78.680000000000007</v>
      </c>
      <c r="I130" s="21">
        <v>0</v>
      </c>
      <c r="K130" s="7"/>
      <c r="L130" s="7"/>
      <c r="M130" s="1">
        <v>72585.31</v>
      </c>
      <c r="N130" s="1">
        <v>91491.48</v>
      </c>
      <c r="O130" s="1">
        <v>78490.880000000005</v>
      </c>
      <c r="P130" s="1">
        <v>115469.67</v>
      </c>
      <c r="Q130" s="1">
        <v>81011.009999999995</v>
      </c>
      <c r="R130" s="1">
        <v>141243.04999999999</v>
      </c>
      <c r="S130" s="1">
        <v>76391.58</v>
      </c>
      <c r="T130" s="1">
        <v>62385.17</v>
      </c>
      <c r="U130" s="1">
        <v>127681.88</v>
      </c>
      <c r="V130" s="1">
        <v>126545.78</v>
      </c>
      <c r="W130" s="1">
        <v>65937.48</v>
      </c>
      <c r="X130" s="1">
        <v>84562.21</v>
      </c>
      <c r="Z130" s="13">
        <f t="shared" si="12"/>
        <v>1123795.5</v>
      </c>
      <c r="AB130" s="7"/>
      <c r="AC130" s="7"/>
    </row>
    <row r="131" spans="2:29" ht="15" hidden="1" customHeight="1" outlineLevel="1">
      <c r="B131" s="19">
        <v>516150</v>
      </c>
      <c r="C131" s="19" t="s">
        <v>258</v>
      </c>
      <c r="D131" s="21"/>
      <c r="E131" s="21">
        <v>0</v>
      </c>
      <c r="F131" s="21">
        <v>0</v>
      </c>
      <c r="G131" s="21">
        <v>100.07000000000001</v>
      </c>
      <c r="H131" s="21">
        <v>0</v>
      </c>
      <c r="I131" s="21">
        <v>0</v>
      </c>
      <c r="K131" s="7"/>
      <c r="L131" s="7"/>
      <c r="M131" s="1">
        <v>1203.8499999999999</v>
      </c>
      <c r="N131" s="1">
        <v>-7223.0999999999995</v>
      </c>
      <c r="O131" s="1">
        <v>-3934.77</v>
      </c>
      <c r="P131" s="1">
        <v>-980.63000000000011</v>
      </c>
      <c r="Q131" s="1">
        <v>5711.56</v>
      </c>
      <c r="R131" s="1">
        <v>-2864.05</v>
      </c>
      <c r="S131" s="1">
        <v>-114</v>
      </c>
      <c r="T131" s="1">
        <v>2551.96</v>
      </c>
      <c r="U131" s="1">
        <v>1313.16</v>
      </c>
      <c r="V131" s="1">
        <v>-3237.1000000000004</v>
      </c>
      <c r="W131" s="1">
        <v>-2676.9799999999996</v>
      </c>
      <c r="X131" s="1">
        <v>-1422.94</v>
      </c>
      <c r="Z131" s="13">
        <f t="shared" si="12"/>
        <v>-11673.040000000003</v>
      </c>
      <c r="AB131" s="7"/>
      <c r="AC131" s="7"/>
    </row>
    <row r="132" spans="2:29" ht="15" hidden="1" customHeight="1" outlineLevel="1">
      <c r="B132" s="19">
        <v>516180</v>
      </c>
      <c r="C132" s="19" t="s">
        <v>334</v>
      </c>
      <c r="D132" s="21"/>
      <c r="E132" s="21">
        <v>143.19</v>
      </c>
      <c r="F132" s="21">
        <v>133.36999999999998</v>
      </c>
      <c r="G132" s="21">
        <v>6993.2999999999993</v>
      </c>
      <c r="H132" s="21">
        <v>3575.71</v>
      </c>
      <c r="I132" s="21">
        <v>130.20999999999998</v>
      </c>
      <c r="K132" s="7"/>
      <c r="L132" s="7"/>
      <c r="M132" s="1">
        <v>8838.94</v>
      </c>
      <c r="N132" s="1">
        <v>9615.48</v>
      </c>
      <c r="O132" s="1">
        <v>7870.22</v>
      </c>
      <c r="P132" s="1">
        <v>9761.2900000000009</v>
      </c>
      <c r="Q132" s="1">
        <v>-85</v>
      </c>
      <c r="R132" s="1">
        <v>10029.1</v>
      </c>
      <c r="S132" s="1">
        <v>0</v>
      </c>
      <c r="T132" s="1">
        <v>0</v>
      </c>
      <c r="U132" s="1">
        <v>379.43</v>
      </c>
      <c r="V132" s="1">
        <v>6446.61</v>
      </c>
      <c r="W132" s="1">
        <v>8184.74</v>
      </c>
      <c r="X132" s="1">
        <v>0</v>
      </c>
      <c r="Z132" s="13">
        <f t="shared" si="12"/>
        <v>61040.81</v>
      </c>
      <c r="AB132" s="7"/>
      <c r="AC132" s="7"/>
    </row>
    <row r="133" spans="2:29" ht="15" hidden="1" customHeight="1" outlineLevel="1">
      <c r="B133" s="19">
        <v>516190</v>
      </c>
      <c r="C133" s="19" t="s">
        <v>335</v>
      </c>
      <c r="D133" s="21"/>
      <c r="E133" s="21">
        <v>-72.759999999999991</v>
      </c>
      <c r="F133" s="21">
        <v>519.92000000000007</v>
      </c>
      <c r="G133" s="21">
        <v>34261.769999999997</v>
      </c>
      <c r="H133" s="21">
        <v>25775.429999999997</v>
      </c>
      <c r="I133" s="21">
        <v>-103.66999999999999</v>
      </c>
      <c r="K133" s="7"/>
      <c r="L133" s="7"/>
      <c r="M133" s="1">
        <v>6194.59</v>
      </c>
      <c r="N133" s="1">
        <v>13424.36</v>
      </c>
      <c r="O133" s="1">
        <v>14303.470000000001</v>
      </c>
      <c r="P133" s="1">
        <v>14524.44</v>
      </c>
      <c r="Q133" s="1">
        <v>17748.22</v>
      </c>
      <c r="R133" s="1">
        <v>16525.68</v>
      </c>
      <c r="S133" s="1">
        <v>13037.86</v>
      </c>
      <c r="T133" s="1">
        <v>9294.44</v>
      </c>
      <c r="U133" s="1">
        <v>13211.439999999999</v>
      </c>
      <c r="V133" s="1">
        <v>18078.86</v>
      </c>
      <c r="W133" s="1">
        <v>10191.43</v>
      </c>
      <c r="X133" s="1">
        <v>11257.05</v>
      </c>
      <c r="Z133" s="13">
        <f t="shared" si="12"/>
        <v>157791.84</v>
      </c>
      <c r="AB133" s="7"/>
      <c r="AC133" s="7"/>
    </row>
    <row r="134" spans="2:29" ht="15" hidden="1" customHeight="1" outlineLevel="1">
      <c r="B134" s="19">
        <v>516200</v>
      </c>
      <c r="C134" s="19" t="s">
        <v>336</v>
      </c>
      <c r="D134" s="21"/>
      <c r="E134" s="21">
        <v>6.2099999999999991</v>
      </c>
      <c r="F134" s="21">
        <v>1903.5800000000002</v>
      </c>
      <c r="G134" s="21">
        <v>57108.86</v>
      </c>
      <c r="H134" s="21">
        <v>64688.660000000011</v>
      </c>
      <c r="I134" s="21">
        <v>-5.15</v>
      </c>
      <c r="K134" s="7"/>
      <c r="L134" s="7"/>
      <c r="M134" s="1">
        <v>78408.139999999985</v>
      </c>
      <c r="N134" s="1">
        <v>100603.05</v>
      </c>
      <c r="O134" s="1">
        <v>125666.01000000001</v>
      </c>
      <c r="P134" s="1">
        <v>107414.62000000001</v>
      </c>
      <c r="Q134" s="1">
        <v>99271.3</v>
      </c>
      <c r="R134" s="1">
        <v>123293</v>
      </c>
      <c r="S134" s="1">
        <v>128909.86</v>
      </c>
      <c r="T134" s="1">
        <v>63685.81</v>
      </c>
      <c r="U134" s="1">
        <v>102970.68</v>
      </c>
      <c r="V134" s="1">
        <v>105797.48999999999</v>
      </c>
      <c r="W134" s="1">
        <v>133073.03</v>
      </c>
      <c r="X134" s="1">
        <v>143836.91999999998</v>
      </c>
      <c r="Z134" s="13">
        <f t="shared" si="12"/>
        <v>1312929.9099999999</v>
      </c>
      <c r="AB134" s="7"/>
      <c r="AC134" s="7"/>
    </row>
    <row r="135" spans="2:29" ht="15" hidden="1" customHeight="1" outlineLevel="1">
      <c r="B135" s="19">
        <v>516220</v>
      </c>
      <c r="C135" s="19" t="s">
        <v>337</v>
      </c>
      <c r="D135" s="21"/>
      <c r="E135" s="21">
        <v>12.370000000000001</v>
      </c>
      <c r="F135" s="21">
        <v>836.92</v>
      </c>
      <c r="G135" s="21">
        <v>0</v>
      </c>
      <c r="H135" s="21">
        <v>0</v>
      </c>
      <c r="I135" s="21">
        <v>405.78</v>
      </c>
      <c r="K135" s="7"/>
      <c r="L135" s="7"/>
      <c r="M135" s="1">
        <v>278995.02</v>
      </c>
      <c r="N135" s="1">
        <v>460535.45</v>
      </c>
      <c r="O135" s="1">
        <v>539554.06999999995</v>
      </c>
      <c r="P135" s="1">
        <v>517167.91</v>
      </c>
      <c r="Q135" s="1">
        <v>546194.56999999995</v>
      </c>
      <c r="R135" s="1">
        <v>505478.65</v>
      </c>
      <c r="S135" s="1">
        <v>562350.17000000004</v>
      </c>
      <c r="T135" s="1">
        <v>409284.77</v>
      </c>
      <c r="U135" s="1">
        <v>484055.82</v>
      </c>
      <c r="V135" s="1">
        <v>649142.97</v>
      </c>
      <c r="W135" s="1">
        <v>342320.56</v>
      </c>
      <c r="X135" s="1">
        <v>764276.11</v>
      </c>
      <c r="Z135" s="13">
        <f t="shared" si="12"/>
        <v>6059356.0699999994</v>
      </c>
      <c r="AB135" s="7"/>
      <c r="AC135" s="7"/>
    </row>
    <row r="136" spans="2:29" ht="15" hidden="1" customHeight="1" outlineLevel="1">
      <c r="B136" s="19">
        <v>516230</v>
      </c>
      <c r="C136" s="19" t="s">
        <v>259</v>
      </c>
      <c r="D136" s="21"/>
      <c r="E136" s="21">
        <v>0</v>
      </c>
      <c r="F136" s="21">
        <v>6.41</v>
      </c>
      <c r="G136" s="21">
        <v>47145.71</v>
      </c>
      <c r="H136" s="21">
        <v>85853</v>
      </c>
      <c r="I136" s="21">
        <v>0</v>
      </c>
      <c r="K136" s="7"/>
      <c r="L136" s="7"/>
      <c r="M136" s="1">
        <v>73546.570000000007</v>
      </c>
      <c r="N136" s="1">
        <v>28754.98</v>
      </c>
      <c r="O136" s="1">
        <v>53084.840000000004</v>
      </c>
      <c r="P136" s="1">
        <v>61840.55</v>
      </c>
      <c r="Q136" s="1">
        <v>76224.22</v>
      </c>
      <c r="R136" s="1">
        <v>55281.33</v>
      </c>
      <c r="S136" s="1">
        <v>32468.75</v>
      </c>
      <c r="T136" s="1">
        <v>13755.5</v>
      </c>
      <c r="U136" s="1">
        <v>22455.98</v>
      </c>
      <c r="V136" s="1">
        <v>22091.66</v>
      </c>
      <c r="W136" s="1">
        <v>21303.960000000003</v>
      </c>
      <c r="X136" s="1">
        <v>39871.82</v>
      </c>
      <c r="Z136" s="13">
        <f t="shared" si="12"/>
        <v>500680.16000000003</v>
      </c>
      <c r="AB136" s="7"/>
      <c r="AC136" s="7"/>
    </row>
    <row r="137" spans="2:29" ht="15" hidden="1" customHeight="1" outlineLevel="1">
      <c r="B137" s="19">
        <v>516250</v>
      </c>
      <c r="C137" s="19" t="s">
        <v>338</v>
      </c>
      <c r="D137" s="21"/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K137" s="7"/>
      <c r="L137" s="7"/>
      <c r="M137" s="1">
        <v>-334.08</v>
      </c>
      <c r="N137" s="1">
        <v>-16.649999999999999</v>
      </c>
      <c r="O137" s="1">
        <v>-349.80000000000018</v>
      </c>
      <c r="P137" s="1">
        <v>-35.299999999999997</v>
      </c>
      <c r="Q137" s="1">
        <v>0</v>
      </c>
      <c r="R137" s="1">
        <v>-8.24</v>
      </c>
      <c r="S137" s="1">
        <v>0</v>
      </c>
      <c r="T137" s="1">
        <v>44.13</v>
      </c>
      <c r="U137" s="1">
        <v>0</v>
      </c>
      <c r="V137" s="1">
        <v>36</v>
      </c>
      <c r="W137" s="1">
        <v>0</v>
      </c>
      <c r="X137" s="1">
        <v>-180.05</v>
      </c>
      <c r="Z137" s="13">
        <f t="shared" si="12"/>
        <v>-843.99000000000024</v>
      </c>
      <c r="AB137" s="7"/>
      <c r="AC137" s="7"/>
    </row>
    <row r="138" spans="2:29" ht="15" hidden="1" customHeight="1" outlineLevel="1">
      <c r="B138" s="19">
        <v>516260</v>
      </c>
      <c r="C138" s="19" t="s">
        <v>260</v>
      </c>
      <c r="D138" s="21"/>
      <c r="E138" s="21"/>
      <c r="F138" s="21"/>
      <c r="G138" s="21"/>
      <c r="H138" s="21"/>
      <c r="I138" s="21"/>
      <c r="K138" s="7"/>
      <c r="L138" s="7"/>
      <c r="M138" s="1">
        <v>44028.67</v>
      </c>
      <c r="N138" s="1">
        <v>64511.46</v>
      </c>
      <c r="O138" s="1">
        <v>59225.99</v>
      </c>
      <c r="P138" s="1">
        <v>56114.54</v>
      </c>
      <c r="Q138" s="1">
        <v>59146.57</v>
      </c>
      <c r="R138" s="1">
        <v>60864.07</v>
      </c>
      <c r="S138" s="1">
        <v>61873.46</v>
      </c>
      <c r="T138" s="1">
        <v>42316.889999999992</v>
      </c>
      <c r="U138" s="1">
        <v>69599.569999999992</v>
      </c>
      <c r="V138" s="1">
        <v>95448.59</v>
      </c>
      <c r="W138" s="1">
        <v>65532.78</v>
      </c>
      <c r="X138" s="1">
        <v>35753.79</v>
      </c>
      <c r="Z138" s="13">
        <f t="shared" si="12"/>
        <v>714416.38000000012</v>
      </c>
      <c r="AB138" s="7"/>
      <c r="AC138" s="7"/>
    </row>
    <row r="139" spans="2:29" ht="15" hidden="1" customHeight="1" outlineLevel="1">
      <c r="B139" s="19">
        <v>516270</v>
      </c>
      <c r="C139" s="19" t="s">
        <v>339</v>
      </c>
      <c r="D139" s="21"/>
      <c r="E139" s="21">
        <v>0</v>
      </c>
      <c r="F139" s="21">
        <v>0</v>
      </c>
      <c r="G139" s="21">
        <v>5532.8099999999995</v>
      </c>
      <c r="H139" s="21">
        <v>17201.369999999995</v>
      </c>
      <c r="I139" s="21">
        <v>0</v>
      </c>
      <c r="K139" s="7"/>
      <c r="L139" s="7"/>
      <c r="M139" s="1">
        <v>-3.28</v>
      </c>
      <c r="N139" s="1">
        <v>-43.1</v>
      </c>
      <c r="O139" s="1">
        <v>-0.43000000000000682</v>
      </c>
      <c r="P139" s="1">
        <v>0</v>
      </c>
      <c r="Q139" s="1">
        <v>0</v>
      </c>
      <c r="R139" s="1">
        <v>-10.310000000000002</v>
      </c>
      <c r="S139" s="1">
        <v>0</v>
      </c>
      <c r="T139" s="1">
        <v>0</v>
      </c>
      <c r="U139" s="1">
        <v>-23.78</v>
      </c>
      <c r="V139" s="1">
        <v>0</v>
      </c>
      <c r="W139" s="1">
        <v>28</v>
      </c>
      <c r="X139" s="1">
        <v>0</v>
      </c>
      <c r="Z139" s="13">
        <f t="shared" si="12"/>
        <v>-52.900000000000006</v>
      </c>
      <c r="AB139" s="7"/>
      <c r="AC139" s="7"/>
    </row>
    <row r="140" spans="2:29" ht="15" hidden="1" customHeight="1" outlineLevel="1">
      <c r="B140" s="19">
        <v>516290</v>
      </c>
      <c r="C140" s="19" t="s">
        <v>340</v>
      </c>
      <c r="D140" s="21"/>
      <c r="E140" s="21"/>
      <c r="F140" s="21"/>
      <c r="G140" s="21"/>
      <c r="H140" s="21"/>
      <c r="I140" s="21"/>
      <c r="K140" s="7"/>
      <c r="L140" s="7"/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-125.99</v>
      </c>
      <c r="S140" s="1">
        <v>0</v>
      </c>
      <c r="T140" s="1">
        <v>-504.11</v>
      </c>
      <c r="U140" s="1">
        <v>0</v>
      </c>
      <c r="V140" s="1">
        <v>-101.26</v>
      </c>
      <c r="W140" s="1">
        <v>-4.8499999999999996</v>
      </c>
      <c r="X140" s="1">
        <v>0</v>
      </c>
      <c r="Z140" s="13">
        <f t="shared" si="12"/>
        <v>-736.21</v>
      </c>
      <c r="AB140" s="7"/>
      <c r="AC140" s="7"/>
    </row>
    <row r="141" spans="2:29" ht="15" hidden="1" customHeight="1" outlineLevel="1">
      <c r="B141" s="19">
        <v>516300</v>
      </c>
      <c r="C141" s="19" t="s">
        <v>341</v>
      </c>
      <c r="D141" s="21"/>
      <c r="E141" s="21">
        <v>63270.99</v>
      </c>
      <c r="F141" s="21">
        <v>30630.289999999997</v>
      </c>
      <c r="G141" s="21">
        <v>109196.22</v>
      </c>
      <c r="H141" s="21">
        <v>78545.069999999992</v>
      </c>
      <c r="I141" s="21">
        <v>58410.45</v>
      </c>
      <c r="K141" s="7"/>
      <c r="L141" s="7"/>
      <c r="M141" s="1">
        <v>4571.1500000000005</v>
      </c>
      <c r="N141" s="1">
        <v>5382.420000000001</v>
      </c>
      <c r="O141" s="1">
        <v>2209.8000000000006</v>
      </c>
      <c r="P141" s="1">
        <v>6128.4299999999994</v>
      </c>
      <c r="Q141" s="1">
        <v>2742.48</v>
      </c>
      <c r="R141" s="1">
        <v>5397.6</v>
      </c>
      <c r="S141" s="1">
        <v>3884.44</v>
      </c>
      <c r="T141" s="1">
        <v>4428.2900000000009</v>
      </c>
      <c r="U141" s="1">
        <v>3520.2</v>
      </c>
      <c r="V141" s="1">
        <v>5140.47</v>
      </c>
      <c r="W141" s="1">
        <v>4969.1400000000012</v>
      </c>
      <c r="X141" s="1">
        <v>5330.64</v>
      </c>
      <c r="Z141" s="13">
        <f t="shared" si="12"/>
        <v>53705.06</v>
      </c>
      <c r="AB141" s="7"/>
      <c r="AC141" s="7"/>
    </row>
    <row r="142" spans="2:29" ht="15" hidden="1" customHeight="1" outlineLevel="1">
      <c r="B142" s="19">
        <v>516310</v>
      </c>
      <c r="C142" s="19" t="s">
        <v>261</v>
      </c>
      <c r="D142" s="21"/>
      <c r="E142" s="21"/>
      <c r="F142" s="21"/>
      <c r="G142" s="21"/>
      <c r="H142" s="21"/>
      <c r="I142" s="21"/>
      <c r="K142" s="7"/>
      <c r="L142" s="7"/>
      <c r="M142" s="1">
        <v>19487.82</v>
      </c>
      <c r="N142" s="1">
        <v>24936.7</v>
      </c>
      <c r="O142" s="1">
        <v>10882.220000000001</v>
      </c>
      <c r="P142" s="1">
        <v>6859.54</v>
      </c>
      <c r="Q142" s="1">
        <v>26736.14</v>
      </c>
      <c r="R142" s="1">
        <v>27293.620000000003</v>
      </c>
      <c r="S142" s="1">
        <v>22604.54</v>
      </c>
      <c r="T142" s="1">
        <v>16778.36</v>
      </c>
      <c r="U142" s="1">
        <v>26227.61</v>
      </c>
      <c r="V142" s="1">
        <v>46427.649999999994</v>
      </c>
      <c r="W142" s="1">
        <v>35887.550000000003</v>
      </c>
      <c r="X142" s="1">
        <v>5978.6200000000008</v>
      </c>
      <c r="Z142" s="13">
        <f t="shared" si="12"/>
        <v>270100.37</v>
      </c>
      <c r="AB142" s="7"/>
      <c r="AC142" s="7"/>
    </row>
    <row r="143" spans="2:29" ht="15" hidden="1" customHeight="1" outlineLevel="1">
      <c r="B143" s="19">
        <v>516320</v>
      </c>
      <c r="C143" s="19" t="s">
        <v>262</v>
      </c>
      <c r="D143" s="21"/>
      <c r="E143" s="21">
        <v>-7.85</v>
      </c>
      <c r="F143" s="21">
        <v>0</v>
      </c>
      <c r="G143" s="21">
        <v>115533.8</v>
      </c>
      <c r="H143" s="21">
        <v>162484.75999999998</v>
      </c>
      <c r="I143" s="21">
        <v>0</v>
      </c>
      <c r="K143" s="7"/>
      <c r="L143" s="7"/>
      <c r="M143" s="1">
        <v>56679.110000000008</v>
      </c>
      <c r="N143" s="1">
        <v>75750.329999999987</v>
      </c>
      <c r="O143" s="1">
        <v>90039.220000000016</v>
      </c>
      <c r="P143" s="1">
        <v>101728.37</v>
      </c>
      <c r="Q143" s="1">
        <v>104158.60999999999</v>
      </c>
      <c r="R143" s="1">
        <v>96034.62000000001</v>
      </c>
      <c r="S143" s="1">
        <v>104726.03</v>
      </c>
      <c r="T143" s="1">
        <v>66743.78</v>
      </c>
      <c r="U143" s="1">
        <v>118175.43</v>
      </c>
      <c r="V143" s="1">
        <v>182044.38</v>
      </c>
      <c r="W143" s="1">
        <v>144694.91999999998</v>
      </c>
      <c r="X143" s="1">
        <v>72907.98</v>
      </c>
      <c r="Z143" s="13">
        <f t="shared" si="12"/>
        <v>1213682.78</v>
      </c>
      <c r="AB143" s="7"/>
      <c r="AC143" s="7"/>
    </row>
    <row r="144" spans="2:29" ht="15" hidden="1" customHeight="1" outlineLevel="1">
      <c r="B144" s="19">
        <v>516330</v>
      </c>
      <c r="C144" s="19" t="s">
        <v>342</v>
      </c>
      <c r="D144" s="21"/>
      <c r="E144" s="21">
        <v>0</v>
      </c>
      <c r="F144" s="21">
        <v>0</v>
      </c>
      <c r="G144" s="21">
        <v>-1764358.0599999998</v>
      </c>
      <c r="H144" s="21">
        <v>-1742798.3499999999</v>
      </c>
      <c r="I144" s="21">
        <v>0</v>
      </c>
      <c r="K144" s="7"/>
      <c r="L144" s="7"/>
      <c r="M144" s="1">
        <v>7964.04</v>
      </c>
      <c r="N144" s="1">
        <v>8161.41</v>
      </c>
      <c r="O144" s="1">
        <v>12004.08</v>
      </c>
      <c r="P144" s="1">
        <v>4164.6099999999997</v>
      </c>
      <c r="Q144" s="1">
        <v>8455.4500000000007</v>
      </c>
      <c r="R144" s="1">
        <v>11554.48</v>
      </c>
      <c r="S144" s="1">
        <v>5871.6</v>
      </c>
      <c r="T144" s="1">
        <v>9586.7099999999991</v>
      </c>
      <c r="U144" s="1">
        <v>11719.87</v>
      </c>
      <c r="V144" s="1">
        <v>10166.219999999999</v>
      </c>
      <c r="W144" s="1">
        <v>10573.62</v>
      </c>
      <c r="X144" s="1">
        <v>17249.509999999998</v>
      </c>
      <c r="Z144" s="13">
        <f t="shared" si="12"/>
        <v>117471.59999999998</v>
      </c>
      <c r="AB144" s="7"/>
      <c r="AC144" s="7"/>
    </row>
    <row r="145" spans="2:29" ht="15" hidden="1" customHeight="1" outlineLevel="1">
      <c r="B145" s="19">
        <v>516340</v>
      </c>
      <c r="C145" s="19" t="s">
        <v>263</v>
      </c>
      <c r="D145" s="21"/>
      <c r="E145" s="21"/>
      <c r="F145" s="21"/>
      <c r="G145" s="21"/>
      <c r="H145" s="21"/>
      <c r="I145" s="21"/>
      <c r="K145" s="7"/>
      <c r="L145" s="7"/>
      <c r="M145" s="1">
        <v>233.25</v>
      </c>
      <c r="N145" s="1">
        <v>4.5199999999999996</v>
      </c>
      <c r="O145" s="1">
        <v>-590.35</v>
      </c>
      <c r="P145" s="1">
        <v>-485.30999999999995</v>
      </c>
      <c r="Q145" s="1">
        <v>-9.3800000000000008</v>
      </c>
      <c r="R145" s="1">
        <v>0</v>
      </c>
      <c r="S145" s="1">
        <v>0</v>
      </c>
      <c r="T145" s="1">
        <v>56.44</v>
      </c>
      <c r="U145" s="1">
        <v>150.63999999999999</v>
      </c>
      <c r="V145" s="1">
        <v>4.05</v>
      </c>
      <c r="W145" s="1">
        <v>-713.74</v>
      </c>
      <c r="X145" s="1">
        <v>82.530000000000015</v>
      </c>
      <c r="Z145" s="13">
        <f t="shared" si="12"/>
        <v>-1267.3500000000001</v>
      </c>
      <c r="AB145" s="7"/>
      <c r="AC145" s="7"/>
    </row>
    <row r="146" spans="2:29" ht="15" hidden="1" customHeight="1" outlineLevel="1">
      <c r="B146" s="19">
        <v>516350</v>
      </c>
      <c r="C146" s="19" t="s">
        <v>343</v>
      </c>
      <c r="D146" s="21"/>
      <c r="E146" s="21"/>
      <c r="F146" s="21"/>
      <c r="G146" s="21"/>
      <c r="H146" s="21"/>
      <c r="I146" s="21"/>
      <c r="K146" s="7"/>
      <c r="L146" s="7"/>
      <c r="M146" s="1">
        <v>0</v>
      </c>
      <c r="N146" s="1">
        <v>0</v>
      </c>
      <c r="O146" s="1">
        <v>31.48</v>
      </c>
      <c r="P146" s="1">
        <v>15.94</v>
      </c>
      <c r="Q146" s="1">
        <v>198.65</v>
      </c>
      <c r="R146" s="1">
        <v>5063.58</v>
      </c>
      <c r="S146" s="1">
        <v>86.76</v>
      </c>
      <c r="T146" s="1">
        <v>743.74</v>
      </c>
      <c r="U146" s="1">
        <v>0</v>
      </c>
      <c r="V146" s="1">
        <v>12.49</v>
      </c>
      <c r="W146" s="1">
        <v>100.14999999999999</v>
      </c>
      <c r="X146" s="1">
        <v>149.83000000000001</v>
      </c>
      <c r="Z146" s="13">
        <f t="shared" si="12"/>
        <v>6402.619999999999</v>
      </c>
      <c r="AB146" s="7"/>
      <c r="AC146" s="7"/>
    </row>
    <row r="147" spans="2:29" ht="15" hidden="1" customHeight="1" outlineLevel="1">
      <c r="B147" s="19">
        <v>516360</v>
      </c>
      <c r="C147" s="19" t="s">
        <v>344</v>
      </c>
      <c r="D147" s="21"/>
      <c r="E147" s="21">
        <v>39574.05000000001</v>
      </c>
      <c r="F147" s="21">
        <v>9009.2000000000007</v>
      </c>
      <c r="G147" s="21">
        <v>479443.95999999996</v>
      </c>
      <c r="H147" s="21">
        <v>505610.69000000012</v>
      </c>
      <c r="I147" s="21">
        <v>33976.600000000006</v>
      </c>
      <c r="K147" s="7"/>
      <c r="L147" s="7"/>
      <c r="M147" s="1">
        <v>28184.240000000002</v>
      </c>
      <c r="N147" s="1">
        <v>43947.79</v>
      </c>
      <c r="O147" s="1">
        <v>41266.660000000003</v>
      </c>
      <c r="P147" s="1">
        <v>47221.69</v>
      </c>
      <c r="Q147" s="1">
        <v>24198.400000000001</v>
      </c>
      <c r="R147" s="1">
        <v>37895.03</v>
      </c>
      <c r="S147" s="1">
        <v>44700.639999999999</v>
      </c>
      <c r="T147" s="1">
        <v>14859.11</v>
      </c>
      <c r="U147" s="1">
        <v>27208.42</v>
      </c>
      <c r="V147" s="1">
        <v>51088.32</v>
      </c>
      <c r="W147" s="1">
        <v>24548.18</v>
      </c>
      <c r="X147" s="1">
        <v>43080.090000000004</v>
      </c>
      <c r="Z147" s="13">
        <f t="shared" si="12"/>
        <v>428198.57</v>
      </c>
      <c r="AB147" s="7"/>
      <c r="AC147" s="7"/>
    </row>
    <row r="148" spans="2:29" ht="15" hidden="1" customHeight="1" outlineLevel="1">
      <c r="B148" s="19">
        <v>516380</v>
      </c>
      <c r="C148" s="19" t="s">
        <v>345</v>
      </c>
      <c r="D148" s="21"/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K148" s="7"/>
      <c r="L148" s="7"/>
      <c r="M148" s="1">
        <v>42930.76</v>
      </c>
      <c r="N148" s="1">
        <v>37765.21</v>
      </c>
      <c r="O148" s="1">
        <v>33312.46</v>
      </c>
      <c r="P148" s="1">
        <v>47160.69</v>
      </c>
      <c r="Q148" s="1">
        <v>33950.89</v>
      </c>
      <c r="R148" s="1">
        <v>59544.289999999994</v>
      </c>
      <c r="S148" s="1">
        <v>53190.47</v>
      </c>
      <c r="T148" s="1">
        <v>35318.090000000004</v>
      </c>
      <c r="U148" s="1">
        <v>69417.31</v>
      </c>
      <c r="V148" s="1">
        <v>44769.9</v>
      </c>
      <c r="W148" s="1">
        <v>54728.53</v>
      </c>
      <c r="X148" s="1">
        <v>70686.02</v>
      </c>
      <c r="Z148" s="13">
        <f t="shared" si="12"/>
        <v>582774.62000000011</v>
      </c>
      <c r="AB148" s="7"/>
      <c r="AC148" s="7"/>
    </row>
    <row r="149" spans="2:29" ht="15" hidden="1" customHeight="1" outlineLevel="1">
      <c r="B149" s="19">
        <v>516410</v>
      </c>
      <c r="C149" s="19" t="s">
        <v>346</v>
      </c>
      <c r="D149" s="21"/>
      <c r="E149" s="21">
        <v>0</v>
      </c>
      <c r="F149" s="21">
        <v>0</v>
      </c>
      <c r="G149" s="21">
        <v>8605.9399999999987</v>
      </c>
      <c r="H149" s="21">
        <v>6730.25</v>
      </c>
      <c r="I149" s="21">
        <v>0</v>
      </c>
      <c r="K149" s="7"/>
      <c r="L149" s="7"/>
      <c r="M149" s="1">
        <v>20379.440000000002</v>
      </c>
      <c r="N149" s="1">
        <v>27987.71</v>
      </c>
      <c r="O149" s="1">
        <v>24643.5</v>
      </c>
      <c r="P149" s="1">
        <v>28789.120000000003</v>
      </c>
      <c r="Q149" s="1">
        <v>27175.579999999998</v>
      </c>
      <c r="R149" s="1">
        <v>23863.37</v>
      </c>
      <c r="S149" s="1">
        <v>22812.16</v>
      </c>
      <c r="T149" s="1">
        <v>16679.63</v>
      </c>
      <c r="U149" s="1">
        <v>26793.61</v>
      </c>
      <c r="V149" s="1">
        <v>21798.32</v>
      </c>
      <c r="W149" s="1">
        <v>20910.580000000002</v>
      </c>
      <c r="X149" s="1">
        <v>23695.39</v>
      </c>
      <c r="Z149" s="13">
        <f t="shared" si="12"/>
        <v>285528.41000000003</v>
      </c>
      <c r="AB149" s="7"/>
      <c r="AC149" s="7"/>
    </row>
    <row r="150" spans="2:29" ht="15" hidden="1" customHeight="1" outlineLevel="1">
      <c r="B150" s="19">
        <v>516430</v>
      </c>
      <c r="C150" s="19" t="s">
        <v>347</v>
      </c>
      <c r="D150" s="21"/>
      <c r="E150" s="21"/>
      <c r="F150" s="21"/>
      <c r="G150" s="21"/>
      <c r="H150" s="21"/>
      <c r="I150" s="21"/>
      <c r="K150" s="7"/>
      <c r="L150" s="7"/>
      <c r="M150" s="1">
        <v>12913.7</v>
      </c>
      <c r="N150" s="1">
        <v>14053.04</v>
      </c>
      <c r="O150" s="1">
        <v>13867.92</v>
      </c>
      <c r="P150" s="1">
        <v>12622.24</v>
      </c>
      <c r="Q150" s="1">
        <v>16127.34</v>
      </c>
      <c r="R150" s="1">
        <v>7061.4</v>
      </c>
      <c r="S150" s="1">
        <v>16043.13</v>
      </c>
      <c r="T150" s="1">
        <v>3439.18</v>
      </c>
      <c r="U150" s="1">
        <v>6407.36</v>
      </c>
      <c r="V150" s="1">
        <v>8217.59</v>
      </c>
      <c r="W150" s="1">
        <v>6270.17</v>
      </c>
      <c r="X150" s="1">
        <v>25559.49</v>
      </c>
      <c r="Z150" s="13">
        <f t="shared" si="12"/>
        <v>142582.56</v>
      </c>
      <c r="AB150" s="7"/>
      <c r="AC150" s="7"/>
    </row>
    <row r="151" spans="2:29" ht="15" hidden="1" customHeight="1" outlineLevel="1">
      <c r="B151" s="19">
        <v>516435</v>
      </c>
      <c r="C151" s="19" t="s">
        <v>348</v>
      </c>
      <c r="D151" s="21"/>
      <c r="E151" s="21">
        <v>0</v>
      </c>
      <c r="F151" s="21">
        <v>8825.7200000000012</v>
      </c>
      <c r="G151" s="21">
        <v>6365.9400000000005</v>
      </c>
      <c r="H151" s="21">
        <v>0</v>
      </c>
      <c r="I151" s="21">
        <v>8586.5600000000013</v>
      </c>
      <c r="K151" s="7"/>
      <c r="L151" s="7"/>
      <c r="M151" s="1">
        <v>4.7</v>
      </c>
      <c r="N151" s="1">
        <v>129.53</v>
      </c>
      <c r="O151" s="1">
        <v>1036.56</v>
      </c>
      <c r="P151" s="1">
        <v>2.35</v>
      </c>
      <c r="Q151" s="1">
        <v>26.580000000000002</v>
      </c>
      <c r="R151" s="1">
        <v>1.23</v>
      </c>
      <c r="S151" s="1">
        <v>115.67999999999999</v>
      </c>
      <c r="T151" s="1">
        <v>13.52</v>
      </c>
      <c r="U151" s="1">
        <v>4.7</v>
      </c>
      <c r="V151" s="1">
        <v>0</v>
      </c>
      <c r="W151" s="1">
        <v>-113.61</v>
      </c>
      <c r="X151" s="1">
        <v>13.059999999999999</v>
      </c>
      <c r="Z151" s="13">
        <f t="shared" si="12"/>
        <v>1234.3</v>
      </c>
      <c r="AB151" s="7"/>
      <c r="AC151" s="7"/>
    </row>
    <row r="152" spans="2:29" ht="15" hidden="1" customHeight="1" outlineLevel="1">
      <c r="B152" s="19">
        <v>516438</v>
      </c>
      <c r="C152" s="19" t="s">
        <v>349</v>
      </c>
      <c r="D152" s="21"/>
      <c r="E152" s="21"/>
      <c r="F152" s="21"/>
      <c r="G152" s="21"/>
      <c r="H152" s="21"/>
      <c r="I152" s="21"/>
      <c r="K152" s="7"/>
      <c r="L152" s="7"/>
      <c r="M152" s="1">
        <v>0</v>
      </c>
      <c r="N152" s="1">
        <v>0</v>
      </c>
      <c r="O152" s="1">
        <v>5875.4699999999993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Z152" s="13">
        <f t="shared" si="12"/>
        <v>5875.4699999999993</v>
      </c>
      <c r="AB152" s="7"/>
      <c r="AC152" s="7"/>
    </row>
    <row r="153" spans="2:29" ht="15" hidden="1" customHeight="1" outlineLevel="1">
      <c r="B153" s="19">
        <v>516440</v>
      </c>
      <c r="C153" s="19" t="s">
        <v>264</v>
      </c>
      <c r="D153" s="21"/>
      <c r="E153" s="21">
        <v>0</v>
      </c>
      <c r="F153" s="21">
        <v>0</v>
      </c>
      <c r="G153" s="21">
        <v>-1331115.17</v>
      </c>
      <c r="H153" s="21">
        <v>-632888.32999999996</v>
      </c>
      <c r="I153" s="21">
        <v>0</v>
      </c>
      <c r="K153" s="7"/>
      <c r="L153" s="7"/>
      <c r="M153" s="1">
        <v>75223.8</v>
      </c>
      <c r="N153" s="1">
        <v>77057.989999999991</v>
      </c>
      <c r="O153" s="1">
        <v>105811.51000000001</v>
      </c>
      <c r="P153" s="1">
        <v>86678.53</v>
      </c>
      <c r="Q153" s="1">
        <v>83357.84</v>
      </c>
      <c r="R153" s="1">
        <v>93284.110000000015</v>
      </c>
      <c r="S153" s="1">
        <v>33747.5</v>
      </c>
      <c r="T153" s="1">
        <v>83593.459999999992</v>
      </c>
      <c r="U153" s="1">
        <v>96983</v>
      </c>
      <c r="V153" s="1">
        <v>106449.34</v>
      </c>
      <c r="W153" s="1">
        <v>98701.78</v>
      </c>
      <c r="X153" s="1">
        <v>103933.95999999999</v>
      </c>
      <c r="Z153" s="13">
        <f t="shared" si="12"/>
        <v>1044822.8199999998</v>
      </c>
      <c r="AB153" s="7"/>
      <c r="AC153" s="7"/>
    </row>
    <row r="154" spans="2:29" ht="15" hidden="1" customHeight="1" outlineLevel="1">
      <c r="B154" s="19">
        <v>516460</v>
      </c>
      <c r="C154" s="19" t="s">
        <v>350</v>
      </c>
      <c r="D154" s="21"/>
      <c r="E154" s="21">
        <v>0</v>
      </c>
      <c r="F154" s="21">
        <v>0</v>
      </c>
      <c r="G154" s="21">
        <v>4640.7000000000007</v>
      </c>
      <c r="H154" s="21">
        <v>4661.4699999999993</v>
      </c>
      <c r="I154" s="21">
        <v>0</v>
      </c>
      <c r="K154" s="7"/>
      <c r="L154" s="7"/>
      <c r="M154" s="1">
        <v>22003.52</v>
      </c>
      <c r="N154" s="1">
        <v>52335.759999999995</v>
      </c>
      <c r="O154" s="1">
        <v>55120.25</v>
      </c>
      <c r="P154" s="1">
        <v>33693.29</v>
      </c>
      <c r="Q154" s="1">
        <v>42297.020000000004</v>
      </c>
      <c r="R154" s="1">
        <v>61057.460000000006</v>
      </c>
      <c r="S154" s="1">
        <v>58097.32</v>
      </c>
      <c r="T154" s="1">
        <v>149694.87000000002</v>
      </c>
      <c r="U154" s="1">
        <v>20958.790000000005</v>
      </c>
      <c r="V154" s="1">
        <v>66262.69</v>
      </c>
      <c r="W154" s="1">
        <v>60544</v>
      </c>
      <c r="X154" s="1">
        <v>77657.73</v>
      </c>
      <c r="Z154" s="13">
        <f t="shared" si="12"/>
        <v>699722.70000000007</v>
      </c>
      <c r="AB154" s="7"/>
      <c r="AC154" s="7"/>
    </row>
    <row r="155" spans="2:29" ht="15" hidden="1" customHeight="1" outlineLevel="1">
      <c r="B155" s="19">
        <v>516470</v>
      </c>
      <c r="C155" s="19" t="s">
        <v>351</v>
      </c>
      <c r="D155" s="21"/>
      <c r="E155" s="21"/>
      <c r="F155" s="21"/>
      <c r="G155" s="21"/>
      <c r="H155" s="21"/>
      <c r="I155" s="21"/>
      <c r="K155" s="7"/>
      <c r="L155" s="7"/>
      <c r="M155" s="1">
        <v>0</v>
      </c>
      <c r="N155" s="1">
        <v>0</v>
      </c>
      <c r="O155" s="1">
        <v>1.49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603</v>
      </c>
      <c r="X155" s="1">
        <v>0</v>
      </c>
      <c r="Z155" s="13">
        <f t="shared" si="12"/>
        <v>604.49</v>
      </c>
      <c r="AB155" s="7"/>
      <c r="AC155" s="7"/>
    </row>
    <row r="156" spans="2:29" ht="15" hidden="1" customHeight="1" outlineLevel="1">
      <c r="B156" s="19">
        <v>516480</v>
      </c>
      <c r="C156" s="19" t="s">
        <v>265</v>
      </c>
      <c r="D156" s="21"/>
      <c r="E156" s="21">
        <v>0</v>
      </c>
      <c r="F156" s="21">
        <v>0</v>
      </c>
      <c r="G156" s="21">
        <v>-331537.51999999996</v>
      </c>
      <c r="H156" s="21">
        <v>-322855.89</v>
      </c>
      <c r="I156" s="21">
        <v>0</v>
      </c>
      <c r="K156" s="7"/>
      <c r="L156" s="7"/>
      <c r="M156" s="1">
        <v>-306.55</v>
      </c>
      <c r="N156" s="1">
        <v>-772.65</v>
      </c>
      <c r="O156" s="1">
        <v>-826.44</v>
      </c>
      <c r="P156" s="1">
        <v>-622.54</v>
      </c>
      <c r="Q156" s="1">
        <v>-10.480000000000004</v>
      </c>
      <c r="R156" s="1">
        <v>-42.5</v>
      </c>
      <c r="S156" s="1">
        <v>-885.81999999999994</v>
      </c>
      <c r="T156" s="1">
        <v>-111.8</v>
      </c>
      <c r="U156" s="1">
        <v>-23.05</v>
      </c>
      <c r="V156" s="1">
        <v>3812.84</v>
      </c>
      <c r="W156" s="1">
        <v>-1499.92</v>
      </c>
      <c r="X156" s="1">
        <v>-695.27999999999986</v>
      </c>
      <c r="Z156" s="13">
        <f t="shared" si="12"/>
        <v>-1984.1900000000005</v>
      </c>
      <c r="AB156" s="7"/>
      <c r="AC156" s="7"/>
    </row>
    <row r="157" spans="2:29" ht="15" hidden="1" customHeight="1" outlineLevel="1">
      <c r="B157" s="19">
        <v>516490</v>
      </c>
      <c r="C157" s="19" t="s">
        <v>352</v>
      </c>
      <c r="D157" s="21"/>
      <c r="E157" s="21">
        <v>0</v>
      </c>
      <c r="F157" s="21">
        <v>0</v>
      </c>
      <c r="G157" s="21">
        <v>21397.49</v>
      </c>
      <c r="H157" s="21">
        <v>25253.360000000001</v>
      </c>
      <c r="I157" s="21">
        <v>5958.6200000000035</v>
      </c>
      <c r="K157" s="7"/>
      <c r="L157" s="7"/>
      <c r="M157" s="1">
        <v>90517.63</v>
      </c>
      <c r="N157" s="1">
        <v>177696.52</v>
      </c>
      <c r="O157" s="1">
        <v>94488.319999999992</v>
      </c>
      <c r="P157" s="1">
        <v>154632.92000000001</v>
      </c>
      <c r="Q157" s="1">
        <v>236158.13</v>
      </c>
      <c r="R157" s="1">
        <v>120452.31999999999</v>
      </c>
      <c r="S157" s="1">
        <v>152749.07999999999</v>
      </c>
      <c r="T157" s="1">
        <v>166792.43</v>
      </c>
      <c r="U157" s="1">
        <v>166092.82</v>
      </c>
      <c r="V157" s="1">
        <v>137172.74</v>
      </c>
      <c r="W157" s="1">
        <v>196764.31</v>
      </c>
      <c r="X157" s="1">
        <v>139792.51999999999</v>
      </c>
      <c r="Z157" s="13">
        <f t="shared" si="12"/>
        <v>1833309.74</v>
      </c>
      <c r="AB157" s="7"/>
      <c r="AC157" s="7"/>
    </row>
    <row r="158" spans="2:29" ht="15" hidden="1" customHeight="1" outlineLevel="1">
      <c r="B158" s="19">
        <v>516900</v>
      </c>
      <c r="C158" s="19" t="s">
        <v>266</v>
      </c>
      <c r="D158" s="21"/>
      <c r="E158" s="21">
        <v>0</v>
      </c>
      <c r="F158" s="21">
        <v>0</v>
      </c>
      <c r="G158" s="21">
        <v>56698.76</v>
      </c>
      <c r="H158" s="21">
        <v>0</v>
      </c>
      <c r="I158" s="21">
        <v>0</v>
      </c>
      <c r="K158" s="7"/>
      <c r="L158" s="7"/>
      <c r="M158" s="1">
        <v>292443.59000000003</v>
      </c>
      <c r="N158" s="1">
        <v>224412.29</v>
      </c>
      <c r="O158" s="1">
        <v>347020.81</v>
      </c>
      <c r="P158" s="1">
        <v>237594.3</v>
      </c>
      <c r="Q158" s="1">
        <v>102999.32</v>
      </c>
      <c r="R158" s="1">
        <v>293942.01</v>
      </c>
      <c r="S158" s="1">
        <v>-152320.39000000001</v>
      </c>
      <c r="T158" s="1">
        <v>416860.33</v>
      </c>
      <c r="U158" s="1">
        <v>241391.89</v>
      </c>
      <c r="V158" s="1">
        <v>335894.01</v>
      </c>
      <c r="W158" s="1">
        <v>349018.89000000007</v>
      </c>
      <c r="X158" s="1">
        <v>117220.56000000001</v>
      </c>
      <c r="Z158" s="13">
        <f t="shared" si="12"/>
        <v>2806477.6100000003</v>
      </c>
      <c r="AB158" s="7"/>
      <c r="AC158" s="7"/>
    </row>
    <row r="159" spans="2:29" ht="15" hidden="1" customHeight="1" outlineLevel="1">
      <c r="B159" s="19">
        <v>516910</v>
      </c>
      <c r="C159" s="19" t="s">
        <v>353</v>
      </c>
      <c r="D159" s="21"/>
      <c r="E159" s="21">
        <v>0</v>
      </c>
      <c r="F159" s="21">
        <v>24790.600000000002</v>
      </c>
      <c r="G159" s="21">
        <v>-206714.03</v>
      </c>
      <c r="H159" s="21">
        <v>0</v>
      </c>
      <c r="I159" s="21">
        <v>0</v>
      </c>
      <c r="K159" s="7"/>
      <c r="L159" s="7"/>
      <c r="M159" s="1">
        <v>1796.01</v>
      </c>
      <c r="N159" s="1">
        <v>-2331.44</v>
      </c>
      <c r="O159" s="1">
        <v>1949.3</v>
      </c>
      <c r="P159" s="1">
        <v>3930.63</v>
      </c>
      <c r="Q159" s="1">
        <v>2309.41</v>
      </c>
      <c r="R159" s="1">
        <v>4.49</v>
      </c>
      <c r="S159" s="1">
        <v>244.3</v>
      </c>
      <c r="T159" s="1">
        <v>1559.75</v>
      </c>
      <c r="U159" s="1">
        <v>1734.38</v>
      </c>
      <c r="V159" s="1">
        <v>-990.49</v>
      </c>
      <c r="W159" s="1">
        <v>4382.74</v>
      </c>
      <c r="X159" s="1">
        <v>-523.38</v>
      </c>
      <c r="Z159" s="13">
        <f t="shared" ref="Z159:Z203" si="13">SUM(M159:X159)</f>
        <v>14065.700000000003</v>
      </c>
      <c r="AB159" s="7"/>
      <c r="AC159" s="7"/>
    </row>
    <row r="160" spans="2:29" ht="15" hidden="1" customHeight="1" outlineLevel="1">
      <c r="B160" s="19">
        <v>516930</v>
      </c>
      <c r="C160" s="19" t="s">
        <v>354</v>
      </c>
      <c r="D160" s="21"/>
      <c r="E160" s="21"/>
      <c r="F160" s="21"/>
      <c r="G160" s="21"/>
      <c r="H160" s="21"/>
      <c r="I160" s="21"/>
      <c r="K160" s="7"/>
      <c r="L160" s="7"/>
      <c r="M160" s="1">
        <v>0</v>
      </c>
      <c r="N160" s="1">
        <v>2203.0899999999997</v>
      </c>
      <c r="O160" s="1">
        <v>3209.6600000000003</v>
      </c>
      <c r="P160" s="1">
        <v>2230.6600000000003</v>
      </c>
      <c r="Q160" s="1">
        <v>-155.05000000000018</v>
      </c>
      <c r="R160" s="1">
        <v>2743.77</v>
      </c>
      <c r="S160" s="1">
        <v>2799.7000000000003</v>
      </c>
      <c r="T160" s="1">
        <v>2991.2</v>
      </c>
      <c r="U160" s="1">
        <v>2014.44</v>
      </c>
      <c r="V160" s="1">
        <v>1391.22</v>
      </c>
      <c r="W160" s="1">
        <v>-535.37000000000012</v>
      </c>
      <c r="X160" s="1">
        <v>-1454.4899999999998</v>
      </c>
      <c r="Z160" s="13">
        <f t="shared" si="13"/>
        <v>17438.830000000002</v>
      </c>
      <c r="AB160" s="7"/>
      <c r="AC160" s="7"/>
    </row>
    <row r="161" spans="2:29" ht="15" hidden="1" customHeight="1" outlineLevel="1">
      <c r="B161" s="19">
        <v>516999</v>
      </c>
      <c r="C161" s="19" t="s">
        <v>355</v>
      </c>
      <c r="D161" s="21"/>
      <c r="E161" s="21">
        <v>0</v>
      </c>
      <c r="F161" s="21">
        <v>0</v>
      </c>
      <c r="G161" s="21">
        <v>50000</v>
      </c>
      <c r="H161" s="21">
        <v>50000</v>
      </c>
      <c r="I161" s="21">
        <v>0</v>
      </c>
      <c r="K161" s="7"/>
      <c r="L161" s="7"/>
      <c r="M161" s="1">
        <v>-1304938.43</v>
      </c>
      <c r="N161" s="1">
        <v>-1688457.06</v>
      </c>
      <c r="O161" s="1">
        <v>-1799628.11</v>
      </c>
      <c r="P161" s="1">
        <v>-1802513.36</v>
      </c>
      <c r="Q161" s="1">
        <v>-1686463.03</v>
      </c>
      <c r="R161" s="1">
        <v>-1868295.93</v>
      </c>
      <c r="S161" s="1">
        <v>-1300441.4000000001</v>
      </c>
      <c r="T161" s="1">
        <v>-1497827.14</v>
      </c>
      <c r="U161" s="1">
        <v>-1805830.75</v>
      </c>
      <c r="V161" s="1">
        <v>-2127158.36</v>
      </c>
      <c r="W161" s="1">
        <v>-1827360.06</v>
      </c>
      <c r="X161" s="1">
        <v>-1916762.64</v>
      </c>
      <c r="Z161" s="13">
        <f t="shared" si="13"/>
        <v>-20625676.270000003</v>
      </c>
      <c r="AB161" s="7"/>
      <c r="AC161" s="7"/>
    </row>
    <row r="162" spans="2:29" ht="15" hidden="1" customHeight="1" outlineLevel="1">
      <c r="B162" s="19">
        <v>530015</v>
      </c>
      <c r="C162" s="19" t="s">
        <v>356</v>
      </c>
      <c r="D162" s="21"/>
      <c r="E162" s="21"/>
      <c r="F162" s="21"/>
      <c r="G162" s="21"/>
      <c r="H162" s="21"/>
      <c r="I162" s="21"/>
      <c r="K162" s="7"/>
      <c r="L162" s="7"/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2456.75</v>
      </c>
      <c r="U162" s="1">
        <v>0</v>
      </c>
      <c r="V162" s="1">
        <v>0</v>
      </c>
      <c r="W162" s="1">
        <v>0</v>
      </c>
      <c r="X162" s="1">
        <v>0</v>
      </c>
      <c r="Z162" s="13">
        <f t="shared" si="13"/>
        <v>2456.75</v>
      </c>
      <c r="AB162" s="7"/>
      <c r="AC162" s="7"/>
    </row>
    <row r="163" spans="2:29" ht="15" hidden="1" customHeight="1" outlineLevel="1">
      <c r="B163" s="19">
        <v>530020</v>
      </c>
      <c r="C163" s="19" t="s">
        <v>357</v>
      </c>
      <c r="D163" s="21"/>
      <c r="E163" s="21">
        <v>0</v>
      </c>
      <c r="F163" s="21">
        <v>0</v>
      </c>
      <c r="G163" s="21">
        <v>1386.7200000000003</v>
      </c>
      <c r="H163" s="21">
        <v>713.46000000000015</v>
      </c>
      <c r="I163" s="21">
        <v>0</v>
      </c>
      <c r="K163" s="7"/>
      <c r="L163" s="7"/>
      <c r="M163" s="1">
        <v>0</v>
      </c>
      <c r="N163" s="1">
        <v>385.92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Z163" s="13">
        <f t="shared" si="13"/>
        <v>385.92</v>
      </c>
      <c r="AB163" s="7"/>
      <c r="AC163" s="7"/>
    </row>
    <row r="164" spans="2:29" ht="15" hidden="1" customHeight="1" outlineLevel="1">
      <c r="B164" s="19">
        <v>530031</v>
      </c>
      <c r="C164" s="19" t="s">
        <v>358</v>
      </c>
      <c r="D164" s="21"/>
      <c r="E164" s="21"/>
      <c r="F164" s="21"/>
      <c r="G164" s="21"/>
      <c r="H164" s="21"/>
      <c r="I164" s="21"/>
      <c r="K164" s="7"/>
      <c r="L164" s="7"/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172.7</v>
      </c>
      <c r="V164" s="1">
        <v>86.03</v>
      </c>
      <c r="W164" s="1">
        <v>-8.65</v>
      </c>
      <c r="X164" s="1">
        <v>0</v>
      </c>
      <c r="Z164" s="13">
        <f t="shared" si="13"/>
        <v>250.08</v>
      </c>
      <c r="AB164" s="7"/>
      <c r="AC164" s="7"/>
    </row>
    <row r="165" spans="2:29" ht="15" hidden="1" customHeight="1" outlineLevel="1">
      <c r="B165" s="19">
        <v>530045</v>
      </c>
      <c r="C165" s="19" t="s">
        <v>267</v>
      </c>
      <c r="D165" s="21"/>
      <c r="E165" s="21">
        <v>0</v>
      </c>
      <c r="F165" s="21">
        <v>0</v>
      </c>
      <c r="G165" s="21">
        <v>-578093.03999999992</v>
      </c>
      <c r="H165" s="21">
        <v>-596334.53</v>
      </c>
      <c r="I165" s="21">
        <v>0</v>
      </c>
      <c r="K165" s="7"/>
      <c r="L165" s="7"/>
      <c r="M165" s="1">
        <v>49302.99</v>
      </c>
      <c r="N165" s="1">
        <v>50980.53</v>
      </c>
      <c r="O165" s="1">
        <v>32155.31</v>
      </c>
      <c r="P165" s="1">
        <v>42635.75</v>
      </c>
      <c r="Q165" s="1">
        <v>36510.17</v>
      </c>
      <c r="R165" s="1">
        <v>47519.76</v>
      </c>
      <c r="S165" s="1">
        <v>38142.469999999994</v>
      </c>
      <c r="T165" s="1">
        <v>37200.660000000003</v>
      </c>
      <c r="U165" s="1">
        <v>82296.36</v>
      </c>
      <c r="V165" s="1">
        <v>24309.420000000002</v>
      </c>
      <c r="W165" s="1">
        <v>60477.109999999993</v>
      </c>
      <c r="X165" s="1">
        <v>71629.279999999999</v>
      </c>
      <c r="Z165" s="13">
        <f t="shared" si="13"/>
        <v>573159.80999999994</v>
      </c>
      <c r="AB165" s="7"/>
      <c r="AC165" s="7"/>
    </row>
    <row r="166" spans="2:29" ht="15" hidden="1" customHeight="1" outlineLevel="1">
      <c r="B166" s="19">
        <v>530050</v>
      </c>
      <c r="C166" s="19" t="s">
        <v>268</v>
      </c>
      <c r="D166" s="21"/>
      <c r="E166" s="21"/>
      <c r="F166" s="21"/>
      <c r="G166" s="21"/>
      <c r="H166" s="21"/>
      <c r="I166" s="21"/>
      <c r="K166" s="7"/>
      <c r="L166" s="7"/>
      <c r="M166" s="1">
        <v>238366.59999999974</v>
      </c>
      <c r="N166" s="1">
        <v>398940.98000000004</v>
      </c>
      <c r="O166" s="1">
        <v>323951.38</v>
      </c>
      <c r="P166" s="1">
        <v>375377.93999999989</v>
      </c>
      <c r="Q166" s="1">
        <v>257127.1700000001</v>
      </c>
      <c r="R166" s="1">
        <v>411489.18000000017</v>
      </c>
      <c r="S166" s="1">
        <v>468003.5199999999</v>
      </c>
      <c r="T166" s="1">
        <v>260828.65999999997</v>
      </c>
      <c r="U166" s="1">
        <v>590890.9</v>
      </c>
      <c r="V166" s="1">
        <v>319944.39</v>
      </c>
      <c r="W166" s="1">
        <v>484516.54</v>
      </c>
      <c r="X166" s="1">
        <v>401842.26</v>
      </c>
      <c r="Z166" s="13">
        <f t="shared" si="13"/>
        <v>4531279.5200000005</v>
      </c>
      <c r="AB166" s="7"/>
      <c r="AC166" s="7"/>
    </row>
    <row r="167" spans="2:29" ht="15" hidden="1" customHeight="1" outlineLevel="1">
      <c r="B167" s="19">
        <v>530055</v>
      </c>
      <c r="C167" s="19" t="s">
        <v>359</v>
      </c>
      <c r="D167" s="21"/>
      <c r="E167" s="21">
        <v>0</v>
      </c>
      <c r="F167" s="21">
        <v>0</v>
      </c>
      <c r="G167" s="21">
        <v>0</v>
      </c>
      <c r="H167" s="21">
        <v>337.68</v>
      </c>
      <c r="I167" s="21">
        <v>0</v>
      </c>
      <c r="K167" s="7"/>
      <c r="L167" s="7"/>
      <c r="M167" s="1">
        <v>-4306.6699999999983</v>
      </c>
      <c r="N167" s="1">
        <v>-2026.67</v>
      </c>
      <c r="O167" s="1">
        <v>-10296.67</v>
      </c>
      <c r="P167" s="1">
        <v>-4030</v>
      </c>
      <c r="Q167" s="1">
        <v>0</v>
      </c>
      <c r="R167" s="1">
        <v>3664.9300000000003</v>
      </c>
      <c r="S167" s="1">
        <v>0</v>
      </c>
      <c r="T167" s="1">
        <v>41393.599999999999</v>
      </c>
      <c r="U167" s="1">
        <v>1173.4000000000001</v>
      </c>
      <c r="V167" s="1">
        <v>-1545.05</v>
      </c>
      <c r="W167" s="1">
        <v>2538.0800000000004</v>
      </c>
      <c r="X167" s="1">
        <v>0</v>
      </c>
      <c r="Z167" s="13">
        <f t="shared" si="13"/>
        <v>26564.950000000004</v>
      </c>
      <c r="AB167" s="7"/>
      <c r="AC167" s="7"/>
    </row>
    <row r="168" spans="2:29" ht="15" hidden="1" customHeight="1" outlineLevel="1">
      <c r="B168" s="19">
        <v>530065</v>
      </c>
      <c r="C168" s="19" t="s">
        <v>360</v>
      </c>
      <c r="D168" s="21"/>
      <c r="E168" s="21"/>
      <c r="F168" s="21"/>
      <c r="G168" s="21"/>
      <c r="H168" s="21"/>
      <c r="I168" s="21"/>
      <c r="K168" s="7"/>
      <c r="L168" s="7"/>
      <c r="M168" s="1">
        <v>-622.85999999999876</v>
      </c>
      <c r="N168" s="1">
        <v>0</v>
      </c>
      <c r="O168" s="1">
        <v>9.0949470177292824E-13</v>
      </c>
      <c r="P168" s="1">
        <v>0</v>
      </c>
      <c r="Q168" s="1">
        <v>0</v>
      </c>
      <c r="R168" s="1">
        <v>-4.5474735088646412E-13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-9.0949470177292824E-13</v>
      </c>
      <c r="Z168" s="13">
        <f t="shared" si="13"/>
        <v>-622.85999999999922</v>
      </c>
      <c r="AB168" s="7"/>
      <c r="AC168" s="7"/>
    </row>
    <row r="169" spans="2:29" ht="15" hidden="1" customHeight="1" outlineLevel="1">
      <c r="B169" s="19">
        <v>530070</v>
      </c>
      <c r="C169" s="19" t="s">
        <v>269</v>
      </c>
      <c r="D169" s="21"/>
      <c r="E169" s="21">
        <v>0</v>
      </c>
      <c r="F169" s="21">
        <v>0</v>
      </c>
      <c r="G169" s="21">
        <v>213175.07</v>
      </c>
      <c r="H169" s="21">
        <v>237645.78</v>
      </c>
      <c r="I169" s="21">
        <v>0</v>
      </c>
      <c r="K169" s="7"/>
      <c r="L169" s="7"/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20000</v>
      </c>
      <c r="S169" s="1">
        <v>-979.25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Z169" s="13">
        <f t="shared" si="13"/>
        <v>19020.75</v>
      </c>
      <c r="AB169" s="7"/>
      <c r="AC169" s="7"/>
    </row>
    <row r="170" spans="2:29" ht="15" hidden="1" customHeight="1" outlineLevel="1">
      <c r="B170" s="19">
        <v>530073</v>
      </c>
      <c r="C170" s="19" t="s">
        <v>361</v>
      </c>
      <c r="D170" s="21"/>
      <c r="E170" s="21">
        <v>0</v>
      </c>
      <c r="F170" s="21">
        <v>0</v>
      </c>
      <c r="G170" s="21">
        <v>693936.29999999993</v>
      </c>
      <c r="H170" s="21">
        <v>726980.9</v>
      </c>
      <c r="I170" s="21">
        <v>0</v>
      </c>
      <c r="K170" s="7"/>
      <c r="L170" s="7"/>
      <c r="M170" s="1">
        <v>10801.59</v>
      </c>
      <c r="N170" s="1">
        <v>21533.749999999996</v>
      </c>
      <c r="O170" s="1">
        <v>24700.7</v>
      </c>
      <c r="P170" s="1">
        <v>25545.27</v>
      </c>
      <c r="Q170" s="1">
        <v>23108.38</v>
      </c>
      <c r="R170" s="1">
        <v>22818.129999999997</v>
      </c>
      <c r="S170" s="1">
        <v>26098.62</v>
      </c>
      <c r="T170" s="1">
        <v>23568.09</v>
      </c>
      <c r="U170" s="1">
        <v>23229.999999999996</v>
      </c>
      <c r="V170" s="1">
        <v>24554.170000000002</v>
      </c>
      <c r="W170" s="1">
        <v>22394.760000000002</v>
      </c>
      <c r="X170" s="1">
        <v>17936.830000000002</v>
      </c>
      <c r="Z170" s="13">
        <f t="shared" si="13"/>
        <v>266290.29000000004</v>
      </c>
      <c r="AB170" s="7"/>
      <c r="AC170" s="7"/>
    </row>
    <row r="171" spans="2:29" ht="15" hidden="1" customHeight="1" outlineLevel="1">
      <c r="B171" s="19">
        <v>530078</v>
      </c>
      <c r="C171" s="19" t="s">
        <v>270</v>
      </c>
      <c r="D171" s="21"/>
      <c r="E171" s="21">
        <v>0</v>
      </c>
      <c r="F171" s="21">
        <v>0</v>
      </c>
      <c r="G171" s="21">
        <v>27118.99</v>
      </c>
      <c r="H171" s="21">
        <v>30232.019999999997</v>
      </c>
      <c r="I171" s="21">
        <v>0</v>
      </c>
      <c r="K171" s="7"/>
      <c r="L171" s="7"/>
      <c r="M171" s="1">
        <v>55.58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-1534.65</v>
      </c>
      <c r="W171" s="1">
        <v>1534.65</v>
      </c>
      <c r="X171" s="1">
        <v>1534.66</v>
      </c>
      <c r="Z171" s="13">
        <f t="shared" si="13"/>
        <v>1590.24</v>
      </c>
      <c r="AB171" s="7"/>
      <c r="AC171" s="7"/>
    </row>
    <row r="172" spans="2:29" ht="15" hidden="1" customHeight="1" outlineLevel="1">
      <c r="B172" s="19">
        <v>530095</v>
      </c>
      <c r="C172" s="19" t="s">
        <v>362</v>
      </c>
      <c r="D172" s="21"/>
      <c r="E172" s="21">
        <v>0</v>
      </c>
      <c r="F172" s="21">
        <v>0</v>
      </c>
      <c r="G172" s="21">
        <v>210886.41999999998</v>
      </c>
      <c r="H172" s="21">
        <v>304193.84999999998</v>
      </c>
      <c r="I172" s="21">
        <v>0</v>
      </c>
      <c r="K172" s="7"/>
      <c r="L172" s="7"/>
      <c r="M172" s="1">
        <v>9880.39</v>
      </c>
      <c r="N172" s="1">
        <v>12077.76</v>
      </c>
      <c r="O172" s="1">
        <v>10106.759999999998</v>
      </c>
      <c r="P172" s="1">
        <v>5304.3099999999986</v>
      </c>
      <c r="Q172" s="1">
        <v>5858.19</v>
      </c>
      <c r="R172" s="1">
        <v>11050.589999999998</v>
      </c>
      <c r="S172" s="1">
        <v>47524.08</v>
      </c>
      <c r="T172" s="1">
        <v>47069.479999999996</v>
      </c>
      <c r="U172" s="1">
        <v>7427.38</v>
      </c>
      <c r="V172" s="1">
        <v>43099.18</v>
      </c>
      <c r="W172" s="1">
        <v>7762.4100000000008</v>
      </c>
      <c r="X172" s="1">
        <v>29003.37</v>
      </c>
      <c r="Z172" s="13">
        <f t="shared" si="13"/>
        <v>236163.9</v>
      </c>
      <c r="AB172" s="7"/>
      <c r="AC172" s="7"/>
    </row>
    <row r="173" spans="2:29" ht="15" hidden="1" customHeight="1" outlineLevel="1">
      <c r="B173" s="19">
        <v>530105</v>
      </c>
      <c r="C173" s="19" t="s">
        <v>363</v>
      </c>
      <c r="D173" s="21"/>
      <c r="E173" s="21">
        <v>0</v>
      </c>
      <c r="F173" s="21">
        <v>0</v>
      </c>
      <c r="G173" s="21">
        <v>127033.97</v>
      </c>
      <c r="H173" s="21">
        <v>127033.97</v>
      </c>
      <c r="I173" s="21">
        <v>0</v>
      </c>
      <c r="K173" s="7"/>
      <c r="L173" s="7"/>
      <c r="M173" s="1">
        <v>80268.509999999995</v>
      </c>
      <c r="N173" s="1">
        <v>464774.88</v>
      </c>
      <c r="O173" s="1">
        <v>158714.44</v>
      </c>
      <c r="P173" s="1">
        <v>117380.59</v>
      </c>
      <c r="Q173" s="1">
        <v>239492.1</v>
      </c>
      <c r="R173" s="1">
        <v>169639.48</v>
      </c>
      <c r="S173" s="1">
        <v>162195.64000000001</v>
      </c>
      <c r="T173" s="1">
        <v>1301930.29</v>
      </c>
      <c r="U173" s="1">
        <v>280631.87</v>
      </c>
      <c r="V173" s="1">
        <v>253222.82</v>
      </c>
      <c r="W173" s="1">
        <v>205887.08</v>
      </c>
      <c r="X173" s="1">
        <v>148088.25</v>
      </c>
      <c r="Z173" s="13">
        <f t="shared" si="13"/>
        <v>3582225.95</v>
      </c>
      <c r="AB173" s="7"/>
      <c r="AC173" s="7"/>
    </row>
    <row r="174" spans="2:29" ht="15" hidden="1" customHeight="1" outlineLevel="1">
      <c r="B174" s="19">
        <v>530140</v>
      </c>
      <c r="C174" s="19" t="s">
        <v>272</v>
      </c>
      <c r="D174" s="21"/>
      <c r="E174" s="21">
        <v>1326.78</v>
      </c>
      <c r="F174" s="21">
        <v>1212.1299999999999</v>
      </c>
      <c r="G174" s="21">
        <v>148296.93</v>
      </c>
      <c r="H174" s="21">
        <v>149078.11000000002</v>
      </c>
      <c r="I174" s="21">
        <v>610.1</v>
      </c>
      <c r="K174" s="7"/>
      <c r="L174" s="7"/>
      <c r="M174" s="1">
        <v>0</v>
      </c>
      <c r="N174" s="1">
        <v>-2066.67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500</v>
      </c>
      <c r="W174" s="1">
        <v>0</v>
      </c>
      <c r="X174" s="1">
        <v>0</v>
      </c>
      <c r="Z174" s="13">
        <f t="shared" si="13"/>
        <v>-1566.67</v>
      </c>
      <c r="AB174" s="7"/>
      <c r="AC174" s="7"/>
    </row>
    <row r="175" spans="2:29" ht="15" hidden="1" customHeight="1" outlineLevel="1">
      <c r="B175" s="19">
        <v>530142</v>
      </c>
      <c r="C175" s="19" t="s">
        <v>364</v>
      </c>
      <c r="D175" s="21"/>
      <c r="E175" s="21">
        <v>0</v>
      </c>
      <c r="F175" s="21">
        <v>0</v>
      </c>
      <c r="G175" s="21">
        <v>20.429999999999996</v>
      </c>
      <c r="H175" s="21">
        <v>2.74</v>
      </c>
      <c r="I175" s="21">
        <v>0</v>
      </c>
      <c r="K175" s="7"/>
      <c r="L175" s="7"/>
      <c r="M175" s="1">
        <v>-835.55000000000018</v>
      </c>
      <c r="N175" s="1">
        <v>0</v>
      </c>
      <c r="O175" s="1">
        <v>0</v>
      </c>
      <c r="P175" s="1">
        <v>12034.419999999998</v>
      </c>
      <c r="Q175" s="1">
        <v>1735.64</v>
      </c>
      <c r="R175" s="1">
        <v>0</v>
      </c>
      <c r="S175" s="1">
        <v>7198.7</v>
      </c>
      <c r="T175" s="1">
        <v>0</v>
      </c>
      <c r="U175" s="1">
        <v>112.89</v>
      </c>
      <c r="V175" s="1">
        <v>0</v>
      </c>
      <c r="W175" s="1">
        <v>900.44</v>
      </c>
      <c r="X175" s="1">
        <v>3778.68</v>
      </c>
      <c r="Z175" s="13">
        <f t="shared" si="13"/>
        <v>24925.219999999998</v>
      </c>
      <c r="AB175" s="7"/>
      <c r="AC175" s="7"/>
    </row>
    <row r="176" spans="2:29" ht="15" hidden="1" customHeight="1" outlineLevel="1">
      <c r="B176" s="19">
        <v>530190</v>
      </c>
      <c r="C176" s="19" t="s">
        <v>273</v>
      </c>
      <c r="D176" s="21"/>
      <c r="E176" s="21">
        <v>0</v>
      </c>
      <c r="F176" s="21">
        <v>0</v>
      </c>
      <c r="G176" s="21">
        <v>-1634605.9900000002</v>
      </c>
      <c r="H176" s="21">
        <v>-1711836.38</v>
      </c>
      <c r="I176" s="21">
        <v>0</v>
      </c>
      <c r="K176" s="7"/>
      <c r="L176" s="7"/>
      <c r="M176" s="1">
        <v>160973.92000000001</v>
      </c>
      <c r="N176" s="1">
        <v>-10174.409999999996</v>
      </c>
      <c r="O176" s="1">
        <v>122050.93</v>
      </c>
      <c r="P176" s="1">
        <v>100450.85000000008</v>
      </c>
      <c r="Q176" s="1">
        <v>33561.599999999999</v>
      </c>
      <c r="R176" s="1">
        <v>45492.79</v>
      </c>
      <c r="S176" s="1">
        <v>70708.409999999989</v>
      </c>
      <c r="T176" s="1">
        <v>67767.259999999995</v>
      </c>
      <c r="U176" s="1">
        <v>270239.31</v>
      </c>
      <c r="V176" s="1">
        <v>73596.069999999949</v>
      </c>
      <c r="W176" s="1">
        <v>-37234.649999999994</v>
      </c>
      <c r="X176" s="1">
        <v>51596.909999999945</v>
      </c>
      <c r="Z176" s="13">
        <f t="shared" si="13"/>
        <v>949028.98999999976</v>
      </c>
      <c r="AB176" s="7"/>
      <c r="AC176" s="7"/>
    </row>
    <row r="177" spans="2:29" ht="15" hidden="1" customHeight="1" outlineLevel="1">
      <c r="B177" s="19">
        <v>530999</v>
      </c>
      <c r="C177" s="19" t="s">
        <v>365</v>
      </c>
      <c r="D177" s="21"/>
      <c r="E177" s="21">
        <v>0</v>
      </c>
      <c r="F177" s="21">
        <v>0</v>
      </c>
      <c r="G177" s="21">
        <v>41792.959999999999</v>
      </c>
      <c r="H177" s="21">
        <v>46590.44</v>
      </c>
      <c r="I177" s="21">
        <v>0</v>
      </c>
      <c r="K177" s="7"/>
      <c r="L177" s="7"/>
      <c r="M177" s="1">
        <v>-413226.45</v>
      </c>
      <c r="N177" s="1">
        <v>-843613.67999999993</v>
      </c>
      <c r="O177" s="1">
        <v>-528887.78</v>
      </c>
      <c r="P177" s="1">
        <v>-526904.63</v>
      </c>
      <c r="Q177" s="1">
        <v>-521135.58999999997</v>
      </c>
      <c r="R177" s="1">
        <v>-634332.92999999993</v>
      </c>
      <c r="S177" s="1">
        <v>-703029.51</v>
      </c>
      <c r="T177" s="1">
        <v>-1640094.4400000002</v>
      </c>
      <c r="U177" s="1">
        <v>-718573.79999999993</v>
      </c>
      <c r="V177" s="1">
        <v>-623781.4800000001</v>
      </c>
      <c r="W177" s="1">
        <v>-606165.49</v>
      </c>
      <c r="X177" s="1">
        <v>-464148.99</v>
      </c>
      <c r="Z177" s="13">
        <f t="shared" si="13"/>
        <v>-8223894.7700000005</v>
      </c>
      <c r="AB177" s="7"/>
      <c r="AC177" s="7"/>
    </row>
    <row r="178" spans="2:29" ht="15" hidden="1" customHeight="1" outlineLevel="1">
      <c r="B178" s="19">
        <v>535000</v>
      </c>
      <c r="C178" s="19" t="s">
        <v>366</v>
      </c>
      <c r="D178" s="21"/>
      <c r="E178" s="21">
        <v>0</v>
      </c>
      <c r="F178" s="21">
        <v>0</v>
      </c>
      <c r="G178" s="21">
        <v>8358.06</v>
      </c>
      <c r="H178" s="21">
        <v>240</v>
      </c>
      <c r="I178" s="21">
        <v>0</v>
      </c>
      <c r="K178" s="7"/>
      <c r="L178" s="7"/>
      <c r="M178" s="1">
        <v>350837.12</v>
      </c>
      <c r="N178" s="1">
        <v>298915.58</v>
      </c>
      <c r="O178" s="1">
        <v>359300.67</v>
      </c>
      <c r="P178" s="1">
        <v>329975.53000000003</v>
      </c>
      <c r="Q178" s="1">
        <v>319408.57</v>
      </c>
      <c r="R178" s="1">
        <v>386819.16</v>
      </c>
      <c r="S178" s="1">
        <v>351948.69</v>
      </c>
      <c r="T178" s="1">
        <v>239647.56</v>
      </c>
      <c r="U178" s="1">
        <v>321716.46999999997</v>
      </c>
      <c r="V178" s="1">
        <v>201569.44</v>
      </c>
      <c r="W178" s="1">
        <v>270008.65000000002</v>
      </c>
      <c r="X178" s="1">
        <v>334936.99</v>
      </c>
      <c r="Z178" s="13">
        <f t="shared" si="13"/>
        <v>3765084.4299999997</v>
      </c>
      <c r="AB178" s="7"/>
      <c r="AC178" s="7"/>
    </row>
    <row r="179" spans="2:29" ht="15" hidden="1" customHeight="1" outlineLevel="1">
      <c r="B179" s="19">
        <v>535100</v>
      </c>
      <c r="C179" s="19" t="s">
        <v>367</v>
      </c>
      <c r="D179" s="21"/>
      <c r="E179" s="21">
        <v>0</v>
      </c>
      <c r="F179" s="21">
        <v>0</v>
      </c>
      <c r="G179" s="21">
        <v>710153.19</v>
      </c>
      <c r="H179" s="21">
        <v>801800.06</v>
      </c>
      <c r="I179" s="21">
        <v>0</v>
      </c>
      <c r="K179" s="7"/>
      <c r="L179" s="7"/>
      <c r="M179" s="1">
        <v>4595.58</v>
      </c>
      <c r="N179" s="1">
        <v>4075.63</v>
      </c>
      <c r="O179" s="1">
        <v>5013.04</v>
      </c>
      <c r="P179" s="1">
        <v>4771.7699999999995</v>
      </c>
      <c r="Q179" s="1">
        <v>4446.3500000000004</v>
      </c>
      <c r="R179" s="1">
        <v>4297.05</v>
      </c>
      <c r="S179" s="1">
        <v>4439.87</v>
      </c>
      <c r="T179" s="1">
        <v>4407.07</v>
      </c>
      <c r="U179" s="1">
        <v>4290.91</v>
      </c>
      <c r="V179" s="1">
        <v>4335.54</v>
      </c>
      <c r="W179" s="1">
        <v>4501.8799999999992</v>
      </c>
      <c r="X179" s="1">
        <v>-21865.02</v>
      </c>
      <c r="Z179" s="13">
        <f t="shared" si="13"/>
        <v>27309.670000000002</v>
      </c>
      <c r="AB179" s="7"/>
      <c r="AC179" s="7"/>
    </row>
    <row r="180" spans="2:29" ht="15" hidden="1" customHeight="1" outlineLevel="1">
      <c r="B180" s="19">
        <v>535225</v>
      </c>
      <c r="C180" s="19" t="s">
        <v>368</v>
      </c>
      <c r="D180" s="21"/>
      <c r="E180" s="21"/>
      <c r="F180" s="21"/>
      <c r="G180" s="21"/>
      <c r="H180" s="21"/>
      <c r="I180" s="21"/>
      <c r="K180" s="7"/>
      <c r="L180" s="7"/>
      <c r="M180" s="1">
        <v>872.87</v>
      </c>
      <c r="N180" s="1">
        <v>389.93</v>
      </c>
      <c r="O180" s="1">
        <v>724.34</v>
      </c>
      <c r="P180" s="1">
        <v>1358.51</v>
      </c>
      <c r="Q180" s="1">
        <v>0</v>
      </c>
      <c r="R180" s="1">
        <v>1117.07</v>
      </c>
      <c r="S180" s="1">
        <v>145.81</v>
      </c>
      <c r="T180" s="1">
        <v>0</v>
      </c>
      <c r="U180" s="1">
        <v>246.05</v>
      </c>
      <c r="V180" s="1">
        <v>0</v>
      </c>
      <c r="W180" s="1">
        <v>994.7</v>
      </c>
      <c r="X180" s="1">
        <v>0</v>
      </c>
      <c r="Z180" s="13">
        <f t="shared" si="13"/>
        <v>5849.28</v>
      </c>
      <c r="AB180" s="7"/>
      <c r="AC180" s="7"/>
    </row>
    <row r="181" spans="2:29" ht="15" hidden="1" customHeight="1" outlineLevel="1">
      <c r="B181" s="19">
        <v>535999</v>
      </c>
      <c r="C181" s="19" t="s">
        <v>369</v>
      </c>
      <c r="D181" s="21"/>
      <c r="E181" s="21"/>
      <c r="F181" s="21"/>
      <c r="G181" s="21"/>
      <c r="H181" s="21"/>
      <c r="I181" s="21"/>
      <c r="K181" s="7"/>
      <c r="L181" s="7"/>
      <c r="M181" s="1">
        <v>-356305.57</v>
      </c>
      <c r="N181" s="1">
        <v>-303381.14</v>
      </c>
      <c r="O181" s="1">
        <v>-365038.05</v>
      </c>
      <c r="P181" s="1">
        <v>-336105.81</v>
      </c>
      <c r="Q181" s="1">
        <v>-323854.92000000004</v>
      </c>
      <c r="R181" s="1">
        <v>-392233.27999999997</v>
      </c>
      <c r="S181" s="1">
        <v>-356534.37</v>
      </c>
      <c r="T181" s="1">
        <v>-244054.63</v>
      </c>
      <c r="U181" s="1">
        <v>-326253.43</v>
      </c>
      <c r="V181" s="1">
        <v>-205904.97999999998</v>
      </c>
      <c r="W181" s="1">
        <v>-275505.23</v>
      </c>
      <c r="X181" s="1">
        <v>-313071.97000000003</v>
      </c>
      <c r="Z181" s="13">
        <f t="shared" si="13"/>
        <v>-3798243.3800000004</v>
      </c>
      <c r="AB181" s="7"/>
      <c r="AC181" s="7"/>
    </row>
    <row r="182" spans="2:29" ht="15" hidden="1" customHeight="1" outlineLevel="1">
      <c r="B182" s="19">
        <v>541000</v>
      </c>
      <c r="C182" s="19" t="s">
        <v>274</v>
      </c>
      <c r="D182" s="21"/>
      <c r="E182" s="21"/>
      <c r="F182" s="21"/>
      <c r="G182" s="21"/>
      <c r="H182" s="21"/>
      <c r="I182" s="21"/>
      <c r="K182" s="7"/>
      <c r="L182" s="7"/>
      <c r="M182" s="1">
        <v>143.35</v>
      </c>
      <c r="N182" s="1">
        <v>8111.25</v>
      </c>
      <c r="O182" s="1">
        <v>-2861.72</v>
      </c>
      <c r="P182" s="1">
        <v>0</v>
      </c>
      <c r="Q182" s="1">
        <v>1200</v>
      </c>
      <c r="R182" s="1">
        <v>-1015.78</v>
      </c>
      <c r="S182" s="1">
        <v>0</v>
      </c>
      <c r="T182" s="1">
        <v>0</v>
      </c>
      <c r="U182" s="1">
        <v>767.45</v>
      </c>
      <c r="V182" s="1">
        <v>-615.5200000000001</v>
      </c>
      <c r="W182" s="1">
        <v>0</v>
      </c>
      <c r="X182" s="1">
        <v>0</v>
      </c>
      <c r="Z182" s="13">
        <f t="shared" si="13"/>
        <v>5729.0300000000007</v>
      </c>
      <c r="AB182" s="7"/>
      <c r="AC182" s="7"/>
    </row>
    <row r="183" spans="2:29" ht="15" hidden="1" customHeight="1" outlineLevel="1">
      <c r="B183" s="19">
        <v>544000</v>
      </c>
      <c r="C183" s="19" t="s">
        <v>370</v>
      </c>
      <c r="D183" s="21"/>
      <c r="E183" s="21"/>
      <c r="F183" s="21"/>
      <c r="G183" s="21"/>
      <c r="H183" s="21"/>
      <c r="I183" s="21"/>
      <c r="K183" s="7"/>
      <c r="L183" s="7"/>
      <c r="M183" s="1">
        <v>0</v>
      </c>
      <c r="N183" s="1">
        <v>0</v>
      </c>
      <c r="O183" s="1">
        <v>0</v>
      </c>
      <c r="P183" s="1">
        <v>16569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950</v>
      </c>
      <c r="X183" s="1">
        <v>0</v>
      </c>
      <c r="Z183" s="13">
        <f t="shared" si="13"/>
        <v>17519</v>
      </c>
      <c r="AB183" s="7"/>
      <c r="AC183" s="7"/>
    </row>
    <row r="184" spans="2:29" ht="15" hidden="1" customHeight="1" outlineLevel="1">
      <c r="B184" s="19">
        <v>545000</v>
      </c>
      <c r="C184" s="19" t="s">
        <v>371</v>
      </c>
      <c r="D184" s="21"/>
      <c r="E184" s="21"/>
      <c r="F184" s="21"/>
      <c r="G184" s="21"/>
      <c r="H184" s="21"/>
      <c r="I184" s="21"/>
      <c r="K184" s="7"/>
      <c r="L184" s="7"/>
      <c r="M184" s="1">
        <v>0</v>
      </c>
      <c r="N184" s="1">
        <v>0</v>
      </c>
      <c r="O184" s="1">
        <v>0</v>
      </c>
      <c r="P184" s="1">
        <v>1913.2</v>
      </c>
      <c r="Q184" s="1">
        <v>0</v>
      </c>
      <c r="R184" s="1">
        <v>0</v>
      </c>
      <c r="S184" s="1">
        <v>0</v>
      </c>
      <c r="T184" s="1">
        <v>0</v>
      </c>
      <c r="U184" s="1">
        <v>-2.7284841053187847E-12</v>
      </c>
      <c r="V184" s="1">
        <v>44114.299999999996</v>
      </c>
      <c r="W184" s="1">
        <v>0</v>
      </c>
      <c r="X184" s="1">
        <v>0</v>
      </c>
      <c r="Z184" s="13">
        <f t="shared" si="13"/>
        <v>46027.499999999993</v>
      </c>
      <c r="AB184" s="7"/>
      <c r="AC184" s="7"/>
    </row>
    <row r="185" spans="2:29" ht="15" hidden="1" customHeight="1" outlineLevel="1">
      <c r="B185" s="19">
        <v>545100</v>
      </c>
      <c r="C185" s="19" t="s">
        <v>372</v>
      </c>
      <c r="D185" s="21"/>
      <c r="E185" s="21"/>
      <c r="F185" s="21"/>
      <c r="G185" s="21"/>
      <c r="H185" s="21"/>
      <c r="I185" s="21"/>
      <c r="K185" s="7"/>
      <c r="L185" s="7"/>
      <c r="M185" s="1">
        <v>268288</v>
      </c>
      <c r="N185" s="1">
        <v>233023</v>
      </c>
      <c r="O185" s="1">
        <v>304555</v>
      </c>
      <c r="P185" s="1">
        <v>284424</v>
      </c>
      <c r="Q185" s="1">
        <v>280085</v>
      </c>
      <c r="R185" s="1">
        <v>298072</v>
      </c>
      <c r="S185" s="1">
        <v>216952</v>
      </c>
      <c r="T185" s="1">
        <v>233892</v>
      </c>
      <c r="U185" s="1">
        <v>306935</v>
      </c>
      <c r="V185" s="1">
        <v>310711</v>
      </c>
      <c r="W185" s="1">
        <v>238319</v>
      </c>
      <c r="X185" s="1">
        <v>224851</v>
      </c>
      <c r="Z185" s="13">
        <f t="shared" si="13"/>
        <v>3200107</v>
      </c>
      <c r="AB185" s="7"/>
      <c r="AC185" s="7"/>
    </row>
    <row r="186" spans="2:29" ht="15" hidden="1" customHeight="1" outlineLevel="1">
      <c r="B186" s="19">
        <v>545150</v>
      </c>
      <c r="C186" s="19" t="s">
        <v>373</v>
      </c>
      <c r="D186" s="21"/>
      <c r="E186" s="21"/>
      <c r="F186" s="21"/>
      <c r="G186" s="21"/>
      <c r="H186" s="21"/>
      <c r="I186" s="21"/>
      <c r="K186" s="7"/>
      <c r="L186" s="7"/>
      <c r="M186" s="1">
        <v>3643.59</v>
      </c>
      <c r="N186" s="1">
        <v>3349.32</v>
      </c>
      <c r="O186" s="1">
        <v>30636.399999999998</v>
      </c>
      <c r="P186" s="1">
        <v>3582.0099999999998</v>
      </c>
      <c r="Q186" s="1">
        <v>5401.79</v>
      </c>
      <c r="R186" s="1">
        <v>4732.58</v>
      </c>
      <c r="S186" s="1">
        <v>3531.15</v>
      </c>
      <c r="T186" s="1">
        <v>5136.5999999999995</v>
      </c>
      <c r="U186" s="1">
        <v>6166.8499999999995</v>
      </c>
      <c r="V186" s="1">
        <v>4052.85</v>
      </c>
      <c r="W186" s="1">
        <v>4021.29</v>
      </c>
      <c r="X186" s="1">
        <v>22545.89</v>
      </c>
      <c r="Z186" s="13">
        <f t="shared" si="13"/>
        <v>96800.320000000007</v>
      </c>
      <c r="AB186" s="7"/>
      <c r="AC186" s="7"/>
    </row>
    <row r="187" spans="2:29" ht="15" hidden="1" customHeight="1" outlineLevel="1">
      <c r="B187" s="19">
        <v>545250</v>
      </c>
      <c r="C187" s="19" t="s">
        <v>374</v>
      </c>
      <c r="D187" s="21"/>
      <c r="E187" s="21"/>
      <c r="F187" s="21"/>
      <c r="G187" s="21"/>
      <c r="H187" s="21"/>
      <c r="I187" s="21"/>
      <c r="K187" s="7"/>
      <c r="L187" s="7"/>
      <c r="M187" s="1">
        <v>69000</v>
      </c>
      <c r="N187" s="1">
        <v>69000</v>
      </c>
      <c r="O187" s="1">
        <v>69000</v>
      </c>
      <c r="P187" s="1">
        <v>69000</v>
      </c>
      <c r="Q187" s="1">
        <v>69000</v>
      </c>
      <c r="R187" s="1">
        <v>69000</v>
      </c>
      <c r="S187" s="1">
        <v>69000</v>
      </c>
      <c r="T187" s="1">
        <v>69000</v>
      </c>
      <c r="U187" s="1">
        <v>69000</v>
      </c>
      <c r="V187" s="1">
        <v>51000</v>
      </c>
      <c r="W187" s="1">
        <v>60000</v>
      </c>
      <c r="X187" s="1">
        <v>60000</v>
      </c>
      <c r="Z187" s="13">
        <f t="shared" si="13"/>
        <v>792000</v>
      </c>
      <c r="AB187" s="7"/>
      <c r="AC187" s="7"/>
    </row>
    <row r="188" spans="2:29" ht="15" hidden="1" customHeight="1" outlineLevel="1">
      <c r="B188" s="19">
        <v>545261</v>
      </c>
      <c r="C188" s="19" t="s">
        <v>375</v>
      </c>
      <c r="D188" s="21"/>
      <c r="E188" s="21"/>
      <c r="F188" s="21"/>
      <c r="G188" s="21"/>
      <c r="H188" s="21"/>
      <c r="I188" s="21"/>
      <c r="K188" s="7"/>
      <c r="L188" s="7"/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944.52</v>
      </c>
      <c r="V188" s="1">
        <v>0</v>
      </c>
      <c r="W188" s="1">
        <v>0</v>
      </c>
      <c r="X188" s="1">
        <v>1025.95</v>
      </c>
      <c r="Z188" s="13">
        <f t="shared" si="13"/>
        <v>1970.47</v>
      </c>
      <c r="AB188" s="7"/>
      <c r="AC188" s="7"/>
    </row>
    <row r="189" spans="2:29" ht="15" hidden="1" customHeight="1" outlineLevel="1">
      <c r="B189" s="19">
        <v>545400</v>
      </c>
      <c r="C189" s="19" t="s">
        <v>376</v>
      </c>
      <c r="D189" s="21"/>
      <c r="E189" s="21"/>
      <c r="F189" s="21"/>
      <c r="G189" s="21"/>
      <c r="H189" s="21"/>
      <c r="I189" s="21"/>
      <c r="K189" s="7"/>
      <c r="L189" s="7"/>
      <c r="M189" s="1">
        <v>644.79999999999995</v>
      </c>
      <c r="N189" s="1">
        <v>0</v>
      </c>
      <c r="O189" s="1">
        <v>2118.4700000000003</v>
      </c>
      <c r="P189" s="1">
        <v>650.54000000000008</v>
      </c>
      <c r="Q189" s="1">
        <v>628.18000000000006</v>
      </c>
      <c r="R189" s="1">
        <v>700.38</v>
      </c>
      <c r="S189" s="1">
        <v>650.34</v>
      </c>
      <c r="T189" s="1">
        <v>671.26</v>
      </c>
      <c r="U189" s="1">
        <v>705.67</v>
      </c>
      <c r="V189" s="1">
        <v>641.89</v>
      </c>
      <c r="W189" s="1">
        <v>677.75</v>
      </c>
      <c r="X189" s="1">
        <v>697.08</v>
      </c>
      <c r="Z189" s="13">
        <f t="shared" si="13"/>
        <v>8786.3600000000024</v>
      </c>
      <c r="AB189" s="7"/>
      <c r="AC189" s="7"/>
    </row>
    <row r="190" spans="2:29" ht="15" hidden="1" customHeight="1" outlineLevel="1">
      <c r="B190" s="19">
        <v>546960</v>
      </c>
      <c r="C190" s="19" t="s">
        <v>377</v>
      </c>
      <c r="D190" s="21"/>
      <c r="E190" s="21"/>
      <c r="F190" s="21"/>
      <c r="G190" s="21"/>
      <c r="H190" s="21"/>
      <c r="I190" s="21"/>
      <c r="K190" s="7"/>
      <c r="L190" s="7"/>
      <c r="M190" s="1">
        <v>-655043.52</v>
      </c>
      <c r="N190" s="1">
        <v>-506586.53</v>
      </c>
      <c r="O190" s="1">
        <v>-753699.8600000001</v>
      </c>
      <c r="P190" s="1">
        <v>-612803.1100000001</v>
      </c>
      <c r="Q190" s="1">
        <v>-670975.93999999994</v>
      </c>
      <c r="R190" s="1">
        <v>-726772.55999999994</v>
      </c>
      <c r="S190" s="1">
        <v>-353500.98</v>
      </c>
      <c r="T190" s="1">
        <v>-313688.63</v>
      </c>
      <c r="U190" s="1">
        <v>-386997.73000000004</v>
      </c>
      <c r="V190" s="1">
        <v>-410543.35000000003</v>
      </c>
      <c r="W190" s="1">
        <v>-303968.03999999998</v>
      </c>
      <c r="X190" s="1">
        <v>-669851.57000000007</v>
      </c>
      <c r="Z190" s="13">
        <f t="shared" si="13"/>
        <v>-6364431.8200000003</v>
      </c>
      <c r="AB190" s="7"/>
      <c r="AC190" s="7"/>
    </row>
    <row r="191" spans="2:29" ht="15" hidden="1" customHeight="1" outlineLevel="1">
      <c r="B191" s="19">
        <v>549300</v>
      </c>
      <c r="C191" s="19" t="s">
        <v>378</v>
      </c>
      <c r="D191" s="21"/>
      <c r="E191" s="21"/>
      <c r="F191" s="21"/>
      <c r="G191" s="21"/>
      <c r="H191" s="21"/>
      <c r="I191" s="21"/>
      <c r="K191" s="7"/>
      <c r="L191" s="7"/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-105.29</v>
      </c>
      <c r="X191" s="1">
        <v>0</v>
      </c>
      <c r="Z191" s="13">
        <f t="shared" si="13"/>
        <v>-105.29</v>
      </c>
      <c r="AB191" s="7"/>
      <c r="AC191" s="7"/>
    </row>
    <row r="192" spans="2:29" ht="15" hidden="1" customHeight="1" outlineLevel="1">
      <c r="B192" s="19">
        <v>553300</v>
      </c>
      <c r="C192" s="19" t="s">
        <v>379</v>
      </c>
      <c r="D192" s="21"/>
      <c r="E192" s="21"/>
      <c r="F192" s="21"/>
      <c r="G192" s="21"/>
      <c r="H192" s="21"/>
      <c r="I192" s="21"/>
      <c r="K192" s="7"/>
      <c r="L192" s="7"/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950</v>
      </c>
      <c r="S192" s="1">
        <v>1500</v>
      </c>
      <c r="T192" s="1">
        <v>600</v>
      </c>
      <c r="U192" s="1">
        <v>550</v>
      </c>
      <c r="V192" s="1">
        <v>0</v>
      </c>
      <c r="W192" s="1">
        <v>0</v>
      </c>
      <c r="X192" s="1">
        <v>24.52</v>
      </c>
      <c r="Z192" s="13">
        <f t="shared" si="13"/>
        <v>3624.52</v>
      </c>
      <c r="AB192" s="7"/>
      <c r="AC192" s="7"/>
    </row>
    <row r="193" spans="2:29" ht="15" hidden="1" customHeight="1" outlineLevel="1">
      <c r="B193" s="19">
        <v>553500</v>
      </c>
      <c r="C193" s="19" t="s">
        <v>380</v>
      </c>
      <c r="D193" s="21"/>
      <c r="E193" s="21"/>
      <c r="F193" s="21"/>
      <c r="G193" s="21"/>
      <c r="H193" s="21"/>
      <c r="I193" s="21"/>
      <c r="K193" s="7"/>
      <c r="L193" s="7"/>
      <c r="M193" s="1">
        <v>0</v>
      </c>
      <c r="N193" s="1">
        <v>0</v>
      </c>
      <c r="O193" s="1">
        <v>500</v>
      </c>
      <c r="P193" s="1">
        <v>720</v>
      </c>
      <c r="Q193" s="1">
        <v>0</v>
      </c>
      <c r="R193" s="1">
        <v>0</v>
      </c>
      <c r="S193" s="1">
        <v>0</v>
      </c>
      <c r="T193" s="1">
        <v>166.88</v>
      </c>
      <c r="U193" s="1">
        <v>858.24</v>
      </c>
      <c r="V193" s="1">
        <v>0</v>
      </c>
      <c r="W193" s="1">
        <v>0</v>
      </c>
      <c r="X193" s="1">
        <v>430.12</v>
      </c>
      <c r="Z193" s="13">
        <f t="shared" si="13"/>
        <v>2675.24</v>
      </c>
      <c r="AB193" s="7"/>
      <c r="AC193" s="7"/>
    </row>
    <row r="194" spans="2:29" ht="15" hidden="1" customHeight="1" outlineLevel="1">
      <c r="B194" s="19">
        <v>554829</v>
      </c>
      <c r="C194" s="19" t="s">
        <v>381</v>
      </c>
      <c r="D194" s="21"/>
      <c r="E194" s="21"/>
      <c r="F194" s="21"/>
      <c r="G194" s="21"/>
      <c r="H194" s="21"/>
      <c r="I194" s="21"/>
      <c r="K194" s="7"/>
      <c r="L194" s="7"/>
      <c r="M194" s="1">
        <v>-1848950.46</v>
      </c>
      <c r="N194" s="1">
        <v>-1586846.5399999998</v>
      </c>
      <c r="O194" s="1">
        <v>-2082137.51</v>
      </c>
      <c r="P194" s="1">
        <v>-1908013.05</v>
      </c>
      <c r="Q194" s="1">
        <v>-1862385.32</v>
      </c>
      <c r="R194" s="1">
        <v>-1972595.25</v>
      </c>
      <c r="S194" s="1">
        <v>-1650977.3699999999</v>
      </c>
      <c r="T194" s="1">
        <v>-1637240.73</v>
      </c>
      <c r="U194" s="1">
        <v>-2012972.97</v>
      </c>
      <c r="V194" s="1">
        <v>-1925137.77</v>
      </c>
      <c r="W194" s="1">
        <v>-1747248.25</v>
      </c>
      <c r="X194" s="1">
        <v>-1976896.18</v>
      </c>
      <c r="Z194" s="13">
        <f t="shared" si="13"/>
        <v>-22211401.399999999</v>
      </c>
      <c r="AB194" s="7"/>
      <c r="AC194" s="7"/>
    </row>
    <row r="195" spans="2:29" ht="15" hidden="1" customHeight="1" outlineLevel="1">
      <c r="B195" s="19">
        <v>555999</v>
      </c>
      <c r="C195" s="19" t="s">
        <v>382</v>
      </c>
      <c r="D195" s="21"/>
      <c r="E195" s="21"/>
      <c r="F195" s="21"/>
      <c r="G195" s="21"/>
      <c r="H195" s="21"/>
      <c r="I195" s="21"/>
      <c r="K195" s="7"/>
      <c r="L195" s="7"/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-950</v>
      </c>
      <c r="S195" s="1">
        <v>-1500</v>
      </c>
      <c r="T195" s="1">
        <v>-600</v>
      </c>
      <c r="U195" s="1">
        <v>-550</v>
      </c>
      <c r="V195" s="1">
        <v>0</v>
      </c>
      <c r="W195" s="1">
        <v>0</v>
      </c>
      <c r="X195" s="1">
        <v>-24.52</v>
      </c>
      <c r="Z195" s="13">
        <f t="shared" si="13"/>
        <v>-3624.52</v>
      </c>
      <c r="AB195" s="7"/>
      <c r="AC195" s="7"/>
    </row>
    <row r="196" spans="2:29" ht="15" hidden="1" customHeight="1" outlineLevel="1">
      <c r="B196" s="19">
        <v>560000</v>
      </c>
      <c r="C196" s="19" t="s">
        <v>383</v>
      </c>
      <c r="D196" s="21"/>
      <c r="E196" s="21"/>
      <c r="F196" s="21"/>
      <c r="G196" s="21"/>
      <c r="H196" s="21"/>
      <c r="I196" s="21"/>
      <c r="K196" s="7"/>
      <c r="L196" s="7"/>
      <c r="M196" s="1">
        <v>234610.06</v>
      </c>
      <c r="N196" s="1">
        <v>204089.58000000002</v>
      </c>
      <c r="O196" s="1">
        <v>328401.44999999995</v>
      </c>
      <c r="P196" s="1">
        <v>232505.22999999998</v>
      </c>
      <c r="Q196" s="1">
        <v>304272.61</v>
      </c>
      <c r="R196" s="1">
        <v>320804.76</v>
      </c>
      <c r="S196" s="1">
        <v>69592.219999999972</v>
      </c>
      <c r="T196" s="1">
        <v>44351.23</v>
      </c>
      <c r="U196" s="1">
        <v>64290.279999999992</v>
      </c>
      <c r="V196" s="1">
        <v>72824.19</v>
      </c>
      <c r="W196" s="1">
        <v>42924.540000000008</v>
      </c>
      <c r="X196" s="1">
        <v>233873.77999999997</v>
      </c>
      <c r="Z196" s="13">
        <f t="shared" si="13"/>
        <v>2152539.9299999997</v>
      </c>
      <c r="AB196" s="7"/>
      <c r="AC196" s="7"/>
    </row>
    <row r="197" spans="2:29" ht="15" hidden="1" customHeight="1" outlineLevel="1">
      <c r="B197" s="19">
        <v>565136</v>
      </c>
      <c r="C197" s="19" t="s">
        <v>384</v>
      </c>
      <c r="D197" s="21"/>
      <c r="E197" s="21"/>
      <c r="F197" s="21"/>
      <c r="G197" s="21"/>
      <c r="H197" s="21"/>
      <c r="I197" s="21"/>
      <c r="K197" s="7"/>
      <c r="L197" s="7"/>
      <c r="M197" s="1">
        <v>661303.68000000005</v>
      </c>
      <c r="N197" s="1">
        <v>661306.35</v>
      </c>
      <c r="O197" s="1">
        <v>783138.88</v>
      </c>
      <c r="P197" s="1">
        <v>664189.57999999996</v>
      </c>
      <c r="Q197" s="1">
        <v>661306.35</v>
      </c>
      <c r="R197" s="1">
        <v>620695.51</v>
      </c>
      <c r="S197" s="1">
        <v>466744.37</v>
      </c>
      <c r="T197" s="1">
        <v>698679.86</v>
      </c>
      <c r="U197" s="1">
        <v>660502.85000000009</v>
      </c>
      <c r="V197" s="1">
        <v>625199.23</v>
      </c>
      <c r="W197" s="1">
        <v>619452.44000000006</v>
      </c>
      <c r="X197" s="1">
        <v>644522.21</v>
      </c>
      <c r="Z197" s="13">
        <f t="shared" si="13"/>
        <v>7767041.3100000024</v>
      </c>
      <c r="AB197" s="7"/>
      <c r="AC197" s="7"/>
    </row>
    <row r="198" spans="2:29" ht="15" hidden="1" customHeight="1" outlineLevel="1">
      <c r="B198" s="19">
        <v>565180</v>
      </c>
      <c r="C198" s="19" t="s">
        <v>385</v>
      </c>
      <c r="D198" s="21"/>
      <c r="E198" s="21"/>
      <c r="F198" s="21"/>
      <c r="G198" s="21"/>
      <c r="H198" s="21"/>
      <c r="I198" s="21"/>
      <c r="K198" s="7"/>
      <c r="L198" s="7"/>
      <c r="M198" s="1">
        <v>62923.450000000004</v>
      </c>
      <c r="N198" s="1">
        <v>60766.84</v>
      </c>
      <c r="O198" s="1">
        <v>70831.839999999997</v>
      </c>
      <c r="P198" s="1">
        <v>57086.64</v>
      </c>
      <c r="Q198" s="1">
        <v>58725.84</v>
      </c>
      <c r="R198" s="1">
        <v>58822.930000000008</v>
      </c>
      <c r="S198" s="1">
        <v>58761.760000000002</v>
      </c>
      <c r="T198" s="1">
        <v>58757.16</v>
      </c>
      <c r="U198" s="1">
        <v>58757.2</v>
      </c>
      <c r="V198" s="1">
        <v>58757.19</v>
      </c>
      <c r="W198" s="1">
        <v>58757.15</v>
      </c>
      <c r="X198" s="1">
        <v>59535.070000000007</v>
      </c>
      <c r="Z198" s="13">
        <f t="shared" si="13"/>
        <v>722483.06999999983</v>
      </c>
      <c r="AB198" s="7"/>
      <c r="AC198" s="7"/>
    </row>
    <row r="199" spans="2:29" ht="15" hidden="1" customHeight="1" outlineLevel="1">
      <c r="B199" s="19">
        <v>565960</v>
      </c>
      <c r="C199" s="19" t="s">
        <v>386</v>
      </c>
      <c r="D199" s="21"/>
      <c r="E199" s="21"/>
      <c r="F199" s="21"/>
      <c r="G199" s="21"/>
      <c r="H199" s="21"/>
      <c r="I199" s="21"/>
      <c r="K199" s="7"/>
      <c r="L199" s="7"/>
      <c r="M199" s="1">
        <v>-924028.43</v>
      </c>
      <c r="N199" s="1">
        <v>-889853.17999999993</v>
      </c>
      <c r="O199" s="1">
        <v>-1150894.5899999999</v>
      </c>
      <c r="P199" s="1">
        <v>-924557.27</v>
      </c>
      <c r="Q199" s="1">
        <v>-1002041.72</v>
      </c>
      <c r="R199" s="1">
        <v>-979944.17</v>
      </c>
      <c r="S199" s="1">
        <v>-544676.24</v>
      </c>
      <c r="T199" s="1">
        <v>-748345.96</v>
      </c>
      <c r="U199" s="1">
        <v>-732497.40999999992</v>
      </c>
      <c r="V199" s="1">
        <v>-706750.37000000011</v>
      </c>
      <c r="W199" s="1">
        <v>-667520.87</v>
      </c>
      <c r="X199" s="1">
        <v>-906419.09</v>
      </c>
      <c r="Z199" s="13">
        <f t="shared" si="13"/>
        <v>-10177529.299999999</v>
      </c>
      <c r="AB199" s="7"/>
      <c r="AC199" s="7"/>
    </row>
    <row r="200" spans="2:29" ht="15" hidden="1" customHeight="1" outlineLevel="1">
      <c r="B200" s="19">
        <v>566541</v>
      </c>
      <c r="C200" s="19" t="s">
        <v>387</v>
      </c>
      <c r="D200" s="21"/>
      <c r="E200" s="21"/>
      <c r="F200" s="21"/>
      <c r="G200" s="21"/>
      <c r="H200" s="21"/>
      <c r="I200" s="21"/>
      <c r="K200" s="7"/>
      <c r="L200" s="7"/>
      <c r="M200" s="1">
        <v>28114.69</v>
      </c>
      <c r="N200" s="1">
        <v>24457.250000000004</v>
      </c>
      <c r="O200" s="1">
        <v>39354.26</v>
      </c>
      <c r="P200" s="1">
        <v>27862.460000000006</v>
      </c>
      <c r="Q200" s="1">
        <v>36462.759999999995</v>
      </c>
      <c r="R200" s="1">
        <v>38443.900000000009</v>
      </c>
      <c r="S200" s="1">
        <v>8339.6499999999942</v>
      </c>
      <c r="T200" s="1">
        <v>5314.87</v>
      </c>
      <c r="U200" s="1">
        <v>7704.28</v>
      </c>
      <c r="V200" s="1">
        <v>8726.9499999999989</v>
      </c>
      <c r="W200" s="1">
        <v>5143.8899999999994</v>
      </c>
      <c r="X200" s="1">
        <v>28023.1</v>
      </c>
      <c r="Z200" s="13">
        <f t="shared" si="13"/>
        <v>257948.06000000003</v>
      </c>
      <c r="AB200" s="7"/>
      <c r="AC200" s="7"/>
    </row>
    <row r="201" spans="2:29" ht="15" hidden="1" customHeight="1" outlineLevel="1">
      <c r="B201" s="19">
        <v>566901</v>
      </c>
      <c r="C201" s="19" t="s">
        <v>388</v>
      </c>
      <c r="D201" s="21"/>
      <c r="E201" s="21"/>
      <c r="F201" s="21"/>
      <c r="G201" s="21"/>
      <c r="H201" s="21"/>
      <c r="I201" s="21"/>
      <c r="K201" s="7"/>
      <c r="L201" s="7"/>
      <c r="M201" s="1">
        <v>313323.78000000003</v>
      </c>
      <c r="N201" s="1">
        <v>201214.21</v>
      </c>
      <c r="O201" s="1">
        <v>341277.86</v>
      </c>
      <c r="P201" s="1">
        <v>235699.36</v>
      </c>
      <c r="Q201" s="1">
        <v>314660.96999999997</v>
      </c>
      <c r="R201" s="1">
        <v>307748.47999999998</v>
      </c>
      <c r="S201" s="1">
        <v>22472.49</v>
      </c>
      <c r="T201" s="1">
        <v>3049.89</v>
      </c>
      <c r="U201" s="1">
        <v>0</v>
      </c>
      <c r="V201" s="1">
        <v>0</v>
      </c>
      <c r="W201" s="1">
        <v>0</v>
      </c>
      <c r="X201" s="1">
        <v>360301.53</v>
      </c>
      <c r="Z201" s="13">
        <f t="shared" si="13"/>
        <v>2099748.5699999998</v>
      </c>
      <c r="AB201" s="7"/>
      <c r="AC201" s="7"/>
    </row>
    <row r="202" spans="2:29" ht="15" hidden="1" customHeight="1" outlineLevel="1">
      <c r="B202" s="19">
        <v>579000</v>
      </c>
      <c r="C202" s="19" t="s">
        <v>389</v>
      </c>
      <c r="D202" s="21"/>
      <c r="E202" s="21"/>
      <c r="F202" s="21"/>
      <c r="G202" s="21"/>
      <c r="H202" s="21"/>
      <c r="I202" s="21"/>
      <c r="K202" s="7"/>
      <c r="L202" s="7"/>
      <c r="M202" s="1">
        <v>136633.71</v>
      </c>
      <c r="N202" s="1">
        <v>136633.71</v>
      </c>
      <c r="O202" s="1">
        <v>136633.71</v>
      </c>
      <c r="P202" s="1">
        <v>136633.71</v>
      </c>
      <c r="Q202" s="1">
        <v>136633.71</v>
      </c>
      <c r="R202" s="1">
        <v>136633.71</v>
      </c>
      <c r="S202" s="1">
        <v>110924.51999999999</v>
      </c>
      <c r="T202" s="1">
        <v>112092.70999999999</v>
      </c>
      <c r="U202" s="1">
        <v>136633.71</v>
      </c>
      <c r="V202" s="1">
        <v>136633.71</v>
      </c>
      <c r="W202" s="1">
        <v>270089.95</v>
      </c>
      <c r="X202" s="1">
        <v>148766.1</v>
      </c>
      <c r="Z202" s="13">
        <f t="shared" si="13"/>
        <v>1734942.96</v>
      </c>
      <c r="AB202" s="7"/>
      <c r="AC202" s="7"/>
    </row>
    <row r="203" spans="2:29" ht="15" hidden="1" customHeight="1" outlineLevel="1">
      <c r="B203" s="19">
        <v>580500</v>
      </c>
      <c r="C203" s="19" t="s">
        <v>390</v>
      </c>
      <c r="D203" s="21"/>
      <c r="E203" s="21"/>
      <c r="F203" s="21"/>
      <c r="G203" s="21"/>
      <c r="H203" s="21"/>
      <c r="I203" s="21"/>
      <c r="K203" s="7"/>
      <c r="L203" s="7"/>
      <c r="M203" s="1">
        <v>87230.409999999989</v>
      </c>
      <c r="N203" s="1">
        <v>147993.03999999998</v>
      </c>
      <c r="O203" s="1">
        <v>145567.4</v>
      </c>
      <c r="P203" s="1">
        <v>145162.72999999998</v>
      </c>
      <c r="Q203" s="1">
        <v>147693.76999999999</v>
      </c>
      <c r="R203" s="1">
        <v>149676.71000000002</v>
      </c>
      <c r="S203" s="1">
        <v>251378.42</v>
      </c>
      <c r="T203" s="1">
        <v>22682.130000000012</v>
      </c>
      <c r="U203" s="1">
        <v>183405.02</v>
      </c>
      <c r="V203" s="1">
        <v>141324.84999999998</v>
      </c>
      <c r="W203" s="1">
        <v>149835.24</v>
      </c>
      <c r="X203" s="1">
        <v>262046.02</v>
      </c>
      <c r="Z203" s="13">
        <f t="shared" si="13"/>
        <v>1833995.74</v>
      </c>
      <c r="AB203" s="7"/>
      <c r="AC203" s="7"/>
    </row>
    <row r="204" spans="2:29" ht="15" hidden="1" customHeight="1" outlineLevel="1">
      <c r="B204" s="19">
        <v>580501</v>
      </c>
      <c r="C204" s="19" t="s">
        <v>391</v>
      </c>
      <c r="D204" s="21"/>
      <c r="E204" s="21"/>
      <c r="F204" s="21"/>
      <c r="G204" s="21"/>
      <c r="H204" s="21"/>
      <c r="I204" s="21"/>
      <c r="K204" s="7"/>
      <c r="L204" s="7"/>
      <c r="M204" s="1">
        <v>90892.25</v>
      </c>
      <c r="N204" s="1">
        <v>93875.73000000001</v>
      </c>
      <c r="O204" s="1">
        <v>140277.73000000001</v>
      </c>
      <c r="P204" s="1">
        <v>94699.01</v>
      </c>
      <c r="Q204" s="1">
        <v>97501.23</v>
      </c>
      <c r="R204" s="1">
        <v>94546.38</v>
      </c>
      <c r="S204" s="1">
        <v>122072</v>
      </c>
      <c r="T204" s="1">
        <v>98770.94</v>
      </c>
      <c r="U204" s="1">
        <v>149247.47</v>
      </c>
      <c r="V204" s="1">
        <v>103757.98</v>
      </c>
      <c r="W204" s="1">
        <v>101833.05</v>
      </c>
      <c r="X204" s="1">
        <v>152384</v>
      </c>
      <c r="Z204" s="13">
        <f t="shared" ref="Z204:Z228" si="14">SUM(M204:X204)</f>
        <v>1339857.77</v>
      </c>
      <c r="AB204" s="7"/>
      <c r="AC204" s="7"/>
    </row>
    <row r="205" spans="2:29" ht="15" hidden="1" customHeight="1" outlineLevel="1">
      <c r="B205" s="19">
        <v>580700</v>
      </c>
      <c r="C205" s="19" t="s">
        <v>392</v>
      </c>
      <c r="D205" s="21"/>
      <c r="E205" s="21"/>
      <c r="F205" s="21"/>
      <c r="G205" s="21"/>
      <c r="H205" s="21"/>
      <c r="I205" s="21"/>
      <c r="K205" s="7"/>
      <c r="L205" s="7"/>
      <c r="M205" s="1">
        <v>30485.78</v>
      </c>
      <c r="N205" s="1">
        <v>406.26000000000329</v>
      </c>
      <c r="O205" s="1">
        <v>2840.41</v>
      </c>
      <c r="P205" s="1">
        <v>3209.78</v>
      </c>
      <c r="Q205" s="1">
        <v>2285.6800000000003</v>
      </c>
      <c r="R205" s="1">
        <v>875.04</v>
      </c>
      <c r="S205" s="1">
        <v>421.03000000000009</v>
      </c>
      <c r="T205" s="1">
        <v>-103.18999999999998</v>
      </c>
      <c r="U205" s="1">
        <v>705.05000000000007</v>
      </c>
      <c r="V205" s="1">
        <v>56.279999999999973</v>
      </c>
      <c r="W205" s="1">
        <v>153.22</v>
      </c>
      <c r="X205" s="1">
        <v>212.07999999999998</v>
      </c>
      <c r="Z205" s="13">
        <f t="shared" si="14"/>
        <v>41547.42</v>
      </c>
      <c r="AB205" s="7"/>
      <c r="AC205" s="7"/>
    </row>
    <row r="206" spans="2:29" ht="15" hidden="1" customHeight="1" outlineLevel="1">
      <c r="B206" s="19">
        <v>580899</v>
      </c>
      <c r="C206" s="19" t="s">
        <v>393</v>
      </c>
      <c r="D206" s="21"/>
      <c r="E206" s="21"/>
      <c r="F206" s="21"/>
      <c r="G206" s="21"/>
      <c r="H206" s="21"/>
      <c r="I206" s="21"/>
      <c r="K206" s="7"/>
      <c r="L206" s="7"/>
      <c r="M206" s="1">
        <v>-1250476.4300000002</v>
      </c>
      <c r="N206" s="1">
        <v>-1412899.3099999998</v>
      </c>
      <c r="O206" s="1">
        <v>-1515574.59</v>
      </c>
      <c r="P206" s="1">
        <v>-1459209.79</v>
      </c>
      <c r="Q206" s="1">
        <v>-1623666.24</v>
      </c>
      <c r="R206" s="1">
        <v>-1725169.09</v>
      </c>
      <c r="S206" s="1">
        <v>-1362897.42</v>
      </c>
      <c r="T206" s="1">
        <v>-1635132.9999999998</v>
      </c>
      <c r="U206" s="1">
        <v>-1801327.13</v>
      </c>
      <c r="V206" s="1">
        <v>-1536781.9800000002</v>
      </c>
      <c r="W206" s="1">
        <v>-1538613.83</v>
      </c>
      <c r="X206" s="1">
        <v>-1534431.79</v>
      </c>
      <c r="Z206" s="13">
        <f t="shared" si="14"/>
        <v>-18396180.600000001</v>
      </c>
      <c r="AB206" s="7"/>
      <c r="AC206" s="7"/>
    </row>
    <row r="207" spans="2:29" ht="15" hidden="1" customHeight="1" outlineLevel="1">
      <c r="B207" s="19">
        <v>582300</v>
      </c>
      <c r="C207" s="19" t="s">
        <v>394</v>
      </c>
      <c r="D207" s="21"/>
      <c r="E207" s="21"/>
      <c r="F207" s="21"/>
      <c r="G207" s="21"/>
      <c r="H207" s="21"/>
      <c r="I207" s="21"/>
      <c r="K207" s="7"/>
      <c r="L207" s="7"/>
      <c r="M207" s="1">
        <v>0</v>
      </c>
      <c r="N207" s="1">
        <v>-21.91</v>
      </c>
      <c r="O207" s="1">
        <v>5681</v>
      </c>
      <c r="P207" s="1">
        <v>245</v>
      </c>
      <c r="Q207" s="1">
        <v>0</v>
      </c>
      <c r="R207" s="1">
        <v>46519.12</v>
      </c>
      <c r="S207" s="1">
        <v>40895</v>
      </c>
      <c r="T207" s="1">
        <v>2872</v>
      </c>
      <c r="U207" s="1">
        <v>1620</v>
      </c>
      <c r="V207" s="1">
        <v>0</v>
      </c>
      <c r="W207" s="1">
        <v>0</v>
      </c>
      <c r="X207" s="1">
        <v>0</v>
      </c>
      <c r="Z207" s="13">
        <f t="shared" si="14"/>
        <v>97810.21</v>
      </c>
      <c r="AB207" s="7"/>
      <c r="AC207" s="7"/>
    </row>
    <row r="208" spans="2:29" ht="15" hidden="1" customHeight="1" outlineLevel="1">
      <c r="B208" s="19">
        <v>583451</v>
      </c>
      <c r="C208" s="19" t="s">
        <v>395</v>
      </c>
      <c r="D208" s="21"/>
      <c r="E208" s="21"/>
      <c r="F208" s="21"/>
      <c r="G208" s="21"/>
      <c r="H208" s="21"/>
      <c r="I208" s="21"/>
      <c r="K208" s="7"/>
      <c r="L208" s="7"/>
      <c r="M208" s="1">
        <v>353038.4</v>
      </c>
      <c r="N208" s="1">
        <v>304911.55999999994</v>
      </c>
      <c r="O208" s="1">
        <v>498574.56000000006</v>
      </c>
      <c r="P208" s="1">
        <v>343271.05999999994</v>
      </c>
      <c r="Q208" s="1">
        <v>-165414.56999999995</v>
      </c>
      <c r="R208" s="1">
        <v>452622.11</v>
      </c>
      <c r="S208" s="1">
        <v>96032.620000000054</v>
      </c>
      <c r="T208" s="1">
        <v>64945.55</v>
      </c>
      <c r="U208" s="1">
        <v>91914.91</v>
      </c>
      <c r="V208" s="1">
        <v>89910.739999999991</v>
      </c>
      <c r="W208" s="1">
        <v>56062.26999999999</v>
      </c>
      <c r="X208" s="1">
        <v>334112.00999999995</v>
      </c>
      <c r="Z208" s="13">
        <f t="shared" si="14"/>
        <v>2519981.2200000002</v>
      </c>
      <c r="AB208" s="7"/>
      <c r="AC208" s="7"/>
    </row>
    <row r="209" spans="2:29" ht="15" hidden="1" customHeight="1" outlineLevel="1">
      <c r="B209" s="19">
        <v>583501</v>
      </c>
      <c r="C209" s="19" t="s">
        <v>396</v>
      </c>
      <c r="D209" s="21"/>
      <c r="E209" s="21"/>
      <c r="F209" s="21"/>
      <c r="G209" s="21"/>
      <c r="H209" s="21"/>
      <c r="I209" s="21"/>
      <c r="K209" s="7"/>
      <c r="L209" s="7"/>
      <c r="M209" s="1">
        <v>43327.44</v>
      </c>
      <c r="N209" s="1">
        <v>37690.959999999992</v>
      </c>
      <c r="O209" s="1">
        <v>53338.95</v>
      </c>
      <c r="P209" s="1">
        <v>42938.73</v>
      </c>
      <c r="Q209" s="1">
        <v>49311.729999999996</v>
      </c>
      <c r="R209" s="1">
        <v>59245.74</v>
      </c>
      <c r="S209" s="1">
        <v>12852.190000000002</v>
      </c>
      <c r="T209" s="1">
        <v>-307.52000000000044</v>
      </c>
      <c r="U209" s="1">
        <v>11873.029999999999</v>
      </c>
      <c r="V209" s="1">
        <v>13449.06</v>
      </c>
      <c r="W209" s="1">
        <v>5937.3999999999978</v>
      </c>
      <c r="X209" s="1">
        <v>43186.29</v>
      </c>
      <c r="Z209" s="13">
        <f t="shared" si="14"/>
        <v>372844</v>
      </c>
      <c r="AB209" s="7"/>
      <c r="AC209" s="7"/>
    </row>
    <row r="210" spans="2:29" ht="15" hidden="1" customHeight="1" outlineLevel="1">
      <c r="B210" s="19">
        <v>584100</v>
      </c>
      <c r="C210" s="19" t="s">
        <v>397</v>
      </c>
      <c r="D210" s="21"/>
      <c r="E210" s="21"/>
      <c r="F210" s="21"/>
      <c r="G210" s="21"/>
      <c r="H210" s="21"/>
      <c r="I210" s="21"/>
      <c r="K210" s="7"/>
      <c r="L210" s="7"/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-5071</v>
      </c>
      <c r="U210" s="1">
        <v>1380</v>
      </c>
      <c r="V210" s="1">
        <v>54.690000000000055</v>
      </c>
      <c r="W210" s="1">
        <v>1383</v>
      </c>
      <c r="X210" s="1">
        <v>40779</v>
      </c>
      <c r="Z210" s="13">
        <f t="shared" si="14"/>
        <v>38525.69</v>
      </c>
      <c r="AB210" s="7"/>
      <c r="AC210" s="7"/>
    </row>
    <row r="211" spans="2:29" ht="15" hidden="1" customHeight="1" outlineLevel="1">
      <c r="B211" s="19">
        <v>584101</v>
      </c>
      <c r="C211" s="19" t="s">
        <v>398</v>
      </c>
      <c r="D211" s="21"/>
      <c r="E211" s="21"/>
      <c r="F211" s="21"/>
      <c r="G211" s="21"/>
      <c r="H211" s="21"/>
      <c r="I211" s="21"/>
      <c r="K211" s="7"/>
      <c r="L211" s="7"/>
      <c r="M211" s="1">
        <v>979834.69000000006</v>
      </c>
      <c r="N211" s="1">
        <v>842890.58</v>
      </c>
      <c r="O211" s="1">
        <v>1378092.6</v>
      </c>
      <c r="P211" s="1">
        <v>507405.08999999985</v>
      </c>
      <c r="Q211" s="1">
        <v>1304664.7800000003</v>
      </c>
      <c r="R211" s="1">
        <v>1310973.0900000001</v>
      </c>
      <c r="S211" s="1">
        <v>271505.2799999998</v>
      </c>
      <c r="T211" s="1">
        <v>179926.84</v>
      </c>
      <c r="U211" s="1">
        <v>-349494.89999999991</v>
      </c>
      <c r="V211" s="1">
        <v>253672.83000000002</v>
      </c>
      <c r="W211" s="1">
        <v>205515.76</v>
      </c>
      <c r="X211" s="1">
        <v>952483.09</v>
      </c>
      <c r="Z211" s="13">
        <f t="shared" si="14"/>
        <v>7837469.7299999986</v>
      </c>
      <c r="AB211" s="7"/>
      <c r="AC211" s="7"/>
    </row>
    <row r="212" spans="2:29" ht="15" hidden="1" customHeight="1" outlineLevel="1">
      <c r="B212" s="19">
        <v>584201</v>
      </c>
      <c r="C212" s="19" t="s">
        <v>399</v>
      </c>
      <c r="D212" s="21"/>
      <c r="E212" s="21"/>
      <c r="F212" s="21"/>
      <c r="G212" s="21"/>
      <c r="H212" s="21"/>
      <c r="I212" s="21"/>
      <c r="K212" s="7"/>
      <c r="L212" s="7"/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3823.9</v>
      </c>
      <c r="Z212" s="13">
        <f t="shared" si="14"/>
        <v>3823.9</v>
      </c>
      <c r="AB212" s="7"/>
      <c r="AC212" s="7"/>
    </row>
    <row r="213" spans="2:29" ht="15" hidden="1" customHeight="1" outlineLevel="1">
      <c r="B213" s="19">
        <v>584960</v>
      </c>
      <c r="C213" s="19" t="s">
        <v>400</v>
      </c>
      <c r="D213" s="21"/>
      <c r="E213" s="21"/>
      <c r="F213" s="21"/>
      <c r="G213" s="21"/>
      <c r="H213" s="21"/>
      <c r="I213" s="21"/>
      <c r="K213" s="7"/>
      <c r="L213" s="7"/>
      <c r="M213" s="1">
        <v>-1512834.24</v>
      </c>
      <c r="N213" s="1">
        <v>-1322126.81</v>
      </c>
      <c r="O213" s="1">
        <v>-2066639.82</v>
      </c>
      <c r="P213" s="1">
        <v>-1030248.59</v>
      </c>
      <c r="Q213" s="1">
        <v>-1325195.6500000001</v>
      </c>
      <c r="R213" s="1">
        <v>-1959474.6500000001</v>
      </c>
      <c r="S213" s="1">
        <v>-491314.61</v>
      </c>
      <c r="T213" s="1">
        <v>-351586.57999999996</v>
      </c>
      <c r="U213" s="1">
        <v>107693.25</v>
      </c>
      <c r="V213" s="1">
        <v>-493721.02999999997</v>
      </c>
      <c r="W213" s="1">
        <v>-538988.38</v>
      </c>
      <c r="X213" s="1">
        <v>-1523150.3900000001</v>
      </c>
      <c r="Z213" s="13">
        <f t="shared" si="14"/>
        <v>-12507587.5</v>
      </c>
      <c r="AB213" s="7"/>
      <c r="AC213" s="7"/>
    </row>
    <row r="214" spans="2:29" ht="15" hidden="1" customHeight="1" outlineLevel="1">
      <c r="B214" s="19">
        <v>610000</v>
      </c>
      <c r="C214" s="19" t="s">
        <v>276</v>
      </c>
      <c r="D214" s="21"/>
      <c r="E214" s="21"/>
      <c r="F214" s="21"/>
      <c r="G214" s="21"/>
      <c r="H214" s="21"/>
      <c r="I214" s="21"/>
      <c r="K214" s="7"/>
      <c r="L214" s="7"/>
      <c r="M214" s="1">
        <v>3293.7599999999998</v>
      </c>
      <c r="N214" s="1">
        <v>7212.0000000000009</v>
      </c>
      <c r="O214" s="1">
        <v>5652.3600000000006</v>
      </c>
      <c r="P214" s="1">
        <v>9120.5999999999985</v>
      </c>
      <c r="Q214" s="1">
        <v>10918.009999999998</v>
      </c>
      <c r="R214" s="1">
        <v>6407.04</v>
      </c>
      <c r="S214" s="1">
        <v>3708.5999999999995</v>
      </c>
      <c r="T214" s="1">
        <v>1350</v>
      </c>
      <c r="U214" s="1">
        <v>948.96</v>
      </c>
      <c r="V214" s="1">
        <v>348.96</v>
      </c>
      <c r="W214" s="1">
        <v>158</v>
      </c>
      <c r="X214" s="1">
        <v>2614.7200000000003</v>
      </c>
      <c r="Z214" s="13">
        <f t="shared" si="14"/>
        <v>51733.009999999995</v>
      </c>
      <c r="AB214" s="7"/>
      <c r="AC214" s="7"/>
    </row>
    <row r="215" spans="2:29" ht="15" hidden="1" customHeight="1" outlineLevel="1">
      <c r="B215" s="19">
        <v>610001</v>
      </c>
      <c r="C215" s="19" t="s">
        <v>401</v>
      </c>
      <c r="D215" s="21"/>
      <c r="E215" s="21"/>
      <c r="F215" s="21"/>
      <c r="G215" s="21"/>
      <c r="H215" s="21"/>
      <c r="I215" s="21"/>
      <c r="K215" s="7"/>
      <c r="L215" s="7"/>
      <c r="M215" s="1">
        <v>8188.02</v>
      </c>
      <c r="N215" s="1">
        <v>9476.5</v>
      </c>
      <c r="O215" s="1">
        <v>17446.71</v>
      </c>
      <c r="P215" s="1">
        <v>15044.84</v>
      </c>
      <c r="Q215" s="1">
        <v>15387.75</v>
      </c>
      <c r="R215" s="1">
        <v>10592.14</v>
      </c>
      <c r="S215" s="1">
        <v>8355.14</v>
      </c>
      <c r="T215" s="1">
        <v>6340.38</v>
      </c>
      <c r="U215" s="1">
        <v>3350.8199999999997</v>
      </c>
      <c r="V215" s="1">
        <v>11701.68</v>
      </c>
      <c r="W215" s="1">
        <v>5247.91</v>
      </c>
      <c r="X215" s="1">
        <v>4236.5599999999995</v>
      </c>
      <c r="Z215" s="13">
        <f t="shared" si="14"/>
        <v>115368.44999999998</v>
      </c>
      <c r="AB215" s="7"/>
      <c r="AC215" s="7"/>
    </row>
    <row r="216" spans="2:29" ht="15" hidden="1" customHeight="1" outlineLevel="1">
      <c r="B216" s="19">
        <v>610002</v>
      </c>
      <c r="C216" s="19" t="s">
        <v>402</v>
      </c>
      <c r="D216" s="21"/>
      <c r="E216" s="21"/>
      <c r="F216" s="21"/>
      <c r="G216" s="21"/>
      <c r="H216" s="21"/>
      <c r="I216" s="21"/>
      <c r="K216" s="7"/>
      <c r="L216" s="7"/>
      <c r="M216" s="1">
        <v>50561.270000000004</v>
      </c>
      <c r="N216" s="1">
        <v>51601.979999999996</v>
      </c>
      <c r="O216" s="1">
        <v>69501.569999999992</v>
      </c>
      <c r="P216" s="1">
        <v>60734.999999999993</v>
      </c>
      <c r="Q216" s="1">
        <v>57543.58</v>
      </c>
      <c r="R216" s="1">
        <v>152484.99999999997</v>
      </c>
      <c r="S216" s="1">
        <v>64498.28</v>
      </c>
      <c r="T216" s="1">
        <v>72459.929999999993</v>
      </c>
      <c r="U216" s="1">
        <v>63657.47</v>
      </c>
      <c r="V216" s="1">
        <v>56435.839999999997</v>
      </c>
      <c r="W216" s="1">
        <v>56161.700000000004</v>
      </c>
      <c r="X216" s="1">
        <v>71502.87999999999</v>
      </c>
      <c r="Z216" s="13">
        <f t="shared" si="14"/>
        <v>827144.5</v>
      </c>
      <c r="AB216" s="7"/>
      <c r="AC216" s="7"/>
    </row>
    <row r="217" spans="2:29" ht="15" hidden="1" customHeight="1" outlineLevel="1">
      <c r="B217" s="19">
        <v>610003</v>
      </c>
      <c r="C217" s="19" t="s">
        <v>403</v>
      </c>
      <c r="D217" s="21"/>
      <c r="E217" s="21">
        <v>0</v>
      </c>
      <c r="F217" s="21">
        <v>0</v>
      </c>
      <c r="G217" s="21">
        <v>-1222373.4300000002</v>
      </c>
      <c r="H217" s="21">
        <v>-1364090.31</v>
      </c>
      <c r="I217" s="21">
        <v>0</v>
      </c>
      <c r="K217" s="7"/>
      <c r="L217" s="7"/>
      <c r="M217" s="1">
        <v>152874.43</v>
      </c>
      <c r="N217" s="1">
        <v>162126.40000000002</v>
      </c>
      <c r="O217" s="1">
        <v>147057.56</v>
      </c>
      <c r="P217" s="1">
        <v>140682.48000000001</v>
      </c>
      <c r="Q217" s="1">
        <v>161162.28</v>
      </c>
      <c r="R217" s="1">
        <v>168324.96</v>
      </c>
      <c r="S217" s="1">
        <v>143497.24</v>
      </c>
      <c r="T217" s="1">
        <v>173392.94</v>
      </c>
      <c r="U217" s="1">
        <v>165007.88</v>
      </c>
      <c r="V217" s="1">
        <v>166842.82</v>
      </c>
      <c r="W217" s="1">
        <v>157022.32</v>
      </c>
      <c r="X217" s="1">
        <v>143328.97</v>
      </c>
      <c r="Z217" s="13">
        <f t="shared" si="14"/>
        <v>1881320.28</v>
      </c>
      <c r="AB217" s="7"/>
      <c r="AC217" s="7"/>
    </row>
    <row r="218" spans="2:29" ht="15" hidden="1" customHeight="1" outlineLevel="1">
      <c r="B218" s="19">
        <v>610005</v>
      </c>
      <c r="C218" s="19" t="s">
        <v>277</v>
      </c>
      <c r="D218" s="21"/>
      <c r="E218" s="21">
        <v>7773.9000000000005</v>
      </c>
      <c r="F218" s="21">
        <v>8231</v>
      </c>
      <c r="G218" s="21">
        <v>8968.4000000000015</v>
      </c>
      <c r="H218" s="21">
        <v>13682.06</v>
      </c>
      <c r="I218" s="21">
        <v>9279.4</v>
      </c>
      <c r="K218" s="7"/>
      <c r="L218" s="7"/>
      <c r="M218" s="1">
        <v>0</v>
      </c>
      <c r="N218" s="1">
        <v>893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Z218" s="13">
        <f t="shared" si="14"/>
        <v>893</v>
      </c>
      <c r="AB218" s="7"/>
      <c r="AC218" s="7"/>
    </row>
    <row r="219" spans="2:29" ht="15" hidden="1" customHeight="1" outlineLevel="1">
      <c r="B219" s="19">
        <v>610006</v>
      </c>
      <c r="C219" s="19" t="s">
        <v>404</v>
      </c>
      <c r="D219" s="21"/>
      <c r="E219" s="21">
        <v>60438.590000000004</v>
      </c>
      <c r="F219" s="21">
        <v>66262.62</v>
      </c>
      <c r="G219" s="21">
        <v>68860.399999999994</v>
      </c>
      <c r="H219" s="21">
        <v>59059.28</v>
      </c>
      <c r="I219" s="21">
        <v>73993.05</v>
      </c>
      <c r="K219" s="7"/>
      <c r="L219" s="7"/>
      <c r="M219" s="1">
        <v>2000</v>
      </c>
      <c r="N219" s="1">
        <v>720</v>
      </c>
      <c r="O219" s="1">
        <v>910</v>
      </c>
      <c r="P219" s="1">
        <v>2494</v>
      </c>
      <c r="Q219" s="1">
        <v>2408</v>
      </c>
      <c r="R219" s="1">
        <v>860</v>
      </c>
      <c r="S219" s="1">
        <v>344</v>
      </c>
      <c r="T219" s="1">
        <v>1376</v>
      </c>
      <c r="U219" s="1">
        <v>1720</v>
      </c>
      <c r="V219" s="1">
        <v>2236</v>
      </c>
      <c r="W219" s="1">
        <v>3010</v>
      </c>
      <c r="X219" s="1">
        <v>946</v>
      </c>
      <c r="Z219" s="13">
        <f t="shared" si="14"/>
        <v>19024</v>
      </c>
      <c r="AB219" s="7"/>
      <c r="AC219" s="7"/>
    </row>
    <row r="220" spans="2:29" ht="15" hidden="1" customHeight="1" outlineLevel="1">
      <c r="B220" s="19">
        <v>610304</v>
      </c>
      <c r="C220" s="19" t="s">
        <v>405</v>
      </c>
      <c r="D220" s="21"/>
      <c r="E220" s="21">
        <v>6871.2</v>
      </c>
      <c r="F220" s="21">
        <v>7198.4000000000005</v>
      </c>
      <c r="G220" s="21">
        <v>7525.5999999999995</v>
      </c>
      <c r="H220" s="21">
        <v>6544</v>
      </c>
      <c r="I220" s="21">
        <v>7525.5999999999995</v>
      </c>
      <c r="K220" s="7"/>
      <c r="L220" s="7"/>
      <c r="M220" s="1">
        <v>11473.95</v>
      </c>
      <c r="N220" s="1">
        <v>9533.1200000000008</v>
      </c>
      <c r="O220" s="1">
        <v>15030.039999999999</v>
      </c>
      <c r="P220" s="1">
        <v>14953.16</v>
      </c>
      <c r="Q220" s="1">
        <v>17913.04</v>
      </c>
      <c r="R220" s="1">
        <v>9571.5600000000013</v>
      </c>
      <c r="S220" s="1">
        <v>24524.720000000001</v>
      </c>
      <c r="T220" s="1">
        <v>17374.88</v>
      </c>
      <c r="U220" s="1">
        <v>12454.56</v>
      </c>
      <c r="V220" s="1">
        <v>38286.239999999998</v>
      </c>
      <c r="W220" s="1">
        <v>17298</v>
      </c>
      <c r="X220" s="1">
        <v>9725.32</v>
      </c>
      <c r="Z220" s="13">
        <f t="shared" si="14"/>
        <v>198138.59</v>
      </c>
      <c r="AB220" s="7"/>
      <c r="AC220" s="7"/>
    </row>
    <row r="221" spans="2:29" ht="15" hidden="1" customHeight="1" outlineLevel="1">
      <c r="B221" s="19">
        <v>610304</v>
      </c>
      <c r="C221" s="19" t="s">
        <v>405</v>
      </c>
      <c r="D221" s="21"/>
      <c r="E221" s="21"/>
      <c r="F221" s="21"/>
      <c r="G221" s="21"/>
      <c r="H221" s="21"/>
      <c r="I221" s="21"/>
      <c r="K221" s="7"/>
      <c r="L221" s="7"/>
      <c r="M221" s="1">
        <v>7351.26</v>
      </c>
      <c r="N221" s="1">
        <v>7572.68</v>
      </c>
      <c r="O221" s="1">
        <v>11801.08</v>
      </c>
      <c r="P221" s="1">
        <v>12223.92</v>
      </c>
      <c r="Q221" s="1">
        <v>1845.12</v>
      </c>
      <c r="R221" s="1">
        <v>3075.2</v>
      </c>
      <c r="S221" s="1">
        <v>4843.4399999999996</v>
      </c>
      <c r="T221" s="1">
        <v>18143.68</v>
      </c>
      <c r="U221" s="1">
        <v>12608.32</v>
      </c>
      <c r="V221" s="1">
        <v>13799.96</v>
      </c>
      <c r="W221" s="1">
        <v>2537.04</v>
      </c>
      <c r="X221" s="1">
        <v>13454</v>
      </c>
      <c r="Z221" s="13">
        <f t="shared" si="14"/>
        <v>109255.7</v>
      </c>
      <c r="AB221" s="7"/>
      <c r="AC221" s="7"/>
    </row>
    <row r="222" spans="2:29" ht="15" hidden="1" customHeight="1" outlineLevel="1">
      <c r="B222" s="19">
        <v>610311</v>
      </c>
      <c r="C222" s="19" t="s">
        <v>406</v>
      </c>
      <c r="D222" s="21"/>
      <c r="E222" s="21">
        <v>-5160</v>
      </c>
      <c r="F222" s="21">
        <v>0</v>
      </c>
      <c r="G222" s="21">
        <v>0</v>
      </c>
      <c r="H222" s="21">
        <v>0</v>
      </c>
      <c r="I222" s="21">
        <v>0</v>
      </c>
      <c r="K222" s="7"/>
      <c r="L222" s="7"/>
      <c r="M222" s="1">
        <v>0</v>
      </c>
      <c r="N222" s="1">
        <v>0</v>
      </c>
      <c r="O222" s="1">
        <v>640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Z222" s="13">
        <f t="shared" si="14"/>
        <v>640</v>
      </c>
      <c r="AB222" s="7"/>
      <c r="AC222" s="7"/>
    </row>
    <row r="223" spans="2:29" ht="15" hidden="1" customHeight="1" outlineLevel="1">
      <c r="B223" s="19">
        <v>610316</v>
      </c>
      <c r="C223" s="19" t="s">
        <v>407</v>
      </c>
      <c r="D223" s="21"/>
      <c r="E223" s="21">
        <v>20214.98</v>
      </c>
      <c r="F223" s="21">
        <v>15416.28</v>
      </c>
      <c r="G223" s="21">
        <v>11486.640000000001</v>
      </c>
      <c r="H223" s="21">
        <v>20366.120000000003</v>
      </c>
      <c r="I223" s="21">
        <v>33137.450000000004</v>
      </c>
      <c r="K223" s="7"/>
      <c r="L223" s="7"/>
      <c r="M223" s="1">
        <v>0</v>
      </c>
      <c r="N223" s="1">
        <v>631.76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Z223" s="13">
        <f t="shared" si="14"/>
        <v>631.76</v>
      </c>
      <c r="AB223" s="7"/>
      <c r="AC223" s="7"/>
    </row>
    <row r="224" spans="2:29" ht="15" hidden="1" customHeight="1" outlineLevel="1">
      <c r="B224" s="19">
        <v>610319</v>
      </c>
      <c r="C224" s="19" t="s">
        <v>408</v>
      </c>
      <c r="D224" s="21"/>
      <c r="E224" s="21">
        <v>2500</v>
      </c>
      <c r="F224" s="21">
        <v>540</v>
      </c>
      <c r="G224" s="21">
        <v>1660.0000000000002</v>
      </c>
      <c r="H224" s="21">
        <v>6266.36</v>
      </c>
      <c r="I224" s="21">
        <v>3480</v>
      </c>
      <c r="K224" s="7"/>
      <c r="L224" s="7"/>
      <c r="M224" s="1">
        <v>1075.1199999999999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Z224" s="13">
        <f t="shared" si="14"/>
        <v>1075.1199999999999</v>
      </c>
      <c r="AB224" s="7"/>
      <c r="AC224" s="7"/>
    </row>
    <row r="225" spans="1:29" ht="15" hidden="1" customHeight="1" outlineLevel="1">
      <c r="B225" s="19">
        <v>610375</v>
      </c>
      <c r="C225" s="19" t="s">
        <v>409</v>
      </c>
      <c r="D225" s="21"/>
      <c r="E225" s="21">
        <v>23529.81</v>
      </c>
      <c r="F225" s="21">
        <v>15135.38</v>
      </c>
      <c r="G225" s="21">
        <v>27421.94</v>
      </c>
      <c r="H225" s="21">
        <v>25502.57</v>
      </c>
      <c r="I225" s="21">
        <v>35809.72</v>
      </c>
      <c r="K225" s="7"/>
      <c r="L225" s="7"/>
      <c r="M225" s="1">
        <v>0</v>
      </c>
      <c r="N225" s="1">
        <v>0</v>
      </c>
      <c r="O225" s="1">
        <v>0</v>
      </c>
      <c r="P225" s="1">
        <v>0</v>
      </c>
      <c r="Q225" s="1">
        <v>6440.57</v>
      </c>
      <c r="R225" s="1">
        <v>3075</v>
      </c>
      <c r="S225" s="1">
        <v>0</v>
      </c>
      <c r="T225" s="1">
        <v>2969.2799999999997</v>
      </c>
      <c r="U225" s="1">
        <v>0</v>
      </c>
      <c r="V225" s="1">
        <v>-1919.28</v>
      </c>
      <c r="W225" s="1">
        <v>0</v>
      </c>
      <c r="X225" s="1">
        <v>2397.12</v>
      </c>
      <c r="Z225" s="13">
        <f t="shared" si="14"/>
        <v>12962.689999999999</v>
      </c>
      <c r="AB225" s="7"/>
      <c r="AC225" s="7"/>
    </row>
    <row r="226" spans="1:29" ht="15" hidden="1" customHeight="1" outlineLevel="1">
      <c r="B226" s="19">
        <v>610387</v>
      </c>
      <c r="C226" s="19" t="s">
        <v>410</v>
      </c>
      <c r="D226" s="21"/>
      <c r="E226" s="21"/>
      <c r="F226" s="21"/>
      <c r="G226" s="21"/>
      <c r="H226" s="21"/>
      <c r="I226" s="21"/>
      <c r="K226" s="7"/>
      <c r="L226" s="7"/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102.96</v>
      </c>
      <c r="S226" s="1">
        <v>0</v>
      </c>
      <c r="T226" s="1">
        <v>0</v>
      </c>
      <c r="U226" s="1">
        <v>171.6</v>
      </c>
      <c r="V226" s="1">
        <v>0</v>
      </c>
      <c r="W226" s="1">
        <v>0</v>
      </c>
      <c r="X226" s="1">
        <v>0</v>
      </c>
      <c r="Z226" s="13">
        <f t="shared" si="14"/>
        <v>274.56</v>
      </c>
      <c r="AB226" s="7"/>
      <c r="AC226" s="7"/>
    </row>
    <row r="227" spans="1:29" ht="15" hidden="1" customHeight="1" outlineLevel="1">
      <c r="B227" s="19">
        <v>610421</v>
      </c>
      <c r="C227" s="19" t="s">
        <v>411</v>
      </c>
      <c r="D227" s="21"/>
      <c r="E227" s="21">
        <v>11901.779999999999</v>
      </c>
      <c r="F227" s="21">
        <v>8496</v>
      </c>
      <c r="G227" s="21">
        <v>0</v>
      </c>
      <c r="H227" s="21">
        <v>0</v>
      </c>
      <c r="I227" s="21">
        <v>0</v>
      </c>
      <c r="K227" s="7"/>
      <c r="L227" s="7"/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10512</v>
      </c>
      <c r="S227" s="1">
        <v>0</v>
      </c>
      <c r="T227" s="1">
        <v>7272</v>
      </c>
      <c r="U227" s="1">
        <v>720</v>
      </c>
      <c r="V227" s="1">
        <v>0</v>
      </c>
      <c r="W227" s="1">
        <v>0</v>
      </c>
      <c r="X227" s="1">
        <v>0</v>
      </c>
      <c r="Z227" s="13">
        <f t="shared" si="14"/>
        <v>18504</v>
      </c>
      <c r="AB227" s="7"/>
      <c r="AC227" s="7"/>
    </row>
    <row r="228" spans="1:29" ht="15" hidden="1" customHeight="1" outlineLevel="1">
      <c r="B228" s="19">
        <v>610425</v>
      </c>
      <c r="C228" s="19" t="s">
        <v>412</v>
      </c>
      <c r="D228" s="21"/>
      <c r="E228" s="21">
        <v>0</v>
      </c>
      <c r="F228" s="21">
        <v>3188.37</v>
      </c>
      <c r="G228" s="21">
        <v>-3188.37</v>
      </c>
      <c r="H228" s="21">
        <v>1850.64</v>
      </c>
      <c r="I228" s="21">
        <v>5743.35</v>
      </c>
      <c r="K228" s="7"/>
      <c r="L228" s="7"/>
      <c r="M228" s="1">
        <v>210.88</v>
      </c>
      <c r="N228" s="1">
        <v>1687.04</v>
      </c>
      <c r="O228" s="1">
        <v>0</v>
      </c>
      <c r="P228" s="1">
        <v>0</v>
      </c>
      <c r="Q228" s="1">
        <v>0</v>
      </c>
      <c r="R228" s="1">
        <v>0</v>
      </c>
      <c r="S228" s="1">
        <v>1687.04</v>
      </c>
      <c r="T228" s="1">
        <v>0</v>
      </c>
      <c r="U228" s="1">
        <v>0</v>
      </c>
      <c r="V228" s="1">
        <v>0</v>
      </c>
      <c r="W228" s="1">
        <v>0</v>
      </c>
      <c r="X228" s="1">
        <v>912.32</v>
      </c>
      <c r="Z228" s="13">
        <f t="shared" si="14"/>
        <v>4497.28</v>
      </c>
      <c r="AB228" s="7"/>
      <c r="AC228" s="7"/>
    </row>
    <row r="229" spans="1:29" ht="15" hidden="1" customHeight="1" outlineLevel="1">
      <c r="B229" s="19">
        <v>610524</v>
      </c>
      <c r="C229" s="19" t="s">
        <v>278</v>
      </c>
      <c r="D229" s="21"/>
      <c r="E229" s="21">
        <v>0</v>
      </c>
      <c r="F229" s="21">
        <v>22667.52</v>
      </c>
      <c r="G229" s="21">
        <v>47038</v>
      </c>
      <c r="H229" s="21">
        <v>75078.400000000009</v>
      </c>
      <c r="I229" s="21">
        <v>29384</v>
      </c>
      <c r="K229" s="7"/>
      <c r="L229" s="7"/>
      <c r="M229" s="1">
        <v>27520.799999999999</v>
      </c>
      <c r="N229" s="1">
        <v>38859.360000000001</v>
      </c>
      <c r="O229" s="1">
        <v>34057.919999999998</v>
      </c>
      <c r="P229" s="1">
        <v>25966.799999999999</v>
      </c>
      <c r="Q229" s="1">
        <v>42976.32</v>
      </c>
      <c r="R229" s="1">
        <v>24474.48</v>
      </c>
      <c r="S229" s="1">
        <v>24412.799999999999</v>
      </c>
      <c r="T229" s="1">
        <v>28954.799999999999</v>
      </c>
      <c r="U229" s="1">
        <v>16545.599999999999</v>
      </c>
      <c r="V229" s="1">
        <v>33876.239999999998</v>
      </c>
      <c r="W229" s="1">
        <v>32403.360000000001</v>
      </c>
      <c r="X229" s="1">
        <v>22093.200000000001</v>
      </c>
      <c r="Z229" s="13">
        <f t="shared" ref="Z229:Z233" si="15">SUM(M229:X229)</f>
        <v>352141.68</v>
      </c>
      <c r="AB229" s="7"/>
      <c r="AC229" s="7"/>
    </row>
    <row r="230" spans="1:29" ht="15" hidden="1" customHeight="1" outlineLevel="1">
      <c r="B230" s="19">
        <v>680004</v>
      </c>
      <c r="C230" s="19" t="s">
        <v>413</v>
      </c>
      <c r="D230" s="21"/>
      <c r="E230" s="21">
        <v>6578.8099999999995</v>
      </c>
      <c r="F230" s="21">
        <v>17582.87</v>
      </c>
      <c r="G230" s="21">
        <v>17054.61</v>
      </c>
      <c r="H230" s="21">
        <v>38568.07</v>
      </c>
      <c r="I230" s="21">
        <v>45230.939999999995</v>
      </c>
      <c r="K230" s="7"/>
      <c r="L230" s="7"/>
      <c r="M230" s="1">
        <v>26797.010000000002</v>
      </c>
      <c r="N230" s="1">
        <v>1510.2400000000007</v>
      </c>
      <c r="O230" s="1">
        <v>44252.899999999994</v>
      </c>
      <c r="P230" s="1">
        <v>44767.14</v>
      </c>
      <c r="Q230" s="1">
        <v>24654.099999999995</v>
      </c>
      <c r="R230" s="1">
        <v>24974.36</v>
      </c>
      <c r="S230" s="1">
        <v>5215.6899999999996</v>
      </c>
      <c r="T230" s="1">
        <v>11099.569999999998</v>
      </c>
      <c r="U230" s="1">
        <v>5638.09</v>
      </c>
      <c r="V230" s="1">
        <v>8281.74</v>
      </c>
      <c r="W230" s="1">
        <v>12443.13</v>
      </c>
      <c r="X230" s="1">
        <v>15721.57</v>
      </c>
      <c r="Z230" s="13">
        <f t="shared" si="15"/>
        <v>225355.54</v>
      </c>
      <c r="AB230" s="7"/>
      <c r="AC230" s="7"/>
    </row>
    <row r="231" spans="1:29" ht="15" hidden="1" customHeight="1" outlineLevel="1">
      <c r="B231" s="19">
        <v>690001</v>
      </c>
      <c r="C231" s="19" t="s">
        <v>414</v>
      </c>
      <c r="D231" s="21"/>
      <c r="E231" s="21">
        <v>109.91</v>
      </c>
      <c r="F231" s="21">
        <v>69.72</v>
      </c>
      <c r="G231" s="21">
        <v>78.680000000000007</v>
      </c>
      <c r="H231" s="21">
        <v>79.339999999999989</v>
      </c>
      <c r="I231" s="21">
        <v>106.32</v>
      </c>
      <c r="K231" s="7"/>
      <c r="L231" s="7"/>
      <c r="M231" s="1">
        <v>5173.8499999999995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Z231" s="13">
        <f t="shared" si="15"/>
        <v>5173.8499999999995</v>
      </c>
      <c r="AB231" s="7"/>
      <c r="AC231" s="7"/>
    </row>
    <row r="232" spans="1:29" ht="15" hidden="1" customHeight="1" outlineLevel="1">
      <c r="B232" s="19">
        <v>701010</v>
      </c>
      <c r="C232" s="19" t="s">
        <v>415</v>
      </c>
      <c r="D232" s="21"/>
      <c r="E232" s="21">
        <v>-11812.85</v>
      </c>
      <c r="F232" s="21">
        <v>-19801.820000000003</v>
      </c>
      <c r="G232" s="21">
        <v>-38796.009999999995</v>
      </c>
      <c r="H232" s="21">
        <v>-33073.94</v>
      </c>
      <c r="I232" s="21">
        <v>-83020.960000000006</v>
      </c>
      <c r="K232" s="7"/>
      <c r="L232" s="7"/>
      <c r="M232" s="1">
        <v>-7806.46</v>
      </c>
      <c r="N232" s="1">
        <v>-6481.36</v>
      </c>
      <c r="O232" s="1">
        <v>-8181.62</v>
      </c>
      <c r="P232" s="1">
        <v>-22679.77</v>
      </c>
      <c r="Q232" s="1">
        <v>-35437.369999999995</v>
      </c>
      <c r="R232" s="1">
        <v>-112510.07</v>
      </c>
      <c r="S232" s="1">
        <v>-22553.74</v>
      </c>
      <c r="T232" s="1">
        <v>-10071.879999999999</v>
      </c>
      <c r="U232" s="1">
        <v>-13301.77</v>
      </c>
      <c r="V232" s="1">
        <v>-10667.35</v>
      </c>
      <c r="W232" s="1">
        <v>-8377.67</v>
      </c>
      <c r="X232" s="1">
        <v>-26386.16</v>
      </c>
      <c r="Z232" s="13">
        <f t="shared" si="15"/>
        <v>-284455.21999999997</v>
      </c>
      <c r="AB232" s="7"/>
      <c r="AC232" s="7"/>
    </row>
    <row r="233" spans="1:29" ht="15" hidden="1" customHeight="1" outlineLevel="1">
      <c r="B233" s="19">
        <v>701075</v>
      </c>
      <c r="C233" s="19" t="s">
        <v>416</v>
      </c>
      <c r="D233" s="21"/>
      <c r="E233" s="21">
        <v>-6578.8099999999995</v>
      </c>
      <c r="F233" s="21">
        <v>-17582.87</v>
      </c>
      <c r="G233" s="21">
        <v>-17054.61</v>
      </c>
      <c r="H233" s="21">
        <v>-38568.07</v>
      </c>
      <c r="I233" s="21">
        <v>-45230.939999999995</v>
      </c>
      <c r="K233" s="7"/>
      <c r="L233" s="7"/>
      <c r="M233" s="1">
        <v>-26797.01</v>
      </c>
      <c r="N233" s="1">
        <v>-1510.2400000000016</v>
      </c>
      <c r="O233" s="1">
        <v>-44252.9</v>
      </c>
      <c r="P233" s="1">
        <v>-44767.14</v>
      </c>
      <c r="Q233" s="1">
        <v>-24654.1</v>
      </c>
      <c r="R233" s="1">
        <v>-24974.36</v>
      </c>
      <c r="S233" s="1">
        <v>-5215.6899999999996</v>
      </c>
      <c r="T233" s="1">
        <v>-11099.569999999998</v>
      </c>
      <c r="U233" s="1">
        <v>-5638.09</v>
      </c>
      <c r="V233" s="1">
        <v>-8281.74</v>
      </c>
      <c r="W233" s="1">
        <v>-12443.13</v>
      </c>
      <c r="X233" s="1">
        <v>-15721.57</v>
      </c>
      <c r="Z233" s="13">
        <f t="shared" si="15"/>
        <v>-225355.54</v>
      </c>
      <c r="AB233" s="7"/>
      <c r="AC233" s="7"/>
    </row>
    <row r="234" spans="1:29" collapsed="1">
      <c r="B234" s="19"/>
      <c r="C234" t="s">
        <v>228</v>
      </c>
      <c r="D234" s="16"/>
      <c r="E234" s="2">
        <f>SUM(E67:E233)</f>
        <v>1055174.6799999995</v>
      </c>
      <c r="F234" s="2">
        <f>SUM(F67:F233)</f>
        <v>705197.55</v>
      </c>
      <c r="G234" s="2">
        <f>SUM(G67:G233)</f>
        <v>154579.85000000027</v>
      </c>
      <c r="H234" s="2">
        <f>SUM(H67:H233)</f>
        <v>1405858.9900000014</v>
      </c>
      <c r="I234" s="2">
        <f>SUM(I67:I233)</f>
        <v>709528.51</v>
      </c>
      <c r="K234" s="8" t="s">
        <v>151</v>
      </c>
      <c r="L234" s="7"/>
      <c r="M234" s="2">
        <f t="shared" ref="M234:X234" si="16">SUM(M67:M233)</f>
        <v>1146246.540000001</v>
      </c>
      <c r="N234" s="2">
        <f t="shared" si="16"/>
        <v>1038832.5899999976</v>
      </c>
      <c r="O234" s="2">
        <f t="shared" si="16"/>
        <v>1483006.4299999981</v>
      </c>
      <c r="P234" s="2">
        <f t="shared" si="16"/>
        <v>1226518.1899999974</v>
      </c>
      <c r="Q234" s="2">
        <f t="shared" si="16"/>
        <v>1596313.109999998</v>
      </c>
      <c r="R234" s="2">
        <f t="shared" si="16"/>
        <v>1191887.220000003</v>
      </c>
      <c r="S234" s="2">
        <f t="shared" si="16"/>
        <v>1700212.6800000011</v>
      </c>
      <c r="T234" s="2">
        <f t="shared" si="16"/>
        <v>1570629.5899999985</v>
      </c>
      <c r="U234" s="2">
        <f t="shared" si="16"/>
        <v>1499380.2700000026</v>
      </c>
      <c r="V234" s="2">
        <f t="shared" si="16"/>
        <v>1407362.0400000003</v>
      </c>
      <c r="W234" s="2">
        <f t="shared" si="16"/>
        <v>2820619.4200000009</v>
      </c>
      <c r="X234" s="2">
        <f t="shared" si="16"/>
        <v>1712604.6600000001</v>
      </c>
      <c r="Z234" s="2">
        <f>SUM(Z67:Z233)</f>
        <v>18393612.740000036</v>
      </c>
      <c r="AB234" s="8"/>
      <c r="AC234" s="7"/>
    </row>
    <row r="235" spans="1:29">
      <c r="K235" s="7"/>
      <c r="L235" s="7"/>
      <c r="AB235" s="7"/>
      <c r="AC235" s="7"/>
    </row>
    <row r="236" spans="1:29" ht="15.75" thickBot="1">
      <c r="C236" s="3" t="s">
        <v>229</v>
      </c>
      <c r="D236" s="15"/>
      <c r="E236" s="10">
        <f>E27+E22+E234</f>
        <v>57450492.400000006</v>
      </c>
      <c r="F236" s="10">
        <f>F27+F22+F234</f>
        <v>58596087.629999988</v>
      </c>
      <c r="G236" s="10">
        <f>G27+G22+G234</f>
        <v>52470865.210000001</v>
      </c>
      <c r="H236" s="10">
        <f>H27+H22+H234</f>
        <v>57371720.18</v>
      </c>
      <c r="I236" s="10">
        <f>I27+I22+I234</f>
        <v>50609204.459999993</v>
      </c>
      <c r="K236" s="7" t="s">
        <v>100</v>
      </c>
      <c r="L236" s="7" t="s">
        <v>85</v>
      </c>
      <c r="M236" s="10">
        <f t="shared" ref="M236:X236" si="17">M27+M22+M234+M63</f>
        <v>56095527.06000001</v>
      </c>
      <c r="N236" s="10">
        <f t="shared" si="17"/>
        <v>49433628.32</v>
      </c>
      <c r="O236" s="10">
        <f t="shared" si="17"/>
        <v>49177395.839999996</v>
      </c>
      <c r="P236" s="10">
        <f t="shared" si="17"/>
        <v>46686624.329999998</v>
      </c>
      <c r="Q236" s="10">
        <f t="shared" si="17"/>
        <v>49204884.310000002</v>
      </c>
      <c r="R236" s="10">
        <f t="shared" si="17"/>
        <v>43763933.630000018</v>
      </c>
      <c r="S236" s="10">
        <f t="shared" si="17"/>
        <v>59301987.550000012</v>
      </c>
      <c r="T236" s="10">
        <f t="shared" si="17"/>
        <v>60042158.909999996</v>
      </c>
      <c r="U236" s="10">
        <f t="shared" si="17"/>
        <v>56869364.499999993</v>
      </c>
      <c r="V236" s="10">
        <f t="shared" si="17"/>
        <v>54484560.489999995</v>
      </c>
      <c r="W236" s="10">
        <f t="shared" si="17"/>
        <v>57115772.5</v>
      </c>
      <c r="X236" s="10">
        <f t="shared" si="17"/>
        <v>64553907.949999988</v>
      </c>
      <c r="Z236" s="10">
        <f>Z27+Z22+Z234+Z63</f>
        <v>646729745.3900001</v>
      </c>
      <c r="AB236" s="9" t="s">
        <v>201</v>
      </c>
      <c r="AC236" s="7"/>
    </row>
    <row r="237" spans="1:29" ht="15.75" thickTop="1">
      <c r="E237" s="1"/>
      <c r="F237" s="1"/>
      <c r="G237" s="1"/>
      <c r="H237" s="1"/>
      <c r="I237" s="1"/>
    </row>
    <row r="238" spans="1:29">
      <c r="E238" s="13"/>
      <c r="F238" s="13"/>
      <c r="G238" s="13"/>
      <c r="H238" s="13"/>
      <c r="I238" s="13"/>
    </row>
    <row r="239" spans="1:29" s="12" customFormat="1">
      <c r="A239" s="11" t="s">
        <v>166</v>
      </c>
    </row>
    <row r="240" spans="1:29">
      <c r="A240" s="3" t="s">
        <v>208</v>
      </c>
      <c r="E240" s="5">
        <v>40025</v>
      </c>
      <c r="F240" s="5">
        <v>40056</v>
      </c>
      <c r="G240" s="5">
        <v>40086</v>
      </c>
      <c r="H240" s="5">
        <v>40117</v>
      </c>
      <c r="I240" s="5">
        <v>40147</v>
      </c>
      <c r="M240" s="5">
        <v>40209</v>
      </c>
      <c r="N240" s="5">
        <v>40237</v>
      </c>
      <c r="O240" s="5">
        <v>40268</v>
      </c>
      <c r="P240" s="5">
        <v>40298</v>
      </c>
      <c r="Q240" s="5">
        <v>40329</v>
      </c>
      <c r="R240" s="5">
        <v>40359</v>
      </c>
      <c r="S240" s="5">
        <v>40390</v>
      </c>
      <c r="T240" s="5">
        <v>40421</v>
      </c>
      <c r="U240" s="5">
        <v>40451</v>
      </c>
      <c r="V240" s="5">
        <v>40482</v>
      </c>
      <c r="W240" s="5">
        <v>40512</v>
      </c>
      <c r="X240" s="5">
        <v>40543</v>
      </c>
      <c r="Z240" s="33" t="s">
        <v>200</v>
      </c>
    </row>
    <row r="241" spans="1:29">
      <c r="B241" t="s">
        <v>167</v>
      </c>
      <c r="E241" s="1">
        <v>252483.69</v>
      </c>
      <c r="F241" s="1">
        <v>252164.17</v>
      </c>
      <c r="G241" s="1">
        <v>321888.56</v>
      </c>
      <c r="H241" s="1">
        <v>252483.77</v>
      </c>
      <c r="I241" s="1">
        <v>273913</v>
      </c>
      <c r="M241" s="1">
        <v>236441.05</v>
      </c>
      <c r="N241" s="1">
        <v>256041.45</v>
      </c>
      <c r="O241" s="1">
        <v>295427.49</v>
      </c>
      <c r="P241" s="1">
        <v>235082.2</v>
      </c>
      <c r="Q241" s="1">
        <v>402782.26</v>
      </c>
      <c r="R241" s="1">
        <v>259709.11</v>
      </c>
      <c r="S241" s="1">
        <v>216951.7</v>
      </c>
      <c r="T241" s="1">
        <v>277730.56</v>
      </c>
      <c r="U241" s="1">
        <v>247785.06</v>
      </c>
      <c r="V241" s="1">
        <v>222399.03</v>
      </c>
      <c r="W241" s="1">
        <v>243308.41</v>
      </c>
      <c r="X241" s="1">
        <v>297937.27</v>
      </c>
      <c r="Z241" s="13">
        <f>SUM(M241:X241)</f>
        <v>3191595.59</v>
      </c>
      <c r="AB241" s="9" t="s">
        <v>204</v>
      </c>
    </row>
    <row r="243" spans="1:29">
      <c r="A243" s="3" t="s">
        <v>9</v>
      </c>
      <c r="D243" s="17"/>
      <c r="E243" s="5">
        <v>40025</v>
      </c>
      <c r="F243" s="5">
        <v>40056</v>
      </c>
      <c r="G243" s="5">
        <v>40086</v>
      </c>
      <c r="H243" s="5">
        <v>40117</v>
      </c>
      <c r="I243" s="5">
        <v>40147</v>
      </c>
      <c r="M243" s="5">
        <v>40209</v>
      </c>
      <c r="N243" s="5">
        <v>40237</v>
      </c>
      <c r="O243" s="5">
        <v>40268</v>
      </c>
      <c r="P243" s="5">
        <v>40298</v>
      </c>
      <c r="Q243" s="5">
        <v>40329</v>
      </c>
      <c r="R243" s="5">
        <v>40359</v>
      </c>
      <c r="S243" s="5">
        <v>40390</v>
      </c>
      <c r="T243" s="5">
        <v>40421</v>
      </c>
      <c r="U243" s="5">
        <v>40451</v>
      </c>
      <c r="V243" s="5">
        <v>40482</v>
      </c>
      <c r="W243" s="5">
        <v>40512</v>
      </c>
      <c r="X243" s="5">
        <v>40543</v>
      </c>
      <c r="Z243" s="33" t="s">
        <v>200</v>
      </c>
    </row>
    <row r="244" spans="1:29">
      <c r="B244" t="s">
        <v>169</v>
      </c>
      <c r="C244" t="s">
        <v>231</v>
      </c>
      <c r="D244" s="1"/>
      <c r="E244" s="1">
        <v>252483.69</v>
      </c>
      <c r="F244" s="1">
        <v>252164.17</v>
      </c>
      <c r="G244" s="1">
        <v>321888.56</v>
      </c>
      <c r="H244" s="1">
        <v>252483.77</v>
      </c>
      <c r="I244" s="1">
        <v>273913</v>
      </c>
      <c r="J244" s="1"/>
      <c r="K244" s="9" t="s">
        <v>165</v>
      </c>
      <c r="L244" s="9" t="s">
        <v>85</v>
      </c>
      <c r="M244" s="1">
        <v>236441.05000000005</v>
      </c>
      <c r="N244" s="1">
        <v>256041.45</v>
      </c>
      <c r="O244" s="1">
        <v>295427.49</v>
      </c>
      <c r="P244" s="1">
        <v>235082.2</v>
      </c>
      <c r="Q244" s="1">
        <v>402782.26</v>
      </c>
      <c r="R244" s="1">
        <v>259709.11</v>
      </c>
      <c r="S244" s="1">
        <v>216951.69999999998</v>
      </c>
      <c r="T244" s="1">
        <v>277730.56</v>
      </c>
      <c r="U244" s="1">
        <v>247785.06</v>
      </c>
      <c r="V244" s="1">
        <v>222399.03000000003</v>
      </c>
      <c r="W244" s="1">
        <v>243308.40999999997</v>
      </c>
      <c r="X244" s="1">
        <v>297937.27</v>
      </c>
      <c r="Z244" s="13">
        <f>SUM(M244:X244)</f>
        <v>3191595.5900000003</v>
      </c>
      <c r="AB244" s="9"/>
      <c r="AC244" s="9"/>
    </row>
    <row r="245" spans="1:29">
      <c r="D245" s="1"/>
      <c r="E245" s="1"/>
      <c r="F245" s="1"/>
      <c r="G245" s="1"/>
      <c r="H245" s="1"/>
      <c r="I245" s="1"/>
    </row>
    <row r="246" spans="1:29">
      <c r="D246" s="1"/>
      <c r="E246" s="1"/>
      <c r="F246" s="1"/>
      <c r="G246" s="1"/>
      <c r="H246" s="1"/>
      <c r="I246" s="1"/>
    </row>
    <row r="247" spans="1:29" ht="15" hidden="1" customHeight="1" outlineLevel="2">
      <c r="B247" t="s">
        <v>102</v>
      </c>
      <c r="C247" s="19" t="s">
        <v>243</v>
      </c>
      <c r="D247" s="1"/>
      <c r="E247" s="1"/>
      <c r="F247" s="1"/>
      <c r="G247" s="1"/>
      <c r="H247" s="1"/>
      <c r="I247" s="1"/>
      <c r="K247" s="1"/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-5037.75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Z247" s="13">
        <f t="shared" ref="Z247:Z280" si="18">SUM(M247:X247)</f>
        <v>-5037.75</v>
      </c>
      <c r="AB247" s="1"/>
    </row>
    <row r="248" spans="1:29" ht="15" hidden="1" customHeight="1" outlineLevel="2">
      <c r="B248" t="s">
        <v>132</v>
      </c>
      <c r="C248" s="19" t="s">
        <v>286</v>
      </c>
      <c r="D248" s="1"/>
      <c r="E248" s="1"/>
      <c r="F248" s="1"/>
      <c r="G248" s="1"/>
      <c r="H248" s="1"/>
      <c r="I248" s="1"/>
      <c r="K248" s="1"/>
      <c r="M248" s="1">
        <v>0</v>
      </c>
      <c r="N248" s="1">
        <v>8</v>
      </c>
      <c r="O248" s="1">
        <v>0</v>
      </c>
      <c r="P248" s="1">
        <v>0</v>
      </c>
      <c r="Q248" s="1">
        <v>51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Z248" s="13">
        <f t="shared" si="18"/>
        <v>59</v>
      </c>
      <c r="AB248" s="1"/>
    </row>
    <row r="249" spans="1:29" ht="15" hidden="1" customHeight="1" outlineLevel="2">
      <c r="B249" t="s">
        <v>168</v>
      </c>
      <c r="C249" s="19" t="s">
        <v>289</v>
      </c>
      <c r="D249" s="1"/>
      <c r="E249" s="1">
        <v>0</v>
      </c>
      <c r="F249" s="1">
        <v>50.18</v>
      </c>
      <c r="G249" s="1">
        <v>-11.58</v>
      </c>
      <c r="H249" s="1">
        <v>54.04</v>
      </c>
      <c r="I249" s="1">
        <v>-15.440000000000001</v>
      </c>
      <c r="K249" s="1"/>
      <c r="M249" s="1">
        <v>55.41</v>
      </c>
      <c r="N249" s="1">
        <v>67.419999999999987</v>
      </c>
      <c r="O249" s="1">
        <v>39.5</v>
      </c>
      <c r="P249" s="1">
        <v>197.5</v>
      </c>
      <c r="Q249" s="1">
        <v>447.81</v>
      </c>
      <c r="R249" s="1">
        <v>7.69</v>
      </c>
      <c r="S249" s="1">
        <v>37.400000000000006</v>
      </c>
      <c r="T249" s="1">
        <v>52.67</v>
      </c>
      <c r="U249" s="1">
        <v>263.33</v>
      </c>
      <c r="V249" s="1">
        <v>0</v>
      </c>
      <c r="W249" s="1">
        <v>1.53</v>
      </c>
      <c r="X249" s="1">
        <v>0</v>
      </c>
      <c r="Z249" s="13">
        <f t="shared" si="18"/>
        <v>1170.26</v>
      </c>
      <c r="AB249" s="1"/>
    </row>
    <row r="250" spans="1:29" ht="15" hidden="1" customHeight="1" outlineLevel="2">
      <c r="B250" t="s">
        <v>103</v>
      </c>
      <c r="C250" s="19" t="s">
        <v>245</v>
      </c>
      <c r="D250" s="1"/>
      <c r="E250" s="1">
        <v>0</v>
      </c>
      <c r="F250" s="1">
        <v>0</v>
      </c>
      <c r="G250" s="1">
        <v>0</v>
      </c>
      <c r="H250" s="1">
        <v>0</v>
      </c>
      <c r="I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77.83</v>
      </c>
      <c r="V250" s="1">
        <v>0</v>
      </c>
      <c r="W250" s="1">
        <v>155.66</v>
      </c>
      <c r="X250" s="1">
        <v>0</v>
      </c>
      <c r="Z250" s="13">
        <f t="shared" si="18"/>
        <v>233.49</v>
      </c>
    </row>
    <row r="251" spans="1:29" ht="15" hidden="1" customHeight="1" outlineLevel="2">
      <c r="B251" t="s">
        <v>104</v>
      </c>
      <c r="C251" s="19" t="s">
        <v>246</v>
      </c>
      <c r="D251" s="1"/>
      <c r="E251" s="1"/>
      <c r="F251" s="1"/>
      <c r="G251" s="1"/>
      <c r="H251" s="1"/>
      <c r="I251" s="1"/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52.8</v>
      </c>
      <c r="V251" s="1">
        <v>0</v>
      </c>
      <c r="W251" s="1">
        <v>0</v>
      </c>
      <c r="X251" s="1">
        <v>0</v>
      </c>
      <c r="Z251" s="13">
        <f t="shared" si="18"/>
        <v>52.8</v>
      </c>
    </row>
    <row r="252" spans="1:29" ht="15" hidden="1" customHeight="1" outlineLevel="2">
      <c r="B252" t="s">
        <v>131</v>
      </c>
      <c r="C252" s="19" t="s">
        <v>314</v>
      </c>
      <c r="D252" s="1"/>
      <c r="E252" s="1"/>
      <c r="F252" s="1"/>
      <c r="G252" s="1"/>
      <c r="H252" s="1"/>
      <c r="I252" s="1"/>
      <c r="M252" s="1">
        <v>0</v>
      </c>
      <c r="N252" s="1">
        <v>120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258.5</v>
      </c>
      <c r="V252" s="1">
        <v>0</v>
      </c>
      <c r="W252" s="1">
        <v>190</v>
      </c>
      <c r="X252" s="1">
        <v>0</v>
      </c>
      <c r="Z252" s="13">
        <f t="shared" si="18"/>
        <v>568.5</v>
      </c>
    </row>
    <row r="253" spans="1:29" ht="15" hidden="1" customHeight="1" outlineLevel="2">
      <c r="B253" t="s">
        <v>232</v>
      </c>
      <c r="C253" s="19" t="s">
        <v>417</v>
      </c>
      <c r="D253" s="1"/>
      <c r="E253" s="1"/>
      <c r="F253" s="1"/>
      <c r="G253" s="1"/>
      <c r="H253" s="1"/>
      <c r="I253" s="1"/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130</v>
      </c>
      <c r="X253" s="1">
        <v>0</v>
      </c>
      <c r="Z253" s="13">
        <f t="shared" si="18"/>
        <v>130</v>
      </c>
    </row>
    <row r="254" spans="1:29" ht="15" hidden="1" customHeight="1" outlineLevel="2">
      <c r="B254" t="s">
        <v>133</v>
      </c>
      <c r="C254" s="19" t="s">
        <v>240</v>
      </c>
      <c r="D254" s="1"/>
      <c r="E254" s="1">
        <v>0</v>
      </c>
      <c r="F254" s="1">
        <v>0</v>
      </c>
      <c r="G254" s="1">
        <v>0</v>
      </c>
      <c r="H254" s="1">
        <v>0</v>
      </c>
      <c r="I254" s="1">
        <v>0</v>
      </c>
      <c r="M254" s="1">
        <v>-2.8421709430404007E-14</v>
      </c>
      <c r="N254" s="1">
        <v>0</v>
      </c>
      <c r="O254" s="1">
        <v>0</v>
      </c>
      <c r="P254" s="1">
        <v>2473.4899999999998</v>
      </c>
      <c r="Q254" s="1">
        <v>0</v>
      </c>
      <c r="R254" s="1">
        <v>3638.37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Z254" s="13">
        <f t="shared" si="18"/>
        <v>6111.86</v>
      </c>
    </row>
    <row r="255" spans="1:29" ht="15" hidden="1" customHeight="1" outlineLevel="2">
      <c r="B255" t="s">
        <v>135</v>
      </c>
      <c r="C255" s="19" t="s">
        <v>242</v>
      </c>
      <c r="D255" s="1"/>
      <c r="E255" s="1"/>
      <c r="F255" s="1"/>
      <c r="G255" s="1"/>
      <c r="H255" s="1"/>
      <c r="I255" s="1"/>
      <c r="M255" s="1">
        <v>0</v>
      </c>
      <c r="N255" s="1">
        <v>0</v>
      </c>
      <c r="O255" s="1">
        <v>6.63</v>
      </c>
      <c r="P255" s="1">
        <v>31.01</v>
      </c>
      <c r="Q255" s="1">
        <v>0.54</v>
      </c>
      <c r="R255" s="1">
        <v>3.44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Z255" s="13">
        <f t="shared" si="18"/>
        <v>41.62</v>
      </c>
    </row>
    <row r="256" spans="1:29" ht="15" hidden="1" customHeight="1" outlineLevel="2">
      <c r="B256" t="s">
        <v>233</v>
      </c>
      <c r="C256" s="19" t="s">
        <v>330</v>
      </c>
      <c r="D256" s="1"/>
      <c r="E256" s="1"/>
      <c r="F256" s="1"/>
      <c r="G256" s="1"/>
      <c r="H256" s="1"/>
      <c r="I256" s="1"/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31.72</v>
      </c>
      <c r="U256" s="1">
        <v>0</v>
      </c>
      <c r="V256" s="1">
        <v>0</v>
      </c>
      <c r="W256" s="1">
        <v>0</v>
      </c>
      <c r="X256" s="1">
        <v>0</v>
      </c>
      <c r="Z256" s="13">
        <f t="shared" si="18"/>
        <v>31.72</v>
      </c>
    </row>
    <row r="257" spans="2:26" ht="15" hidden="1" customHeight="1" outlineLevel="2">
      <c r="B257" t="s">
        <v>180</v>
      </c>
      <c r="C257" s="19" t="s">
        <v>331</v>
      </c>
      <c r="D257" s="1"/>
      <c r="E257" s="1"/>
      <c r="F257" s="1"/>
      <c r="G257" s="1"/>
      <c r="H257" s="1"/>
      <c r="I257" s="1"/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1277.93</v>
      </c>
      <c r="U257" s="1">
        <v>-10.77</v>
      </c>
      <c r="V257" s="1">
        <v>0</v>
      </c>
      <c r="W257" s="1">
        <v>0</v>
      </c>
      <c r="X257" s="1">
        <v>0</v>
      </c>
      <c r="Z257" s="13">
        <f t="shared" si="18"/>
        <v>1267.1600000000001</v>
      </c>
    </row>
    <row r="258" spans="2:26" ht="15" hidden="1" customHeight="1" outlineLevel="2">
      <c r="B258" t="s">
        <v>137</v>
      </c>
      <c r="C258" s="19" t="s">
        <v>336</v>
      </c>
      <c r="D258" s="1"/>
      <c r="E258" s="1"/>
      <c r="F258" s="1"/>
      <c r="G258" s="1"/>
      <c r="H258" s="1"/>
      <c r="I258" s="1"/>
      <c r="M258" s="1">
        <v>0</v>
      </c>
      <c r="N258" s="1">
        <v>6.55</v>
      </c>
      <c r="O258" s="1">
        <v>0.46</v>
      </c>
      <c r="P258" s="1">
        <v>19.22</v>
      </c>
      <c r="Q258" s="1">
        <v>0</v>
      </c>
      <c r="R258" s="1">
        <v>-6.55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Z258" s="13">
        <f t="shared" si="18"/>
        <v>19.679999999999996</v>
      </c>
    </row>
    <row r="259" spans="2:26" ht="15" hidden="1" customHeight="1" outlineLevel="2">
      <c r="B259" t="s">
        <v>110</v>
      </c>
      <c r="C259" s="19" t="s">
        <v>259</v>
      </c>
      <c r="D259" s="1"/>
      <c r="E259" s="1"/>
      <c r="F259" s="1"/>
      <c r="G259" s="1"/>
      <c r="H259" s="1"/>
      <c r="I259" s="1"/>
      <c r="M259" s="1">
        <v>0</v>
      </c>
      <c r="N259" s="1">
        <v>0</v>
      </c>
      <c r="O259" s="1">
        <v>1.53</v>
      </c>
      <c r="P259" s="1">
        <v>2.6</v>
      </c>
      <c r="Q259" s="1">
        <v>0</v>
      </c>
      <c r="R259" s="1">
        <v>18.04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Z259" s="13">
        <f t="shared" si="18"/>
        <v>22.169999999999998</v>
      </c>
    </row>
    <row r="260" spans="2:26" ht="15" hidden="1" customHeight="1" outlineLevel="2">
      <c r="B260" t="s">
        <v>138</v>
      </c>
      <c r="C260" s="19" t="s">
        <v>338</v>
      </c>
      <c r="D260" s="1"/>
      <c r="E260" s="1">
        <v>1368.88</v>
      </c>
      <c r="F260" s="1">
        <v>0</v>
      </c>
      <c r="G260" s="1">
        <v>218.16</v>
      </c>
      <c r="H260" s="1">
        <v>0</v>
      </c>
      <c r="I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4111.8900000000003</v>
      </c>
      <c r="R260" s="1">
        <v>0</v>
      </c>
      <c r="S260" s="1">
        <v>0</v>
      </c>
      <c r="T260" s="1">
        <v>12093.55</v>
      </c>
      <c r="U260" s="1">
        <v>-101.86</v>
      </c>
      <c r="V260" s="1">
        <v>0</v>
      </c>
      <c r="W260" s="1">
        <v>0</v>
      </c>
      <c r="X260" s="1">
        <v>0</v>
      </c>
      <c r="Z260" s="13">
        <f t="shared" si="18"/>
        <v>16103.579999999998</v>
      </c>
    </row>
    <row r="261" spans="2:26" ht="15" hidden="1" customHeight="1" outlineLevel="2">
      <c r="B261" t="s">
        <v>111</v>
      </c>
      <c r="C261" s="19" t="s">
        <v>260</v>
      </c>
      <c r="D261" s="1"/>
      <c r="E261" s="1">
        <v>14144.33</v>
      </c>
      <c r="F261" s="1">
        <v>2847.94</v>
      </c>
      <c r="G261" s="1">
        <v>0</v>
      </c>
      <c r="H261" s="1">
        <v>33</v>
      </c>
      <c r="I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15.71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Z261" s="13">
        <f t="shared" si="18"/>
        <v>15.71</v>
      </c>
    </row>
    <row r="262" spans="2:26" ht="15" hidden="1" customHeight="1" outlineLevel="2">
      <c r="B262" t="s">
        <v>112</v>
      </c>
      <c r="C262" s="19" t="s">
        <v>339</v>
      </c>
      <c r="D262" s="1"/>
      <c r="E262" s="1">
        <v>0</v>
      </c>
      <c r="F262" s="1">
        <v>0</v>
      </c>
      <c r="G262" s="1">
        <v>0</v>
      </c>
      <c r="H262" s="1">
        <v>26.720000000000002</v>
      </c>
      <c r="I262" s="1">
        <v>0</v>
      </c>
      <c r="M262" s="1">
        <v>0</v>
      </c>
      <c r="N262" s="1">
        <v>0</v>
      </c>
      <c r="O262" s="1">
        <v>414.41</v>
      </c>
      <c r="P262" s="1">
        <v>0</v>
      </c>
      <c r="Q262" s="1">
        <v>938.32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Z262" s="13">
        <f t="shared" si="18"/>
        <v>1352.73</v>
      </c>
    </row>
    <row r="263" spans="2:26" ht="15" hidden="1" customHeight="1" outlineLevel="2">
      <c r="B263" t="s">
        <v>113</v>
      </c>
      <c r="C263" s="19" t="s">
        <v>261</v>
      </c>
      <c r="D263" s="1"/>
      <c r="E263" s="1"/>
      <c r="F263" s="1"/>
      <c r="G263" s="1"/>
      <c r="H263" s="1"/>
      <c r="I263" s="1"/>
      <c r="M263" s="1">
        <v>877.68</v>
      </c>
      <c r="N263" s="1">
        <v>2451.65</v>
      </c>
      <c r="O263" s="1">
        <v>103.42</v>
      </c>
      <c r="P263" s="1">
        <v>2297.62</v>
      </c>
      <c r="Q263" s="1">
        <v>29.56</v>
      </c>
      <c r="R263" s="1">
        <v>0</v>
      </c>
      <c r="S263" s="1">
        <v>0</v>
      </c>
      <c r="T263" s="1">
        <v>1839.16</v>
      </c>
      <c r="U263" s="1">
        <v>17</v>
      </c>
      <c r="V263" s="1">
        <v>0</v>
      </c>
      <c r="W263" s="1">
        <v>820.56</v>
      </c>
      <c r="X263" s="1">
        <v>0</v>
      </c>
      <c r="Z263" s="13">
        <f t="shared" si="18"/>
        <v>8436.65</v>
      </c>
    </row>
    <row r="264" spans="2:26" ht="15" hidden="1" customHeight="1" outlineLevel="2">
      <c r="B264" t="s">
        <v>139</v>
      </c>
      <c r="C264" s="19" t="s">
        <v>262</v>
      </c>
      <c r="D264" s="1"/>
      <c r="E264" s="1">
        <v>0</v>
      </c>
      <c r="F264" s="1">
        <v>0</v>
      </c>
      <c r="G264" s="1">
        <v>-1484</v>
      </c>
      <c r="H264" s="1">
        <v>5301.0599999999995</v>
      </c>
      <c r="I264" s="1">
        <v>0</v>
      </c>
      <c r="M264" s="1">
        <v>0.5</v>
      </c>
      <c r="N264" s="1">
        <v>0</v>
      </c>
      <c r="O264" s="1">
        <v>3.32</v>
      </c>
      <c r="P264" s="1">
        <v>0.35</v>
      </c>
      <c r="Q264" s="1">
        <v>0.71</v>
      </c>
      <c r="R264" s="1">
        <v>11188.32</v>
      </c>
      <c r="S264" s="1">
        <v>0</v>
      </c>
      <c r="T264" s="1">
        <v>661.04</v>
      </c>
      <c r="U264" s="1">
        <v>4.33</v>
      </c>
      <c r="V264" s="1">
        <v>0</v>
      </c>
      <c r="W264" s="1">
        <v>0</v>
      </c>
      <c r="X264" s="1">
        <v>0</v>
      </c>
      <c r="Z264" s="13">
        <f t="shared" si="18"/>
        <v>11858.569999999998</v>
      </c>
    </row>
    <row r="265" spans="2:26" ht="15" hidden="1" customHeight="1" outlineLevel="2">
      <c r="B265" t="s">
        <v>114</v>
      </c>
      <c r="C265" s="19" t="s">
        <v>263</v>
      </c>
      <c r="D265" s="1"/>
      <c r="E265" s="1"/>
      <c r="F265" s="1"/>
      <c r="G265" s="1"/>
      <c r="H265" s="1"/>
      <c r="I265" s="1"/>
      <c r="M265" s="1">
        <v>0</v>
      </c>
      <c r="N265" s="1">
        <v>0</v>
      </c>
      <c r="O265" s="1">
        <v>1756.44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Z265" s="13">
        <f t="shared" si="18"/>
        <v>1756.44</v>
      </c>
    </row>
    <row r="266" spans="2:26" ht="15" hidden="1" customHeight="1" outlineLevel="2">
      <c r="B266" t="s">
        <v>116</v>
      </c>
      <c r="C266" s="19" t="s">
        <v>265</v>
      </c>
      <c r="D266" s="1"/>
      <c r="E266" s="1"/>
      <c r="F266" s="1"/>
      <c r="G266" s="1"/>
      <c r="H266" s="1"/>
      <c r="I266" s="1"/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34.07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Z266" s="13">
        <f t="shared" si="18"/>
        <v>34.07</v>
      </c>
    </row>
    <row r="267" spans="2:26" ht="15" hidden="1" customHeight="1" outlineLevel="2">
      <c r="B267" t="s">
        <v>140</v>
      </c>
      <c r="C267" s="19" t="s">
        <v>352</v>
      </c>
      <c r="D267" s="1"/>
      <c r="E267" s="1">
        <v>0</v>
      </c>
      <c r="F267" s="1">
        <v>-528.65</v>
      </c>
      <c r="G267" s="1">
        <v>0</v>
      </c>
      <c r="H267" s="1">
        <v>0</v>
      </c>
      <c r="I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1398.52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Z267" s="13">
        <f t="shared" si="18"/>
        <v>1398.52</v>
      </c>
    </row>
    <row r="268" spans="2:26" ht="15" hidden="1" customHeight="1" outlineLevel="2">
      <c r="B268" t="s">
        <v>117</v>
      </c>
      <c r="C268" s="19" t="s">
        <v>266</v>
      </c>
      <c r="D268" s="1"/>
      <c r="E268" s="1">
        <v>0</v>
      </c>
      <c r="F268" s="1">
        <v>0</v>
      </c>
      <c r="G268" s="1">
        <v>17.899999999999999</v>
      </c>
      <c r="H268" s="1">
        <v>98.7</v>
      </c>
      <c r="I268" s="1">
        <v>0</v>
      </c>
      <c r="M268" s="1">
        <v>2774.9</v>
      </c>
      <c r="N268" s="1">
        <v>9649.43</v>
      </c>
      <c r="O268" s="1">
        <v>16184.92</v>
      </c>
      <c r="P268" s="1">
        <v>273.63</v>
      </c>
      <c r="Q268" s="1">
        <v>-8648.0299999999988</v>
      </c>
      <c r="R268" s="1">
        <v>940.44000000000051</v>
      </c>
      <c r="S268" s="1">
        <v>100.67</v>
      </c>
      <c r="T268" s="1">
        <v>0</v>
      </c>
      <c r="U268" s="1">
        <v>1537.1799999999998</v>
      </c>
      <c r="V268" s="1">
        <v>0</v>
      </c>
      <c r="W268" s="1">
        <v>2269.0899999999997</v>
      </c>
      <c r="X268" s="1">
        <v>0</v>
      </c>
      <c r="Z268" s="13">
        <f t="shared" si="18"/>
        <v>25082.23</v>
      </c>
    </row>
    <row r="269" spans="2:26" ht="15" hidden="1" customHeight="1" outlineLevel="2">
      <c r="B269" t="s">
        <v>118</v>
      </c>
      <c r="C269" s="19" t="s">
        <v>268</v>
      </c>
      <c r="D269" s="1"/>
      <c r="E269" s="1">
        <v>-15201.01</v>
      </c>
      <c r="F269" s="1">
        <v>29110.45</v>
      </c>
      <c r="G269" s="1">
        <v>-1231.1499999999996</v>
      </c>
      <c r="H269" s="1">
        <v>7371</v>
      </c>
      <c r="I269" s="1">
        <v>9881.4399999999987</v>
      </c>
      <c r="M269" s="1">
        <v>6984.7799999999988</v>
      </c>
      <c r="N269" s="1">
        <v>-5526.3999999999978</v>
      </c>
      <c r="O269" s="1">
        <v>21981.1</v>
      </c>
      <c r="P269" s="1">
        <v>13980.13</v>
      </c>
      <c r="Q269" s="1">
        <v>171102.82</v>
      </c>
      <c r="R269" s="1">
        <v>32612.869999999995</v>
      </c>
      <c r="S269" s="1">
        <v>25569.229999999981</v>
      </c>
      <c r="T269" s="1">
        <v>-18545.709999999992</v>
      </c>
      <c r="U269" s="1">
        <v>17220</v>
      </c>
      <c r="V269" s="1">
        <v>0</v>
      </c>
      <c r="W269" s="1">
        <v>0</v>
      </c>
      <c r="X269" s="1">
        <v>17060.5</v>
      </c>
      <c r="Z269" s="13">
        <f t="shared" si="18"/>
        <v>282439.31999999995</v>
      </c>
    </row>
    <row r="270" spans="2:26" ht="15" hidden="1" customHeight="1" outlineLevel="2">
      <c r="B270" t="s">
        <v>119</v>
      </c>
      <c r="C270" s="19" t="s">
        <v>359</v>
      </c>
      <c r="D270" s="1"/>
      <c r="E270" s="1"/>
      <c r="F270" s="1"/>
      <c r="G270" s="1"/>
      <c r="H270" s="1"/>
      <c r="I270" s="1"/>
      <c r="M270" s="1">
        <v>0</v>
      </c>
      <c r="N270" s="1">
        <v>0</v>
      </c>
      <c r="O270" s="1">
        <v>0</v>
      </c>
      <c r="P270" s="1">
        <v>819.95</v>
      </c>
      <c r="Q270" s="1">
        <v>132.25</v>
      </c>
      <c r="R270" s="1">
        <v>52.9</v>
      </c>
      <c r="S270" s="1">
        <v>52.9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Z270" s="13">
        <f t="shared" si="18"/>
        <v>1058</v>
      </c>
    </row>
    <row r="271" spans="2:26" ht="15" hidden="1" customHeight="1" outlineLevel="2">
      <c r="B271" t="s">
        <v>120</v>
      </c>
      <c r="C271" s="19" t="s">
        <v>361</v>
      </c>
      <c r="D271" s="1"/>
      <c r="E271" s="1"/>
      <c r="F271" s="1"/>
      <c r="G271" s="1"/>
      <c r="H271" s="1"/>
      <c r="I271" s="1"/>
      <c r="M271" s="1">
        <v>0</v>
      </c>
      <c r="N271" s="1">
        <v>0</v>
      </c>
      <c r="O271" s="1">
        <v>25.6</v>
      </c>
      <c r="P271" s="1">
        <v>0</v>
      </c>
      <c r="Q271" s="1">
        <v>0</v>
      </c>
      <c r="R271" s="1">
        <v>0</v>
      </c>
      <c r="S271" s="1">
        <v>264.39999999999998</v>
      </c>
      <c r="T271" s="1">
        <v>0</v>
      </c>
      <c r="U271" s="1">
        <v>0</v>
      </c>
      <c r="V271" s="1">
        <v>0</v>
      </c>
      <c r="W271" s="1">
        <v>97.09</v>
      </c>
      <c r="X271" s="1">
        <v>0</v>
      </c>
      <c r="Z271" s="13">
        <f t="shared" si="18"/>
        <v>387.09000000000003</v>
      </c>
    </row>
    <row r="272" spans="2:26" ht="15" hidden="1" customHeight="1" outlineLevel="2">
      <c r="B272" t="s">
        <v>143</v>
      </c>
      <c r="C272" s="19" t="s">
        <v>364</v>
      </c>
      <c r="D272" s="1"/>
      <c r="E272" s="1"/>
      <c r="F272" s="1"/>
      <c r="G272" s="1"/>
      <c r="H272" s="1"/>
      <c r="I272" s="1"/>
      <c r="M272" s="1">
        <v>0</v>
      </c>
      <c r="N272" s="1">
        <v>0</v>
      </c>
      <c r="O272" s="1">
        <v>0</v>
      </c>
      <c r="P272" s="1">
        <v>0</v>
      </c>
      <c r="Q272" s="1">
        <v>806.58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Z272" s="13">
        <f t="shared" si="18"/>
        <v>806.58</v>
      </c>
    </row>
    <row r="273" spans="1:29" ht="15" hidden="1" customHeight="1" outlineLevel="2">
      <c r="B273" t="s">
        <v>122</v>
      </c>
      <c r="C273" s="19" t="s">
        <v>273</v>
      </c>
      <c r="D273" s="1"/>
      <c r="E273" s="1">
        <v>0</v>
      </c>
      <c r="F273" s="1">
        <v>0</v>
      </c>
      <c r="G273" s="1">
        <v>348.44000000000005</v>
      </c>
      <c r="H273" s="1">
        <v>546.91</v>
      </c>
      <c r="I273" s="1">
        <v>0</v>
      </c>
      <c r="M273" s="1">
        <v>1443.48</v>
      </c>
      <c r="N273" s="1">
        <v>1998.57</v>
      </c>
      <c r="O273" s="1">
        <v>572.77</v>
      </c>
      <c r="P273" s="1">
        <v>168</v>
      </c>
      <c r="Q273" s="1">
        <v>144</v>
      </c>
      <c r="R273" s="1">
        <v>1870.89</v>
      </c>
      <c r="S273" s="1">
        <v>0</v>
      </c>
      <c r="T273" s="1">
        <v>3000</v>
      </c>
      <c r="U273" s="1">
        <v>0</v>
      </c>
      <c r="V273" s="1">
        <v>0</v>
      </c>
      <c r="W273" s="1">
        <v>0</v>
      </c>
      <c r="X273" s="1">
        <v>0</v>
      </c>
      <c r="Z273" s="13">
        <f t="shared" si="18"/>
        <v>9197.7099999999991</v>
      </c>
    </row>
    <row r="274" spans="1:29" ht="15" hidden="1" customHeight="1" outlineLevel="2">
      <c r="B274" t="s">
        <v>144</v>
      </c>
      <c r="C274" s="19" t="s">
        <v>274</v>
      </c>
      <c r="D274" s="1"/>
      <c r="E274" s="1">
        <v>944.88000000000011</v>
      </c>
      <c r="F274" s="1">
        <v>0</v>
      </c>
      <c r="G274" s="1">
        <v>0</v>
      </c>
      <c r="H274" s="1">
        <v>0</v>
      </c>
      <c r="I274" s="1">
        <v>0</v>
      </c>
      <c r="M274" s="1">
        <v>0</v>
      </c>
      <c r="N274" s="1">
        <v>0</v>
      </c>
      <c r="O274" s="1">
        <v>0</v>
      </c>
      <c r="P274" s="1">
        <v>754.42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Z274" s="13">
        <f t="shared" si="18"/>
        <v>754.42</v>
      </c>
    </row>
    <row r="275" spans="1:29" ht="15" hidden="1" customHeight="1" outlineLevel="2">
      <c r="B275" t="s">
        <v>125</v>
      </c>
      <c r="C275" s="19" t="s">
        <v>402</v>
      </c>
      <c r="D275" s="1"/>
      <c r="E275" s="1">
        <v>3361.8900000000003</v>
      </c>
      <c r="F275" s="1">
        <v>4391.04</v>
      </c>
      <c r="G275" s="1">
        <v>4734.09</v>
      </c>
      <c r="H275" s="1">
        <v>5900.4600000000009</v>
      </c>
      <c r="I275" s="1">
        <v>1989.69</v>
      </c>
      <c r="M275" s="1">
        <v>5321.34</v>
      </c>
      <c r="N275" s="1">
        <v>7315.1</v>
      </c>
      <c r="O275" s="1">
        <v>2172.34</v>
      </c>
      <c r="P275" s="1">
        <v>8404.48</v>
      </c>
      <c r="Q275" s="1">
        <v>11749</v>
      </c>
      <c r="R275" s="1">
        <v>6500.34</v>
      </c>
      <c r="S275" s="1">
        <v>4333.5600000000004</v>
      </c>
      <c r="T275" s="1">
        <v>10210.130000000001</v>
      </c>
      <c r="U275" s="1">
        <v>17596.88</v>
      </c>
      <c r="V275" s="1">
        <v>8207.5</v>
      </c>
      <c r="W275" s="1">
        <v>6812.97</v>
      </c>
      <c r="X275" s="1">
        <v>1580.37</v>
      </c>
      <c r="Z275" s="13">
        <f t="shared" si="18"/>
        <v>90204.010000000009</v>
      </c>
    </row>
    <row r="276" spans="1:29" ht="15" hidden="1" customHeight="1" outlineLevel="2">
      <c r="B276" t="s">
        <v>145</v>
      </c>
      <c r="C276" s="19" t="s">
        <v>403</v>
      </c>
      <c r="D276" s="1"/>
      <c r="E276" s="1"/>
      <c r="F276" s="1"/>
      <c r="G276" s="1"/>
      <c r="H276" s="1"/>
      <c r="I276" s="1"/>
      <c r="M276" s="1">
        <v>1457.2800000000002</v>
      </c>
      <c r="N276" s="1">
        <v>0</v>
      </c>
      <c r="O276" s="1">
        <v>0</v>
      </c>
      <c r="P276" s="1">
        <v>0</v>
      </c>
      <c r="Q276" s="1">
        <v>2069.04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Z276" s="13">
        <f t="shared" si="18"/>
        <v>3526.32</v>
      </c>
    </row>
    <row r="277" spans="1:29" ht="15" hidden="1" customHeight="1" outlineLevel="2">
      <c r="B277" t="s">
        <v>170</v>
      </c>
      <c r="C277" s="19" t="s">
        <v>409</v>
      </c>
      <c r="D277" s="1"/>
      <c r="E277" s="1">
        <v>0</v>
      </c>
      <c r="F277" s="1">
        <v>-1016.9999999999999</v>
      </c>
      <c r="G277" s="1">
        <v>0</v>
      </c>
      <c r="H277" s="1">
        <v>0</v>
      </c>
      <c r="I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2848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Z277" s="13">
        <f t="shared" si="18"/>
        <v>2848</v>
      </c>
    </row>
    <row r="278" spans="1:29" ht="15" hidden="1" customHeight="1" outlineLevel="2">
      <c r="B278" t="s">
        <v>234</v>
      </c>
      <c r="C278" s="19" t="s">
        <v>418</v>
      </c>
      <c r="D278" s="1"/>
      <c r="E278" s="1"/>
      <c r="F278" s="1"/>
      <c r="G278" s="1"/>
      <c r="H278" s="1"/>
      <c r="I278" s="1"/>
      <c r="M278" s="1">
        <v>0</v>
      </c>
      <c r="N278" s="1">
        <v>942.5</v>
      </c>
      <c r="O278" s="1">
        <v>16.260000000000002</v>
      </c>
      <c r="P278" s="1">
        <v>31.88</v>
      </c>
      <c r="Q278" s="1">
        <v>125.64</v>
      </c>
      <c r="R278" s="1">
        <v>16.25</v>
      </c>
      <c r="S278" s="1">
        <v>0</v>
      </c>
      <c r="T278" s="1">
        <v>0</v>
      </c>
      <c r="U278" s="1">
        <v>172.5</v>
      </c>
      <c r="V278" s="1">
        <v>0</v>
      </c>
      <c r="W278" s="1">
        <v>0</v>
      </c>
      <c r="X278" s="1">
        <v>0</v>
      </c>
      <c r="Z278" s="13">
        <f t="shared" si="18"/>
        <v>1305.03</v>
      </c>
    </row>
    <row r="279" spans="1:29" ht="15" hidden="1" customHeight="1" outlineLevel="2">
      <c r="B279" t="s">
        <v>146</v>
      </c>
      <c r="C279" s="19" t="s">
        <v>412</v>
      </c>
      <c r="D279" s="1"/>
      <c r="E279" s="1"/>
      <c r="F279" s="1"/>
      <c r="G279" s="1"/>
      <c r="H279" s="1"/>
      <c r="I279" s="1"/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527.20000000000005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Z279" s="13">
        <f t="shared" si="18"/>
        <v>527.20000000000005</v>
      </c>
    </row>
    <row r="280" spans="1:29" ht="15" hidden="1" customHeight="1" outlineLevel="2">
      <c r="B280" t="s">
        <v>235</v>
      </c>
      <c r="C280" s="19" t="s">
        <v>419</v>
      </c>
      <c r="D280" s="1"/>
      <c r="E280" s="1"/>
      <c r="F280" s="1"/>
      <c r="G280" s="1"/>
      <c r="H280" s="1"/>
      <c r="I280" s="1"/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369.04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Z280" s="13">
        <f t="shared" si="18"/>
        <v>369.04</v>
      </c>
    </row>
    <row r="281" spans="1:29" collapsed="1">
      <c r="C281" s="22" t="s">
        <v>147</v>
      </c>
      <c r="D281" s="14"/>
      <c r="E281" s="14">
        <f>SUM(E247:E280)</f>
        <v>4618.9699999999993</v>
      </c>
      <c r="F281" s="14">
        <f t="shared" ref="F281:I281" si="19">SUM(F247:F280)</f>
        <v>34853.96</v>
      </c>
      <c r="G281" s="14">
        <f t="shared" si="19"/>
        <v>2591.8600000000006</v>
      </c>
      <c r="H281" s="14">
        <f t="shared" si="19"/>
        <v>19331.89</v>
      </c>
      <c r="I281" s="14">
        <f t="shared" si="19"/>
        <v>11855.689999999999</v>
      </c>
      <c r="K281" s="8" t="s">
        <v>151</v>
      </c>
      <c r="M281" s="14">
        <f t="shared" ref="M281:Z281" si="20">SUM(M247:M280)</f>
        <v>18915.369999999995</v>
      </c>
      <c r="N281" s="14">
        <f t="shared" si="20"/>
        <v>17032.82</v>
      </c>
      <c r="O281" s="14">
        <f t="shared" si="20"/>
        <v>43278.69999999999</v>
      </c>
      <c r="P281" s="14">
        <f t="shared" si="20"/>
        <v>29454.28</v>
      </c>
      <c r="Q281" s="14">
        <f t="shared" si="20"/>
        <v>187323.36000000002</v>
      </c>
      <c r="R281" s="14">
        <f t="shared" si="20"/>
        <v>51805.25</v>
      </c>
      <c r="S281" s="14">
        <f t="shared" si="20"/>
        <v>31288.469999999987</v>
      </c>
      <c r="T281" s="14">
        <f t="shared" si="20"/>
        <v>10620.490000000009</v>
      </c>
      <c r="U281" s="14">
        <f t="shared" si="20"/>
        <v>37087.72</v>
      </c>
      <c r="V281" s="14">
        <f t="shared" si="20"/>
        <v>8207.5</v>
      </c>
      <c r="W281" s="14">
        <f t="shared" si="20"/>
        <v>10476.9</v>
      </c>
      <c r="X281" s="14">
        <f t="shared" si="20"/>
        <v>18640.87</v>
      </c>
      <c r="Z281" s="14">
        <f t="shared" si="20"/>
        <v>464131.73000000004</v>
      </c>
      <c r="AB281" s="8"/>
    </row>
    <row r="282" spans="1:29">
      <c r="D282" s="1"/>
      <c r="E282" s="1"/>
      <c r="F282" s="1"/>
      <c r="G282" s="1"/>
      <c r="H282" s="1"/>
      <c r="I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9" ht="15.75" thickBot="1">
      <c r="C283" s="3" t="s">
        <v>230</v>
      </c>
      <c r="D283" s="15"/>
      <c r="E283" s="10">
        <f>E244+E281</f>
        <v>257102.66</v>
      </c>
      <c r="F283" s="10">
        <f>F244+F281</f>
        <v>287018.13</v>
      </c>
      <c r="G283" s="10">
        <f>G244+G281</f>
        <v>324480.42</v>
      </c>
      <c r="H283" s="10">
        <f>H244+H281</f>
        <v>271815.65999999997</v>
      </c>
      <c r="I283" s="10">
        <f>I244+I281</f>
        <v>285768.69</v>
      </c>
      <c r="K283" s="7" t="s">
        <v>100</v>
      </c>
      <c r="L283" s="7" t="s">
        <v>85</v>
      </c>
      <c r="M283" s="10">
        <f t="shared" ref="M283:X283" si="21">M244+M281</f>
        <v>255356.42000000004</v>
      </c>
      <c r="N283" s="10">
        <f t="shared" si="21"/>
        <v>273074.27</v>
      </c>
      <c r="O283" s="10">
        <f t="shared" si="21"/>
        <v>338706.19</v>
      </c>
      <c r="P283" s="10">
        <f t="shared" si="21"/>
        <v>264536.48</v>
      </c>
      <c r="Q283" s="10">
        <f t="shared" si="21"/>
        <v>590105.62</v>
      </c>
      <c r="R283" s="10">
        <f t="shared" si="21"/>
        <v>311514.36</v>
      </c>
      <c r="S283" s="10">
        <f t="shared" si="21"/>
        <v>248240.16999999998</v>
      </c>
      <c r="T283" s="10">
        <f t="shared" si="21"/>
        <v>288351.05</v>
      </c>
      <c r="U283" s="10">
        <f t="shared" si="21"/>
        <v>284872.78000000003</v>
      </c>
      <c r="V283" s="10">
        <f t="shared" si="21"/>
        <v>230606.53000000003</v>
      </c>
      <c r="W283" s="10">
        <f t="shared" si="21"/>
        <v>253785.30999999997</v>
      </c>
      <c r="X283" s="10">
        <f t="shared" si="21"/>
        <v>316578.14</v>
      </c>
      <c r="Z283" s="10">
        <f>Z244+Z281</f>
        <v>3655727.3200000003</v>
      </c>
      <c r="AB283" s="9" t="s">
        <v>203</v>
      </c>
      <c r="AC283" s="7"/>
    </row>
    <row r="284" spans="1:29" ht="15.75" thickTop="1">
      <c r="K284" s="7"/>
      <c r="L284" s="7"/>
      <c r="AB284" s="7"/>
      <c r="AC284" s="7"/>
    </row>
    <row r="285" spans="1:29">
      <c r="K285" s="7"/>
      <c r="L285" s="7"/>
      <c r="AB285" s="7"/>
      <c r="AC285" s="7"/>
    </row>
    <row r="286" spans="1:29" s="12" customFormat="1">
      <c r="A286" s="11" t="s">
        <v>171</v>
      </c>
    </row>
    <row r="287" spans="1:29">
      <c r="A287" s="3" t="s">
        <v>209</v>
      </c>
      <c r="E287" s="5">
        <v>40025</v>
      </c>
      <c r="F287" s="5">
        <v>40056</v>
      </c>
      <c r="G287" s="5">
        <v>40086</v>
      </c>
      <c r="H287" s="5">
        <v>40117</v>
      </c>
      <c r="I287" s="5">
        <v>40147</v>
      </c>
      <c r="M287" s="5">
        <v>40209</v>
      </c>
      <c r="N287" s="5">
        <v>40237</v>
      </c>
      <c r="O287" s="5">
        <v>40268</v>
      </c>
      <c r="P287" s="5">
        <v>40298</v>
      </c>
      <c r="Q287" s="5">
        <v>40329</v>
      </c>
      <c r="R287" s="5">
        <v>40359</v>
      </c>
      <c r="S287" s="5">
        <v>40390</v>
      </c>
      <c r="T287" s="5">
        <v>40421</v>
      </c>
      <c r="U287" s="5">
        <v>40451</v>
      </c>
      <c r="V287" s="5">
        <v>40482</v>
      </c>
      <c r="W287" s="5">
        <v>40512</v>
      </c>
      <c r="X287" s="5">
        <v>40543</v>
      </c>
      <c r="Z287" s="33" t="s">
        <v>200</v>
      </c>
    </row>
    <row r="288" spans="1:29">
      <c r="B288" s="19" t="s">
        <v>172</v>
      </c>
      <c r="E288" s="1">
        <v>9851056.6999999993</v>
      </c>
      <c r="F288" s="1">
        <v>11695450.930000002</v>
      </c>
      <c r="G288" s="1">
        <v>9710226.2700000014</v>
      </c>
      <c r="H288" s="1">
        <v>10254579.720000001</v>
      </c>
      <c r="I288" s="1">
        <v>6139100.4700000007</v>
      </c>
      <c r="M288" s="1">
        <v>1799395.09</v>
      </c>
      <c r="N288" s="1">
        <v>3761940.85</v>
      </c>
      <c r="O288" s="1">
        <v>9062926.8900000006</v>
      </c>
      <c r="P288" s="1">
        <v>7645697.5299999993</v>
      </c>
      <c r="Q288" s="1">
        <v>3692421.4899999998</v>
      </c>
      <c r="R288" s="1">
        <v>3081461.6500000004</v>
      </c>
      <c r="S288" s="1">
        <v>8389406.8100000005</v>
      </c>
      <c r="T288" s="1">
        <v>17995782.260000002</v>
      </c>
      <c r="U288" s="1">
        <v>10561579.98</v>
      </c>
      <c r="V288" s="1">
        <v>1511847.47</v>
      </c>
      <c r="W288" s="1">
        <v>6690031.4199999999</v>
      </c>
      <c r="X288" s="1">
        <v>5005179.46</v>
      </c>
      <c r="Z288" s="13">
        <f>SUM(M288:X288)</f>
        <v>79197670.900000006</v>
      </c>
    </row>
    <row r="289" spans="1:29">
      <c r="B289" s="19" t="s">
        <v>173</v>
      </c>
      <c r="E289" s="1">
        <v>13976029.99</v>
      </c>
      <c r="F289" s="1">
        <v>15196719.880000001</v>
      </c>
      <c r="G289" s="1">
        <v>16064321.430000002</v>
      </c>
      <c r="H289" s="1">
        <v>10974577.780000001</v>
      </c>
      <c r="I289" s="1">
        <v>12407061.880000003</v>
      </c>
      <c r="M289" s="1">
        <v>12674467.479999999</v>
      </c>
      <c r="N289" s="1">
        <v>11089715.720000001</v>
      </c>
      <c r="O289" s="1">
        <v>12023525.32</v>
      </c>
      <c r="P289" s="1">
        <v>11304608.489999998</v>
      </c>
      <c r="Q289" s="1">
        <v>10503486.329999998</v>
      </c>
      <c r="R289" s="1">
        <v>10947759.26</v>
      </c>
      <c r="S289" s="1">
        <v>10387600.289999999</v>
      </c>
      <c r="T289" s="1">
        <v>7572275.2300000004</v>
      </c>
      <c r="U289" s="1">
        <v>11121866.609999999</v>
      </c>
      <c r="V289" s="1">
        <v>10241035.630000001</v>
      </c>
      <c r="W289" s="1">
        <v>10681390.48</v>
      </c>
      <c r="X289" s="1">
        <v>12515709.710000001</v>
      </c>
      <c r="Z289" s="13">
        <f t="shared" ref="Z289:Z294" si="22">SUM(M289:X289)</f>
        <v>131063440.54999998</v>
      </c>
    </row>
    <row r="290" spans="1:29">
      <c r="B290" s="19" t="s">
        <v>174</v>
      </c>
      <c r="E290" s="1">
        <v>4778906.17</v>
      </c>
      <c r="F290" s="1">
        <v>5528090.4000000004</v>
      </c>
      <c r="G290" s="1">
        <v>5039100.22</v>
      </c>
      <c r="H290" s="1">
        <v>5491756.1699999999</v>
      </c>
      <c r="I290" s="1">
        <v>2127871.4500000002</v>
      </c>
      <c r="M290" s="1">
        <v>347451.92000000004</v>
      </c>
      <c r="N290" s="1">
        <v>45254.09</v>
      </c>
      <c r="O290" s="1">
        <v>46144.570000000007</v>
      </c>
      <c r="P290" s="1">
        <v>50771.68</v>
      </c>
      <c r="Q290" s="1">
        <v>46233.94</v>
      </c>
      <c r="R290" s="1">
        <v>725006.85</v>
      </c>
      <c r="S290" s="1">
        <v>3299235.94</v>
      </c>
      <c r="T290" s="1">
        <v>2873196.4</v>
      </c>
      <c r="U290" s="1">
        <v>2213062.27</v>
      </c>
      <c r="V290" s="1">
        <v>1642405.75</v>
      </c>
      <c r="W290" s="1">
        <v>796811.17</v>
      </c>
      <c r="X290" s="1">
        <v>46043.15</v>
      </c>
      <c r="Z290" s="13">
        <f t="shared" si="22"/>
        <v>12131617.73</v>
      </c>
    </row>
    <row r="291" spans="1:29">
      <c r="B291" s="19" t="s">
        <v>175</v>
      </c>
      <c r="E291" s="1">
        <v>3164012.4000000004</v>
      </c>
      <c r="F291" s="1">
        <v>3287243.9</v>
      </c>
      <c r="G291" s="1">
        <v>3597643.88</v>
      </c>
      <c r="H291" s="1">
        <v>4762889.7699999996</v>
      </c>
      <c r="I291" s="1">
        <v>3369217.2600000002</v>
      </c>
      <c r="M291" s="1">
        <v>2579686.33</v>
      </c>
      <c r="N291" s="1">
        <v>2189891.6399999997</v>
      </c>
      <c r="O291" s="1">
        <v>2438797.63</v>
      </c>
      <c r="P291" s="1">
        <v>2305472.83</v>
      </c>
      <c r="Q291" s="1">
        <v>769610.72</v>
      </c>
      <c r="R291" s="1">
        <v>954622.97</v>
      </c>
      <c r="S291" s="1">
        <v>2328021.81</v>
      </c>
      <c r="T291" s="1">
        <v>1951495.51</v>
      </c>
      <c r="U291" s="1">
        <v>2281028.34</v>
      </c>
      <c r="V291" s="1">
        <v>1714946.88</v>
      </c>
      <c r="W291" s="1">
        <v>1098975.3500000001</v>
      </c>
      <c r="X291" s="1">
        <v>732487.96</v>
      </c>
      <c r="Z291" s="13">
        <f t="shared" si="22"/>
        <v>21345037.970000003</v>
      </c>
    </row>
    <row r="292" spans="1:29">
      <c r="B292" s="25" t="s">
        <v>176</v>
      </c>
      <c r="E292" s="1">
        <v>4819540.16</v>
      </c>
      <c r="F292" s="1">
        <v>5141460.09</v>
      </c>
      <c r="G292" s="1">
        <v>5199906.43</v>
      </c>
      <c r="H292" s="1">
        <v>5753691.2700000005</v>
      </c>
      <c r="I292" s="1">
        <v>4878708.32</v>
      </c>
      <c r="M292" s="1">
        <v>5107197.01</v>
      </c>
      <c r="N292" s="1">
        <v>5104816.28</v>
      </c>
      <c r="O292" s="1">
        <v>5084798.22</v>
      </c>
      <c r="P292" s="1">
        <v>5346899.5599999996</v>
      </c>
      <c r="Q292" s="1">
        <v>4645870</v>
      </c>
      <c r="R292" s="1">
        <v>2208310.37</v>
      </c>
      <c r="S292" s="1">
        <v>4387952.53</v>
      </c>
      <c r="T292" s="1">
        <v>5389288.7999999998</v>
      </c>
      <c r="U292" s="1">
        <v>5545943.4100000001</v>
      </c>
      <c r="V292" s="1">
        <v>5021118.93</v>
      </c>
      <c r="W292" s="1">
        <v>5228321.88</v>
      </c>
      <c r="X292" s="1">
        <v>5306347.84</v>
      </c>
      <c r="Z292" s="13">
        <f t="shared" si="22"/>
        <v>58376864.829999998</v>
      </c>
    </row>
    <row r="293" spans="1:29">
      <c r="B293" s="25" t="s">
        <v>177</v>
      </c>
      <c r="E293" s="1">
        <v>12936960.24</v>
      </c>
      <c r="F293" s="1">
        <v>9343342.8299999982</v>
      </c>
      <c r="G293" s="1">
        <v>3317963.86</v>
      </c>
      <c r="H293" s="1">
        <v>985330.72</v>
      </c>
      <c r="I293" s="1">
        <v>7520454.8600000003</v>
      </c>
      <c r="M293" s="1">
        <v>12947023.58</v>
      </c>
      <c r="N293" s="1">
        <v>11249816.68</v>
      </c>
      <c r="O293" s="1">
        <v>12246801.950000001</v>
      </c>
      <c r="P293" s="1">
        <v>9522426.1800000016</v>
      </c>
      <c r="Q293" s="1">
        <v>10238115.070000002</v>
      </c>
      <c r="R293" s="1">
        <v>8191639.3499999996</v>
      </c>
      <c r="S293" s="1">
        <v>10306217.51</v>
      </c>
      <c r="T293" s="1">
        <v>9424437.1999999993</v>
      </c>
      <c r="U293" s="1">
        <v>10647815.99</v>
      </c>
      <c r="V293" s="1">
        <v>12894835.85</v>
      </c>
      <c r="W293" s="1">
        <v>12671700.99</v>
      </c>
      <c r="X293" s="1">
        <v>8941442.2100000009</v>
      </c>
      <c r="Z293" s="13">
        <f t="shared" si="22"/>
        <v>129282272.56</v>
      </c>
    </row>
    <row r="294" spans="1:29">
      <c r="B294" s="25" t="s">
        <v>178</v>
      </c>
      <c r="E294" s="1">
        <v>312363.02</v>
      </c>
      <c r="F294" s="1">
        <v>1306577.93</v>
      </c>
      <c r="G294" s="1">
        <v>1744020.67</v>
      </c>
      <c r="H294" s="1">
        <v>2223116.44</v>
      </c>
      <c r="I294" s="1">
        <v>1832542.96</v>
      </c>
      <c r="M294" s="1">
        <v>1374215.5800000003</v>
      </c>
      <c r="N294" s="1">
        <v>1038771.8500000001</v>
      </c>
      <c r="O294" s="1">
        <v>1285893</v>
      </c>
      <c r="P294" s="1">
        <v>1192333.7</v>
      </c>
      <c r="Q294" s="1">
        <v>1295923.46</v>
      </c>
      <c r="R294" s="1">
        <v>1301788.6200000001</v>
      </c>
      <c r="S294" s="1">
        <v>1153258.94</v>
      </c>
      <c r="T294" s="1">
        <v>609740.91</v>
      </c>
      <c r="U294" s="1">
        <v>359981.3</v>
      </c>
      <c r="V294" s="1">
        <v>1240992.56</v>
      </c>
      <c r="W294" s="1">
        <v>1234404.8999999999</v>
      </c>
      <c r="X294" s="1">
        <v>1268141.6100000001</v>
      </c>
      <c r="Z294" s="13">
        <f t="shared" si="22"/>
        <v>13355446.430000002</v>
      </c>
    </row>
    <row r="295" spans="1:29">
      <c r="C295" s="3" t="s">
        <v>35</v>
      </c>
      <c r="E295" s="4">
        <f>SUM(E288:E294)</f>
        <v>49838868.680000007</v>
      </c>
      <c r="F295" s="4">
        <f>SUM(F288:F294)</f>
        <v>51498885.960000001</v>
      </c>
      <c r="G295" s="4">
        <f>SUM(G288:G294)</f>
        <v>44673182.760000005</v>
      </c>
      <c r="H295" s="4">
        <f>SUM(H288:H294)</f>
        <v>40445941.869999997</v>
      </c>
      <c r="I295" s="4">
        <f>SUM(I288:I294)</f>
        <v>38274957.200000003</v>
      </c>
      <c r="M295" s="4">
        <f t="shared" ref="M295:X295" si="23">SUM(M288:M294)</f>
        <v>36829436.989999995</v>
      </c>
      <c r="N295" s="4">
        <f t="shared" si="23"/>
        <v>34480207.109999999</v>
      </c>
      <c r="O295" s="4">
        <f t="shared" si="23"/>
        <v>42188887.579999998</v>
      </c>
      <c r="P295" s="4">
        <f t="shared" si="23"/>
        <v>37368209.969999999</v>
      </c>
      <c r="Q295" s="4">
        <f t="shared" si="23"/>
        <v>31191661.009999998</v>
      </c>
      <c r="R295" s="4">
        <f t="shared" si="23"/>
        <v>27410589.070000004</v>
      </c>
      <c r="S295" s="4">
        <f t="shared" si="23"/>
        <v>40251693.829999998</v>
      </c>
      <c r="T295" s="4">
        <f t="shared" si="23"/>
        <v>45816216.310000002</v>
      </c>
      <c r="U295" s="4">
        <f t="shared" si="23"/>
        <v>42731277.899999999</v>
      </c>
      <c r="V295" s="4">
        <f t="shared" si="23"/>
        <v>34267183.07</v>
      </c>
      <c r="W295" s="4">
        <f t="shared" si="23"/>
        <v>38401636.189999998</v>
      </c>
      <c r="X295" s="4">
        <f t="shared" si="23"/>
        <v>33815351.940000005</v>
      </c>
      <c r="Z295" s="4">
        <f>SUM(Z288:Z294)</f>
        <v>444752350.96999997</v>
      </c>
      <c r="AB295" s="9" t="s">
        <v>204</v>
      </c>
    </row>
    <row r="297" spans="1:29">
      <c r="A297" s="3" t="s">
        <v>9</v>
      </c>
      <c r="D297" s="17"/>
      <c r="E297" s="5">
        <v>40025</v>
      </c>
      <c r="F297" s="5">
        <v>40056</v>
      </c>
      <c r="G297" s="5">
        <v>40086</v>
      </c>
      <c r="H297" s="5">
        <v>40117</v>
      </c>
      <c r="I297" s="5">
        <v>40147</v>
      </c>
      <c r="M297" s="5">
        <v>40209</v>
      </c>
      <c r="N297" s="5">
        <v>40237</v>
      </c>
      <c r="O297" s="5">
        <v>40268</v>
      </c>
      <c r="P297" s="5">
        <v>40298</v>
      </c>
      <c r="Q297" s="5">
        <v>40329</v>
      </c>
      <c r="R297" s="5">
        <v>40359</v>
      </c>
      <c r="S297" s="5">
        <v>40390</v>
      </c>
      <c r="T297" s="5">
        <v>40421</v>
      </c>
      <c r="U297" s="5">
        <v>40451</v>
      </c>
      <c r="V297" s="5">
        <v>40482</v>
      </c>
      <c r="W297" s="5">
        <v>40512</v>
      </c>
      <c r="X297" s="5">
        <v>40543</v>
      </c>
      <c r="Z297" s="33" t="s">
        <v>200</v>
      </c>
    </row>
    <row r="298" spans="1:29" s="24" customFormat="1">
      <c r="A298" s="23"/>
      <c r="B298" s="24" t="s">
        <v>128</v>
      </c>
      <c r="C298" s="24" t="s">
        <v>223</v>
      </c>
      <c r="D298" s="17"/>
      <c r="E298" s="13">
        <v>238385.7</v>
      </c>
      <c r="F298" s="13">
        <v>227236.59</v>
      </c>
      <c r="G298" s="13">
        <v>218905.22</v>
      </c>
      <c r="H298" s="13">
        <v>239586.6</v>
      </c>
      <c r="I298" s="13">
        <v>251850.62</v>
      </c>
      <c r="M298" s="30">
        <v>277249.7</v>
      </c>
      <c r="N298" s="30">
        <v>257302.94999999998</v>
      </c>
      <c r="O298" s="30">
        <v>269742.37</v>
      </c>
      <c r="P298" s="30">
        <v>290314.56</v>
      </c>
      <c r="Q298" s="30">
        <v>274070.55000000005</v>
      </c>
      <c r="R298" s="30">
        <v>256134.40000000002</v>
      </c>
      <c r="S298" s="30">
        <v>248132.04</v>
      </c>
      <c r="T298" s="30">
        <v>248791.23</v>
      </c>
      <c r="U298" s="30">
        <v>239025.15000000002</v>
      </c>
      <c r="V298" s="30">
        <v>262999.74</v>
      </c>
      <c r="W298" s="30">
        <v>249576.53</v>
      </c>
      <c r="X298" s="30">
        <v>271231.66000000003</v>
      </c>
      <c r="Z298" s="13">
        <f t="shared" ref="Z298:Z301" si="24">SUM(M298:X298)</f>
        <v>3144570.8800000004</v>
      </c>
    </row>
    <row r="299" spans="1:29" s="24" customFormat="1">
      <c r="A299" s="23"/>
      <c r="B299" s="24" t="s">
        <v>129</v>
      </c>
      <c r="C299" s="24" t="s">
        <v>221</v>
      </c>
      <c r="D299" s="17"/>
      <c r="E299" s="13">
        <v>21782978.960000005</v>
      </c>
      <c r="F299" s="13">
        <v>23606176.760000002</v>
      </c>
      <c r="G299" s="13">
        <v>17715285.990000002</v>
      </c>
      <c r="H299" s="13">
        <v>19406778.789999995</v>
      </c>
      <c r="I299" s="13">
        <v>22636044.240000002</v>
      </c>
      <c r="M299" s="30">
        <v>30352669.239999998</v>
      </c>
      <c r="N299" s="30">
        <v>27388589.710000005</v>
      </c>
      <c r="O299" s="30">
        <v>31494373.989999995</v>
      </c>
      <c r="P299" s="30">
        <v>25538580.029999997</v>
      </c>
      <c r="Q299" s="30">
        <v>19191800.650000002</v>
      </c>
      <c r="R299" s="30">
        <v>14961351.07</v>
      </c>
      <c r="S299" s="30">
        <v>23460999.420000002</v>
      </c>
      <c r="T299" s="30">
        <v>26970656.199999999</v>
      </c>
      <c r="U299" s="30">
        <v>22228672.200000003</v>
      </c>
      <c r="V299" s="30">
        <v>22742701.93</v>
      </c>
      <c r="W299" s="30">
        <v>21570454.019999996</v>
      </c>
      <c r="X299" s="30">
        <v>22541661.260000002</v>
      </c>
      <c r="Z299" s="13">
        <f t="shared" si="24"/>
        <v>288442509.71999997</v>
      </c>
    </row>
    <row r="300" spans="1:29" s="24" customFormat="1">
      <c r="A300" s="23"/>
      <c r="B300" s="24" t="s">
        <v>179</v>
      </c>
      <c r="C300" s="24" t="s">
        <v>236</v>
      </c>
      <c r="D300" s="17"/>
      <c r="E300" s="13">
        <v>419234.18</v>
      </c>
      <c r="F300" s="13">
        <v>419234.18</v>
      </c>
      <c r="G300" s="13">
        <v>419234.18</v>
      </c>
      <c r="H300" s="13">
        <v>214254.81</v>
      </c>
      <c r="I300" s="13">
        <v>392096.41</v>
      </c>
      <c r="M300" s="30">
        <v>403842.92</v>
      </c>
      <c r="N300" s="30">
        <v>403842.92</v>
      </c>
      <c r="O300" s="30">
        <v>403842.92</v>
      </c>
      <c r="P300" s="30">
        <v>390412.20999999996</v>
      </c>
      <c r="Q300" s="30">
        <v>390412.20999999996</v>
      </c>
      <c r="R300" s="30">
        <v>390412.20999999996</v>
      </c>
      <c r="S300" s="30">
        <v>390412.20999999996</v>
      </c>
      <c r="T300" s="30">
        <v>390412.20999999996</v>
      </c>
      <c r="U300" s="30">
        <v>390412.20999999996</v>
      </c>
      <c r="V300" s="30">
        <v>390412.20999999996</v>
      </c>
      <c r="W300" s="30">
        <v>390412.20999999996</v>
      </c>
      <c r="X300" s="30">
        <v>249454.09</v>
      </c>
      <c r="Z300" s="13">
        <f t="shared" si="24"/>
        <v>4584280.5299999993</v>
      </c>
    </row>
    <row r="301" spans="1:29" s="24" customFormat="1">
      <c r="A301" s="23"/>
      <c r="B301" s="24" t="s">
        <v>130</v>
      </c>
      <c r="C301" s="24" t="s">
        <v>222</v>
      </c>
      <c r="D301" s="17"/>
      <c r="E301" s="13">
        <v>22619363.669999998</v>
      </c>
      <c r="F301" s="13">
        <v>21718148.029999997</v>
      </c>
      <c r="G301" s="13">
        <v>21280657.149999999</v>
      </c>
      <c r="H301" s="13">
        <v>15093565.5</v>
      </c>
      <c r="I301" s="13">
        <v>12867094.48</v>
      </c>
      <c r="M301" s="30">
        <v>5448223.21</v>
      </c>
      <c r="N301" s="30">
        <v>6385217.4400000004</v>
      </c>
      <c r="O301" s="30">
        <v>9974783.7300000004</v>
      </c>
      <c r="P301" s="30">
        <v>11098131.49</v>
      </c>
      <c r="Q301" s="30">
        <v>11289143.66</v>
      </c>
      <c r="R301" s="30">
        <v>11077684.540000001</v>
      </c>
      <c r="S301" s="30">
        <v>12852914.219999999</v>
      </c>
      <c r="T301" s="30">
        <v>15333160.27</v>
      </c>
      <c r="U301" s="30">
        <v>17660106.07</v>
      </c>
      <c r="V301" s="30">
        <v>9228663.4400000013</v>
      </c>
      <c r="W301" s="30">
        <v>15394382.259999998</v>
      </c>
      <c r="X301" s="30">
        <v>10706961.779999999</v>
      </c>
      <c r="Z301" s="13">
        <f t="shared" si="24"/>
        <v>136449372.10999998</v>
      </c>
    </row>
    <row r="302" spans="1:29" s="24" customFormat="1">
      <c r="A302" s="23"/>
      <c r="C302" s="3" t="s">
        <v>35</v>
      </c>
      <c r="D302"/>
      <c r="E302" s="4">
        <f>SUM(E298:E301)</f>
        <v>45059962.510000005</v>
      </c>
      <c r="F302" s="4">
        <f t="shared" ref="F302:I302" si="25">SUM(F298:F301)</f>
        <v>45970795.560000002</v>
      </c>
      <c r="G302" s="4">
        <f t="shared" si="25"/>
        <v>39634082.539999999</v>
      </c>
      <c r="H302" s="4">
        <f t="shared" si="25"/>
        <v>34954185.699999996</v>
      </c>
      <c r="I302" s="4">
        <f t="shared" si="25"/>
        <v>36147085.75</v>
      </c>
      <c r="K302" s="7" t="s">
        <v>100</v>
      </c>
      <c r="L302" s="7" t="s">
        <v>85</v>
      </c>
      <c r="M302" s="4">
        <f t="shared" ref="M302:Z302" si="26">SUM(M298:M301)</f>
        <v>36481985.07</v>
      </c>
      <c r="N302" s="4">
        <f t="shared" si="26"/>
        <v>34434953.020000003</v>
      </c>
      <c r="O302" s="4">
        <f t="shared" si="26"/>
        <v>42142743.009999998</v>
      </c>
      <c r="P302" s="4">
        <f t="shared" si="26"/>
        <v>37317438.289999999</v>
      </c>
      <c r="Q302" s="4">
        <f t="shared" si="26"/>
        <v>31145427.070000004</v>
      </c>
      <c r="R302" s="4">
        <f t="shared" si="26"/>
        <v>26685582.219999999</v>
      </c>
      <c r="S302" s="4">
        <f t="shared" si="26"/>
        <v>36952457.890000001</v>
      </c>
      <c r="T302" s="4">
        <f t="shared" si="26"/>
        <v>42943019.909999996</v>
      </c>
      <c r="U302" s="4">
        <f t="shared" si="26"/>
        <v>40518215.630000003</v>
      </c>
      <c r="V302" s="4">
        <f t="shared" si="26"/>
        <v>32624777.32</v>
      </c>
      <c r="W302" s="4">
        <f t="shared" si="26"/>
        <v>37604825.019999996</v>
      </c>
      <c r="X302" s="4">
        <f t="shared" si="26"/>
        <v>33769308.789999999</v>
      </c>
      <c r="Z302" s="4">
        <f t="shared" si="26"/>
        <v>432620733.23999989</v>
      </c>
      <c r="AB302" s="9" t="s">
        <v>203</v>
      </c>
      <c r="AC302" s="7"/>
    </row>
    <row r="303" spans="1:29" s="24" customFormat="1">
      <c r="A303" s="23"/>
      <c r="D303" s="17"/>
      <c r="E303" s="17"/>
      <c r="F303" s="17"/>
      <c r="G303" s="17"/>
      <c r="H303" s="17"/>
      <c r="I303" s="17"/>
    </row>
    <row r="304" spans="1:29" s="24" customFormat="1" ht="15" hidden="1" customHeight="1" outlineLevel="3">
      <c r="A304" s="23"/>
      <c r="B304" s="24" t="s">
        <v>128</v>
      </c>
      <c r="C304" s="19" t="s">
        <v>223</v>
      </c>
      <c r="D304" s="17"/>
      <c r="E304" s="13">
        <v>49111.4</v>
      </c>
      <c r="F304" s="13">
        <v>61397.279999999992</v>
      </c>
      <c r="G304" s="13">
        <v>56674.969999999994</v>
      </c>
      <c r="H304" s="13">
        <v>46767.270000000004</v>
      </c>
      <c r="I304" s="13">
        <v>28527.590000000004</v>
      </c>
      <c r="M304" s="31">
        <v>3159.56</v>
      </c>
      <c r="N304" s="31">
        <v>0</v>
      </c>
      <c r="O304" s="31">
        <v>0</v>
      </c>
      <c r="P304" s="31">
        <v>86.28</v>
      </c>
      <c r="Q304" s="31">
        <v>0</v>
      </c>
      <c r="R304" s="31">
        <v>8965.34</v>
      </c>
      <c r="S304" s="31">
        <v>47623.92</v>
      </c>
      <c r="T304" s="31">
        <v>43466.3</v>
      </c>
      <c r="U304" s="31">
        <v>37665.65</v>
      </c>
      <c r="V304" s="31">
        <v>13351.470000000001</v>
      </c>
      <c r="W304" s="31">
        <v>9448.6299999999992</v>
      </c>
      <c r="X304" s="31">
        <v>288.79000000000002</v>
      </c>
      <c r="Z304" s="13">
        <f t="shared" ref="Z304:Z306" si="27">SUM(M304:X304)</f>
        <v>164055.94</v>
      </c>
    </row>
    <row r="305" spans="1:29" s="24" customFormat="1" ht="15" hidden="1" customHeight="1" outlineLevel="3">
      <c r="A305" s="23"/>
      <c r="B305" s="24" t="s">
        <v>129</v>
      </c>
      <c r="C305" s="24" t="s">
        <v>221</v>
      </c>
      <c r="D305" s="17"/>
      <c r="E305" s="13">
        <v>1686284.2799999998</v>
      </c>
      <c r="F305" s="13">
        <v>2041840.07</v>
      </c>
      <c r="G305" s="13">
        <v>1307859.28</v>
      </c>
      <c r="H305" s="13">
        <v>1552335.1</v>
      </c>
      <c r="I305" s="13">
        <v>1087432.6900000002</v>
      </c>
      <c r="M305" s="31">
        <v>292407.02</v>
      </c>
      <c r="N305" s="31">
        <v>45254.09</v>
      </c>
      <c r="O305" s="31">
        <v>46144.570000000007</v>
      </c>
      <c r="P305" s="31">
        <v>48900.990000000005</v>
      </c>
      <c r="Q305" s="31">
        <v>46186.87</v>
      </c>
      <c r="R305" s="31">
        <v>427906.56999999995</v>
      </c>
      <c r="S305" s="31">
        <v>1987142.39</v>
      </c>
      <c r="T305" s="31">
        <v>2196693.9500000002</v>
      </c>
      <c r="U305" s="31">
        <v>923295.0199999999</v>
      </c>
      <c r="V305" s="31">
        <v>423930.23999999993</v>
      </c>
      <c r="W305" s="31">
        <v>409762.35000000003</v>
      </c>
      <c r="X305" s="31">
        <v>45195.93</v>
      </c>
      <c r="Z305" s="13">
        <f t="shared" si="27"/>
        <v>6892819.9899999993</v>
      </c>
    </row>
    <row r="306" spans="1:29" s="24" customFormat="1" ht="15" hidden="1" customHeight="1" outlineLevel="3">
      <c r="A306" s="23"/>
      <c r="B306" s="24" t="s">
        <v>130</v>
      </c>
      <c r="C306" s="24" t="s">
        <v>222</v>
      </c>
      <c r="D306" s="17"/>
      <c r="E306" s="13">
        <v>3043510.49</v>
      </c>
      <c r="F306" s="13">
        <v>3424853.0500000003</v>
      </c>
      <c r="G306" s="13">
        <v>3674565.9699999997</v>
      </c>
      <c r="H306" s="13">
        <v>3892653.8000000003</v>
      </c>
      <c r="I306" s="13">
        <v>1011911.1699999999</v>
      </c>
      <c r="M306" s="31">
        <v>51885.34</v>
      </c>
      <c r="N306" s="31">
        <v>0</v>
      </c>
      <c r="O306" s="31">
        <v>0</v>
      </c>
      <c r="P306" s="31">
        <v>1784.41</v>
      </c>
      <c r="Q306" s="31">
        <v>47.069999999999936</v>
      </c>
      <c r="R306" s="31">
        <v>288134.94</v>
      </c>
      <c r="S306" s="31">
        <v>1264469.6300000001</v>
      </c>
      <c r="T306" s="31">
        <v>633036.14999999991</v>
      </c>
      <c r="U306" s="31">
        <v>1252101.6000000001</v>
      </c>
      <c r="V306" s="31">
        <v>1205124.04</v>
      </c>
      <c r="W306" s="31">
        <v>377600.18999999994</v>
      </c>
      <c r="X306" s="31">
        <v>558.42999999999995</v>
      </c>
      <c r="Z306" s="13">
        <f t="shared" si="27"/>
        <v>5074741.7999999989</v>
      </c>
    </row>
    <row r="307" spans="1:29" s="24" customFormat="1" collapsed="1">
      <c r="A307" s="23"/>
      <c r="B307" s="26"/>
      <c r="C307" s="39" t="s">
        <v>181</v>
      </c>
      <c r="D307" s="14"/>
      <c r="E307" s="14">
        <f>SUM(E304:E306)</f>
        <v>4778906.17</v>
      </c>
      <c r="F307" s="14">
        <f t="shared" ref="F307:I307" si="28">SUM(F304:F306)</f>
        <v>5528090.4000000004</v>
      </c>
      <c r="G307" s="14">
        <f t="shared" si="28"/>
        <v>5039100.22</v>
      </c>
      <c r="H307" s="14">
        <f t="shared" si="28"/>
        <v>5491756.1699999999</v>
      </c>
      <c r="I307" s="14">
        <f t="shared" si="28"/>
        <v>2127871.4500000002</v>
      </c>
      <c r="K307" t="s">
        <v>185</v>
      </c>
      <c r="M307" s="14">
        <f t="shared" ref="M307:Z307" si="29">SUM(M304:M306)</f>
        <v>347451.92000000004</v>
      </c>
      <c r="N307" s="14">
        <f t="shared" si="29"/>
        <v>45254.09</v>
      </c>
      <c r="O307" s="14">
        <f t="shared" si="29"/>
        <v>46144.570000000007</v>
      </c>
      <c r="P307" s="14">
        <f t="shared" si="29"/>
        <v>50771.680000000008</v>
      </c>
      <c r="Q307" s="14">
        <f t="shared" si="29"/>
        <v>46233.94</v>
      </c>
      <c r="R307" s="14">
        <f t="shared" si="29"/>
        <v>725006.85</v>
      </c>
      <c r="S307" s="14">
        <f t="shared" si="29"/>
        <v>3299235.94</v>
      </c>
      <c r="T307" s="14">
        <f t="shared" si="29"/>
        <v>2873196.4</v>
      </c>
      <c r="U307" s="14">
        <f t="shared" si="29"/>
        <v>2213062.27</v>
      </c>
      <c r="V307" s="14">
        <f t="shared" si="29"/>
        <v>1642405.75</v>
      </c>
      <c r="W307" s="14">
        <f t="shared" si="29"/>
        <v>796811.16999999993</v>
      </c>
      <c r="X307" s="14">
        <f t="shared" si="29"/>
        <v>46043.15</v>
      </c>
      <c r="Z307" s="14">
        <f t="shared" si="29"/>
        <v>12131617.729999999</v>
      </c>
      <c r="AB307" t="s">
        <v>237</v>
      </c>
    </row>
    <row r="308" spans="1:29" s="24" customFormat="1">
      <c r="A308" s="23"/>
      <c r="D308" s="17"/>
      <c r="E308" s="17"/>
      <c r="F308" s="17"/>
      <c r="G308" s="17"/>
      <c r="H308" s="17"/>
      <c r="I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</row>
    <row r="309" spans="1:29" s="24" customFormat="1" ht="15.75" thickBot="1">
      <c r="A309" s="23"/>
      <c r="C309" s="3" t="s">
        <v>36</v>
      </c>
      <c r="D309" s="15"/>
      <c r="E309" s="10">
        <f>E302+E307</f>
        <v>49838868.680000007</v>
      </c>
      <c r="F309" s="10">
        <f t="shared" ref="F309:I309" si="30">F302+F307</f>
        <v>51498885.960000001</v>
      </c>
      <c r="G309" s="10">
        <f t="shared" si="30"/>
        <v>44673182.759999998</v>
      </c>
      <c r="H309" s="10">
        <f t="shared" si="30"/>
        <v>40445941.869999997</v>
      </c>
      <c r="I309" s="10">
        <f t="shared" si="30"/>
        <v>38274957.200000003</v>
      </c>
      <c r="K309" s="9" t="s">
        <v>165</v>
      </c>
      <c r="L309" s="9" t="s">
        <v>85</v>
      </c>
      <c r="M309" s="10">
        <f t="shared" ref="M309:Z309" si="31">M302+M307</f>
        <v>36829436.990000002</v>
      </c>
      <c r="N309" s="10">
        <f t="shared" si="31"/>
        <v>34480207.110000007</v>
      </c>
      <c r="O309" s="10">
        <f t="shared" si="31"/>
        <v>42188887.579999998</v>
      </c>
      <c r="P309" s="10">
        <f t="shared" si="31"/>
        <v>37368209.969999999</v>
      </c>
      <c r="Q309" s="10">
        <f t="shared" si="31"/>
        <v>31191661.010000005</v>
      </c>
      <c r="R309" s="10">
        <f t="shared" si="31"/>
        <v>27410589.07</v>
      </c>
      <c r="S309" s="10">
        <f t="shared" si="31"/>
        <v>40251693.829999998</v>
      </c>
      <c r="T309" s="10">
        <f t="shared" si="31"/>
        <v>45816216.309999995</v>
      </c>
      <c r="U309" s="10">
        <f t="shared" si="31"/>
        <v>42731277.900000006</v>
      </c>
      <c r="V309" s="10">
        <f t="shared" si="31"/>
        <v>34267183.07</v>
      </c>
      <c r="W309" s="10">
        <f t="shared" si="31"/>
        <v>38401636.189999998</v>
      </c>
      <c r="X309" s="10">
        <f t="shared" si="31"/>
        <v>33815351.939999998</v>
      </c>
      <c r="Z309" s="10">
        <f t="shared" si="31"/>
        <v>444752350.96999991</v>
      </c>
      <c r="AB309" s="9"/>
      <c r="AC309" s="9"/>
    </row>
    <row r="310" spans="1:29" s="24" customFormat="1" ht="15.75" thickTop="1">
      <c r="A310" s="23"/>
      <c r="D310" s="17"/>
      <c r="E310" s="17"/>
      <c r="F310" s="17"/>
      <c r="G310" s="17"/>
      <c r="H310" s="17"/>
      <c r="I310" s="17"/>
    </row>
    <row r="311" spans="1:29" s="24" customFormat="1">
      <c r="A311" s="23"/>
      <c r="D311" s="17"/>
      <c r="E311" s="27"/>
      <c r="F311" s="27"/>
      <c r="G311" s="27"/>
      <c r="H311" s="27"/>
      <c r="I311" s="27"/>
    </row>
    <row r="312" spans="1:29" s="24" customFormat="1">
      <c r="A312" s="23"/>
      <c r="D312" s="17"/>
      <c r="E312" s="17"/>
      <c r="F312" s="17"/>
      <c r="G312" s="17"/>
      <c r="H312" s="17"/>
      <c r="I312" s="17"/>
    </row>
    <row r="313" spans="1:29" s="24" customFormat="1">
      <c r="A313" s="23"/>
      <c r="D313" s="17"/>
      <c r="E313" s="17"/>
      <c r="F313" s="17"/>
      <c r="G313" s="17"/>
      <c r="H313" s="17"/>
      <c r="I313" s="17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</row>
    <row r="314" spans="1:29" s="24" customFormat="1">
      <c r="A314" s="23"/>
      <c r="D314" s="17"/>
      <c r="E314" s="17"/>
      <c r="F314" s="17"/>
      <c r="G314" s="17"/>
      <c r="H314" s="17"/>
      <c r="I314" s="17"/>
    </row>
    <row r="315" spans="1:29">
      <c r="C315" s="3"/>
      <c r="D315" s="15"/>
      <c r="E315" s="15"/>
      <c r="F315" s="15"/>
      <c r="G315" s="15"/>
      <c r="H315" s="15"/>
      <c r="I315" s="15"/>
      <c r="J315" s="22"/>
      <c r="K315" s="9"/>
      <c r="L315" s="9"/>
      <c r="AB315" s="9"/>
      <c r="AC315" s="9"/>
    </row>
    <row r="316" spans="1:29">
      <c r="K316" s="7"/>
      <c r="L316" s="7"/>
      <c r="AB316" s="7"/>
      <c r="AC316" s="7"/>
    </row>
  </sheetData>
  <sortState ref="B494:I515">
    <sortCondition ref="B216"/>
  </sortState>
  <pageMargins left="0.25" right="0.25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TORIS Accounts </vt:lpstr>
      <vt:lpstr>Fuel Accounts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Croft</dc:creator>
  <cp:lastModifiedBy> </cp:lastModifiedBy>
  <cp:lastPrinted>2012-02-16T17:49:03Z</cp:lastPrinted>
  <dcterms:created xsi:type="dcterms:W3CDTF">2010-02-24T22:10:15Z</dcterms:created>
  <dcterms:modified xsi:type="dcterms:W3CDTF">2012-02-24T18:21:09Z</dcterms:modified>
</cp:coreProperties>
</file>