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30" activeTab="0"/>
  </bookViews>
  <sheets>
    <sheet name="total NPC alloc" sheetId="1" r:id="rId1"/>
    <sheet name="Spread Comparison" sheetId="2" r:id="rId2"/>
    <sheet name="Sheet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<sst xmlns="http://schemas.openxmlformats.org/spreadsheetml/2006/main" count="120" uniqueCount="105">
  <si>
    <t xml:space="preserve">DESCRIPTION </t>
  </si>
  <si>
    <t>COS</t>
  </si>
  <si>
    <t>Factor</t>
  </si>
  <si>
    <t>F10</t>
  </si>
  <si>
    <t>F30</t>
  </si>
  <si>
    <t>Demand</t>
  </si>
  <si>
    <t>447</t>
  </si>
  <si>
    <t>Sales for Resale</t>
  </si>
  <si>
    <t>F11</t>
  </si>
  <si>
    <t>F85</t>
  </si>
  <si>
    <t>Energy</t>
  </si>
  <si>
    <t>F86</t>
  </si>
  <si>
    <t>F40</t>
  </si>
  <si>
    <t>Customer</t>
  </si>
  <si>
    <t>456</t>
  </si>
  <si>
    <t>Other Electric Revenue</t>
  </si>
  <si>
    <t>Cholla</t>
  </si>
  <si>
    <t>501</t>
  </si>
  <si>
    <t>Fuel Related</t>
  </si>
  <si>
    <t>F90</t>
  </si>
  <si>
    <t>Simple Cycle Combustion Turbine</t>
  </si>
  <si>
    <t>F93</t>
  </si>
  <si>
    <t>F91</t>
  </si>
  <si>
    <t>503</t>
  </si>
  <si>
    <t>Steam From Other Sources</t>
  </si>
  <si>
    <t>F94</t>
  </si>
  <si>
    <t>547</t>
  </si>
  <si>
    <t>Fuel</t>
  </si>
  <si>
    <t>F92</t>
  </si>
  <si>
    <t>555</t>
  </si>
  <si>
    <t>Purchased Power</t>
  </si>
  <si>
    <t>F87</t>
  </si>
  <si>
    <t>F89</t>
  </si>
  <si>
    <t>Seasonal Contracts</t>
  </si>
  <si>
    <t>F88</t>
  </si>
  <si>
    <t>565</t>
  </si>
  <si>
    <t>Transm of Electricity by Others</t>
  </si>
  <si>
    <t>F95</t>
  </si>
  <si>
    <t>F96</t>
  </si>
  <si>
    <t>Utah</t>
  </si>
  <si>
    <t>General</t>
  </si>
  <si>
    <t>Street &amp; Area</t>
  </si>
  <si>
    <t>Traffic</t>
  </si>
  <si>
    <t>Outdoor</t>
  </si>
  <si>
    <t>Mobile</t>
  </si>
  <si>
    <t>Jurisdiction</t>
  </si>
  <si>
    <t>Residential</t>
  </si>
  <si>
    <t>Large Dist.</t>
  </si>
  <si>
    <t>+1 MW</t>
  </si>
  <si>
    <t>Lighting</t>
  </si>
  <si>
    <t>Trans</t>
  </si>
  <si>
    <t>Irrigation</t>
  </si>
  <si>
    <t>Signals</t>
  </si>
  <si>
    <t>Small Dist.</t>
  </si>
  <si>
    <t>Home Park</t>
  </si>
  <si>
    <t>Industrial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</si>
  <si>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</si>
  <si>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</si>
  <si>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</si>
  <si>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</si>
  <si>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</si>
  <si>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</si>
  <si>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</si>
  <si>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</si>
  <si>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Sch 25</t>
  </si>
  <si>
    <t>Cust A</t>
  </si>
  <si>
    <t>Cust B</t>
  </si>
  <si>
    <t>Cust C</t>
  </si>
  <si>
    <t>TOTAL NPC</t>
  </si>
  <si>
    <t>Attachment OCS 7.1, COS UT Jun 2012.xlsm</t>
  </si>
  <si>
    <t>Total Utah</t>
  </si>
  <si>
    <t>Total</t>
  </si>
  <si>
    <t>The EBA will be applicable to Schedule 31 customers (back-up, etc), but this class is not included in the COSS. It is very small.</t>
  </si>
  <si>
    <t>NOTES:</t>
  </si>
  <si>
    <t>SOURCE:</t>
  </si>
  <si>
    <t>(1)</t>
  </si>
  <si>
    <t>Class % of NPC</t>
  </si>
  <si>
    <t>A</t>
  </si>
  <si>
    <t>Difference</t>
  </si>
  <si>
    <t>Customer Class</t>
  </si>
  <si>
    <t>%</t>
  </si>
  <si>
    <t>Residential (Schs. 1, 2, 3)</t>
  </si>
  <si>
    <t>General Service (Schs. 6, 6A, 6B)</t>
  </si>
  <si>
    <t>General Service &gt; 1 MW (Sch. 8)</t>
  </si>
  <si>
    <t>Lighting (Schs. 7,11,12)</t>
  </si>
  <si>
    <t>General Service - High Voltage (Schs. 9, 9A)</t>
  </si>
  <si>
    <t>Irrigation (Schs. 10, 10 TOD)</t>
  </si>
  <si>
    <t>Metered Outdoor Lighting (Sch. 15)</t>
  </si>
  <si>
    <t>Traffic Signals (Sch. 15)</t>
  </si>
  <si>
    <t>Electric Furnace (Sch. 21)</t>
  </si>
  <si>
    <t>General Service - Small (Sch. 23)</t>
  </si>
  <si>
    <t>Mobile Home Park (Sch. 25)</t>
  </si>
  <si>
    <t>Back-Up, Maint., &amp; Suppl. Service (Sch. 31)</t>
  </si>
  <si>
    <t>Security Area Lighting Contracts (PTL)</t>
  </si>
  <si>
    <t>Street Lighting Contracts (77)</t>
  </si>
  <si>
    <t>Industrial Customer A</t>
  </si>
  <si>
    <t>Industrial Customer B</t>
  </si>
  <si>
    <t>Industrial Customer C</t>
  </si>
  <si>
    <r>
      <t xml:space="preserve">Last GRC Ordered Revenue Increase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</si>
  <si>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Class % of NPC Allocator </t>
    </r>
    <r>
      <rPr>
        <b/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</si>
  <si>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rFont val="Arial"/>
        <family val="0"/>
      </rPr>
      <t xml:space="preserve"> Line 35 from NPC Allocator Sheet</t>
    </r>
  </si>
  <si>
    <t>OCS Exhibit 1.1</t>
  </si>
  <si>
    <t>page 2 of 2</t>
  </si>
  <si>
    <t>page 1 of 2</t>
  </si>
  <si>
    <r>
      <rPr>
        <vertAlign val="superscript"/>
        <sz val="10"/>
        <color indexed="8"/>
        <rFont val="Arial"/>
        <family val="2"/>
      </rPr>
      <t>1</t>
    </r>
    <r>
      <rPr>
        <sz val="10"/>
        <rFont val="Arial"/>
        <family val="0"/>
      </rPr>
      <t xml:space="preserve"> Exhibit A - Stipulation Rate Spread, Commission Order 10-035-124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</si>
</sst>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;[Red]0"/>
    <numFmt numFmtId="166" formatCode="dd\-mmm\-yy_)"/>
    <numFmt numFmtId="167" formatCode="0_);\(0\)"/>
    <numFmt numFmtId="168" formatCode="_(* #,##0_);_(* \(#,##0\);_(* &quot;-&quot;??_);_(@_)"/>
    <numFmt numFmtId="169" formatCode="0.0%"/>
    <numFmt numFmtId="170" formatCode="#,##0_);[Red]\(#,##0\);&quot;-     &quot;"/>
    <numFmt numFmtId="171" formatCode="&quot;$&quot;#,##0.00"/>
    <numFmt numFmtId="172" formatCode="_(* #,##0.000_);_(* \(#,##0.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Swiss"/>
      <family val="2"/>
    </font>
    <font>
      <sz val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166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6" fontId="1" fillId="0" borderId="0" xfId="56" applyFont="1" applyFill="1" applyAlignment="1">
      <alignment horizontal="left"/>
    </xf>
    <xf numFmtId="166" fontId="1" fillId="0" borderId="0" xfId="56" applyFont="1" applyFill="1" applyAlignment="1">
      <alignment/>
    </xf>
    <xf numFmtId="166" fontId="1" fillId="0" borderId="0" xfId="56" applyFont="1" applyFill="1" applyAlignment="1">
      <alignment horizontal="center"/>
    </xf>
    <xf numFmtId="43" fontId="1" fillId="0" borderId="0" xfId="42" applyFont="1" applyFill="1" applyAlignment="1">
      <alignment/>
    </xf>
    <xf numFmtId="169" fontId="1" fillId="0" borderId="0" xfId="59" applyNumberFormat="1" applyFont="1" applyFill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1" fillId="0" borderId="0" xfId="56" applyFont="1" applyFill="1" applyAlignment="1" quotePrefix="1">
      <alignment/>
    </xf>
    <xf numFmtId="172" fontId="1" fillId="0" borderId="0" xfId="42" applyNumberFormat="1" applyFont="1" applyFill="1" applyAlignment="1">
      <alignment/>
    </xf>
    <xf numFmtId="0" fontId="0" fillId="0" borderId="0" xfId="55" applyFont="1" applyAlignment="1" applyProtection="1">
      <alignment horizontal="center" wrapText="1"/>
      <protection locked="0"/>
    </xf>
    <xf numFmtId="0" fontId="42" fillId="0" borderId="0" xfId="55" applyFont="1" applyBorder="1" applyAlignment="1" applyProtection="1">
      <alignment horizontal="center" wrapText="1"/>
      <protection locked="0"/>
    </xf>
    <xf numFmtId="0" fontId="4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2" fillId="0" borderId="10" xfId="55" applyFont="1" applyBorder="1" applyAlignment="1" applyProtection="1">
      <alignment horizontal="center" wrapText="1"/>
      <protection locked="0"/>
    </xf>
    <xf numFmtId="0" fontId="42" fillId="0" borderId="10" xfId="0" applyFont="1" applyBorder="1" applyAlignment="1">
      <alignment horizontal="center" wrapText="1"/>
    </xf>
    <xf numFmtId="0" fontId="42" fillId="0" borderId="10" xfId="55" applyFont="1" applyFill="1" applyBorder="1" applyAlignment="1" applyProtection="1">
      <alignment horizontal="center" wrapText="1"/>
      <protection locked="0"/>
    </xf>
    <xf numFmtId="0" fontId="0" fillId="0" borderId="0" xfId="55" applyFont="1" applyBorder="1" applyAlignment="1" applyProtection="1">
      <alignment horizontal="left" wrapText="1"/>
      <protection locked="0"/>
    </xf>
    <xf numFmtId="10" fontId="0" fillId="0" borderId="0" xfId="55" applyNumberFormat="1" applyFont="1" applyBorder="1" applyAlignment="1" applyProtection="1">
      <alignment horizontal="center" wrapText="1"/>
      <protection locked="0"/>
    </xf>
    <xf numFmtId="10" fontId="0" fillId="0" borderId="0" xfId="0" applyNumberFormat="1" applyFont="1" applyAlignment="1">
      <alignment horizontal="center" wrapText="1"/>
    </xf>
    <xf numFmtId="169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166" fontId="6" fillId="0" borderId="0" xfId="56" applyFont="1" applyFill="1" applyAlignment="1">
      <alignment horizontal="left"/>
    </xf>
    <xf numFmtId="166" fontId="6" fillId="0" borderId="0" xfId="56" applyFont="1" applyFill="1" applyAlignment="1">
      <alignment/>
    </xf>
    <xf numFmtId="166" fontId="6" fillId="0" borderId="0" xfId="56" applyFont="1" applyFill="1" applyAlignment="1">
      <alignment horizontal="center"/>
    </xf>
    <xf numFmtId="43" fontId="6" fillId="0" borderId="0" xfId="42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3" fontId="7" fillId="0" borderId="0" xfId="42" applyFont="1" applyFill="1" applyAlignment="1">
      <alignment/>
    </xf>
    <xf numFmtId="0" fontId="6" fillId="0" borderId="11" xfId="0" applyFont="1" applyFill="1" applyBorder="1" applyAlignment="1">
      <alignment horizontal="center"/>
    </xf>
    <xf numFmtId="168" fontId="6" fillId="0" borderId="0" xfId="42" applyNumberFormat="1" applyFont="1" applyFill="1" applyAlignment="1" applyProtection="1">
      <alignment/>
      <protection/>
    </xf>
    <xf numFmtId="2" fontId="6" fillId="0" borderId="11" xfId="0" applyNumberFormat="1" applyFont="1" applyFill="1" applyBorder="1" applyAlignment="1">
      <alignment horizontal="center"/>
    </xf>
    <xf numFmtId="168" fontId="6" fillId="0" borderId="0" xfId="42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68" fontId="6" fillId="0" borderId="10" xfId="42" applyNumberFormat="1" applyFont="1" applyFill="1" applyBorder="1" applyAlignment="1" applyProtection="1">
      <alignment/>
      <protection/>
    </xf>
    <xf numFmtId="166" fontId="6" fillId="33" borderId="0" xfId="56" applyFont="1" applyFill="1" applyAlignment="1">
      <alignment/>
    </xf>
    <xf numFmtId="10" fontId="6" fillId="33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Generatio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8"/>
  <sheetViews>
    <sheetView tabSelected="1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0.00390625" style="1" customWidth="1"/>
    <col min="2" max="2" width="3.140625" style="2" customWidth="1"/>
    <col min="3" max="3" width="38.7109375" style="2" customWidth="1"/>
    <col min="4" max="4" width="8.140625" style="3" bestFit="1" customWidth="1"/>
    <col min="5" max="5" width="6.421875" style="4" hidden="1" customWidth="1"/>
    <col min="6" max="6" width="14.8515625" style="2" bestFit="1" customWidth="1"/>
    <col min="7" max="8" width="14.421875" style="2" bestFit="1" customWidth="1"/>
    <col min="9" max="9" width="13.28125" style="2" bestFit="1" customWidth="1"/>
    <col min="10" max="10" width="15.57421875" style="2" bestFit="1" customWidth="1"/>
    <col min="11" max="11" width="14.421875" style="2" bestFit="1" customWidth="1"/>
    <col min="12" max="12" width="12.00390625" style="2" bestFit="1" customWidth="1"/>
    <col min="13" max="13" width="10.28125" style="2" bestFit="1" customWidth="1"/>
    <col min="14" max="14" width="10.57421875" style="2" customWidth="1"/>
    <col min="15" max="15" width="13.28125" style="2" bestFit="1" customWidth="1"/>
    <col min="16" max="16" width="12.57421875" style="2" bestFit="1" customWidth="1"/>
    <col min="17" max="17" width="12.28125" style="2" customWidth="1"/>
    <col min="18" max="18" width="16.00390625" style="2" bestFit="1" customWidth="1"/>
    <col min="19" max="19" width="15.140625" style="2" customWidth="1"/>
  </cols>
  <sheetData>
    <row r="2" spans="1:19" ht="15">
      <c r="A2" s="25"/>
      <c r="B2" s="26"/>
      <c r="C2" s="26"/>
      <c r="D2" s="27"/>
      <c r="E2" s="28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101</v>
      </c>
    </row>
    <row r="3" spans="1:19" ht="15">
      <c r="A3" s="25"/>
      <c r="B3" s="26"/>
      <c r="C3" s="26"/>
      <c r="D3" s="27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103</v>
      </c>
    </row>
    <row r="4" spans="1:19" ht="15">
      <c r="A4" s="25"/>
      <c r="B4" s="26"/>
      <c r="C4" s="26"/>
      <c r="D4" s="27"/>
      <c r="E4" s="2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">
      <c r="A5" s="25"/>
      <c r="B5" s="26"/>
      <c r="C5" s="26"/>
      <c r="D5" s="27"/>
      <c r="E5" s="2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4.75" customHeight="1">
      <c r="A6" s="29"/>
      <c r="B6" s="30"/>
      <c r="C6" s="30"/>
      <c r="D6" s="31"/>
      <c r="E6" s="28"/>
      <c r="F6" s="31" t="s">
        <v>39</v>
      </c>
      <c r="G6" s="31"/>
      <c r="H6" s="31" t="s">
        <v>40</v>
      </c>
      <c r="I6" s="31" t="s">
        <v>40</v>
      </c>
      <c r="J6" s="31" t="s">
        <v>41</v>
      </c>
      <c r="K6" s="31" t="s">
        <v>40</v>
      </c>
      <c r="L6" s="31"/>
      <c r="M6" s="31" t="s">
        <v>42</v>
      </c>
      <c r="N6" s="31" t="s">
        <v>43</v>
      </c>
      <c r="O6" s="31" t="s">
        <v>40</v>
      </c>
      <c r="P6" s="31" t="s">
        <v>44</v>
      </c>
      <c r="Q6" s="31"/>
      <c r="R6" s="31"/>
      <c r="S6" s="31"/>
    </row>
    <row r="7" spans="1:19" ht="24.75" customHeight="1">
      <c r="A7" s="29"/>
      <c r="B7" s="30"/>
      <c r="C7" s="30"/>
      <c r="D7" s="31" t="s">
        <v>1</v>
      </c>
      <c r="E7" s="28"/>
      <c r="F7" s="31" t="s">
        <v>45</v>
      </c>
      <c r="G7" s="31" t="s">
        <v>46</v>
      </c>
      <c r="H7" s="31" t="s">
        <v>47</v>
      </c>
      <c r="I7" s="31" t="s">
        <v>48</v>
      </c>
      <c r="J7" s="31" t="s">
        <v>49</v>
      </c>
      <c r="K7" s="31" t="s">
        <v>50</v>
      </c>
      <c r="L7" s="31" t="s">
        <v>51</v>
      </c>
      <c r="M7" s="31" t="s">
        <v>52</v>
      </c>
      <c r="N7" s="31" t="s">
        <v>49</v>
      </c>
      <c r="O7" s="31" t="s">
        <v>53</v>
      </c>
      <c r="P7" s="31" t="s">
        <v>54</v>
      </c>
      <c r="Q7" s="31" t="s">
        <v>55</v>
      </c>
      <c r="R7" s="31" t="s">
        <v>55</v>
      </c>
      <c r="S7" s="31" t="s">
        <v>55</v>
      </c>
    </row>
    <row r="8" spans="1:19" ht="24.75" customHeight="1">
      <c r="A8" s="29"/>
      <c r="B8" s="32"/>
      <c r="C8" s="33" t="s">
        <v>0</v>
      </c>
      <c r="D8" s="33" t="s">
        <v>2</v>
      </c>
      <c r="E8" s="34"/>
      <c r="F8" s="33" t="s">
        <v>71</v>
      </c>
      <c r="G8" s="33" t="s">
        <v>56</v>
      </c>
      <c r="H8" s="33" t="s">
        <v>57</v>
      </c>
      <c r="I8" s="33" t="s">
        <v>58</v>
      </c>
      <c r="J8" s="33" t="s">
        <v>59</v>
      </c>
      <c r="K8" s="33" t="s">
        <v>60</v>
      </c>
      <c r="L8" s="33" t="s">
        <v>61</v>
      </c>
      <c r="M8" s="33" t="s">
        <v>62</v>
      </c>
      <c r="N8" s="33" t="s">
        <v>62</v>
      </c>
      <c r="O8" s="33" t="s">
        <v>63</v>
      </c>
      <c r="P8" s="33" t="s">
        <v>64</v>
      </c>
      <c r="Q8" s="33" t="s">
        <v>65</v>
      </c>
      <c r="R8" s="33" t="s">
        <v>66</v>
      </c>
      <c r="S8" s="33" t="s">
        <v>67</v>
      </c>
    </row>
    <row r="9" spans="1:19" ht="24.75" customHeight="1">
      <c r="A9" s="29"/>
      <c r="B9" s="30"/>
      <c r="C9" s="30"/>
      <c r="D9" s="35"/>
      <c r="E9" s="2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24.75" customHeight="1">
      <c r="A10" s="29" t="s">
        <v>6</v>
      </c>
      <c r="B10" s="30" t="s">
        <v>7</v>
      </c>
      <c r="C10" s="30"/>
      <c r="D10" s="37" t="s">
        <v>8</v>
      </c>
      <c r="E10" s="28"/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</row>
    <row r="11" spans="1:19" ht="24.75" customHeight="1">
      <c r="A11" s="29"/>
      <c r="B11" s="30"/>
      <c r="C11" s="30" t="s">
        <v>5</v>
      </c>
      <c r="D11" s="37" t="s">
        <v>9</v>
      </c>
      <c r="E11" s="28"/>
      <c r="F11" s="36">
        <v>203585740.59034088</v>
      </c>
      <c r="G11" s="36">
        <v>68494206.76938398</v>
      </c>
      <c r="H11" s="36">
        <v>56686475.57368962</v>
      </c>
      <c r="I11" s="36">
        <v>18474964.558297973</v>
      </c>
      <c r="J11" s="36">
        <v>428199.4608442348</v>
      </c>
      <c r="K11" s="36">
        <v>34932795.409990445</v>
      </c>
      <c r="L11" s="36">
        <v>1130676.2715519527</v>
      </c>
      <c r="M11" s="36">
        <v>42356.141663486975</v>
      </c>
      <c r="N11" s="36">
        <v>85746.75281605992</v>
      </c>
      <c r="O11" s="36">
        <v>13290373.631192027</v>
      </c>
      <c r="P11" s="36">
        <v>123357.10754772765</v>
      </c>
      <c r="Q11" s="36">
        <v>1764134.817230789</v>
      </c>
      <c r="R11" s="36">
        <v>4518750.926879412</v>
      </c>
      <c r="S11" s="36">
        <v>3613703.1692531644</v>
      </c>
    </row>
    <row r="12" spans="1:19" ht="24.75" customHeight="1">
      <c r="A12" s="29"/>
      <c r="B12" s="30"/>
      <c r="C12" s="30" t="s">
        <v>10</v>
      </c>
      <c r="D12" s="35" t="s">
        <v>11</v>
      </c>
      <c r="E12" s="28"/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spans="1:19" ht="24.75" customHeight="1">
      <c r="A13" s="29"/>
      <c r="B13" s="30"/>
      <c r="C13" s="30"/>
      <c r="D13" s="35"/>
      <c r="E13" s="2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24.75" customHeight="1">
      <c r="A14" s="29" t="s">
        <v>14</v>
      </c>
      <c r="B14" s="30" t="s">
        <v>15</v>
      </c>
      <c r="C14" s="30"/>
      <c r="D14" s="35" t="s">
        <v>77</v>
      </c>
      <c r="E14" s="28"/>
      <c r="F14" s="36">
        <v>-60653.5399999991</v>
      </c>
      <c r="G14" s="36">
        <v>-20735.49199264983</v>
      </c>
      <c r="H14" s="36">
        <v>-16894.40188523438</v>
      </c>
      <c r="I14" s="36">
        <v>-5422.176313920513</v>
      </c>
      <c r="J14" s="36">
        <v>-111.55102783178353</v>
      </c>
      <c r="K14" s="36">
        <v>-10195.239465185794</v>
      </c>
      <c r="L14" s="36">
        <v>-421.1682680086226</v>
      </c>
      <c r="M14" s="36">
        <v>-12.241506085628359</v>
      </c>
      <c r="N14" s="36">
        <v>-22.349107222879265</v>
      </c>
      <c r="O14" s="36">
        <v>-3983.644416070933</v>
      </c>
      <c r="P14" s="36">
        <v>-36.90280429418462</v>
      </c>
      <c r="Q14" s="36">
        <v>-513.2016827888318</v>
      </c>
      <c r="R14" s="36">
        <v>-1279.1371953212351</v>
      </c>
      <c r="S14" s="36">
        <v>-1026.494335385377</v>
      </c>
    </row>
    <row r="15" spans="1:19" ht="24.75" customHeight="1">
      <c r="A15" s="29"/>
      <c r="B15" s="30"/>
      <c r="C15" s="30" t="s">
        <v>5</v>
      </c>
      <c r="D15" s="37" t="s">
        <v>3</v>
      </c>
      <c r="E15" s="28"/>
      <c r="F15" s="36">
        <v>70582293.37233515</v>
      </c>
      <c r="G15" s="36">
        <v>24129630.016897764</v>
      </c>
      <c r="H15" s="36">
        <v>19659801.995148633</v>
      </c>
      <c r="I15" s="36">
        <v>6309718.061556772</v>
      </c>
      <c r="J15" s="36">
        <v>129810.52152221568</v>
      </c>
      <c r="K15" s="36">
        <v>11864071.337965393</v>
      </c>
      <c r="L15" s="36">
        <v>490108.1915735628</v>
      </c>
      <c r="M15" s="36">
        <v>14245.285947423861</v>
      </c>
      <c r="N15" s="36">
        <v>26007.373670574714</v>
      </c>
      <c r="O15" s="36">
        <v>4635716.669406524</v>
      </c>
      <c r="P15" s="36">
        <v>42943.327051043765</v>
      </c>
      <c r="Q15" s="36">
        <v>597206.3134134173</v>
      </c>
      <c r="R15" s="36">
        <v>1488515.7909392521</v>
      </c>
      <c r="S15" s="36">
        <v>1194518.4872425706</v>
      </c>
    </row>
    <row r="16" spans="1:19" ht="24.75" customHeight="1">
      <c r="A16" s="29"/>
      <c r="B16" s="30"/>
      <c r="C16" s="30" t="s">
        <v>10</v>
      </c>
      <c r="D16" s="35" t="s">
        <v>4</v>
      </c>
      <c r="E16" s="28"/>
      <c r="F16" s="36">
        <v>3283915.3939393777</v>
      </c>
      <c r="G16" s="36">
        <v>979052.3201264038</v>
      </c>
      <c r="H16" s="36">
        <v>889950.0079395846</v>
      </c>
      <c r="I16" s="36">
        <v>314810.8018236661</v>
      </c>
      <c r="J16" s="36">
        <v>12292.681615603551</v>
      </c>
      <c r="K16" s="36">
        <v>619559.7595852459</v>
      </c>
      <c r="L16" s="36">
        <v>26825.992372100573</v>
      </c>
      <c r="M16" s="36">
        <v>793.3951094316061</v>
      </c>
      <c r="N16" s="36">
        <v>2426.109492478171</v>
      </c>
      <c r="O16" s="36">
        <v>202021.8098403932</v>
      </c>
      <c r="P16" s="36">
        <v>1754.379912115956</v>
      </c>
      <c r="Q16" s="36">
        <v>33634.20009239797</v>
      </c>
      <c r="R16" s="36">
        <v>123630.50971172248</v>
      </c>
      <c r="S16" s="36">
        <v>77163.42631823309</v>
      </c>
    </row>
    <row r="17" spans="1:19" ht="24.75" customHeight="1">
      <c r="A17" s="29"/>
      <c r="B17" s="30"/>
      <c r="C17" s="30" t="s">
        <v>13</v>
      </c>
      <c r="D17" s="35" t="s">
        <v>12</v>
      </c>
      <c r="E17" s="28"/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</row>
    <row r="18" spans="1:19" ht="24.75" customHeight="1">
      <c r="A18" s="29"/>
      <c r="B18" s="30"/>
      <c r="C18" s="30"/>
      <c r="D18" s="35"/>
      <c r="E18" s="28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24.75" customHeight="1">
      <c r="A19" s="29" t="s">
        <v>17</v>
      </c>
      <c r="B19" s="30" t="s">
        <v>18</v>
      </c>
      <c r="C19" s="30"/>
      <c r="D19" s="37" t="s">
        <v>19</v>
      </c>
      <c r="E19" s="28"/>
      <c r="F19" s="36">
        <v>296979486.63214225</v>
      </c>
      <c r="G19" s="36">
        <v>88342665.14815061</v>
      </c>
      <c r="H19" s="36">
        <v>80533770.98211092</v>
      </c>
      <c r="I19" s="36">
        <v>28528924.08778306</v>
      </c>
      <c r="J19" s="36">
        <v>1116111.6655114666</v>
      </c>
      <c r="K19" s="36">
        <v>56145588.8393679</v>
      </c>
      <c r="L19" s="36">
        <v>2319543.715388433</v>
      </c>
      <c r="M19" s="36">
        <v>71944.3068682715</v>
      </c>
      <c r="N19" s="36">
        <v>219868.6358292441</v>
      </c>
      <c r="O19" s="36">
        <v>18277694.404221885</v>
      </c>
      <c r="P19" s="36">
        <v>158660.3610724155</v>
      </c>
      <c r="Q19" s="36">
        <v>3050160.404825977</v>
      </c>
      <c r="R19" s="36">
        <v>11220003.795137659</v>
      </c>
      <c r="S19" s="36">
        <v>6994550.2858744105</v>
      </c>
    </row>
    <row r="20" spans="1:19" ht="24.75" customHeight="1">
      <c r="A20" s="29"/>
      <c r="B20" s="30"/>
      <c r="C20" s="39" t="s">
        <v>16</v>
      </c>
      <c r="D20" s="35" t="s">
        <v>22</v>
      </c>
      <c r="E20" s="28"/>
      <c r="F20" s="36">
        <v>23109930.70609252</v>
      </c>
      <c r="G20" s="36">
        <v>6887617.008312167</v>
      </c>
      <c r="H20" s="36">
        <v>6264596.3567295745</v>
      </c>
      <c r="I20" s="36">
        <v>2219331.6955472147</v>
      </c>
      <c r="J20" s="36">
        <v>87000.89832536486</v>
      </c>
      <c r="K20" s="36">
        <v>4365853.970471111</v>
      </c>
      <c r="L20" s="36">
        <v>173621.83208641273</v>
      </c>
      <c r="M20" s="36">
        <v>5598.022971782463</v>
      </c>
      <c r="N20" s="36">
        <v>17065.610999872282</v>
      </c>
      <c r="O20" s="36">
        <v>1422970.8444069</v>
      </c>
      <c r="P20" s="36">
        <v>12366.524047466295</v>
      </c>
      <c r="Q20" s="36">
        <v>237533.45039782076</v>
      </c>
      <c r="R20" s="36">
        <v>873002.0279337766</v>
      </c>
      <c r="S20" s="36">
        <v>543372.4638630594</v>
      </c>
    </row>
    <row r="21" spans="1:19" ht="24.75" customHeight="1">
      <c r="A21" s="29"/>
      <c r="B21" s="30"/>
      <c r="C21" s="39"/>
      <c r="D21" s="35"/>
      <c r="E21" s="2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24.75" customHeight="1">
      <c r="A22" s="29" t="s">
        <v>23</v>
      </c>
      <c r="B22" s="30" t="s">
        <v>24</v>
      </c>
      <c r="C22" s="30"/>
      <c r="D22" s="37" t="s">
        <v>25</v>
      </c>
      <c r="E22" s="28"/>
      <c r="F22" s="36">
        <v>1562656.2507190679</v>
      </c>
      <c r="G22" s="36">
        <v>465183.2338078061</v>
      </c>
      <c r="H22" s="36">
        <v>423660.7996605972</v>
      </c>
      <c r="I22" s="36">
        <v>150195.98354427423</v>
      </c>
      <c r="J22" s="36">
        <v>5877.361278018224</v>
      </c>
      <c r="K22" s="36">
        <v>295455.5709063325</v>
      </c>
      <c r="L22" s="36">
        <v>11826.726639372211</v>
      </c>
      <c r="M22" s="36">
        <v>379.75898260455364</v>
      </c>
      <c r="N22" s="36">
        <v>1160.8220077293088</v>
      </c>
      <c r="O22" s="36">
        <v>96220.84983910107</v>
      </c>
      <c r="P22" s="36">
        <v>837.7675264766651</v>
      </c>
      <c r="Q22" s="36">
        <v>16030.203175313542</v>
      </c>
      <c r="R22" s="36">
        <v>59068.88837366956</v>
      </c>
      <c r="S22" s="36">
        <v>36758.28497777263</v>
      </c>
    </row>
    <row r="23" spans="1:19" ht="24.75" customHeight="1">
      <c r="A23" s="29"/>
      <c r="B23" s="30"/>
      <c r="C23" s="30"/>
      <c r="D23" s="35"/>
      <c r="E23" s="28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24.75" customHeight="1">
      <c r="A24" s="29" t="s">
        <v>26</v>
      </c>
      <c r="B24" s="30" t="s">
        <v>27</v>
      </c>
      <c r="C24" s="30"/>
      <c r="D24" s="35" t="s">
        <v>28</v>
      </c>
      <c r="E24" s="28"/>
      <c r="F24" s="36">
        <v>199526805.424891</v>
      </c>
      <c r="G24" s="36">
        <v>59819485.04447793</v>
      </c>
      <c r="H24" s="36">
        <v>54110346.96424603</v>
      </c>
      <c r="I24" s="36">
        <v>19113193.06759448</v>
      </c>
      <c r="J24" s="36">
        <v>746005.3440221066</v>
      </c>
      <c r="K24" s="36">
        <v>37509883.87956902</v>
      </c>
      <c r="L24" s="36">
        <v>1463988.7156074515</v>
      </c>
      <c r="M24" s="36">
        <v>48131.76060586472</v>
      </c>
      <c r="N24" s="36">
        <v>146806.0783988151</v>
      </c>
      <c r="O24" s="36">
        <v>12292317.253616862</v>
      </c>
      <c r="P24" s="36">
        <v>107564.82568144843</v>
      </c>
      <c r="Q24" s="36">
        <v>2039302.885850094</v>
      </c>
      <c r="R24" s="36">
        <v>7454528.8678547675</v>
      </c>
      <c r="S24" s="36">
        <v>4675250.737365782</v>
      </c>
    </row>
    <row r="25" spans="1:19" ht="24.75" customHeight="1">
      <c r="A25" s="29"/>
      <c r="B25" s="30"/>
      <c r="C25" s="39" t="s">
        <v>20</v>
      </c>
      <c r="D25" s="35" t="s">
        <v>21</v>
      </c>
      <c r="E25" s="28"/>
      <c r="F25" s="36">
        <v>15955493.782871423</v>
      </c>
      <c r="G25" s="36">
        <v>4723000.2901219195</v>
      </c>
      <c r="H25" s="36">
        <v>4325071.061952778</v>
      </c>
      <c r="I25" s="36">
        <v>1534605.4303468813</v>
      </c>
      <c r="J25" s="36">
        <v>60093.91780966389</v>
      </c>
      <c r="K25" s="36">
        <v>3029982.4625221468</v>
      </c>
      <c r="L25" s="36">
        <v>128631.11207822333</v>
      </c>
      <c r="M25" s="36">
        <v>3871.6663715779277</v>
      </c>
      <c r="N25" s="36">
        <v>11877.673510984985</v>
      </c>
      <c r="O25" s="36">
        <v>981388.5805022437</v>
      </c>
      <c r="P25" s="36">
        <v>8487.348885406058</v>
      </c>
      <c r="Q25" s="36">
        <v>164056.41970142428</v>
      </c>
      <c r="R25" s="36">
        <v>607078.7451763445</v>
      </c>
      <c r="S25" s="36">
        <v>377349.0738918284</v>
      </c>
    </row>
    <row r="26" spans="1:19" ht="24.75" customHeight="1">
      <c r="A26" s="29"/>
      <c r="B26" s="30"/>
      <c r="C26" s="30"/>
      <c r="D26" s="35"/>
      <c r="E26" s="28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24.75" customHeight="1">
      <c r="A27" s="29" t="s">
        <v>29</v>
      </c>
      <c r="B27" s="30" t="s">
        <v>30</v>
      </c>
      <c r="C27" s="30"/>
      <c r="D27" s="37"/>
      <c r="E27" s="28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24.75" customHeight="1">
      <c r="A28" s="29"/>
      <c r="B28" s="30"/>
      <c r="C28" s="39" t="s">
        <v>5</v>
      </c>
      <c r="D28" s="37" t="s">
        <v>31</v>
      </c>
      <c r="E28" s="28"/>
      <c r="F28" s="36">
        <v>237583012.19782406</v>
      </c>
      <c r="G28" s="36">
        <v>79587872.30252859</v>
      </c>
      <c r="H28" s="36">
        <v>66723000.404819444</v>
      </c>
      <c r="I28" s="36">
        <v>21395419.83900974</v>
      </c>
      <c r="J28" s="36">
        <v>418465.4476367862</v>
      </c>
      <c r="K28" s="36">
        <v>40434076.16635529</v>
      </c>
      <c r="L28" s="36">
        <v>1618509.5599152315</v>
      </c>
      <c r="M28" s="36">
        <v>49048.83484271309</v>
      </c>
      <c r="N28" s="36">
        <v>83362.82130244907</v>
      </c>
      <c r="O28" s="36">
        <v>15665820.210171115</v>
      </c>
      <c r="P28" s="36">
        <v>141983.072574337</v>
      </c>
      <c r="Q28" s="36">
        <v>2040975.3217744427</v>
      </c>
      <c r="R28" s="36">
        <v>5359716.541382114</v>
      </c>
      <c r="S28" s="36">
        <v>4064761.6755118747</v>
      </c>
    </row>
    <row r="29" spans="1:19" ht="24.75" customHeight="1">
      <c r="A29" s="29"/>
      <c r="B29" s="30"/>
      <c r="C29" s="39" t="s">
        <v>10</v>
      </c>
      <c r="D29" s="35" t="s">
        <v>32</v>
      </c>
      <c r="E29" s="28"/>
      <c r="F29" s="36">
        <v>17846944.043180153</v>
      </c>
      <c r="G29" s="36">
        <v>5350480.941166536</v>
      </c>
      <c r="H29" s="36">
        <v>4845995.487530843</v>
      </c>
      <c r="I29" s="36">
        <v>1708416.4867771035</v>
      </c>
      <c r="J29" s="36">
        <v>66357.59456869043</v>
      </c>
      <c r="K29" s="36">
        <v>3346186.270181065</v>
      </c>
      <c r="L29" s="36">
        <v>143731.99092081602</v>
      </c>
      <c r="M29" s="36">
        <v>4262.9427916752065</v>
      </c>
      <c r="N29" s="36">
        <v>13103.893241773605</v>
      </c>
      <c r="O29" s="36">
        <v>1097618.5951065635</v>
      </c>
      <c r="P29" s="36">
        <v>9569.890668918493</v>
      </c>
      <c r="Q29" s="36">
        <v>182650.3506071616</v>
      </c>
      <c r="R29" s="36">
        <v>662638.8885732783</v>
      </c>
      <c r="S29" s="36">
        <v>415930.71104572626</v>
      </c>
    </row>
    <row r="30" spans="1:19" ht="24.75" customHeight="1">
      <c r="A30" s="29"/>
      <c r="B30" s="30"/>
      <c r="C30" s="39" t="s">
        <v>33</v>
      </c>
      <c r="D30" s="35" t="s">
        <v>34</v>
      </c>
      <c r="E30" s="28"/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24.75" customHeight="1">
      <c r="A31" s="29"/>
      <c r="B31" s="30"/>
      <c r="C31" s="30"/>
      <c r="D31" s="35"/>
      <c r="E31" s="28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24.75" customHeight="1">
      <c r="A32" s="29" t="s">
        <v>35</v>
      </c>
      <c r="B32" s="30" t="s">
        <v>36</v>
      </c>
      <c r="C32" s="30"/>
      <c r="D32" s="37" t="s">
        <v>37</v>
      </c>
      <c r="E32" s="28"/>
      <c r="F32" s="36">
        <v>58123144.44395898</v>
      </c>
      <c r="G32" s="36">
        <v>19420472.57706233</v>
      </c>
      <c r="H32" s="36">
        <v>16284683.191820968</v>
      </c>
      <c r="I32" s="36">
        <v>5262037.249885325</v>
      </c>
      <c r="J32" s="36">
        <v>112662.26315403623</v>
      </c>
      <c r="K32" s="36">
        <v>9957815.798416574</v>
      </c>
      <c r="L32" s="36">
        <v>362871.88456124545</v>
      </c>
      <c r="M32" s="36">
        <v>12017.936985963453</v>
      </c>
      <c r="N32" s="36">
        <v>22524.29017969238</v>
      </c>
      <c r="O32" s="36">
        <v>3824059.575056751</v>
      </c>
      <c r="P32" s="36">
        <v>34831.76976549184</v>
      </c>
      <c r="Q32" s="36">
        <v>501619.6017710666</v>
      </c>
      <c r="R32" s="36">
        <v>1316976.785583939</v>
      </c>
      <c r="S32" s="36">
        <v>1010571.5197155934</v>
      </c>
    </row>
    <row r="33" spans="1:19" ht="24.75" customHeight="1">
      <c r="A33" s="29"/>
      <c r="B33" s="30" t="s">
        <v>10</v>
      </c>
      <c r="C33" s="30"/>
      <c r="D33" s="37" t="s">
        <v>38</v>
      </c>
      <c r="E33" s="28"/>
      <c r="F33" s="40">
        <v>1899862.0382529183</v>
      </c>
      <c r="G33" s="40">
        <v>568966.5877448944</v>
      </c>
      <c r="H33" s="40">
        <v>513235.58899087424</v>
      </c>
      <c r="I33" s="40">
        <v>182348.6985640898</v>
      </c>
      <c r="J33" s="40">
        <v>7188.1461358265005</v>
      </c>
      <c r="K33" s="40">
        <v>359143.8890289019</v>
      </c>
      <c r="L33" s="40">
        <v>12917.060721891783</v>
      </c>
      <c r="M33" s="40">
        <v>462.40243847705807</v>
      </c>
      <c r="N33" s="40">
        <v>1415.3531379052795</v>
      </c>
      <c r="O33" s="40">
        <v>117394.35155706482</v>
      </c>
      <c r="P33" s="40">
        <v>1029.518735530534</v>
      </c>
      <c r="Q33" s="40">
        <v>19274.451677733494</v>
      </c>
      <c r="R33" s="40">
        <v>72202.1228424477</v>
      </c>
      <c r="S33" s="40">
        <v>44283.86667728086</v>
      </c>
    </row>
    <row r="34" spans="1:19" ht="24.75" customHeight="1">
      <c r="A34" s="25"/>
      <c r="B34" s="25" t="s">
        <v>68</v>
      </c>
      <c r="C34" s="26"/>
      <c r="D34" s="27"/>
      <c r="E34" s="28"/>
      <c r="F34" s="36">
        <f>SUM(F19:F33)-SUM(F11:F17)</f>
        <v>575196039.7033169</v>
      </c>
      <c r="G34" s="36">
        <f aca="true" t="shared" si="0" ref="G34:S34">SUM(G19:G33)-SUM(G11:G17)</f>
        <v>171583589.5189573</v>
      </c>
      <c r="H34" s="36">
        <f t="shared" si="0"/>
        <v>156805027.66296944</v>
      </c>
      <c r="I34" s="36">
        <f t="shared" si="0"/>
        <v>55000401.29368767</v>
      </c>
      <c r="J34" s="36">
        <f t="shared" si="0"/>
        <v>2049571.5254877373</v>
      </c>
      <c r="K34" s="36">
        <f t="shared" si="0"/>
        <v>108037755.57874246</v>
      </c>
      <c r="L34" s="36">
        <f t="shared" si="0"/>
        <v>4588453.31068947</v>
      </c>
      <c r="M34" s="36">
        <f t="shared" si="0"/>
        <v>138335.0516446732</v>
      </c>
      <c r="N34" s="36">
        <f t="shared" si="0"/>
        <v>403027.29173657624</v>
      </c>
      <c r="O34" s="36">
        <f t="shared" si="0"/>
        <v>35651356.19845562</v>
      </c>
      <c r="P34" s="36">
        <f t="shared" si="0"/>
        <v>307313.1672508976</v>
      </c>
      <c r="Q34" s="36">
        <f t="shared" si="0"/>
        <v>5857140.960727219</v>
      </c>
      <c r="R34" s="36">
        <f t="shared" si="0"/>
        <v>21495598.57252293</v>
      </c>
      <c r="S34" s="36">
        <f t="shared" si="0"/>
        <v>13278470.030444741</v>
      </c>
    </row>
    <row r="35" spans="1:20" ht="24.75" customHeight="1">
      <c r="A35" s="25"/>
      <c r="B35" s="25"/>
      <c r="C35" s="41" t="s">
        <v>76</v>
      </c>
      <c r="D35" s="27"/>
      <c r="E35" s="28"/>
      <c r="F35" s="26"/>
      <c r="G35" s="42">
        <f>G34/$F$34</f>
        <v>0.2983045391054139</v>
      </c>
      <c r="H35" s="42">
        <f aca="true" t="shared" si="1" ref="H35:S35">H34/$F$34</f>
        <v>0.27261145216481086</v>
      </c>
      <c r="I35" s="42">
        <f t="shared" si="1"/>
        <v>0.0956202711723408</v>
      </c>
      <c r="J35" s="42">
        <f t="shared" si="1"/>
        <v>0.003563257366210128</v>
      </c>
      <c r="K35" s="42">
        <f t="shared" si="1"/>
        <v>0.18782771111301072</v>
      </c>
      <c r="L35" s="42">
        <f t="shared" si="1"/>
        <v>0.00797719906600221</v>
      </c>
      <c r="M35" s="42">
        <f t="shared" si="1"/>
        <v>0.00024050070253617476</v>
      </c>
      <c r="N35" s="42">
        <f t="shared" si="1"/>
        <v>0.0007006781408725547</v>
      </c>
      <c r="O35" s="42">
        <f t="shared" si="1"/>
        <v>0.06198122681241755</v>
      </c>
      <c r="P35" s="42">
        <f t="shared" si="1"/>
        <v>0.0005342755270175507</v>
      </c>
      <c r="Q35" s="42">
        <f t="shared" si="1"/>
        <v>0.010182860375304914</v>
      </c>
      <c r="R35" s="42">
        <f t="shared" si="1"/>
        <v>0.03737090850557707</v>
      </c>
      <c r="S35" s="42">
        <f t="shared" si="1"/>
        <v>0.02308512074821257</v>
      </c>
      <c r="T35" s="7"/>
    </row>
    <row r="36" spans="1:20" s="8" customFormat="1" ht="12.75">
      <c r="A36" s="1"/>
      <c r="B36" s="1"/>
      <c r="C36" s="2"/>
      <c r="D36" s="3"/>
      <c r="E36" s="4"/>
      <c r="F36" s="2"/>
      <c r="G36" s="5"/>
      <c r="H36" s="5"/>
      <c r="I36" s="5"/>
      <c r="J36" s="5"/>
      <c r="K36" s="5"/>
      <c r="L36" s="5"/>
      <c r="M36" s="5"/>
      <c r="N36" s="5"/>
      <c r="O36" s="5"/>
      <c r="P36" s="5"/>
      <c r="Q36" s="2"/>
      <c r="R36" s="2"/>
      <c r="S36" s="2"/>
      <c r="T36" s="7"/>
    </row>
    <row r="37" spans="2:20" ht="12.75">
      <c r="B37" s="1"/>
      <c r="G37" s="5"/>
      <c r="H37" s="5"/>
      <c r="I37" s="5"/>
      <c r="J37" s="5"/>
      <c r="K37" s="5"/>
      <c r="L37" s="5"/>
      <c r="M37" s="5"/>
      <c r="N37" s="5"/>
      <c r="O37" s="5"/>
      <c r="P37" s="5"/>
      <c r="T37" s="6"/>
    </row>
    <row r="38" ht="12.75">
      <c r="G38" s="10"/>
    </row>
    <row r="39" ht="12.75">
      <c r="C39" s="2" t="s">
        <v>74</v>
      </c>
    </row>
    <row r="40" ht="12.75">
      <c r="C40" s="2" t="s">
        <v>69</v>
      </c>
    </row>
    <row r="42" ht="12.75">
      <c r="C42" s="2" t="s">
        <v>73</v>
      </c>
    </row>
    <row r="43" spans="2:3" ht="12.75">
      <c r="B43" s="9" t="s">
        <v>75</v>
      </c>
      <c r="C43" s="2" t="s">
        <v>72</v>
      </c>
    </row>
    <row r="45" ht="12.75">
      <c r="B45" s="9"/>
    </row>
    <row r="48" ht="12.75">
      <c r="B48" s="9"/>
    </row>
  </sheetData>
  <sheetProtection/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6.00390625" style="0" bestFit="1" customWidth="1"/>
    <col min="2" max="4" width="17.7109375" style="0" customWidth="1"/>
  </cols>
  <sheetData>
    <row r="2" ht="12.75">
      <c r="D2" s="2" t="s">
        <v>101</v>
      </c>
    </row>
    <row r="3" ht="12.75">
      <c r="D3" s="24" t="s">
        <v>102</v>
      </c>
    </row>
    <row r="5" spans="1:4" ht="12.75">
      <c r="A5" s="11"/>
      <c r="B5" s="12"/>
      <c r="C5" s="13"/>
      <c r="D5" s="14"/>
    </row>
    <row r="6" spans="1:4" ht="39.75">
      <c r="A6" s="11"/>
      <c r="B6" s="12" t="s">
        <v>98</v>
      </c>
      <c r="C6" s="13" t="s">
        <v>99</v>
      </c>
      <c r="D6" s="12" t="s">
        <v>78</v>
      </c>
    </row>
    <row r="7" spans="1:4" ht="12.75">
      <c r="A7" s="15" t="s">
        <v>79</v>
      </c>
      <c r="B7" s="15" t="s">
        <v>80</v>
      </c>
      <c r="C7" s="16" t="s">
        <v>80</v>
      </c>
      <c r="D7" s="17" t="s">
        <v>80</v>
      </c>
    </row>
    <row r="8" spans="1:4" ht="12.75">
      <c r="A8" s="18" t="s">
        <v>81</v>
      </c>
      <c r="B8" s="19">
        <v>0.391327896479157</v>
      </c>
      <c r="C8" s="20">
        <f>'total NPC alloc'!$G$35</f>
        <v>0.2983045391054139</v>
      </c>
      <c r="D8" s="19">
        <f>C8-B8</f>
        <v>-0.09302335737374312</v>
      </c>
    </row>
    <row r="9" spans="1:4" ht="12.75">
      <c r="A9" s="18" t="s">
        <v>82</v>
      </c>
      <c r="B9" s="19">
        <v>0.24855430559785396</v>
      </c>
      <c r="C9" s="20">
        <f>'total NPC alloc'!$H$35</f>
        <v>0.27261145216481086</v>
      </c>
      <c r="D9" s="19">
        <f aca="true" t="shared" si="0" ref="D9:D24">C9-B9</f>
        <v>0.0240571465669569</v>
      </c>
    </row>
    <row r="10" spans="1:4" ht="12.75">
      <c r="A10" s="18" t="s">
        <v>83</v>
      </c>
      <c r="B10" s="19">
        <v>0.0866642924714031</v>
      </c>
      <c r="C10" s="20">
        <f>'total NPC alloc'!$I$35</f>
        <v>0.0956202711723408</v>
      </c>
      <c r="D10" s="19">
        <f t="shared" si="0"/>
        <v>0.0089559787009377</v>
      </c>
    </row>
    <row r="11" spans="1:4" ht="12.75">
      <c r="A11" s="18" t="s">
        <v>84</v>
      </c>
      <c r="B11" s="19">
        <v>0</v>
      </c>
      <c r="C11" s="20">
        <f>'total NPC alloc'!$J$35</f>
        <v>0.003563257366210128</v>
      </c>
      <c r="D11" s="19">
        <f t="shared" si="0"/>
        <v>0.003563257366210128</v>
      </c>
    </row>
    <row r="12" spans="1:4" ht="25.5">
      <c r="A12" s="18" t="s">
        <v>85</v>
      </c>
      <c r="B12" s="19">
        <v>0.15629588744279965</v>
      </c>
      <c r="C12" s="20">
        <f>'total NPC alloc'!$K$35</f>
        <v>0.18782771111301072</v>
      </c>
      <c r="D12" s="19">
        <f t="shared" si="0"/>
        <v>0.03153182367021107</v>
      </c>
    </row>
    <row r="13" spans="1:4" ht="12.75">
      <c r="A13" s="18" t="s">
        <v>86</v>
      </c>
      <c r="B13" s="19">
        <v>0.007399933432304304</v>
      </c>
      <c r="C13" s="20">
        <f>'total NPC alloc'!$L$35</f>
        <v>0.00797719906600221</v>
      </c>
      <c r="D13" s="19">
        <f t="shared" si="0"/>
        <v>0.0005772656336979053</v>
      </c>
    </row>
    <row r="14" spans="1:4" ht="12.75">
      <c r="A14" s="18" t="s">
        <v>87</v>
      </c>
      <c r="B14" s="19">
        <v>0</v>
      </c>
      <c r="C14" s="20">
        <f>'total NPC alloc'!$N$35</f>
        <v>0.0007006781408725547</v>
      </c>
      <c r="D14" s="19">
        <f t="shared" si="0"/>
        <v>0.0007006781408725547</v>
      </c>
    </row>
    <row r="15" spans="1:4" ht="12.75">
      <c r="A15" s="18" t="s">
        <v>88</v>
      </c>
      <c r="B15" s="19">
        <v>0.000325298364399531</v>
      </c>
      <c r="C15" s="20">
        <f>'total NPC alloc'!$M$35</f>
        <v>0.00024050070253617476</v>
      </c>
      <c r="D15" s="19">
        <f t="shared" si="0"/>
        <v>-8.479766186335626E-05</v>
      </c>
    </row>
    <row r="16" spans="1:4" ht="12.75">
      <c r="A16" s="18" t="s">
        <v>89</v>
      </c>
      <c r="B16" s="19">
        <v>0.00020362449884595116</v>
      </c>
      <c r="C16" s="20">
        <v>0</v>
      </c>
      <c r="D16" s="19">
        <f t="shared" si="0"/>
        <v>-0.00020362449884595116</v>
      </c>
    </row>
    <row r="17" spans="1:4" ht="12.75">
      <c r="A17" s="18" t="s">
        <v>90</v>
      </c>
      <c r="B17" s="19">
        <v>0.06570002689982388</v>
      </c>
      <c r="C17" s="20">
        <f>'total NPC alloc'!$O$35</f>
        <v>0.06198122681241755</v>
      </c>
      <c r="D17" s="19">
        <f t="shared" si="0"/>
        <v>-0.0037188000874063265</v>
      </c>
    </row>
    <row r="18" spans="1:4" ht="12.75">
      <c r="A18" s="18" t="s">
        <v>91</v>
      </c>
      <c r="B18" s="19">
        <v>0</v>
      </c>
      <c r="C18" s="20">
        <f>'total NPC alloc'!$P$35</f>
        <v>0.0005342755270175507</v>
      </c>
      <c r="D18" s="19">
        <f t="shared" si="0"/>
        <v>0.0005342755270175507</v>
      </c>
    </row>
    <row r="19" spans="1:4" ht="25.5">
      <c r="A19" s="18" t="s">
        <v>92</v>
      </c>
      <c r="B19" s="19">
        <v>0.0004949185730964907</v>
      </c>
      <c r="C19" s="20">
        <v>0</v>
      </c>
      <c r="D19" s="19">
        <f t="shared" si="0"/>
        <v>-0.0004949185730964907</v>
      </c>
    </row>
    <row r="20" spans="1:4" ht="12.75">
      <c r="A20" s="18" t="s">
        <v>93</v>
      </c>
      <c r="B20" s="19">
        <v>0</v>
      </c>
      <c r="C20" s="20">
        <v>0</v>
      </c>
      <c r="D20" s="19">
        <f t="shared" si="0"/>
        <v>0</v>
      </c>
    </row>
    <row r="21" spans="1:4" ht="12.75">
      <c r="A21" s="18" t="s">
        <v>94</v>
      </c>
      <c r="B21" s="19">
        <v>0</v>
      </c>
      <c r="C21" s="20">
        <v>0</v>
      </c>
      <c r="D21" s="19">
        <f t="shared" si="0"/>
        <v>0</v>
      </c>
    </row>
    <row r="22" spans="1:4" ht="12.75">
      <c r="A22" s="18" t="s">
        <v>95</v>
      </c>
      <c r="B22" s="19">
        <v>0</v>
      </c>
      <c r="C22" s="20">
        <f>'total NPC alloc'!$Q$35</f>
        <v>0.010182860375304914</v>
      </c>
      <c r="D22" s="19">
        <f t="shared" si="0"/>
        <v>0.010182860375304914</v>
      </c>
    </row>
    <row r="23" spans="1:4" ht="12.75">
      <c r="A23" s="18" t="s">
        <v>96</v>
      </c>
      <c r="B23" s="19">
        <v>0.03647084141874466</v>
      </c>
      <c r="C23" s="20">
        <f>'total NPC alloc'!$R$35</f>
        <v>0.03737090850557707</v>
      </c>
      <c r="D23" s="19">
        <f t="shared" si="0"/>
        <v>0.0009000670868324068</v>
      </c>
    </row>
    <row r="24" spans="1:4" ht="12.75">
      <c r="A24" s="18" t="s">
        <v>97</v>
      </c>
      <c r="B24" s="19">
        <v>0.006562974821571481</v>
      </c>
      <c r="C24" s="20">
        <f>'total NPC alloc'!$S$35</f>
        <v>0.02308512074821257</v>
      </c>
      <c r="D24" s="19">
        <f t="shared" si="0"/>
        <v>0.01652214592664109</v>
      </c>
    </row>
    <row r="25" spans="1:4" ht="12.75">
      <c r="A25" s="18" t="s">
        <v>70</v>
      </c>
      <c r="B25" s="19">
        <f>SUM(B8:B24)</f>
        <v>1</v>
      </c>
      <c r="C25" s="20">
        <f>SUM(C8:C24)</f>
        <v>1.0000000007997274</v>
      </c>
      <c r="D25" s="21"/>
    </row>
    <row r="26" spans="1:4" ht="12.75">
      <c r="A26" s="18"/>
      <c r="B26" s="19"/>
      <c r="C26" s="21"/>
      <c r="D26" s="21"/>
    </row>
    <row r="27" spans="1:4" ht="12.75">
      <c r="A27" s="22"/>
      <c r="B27" s="22"/>
      <c r="C27" s="22"/>
      <c r="D27" s="22"/>
    </row>
    <row r="28" spans="1:4" ht="27">
      <c r="A28" s="23" t="s">
        <v>104</v>
      </c>
      <c r="B28" s="22"/>
      <c r="C28" s="22"/>
      <c r="D28" s="22"/>
    </row>
    <row r="29" spans="1:4" ht="14.25">
      <c r="A29" s="23" t="s">
        <v>100</v>
      </c>
      <c r="B29" s="22"/>
      <c r="C29" s="22"/>
      <c r="D29" s="22"/>
    </row>
    <row r="30" spans="1:4" ht="12.75">
      <c r="A30" s="23"/>
      <c r="B30" s="22"/>
      <c r="C30" s="22"/>
      <c r="D30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 Insight,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Geller</dc:creator>
  <cp:keywords/>
  <dc:description/>
  <cp:lastModifiedBy> </cp:lastModifiedBy>
  <cp:lastPrinted>2012-02-22T19:06:58Z</cp:lastPrinted>
  <dcterms:created xsi:type="dcterms:W3CDTF">2011-09-26T19:28:50Z</dcterms:created>
  <dcterms:modified xsi:type="dcterms:W3CDTF">2012-02-24T19:09:36Z</dcterms:modified>
  <cp:category/>
  <cp:version/>
  <cp:contentType/>
  <cp:contentStatus/>
</cp:coreProperties>
</file>