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155" activeTab="1"/>
  </bookViews>
  <sheets>
    <sheet name="Summary" sheetId="1" r:id="rId1"/>
    <sheet name="Summary 2" sheetId="4" r:id="rId2"/>
    <sheet name="IRP CO2 Prices" sheetId="2" r:id="rId3"/>
    <sheet name="HR" sheetId="3" r:id="rId4"/>
  </sheets>
  <definedNames>
    <definedName name="CO2_prices">'IRP CO2 Prices'!$C$2:$G$2</definedName>
  </definedNames>
  <calcPr calcId="124519"/>
</workbook>
</file>

<file path=xl/calcChain.xml><?xml version="1.0" encoding="utf-8"?>
<calcChain xmlns="http://schemas.openxmlformats.org/spreadsheetml/2006/main">
  <c r="B55" i="4"/>
  <c r="E55"/>
  <c r="D55"/>
  <c r="C55"/>
  <c r="A36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B28"/>
  <c r="F28"/>
  <c r="E28"/>
  <c r="D28"/>
  <c r="C2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B31" i="1"/>
  <c r="B32" s="1"/>
  <c r="N6" l="1"/>
  <c r="O6" s="1"/>
  <c r="P6" s="1"/>
  <c r="Q6" s="1"/>
  <c r="R6" s="1"/>
  <c r="S6" s="1"/>
  <c r="T6" s="1"/>
  <c r="U6" s="1"/>
  <c r="V6" s="1"/>
  <c r="D6"/>
  <c r="E6" s="1"/>
  <c r="F6" s="1"/>
  <c r="G6" s="1"/>
  <c r="H6" s="1"/>
  <c r="I6" s="1"/>
  <c r="J6" s="1"/>
  <c r="K6" s="1"/>
  <c r="L6" s="1"/>
  <c r="D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BD2"/>
  <c r="BE2"/>
  <c r="BF2"/>
  <c r="BG2"/>
  <c r="BH2"/>
  <c r="BI2"/>
  <c r="BJ2"/>
  <c r="BK2"/>
  <c r="BL2"/>
  <c r="BM2"/>
  <c r="BN2"/>
  <c r="BO2"/>
  <c r="BP2"/>
  <c r="BQ2"/>
  <c r="BR2"/>
  <c r="BS2"/>
  <c r="BT2"/>
  <c r="BU2"/>
  <c r="BV2"/>
  <c r="BW2"/>
  <c r="BX2"/>
  <c r="BY2"/>
  <c r="BZ2"/>
  <c r="CA2"/>
  <c r="CB2"/>
  <c r="CC2"/>
  <c r="CD2"/>
  <c r="CE2"/>
  <c r="CF2"/>
  <c r="CG2"/>
  <c r="CH2"/>
  <c r="CI2"/>
  <c r="CJ2"/>
  <c r="CK2"/>
  <c r="CL2"/>
  <c r="CM2"/>
  <c r="CN2"/>
  <c r="CO2"/>
  <c r="CP2"/>
  <c r="CQ2"/>
  <c r="CR2"/>
  <c r="CS2"/>
  <c r="CT2"/>
  <c r="CU2"/>
  <c r="CV2"/>
  <c r="CW2"/>
  <c r="CX2"/>
  <c r="CY2"/>
  <c r="CZ2"/>
  <c r="DA2"/>
  <c r="DB2"/>
  <c r="DC2"/>
  <c r="DD2"/>
  <c r="DE2"/>
  <c r="DF2"/>
  <c r="DG2"/>
  <c r="DH2"/>
  <c r="DI2"/>
  <c r="DJ2"/>
  <c r="DK2"/>
  <c r="DL2"/>
  <c r="DM2"/>
  <c r="DN2"/>
  <c r="DO2"/>
  <c r="DP2"/>
  <c r="DQ2"/>
  <c r="DR2"/>
  <c r="DS2"/>
  <c r="DT2"/>
  <c r="DU2"/>
  <c r="DV2"/>
  <c r="DW2"/>
  <c r="DX2"/>
  <c r="DY2"/>
  <c r="DZ2"/>
  <c r="EA2"/>
  <c r="EB2"/>
  <c r="EC2"/>
  <c r="ED2"/>
  <c r="EE2"/>
  <c r="EF2"/>
  <c r="EG2"/>
  <c r="EH2"/>
  <c r="EI2"/>
  <c r="EJ2"/>
  <c r="EK2"/>
  <c r="EL2"/>
  <c r="EM2"/>
  <c r="EN2"/>
  <c r="EO2"/>
  <c r="EP2"/>
  <c r="EQ2"/>
  <c r="ER2"/>
  <c r="ES2"/>
  <c r="ET2"/>
  <c r="EU2"/>
  <c r="EV2"/>
  <c r="EW2"/>
  <c r="EX2"/>
  <c r="EY2"/>
  <c r="EZ2"/>
  <c r="FA2"/>
  <c r="FB2"/>
  <c r="FC2"/>
  <c r="FD2"/>
  <c r="FE2"/>
  <c r="FF2"/>
  <c r="FG2"/>
  <c r="FH2"/>
  <c r="FI2"/>
  <c r="FJ2"/>
  <c r="FK2"/>
  <c r="FL2"/>
  <c r="FM2"/>
  <c r="FN2"/>
  <c r="FO2"/>
  <c r="FP2"/>
  <c r="FQ2"/>
  <c r="FR2"/>
  <c r="FS2"/>
  <c r="FT2"/>
  <c r="FU2"/>
  <c r="FV2"/>
  <c r="FW2"/>
  <c r="FX2"/>
  <c r="FY2"/>
  <c r="FZ2"/>
  <c r="GA2"/>
  <c r="GB2"/>
  <c r="GC2"/>
  <c r="GD2"/>
  <c r="GE2"/>
  <c r="GF2"/>
  <c r="GG2"/>
  <c r="GH2"/>
  <c r="GI2"/>
  <c r="GJ2"/>
  <c r="GK2"/>
  <c r="GL2"/>
  <c r="GM2"/>
  <c r="GN2"/>
  <c r="GO2"/>
  <c r="GP2"/>
  <c r="GQ2"/>
  <c r="GR2"/>
  <c r="GS2"/>
  <c r="GT2"/>
  <c r="GU2"/>
  <c r="GV2"/>
  <c r="GW2"/>
  <c r="GX2"/>
  <c r="GY2"/>
  <c r="GZ2"/>
  <c r="HA2"/>
  <c r="HB2"/>
  <c r="HC2"/>
  <c r="HD2"/>
  <c r="HE2"/>
  <c r="HF2"/>
  <c r="HG2"/>
  <c r="HH2"/>
  <c r="HI2"/>
  <c r="HJ2"/>
  <c r="HK2"/>
  <c r="HL2"/>
  <c r="HM2"/>
  <c r="HN2"/>
  <c r="HO2"/>
  <c r="HP2"/>
  <c r="HQ2"/>
  <c r="HR2"/>
  <c r="HS2"/>
  <c r="HT2"/>
  <c r="HU2"/>
  <c r="HV2"/>
  <c r="HW2"/>
  <c r="HX2"/>
  <c r="HY2"/>
  <c r="HZ2"/>
  <c r="IA2"/>
  <c r="IB2"/>
  <c r="IC2"/>
  <c r="ID2"/>
  <c r="IE2"/>
  <c r="IF2"/>
  <c r="IG2"/>
  <c r="IH2"/>
  <c r="C2"/>
  <c r="D5"/>
  <c r="E5" s="1"/>
  <c r="F5" s="1"/>
  <c r="G5" s="1"/>
  <c r="H5" s="1"/>
  <c r="I5" s="1"/>
  <c r="J5" s="1"/>
  <c r="K5" s="1"/>
  <c r="L5" s="1"/>
  <c r="M5" s="1"/>
  <c r="N5" s="1"/>
  <c r="O5" s="1"/>
  <c r="P5" s="1"/>
  <c r="Q5" s="1"/>
  <c r="R5" s="1"/>
  <c r="R23" s="1"/>
  <c r="M23" l="1"/>
  <c r="N23"/>
  <c r="Q23"/>
  <c r="J23"/>
  <c r="P23"/>
  <c r="L23"/>
  <c r="K23"/>
  <c r="O23"/>
  <c r="S5"/>
  <c r="T5" l="1"/>
  <c r="S23"/>
  <c r="U5" l="1"/>
  <c r="T23"/>
  <c r="V5" l="1"/>
  <c r="V23" s="1"/>
  <c r="U23"/>
  <c r="C25" l="1"/>
  <c r="P19"/>
  <c r="P22" s="1"/>
  <c r="P24" s="1"/>
  <c r="P26" s="1"/>
  <c r="N19"/>
  <c r="N22" s="1"/>
  <c r="N24" s="1"/>
  <c r="N26" s="1"/>
  <c r="M19"/>
  <c r="M22" s="1"/>
  <c r="M24" s="1"/>
  <c r="M26" s="1"/>
  <c r="U19"/>
  <c r="U22" s="1"/>
  <c r="U24" s="1"/>
  <c r="U26" s="1"/>
  <c r="Q19"/>
  <c r="Q22" s="1"/>
  <c r="Q24" s="1"/>
  <c r="Q26" s="1"/>
  <c r="O19"/>
  <c r="O22" s="1"/>
  <c r="O24" s="1"/>
  <c r="O26" s="1"/>
  <c r="R19"/>
  <c r="R22" s="1"/>
  <c r="R24" s="1"/>
  <c r="R26" s="1"/>
  <c r="V19"/>
  <c r="V22" s="1"/>
  <c r="V24" s="1"/>
  <c r="V26" s="1"/>
  <c r="S19"/>
  <c r="S22" s="1"/>
  <c r="S24" s="1"/>
  <c r="S26" s="1"/>
  <c r="T19"/>
  <c r="T22" s="1"/>
  <c r="T24" s="1"/>
  <c r="T26" s="1"/>
  <c r="F19" l="1"/>
  <c r="F22" s="1"/>
  <c r="F24" s="1"/>
  <c r="F26" s="1"/>
  <c r="D19"/>
  <c r="D22" s="1"/>
  <c r="D24" s="1"/>
  <c r="D26" s="1"/>
  <c r="C19"/>
  <c r="C22" s="1"/>
  <c r="C24" s="1"/>
  <c r="C26" s="1"/>
  <c r="K19"/>
  <c r="K22" s="1"/>
  <c r="K24" s="1"/>
  <c r="K26" s="1"/>
  <c r="G19"/>
  <c r="G22" s="1"/>
  <c r="G24" s="1"/>
  <c r="G26" s="1"/>
  <c r="E19"/>
  <c r="E22" s="1"/>
  <c r="E24" s="1"/>
  <c r="E26" s="1"/>
  <c r="H19"/>
  <c r="H22" s="1"/>
  <c r="H24" s="1"/>
  <c r="H26" s="1"/>
  <c r="L19"/>
  <c r="L22" s="1"/>
  <c r="L24" s="1"/>
  <c r="L26" s="1"/>
  <c r="I19"/>
  <c r="I22" s="1"/>
  <c r="I24" s="1"/>
  <c r="I26" s="1"/>
  <c r="J19"/>
  <c r="J22" s="1"/>
  <c r="J24" s="1"/>
  <c r="J26" s="1"/>
  <c r="C27" s="1"/>
</calcChain>
</file>

<file path=xl/sharedStrings.xml><?xml version="1.0" encoding="utf-8"?>
<sst xmlns="http://schemas.openxmlformats.org/spreadsheetml/2006/main" count="137" uniqueCount="76">
  <si>
    <t>QF Solar - Salt Lake</t>
  </si>
  <si>
    <t>Long Term Firm Purchases</t>
  </si>
  <si>
    <t>Offset Columns</t>
  </si>
  <si>
    <t>System Balancing Purchases</t>
  </si>
  <si>
    <t>Coal Generation</t>
  </si>
  <si>
    <t>Gas Generation</t>
  </si>
  <si>
    <t>Total IRP Resources</t>
  </si>
  <si>
    <t>System Balancing Sales</t>
  </si>
  <si>
    <t>Total Change in MWh</t>
  </si>
  <si>
    <t>None</t>
  </si>
  <si>
    <t>Base</t>
  </si>
  <si>
    <t>High</t>
  </si>
  <si>
    <t>Hard Cap, Base Gas</t>
  </si>
  <si>
    <t>Hard Cap, High Gas</t>
  </si>
  <si>
    <t>Assumptions:</t>
  </si>
  <si>
    <t>Emissions Rate of Avoided Generation</t>
  </si>
  <si>
    <t>Discount Rate</t>
  </si>
  <si>
    <t>(short ton/MWh)</t>
  </si>
  <si>
    <t>(%)</t>
  </si>
  <si>
    <t>IRP CO2 Price Scenario</t>
  </si>
  <si>
    <t>Levelized Avoided Cost</t>
  </si>
  <si>
    <t>(MWh)</t>
  </si>
  <si>
    <t>(short tons)</t>
  </si>
  <si>
    <t>($)</t>
  </si>
  <si>
    <t>($/ton)</t>
  </si>
  <si>
    <r>
      <t xml:space="preserve">Change in MWh Generation as result of adding 80 MW Solar Plant </t>
    </r>
    <r>
      <rPr>
        <u/>
        <vertAlign val="superscript"/>
        <sz val="10"/>
        <rFont val="Arial"/>
        <family val="2"/>
      </rPr>
      <t>(1)</t>
    </r>
  </si>
  <si>
    <r>
      <t xml:space="preserve">MWh Generation from 80 MW Solar Plant </t>
    </r>
    <r>
      <rPr>
        <u/>
        <vertAlign val="superscript"/>
        <sz val="10"/>
        <rFont val="Arial"/>
        <family val="2"/>
      </rPr>
      <t>(1)</t>
    </r>
  </si>
  <si>
    <t>Value of Avoided CO2 Emissions</t>
  </si>
  <si>
    <t>Sources:</t>
  </si>
  <si>
    <t>(Nom.$/short ton)</t>
  </si>
  <si>
    <t>(lb/mmBtu)</t>
  </si>
  <si>
    <t>(btu/kWh)</t>
  </si>
  <si>
    <t xml:space="preserve">CO2 Emissions Avoided </t>
  </si>
  <si>
    <r>
      <t xml:space="preserve">CO2 Price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</t>
    </r>
  </si>
  <si>
    <t>(2) PacifiCorp 2013 IRP page 168</t>
  </si>
  <si>
    <t>(3) EPA Emission Factor for Natural Gas</t>
  </si>
  <si>
    <r>
      <t xml:space="preserve">Emissions Factor </t>
    </r>
    <r>
      <rPr>
        <vertAlign val="superscript"/>
        <sz val="10"/>
        <rFont val="Arial"/>
        <family val="2"/>
      </rPr>
      <t>(3)</t>
    </r>
  </si>
  <si>
    <r>
      <t xml:space="preserve">Weighted Ave HR of Existing Plants </t>
    </r>
    <r>
      <rPr>
        <vertAlign val="superscript"/>
        <sz val="10"/>
        <rFont val="Arial"/>
        <family val="2"/>
      </rPr>
      <t>(4)</t>
    </r>
  </si>
  <si>
    <t>(4) Calculated using historical data from SNL</t>
  </si>
  <si>
    <t>(1) UT 2012.Q4 - 05a - AC Case - Solar SLC PDDRR (2013 - 2022)</t>
  </si>
  <si>
    <t>(1) UT 2012.Q4 - 05b - AC Case - Solar PDDRR (2023 - 2032)</t>
  </si>
  <si>
    <t>SNLTable</t>
  </si>
  <si>
    <t xml:space="preserve">Power Plant </t>
  </si>
  <si>
    <t xml:space="preserve">Plant Key </t>
  </si>
  <si>
    <t xml:space="preserve">Owner </t>
  </si>
  <si>
    <t>Heat Rate (Btu/kWh)</t>
  </si>
  <si>
    <t>2012Y</t>
  </si>
  <si>
    <t>2011Y</t>
  </si>
  <si>
    <t>2010Y</t>
  </si>
  <si>
    <t>Chehalis Generating Facility</t>
  </si>
  <si>
    <t>PacifiCorp</t>
  </si>
  <si>
    <t>Currant Creek</t>
  </si>
  <si>
    <t>Gadsby</t>
  </si>
  <si>
    <t>Gadsby Gas Peakers</t>
  </si>
  <si>
    <t>Hermiston</t>
  </si>
  <si>
    <t>Lake Side Power</t>
  </si>
  <si>
    <t>MWh</t>
  </si>
  <si>
    <t>Chehalis</t>
  </si>
  <si>
    <t>Gadsby CT</t>
  </si>
  <si>
    <t>Lake Side I</t>
  </si>
  <si>
    <t>Lake Side II</t>
  </si>
  <si>
    <t>Little Mountain</t>
  </si>
  <si>
    <t>Naughton - Gas</t>
  </si>
  <si>
    <t>Weighted Average HR</t>
  </si>
  <si>
    <t>Weighting</t>
  </si>
  <si>
    <t>HR (2012)</t>
  </si>
  <si>
    <t>($/MWh)</t>
  </si>
  <si>
    <t xml:space="preserve">year </t>
  </si>
  <si>
    <t xml:space="preserve">20 year Levelized Cost </t>
  </si>
  <si>
    <t xml:space="preserve"> Table 1.  20 year Levelized Cost of CO2 from  IRP Scenarios</t>
  </si>
  <si>
    <t xml:space="preserve"> $/Short Ton</t>
  </si>
  <si>
    <t>BASE</t>
  </si>
  <si>
    <t>HIGH</t>
  </si>
  <si>
    <t>Levelized cost of CO2 per MWH</t>
  </si>
  <si>
    <t>Table 2.  Carbon Cost in $ per MWH Based on Avoided Natural Gas Generation</t>
  </si>
  <si>
    <t>Note:  There is a dropdown list in cell B33 to change the IRP carbon price scenarios.</t>
  </si>
</sst>
</file>

<file path=xl/styles.xml><?xml version="1.0" encoding="utf-8"?>
<styleSheet xmlns="http://schemas.openxmlformats.org/spreadsheetml/2006/main">
  <numFmts count="10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_(* #,##0_);[Red]_(* \(#,##0\);_(* &quot;-&quot;_);_(@_)"/>
    <numFmt numFmtId="166" formatCode="_(* #,##0_);[Red]_(* \(#,##0\);_(* &quot;-&quot;??_);_(@_)"/>
    <numFmt numFmtId="167" formatCode="&quot;$&quot;#,##0.00"/>
    <numFmt numFmtId="168" formatCode="&quot;$&quot;#,##0"/>
    <numFmt numFmtId="169" formatCode="0.000%"/>
    <numFmt numFmtId="170" formatCode="0.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u/>
      <vertAlign val="superscript"/>
      <sz val="10"/>
      <name val="Arial"/>
      <family val="2"/>
    </font>
    <font>
      <b/>
      <u/>
      <sz val="11"/>
      <color theme="1"/>
      <name val="Calibri"/>
      <family val="2"/>
      <scheme val="minor"/>
    </font>
    <font>
      <u val="singleAccounting"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/>
  </cellStyleXfs>
  <cellXfs count="56">
    <xf numFmtId="0" fontId="0" fillId="0" borderId="0" xfId="0"/>
    <xf numFmtId="17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/>
    <xf numFmtId="0" fontId="3" fillId="0" borderId="0" xfId="0" applyNumberFormat="1" applyFont="1" applyFill="1" applyBorder="1"/>
    <xf numFmtId="164" fontId="3" fillId="0" borderId="0" xfId="1" applyNumberFormat="1" applyFont="1" applyBorder="1"/>
    <xf numFmtId="164" fontId="3" fillId="0" borderId="0" xfId="0" applyNumberFormat="1" applyFont="1" applyBorder="1"/>
    <xf numFmtId="43" fontId="3" fillId="0" borderId="0" xfId="0" applyNumberFormat="1" applyFont="1" applyBorder="1"/>
    <xf numFmtId="166" fontId="3" fillId="0" borderId="0" xfId="0" applyNumberFormat="1" applyFont="1" applyFill="1" applyBorder="1"/>
    <xf numFmtId="0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Border="1"/>
    <xf numFmtId="167" fontId="3" fillId="0" borderId="0" xfId="0" applyNumberFormat="1" applyFont="1" applyBorder="1"/>
    <xf numFmtId="168" fontId="3" fillId="0" borderId="0" xfId="0" applyNumberFormat="1" applyFont="1" applyBorder="1"/>
    <xf numFmtId="8" fontId="0" fillId="0" borderId="0" xfId="0" applyNumberFormat="1"/>
    <xf numFmtId="0" fontId="0" fillId="0" borderId="0" xfId="0" applyAlignment="1">
      <alignment horizontal="center" wrapText="1"/>
    </xf>
    <xf numFmtId="8" fontId="3" fillId="0" borderId="0" xfId="0" applyNumberFormat="1" applyFont="1" applyBorder="1"/>
    <xf numFmtId="6" fontId="3" fillId="0" borderId="0" xfId="0" applyNumberFormat="1" applyFont="1" applyBorder="1"/>
    <xf numFmtId="169" fontId="3" fillId="0" borderId="0" xfId="2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6" fontId="7" fillId="0" borderId="0" xfId="0" applyNumberFormat="1" applyFont="1" applyFill="1" applyBorder="1"/>
    <xf numFmtId="1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170" fontId="0" fillId="0" borderId="0" xfId="2" applyNumberFormat="1" applyFont="1"/>
    <xf numFmtId="3" fontId="0" fillId="0" borderId="0" xfId="0" applyNumberFormat="1"/>
    <xf numFmtId="2" fontId="0" fillId="0" borderId="0" xfId="0" applyNumberFormat="1"/>
    <xf numFmtId="8" fontId="9" fillId="0" borderId="0" xfId="0" applyNumberFormat="1" applyFont="1" applyBorder="1"/>
    <xf numFmtId="0" fontId="8" fillId="0" borderId="0" xfId="0" applyFont="1"/>
    <xf numFmtId="0" fontId="0" fillId="3" borderId="1" xfId="0" applyFill="1" applyBorder="1"/>
    <xf numFmtId="0" fontId="0" fillId="3" borderId="1" xfId="0" applyFill="1" applyBorder="1" applyAlignment="1">
      <alignment horizontal="center" wrapText="1"/>
    </xf>
    <xf numFmtId="0" fontId="0" fillId="0" borderId="2" xfId="0" applyBorder="1"/>
    <xf numFmtId="8" fontId="0" fillId="0" borderId="2" xfId="0" applyNumberFormat="1" applyBorder="1"/>
    <xf numFmtId="0" fontId="0" fillId="0" borderId="3" xfId="0" applyBorder="1"/>
    <xf numFmtId="8" fontId="0" fillId="0" borderId="3" xfId="0" applyNumberFormat="1" applyBorder="1"/>
    <xf numFmtId="0" fontId="8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9" fillId="4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7" fontId="0" fillId="0" borderId="1" xfId="0" applyNumberFormat="1" applyBorder="1"/>
    <xf numFmtId="167" fontId="3" fillId="0" borderId="2" xfId="0" applyNumberFormat="1" applyFont="1" applyBorder="1"/>
    <xf numFmtId="167" fontId="0" fillId="0" borderId="2" xfId="0" applyNumberFormat="1" applyBorder="1"/>
    <xf numFmtId="167" fontId="3" fillId="0" borderId="3" xfId="0" applyNumberFormat="1" applyFont="1" applyBorder="1"/>
    <xf numFmtId="167" fontId="0" fillId="0" borderId="3" xfId="0" applyNumberFormat="1" applyBorder="1"/>
    <xf numFmtId="165" fontId="3" fillId="0" borderId="0" xfId="3" applyFont="1" applyFill="1" applyAlignment="1" applyProtection="1">
      <protection locked="0"/>
    </xf>
    <xf numFmtId="165" fontId="3" fillId="0" borderId="0" xfId="3" applyFill="1" applyAlignment="1"/>
    <xf numFmtId="165" fontId="3" fillId="0" borderId="0" xfId="3" applyFont="1" applyFill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4">
    <cellStyle name="Comma" xfId="1" builtinId="3"/>
    <cellStyle name="Normal" xfId="0" builtinId="0"/>
    <cellStyle name="Normal_ImportData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63"/>
  <sheetViews>
    <sheetView topLeftCell="A20" workbookViewId="0">
      <selection activeCell="A36" sqref="A36"/>
    </sheetView>
  </sheetViews>
  <sheetFormatPr defaultRowHeight="15"/>
  <cols>
    <col min="1" max="1" width="33.28515625" customWidth="1"/>
    <col min="2" max="2" width="17.85546875" bestFit="1" customWidth="1"/>
    <col min="3" max="3" width="15.5703125" bestFit="1" customWidth="1"/>
    <col min="4" max="22" width="10.7109375" customWidth="1"/>
  </cols>
  <sheetData>
    <row r="1" spans="1:242" hidden="1">
      <c r="A1" s="1"/>
      <c r="B1" s="1"/>
      <c r="C1" s="1">
        <v>41275</v>
      </c>
      <c r="D1" s="1">
        <v>41306</v>
      </c>
      <c r="E1" s="1">
        <v>41334</v>
      </c>
      <c r="F1" s="1">
        <v>41365</v>
      </c>
      <c r="G1" s="1">
        <v>41395</v>
      </c>
      <c r="H1" s="1">
        <v>41426</v>
      </c>
      <c r="I1" s="1">
        <v>41456</v>
      </c>
      <c r="J1" s="1">
        <v>41487</v>
      </c>
      <c r="K1" s="1">
        <v>41518</v>
      </c>
      <c r="L1" s="1">
        <v>41548</v>
      </c>
      <c r="M1" s="1">
        <v>41579</v>
      </c>
      <c r="N1" s="1">
        <v>41609</v>
      </c>
      <c r="O1" s="1">
        <v>41640</v>
      </c>
      <c r="P1" s="1">
        <v>41671</v>
      </c>
      <c r="Q1" s="1">
        <v>41699</v>
      </c>
      <c r="R1" s="1">
        <v>41730</v>
      </c>
      <c r="S1" s="1">
        <v>41760</v>
      </c>
      <c r="T1" s="1">
        <v>41791</v>
      </c>
      <c r="U1" s="1">
        <v>41821</v>
      </c>
      <c r="V1" s="1">
        <v>41852</v>
      </c>
      <c r="W1" s="1">
        <v>41883</v>
      </c>
      <c r="X1" s="1">
        <v>41913</v>
      </c>
      <c r="Y1" s="1">
        <v>41944</v>
      </c>
      <c r="Z1" s="1">
        <v>41974</v>
      </c>
      <c r="AA1" s="1">
        <v>42005</v>
      </c>
      <c r="AB1" s="1">
        <v>42036</v>
      </c>
      <c r="AC1" s="1">
        <v>42064</v>
      </c>
      <c r="AD1" s="1">
        <v>42095</v>
      </c>
      <c r="AE1" s="1">
        <v>42125</v>
      </c>
      <c r="AF1" s="1">
        <v>42156</v>
      </c>
      <c r="AG1" s="1">
        <v>42186</v>
      </c>
      <c r="AH1" s="1">
        <v>42217</v>
      </c>
      <c r="AI1" s="1">
        <v>42248</v>
      </c>
      <c r="AJ1" s="1">
        <v>42278</v>
      </c>
      <c r="AK1" s="1">
        <v>42309</v>
      </c>
      <c r="AL1" s="1">
        <v>42339</v>
      </c>
      <c r="AM1" s="1">
        <v>42370</v>
      </c>
      <c r="AN1" s="1">
        <v>42401</v>
      </c>
      <c r="AO1" s="1">
        <v>42430</v>
      </c>
      <c r="AP1" s="1">
        <v>42461</v>
      </c>
      <c r="AQ1" s="1">
        <v>42491</v>
      </c>
      <c r="AR1" s="1">
        <v>42522</v>
      </c>
      <c r="AS1" s="1">
        <v>42552</v>
      </c>
      <c r="AT1" s="1">
        <v>42583</v>
      </c>
      <c r="AU1" s="1">
        <v>42614</v>
      </c>
      <c r="AV1" s="1">
        <v>42644</v>
      </c>
      <c r="AW1" s="1">
        <v>42675</v>
      </c>
      <c r="AX1" s="1">
        <v>42705</v>
      </c>
      <c r="AY1" s="1">
        <v>42736</v>
      </c>
      <c r="AZ1" s="1">
        <v>42767</v>
      </c>
      <c r="BA1" s="1">
        <v>42795</v>
      </c>
      <c r="BB1" s="1">
        <v>42826</v>
      </c>
      <c r="BC1" s="1">
        <v>42856</v>
      </c>
      <c r="BD1" s="1">
        <v>42887</v>
      </c>
      <c r="BE1" s="1">
        <v>42917</v>
      </c>
      <c r="BF1" s="1">
        <v>42948</v>
      </c>
      <c r="BG1" s="1">
        <v>42979</v>
      </c>
      <c r="BH1" s="1">
        <v>43009</v>
      </c>
      <c r="BI1" s="1">
        <v>43040</v>
      </c>
      <c r="BJ1" s="1">
        <v>43070</v>
      </c>
      <c r="BK1" s="1">
        <v>43101</v>
      </c>
      <c r="BL1" s="1">
        <v>43132</v>
      </c>
      <c r="BM1" s="1">
        <v>43160</v>
      </c>
      <c r="BN1" s="1">
        <v>43191</v>
      </c>
      <c r="BO1" s="1">
        <v>43221</v>
      </c>
      <c r="BP1" s="1">
        <v>43252</v>
      </c>
      <c r="BQ1" s="1">
        <v>43282</v>
      </c>
      <c r="BR1" s="1">
        <v>43313</v>
      </c>
      <c r="BS1" s="1">
        <v>43344</v>
      </c>
      <c r="BT1" s="1">
        <v>43374</v>
      </c>
      <c r="BU1" s="1">
        <v>43405</v>
      </c>
      <c r="BV1" s="1">
        <v>43435</v>
      </c>
      <c r="BW1" s="1">
        <v>43466</v>
      </c>
      <c r="BX1" s="1">
        <v>43497</v>
      </c>
      <c r="BY1" s="1">
        <v>43525</v>
      </c>
      <c r="BZ1" s="1">
        <v>43556</v>
      </c>
      <c r="CA1" s="1">
        <v>43586</v>
      </c>
      <c r="CB1" s="1">
        <v>43617</v>
      </c>
      <c r="CC1" s="1">
        <v>43647</v>
      </c>
      <c r="CD1" s="1">
        <v>43678</v>
      </c>
      <c r="CE1" s="1">
        <v>43709</v>
      </c>
      <c r="CF1" s="1">
        <v>43739</v>
      </c>
      <c r="CG1" s="1">
        <v>43770</v>
      </c>
      <c r="CH1" s="1">
        <v>43800</v>
      </c>
      <c r="CI1" s="1">
        <v>43831</v>
      </c>
      <c r="CJ1" s="1">
        <v>43862</v>
      </c>
      <c r="CK1" s="1">
        <v>43891</v>
      </c>
      <c r="CL1" s="1">
        <v>43922</v>
      </c>
      <c r="CM1" s="1">
        <v>43952</v>
      </c>
      <c r="CN1" s="1">
        <v>43983</v>
      </c>
      <c r="CO1" s="1">
        <v>44013</v>
      </c>
      <c r="CP1" s="1">
        <v>44044</v>
      </c>
      <c r="CQ1" s="1">
        <v>44075</v>
      </c>
      <c r="CR1" s="1">
        <v>44105</v>
      </c>
      <c r="CS1" s="1">
        <v>44136</v>
      </c>
      <c r="CT1" s="1">
        <v>44166</v>
      </c>
      <c r="CU1" s="1">
        <v>44197</v>
      </c>
      <c r="CV1" s="1">
        <v>44228</v>
      </c>
      <c r="CW1" s="1">
        <v>44256</v>
      </c>
      <c r="CX1" s="1">
        <v>44287</v>
      </c>
      <c r="CY1" s="1">
        <v>44317</v>
      </c>
      <c r="CZ1" s="1">
        <v>44348</v>
      </c>
      <c r="DA1" s="1">
        <v>44378</v>
      </c>
      <c r="DB1" s="1">
        <v>44409</v>
      </c>
      <c r="DC1" s="1">
        <v>44440</v>
      </c>
      <c r="DD1" s="1">
        <v>44470</v>
      </c>
      <c r="DE1" s="1">
        <v>44501</v>
      </c>
      <c r="DF1" s="1">
        <v>44531</v>
      </c>
      <c r="DG1" s="1">
        <v>44562</v>
      </c>
      <c r="DH1" s="1">
        <v>44593</v>
      </c>
      <c r="DI1" s="1">
        <v>44621</v>
      </c>
      <c r="DJ1" s="1">
        <v>44652</v>
      </c>
      <c r="DK1" s="1">
        <v>44682</v>
      </c>
      <c r="DL1" s="1">
        <v>44713</v>
      </c>
      <c r="DM1" s="1">
        <v>44743</v>
      </c>
      <c r="DN1" s="1">
        <v>44774</v>
      </c>
      <c r="DO1" s="1">
        <v>44805</v>
      </c>
      <c r="DP1" s="1">
        <v>44835</v>
      </c>
      <c r="DQ1" s="1">
        <v>44866</v>
      </c>
      <c r="DR1" s="1">
        <v>44896</v>
      </c>
      <c r="DS1" s="1">
        <v>44927</v>
      </c>
      <c r="DT1" s="1">
        <v>44958</v>
      </c>
      <c r="DU1" s="1">
        <v>44986</v>
      </c>
      <c r="DV1" s="1">
        <v>45017</v>
      </c>
      <c r="DW1" s="1">
        <v>45047</v>
      </c>
      <c r="DX1" s="1">
        <v>45078</v>
      </c>
      <c r="DY1" s="1">
        <v>45108</v>
      </c>
      <c r="DZ1" s="1">
        <v>45139</v>
      </c>
      <c r="EA1" s="1">
        <v>45170</v>
      </c>
      <c r="EB1" s="1">
        <v>45200</v>
      </c>
      <c r="EC1" s="1">
        <v>45231</v>
      </c>
      <c r="ED1" s="1">
        <v>45261</v>
      </c>
      <c r="EE1" s="1">
        <v>45292</v>
      </c>
      <c r="EF1" s="1">
        <v>45323</v>
      </c>
      <c r="EG1" s="1">
        <v>45352</v>
      </c>
      <c r="EH1" s="1">
        <v>45383</v>
      </c>
      <c r="EI1" s="1">
        <v>45413</v>
      </c>
      <c r="EJ1" s="1">
        <v>45444</v>
      </c>
      <c r="EK1" s="1">
        <v>45474</v>
      </c>
      <c r="EL1" s="1">
        <v>45505</v>
      </c>
      <c r="EM1" s="1">
        <v>45536</v>
      </c>
      <c r="EN1" s="1">
        <v>45566</v>
      </c>
      <c r="EO1" s="1">
        <v>45597</v>
      </c>
      <c r="EP1" s="1">
        <v>45627</v>
      </c>
      <c r="EQ1" s="1">
        <v>45658</v>
      </c>
      <c r="ER1" s="1">
        <v>45689</v>
      </c>
      <c r="ES1" s="1">
        <v>45717</v>
      </c>
      <c r="ET1" s="1">
        <v>45748</v>
      </c>
      <c r="EU1" s="1">
        <v>45778</v>
      </c>
      <c r="EV1" s="1">
        <v>45809</v>
      </c>
      <c r="EW1" s="1">
        <v>45839</v>
      </c>
      <c r="EX1" s="1">
        <v>45870</v>
      </c>
      <c r="EY1" s="1">
        <v>45901</v>
      </c>
      <c r="EZ1" s="1">
        <v>45931</v>
      </c>
      <c r="FA1" s="1">
        <v>45962</v>
      </c>
      <c r="FB1" s="1">
        <v>45992</v>
      </c>
      <c r="FC1" s="1">
        <v>46023</v>
      </c>
      <c r="FD1" s="1">
        <v>46054</v>
      </c>
      <c r="FE1" s="1">
        <v>46082</v>
      </c>
      <c r="FF1" s="1">
        <v>46113</v>
      </c>
      <c r="FG1" s="1">
        <v>46143</v>
      </c>
      <c r="FH1" s="1">
        <v>46174</v>
      </c>
      <c r="FI1" s="1">
        <v>46204</v>
      </c>
      <c r="FJ1" s="1">
        <v>46235</v>
      </c>
      <c r="FK1" s="1">
        <v>46266</v>
      </c>
      <c r="FL1" s="1">
        <v>46296</v>
      </c>
      <c r="FM1" s="1">
        <v>46327</v>
      </c>
      <c r="FN1" s="1">
        <v>46357</v>
      </c>
      <c r="FO1" s="1">
        <v>46388</v>
      </c>
      <c r="FP1" s="1">
        <v>46419</v>
      </c>
      <c r="FQ1" s="1">
        <v>46447</v>
      </c>
      <c r="FR1" s="1">
        <v>46478</v>
      </c>
      <c r="FS1" s="1">
        <v>46508</v>
      </c>
      <c r="FT1" s="1">
        <v>46539</v>
      </c>
      <c r="FU1" s="1">
        <v>46569</v>
      </c>
      <c r="FV1" s="1">
        <v>46600</v>
      </c>
      <c r="FW1" s="1">
        <v>46631</v>
      </c>
      <c r="FX1" s="1">
        <v>46661</v>
      </c>
      <c r="FY1" s="1">
        <v>46692</v>
      </c>
      <c r="FZ1" s="1">
        <v>46722</v>
      </c>
      <c r="GA1" s="1">
        <v>46753</v>
      </c>
      <c r="GB1" s="1">
        <v>46784</v>
      </c>
      <c r="GC1" s="1">
        <v>46813</v>
      </c>
      <c r="GD1" s="1">
        <v>46844</v>
      </c>
      <c r="GE1" s="1">
        <v>46874</v>
      </c>
      <c r="GF1" s="1">
        <v>46905</v>
      </c>
      <c r="GG1" s="1">
        <v>46935</v>
      </c>
      <c r="GH1" s="1">
        <v>46966</v>
      </c>
      <c r="GI1" s="1">
        <v>46997</v>
      </c>
      <c r="GJ1" s="1">
        <v>47027</v>
      </c>
      <c r="GK1" s="1">
        <v>47058</v>
      </c>
      <c r="GL1" s="1">
        <v>47088</v>
      </c>
      <c r="GM1" s="1">
        <v>47119</v>
      </c>
      <c r="GN1" s="1">
        <v>47150</v>
      </c>
      <c r="GO1" s="1">
        <v>47178</v>
      </c>
      <c r="GP1" s="1">
        <v>47209</v>
      </c>
      <c r="GQ1" s="1">
        <v>47239</v>
      </c>
      <c r="GR1" s="1">
        <v>47270</v>
      </c>
      <c r="GS1" s="1">
        <v>47300</v>
      </c>
      <c r="GT1" s="1">
        <v>47331</v>
      </c>
      <c r="GU1" s="1">
        <v>47362</v>
      </c>
      <c r="GV1" s="1">
        <v>47392</v>
      </c>
      <c r="GW1" s="1">
        <v>47423</v>
      </c>
      <c r="GX1" s="1">
        <v>47453</v>
      </c>
      <c r="GY1" s="1">
        <v>47484</v>
      </c>
      <c r="GZ1" s="1">
        <v>47515</v>
      </c>
      <c r="HA1" s="1">
        <v>47543</v>
      </c>
      <c r="HB1" s="1">
        <v>47574</v>
      </c>
      <c r="HC1" s="1">
        <v>47604</v>
      </c>
      <c r="HD1" s="1">
        <v>47635</v>
      </c>
      <c r="HE1" s="1">
        <v>47665</v>
      </c>
      <c r="HF1" s="1">
        <v>47696</v>
      </c>
      <c r="HG1" s="1">
        <v>47727</v>
      </c>
      <c r="HH1" s="1">
        <v>47757</v>
      </c>
      <c r="HI1" s="1">
        <v>47788</v>
      </c>
      <c r="HJ1" s="1">
        <v>47818</v>
      </c>
      <c r="HK1" s="1">
        <v>47849</v>
      </c>
      <c r="HL1" s="1">
        <v>47880</v>
      </c>
      <c r="HM1" s="1">
        <v>47908</v>
      </c>
      <c r="HN1" s="1">
        <v>47939</v>
      </c>
      <c r="HO1" s="1">
        <v>47969</v>
      </c>
      <c r="HP1" s="1">
        <v>48000</v>
      </c>
      <c r="HQ1" s="1">
        <v>48030</v>
      </c>
      <c r="HR1" s="1">
        <v>48061</v>
      </c>
      <c r="HS1" s="1">
        <v>48092</v>
      </c>
      <c r="HT1" s="1">
        <v>48122</v>
      </c>
      <c r="HU1" s="1">
        <v>48153</v>
      </c>
      <c r="HV1" s="1">
        <v>48183</v>
      </c>
      <c r="HW1" s="1">
        <v>48214</v>
      </c>
      <c r="HX1" s="1">
        <v>48245</v>
      </c>
      <c r="HY1" s="1">
        <v>48274</v>
      </c>
      <c r="HZ1" s="1">
        <v>48305</v>
      </c>
      <c r="IA1" s="1">
        <v>48335</v>
      </c>
      <c r="IB1" s="1">
        <v>48366</v>
      </c>
      <c r="IC1" s="1">
        <v>48396</v>
      </c>
      <c r="ID1" s="1">
        <v>48427</v>
      </c>
      <c r="IE1" s="1">
        <v>48458</v>
      </c>
      <c r="IF1" s="1">
        <v>48488</v>
      </c>
      <c r="IG1" s="1">
        <v>48519</v>
      </c>
      <c r="IH1" s="1">
        <v>48549</v>
      </c>
    </row>
    <row r="2" spans="1:242" hidden="1">
      <c r="A2" s="2"/>
      <c r="B2" s="2"/>
      <c r="C2" s="2">
        <f>YEAR(C1)</f>
        <v>2013</v>
      </c>
      <c r="D2" s="2">
        <f t="shared" ref="D2:BO2" si="0">YEAR(D1)</f>
        <v>2013</v>
      </c>
      <c r="E2" s="2">
        <f t="shared" si="0"/>
        <v>2013</v>
      </c>
      <c r="F2" s="2">
        <f t="shared" si="0"/>
        <v>2013</v>
      </c>
      <c r="G2" s="2">
        <f t="shared" si="0"/>
        <v>2013</v>
      </c>
      <c r="H2" s="2">
        <f t="shared" si="0"/>
        <v>2013</v>
      </c>
      <c r="I2" s="2">
        <f t="shared" si="0"/>
        <v>2013</v>
      </c>
      <c r="J2" s="2">
        <f t="shared" si="0"/>
        <v>2013</v>
      </c>
      <c r="K2" s="2">
        <f t="shared" si="0"/>
        <v>2013</v>
      </c>
      <c r="L2" s="2">
        <f t="shared" si="0"/>
        <v>2013</v>
      </c>
      <c r="M2" s="2">
        <f t="shared" si="0"/>
        <v>2013</v>
      </c>
      <c r="N2" s="2">
        <f t="shared" si="0"/>
        <v>2013</v>
      </c>
      <c r="O2" s="2">
        <f t="shared" si="0"/>
        <v>2014</v>
      </c>
      <c r="P2" s="2">
        <f t="shared" si="0"/>
        <v>2014</v>
      </c>
      <c r="Q2" s="2">
        <f t="shared" si="0"/>
        <v>2014</v>
      </c>
      <c r="R2" s="2">
        <f t="shared" si="0"/>
        <v>2014</v>
      </c>
      <c r="S2" s="2">
        <f t="shared" si="0"/>
        <v>2014</v>
      </c>
      <c r="T2" s="2">
        <f t="shared" si="0"/>
        <v>2014</v>
      </c>
      <c r="U2" s="2">
        <f t="shared" si="0"/>
        <v>2014</v>
      </c>
      <c r="V2" s="2">
        <f t="shared" si="0"/>
        <v>2014</v>
      </c>
      <c r="W2" s="2">
        <f t="shared" si="0"/>
        <v>2014</v>
      </c>
      <c r="X2" s="2">
        <f t="shared" si="0"/>
        <v>2014</v>
      </c>
      <c r="Y2" s="2">
        <f t="shared" si="0"/>
        <v>2014</v>
      </c>
      <c r="Z2" s="2">
        <f t="shared" si="0"/>
        <v>2014</v>
      </c>
      <c r="AA2" s="2">
        <f t="shared" si="0"/>
        <v>2015</v>
      </c>
      <c r="AB2" s="2">
        <f t="shared" si="0"/>
        <v>2015</v>
      </c>
      <c r="AC2" s="2">
        <f t="shared" si="0"/>
        <v>2015</v>
      </c>
      <c r="AD2" s="2">
        <f t="shared" si="0"/>
        <v>2015</v>
      </c>
      <c r="AE2" s="2">
        <f t="shared" si="0"/>
        <v>2015</v>
      </c>
      <c r="AF2" s="2">
        <f t="shared" si="0"/>
        <v>2015</v>
      </c>
      <c r="AG2" s="2">
        <f t="shared" si="0"/>
        <v>2015</v>
      </c>
      <c r="AH2" s="2">
        <f t="shared" si="0"/>
        <v>2015</v>
      </c>
      <c r="AI2" s="2">
        <f t="shared" si="0"/>
        <v>2015</v>
      </c>
      <c r="AJ2" s="2">
        <f t="shared" si="0"/>
        <v>2015</v>
      </c>
      <c r="AK2" s="2">
        <f t="shared" si="0"/>
        <v>2015</v>
      </c>
      <c r="AL2" s="2">
        <f t="shared" si="0"/>
        <v>2015</v>
      </c>
      <c r="AM2" s="2">
        <f t="shared" si="0"/>
        <v>2016</v>
      </c>
      <c r="AN2" s="2">
        <f t="shared" si="0"/>
        <v>2016</v>
      </c>
      <c r="AO2" s="2">
        <f t="shared" si="0"/>
        <v>2016</v>
      </c>
      <c r="AP2" s="2">
        <f t="shared" si="0"/>
        <v>2016</v>
      </c>
      <c r="AQ2" s="2">
        <f t="shared" si="0"/>
        <v>2016</v>
      </c>
      <c r="AR2" s="2">
        <f t="shared" si="0"/>
        <v>2016</v>
      </c>
      <c r="AS2" s="2">
        <f t="shared" si="0"/>
        <v>2016</v>
      </c>
      <c r="AT2" s="2">
        <f t="shared" si="0"/>
        <v>2016</v>
      </c>
      <c r="AU2" s="2">
        <f t="shared" si="0"/>
        <v>2016</v>
      </c>
      <c r="AV2" s="2">
        <f t="shared" si="0"/>
        <v>2016</v>
      </c>
      <c r="AW2" s="2">
        <f t="shared" si="0"/>
        <v>2016</v>
      </c>
      <c r="AX2" s="2">
        <f t="shared" si="0"/>
        <v>2016</v>
      </c>
      <c r="AY2" s="2">
        <f t="shared" si="0"/>
        <v>2017</v>
      </c>
      <c r="AZ2" s="2">
        <f t="shared" si="0"/>
        <v>2017</v>
      </c>
      <c r="BA2" s="2">
        <f t="shared" si="0"/>
        <v>2017</v>
      </c>
      <c r="BB2" s="2">
        <f t="shared" si="0"/>
        <v>2017</v>
      </c>
      <c r="BC2" s="2">
        <f t="shared" si="0"/>
        <v>2017</v>
      </c>
      <c r="BD2" s="2">
        <f t="shared" si="0"/>
        <v>2017</v>
      </c>
      <c r="BE2" s="2">
        <f t="shared" si="0"/>
        <v>2017</v>
      </c>
      <c r="BF2" s="2">
        <f t="shared" si="0"/>
        <v>2017</v>
      </c>
      <c r="BG2" s="2">
        <f t="shared" si="0"/>
        <v>2017</v>
      </c>
      <c r="BH2" s="2">
        <f t="shared" si="0"/>
        <v>2017</v>
      </c>
      <c r="BI2" s="2">
        <f t="shared" si="0"/>
        <v>2017</v>
      </c>
      <c r="BJ2" s="2">
        <f t="shared" si="0"/>
        <v>2017</v>
      </c>
      <c r="BK2" s="2">
        <f t="shared" si="0"/>
        <v>2018</v>
      </c>
      <c r="BL2" s="2">
        <f t="shared" si="0"/>
        <v>2018</v>
      </c>
      <c r="BM2" s="2">
        <f t="shared" si="0"/>
        <v>2018</v>
      </c>
      <c r="BN2" s="2">
        <f t="shared" si="0"/>
        <v>2018</v>
      </c>
      <c r="BO2" s="2">
        <f t="shared" si="0"/>
        <v>2018</v>
      </c>
      <c r="BP2" s="2">
        <f t="shared" ref="BP2:EA2" si="1">YEAR(BP1)</f>
        <v>2018</v>
      </c>
      <c r="BQ2" s="2">
        <f t="shared" si="1"/>
        <v>2018</v>
      </c>
      <c r="BR2" s="2">
        <f t="shared" si="1"/>
        <v>2018</v>
      </c>
      <c r="BS2" s="2">
        <f t="shared" si="1"/>
        <v>2018</v>
      </c>
      <c r="BT2" s="2">
        <f t="shared" si="1"/>
        <v>2018</v>
      </c>
      <c r="BU2" s="2">
        <f t="shared" si="1"/>
        <v>2018</v>
      </c>
      <c r="BV2" s="2">
        <f t="shared" si="1"/>
        <v>2018</v>
      </c>
      <c r="BW2" s="2">
        <f t="shared" si="1"/>
        <v>2019</v>
      </c>
      <c r="BX2" s="2">
        <f t="shared" si="1"/>
        <v>2019</v>
      </c>
      <c r="BY2" s="2">
        <f t="shared" si="1"/>
        <v>2019</v>
      </c>
      <c r="BZ2" s="2">
        <f t="shared" si="1"/>
        <v>2019</v>
      </c>
      <c r="CA2" s="2">
        <f t="shared" si="1"/>
        <v>2019</v>
      </c>
      <c r="CB2" s="2">
        <f t="shared" si="1"/>
        <v>2019</v>
      </c>
      <c r="CC2" s="2">
        <f t="shared" si="1"/>
        <v>2019</v>
      </c>
      <c r="CD2" s="2">
        <f t="shared" si="1"/>
        <v>2019</v>
      </c>
      <c r="CE2" s="2">
        <f t="shared" si="1"/>
        <v>2019</v>
      </c>
      <c r="CF2" s="2">
        <f t="shared" si="1"/>
        <v>2019</v>
      </c>
      <c r="CG2" s="2">
        <f t="shared" si="1"/>
        <v>2019</v>
      </c>
      <c r="CH2" s="2">
        <f t="shared" si="1"/>
        <v>2019</v>
      </c>
      <c r="CI2" s="2">
        <f t="shared" si="1"/>
        <v>2020</v>
      </c>
      <c r="CJ2" s="2">
        <f t="shared" si="1"/>
        <v>2020</v>
      </c>
      <c r="CK2" s="2">
        <f t="shared" si="1"/>
        <v>2020</v>
      </c>
      <c r="CL2" s="2">
        <f t="shared" si="1"/>
        <v>2020</v>
      </c>
      <c r="CM2" s="2">
        <f t="shared" si="1"/>
        <v>2020</v>
      </c>
      <c r="CN2" s="2">
        <f t="shared" si="1"/>
        <v>2020</v>
      </c>
      <c r="CO2" s="2">
        <f t="shared" si="1"/>
        <v>2020</v>
      </c>
      <c r="CP2" s="2">
        <f t="shared" si="1"/>
        <v>2020</v>
      </c>
      <c r="CQ2" s="2">
        <f t="shared" si="1"/>
        <v>2020</v>
      </c>
      <c r="CR2" s="2">
        <f t="shared" si="1"/>
        <v>2020</v>
      </c>
      <c r="CS2" s="2">
        <f t="shared" si="1"/>
        <v>2020</v>
      </c>
      <c r="CT2" s="2">
        <f t="shared" si="1"/>
        <v>2020</v>
      </c>
      <c r="CU2" s="2">
        <f t="shared" si="1"/>
        <v>2021</v>
      </c>
      <c r="CV2" s="2">
        <f t="shared" si="1"/>
        <v>2021</v>
      </c>
      <c r="CW2" s="2">
        <f t="shared" si="1"/>
        <v>2021</v>
      </c>
      <c r="CX2" s="2">
        <f t="shared" si="1"/>
        <v>2021</v>
      </c>
      <c r="CY2" s="2">
        <f t="shared" si="1"/>
        <v>2021</v>
      </c>
      <c r="CZ2" s="2">
        <f t="shared" si="1"/>
        <v>2021</v>
      </c>
      <c r="DA2" s="2">
        <f t="shared" si="1"/>
        <v>2021</v>
      </c>
      <c r="DB2" s="2">
        <f t="shared" si="1"/>
        <v>2021</v>
      </c>
      <c r="DC2" s="2">
        <f t="shared" si="1"/>
        <v>2021</v>
      </c>
      <c r="DD2" s="2">
        <f t="shared" si="1"/>
        <v>2021</v>
      </c>
      <c r="DE2" s="2">
        <f t="shared" si="1"/>
        <v>2021</v>
      </c>
      <c r="DF2" s="2">
        <f t="shared" si="1"/>
        <v>2021</v>
      </c>
      <c r="DG2" s="2">
        <f t="shared" si="1"/>
        <v>2022</v>
      </c>
      <c r="DH2" s="2">
        <f t="shared" si="1"/>
        <v>2022</v>
      </c>
      <c r="DI2" s="2">
        <f t="shared" si="1"/>
        <v>2022</v>
      </c>
      <c r="DJ2" s="2">
        <f t="shared" si="1"/>
        <v>2022</v>
      </c>
      <c r="DK2" s="2">
        <f t="shared" si="1"/>
        <v>2022</v>
      </c>
      <c r="DL2" s="2">
        <f t="shared" si="1"/>
        <v>2022</v>
      </c>
      <c r="DM2" s="2">
        <f t="shared" si="1"/>
        <v>2022</v>
      </c>
      <c r="DN2" s="2">
        <f t="shared" si="1"/>
        <v>2022</v>
      </c>
      <c r="DO2" s="2">
        <f t="shared" si="1"/>
        <v>2022</v>
      </c>
      <c r="DP2" s="2">
        <f t="shared" si="1"/>
        <v>2022</v>
      </c>
      <c r="DQ2" s="2">
        <f t="shared" si="1"/>
        <v>2022</v>
      </c>
      <c r="DR2" s="2">
        <f t="shared" si="1"/>
        <v>2022</v>
      </c>
      <c r="DS2" s="2">
        <f t="shared" si="1"/>
        <v>2023</v>
      </c>
      <c r="DT2" s="2">
        <f t="shared" si="1"/>
        <v>2023</v>
      </c>
      <c r="DU2" s="2">
        <f t="shared" si="1"/>
        <v>2023</v>
      </c>
      <c r="DV2" s="2">
        <f t="shared" si="1"/>
        <v>2023</v>
      </c>
      <c r="DW2" s="2">
        <f t="shared" si="1"/>
        <v>2023</v>
      </c>
      <c r="DX2" s="2">
        <f t="shared" si="1"/>
        <v>2023</v>
      </c>
      <c r="DY2" s="2">
        <f t="shared" si="1"/>
        <v>2023</v>
      </c>
      <c r="DZ2" s="2">
        <f t="shared" si="1"/>
        <v>2023</v>
      </c>
      <c r="EA2" s="2">
        <f t="shared" si="1"/>
        <v>2023</v>
      </c>
      <c r="EB2" s="2">
        <f t="shared" ref="EB2:GM2" si="2">YEAR(EB1)</f>
        <v>2023</v>
      </c>
      <c r="EC2" s="2">
        <f t="shared" si="2"/>
        <v>2023</v>
      </c>
      <c r="ED2" s="2">
        <f t="shared" si="2"/>
        <v>2023</v>
      </c>
      <c r="EE2" s="2">
        <f t="shared" si="2"/>
        <v>2024</v>
      </c>
      <c r="EF2" s="2">
        <f t="shared" si="2"/>
        <v>2024</v>
      </c>
      <c r="EG2" s="2">
        <f t="shared" si="2"/>
        <v>2024</v>
      </c>
      <c r="EH2" s="2">
        <f t="shared" si="2"/>
        <v>2024</v>
      </c>
      <c r="EI2" s="2">
        <f t="shared" si="2"/>
        <v>2024</v>
      </c>
      <c r="EJ2" s="2">
        <f t="shared" si="2"/>
        <v>2024</v>
      </c>
      <c r="EK2" s="2">
        <f t="shared" si="2"/>
        <v>2024</v>
      </c>
      <c r="EL2" s="2">
        <f t="shared" si="2"/>
        <v>2024</v>
      </c>
      <c r="EM2" s="2">
        <f t="shared" si="2"/>
        <v>2024</v>
      </c>
      <c r="EN2" s="2">
        <f t="shared" si="2"/>
        <v>2024</v>
      </c>
      <c r="EO2" s="2">
        <f t="shared" si="2"/>
        <v>2024</v>
      </c>
      <c r="EP2" s="2">
        <f t="shared" si="2"/>
        <v>2024</v>
      </c>
      <c r="EQ2" s="2">
        <f t="shared" si="2"/>
        <v>2025</v>
      </c>
      <c r="ER2" s="2">
        <f t="shared" si="2"/>
        <v>2025</v>
      </c>
      <c r="ES2" s="2">
        <f t="shared" si="2"/>
        <v>2025</v>
      </c>
      <c r="ET2" s="2">
        <f t="shared" si="2"/>
        <v>2025</v>
      </c>
      <c r="EU2" s="2">
        <f t="shared" si="2"/>
        <v>2025</v>
      </c>
      <c r="EV2" s="2">
        <f t="shared" si="2"/>
        <v>2025</v>
      </c>
      <c r="EW2" s="2">
        <f t="shared" si="2"/>
        <v>2025</v>
      </c>
      <c r="EX2" s="2">
        <f t="shared" si="2"/>
        <v>2025</v>
      </c>
      <c r="EY2" s="2">
        <f t="shared" si="2"/>
        <v>2025</v>
      </c>
      <c r="EZ2" s="2">
        <f t="shared" si="2"/>
        <v>2025</v>
      </c>
      <c r="FA2" s="2">
        <f t="shared" si="2"/>
        <v>2025</v>
      </c>
      <c r="FB2" s="2">
        <f t="shared" si="2"/>
        <v>2025</v>
      </c>
      <c r="FC2" s="2">
        <f t="shared" si="2"/>
        <v>2026</v>
      </c>
      <c r="FD2" s="2">
        <f t="shared" si="2"/>
        <v>2026</v>
      </c>
      <c r="FE2" s="2">
        <f t="shared" si="2"/>
        <v>2026</v>
      </c>
      <c r="FF2" s="2">
        <f t="shared" si="2"/>
        <v>2026</v>
      </c>
      <c r="FG2" s="2">
        <f t="shared" si="2"/>
        <v>2026</v>
      </c>
      <c r="FH2" s="2">
        <f t="shared" si="2"/>
        <v>2026</v>
      </c>
      <c r="FI2" s="2">
        <f t="shared" si="2"/>
        <v>2026</v>
      </c>
      <c r="FJ2" s="2">
        <f t="shared" si="2"/>
        <v>2026</v>
      </c>
      <c r="FK2" s="2">
        <f t="shared" si="2"/>
        <v>2026</v>
      </c>
      <c r="FL2" s="2">
        <f t="shared" si="2"/>
        <v>2026</v>
      </c>
      <c r="FM2" s="2">
        <f t="shared" si="2"/>
        <v>2026</v>
      </c>
      <c r="FN2" s="2">
        <f t="shared" si="2"/>
        <v>2026</v>
      </c>
      <c r="FO2" s="2">
        <f t="shared" si="2"/>
        <v>2027</v>
      </c>
      <c r="FP2" s="2">
        <f t="shared" si="2"/>
        <v>2027</v>
      </c>
      <c r="FQ2" s="2">
        <f t="shared" si="2"/>
        <v>2027</v>
      </c>
      <c r="FR2" s="2">
        <f t="shared" si="2"/>
        <v>2027</v>
      </c>
      <c r="FS2" s="2">
        <f t="shared" si="2"/>
        <v>2027</v>
      </c>
      <c r="FT2" s="2">
        <f t="shared" si="2"/>
        <v>2027</v>
      </c>
      <c r="FU2" s="2">
        <f t="shared" si="2"/>
        <v>2027</v>
      </c>
      <c r="FV2" s="2">
        <f t="shared" si="2"/>
        <v>2027</v>
      </c>
      <c r="FW2" s="2">
        <f t="shared" si="2"/>
        <v>2027</v>
      </c>
      <c r="FX2" s="2">
        <f t="shared" si="2"/>
        <v>2027</v>
      </c>
      <c r="FY2" s="2">
        <f t="shared" si="2"/>
        <v>2027</v>
      </c>
      <c r="FZ2" s="2">
        <f t="shared" si="2"/>
        <v>2027</v>
      </c>
      <c r="GA2" s="2">
        <f t="shared" si="2"/>
        <v>2028</v>
      </c>
      <c r="GB2" s="2">
        <f t="shared" si="2"/>
        <v>2028</v>
      </c>
      <c r="GC2" s="2">
        <f t="shared" si="2"/>
        <v>2028</v>
      </c>
      <c r="GD2" s="2">
        <f t="shared" si="2"/>
        <v>2028</v>
      </c>
      <c r="GE2" s="2">
        <f t="shared" si="2"/>
        <v>2028</v>
      </c>
      <c r="GF2" s="2">
        <f t="shared" si="2"/>
        <v>2028</v>
      </c>
      <c r="GG2" s="2">
        <f t="shared" si="2"/>
        <v>2028</v>
      </c>
      <c r="GH2" s="2">
        <f t="shared" si="2"/>
        <v>2028</v>
      </c>
      <c r="GI2" s="2">
        <f t="shared" si="2"/>
        <v>2028</v>
      </c>
      <c r="GJ2" s="2">
        <f t="shared" si="2"/>
        <v>2028</v>
      </c>
      <c r="GK2" s="2">
        <f t="shared" si="2"/>
        <v>2028</v>
      </c>
      <c r="GL2" s="2">
        <f t="shared" si="2"/>
        <v>2028</v>
      </c>
      <c r="GM2" s="2">
        <f t="shared" si="2"/>
        <v>2029</v>
      </c>
      <c r="GN2" s="2">
        <f t="shared" ref="GN2:IH2" si="3">YEAR(GN1)</f>
        <v>2029</v>
      </c>
      <c r="GO2" s="2">
        <f t="shared" si="3"/>
        <v>2029</v>
      </c>
      <c r="GP2" s="2">
        <f t="shared" si="3"/>
        <v>2029</v>
      </c>
      <c r="GQ2" s="2">
        <f t="shared" si="3"/>
        <v>2029</v>
      </c>
      <c r="GR2" s="2">
        <f t="shared" si="3"/>
        <v>2029</v>
      </c>
      <c r="GS2" s="2">
        <f t="shared" si="3"/>
        <v>2029</v>
      </c>
      <c r="GT2" s="2">
        <f t="shared" si="3"/>
        <v>2029</v>
      </c>
      <c r="GU2" s="2">
        <f t="shared" si="3"/>
        <v>2029</v>
      </c>
      <c r="GV2" s="2">
        <f t="shared" si="3"/>
        <v>2029</v>
      </c>
      <c r="GW2" s="2">
        <f t="shared" si="3"/>
        <v>2029</v>
      </c>
      <c r="GX2" s="2">
        <f t="shared" si="3"/>
        <v>2029</v>
      </c>
      <c r="GY2" s="2">
        <f t="shared" si="3"/>
        <v>2030</v>
      </c>
      <c r="GZ2" s="2">
        <f t="shared" si="3"/>
        <v>2030</v>
      </c>
      <c r="HA2" s="2">
        <f t="shared" si="3"/>
        <v>2030</v>
      </c>
      <c r="HB2" s="2">
        <f t="shared" si="3"/>
        <v>2030</v>
      </c>
      <c r="HC2" s="2">
        <f t="shared" si="3"/>
        <v>2030</v>
      </c>
      <c r="HD2" s="2">
        <f t="shared" si="3"/>
        <v>2030</v>
      </c>
      <c r="HE2" s="2">
        <f t="shared" si="3"/>
        <v>2030</v>
      </c>
      <c r="HF2" s="2">
        <f t="shared" si="3"/>
        <v>2030</v>
      </c>
      <c r="HG2" s="2">
        <f t="shared" si="3"/>
        <v>2030</v>
      </c>
      <c r="HH2" s="2">
        <f t="shared" si="3"/>
        <v>2030</v>
      </c>
      <c r="HI2" s="2">
        <f t="shared" si="3"/>
        <v>2030</v>
      </c>
      <c r="HJ2" s="2">
        <f t="shared" si="3"/>
        <v>2030</v>
      </c>
      <c r="HK2" s="2">
        <f t="shared" si="3"/>
        <v>2031</v>
      </c>
      <c r="HL2" s="2">
        <f t="shared" si="3"/>
        <v>2031</v>
      </c>
      <c r="HM2" s="2">
        <f t="shared" si="3"/>
        <v>2031</v>
      </c>
      <c r="HN2" s="2">
        <f t="shared" si="3"/>
        <v>2031</v>
      </c>
      <c r="HO2" s="2">
        <f t="shared" si="3"/>
        <v>2031</v>
      </c>
      <c r="HP2" s="2">
        <f t="shared" si="3"/>
        <v>2031</v>
      </c>
      <c r="HQ2" s="2">
        <f t="shared" si="3"/>
        <v>2031</v>
      </c>
      <c r="HR2" s="2">
        <f t="shared" si="3"/>
        <v>2031</v>
      </c>
      <c r="HS2" s="2">
        <f t="shared" si="3"/>
        <v>2031</v>
      </c>
      <c r="HT2" s="2">
        <f t="shared" si="3"/>
        <v>2031</v>
      </c>
      <c r="HU2" s="2">
        <f t="shared" si="3"/>
        <v>2031</v>
      </c>
      <c r="HV2" s="2">
        <f t="shared" si="3"/>
        <v>2031</v>
      </c>
      <c r="HW2" s="2">
        <f t="shared" si="3"/>
        <v>2032</v>
      </c>
      <c r="HX2" s="2">
        <f t="shared" si="3"/>
        <v>2032</v>
      </c>
      <c r="HY2" s="2">
        <f t="shared" si="3"/>
        <v>2032</v>
      </c>
      <c r="HZ2" s="2">
        <f t="shared" si="3"/>
        <v>2032</v>
      </c>
      <c r="IA2" s="2">
        <f t="shared" si="3"/>
        <v>2032</v>
      </c>
      <c r="IB2" s="2">
        <f t="shared" si="3"/>
        <v>2032</v>
      </c>
      <c r="IC2" s="2">
        <f t="shared" si="3"/>
        <v>2032</v>
      </c>
      <c r="ID2" s="2">
        <f t="shared" si="3"/>
        <v>2032</v>
      </c>
      <c r="IE2" s="2">
        <f t="shared" si="3"/>
        <v>2032</v>
      </c>
      <c r="IF2" s="2">
        <f t="shared" si="3"/>
        <v>2032</v>
      </c>
      <c r="IG2" s="2">
        <f t="shared" si="3"/>
        <v>2032</v>
      </c>
      <c r="IH2" s="2">
        <f t="shared" si="3"/>
        <v>2032</v>
      </c>
    </row>
    <row r="3" spans="1:242" hidden="1">
      <c r="A3" s="2" t="s">
        <v>0</v>
      </c>
      <c r="B3" s="2"/>
      <c r="C3" s="4">
        <v>8342.4002334500001</v>
      </c>
      <c r="D3" s="4">
        <v>10070.399988040001</v>
      </c>
      <c r="E3" s="4">
        <v>12505.1197476</v>
      </c>
      <c r="F3" s="4">
        <v>12784.079734200001</v>
      </c>
      <c r="G3" s="4">
        <v>14948.399855449999</v>
      </c>
      <c r="H3" s="4">
        <v>13771.1201661</v>
      </c>
      <c r="I3" s="4">
        <v>14706.320148029999</v>
      </c>
      <c r="J3" s="4">
        <v>15205.360598642001</v>
      </c>
      <c r="K3" s="4">
        <v>14160.639929999999</v>
      </c>
      <c r="L3" s="4">
        <v>13025.67958254</v>
      </c>
      <c r="M3" s="4">
        <v>9226.8003150000004</v>
      </c>
      <c r="N3" s="4">
        <v>6752.3199784999997</v>
      </c>
      <c r="O3" s="4">
        <v>8342.4002334500001</v>
      </c>
      <c r="P3" s="4">
        <v>10070.399988040001</v>
      </c>
      <c r="Q3" s="4">
        <v>12505.1197476</v>
      </c>
      <c r="R3" s="4">
        <v>12784.079734200001</v>
      </c>
      <c r="S3" s="4">
        <v>14948.399855449999</v>
      </c>
      <c r="T3" s="4">
        <v>13771.1201661</v>
      </c>
      <c r="U3" s="4">
        <v>14706.320148029999</v>
      </c>
      <c r="V3" s="4">
        <v>15205.360598642001</v>
      </c>
      <c r="W3" s="4">
        <v>14160.639929999999</v>
      </c>
      <c r="X3" s="4">
        <v>13025.67958254</v>
      </c>
      <c r="Y3" s="4">
        <v>9226.8003150000004</v>
      </c>
      <c r="Z3" s="4">
        <v>6752.3199784999997</v>
      </c>
      <c r="AA3" s="4">
        <v>8342.4002334500001</v>
      </c>
      <c r="AB3" s="4">
        <v>10070.399988040001</v>
      </c>
      <c r="AC3" s="4">
        <v>12505.1197476</v>
      </c>
      <c r="AD3" s="4">
        <v>12784.079734200001</v>
      </c>
      <c r="AE3" s="4">
        <v>14948.399855449999</v>
      </c>
      <c r="AF3" s="4">
        <v>13771.1201661</v>
      </c>
      <c r="AG3" s="4">
        <v>14706.320148029999</v>
      </c>
      <c r="AH3" s="4">
        <v>15205.360598642001</v>
      </c>
      <c r="AI3" s="4">
        <v>14160.639929999999</v>
      </c>
      <c r="AJ3" s="4">
        <v>13025.67958254</v>
      </c>
      <c r="AK3" s="4">
        <v>9226.8003150000004</v>
      </c>
      <c r="AL3" s="4">
        <v>6752.3199784999997</v>
      </c>
      <c r="AM3" s="4">
        <v>8342.4002334500001</v>
      </c>
      <c r="AN3" s="4">
        <v>10430.057130470001</v>
      </c>
      <c r="AO3" s="4">
        <v>12505.1197476</v>
      </c>
      <c r="AP3" s="4">
        <v>12784.079734200001</v>
      </c>
      <c r="AQ3" s="4">
        <v>14948.399855449999</v>
      </c>
      <c r="AR3" s="4">
        <v>13771.1201661</v>
      </c>
      <c r="AS3" s="4">
        <v>14706.320148029999</v>
      </c>
      <c r="AT3" s="4">
        <v>15205.360598642001</v>
      </c>
      <c r="AU3" s="4">
        <v>14160.639929999999</v>
      </c>
      <c r="AV3" s="4">
        <v>13025.67958254</v>
      </c>
      <c r="AW3" s="4">
        <v>9226.8003150000004</v>
      </c>
      <c r="AX3" s="4">
        <v>6752.3199784999997</v>
      </c>
      <c r="AY3" s="4">
        <v>8342.4002334500001</v>
      </c>
      <c r="AZ3" s="4">
        <v>10070.399988040001</v>
      </c>
      <c r="BA3" s="4">
        <v>12505.1197476</v>
      </c>
      <c r="BB3" s="4">
        <v>12784.079734200001</v>
      </c>
      <c r="BC3" s="4">
        <v>14948.399855449999</v>
      </c>
      <c r="BD3" s="4">
        <v>13771.1201661</v>
      </c>
      <c r="BE3" s="4">
        <v>14706.320148029999</v>
      </c>
      <c r="BF3" s="4">
        <v>15205.360598642001</v>
      </c>
      <c r="BG3" s="4">
        <v>14160.639929999999</v>
      </c>
      <c r="BH3" s="4">
        <v>13025.67958254</v>
      </c>
      <c r="BI3" s="4">
        <v>9226.8003150000004</v>
      </c>
      <c r="BJ3" s="4">
        <v>6752.3199784999997</v>
      </c>
      <c r="BK3" s="4">
        <v>8342.4002334500001</v>
      </c>
      <c r="BL3" s="4">
        <v>10070.399988040001</v>
      </c>
      <c r="BM3" s="4">
        <v>12505.1197476</v>
      </c>
      <c r="BN3" s="4">
        <v>12784.079734200001</v>
      </c>
      <c r="BO3" s="4">
        <v>14948.399855449999</v>
      </c>
      <c r="BP3" s="4">
        <v>13771.1201661</v>
      </c>
      <c r="BQ3" s="4">
        <v>14706.320148029999</v>
      </c>
      <c r="BR3" s="4">
        <v>15205.360598642001</v>
      </c>
      <c r="BS3" s="4">
        <v>14160.639929999999</v>
      </c>
      <c r="BT3" s="4">
        <v>13025.67958254</v>
      </c>
      <c r="BU3" s="4">
        <v>9226.8003150000004</v>
      </c>
      <c r="BV3" s="4">
        <v>6752.3199784999997</v>
      </c>
      <c r="BW3" s="4">
        <v>8342.4002334500001</v>
      </c>
      <c r="BX3" s="4">
        <v>10070.399988040001</v>
      </c>
      <c r="BY3" s="4">
        <v>12505.1197476</v>
      </c>
      <c r="BZ3" s="4">
        <v>12784.079734200001</v>
      </c>
      <c r="CA3" s="4">
        <v>14948.399855449999</v>
      </c>
      <c r="CB3" s="4">
        <v>13771.1201661</v>
      </c>
      <c r="CC3" s="4">
        <v>14706.320148029999</v>
      </c>
      <c r="CD3" s="4">
        <v>15205.360598642001</v>
      </c>
      <c r="CE3" s="4">
        <v>14160.639929999999</v>
      </c>
      <c r="CF3" s="4">
        <v>13025.67958254</v>
      </c>
      <c r="CG3" s="4">
        <v>9226.8003150000004</v>
      </c>
      <c r="CH3" s="4">
        <v>6752.3199784999997</v>
      </c>
      <c r="CI3" s="4">
        <v>8342.4002334500001</v>
      </c>
      <c r="CJ3" s="4">
        <v>10430.057130470001</v>
      </c>
      <c r="CK3" s="4">
        <v>12505.1197476</v>
      </c>
      <c r="CL3" s="4">
        <v>12784.079734200001</v>
      </c>
      <c r="CM3" s="4">
        <v>14948.399855449999</v>
      </c>
      <c r="CN3" s="4">
        <v>13771.1201661</v>
      </c>
      <c r="CO3" s="4">
        <v>14706.320148029999</v>
      </c>
      <c r="CP3" s="4">
        <v>15205.360598642001</v>
      </c>
      <c r="CQ3" s="4">
        <v>14160.639929999999</v>
      </c>
      <c r="CR3" s="4">
        <v>13025.67958254</v>
      </c>
      <c r="CS3" s="4">
        <v>9226.8003150000004</v>
      </c>
      <c r="CT3" s="4">
        <v>6752.3199784999997</v>
      </c>
      <c r="CU3" s="4">
        <v>8342.4002334500001</v>
      </c>
      <c r="CV3" s="4">
        <v>10070.399988040001</v>
      </c>
      <c r="CW3" s="4">
        <v>12505.1197476</v>
      </c>
      <c r="CX3" s="4">
        <v>12784.079734200001</v>
      </c>
      <c r="CY3" s="4">
        <v>14948.399855449999</v>
      </c>
      <c r="CZ3" s="4">
        <v>13771.1201661</v>
      </c>
      <c r="DA3" s="4">
        <v>14706.320148029999</v>
      </c>
      <c r="DB3" s="4">
        <v>15205.360598642001</v>
      </c>
      <c r="DC3" s="4">
        <v>14160.639929999999</v>
      </c>
      <c r="DD3" s="4">
        <v>13025.67958254</v>
      </c>
      <c r="DE3" s="4">
        <v>9226.8003150000004</v>
      </c>
      <c r="DF3" s="4">
        <v>6752.3199784999997</v>
      </c>
      <c r="DG3" s="4">
        <v>8342.4002334500001</v>
      </c>
      <c r="DH3" s="4">
        <v>10070.399988040001</v>
      </c>
      <c r="DI3" s="4">
        <v>12505.1197476</v>
      </c>
      <c r="DJ3" s="4">
        <v>12784.079734200001</v>
      </c>
      <c r="DK3" s="4">
        <v>14948.399855449999</v>
      </c>
      <c r="DL3" s="4">
        <v>13771.1201661</v>
      </c>
      <c r="DM3" s="4">
        <v>14706.320148029999</v>
      </c>
      <c r="DN3" s="4">
        <v>15205.360598642001</v>
      </c>
      <c r="DO3" s="4">
        <v>14160.639929999999</v>
      </c>
      <c r="DP3" s="4">
        <v>13025.67958254</v>
      </c>
      <c r="DQ3" s="4">
        <v>9226.8003150000004</v>
      </c>
      <c r="DR3" s="4">
        <v>6752.3199784999997</v>
      </c>
      <c r="DS3" s="4">
        <v>8342.4002334500001</v>
      </c>
      <c r="DT3" s="4">
        <v>10070.399988040001</v>
      </c>
      <c r="DU3" s="4">
        <v>12505.1197476</v>
      </c>
      <c r="DV3" s="4">
        <v>12784.079734200001</v>
      </c>
      <c r="DW3" s="4">
        <v>14948.399855449999</v>
      </c>
      <c r="DX3" s="4">
        <v>13771.1201661</v>
      </c>
      <c r="DY3" s="4">
        <v>14706.320148029999</v>
      </c>
      <c r="DZ3" s="4">
        <v>15205.360598642001</v>
      </c>
      <c r="EA3" s="4">
        <v>14160.639929999999</v>
      </c>
      <c r="EB3" s="4">
        <v>13025.67958254</v>
      </c>
      <c r="EC3" s="4">
        <v>9226.8003150000004</v>
      </c>
      <c r="ED3" s="4">
        <v>6752.3199784999997</v>
      </c>
      <c r="EE3" s="4">
        <v>8342.4002334500001</v>
      </c>
      <c r="EF3" s="4">
        <v>10430.057130470001</v>
      </c>
      <c r="EG3" s="4">
        <v>12505.1197476</v>
      </c>
      <c r="EH3" s="4">
        <v>12784.079734200001</v>
      </c>
      <c r="EI3" s="4">
        <v>14948.399855449999</v>
      </c>
      <c r="EJ3" s="4">
        <v>13771.1201661</v>
      </c>
      <c r="EK3" s="4">
        <v>14706.320148029999</v>
      </c>
      <c r="EL3" s="4">
        <v>15205.360598642001</v>
      </c>
      <c r="EM3" s="4">
        <v>14160.639929999999</v>
      </c>
      <c r="EN3" s="4">
        <v>13025.67958254</v>
      </c>
      <c r="EO3" s="4">
        <v>9226.8003150000004</v>
      </c>
      <c r="EP3" s="4">
        <v>6752.3199784999997</v>
      </c>
      <c r="EQ3" s="4">
        <v>8342.4002334500001</v>
      </c>
      <c r="ER3" s="4">
        <v>10070.399988040001</v>
      </c>
      <c r="ES3" s="4">
        <v>12505.1197476</v>
      </c>
      <c r="ET3" s="4">
        <v>12784.079734200001</v>
      </c>
      <c r="EU3" s="4">
        <v>14948.399855449999</v>
      </c>
      <c r="EV3" s="4">
        <v>13771.1201661</v>
      </c>
      <c r="EW3" s="4">
        <v>14706.320148029999</v>
      </c>
      <c r="EX3" s="4">
        <v>15205.360598642001</v>
      </c>
      <c r="EY3" s="4">
        <v>14160.639929999999</v>
      </c>
      <c r="EZ3" s="4">
        <v>13025.67958254</v>
      </c>
      <c r="FA3" s="4">
        <v>9226.8003150000004</v>
      </c>
      <c r="FB3" s="4">
        <v>6752.3199784999997</v>
      </c>
      <c r="FC3" s="4">
        <v>8342.4002334500001</v>
      </c>
      <c r="FD3" s="4">
        <v>10070.399988040001</v>
      </c>
      <c r="FE3" s="4">
        <v>12505.1197476</v>
      </c>
      <c r="FF3" s="4">
        <v>12784.079734200001</v>
      </c>
      <c r="FG3" s="4">
        <v>14948.399855449999</v>
      </c>
      <c r="FH3" s="4">
        <v>13771.1201661</v>
      </c>
      <c r="FI3" s="4">
        <v>14706.320148029999</v>
      </c>
      <c r="FJ3" s="4">
        <v>15205.360598642001</v>
      </c>
      <c r="FK3" s="4">
        <v>14160.639929999999</v>
      </c>
      <c r="FL3" s="4">
        <v>13025.67958254</v>
      </c>
      <c r="FM3" s="4">
        <v>9226.8003150000004</v>
      </c>
      <c r="FN3" s="4">
        <v>6752.3199784999997</v>
      </c>
      <c r="FO3" s="4">
        <v>8342.4002334500001</v>
      </c>
      <c r="FP3" s="4">
        <v>10070.399988040001</v>
      </c>
      <c r="FQ3" s="4">
        <v>12505.1197476</v>
      </c>
      <c r="FR3" s="4">
        <v>12784.079734200001</v>
      </c>
      <c r="FS3" s="4">
        <v>14948.399855449999</v>
      </c>
      <c r="FT3" s="4">
        <v>13771.1201661</v>
      </c>
      <c r="FU3" s="4">
        <v>14706.320148029999</v>
      </c>
      <c r="FV3" s="4">
        <v>15205.360598642001</v>
      </c>
      <c r="FW3" s="4">
        <v>14160.639929999999</v>
      </c>
      <c r="FX3" s="4">
        <v>13025.67958254</v>
      </c>
      <c r="FY3" s="4">
        <v>9226.8003150000004</v>
      </c>
      <c r="FZ3" s="4">
        <v>6752.3199784999997</v>
      </c>
      <c r="GA3" s="4">
        <v>8342.4002334500001</v>
      </c>
      <c r="GB3" s="4">
        <v>10430.057130470001</v>
      </c>
      <c r="GC3" s="4">
        <v>12505.1197476</v>
      </c>
      <c r="GD3" s="4">
        <v>12784.079734200001</v>
      </c>
      <c r="GE3" s="4">
        <v>14948.399855449999</v>
      </c>
      <c r="GF3" s="4">
        <v>13771.1201661</v>
      </c>
      <c r="GG3" s="4">
        <v>14706.320148029999</v>
      </c>
      <c r="GH3" s="4">
        <v>15205.360598642001</v>
      </c>
      <c r="GI3" s="4">
        <v>14160.639929999999</v>
      </c>
      <c r="GJ3" s="4">
        <v>13025.67958254</v>
      </c>
      <c r="GK3" s="4">
        <v>9226.8003150000004</v>
      </c>
      <c r="GL3" s="4">
        <v>6752.3199784999997</v>
      </c>
      <c r="GM3" s="4">
        <v>8342.4002334500001</v>
      </c>
      <c r="GN3" s="4">
        <v>10070.399988040001</v>
      </c>
      <c r="GO3" s="4">
        <v>12505.1197476</v>
      </c>
      <c r="GP3" s="4">
        <v>12784.079734200001</v>
      </c>
      <c r="GQ3" s="4">
        <v>14948.399855449999</v>
      </c>
      <c r="GR3" s="4">
        <v>13771.1201661</v>
      </c>
      <c r="GS3" s="4">
        <v>14706.320148029999</v>
      </c>
      <c r="GT3" s="4">
        <v>15205.360598642001</v>
      </c>
      <c r="GU3" s="4">
        <v>14160.639929999999</v>
      </c>
      <c r="GV3" s="4">
        <v>13025.67958254</v>
      </c>
      <c r="GW3" s="4">
        <v>9226.8003150000004</v>
      </c>
      <c r="GX3" s="4">
        <v>6752.3199784999997</v>
      </c>
      <c r="GY3" s="4">
        <v>8342.4002334500001</v>
      </c>
      <c r="GZ3" s="4">
        <v>10070.399988040001</v>
      </c>
      <c r="HA3" s="4">
        <v>12505.1197476</v>
      </c>
      <c r="HB3" s="4">
        <v>12784.079734200001</v>
      </c>
      <c r="HC3" s="4">
        <v>14948.399855449999</v>
      </c>
      <c r="HD3" s="4">
        <v>13771.1201661</v>
      </c>
      <c r="HE3" s="4">
        <v>14706.320148029999</v>
      </c>
      <c r="HF3" s="4">
        <v>15205.360598642001</v>
      </c>
      <c r="HG3" s="4">
        <v>14160.639929999999</v>
      </c>
      <c r="HH3" s="4">
        <v>13025.67958254</v>
      </c>
      <c r="HI3" s="4">
        <v>9226.8003150000004</v>
      </c>
      <c r="HJ3" s="4">
        <v>6752.3199784999997</v>
      </c>
      <c r="HK3" s="4">
        <v>8342.4002334500001</v>
      </c>
      <c r="HL3" s="4">
        <v>10070.399988040001</v>
      </c>
      <c r="HM3" s="4">
        <v>12505.1197476</v>
      </c>
      <c r="HN3" s="4">
        <v>12784.079734200001</v>
      </c>
      <c r="HO3" s="4">
        <v>14948.399855449999</v>
      </c>
      <c r="HP3" s="4">
        <v>13771.1201661</v>
      </c>
      <c r="HQ3" s="4">
        <v>14706.320148029999</v>
      </c>
      <c r="HR3" s="4">
        <v>15205.360598642001</v>
      </c>
      <c r="HS3" s="4">
        <v>14160.639929999999</v>
      </c>
      <c r="HT3" s="4">
        <v>13025.67958254</v>
      </c>
      <c r="HU3" s="4">
        <v>9226.8003150000004</v>
      </c>
      <c r="HV3" s="4">
        <v>6752.3199784999997</v>
      </c>
      <c r="HW3" s="4">
        <v>8342.4002334500001</v>
      </c>
      <c r="HX3" s="4">
        <v>10430.057130470001</v>
      </c>
      <c r="HY3" s="4">
        <v>12505.1197476</v>
      </c>
      <c r="HZ3" s="4">
        <v>12784.079734200001</v>
      </c>
      <c r="IA3" s="4">
        <v>14948.399855449999</v>
      </c>
      <c r="IB3" s="4">
        <v>13771.1201661</v>
      </c>
      <c r="IC3" s="4">
        <v>14706.320148029999</v>
      </c>
      <c r="ID3" s="4">
        <v>15205.360598642001</v>
      </c>
      <c r="IE3" s="4">
        <v>14160.639929999999</v>
      </c>
      <c r="IF3" s="4">
        <v>13025.67958254</v>
      </c>
      <c r="IG3" s="4">
        <v>9226.8003150000004</v>
      </c>
      <c r="IH3" s="4">
        <v>6752.3199784999997</v>
      </c>
    </row>
    <row r="4" spans="1:242" hidden="1">
      <c r="A4" s="2"/>
      <c r="B4" s="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</row>
    <row r="5" spans="1:242">
      <c r="A5" s="2"/>
      <c r="B5" s="2"/>
      <c r="C5" s="18">
        <v>2013</v>
      </c>
      <c r="D5" s="19">
        <f>C5+1</f>
        <v>2014</v>
      </c>
      <c r="E5" s="19">
        <f t="shared" ref="E5:V5" si="4">D5+1</f>
        <v>2015</v>
      </c>
      <c r="F5" s="19">
        <f t="shared" si="4"/>
        <v>2016</v>
      </c>
      <c r="G5" s="19">
        <f t="shared" si="4"/>
        <v>2017</v>
      </c>
      <c r="H5" s="19">
        <f t="shared" si="4"/>
        <v>2018</v>
      </c>
      <c r="I5" s="19">
        <f t="shared" si="4"/>
        <v>2019</v>
      </c>
      <c r="J5" s="19">
        <f t="shared" si="4"/>
        <v>2020</v>
      </c>
      <c r="K5" s="19">
        <f t="shared" si="4"/>
        <v>2021</v>
      </c>
      <c r="L5" s="19">
        <f t="shared" si="4"/>
        <v>2022</v>
      </c>
      <c r="M5" s="19">
        <f t="shared" si="4"/>
        <v>2023</v>
      </c>
      <c r="N5" s="19">
        <f t="shared" si="4"/>
        <v>2024</v>
      </c>
      <c r="O5" s="19">
        <f t="shared" si="4"/>
        <v>2025</v>
      </c>
      <c r="P5" s="19">
        <f t="shared" si="4"/>
        <v>2026</v>
      </c>
      <c r="Q5" s="19">
        <f t="shared" si="4"/>
        <v>2027</v>
      </c>
      <c r="R5" s="19">
        <f t="shared" si="4"/>
        <v>2028</v>
      </c>
      <c r="S5" s="19">
        <f t="shared" si="4"/>
        <v>2029</v>
      </c>
      <c r="T5" s="19">
        <f t="shared" si="4"/>
        <v>2030</v>
      </c>
      <c r="U5" s="19">
        <f t="shared" si="4"/>
        <v>2031</v>
      </c>
      <c r="V5" s="19">
        <f t="shared" si="4"/>
        <v>2032</v>
      </c>
    </row>
    <row r="6" spans="1:242" hidden="1">
      <c r="A6" s="2" t="s">
        <v>2</v>
      </c>
      <c r="B6" s="2"/>
      <c r="C6" s="6">
        <v>0</v>
      </c>
      <c r="D6" s="5">
        <f>C6+13</f>
        <v>13</v>
      </c>
      <c r="E6" s="5">
        <f t="shared" ref="E6:L6" si="5">D6+13</f>
        <v>26</v>
      </c>
      <c r="F6" s="5">
        <f t="shared" si="5"/>
        <v>39</v>
      </c>
      <c r="G6" s="5">
        <f t="shared" si="5"/>
        <v>52</v>
      </c>
      <c r="H6" s="5">
        <f t="shared" si="5"/>
        <v>65</v>
      </c>
      <c r="I6" s="5">
        <f t="shared" si="5"/>
        <v>78</v>
      </c>
      <c r="J6" s="5">
        <f t="shared" si="5"/>
        <v>91</v>
      </c>
      <c r="K6" s="5">
        <f t="shared" si="5"/>
        <v>104</v>
      </c>
      <c r="L6" s="5">
        <f t="shared" si="5"/>
        <v>117</v>
      </c>
      <c r="M6" s="6">
        <v>0</v>
      </c>
      <c r="N6" s="5">
        <f>M6+13</f>
        <v>13</v>
      </c>
      <c r="O6" s="5">
        <f t="shared" ref="O6:V6" si="6">N6+13</f>
        <v>26</v>
      </c>
      <c r="P6" s="5">
        <f t="shared" si="6"/>
        <v>39</v>
      </c>
      <c r="Q6" s="5">
        <f t="shared" si="6"/>
        <v>52</v>
      </c>
      <c r="R6" s="5">
        <f t="shared" si="6"/>
        <v>65</v>
      </c>
      <c r="S6" s="5">
        <f t="shared" si="6"/>
        <v>78</v>
      </c>
      <c r="T6" s="5">
        <f t="shared" si="6"/>
        <v>91</v>
      </c>
      <c r="U6" s="5">
        <f t="shared" si="6"/>
        <v>104</v>
      </c>
      <c r="V6" s="5">
        <f t="shared" si="6"/>
        <v>117</v>
      </c>
    </row>
    <row r="7" spans="1:242" hidden="1">
      <c r="A7" s="2"/>
      <c r="B7" s="2"/>
      <c r="C7" s="6"/>
      <c r="D7" s="5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5"/>
      <c r="S7" s="5"/>
      <c r="T7" s="5"/>
      <c r="U7" s="5"/>
      <c r="V7" s="5"/>
    </row>
    <row r="8" spans="1:242">
      <c r="A8" s="10" t="s">
        <v>26</v>
      </c>
      <c r="B8" s="10"/>
      <c r="C8" s="6"/>
      <c r="D8" s="5"/>
      <c r="E8" s="5"/>
      <c r="F8" s="5"/>
      <c r="G8" s="5"/>
      <c r="H8" s="5"/>
      <c r="I8" s="5"/>
      <c r="J8" s="5"/>
      <c r="K8" s="5"/>
      <c r="L8" s="5"/>
      <c r="M8" s="6"/>
      <c r="N8" s="5"/>
      <c r="O8" s="5"/>
      <c r="P8" s="5"/>
      <c r="Q8" s="5"/>
      <c r="R8" s="5"/>
      <c r="S8" s="5"/>
      <c r="T8" s="5"/>
      <c r="U8" s="5"/>
      <c r="V8" s="5"/>
    </row>
    <row r="9" spans="1:242">
      <c r="A9" s="2" t="s">
        <v>0</v>
      </c>
      <c r="B9" s="8" t="s">
        <v>21</v>
      </c>
      <c r="C9" s="4">
        <v>145498.64027755198</v>
      </c>
      <c r="D9" s="4">
        <v>145498.64027755198</v>
      </c>
      <c r="E9" s="4">
        <v>145498.64027755198</v>
      </c>
      <c r="F9" s="4">
        <v>145858.297419982</v>
      </c>
      <c r="G9" s="4">
        <v>145498.64027755198</v>
      </c>
      <c r="H9" s="4">
        <v>145498.64027755198</v>
      </c>
      <c r="I9" s="4">
        <v>145498.64027755198</v>
      </c>
      <c r="J9" s="4">
        <v>145858.297419982</v>
      </c>
      <c r="K9" s="4">
        <v>145498.64027755198</v>
      </c>
      <c r="L9" s="4">
        <v>145498.64027755198</v>
      </c>
      <c r="M9" s="4">
        <v>145498.64027755198</v>
      </c>
      <c r="N9" s="4">
        <v>145858.297419982</v>
      </c>
      <c r="O9" s="4">
        <v>145498.64027755198</v>
      </c>
      <c r="P9" s="4">
        <v>145498.64027755198</v>
      </c>
      <c r="Q9" s="4">
        <v>145498.64027755198</v>
      </c>
      <c r="R9" s="4">
        <v>145858.297419982</v>
      </c>
      <c r="S9" s="4">
        <v>145498.64027755198</v>
      </c>
      <c r="T9" s="4">
        <v>145498.64027755198</v>
      </c>
      <c r="U9" s="4">
        <v>145498.64027755198</v>
      </c>
      <c r="V9" s="4">
        <v>145858.297419982</v>
      </c>
    </row>
    <row r="10" spans="1:242">
      <c r="A10" s="2"/>
      <c r="B10" s="2"/>
      <c r="C10" s="2"/>
    </row>
    <row r="11" spans="1:242">
      <c r="A11" s="10" t="s">
        <v>25</v>
      </c>
      <c r="B11" s="10"/>
      <c r="C11" s="2"/>
    </row>
    <row r="12" spans="1:242">
      <c r="A12" s="2" t="s">
        <v>1</v>
      </c>
      <c r="B12" s="8" t="s">
        <v>21</v>
      </c>
      <c r="C12" s="7">
        <v>-105.86344450060278</v>
      </c>
      <c r="D12" s="7">
        <v>-887.7916349992156</v>
      </c>
      <c r="E12" s="7">
        <v>-618.03194000059739</v>
      </c>
      <c r="F12" s="7">
        <v>-31.937655000016093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42">
      <c r="A13" s="2" t="s">
        <v>3</v>
      </c>
      <c r="B13" s="8" t="s">
        <v>21</v>
      </c>
      <c r="C13" s="7">
        <v>-84143.987786998972</v>
      </c>
      <c r="D13" s="7">
        <v>-62764.14299899945</v>
      </c>
      <c r="E13" s="7">
        <v>-44773.479409599677</v>
      </c>
      <c r="F13" s="7">
        <v>-44646.641930000391</v>
      </c>
      <c r="G13" s="7">
        <v>-39384.011539999396</v>
      </c>
      <c r="H13" s="7">
        <v>-41919.521697399206</v>
      </c>
      <c r="I13" s="7">
        <v>-33745.151545000263</v>
      </c>
      <c r="J13" s="7">
        <v>-54319.916344000027</v>
      </c>
      <c r="K13" s="7">
        <v>-55068.666942000389</v>
      </c>
      <c r="L13" s="7">
        <v>-77042.592679998837</v>
      </c>
      <c r="M13" s="7">
        <v>-79748.783356000669</v>
      </c>
      <c r="N13" s="7">
        <v>-89924.147126997821</v>
      </c>
      <c r="O13" s="7">
        <v>-44573.099076598883</v>
      </c>
      <c r="P13" s="7">
        <v>-48632.498670000583</v>
      </c>
      <c r="Q13" s="7">
        <v>-51090.528119999915</v>
      </c>
      <c r="R13" s="7">
        <v>-53009.251059998758</v>
      </c>
      <c r="S13" s="7">
        <v>-38719.60507500032</v>
      </c>
      <c r="T13" s="7">
        <v>-43381.789543999825</v>
      </c>
      <c r="U13" s="7">
        <v>-46611.946519999299</v>
      </c>
      <c r="V13" s="7">
        <v>-47241.501949999481</v>
      </c>
    </row>
    <row r="14" spans="1:242">
      <c r="A14" s="2" t="s">
        <v>4</v>
      </c>
      <c r="B14" s="8" t="s">
        <v>21</v>
      </c>
      <c r="C14" s="7">
        <v>-12023.953925989568</v>
      </c>
      <c r="D14" s="7">
        <v>-27371.444356992841</v>
      </c>
      <c r="E14" s="7">
        <v>2515.4318720027804</v>
      </c>
      <c r="F14" s="7">
        <v>-20731.279136002064</v>
      </c>
      <c r="G14" s="7">
        <v>-3430.4123799949884</v>
      </c>
      <c r="H14" s="7">
        <v>-10316.629780001938</v>
      </c>
      <c r="I14" s="7">
        <v>-16460.003757998347</v>
      </c>
      <c r="J14" s="7">
        <v>-15723.911348998547</v>
      </c>
      <c r="K14" s="7">
        <v>-15287.899191997945</v>
      </c>
      <c r="L14" s="7">
        <v>-22813.318323001266</v>
      </c>
      <c r="M14" s="7">
        <v>-18115.816410005093</v>
      </c>
      <c r="N14" s="7">
        <v>-14506.350007005036</v>
      </c>
      <c r="O14" s="7">
        <v>-12123.863484993577</v>
      </c>
      <c r="P14" s="7">
        <v>-15194.843025006354</v>
      </c>
      <c r="Q14" s="7">
        <v>-12044.621132999659</v>
      </c>
      <c r="R14" s="7">
        <v>-9221.3653809949756</v>
      </c>
      <c r="S14" s="7">
        <v>-20104.399443998933</v>
      </c>
      <c r="T14" s="7">
        <v>-22875.282365996391</v>
      </c>
      <c r="U14" s="7">
        <v>-19263.01800500229</v>
      </c>
      <c r="V14" s="7">
        <v>-13280.9613090083</v>
      </c>
    </row>
    <row r="15" spans="1:242">
      <c r="A15" s="2" t="s">
        <v>5</v>
      </c>
      <c r="B15" s="8" t="s">
        <v>21</v>
      </c>
      <c r="C15" s="7">
        <v>-4754.0312480004504</v>
      </c>
      <c r="D15" s="7">
        <v>-20291.952480001375</v>
      </c>
      <c r="E15" s="7">
        <v>-75216.732753999531</v>
      </c>
      <c r="F15" s="7">
        <v>-51570.38091099821</v>
      </c>
      <c r="G15" s="7">
        <v>-71500.010908501223</v>
      </c>
      <c r="H15" s="7">
        <v>-59814.830333998427</v>
      </c>
      <c r="I15" s="7">
        <v>-64328.930580999702</v>
      </c>
      <c r="J15" s="7">
        <v>-41120.275577997789</v>
      </c>
      <c r="K15" s="7">
        <v>-33745.465046998113</v>
      </c>
      <c r="L15" s="7">
        <v>-3771.3396359998733</v>
      </c>
      <c r="M15" s="7">
        <v>-5513.4768710006028</v>
      </c>
      <c r="N15" s="7">
        <v>-807.42412399873137</v>
      </c>
      <c r="O15" s="7">
        <v>-663.92360899969935</v>
      </c>
      <c r="P15" s="7">
        <v>-1164.5568869989365</v>
      </c>
      <c r="Q15" s="7">
        <v>-706.26895700022578</v>
      </c>
      <c r="R15" s="7">
        <v>-2920.5014570001513</v>
      </c>
      <c r="S15" s="7">
        <v>-3583.3327339980751</v>
      </c>
      <c r="T15" s="7">
        <v>-3987.8486420027912</v>
      </c>
      <c r="U15" s="7">
        <v>-6398.6645369995385</v>
      </c>
      <c r="V15" s="7">
        <v>-3176.2731409966946</v>
      </c>
    </row>
    <row r="16" spans="1:242">
      <c r="A16" s="2" t="s">
        <v>6</v>
      </c>
      <c r="B16" s="8" t="s">
        <v>21</v>
      </c>
      <c r="C16" s="7">
        <v>-11334.400000000023</v>
      </c>
      <c r="D16" s="7">
        <v>-11334.399999999907</v>
      </c>
      <c r="E16" s="7">
        <v>-11334.399999999907</v>
      </c>
      <c r="F16" s="7">
        <v>-11334.399999999907</v>
      </c>
      <c r="G16" s="7">
        <v>-11334.399999999907</v>
      </c>
      <c r="H16" s="7">
        <v>-11187.200000000186</v>
      </c>
      <c r="I16" s="7">
        <v>-11334.399999999907</v>
      </c>
      <c r="J16" s="7">
        <v>-11334.400000000373</v>
      </c>
      <c r="K16" s="7">
        <v>-11334.40000000014</v>
      </c>
      <c r="L16" s="7">
        <v>-11334.399999999907</v>
      </c>
      <c r="M16" s="7">
        <v>-11334.399999999907</v>
      </c>
      <c r="N16" s="7">
        <v>-11334.40000000014</v>
      </c>
      <c r="O16" s="7">
        <v>-68877.329765800387</v>
      </c>
      <c r="P16" s="7">
        <v>-58903.719166400377</v>
      </c>
      <c r="Q16" s="7">
        <v>-60765.859736199956</v>
      </c>
      <c r="R16" s="7">
        <v>-60874.704959001392</v>
      </c>
      <c r="S16" s="7">
        <v>-63620.309096399695</v>
      </c>
      <c r="T16" s="7">
        <v>-57027.042168198153</v>
      </c>
      <c r="U16" s="7">
        <v>-56420.159059002995</v>
      </c>
      <c r="V16" s="7">
        <v>-60748.465668199584</v>
      </c>
    </row>
    <row r="17" spans="1:22" ht="16.5">
      <c r="A17" s="2" t="s">
        <v>7</v>
      </c>
      <c r="B17" s="8" t="s">
        <v>21</v>
      </c>
      <c r="C17" s="20">
        <v>33136.114599997178</v>
      </c>
      <c r="D17" s="20">
        <v>22848.677999999374</v>
      </c>
      <c r="E17" s="20">
        <v>16071.313699997962</v>
      </c>
      <c r="F17" s="20">
        <v>17543.997799996287</v>
      </c>
      <c r="G17" s="20">
        <v>19849.592600001022</v>
      </c>
      <c r="H17" s="20">
        <v>22260.522500000894</v>
      </c>
      <c r="I17" s="20">
        <v>19629.769000001252</v>
      </c>
      <c r="J17" s="20">
        <v>23359.818000001833</v>
      </c>
      <c r="K17" s="20">
        <v>30062.527999999002</v>
      </c>
      <c r="L17" s="20">
        <v>30537.082999997772</v>
      </c>
      <c r="M17" s="20">
        <v>30785.876000000164</v>
      </c>
      <c r="N17" s="20">
        <v>29286.07860000059</v>
      </c>
      <c r="O17" s="20">
        <v>19260.024500001222</v>
      </c>
      <c r="P17" s="20">
        <v>21603.178814999759</v>
      </c>
      <c r="Q17" s="20">
        <v>20891.011700002477</v>
      </c>
      <c r="R17" s="20">
        <v>19832.371299997903</v>
      </c>
      <c r="S17" s="20">
        <v>19471.056300000288</v>
      </c>
      <c r="T17" s="20">
        <v>18226.864700000733</v>
      </c>
      <c r="U17" s="20">
        <v>16805.004000001587</v>
      </c>
      <c r="V17" s="20">
        <v>21412.184800000861</v>
      </c>
    </row>
    <row r="18" spans="1:22" ht="9" customHeight="1">
      <c r="A18" s="2"/>
      <c r="B18" s="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>
      <c r="A19" s="2" t="s">
        <v>8</v>
      </c>
      <c r="B19" s="8" t="s">
        <v>21</v>
      </c>
      <c r="C19" s="7">
        <f t="shared" ref="C19:V19" si="7">SUM(C12:C16)-C17</f>
        <v>-145498.35100548679</v>
      </c>
      <c r="D19" s="7">
        <f t="shared" si="7"/>
        <v>-145498.40947099216</v>
      </c>
      <c r="E19" s="7">
        <f t="shared" si="7"/>
        <v>-145498.52593159489</v>
      </c>
      <c r="F19" s="7">
        <f t="shared" si="7"/>
        <v>-145858.63743199687</v>
      </c>
      <c r="G19" s="7">
        <f t="shared" si="7"/>
        <v>-145498.42742849654</v>
      </c>
      <c r="H19" s="7">
        <f t="shared" si="7"/>
        <v>-145498.70431140065</v>
      </c>
      <c r="I19" s="7">
        <f t="shared" si="7"/>
        <v>-145498.25488399947</v>
      </c>
      <c r="J19" s="7">
        <f t="shared" si="7"/>
        <v>-145858.32127099857</v>
      </c>
      <c r="K19" s="7">
        <f t="shared" si="7"/>
        <v>-145498.95918099559</v>
      </c>
      <c r="L19" s="7">
        <f t="shared" si="7"/>
        <v>-145498.73363899766</v>
      </c>
      <c r="M19" s="7">
        <f t="shared" si="7"/>
        <v>-145498.35263700644</v>
      </c>
      <c r="N19" s="7">
        <f t="shared" si="7"/>
        <v>-145858.39985800232</v>
      </c>
      <c r="O19" s="7">
        <f t="shared" si="7"/>
        <v>-145498.24043639377</v>
      </c>
      <c r="P19" s="7">
        <f t="shared" si="7"/>
        <v>-145498.79656340601</v>
      </c>
      <c r="Q19" s="7">
        <f t="shared" si="7"/>
        <v>-145498.28964620223</v>
      </c>
      <c r="R19" s="7">
        <f t="shared" si="7"/>
        <v>-145858.19415699318</v>
      </c>
      <c r="S19" s="7">
        <f t="shared" si="7"/>
        <v>-145498.70264939731</v>
      </c>
      <c r="T19" s="7">
        <f t="shared" si="7"/>
        <v>-145498.82742019789</v>
      </c>
      <c r="U19" s="7">
        <f t="shared" si="7"/>
        <v>-145498.79212100571</v>
      </c>
      <c r="V19" s="7">
        <f t="shared" si="7"/>
        <v>-145859.38686820492</v>
      </c>
    </row>
    <row r="20" spans="1:22">
      <c r="A20" s="2"/>
      <c r="B20" s="2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>
      <c r="A21" s="10" t="s">
        <v>27</v>
      </c>
      <c r="B21" s="2"/>
      <c r="C21" s="2"/>
    </row>
    <row r="22" spans="1:22">
      <c r="A22" s="2" t="s">
        <v>32</v>
      </c>
      <c r="B22" s="8" t="s">
        <v>22</v>
      </c>
      <c r="C22" s="5">
        <f>-C19*$B$32</f>
        <v>65951.622491419679</v>
      </c>
      <c r="D22" s="5">
        <f t="shared" ref="D22:V22" si="8">-D19*$B$32</f>
        <v>65951.64899271616</v>
      </c>
      <c r="E22" s="5">
        <f t="shared" si="8"/>
        <v>65951.701782082178</v>
      </c>
      <c r="F22" s="5">
        <f t="shared" si="8"/>
        <v>66114.933444607581</v>
      </c>
      <c r="G22" s="5">
        <f t="shared" si="8"/>
        <v>65951.657132509776</v>
      </c>
      <c r="H22" s="5">
        <f t="shared" si="8"/>
        <v>65951.782638239849</v>
      </c>
      <c r="I22" s="5">
        <f t="shared" si="8"/>
        <v>65951.578921386055</v>
      </c>
      <c r="J22" s="5">
        <f t="shared" si="8"/>
        <v>66114.790134867901</v>
      </c>
      <c r="K22" s="5">
        <f t="shared" si="8"/>
        <v>65951.898165757477</v>
      </c>
      <c r="L22" s="5">
        <f t="shared" si="8"/>
        <v>65951.795931879213</v>
      </c>
      <c r="M22" s="5">
        <f t="shared" si="8"/>
        <v>65951.623230956349</v>
      </c>
      <c r="N22" s="5">
        <f t="shared" si="8"/>
        <v>66114.825756855149</v>
      </c>
      <c r="O22" s="5">
        <f t="shared" si="8"/>
        <v>65951.572372562427</v>
      </c>
      <c r="P22" s="5">
        <f t="shared" si="8"/>
        <v>65951.824454311238</v>
      </c>
      <c r="Q22" s="5">
        <f t="shared" si="8"/>
        <v>65951.594678428359</v>
      </c>
      <c r="R22" s="5">
        <f t="shared" si="8"/>
        <v>66114.732516518008</v>
      </c>
      <c r="S22" s="5">
        <f t="shared" si="8"/>
        <v>65951.781884885495</v>
      </c>
      <c r="T22" s="5">
        <f t="shared" si="8"/>
        <v>65951.838441105414</v>
      </c>
      <c r="U22" s="5">
        <f t="shared" si="8"/>
        <v>65951.822440656062</v>
      </c>
      <c r="V22" s="5">
        <f t="shared" si="8"/>
        <v>66115.27314972131</v>
      </c>
    </row>
    <row r="23" spans="1:22">
      <c r="A23" s="2" t="s">
        <v>33</v>
      </c>
      <c r="B23" s="9" t="s">
        <v>24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f>HLOOKUP($B$33,'IRP CO2 Prices'!$C$2:$G$15,J$5-$J$5+2,FALSE)</f>
        <v>13.53</v>
      </c>
      <c r="K23" s="11">
        <f>HLOOKUP($B$33,'IRP CO2 Prices'!$C$2:$G$15,K$5-$J$5+2,FALSE)</f>
        <v>19.68</v>
      </c>
      <c r="L23" s="11">
        <f>HLOOKUP($B$33,'IRP CO2 Prices'!$C$2:$G$15,L$5-$J$5+2,FALSE)</f>
        <v>26.05</v>
      </c>
      <c r="M23" s="11">
        <f>HLOOKUP($B$33,'IRP CO2 Prices'!$C$2:$G$15,M$5-$J$5+2,FALSE)</f>
        <v>32.67</v>
      </c>
      <c r="N23" s="11">
        <f>HLOOKUP($B$33,'IRP CO2 Prices'!$C$2:$G$15,N$5-$J$5+2,FALSE)</f>
        <v>39.520000000000003</v>
      </c>
      <c r="O23" s="11">
        <f>HLOOKUP($B$33,'IRP CO2 Prices'!$C$2:$G$15,O$5-$J$5+2,FALSE)</f>
        <v>46.62</v>
      </c>
      <c r="P23" s="11">
        <f>HLOOKUP($B$33,'IRP CO2 Prices'!$C$2:$G$15,P$5-$J$5+2,FALSE)</f>
        <v>49.88</v>
      </c>
      <c r="Q23" s="11">
        <f>HLOOKUP($B$33,'IRP CO2 Prices'!$C$2:$G$15,Q$5-$J$5+2,FALSE)</f>
        <v>53.37</v>
      </c>
      <c r="R23" s="11">
        <f>HLOOKUP($B$33,'IRP CO2 Prices'!$C$2:$G$15,R$5-$J$5+2,FALSE)</f>
        <v>57.11</v>
      </c>
      <c r="S23" s="11">
        <f>HLOOKUP($B$33,'IRP CO2 Prices'!$C$2:$G$15,S$5-$J$5+2,FALSE)</f>
        <v>61.1</v>
      </c>
      <c r="T23" s="11">
        <f>HLOOKUP($B$33,'IRP CO2 Prices'!$C$2:$G$15,T$5-$J$5+2,FALSE)</f>
        <v>65.38</v>
      </c>
      <c r="U23" s="11">
        <f>HLOOKUP($B$33,'IRP CO2 Prices'!$C$2:$G$15,U$5-$J$5+2,FALSE)</f>
        <v>70.02</v>
      </c>
      <c r="V23" s="11">
        <f>HLOOKUP($B$33,'IRP CO2 Prices'!$C$2:$G$15,V$5-$J$5+2,FALSE)</f>
        <v>74.989999999999995</v>
      </c>
    </row>
    <row r="24" spans="1:22">
      <c r="A24" s="2" t="s">
        <v>27</v>
      </c>
      <c r="B24" s="8" t="s">
        <v>23</v>
      </c>
      <c r="C24" s="12">
        <f t="shared" ref="C24:V24" si="9">C22*C23</f>
        <v>0</v>
      </c>
      <c r="D24" s="12">
        <f t="shared" si="9"/>
        <v>0</v>
      </c>
      <c r="E24" s="12">
        <f t="shared" si="9"/>
        <v>0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894533.11052476265</v>
      </c>
      <c r="K24" s="12">
        <f t="shared" si="9"/>
        <v>1297933.3559021072</v>
      </c>
      <c r="L24" s="12">
        <f>L22*L23</f>
        <v>1718044.2840254535</v>
      </c>
      <c r="M24" s="12">
        <f t="shared" si="9"/>
        <v>2154639.530955344</v>
      </c>
      <c r="N24" s="12">
        <f t="shared" si="9"/>
        <v>2612857.9139109156</v>
      </c>
      <c r="O24" s="12">
        <f t="shared" si="9"/>
        <v>3074662.3040088601</v>
      </c>
      <c r="P24" s="12">
        <f t="shared" si="9"/>
        <v>3289677.0037810449</v>
      </c>
      <c r="Q24" s="12">
        <f t="shared" si="9"/>
        <v>3519836.6079877215</v>
      </c>
      <c r="R24" s="12">
        <f t="shared" si="9"/>
        <v>3775812.3740183436</v>
      </c>
      <c r="S24" s="12">
        <f t="shared" si="9"/>
        <v>4029653.8731665039</v>
      </c>
      <c r="T24" s="12">
        <f t="shared" si="9"/>
        <v>4311931.1972794719</v>
      </c>
      <c r="U24" s="12">
        <f t="shared" si="9"/>
        <v>4617946.6072947374</v>
      </c>
      <c r="V24" s="12">
        <f t="shared" si="9"/>
        <v>4957984.3334976006</v>
      </c>
    </row>
    <row r="25" spans="1:22">
      <c r="A25" s="2" t="s">
        <v>20</v>
      </c>
      <c r="B25" s="9" t="s">
        <v>24</v>
      </c>
      <c r="C25" s="15">
        <f>-PMT(B34,COUNT(C23:V23),NPV(B34,C23:V23))</f>
        <v>20.548050312700433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>
      <c r="A26" s="2"/>
      <c r="B26" s="9" t="s">
        <v>66</v>
      </c>
      <c r="C26" s="11">
        <f t="shared" ref="C26:K26" si="10">C24/C9</f>
        <v>0</v>
      </c>
      <c r="D26" s="11">
        <f t="shared" si="10"/>
        <v>0</v>
      </c>
      <c r="E26" s="11">
        <f>E24/E9</f>
        <v>0</v>
      </c>
      <c r="F26" s="11">
        <f t="shared" si="10"/>
        <v>0</v>
      </c>
      <c r="G26" s="11">
        <f t="shared" si="10"/>
        <v>0</v>
      </c>
      <c r="H26" s="11">
        <f t="shared" si="10"/>
        <v>0</v>
      </c>
      <c r="I26" s="11">
        <f t="shared" si="10"/>
        <v>0</v>
      </c>
      <c r="J26" s="11">
        <f t="shared" si="10"/>
        <v>6.1328914867904887</v>
      </c>
      <c r="K26" s="11">
        <f t="shared" si="10"/>
        <v>8.9205875286956662</v>
      </c>
      <c r="L26" s="11">
        <f>L24/L9</f>
        <v>11.807974842569847</v>
      </c>
      <c r="M26" s="11">
        <f t="shared" ref="M26:V26" si="11">M24/M9</f>
        <v>14.808657502538662</v>
      </c>
      <c r="N26" s="11">
        <f t="shared" si="11"/>
        <v>17.913673477124824</v>
      </c>
      <c r="O26" s="11">
        <f t="shared" si="11"/>
        <v>21.131897165112061</v>
      </c>
      <c r="P26" s="11">
        <f t="shared" si="11"/>
        <v>22.609675234804151</v>
      </c>
      <c r="Q26" s="11">
        <f t="shared" si="11"/>
        <v>24.191542967503413</v>
      </c>
      <c r="R26" s="11">
        <f t="shared" si="11"/>
        <v>25.886853479074496</v>
      </c>
      <c r="S26" s="11">
        <f t="shared" si="11"/>
        <v>27.695474442094923</v>
      </c>
      <c r="T26" s="11">
        <f t="shared" si="11"/>
        <v>29.635542909913578</v>
      </c>
      <c r="U26" s="11">
        <f t="shared" si="11"/>
        <v>31.738761259112671</v>
      </c>
      <c r="V26" s="11">
        <f t="shared" si="11"/>
        <v>33.991788065519927</v>
      </c>
    </row>
    <row r="27" spans="1:22">
      <c r="A27" s="2" t="s">
        <v>20</v>
      </c>
      <c r="B27" s="9" t="s">
        <v>66</v>
      </c>
      <c r="C27" s="15">
        <f>-PMT(B34,COUNT(C26:V26),NPV(B34,C26:V26))</f>
        <v>9.3140436437043128</v>
      </c>
    </row>
    <row r="28" spans="1:22">
      <c r="A28" s="2"/>
      <c r="B28" s="9"/>
      <c r="C28" s="15"/>
    </row>
    <row r="29" spans="1:22">
      <c r="A29" s="10" t="s">
        <v>14</v>
      </c>
      <c r="B29" s="2"/>
    </row>
    <row r="30" spans="1:22">
      <c r="A30" s="2" t="s">
        <v>36</v>
      </c>
      <c r="B30" s="8">
        <v>117.6</v>
      </c>
      <c r="C30" s="8" t="s">
        <v>30</v>
      </c>
    </row>
    <row r="31" spans="1:22">
      <c r="A31" s="2" t="s">
        <v>37</v>
      </c>
      <c r="B31" s="21">
        <f>HR!E33</f>
        <v>7708.8587265499427</v>
      </c>
      <c r="C31" s="8" t="s">
        <v>31</v>
      </c>
    </row>
    <row r="32" spans="1:22">
      <c r="A32" s="2" t="s">
        <v>15</v>
      </c>
      <c r="B32" s="22">
        <f>B30*B31/1000000*1000/2000</f>
        <v>0.45328089312113656</v>
      </c>
      <c r="C32" s="8" t="s">
        <v>17</v>
      </c>
    </row>
    <row r="33" spans="1:6">
      <c r="A33" s="2" t="s">
        <v>19</v>
      </c>
      <c r="B33" s="23" t="s">
        <v>11</v>
      </c>
      <c r="C33" s="8" t="s">
        <v>29</v>
      </c>
    </row>
    <row r="34" spans="1:6">
      <c r="A34" s="2" t="s">
        <v>16</v>
      </c>
      <c r="B34" s="17">
        <v>7.1540000000000006E-2</v>
      </c>
      <c r="C34" s="8" t="s">
        <v>18</v>
      </c>
    </row>
    <row r="35" spans="1:6">
      <c r="A35" s="2"/>
      <c r="B35" s="8"/>
      <c r="C35" s="2"/>
    </row>
    <row r="36" spans="1:6">
      <c r="A36" s="2" t="s">
        <v>75</v>
      </c>
      <c r="B36" s="2"/>
      <c r="C36" s="2"/>
    </row>
    <row r="37" spans="1:6">
      <c r="A37" s="2" t="s">
        <v>28</v>
      </c>
      <c r="B37" s="2"/>
      <c r="C37" s="2"/>
    </row>
    <row r="38" spans="1:6">
      <c r="A38" s="49" t="s">
        <v>39</v>
      </c>
      <c r="B38" s="49"/>
      <c r="C38" s="50"/>
      <c r="D38" s="50"/>
      <c r="E38" s="50"/>
      <c r="F38" s="50"/>
    </row>
    <row r="39" spans="1:6">
      <c r="A39" s="49" t="s">
        <v>40</v>
      </c>
      <c r="B39" s="49"/>
      <c r="C39" s="50"/>
      <c r="D39" s="50"/>
      <c r="E39" s="50"/>
      <c r="F39" s="50"/>
    </row>
    <row r="40" spans="1:6">
      <c r="A40" s="49" t="s">
        <v>34</v>
      </c>
      <c r="B40" s="49"/>
      <c r="C40" s="50"/>
      <c r="D40" s="50"/>
      <c r="E40" s="50"/>
      <c r="F40" s="50"/>
    </row>
    <row r="41" spans="1:6">
      <c r="A41" s="49" t="s">
        <v>35</v>
      </c>
      <c r="B41" s="49"/>
      <c r="C41" s="51"/>
      <c r="D41" s="51"/>
      <c r="E41" s="51"/>
      <c r="F41" s="51"/>
    </row>
    <row r="42" spans="1:6">
      <c r="A42" s="49" t="s">
        <v>38</v>
      </c>
      <c r="B42" s="49"/>
      <c r="C42" s="51"/>
      <c r="D42" s="51"/>
      <c r="E42" s="51"/>
      <c r="F42" s="51"/>
    </row>
    <row r="43" spans="1:6">
      <c r="A43" s="2"/>
      <c r="B43" s="2"/>
      <c r="C43" s="2"/>
    </row>
    <row r="44" spans="1:6">
      <c r="A44" s="2"/>
      <c r="B44" s="2"/>
      <c r="C44" s="2"/>
    </row>
    <row r="45" spans="1:6">
      <c r="A45" s="2"/>
      <c r="B45" s="2"/>
      <c r="C45" s="2"/>
    </row>
    <row r="46" spans="1:6">
      <c r="A46" s="2"/>
      <c r="B46" s="2"/>
      <c r="C46" s="2"/>
    </row>
    <row r="47" spans="1:6">
      <c r="A47" s="2"/>
      <c r="B47" s="2"/>
      <c r="C47" s="2"/>
    </row>
    <row r="48" spans="1:6">
      <c r="A48" s="2"/>
      <c r="B48" s="2"/>
      <c r="C48" s="2"/>
    </row>
    <row r="49" spans="1:3">
      <c r="A49" s="2"/>
      <c r="B49" s="2"/>
      <c r="C49" s="2"/>
    </row>
    <row r="50" spans="1:3">
      <c r="A50" s="2"/>
      <c r="B50" s="2"/>
      <c r="C50" s="2"/>
    </row>
    <row r="51" spans="1:3">
      <c r="A51" s="2"/>
      <c r="B51" s="2"/>
      <c r="C51" s="2"/>
    </row>
    <row r="52" spans="1:3">
      <c r="A52" s="2"/>
      <c r="B52" s="2"/>
      <c r="C52" s="2"/>
    </row>
    <row r="53" spans="1:3">
      <c r="A53" s="2"/>
      <c r="B53" s="2"/>
      <c r="C53" s="2"/>
    </row>
    <row r="54" spans="1:3">
      <c r="A54" s="2"/>
      <c r="B54" s="2"/>
      <c r="C54" s="2"/>
    </row>
    <row r="55" spans="1:3">
      <c r="A55" s="2"/>
      <c r="B55" s="2"/>
      <c r="C55" s="2"/>
    </row>
    <row r="56" spans="1:3">
      <c r="A56" s="2"/>
      <c r="B56" s="2"/>
      <c r="C56" s="2"/>
    </row>
    <row r="57" spans="1:3">
      <c r="A57" s="2"/>
      <c r="B57" s="2"/>
      <c r="C57" s="2"/>
    </row>
    <row r="58" spans="1:3">
      <c r="A58" s="2"/>
      <c r="B58" s="2"/>
      <c r="C58" s="2"/>
    </row>
    <row r="59" spans="1:3">
      <c r="A59" s="2"/>
      <c r="B59" s="2"/>
      <c r="C59" s="2"/>
    </row>
    <row r="60" spans="1:3">
      <c r="A60" s="2"/>
      <c r="B60" s="2"/>
      <c r="C60" s="2"/>
    </row>
    <row r="61" spans="1:3">
      <c r="A61" s="2"/>
      <c r="B61" s="2"/>
      <c r="C61" s="2"/>
    </row>
    <row r="62" spans="1:3">
      <c r="A62" s="2"/>
      <c r="B62" s="2"/>
      <c r="C62" s="2"/>
    </row>
    <row r="63" spans="1:3">
      <c r="A63" s="2"/>
      <c r="B63" s="2"/>
      <c r="C63" s="2"/>
    </row>
    <row r="64" spans="1:3">
      <c r="A64" s="2"/>
      <c r="B64" s="2"/>
      <c r="C64" s="2"/>
    </row>
    <row r="65" spans="1:3">
      <c r="A65" s="2"/>
      <c r="B65" s="2"/>
      <c r="C65" s="2"/>
    </row>
    <row r="66" spans="1:3">
      <c r="A66" s="2"/>
      <c r="B66" s="2"/>
      <c r="C66" s="2"/>
    </row>
    <row r="67" spans="1:3">
      <c r="A67" s="2"/>
      <c r="B67" s="2"/>
      <c r="C67" s="2"/>
    </row>
    <row r="68" spans="1:3">
      <c r="A68" s="2"/>
      <c r="B68" s="2"/>
      <c r="C68" s="2"/>
    </row>
    <row r="69" spans="1:3">
      <c r="A69" s="2"/>
      <c r="B69" s="2"/>
      <c r="C69" s="2"/>
    </row>
    <row r="70" spans="1:3">
      <c r="A70" s="2"/>
      <c r="B70" s="2"/>
      <c r="C70" s="2"/>
    </row>
    <row r="71" spans="1:3">
      <c r="A71" s="2"/>
      <c r="B71" s="2"/>
      <c r="C71" s="2"/>
    </row>
    <row r="72" spans="1:3">
      <c r="A72" s="2"/>
      <c r="B72" s="2"/>
      <c r="C72" s="2"/>
    </row>
    <row r="73" spans="1:3">
      <c r="A73" s="2"/>
      <c r="B73" s="2"/>
      <c r="C73" s="2"/>
    </row>
    <row r="74" spans="1:3">
      <c r="A74" s="2"/>
      <c r="B74" s="2"/>
      <c r="C74" s="2"/>
    </row>
    <row r="75" spans="1:3">
      <c r="A75" s="2"/>
      <c r="B75" s="2"/>
      <c r="C75" s="2"/>
    </row>
    <row r="76" spans="1:3">
      <c r="A76" s="2"/>
      <c r="B76" s="2"/>
      <c r="C76" s="2"/>
    </row>
    <row r="77" spans="1:3">
      <c r="A77" s="2"/>
      <c r="B77" s="2"/>
      <c r="C77" s="2"/>
    </row>
    <row r="78" spans="1:3">
      <c r="A78" s="2"/>
      <c r="B78" s="2"/>
      <c r="C78" s="2"/>
    </row>
    <row r="79" spans="1:3">
      <c r="A79" s="2"/>
      <c r="B79" s="2"/>
      <c r="C79" s="2"/>
    </row>
    <row r="80" spans="1:3">
      <c r="A80" s="2"/>
      <c r="B80" s="2"/>
      <c r="C80" s="2"/>
    </row>
    <row r="81" spans="1:3">
      <c r="A81" s="2"/>
      <c r="B81" s="2"/>
      <c r="C81" s="2"/>
    </row>
    <row r="82" spans="1:3">
      <c r="A82" s="2"/>
      <c r="B82" s="2"/>
      <c r="C82" s="2"/>
    </row>
    <row r="83" spans="1:3">
      <c r="A83" s="3"/>
      <c r="B83" s="3"/>
      <c r="C83" s="3"/>
    </row>
    <row r="84" spans="1:3">
      <c r="A84" s="2"/>
      <c r="B84" s="2"/>
      <c r="C84" s="2"/>
    </row>
    <row r="85" spans="1:3">
      <c r="A85" s="2"/>
      <c r="B85" s="2"/>
      <c r="C85" s="2"/>
    </row>
    <row r="86" spans="1:3">
      <c r="A86" s="2"/>
      <c r="B86" s="2"/>
      <c r="C86" s="2"/>
    </row>
    <row r="87" spans="1:3">
      <c r="A87" s="2"/>
      <c r="B87" s="2"/>
      <c r="C87" s="2"/>
    </row>
    <row r="88" spans="1:3">
      <c r="A88" s="2"/>
      <c r="B88" s="2"/>
      <c r="C88" s="2"/>
    </row>
    <row r="89" spans="1:3">
      <c r="A89" s="2"/>
      <c r="B89" s="2"/>
      <c r="C89" s="2"/>
    </row>
    <row r="90" spans="1:3">
      <c r="A90" s="2"/>
      <c r="B90" s="2"/>
      <c r="C90" s="2"/>
    </row>
    <row r="91" spans="1:3">
      <c r="A91" s="2"/>
      <c r="B91" s="2"/>
      <c r="C91" s="2"/>
    </row>
    <row r="92" spans="1:3">
      <c r="A92" s="2"/>
      <c r="B92" s="2"/>
      <c r="C92" s="2"/>
    </row>
    <row r="93" spans="1:3">
      <c r="A93" s="2"/>
      <c r="B93" s="2"/>
      <c r="C93" s="2"/>
    </row>
    <row r="94" spans="1:3">
      <c r="A94" s="2"/>
      <c r="B94" s="2"/>
      <c r="C94" s="2"/>
    </row>
    <row r="95" spans="1:3">
      <c r="A95" s="2"/>
      <c r="B95" s="2"/>
      <c r="C95" s="2"/>
    </row>
    <row r="96" spans="1:3">
      <c r="A96" s="2"/>
      <c r="B96" s="2"/>
      <c r="C96" s="2"/>
    </row>
    <row r="97" spans="1:3">
      <c r="A97" s="2"/>
      <c r="B97" s="2"/>
      <c r="C97" s="2"/>
    </row>
    <row r="98" spans="1:3">
      <c r="A98" s="2"/>
      <c r="B98" s="2"/>
      <c r="C98" s="2"/>
    </row>
    <row r="99" spans="1:3">
      <c r="A99" s="2"/>
      <c r="B99" s="2"/>
      <c r="C99" s="2"/>
    </row>
    <row r="100" spans="1:3">
      <c r="A100" s="2"/>
      <c r="B100" s="2"/>
      <c r="C100" s="2"/>
    </row>
    <row r="101" spans="1:3">
      <c r="A101" s="2"/>
      <c r="B101" s="2"/>
      <c r="C101" s="2"/>
    </row>
    <row r="102" spans="1:3">
      <c r="A102" s="2"/>
      <c r="B102" s="2"/>
      <c r="C102" s="2"/>
    </row>
    <row r="103" spans="1:3">
      <c r="A103" s="2"/>
      <c r="B103" s="2"/>
      <c r="C103" s="2"/>
    </row>
    <row r="104" spans="1:3">
      <c r="A104" s="2"/>
      <c r="B104" s="2"/>
      <c r="C104" s="2"/>
    </row>
    <row r="105" spans="1:3">
      <c r="A105" s="2"/>
      <c r="B105" s="2"/>
      <c r="C105" s="2"/>
    </row>
    <row r="106" spans="1:3">
      <c r="A106" s="2"/>
      <c r="B106" s="2"/>
      <c r="C106" s="2"/>
    </row>
    <row r="107" spans="1:3">
      <c r="A107" s="2"/>
      <c r="B107" s="2"/>
      <c r="C107" s="2"/>
    </row>
    <row r="108" spans="1:3">
      <c r="A108" s="2"/>
      <c r="B108" s="2"/>
      <c r="C108" s="2"/>
    </row>
    <row r="109" spans="1:3">
      <c r="A109" s="2"/>
      <c r="B109" s="2"/>
      <c r="C109" s="2"/>
    </row>
    <row r="110" spans="1:3">
      <c r="A110" s="2"/>
      <c r="B110" s="2"/>
      <c r="C110" s="2"/>
    </row>
    <row r="111" spans="1:3">
      <c r="A111" s="2"/>
      <c r="B111" s="2"/>
      <c r="C111" s="2"/>
    </row>
    <row r="112" spans="1:3">
      <c r="A112" s="2"/>
      <c r="B112" s="2"/>
      <c r="C112" s="2"/>
    </row>
    <row r="113" spans="1:3">
      <c r="A113" s="2"/>
      <c r="B113" s="2"/>
      <c r="C113" s="2"/>
    </row>
    <row r="114" spans="1:3">
      <c r="A114" s="2"/>
      <c r="B114" s="2"/>
      <c r="C114" s="2"/>
    </row>
    <row r="115" spans="1:3">
      <c r="A115" s="2"/>
      <c r="B115" s="2"/>
      <c r="C115" s="2"/>
    </row>
    <row r="116" spans="1:3">
      <c r="A116" s="2"/>
      <c r="B116" s="2"/>
      <c r="C116" s="2"/>
    </row>
    <row r="117" spans="1:3">
      <c r="A117" s="2"/>
      <c r="B117" s="2"/>
      <c r="C117" s="2"/>
    </row>
    <row r="118" spans="1:3">
      <c r="A118" s="2"/>
      <c r="B118" s="2"/>
      <c r="C118" s="2"/>
    </row>
    <row r="119" spans="1:3">
      <c r="A119" s="2"/>
      <c r="B119" s="2"/>
      <c r="C119" s="2"/>
    </row>
    <row r="120" spans="1:3">
      <c r="A120" s="2"/>
      <c r="B120" s="2"/>
      <c r="C120" s="2"/>
    </row>
    <row r="121" spans="1:3">
      <c r="A121" s="2"/>
      <c r="B121" s="2"/>
      <c r="C121" s="2"/>
    </row>
    <row r="122" spans="1:3">
      <c r="A122" s="2"/>
      <c r="B122" s="2"/>
      <c r="C122" s="2"/>
    </row>
    <row r="123" spans="1:3">
      <c r="A123" s="2"/>
      <c r="B123" s="2"/>
      <c r="C123" s="2"/>
    </row>
    <row r="124" spans="1:3">
      <c r="A124" s="2"/>
      <c r="B124" s="2"/>
    </row>
    <row r="125" spans="1:3">
      <c r="A125" s="2"/>
      <c r="B125" s="2"/>
    </row>
    <row r="126" spans="1:3">
      <c r="A126" s="2"/>
      <c r="B126" s="2"/>
    </row>
    <row r="127" spans="1:3">
      <c r="A127" s="2"/>
      <c r="B127" s="2"/>
    </row>
    <row r="128" spans="1:3">
      <c r="A128" s="2"/>
      <c r="B128" s="2"/>
    </row>
    <row r="129" spans="1:2">
      <c r="A129" s="2"/>
      <c r="B129" s="2"/>
    </row>
    <row r="130" spans="1:2">
      <c r="A130" s="2"/>
      <c r="B130" s="2"/>
    </row>
    <row r="131" spans="1:2">
      <c r="A131" s="2"/>
      <c r="B131" s="2"/>
    </row>
    <row r="132" spans="1:2">
      <c r="A132" s="2"/>
      <c r="B132" s="2"/>
    </row>
    <row r="133" spans="1:2">
      <c r="A133" s="2"/>
      <c r="B133" s="2"/>
    </row>
    <row r="134" spans="1:2">
      <c r="A134" s="2"/>
      <c r="B134" s="2"/>
    </row>
    <row r="135" spans="1:2">
      <c r="A135" s="2"/>
      <c r="B135" s="2"/>
    </row>
    <row r="136" spans="1:2">
      <c r="A136" s="2"/>
      <c r="B136" s="2"/>
    </row>
    <row r="137" spans="1:2">
      <c r="A137" s="2"/>
      <c r="B137" s="2"/>
    </row>
    <row r="138" spans="1:2">
      <c r="A138" s="2"/>
      <c r="B138" s="2"/>
    </row>
    <row r="139" spans="1:2">
      <c r="A139" s="2"/>
      <c r="B139" s="2"/>
    </row>
    <row r="140" spans="1:2">
      <c r="A140" s="2"/>
      <c r="B140" s="2"/>
    </row>
    <row r="141" spans="1:2">
      <c r="A141" s="2"/>
      <c r="B141" s="2"/>
    </row>
    <row r="142" spans="1:2">
      <c r="A142" s="2"/>
      <c r="B142" s="2"/>
    </row>
    <row r="143" spans="1:2">
      <c r="A143" s="2"/>
      <c r="B143" s="2"/>
    </row>
    <row r="144" spans="1:2">
      <c r="A144" s="2"/>
      <c r="B144" s="2"/>
    </row>
    <row r="145" spans="1:2">
      <c r="A145" s="2"/>
      <c r="B145" s="2"/>
    </row>
    <row r="146" spans="1:2">
      <c r="A146" s="2"/>
      <c r="B146" s="2"/>
    </row>
    <row r="147" spans="1:2">
      <c r="A147" s="2"/>
      <c r="B147" s="2"/>
    </row>
    <row r="148" spans="1:2">
      <c r="A148" s="2"/>
      <c r="B148" s="2"/>
    </row>
    <row r="149" spans="1:2">
      <c r="A149" s="2"/>
      <c r="B149" s="2"/>
    </row>
    <row r="150" spans="1:2">
      <c r="A150" s="2"/>
      <c r="B150" s="2"/>
    </row>
    <row r="151" spans="1:2">
      <c r="A151" s="2"/>
      <c r="B151" s="2"/>
    </row>
    <row r="152" spans="1:2">
      <c r="A152" s="2"/>
      <c r="B152" s="2"/>
    </row>
    <row r="153" spans="1:2">
      <c r="A153" s="2"/>
      <c r="B153" s="2"/>
    </row>
    <row r="154" spans="1:2">
      <c r="A154" s="2"/>
      <c r="B154" s="2"/>
    </row>
    <row r="155" spans="1:2">
      <c r="A155" s="2"/>
      <c r="B155" s="2"/>
    </row>
    <row r="156" spans="1:2">
      <c r="A156" s="2"/>
      <c r="B156" s="2"/>
    </row>
    <row r="157" spans="1:2">
      <c r="A157" s="2"/>
      <c r="B157" s="2"/>
    </row>
    <row r="158" spans="1:2">
      <c r="A158" s="2"/>
      <c r="B158" s="2"/>
    </row>
    <row r="159" spans="1:2">
      <c r="A159" s="2"/>
      <c r="B159" s="2"/>
    </row>
    <row r="160" spans="1:2">
      <c r="A160" s="2"/>
      <c r="B160" s="2"/>
    </row>
    <row r="161" spans="1:2">
      <c r="A161" s="2"/>
      <c r="B161" s="2"/>
    </row>
    <row r="162" spans="1:2">
      <c r="A162" s="2"/>
      <c r="B162" s="2"/>
    </row>
    <row r="163" spans="1:2">
      <c r="A163" s="2"/>
      <c r="B163" s="2"/>
    </row>
  </sheetData>
  <mergeCells count="5">
    <mergeCell ref="A38:F38"/>
    <mergeCell ref="A39:F39"/>
    <mergeCell ref="A40:F40"/>
    <mergeCell ref="A41:F41"/>
    <mergeCell ref="A42:F42"/>
  </mergeCells>
  <dataValidations count="1">
    <dataValidation type="list" allowBlank="1" showInputMessage="1" showErrorMessage="1" sqref="B33">
      <formula1>CO2_prices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57"/>
  <sheetViews>
    <sheetView tabSelected="1" topLeftCell="A52" workbookViewId="0">
      <selection activeCell="M65" sqref="M65"/>
    </sheetView>
  </sheetViews>
  <sheetFormatPr defaultRowHeight="15"/>
  <cols>
    <col min="1" max="1" width="11.5703125" customWidth="1"/>
  </cols>
  <sheetData>
    <row r="4" spans="1:6">
      <c r="A4" s="52" t="s">
        <v>69</v>
      </c>
      <c r="B4" s="52"/>
      <c r="C4" s="52"/>
      <c r="D4" s="52"/>
      <c r="E4" s="52"/>
      <c r="F4" s="52"/>
    </row>
    <row r="5" spans="1:6">
      <c r="A5" s="52" t="s">
        <v>70</v>
      </c>
      <c r="B5" s="52"/>
      <c r="C5" s="52"/>
      <c r="D5" s="52"/>
      <c r="E5" s="52"/>
      <c r="F5" s="52"/>
    </row>
    <row r="6" spans="1:6">
      <c r="A6" s="2" t="s">
        <v>16</v>
      </c>
      <c r="B6" s="17"/>
      <c r="C6" s="17">
        <v>7.1540000000000006E-2</v>
      </c>
    </row>
    <row r="7" spans="1:6" ht="45">
      <c r="A7" s="33" t="s">
        <v>67</v>
      </c>
      <c r="B7" s="34" t="s">
        <v>9</v>
      </c>
      <c r="C7" s="34" t="s">
        <v>10</v>
      </c>
      <c r="D7" s="34" t="s">
        <v>11</v>
      </c>
      <c r="E7" s="34" t="s">
        <v>12</v>
      </c>
      <c r="F7" s="34" t="s">
        <v>13</v>
      </c>
    </row>
    <row r="8" spans="1:6">
      <c r="A8" s="35">
        <v>2013</v>
      </c>
      <c r="B8" s="36">
        <v>0</v>
      </c>
      <c r="C8" s="36">
        <v>0</v>
      </c>
      <c r="D8" s="36">
        <v>0</v>
      </c>
      <c r="E8" s="36">
        <v>0</v>
      </c>
      <c r="F8" s="36">
        <v>0</v>
      </c>
    </row>
    <row r="9" spans="1:6">
      <c r="A9" s="35">
        <f t="shared" ref="A9:A27" si="0">A8+1</f>
        <v>2014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</row>
    <row r="10" spans="1:6">
      <c r="A10" s="35">
        <f t="shared" si="0"/>
        <v>2015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</row>
    <row r="11" spans="1:6">
      <c r="A11" s="35">
        <f t="shared" si="0"/>
        <v>2016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</row>
    <row r="12" spans="1:6">
      <c r="A12" s="35">
        <f t="shared" si="0"/>
        <v>2017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</row>
    <row r="13" spans="1:6">
      <c r="A13" s="35">
        <f t="shared" si="0"/>
        <v>2018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</row>
    <row r="14" spans="1:6">
      <c r="A14" s="35">
        <f t="shared" si="0"/>
        <v>2019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</row>
    <row r="15" spans="1:6">
      <c r="A15" s="35">
        <f t="shared" si="0"/>
        <v>2020</v>
      </c>
      <c r="B15" s="36">
        <v>0</v>
      </c>
      <c r="C15" s="36">
        <v>0</v>
      </c>
      <c r="D15" s="36">
        <v>13.53</v>
      </c>
      <c r="E15" s="36">
        <v>47.47</v>
      </c>
      <c r="F15" s="36">
        <v>57.08</v>
      </c>
    </row>
    <row r="16" spans="1:6">
      <c r="A16" s="35">
        <f t="shared" si="0"/>
        <v>2021</v>
      </c>
      <c r="B16" s="36">
        <v>0</v>
      </c>
      <c r="C16" s="36">
        <v>0</v>
      </c>
      <c r="D16" s="36">
        <v>19.68</v>
      </c>
      <c r="E16" s="36">
        <v>50.86</v>
      </c>
      <c r="F16" s="36">
        <v>61.17</v>
      </c>
    </row>
    <row r="17" spans="1:7">
      <c r="A17" s="35">
        <f t="shared" si="0"/>
        <v>2022</v>
      </c>
      <c r="B17" s="36">
        <v>0</v>
      </c>
      <c r="C17" s="36">
        <v>16</v>
      </c>
      <c r="D17" s="36">
        <v>26.05</v>
      </c>
      <c r="E17" s="36">
        <v>54.49</v>
      </c>
      <c r="F17" s="36">
        <v>65.53</v>
      </c>
    </row>
    <row r="18" spans="1:7">
      <c r="A18" s="35">
        <f t="shared" si="0"/>
        <v>2023</v>
      </c>
      <c r="B18" s="36">
        <v>0</v>
      </c>
      <c r="C18" s="36">
        <v>16.78</v>
      </c>
      <c r="D18" s="36">
        <v>32.67</v>
      </c>
      <c r="E18" s="36">
        <v>58.38</v>
      </c>
      <c r="F18" s="36">
        <v>70.209999999999994</v>
      </c>
    </row>
    <row r="19" spans="1:7">
      <c r="A19" s="35">
        <f t="shared" si="0"/>
        <v>2024</v>
      </c>
      <c r="B19" s="36">
        <v>0</v>
      </c>
      <c r="C19" s="36">
        <v>17.61</v>
      </c>
      <c r="D19" s="36">
        <v>39.520000000000003</v>
      </c>
      <c r="E19" s="36">
        <v>62.55</v>
      </c>
      <c r="F19" s="36">
        <v>75.22</v>
      </c>
    </row>
    <row r="20" spans="1:7">
      <c r="A20" s="35">
        <f t="shared" si="0"/>
        <v>2025</v>
      </c>
      <c r="B20" s="36">
        <v>0</v>
      </c>
      <c r="C20" s="36">
        <v>18.47</v>
      </c>
      <c r="D20" s="36">
        <v>46.62</v>
      </c>
      <c r="E20" s="36">
        <v>67.010000000000005</v>
      </c>
      <c r="F20" s="36">
        <v>80.59</v>
      </c>
    </row>
    <row r="21" spans="1:7">
      <c r="A21" s="35">
        <f t="shared" si="0"/>
        <v>2026</v>
      </c>
      <c r="B21" s="36">
        <v>0</v>
      </c>
      <c r="C21" s="36">
        <v>19.37</v>
      </c>
      <c r="D21" s="36">
        <v>49.88</v>
      </c>
      <c r="E21" s="36">
        <v>71.8</v>
      </c>
      <c r="F21" s="36">
        <v>86.34</v>
      </c>
    </row>
    <row r="22" spans="1:7">
      <c r="A22" s="35">
        <f t="shared" si="0"/>
        <v>2027</v>
      </c>
      <c r="B22" s="36">
        <v>0</v>
      </c>
      <c r="C22" s="36">
        <v>20.32</v>
      </c>
      <c r="D22" s="36">
        <v>53.37</v>
      </c>
      <c r="E22" s="36">
        <v>76.94</v>
      </c>
      <c r="F22" s="36">
        <v>92.52</v>
      </c>
    </row>
    <row r="23" spans="1:7">
      <c r="A23" s="35">
        <f t="shared" si="0"/>
        <v>2028</v>
      </c>
      <c r="B23" s="36">
        <v>0</v>
      </c>
      <c r="C23" s="36">
        <v>21.32</v>
      </c>
      <c r="D23" s="36">
        <v>57.11</v>
      </c>
      <c r="E23" s="36">
        <v>82.44</v>
      </c>
      <c r="F23" s="36">
        <v>99.14</v>
      </c>
    </row>
    <row r="24" spans="1:7">
      <c r="A24" s="35">
        <f t="shared" si="0"/>
        <v>2029</v>
      </c>
      <c r="B24" s="36">
        <v>0</v>
      </c>
      <c r="C24" s="36">
        <v>22.36</v>
      </c>
      <c r="D24" s="36">
        <v>61.1</v>
      </c>
      <c r="E24" s="36">
        <v>88.35</v>
      </c>
      <c r="F24" s="36">
        <v>106.24</v>
      </c>
    </row>
    <row r="25" spans="1:7">
      <c r="A25" s="35">
        <f t="shared" si="0"/>
        <v>2030</v>
      </c>
      <c r="B25" s="36">
        <v>0</v>
      </c>
      <c r="C25" s="36">
        <v>23.46</v>
      </c>
      <c r="D25" s="36">
        <v>65.38</v>
      </c>
      <c r="E25" s="36">
        <v>94.67</v>
      </c>
      <c r="F25" s="36">
        <v>113.84</v>
      </c>
    </row>
    <row r="26" spans="1:7">
      <c r="A26" s="35">
        <f t="shared" si="0"/>
        <v>2031</v>
      </c>
      <c r="B26" s="36">
        <v>0</v>
      </c>
      <c r="C26" s="36">
        <v>24.63</v>
      </c>
      <c r="D26" s="36">
        <v>70.02</v>
      </c>
      <c r="E26" s="36">
        <v>101.55</v>
      </c>
      <c r="F26" s="36">
        <v>122.12</v>
      </c>
    </row>
    <row r="27" spans="1:7">
      <c r="A27" s="37">
        <f t="shared" si="0"/>
        <v>2032</v>
      </c>
      <c r="B27" s="38">
        <v>0</v>
      </c>
      <c r="C27" s="38">
        <v>25.86</v>
      </c>
      <c r="D27" s="38">
        <v>74.989999999999995</v>
      </c>
      <c r="E27" s="38">
        <v>108.88</v>
      </c>
      <c r="F27" s="38">
        <v>132.25</v>
      </c>
    </row>
    <row r="28" spans="1:7">
      <c r="A28" s="53" t="s">
        <v>68</v>
      </c>
      <c r="B28" s="31">
        <f>-PMT(B6,COUNT(B8:B27),NPV(B6,B8:B27))</f>
        <v>0</v>
      </c>
      <c r="C28" s="31">
        <f>-PMT(C6,COUNT(C8:C27),NPV(C6,C8:C27))</f>
        <v>7.593420580189532</v>
      </c>
      <c r="D28" s="31">
        <f>-PMT(D6,COUNT(D8:D27),NPV(D6,D8:D27))</f>
        <v>30.496000000000002</v>
      </c>
      <c r="E28" s="31">
        <f>-PMT(E6,COUNT(E8:E27),NPV(E6,E8:E27))</f>
        <v>48.269500000000001</v>
      </c>
      <c r="F28" s="31">
        <f>-PMT(F6,COUNT(F8:F27),NPV(F6,F8:F27))</f>
        <v>58.112499999999997</v>
      </c>
    </row>
    <row r="29" spans="1:7">
      <c r="A29" s="53"/>
      <c r="B29" s="32"/>
      <c r="C29" s="32"/>
      <c r="D29" s="32"/>
      <c r="E29" s="32"/>
      <c r="F29" s="32"/>
    </row>
    <row r="30" spans="1:7">
      <c r="A30" s="53"/>
      <c r="B30" s="32"/>
      <c r="C30" s="32"/>
      <c r="D30" s="32"/>
      <c r="E30" s="32"/>
      <c r="F30" s="32"/>
    </row>
    <row r="31" spans="1:7" ht="30" customHeight="1">
      <c r="A31" s="55" t="s">
        <v>74</v>
      </c>
      <c r="B31" s="55"/>
      <c r="C31" s="55"/>
      <c r="D31" s="55"/>
      <c r="E31" s="55"/>
      <c r="G31" s="15"/>
    </row>
    <row r="32" spans="1:7">
      <c r="A32" s="2" t="s">
        <v>16</v>
      </c>
      <c r="B32" s="17"/>
      <c r="C32" s="17">
        <v>7.1540000000000006E-2</v>
      </c>
    </row>
    <row r="33" spans="1:5" ht="51.75">
      <c r="A33" s="39"/>
      <c r="B33" s="40" t="s">
        <v>71</v>
      </c>
      <c r="C33" s="40" t="s">
        <v>72</v>
      </c>
      <c r="D33" s="41" t="s">
        <v>12</v>
      </c>
      <c r="E33" s="41" t="s">
        <v>13</v>
      </c>
    </row>
    <row r="34" spans="1:5">
      <c r="A34" s="42"/>
      <c r="B34" s="43" t="s">
        <v>66</v>
      </c>
      <c r="C34" s="42" t="s">
        <v>66</v>
      </c>
      <c r="D34" s="44" t="s">
        <v>66</v>
      </c>
      <c r="E34" s="44" t="s">
        <v>66</v>
      </c>
    </row>
    <row r="35" spans="1:5">
      <c r="A35" s="35">
        <v>2013</v>
      </c>
      <c r="B35" s="45">
        <v>0</v>
      </c>
      <c r="C35" s="46">
        <v>0</v>
      </c>
      <c r="D35" s="46">
        <v>0</v>
      </c>
      <c r="E35" s="46">
        <v>0</v>
      </c>
    </row>
    <row r="36" spans="1:5">
      <c r="A36" s="35">
        <f t="shared" ref="A36:A54" si="1">A35+1</f>
        <v>2014</v>
      </c>
      <c r="B36" s="45">
        <v>0</v>
      </c>
      <c r="C36" s="46">
        <v>0</v>
      </c>
      <c r="D36" s="46">
        <v>0</v>
      </c>
      <c r="E36" s="46">
        <v>0</v>
      </c>
    </row>
    <row r="37" spans="1:5">
      <c r="A37" s="35">
        <f t="shared" si="1"/>
        <v>2015</v>
      </c>
      <c r="B37" s="45">
        <v>0</v>
      </c>
      <c r="C37" s="46">
        <v>0</v>
      </c>
      <c r="D37" s="46">
        <v>0</v>
      </c>
      <c r="E37" s="46">
        <v>0</v>
      </c>
    </row>
    <row r="38" spans="1:5">
      <c r="A38" s="35">
        <f t="shared" si="1"/>
        <v>2016</v>
      </c>
      <c r="B38" s="45">
        <v>0</v>
      </c>
      <c r="C38" s="46">
        <v>0</v>
      </c>
      <c r="D38" s="46">
        <v>0</v>
      </c>
      <c r="E38" s="46">
        <v>0</v>
      </c>
    </row>
    <row r="39" spans="1:5">
      <c r="A39" s="35">
        <f t="shared" si="1"/>
        <v>2017</v>
      </c>
      <c r="B39" s="45">
        <v>0</v>
      </c>
      <c r="C39" s="46">
        <v>0</v>
      </c>
      <c r="D39" s="46">
        <v>0</v>
      </c>
      <c r="E39" s="46">
        <v>0</v>
      </c>
    </row>
    <row r="40" spans="1:5">
      <c r="A40" s="35">
        <f t="shared" si="1"/>
        <v>2018</v>
      </c>
      <c r="B40" s="45">
        <v>0</v>
      </c>
      <c r="C40" s="46">
        <v>0</v>
      </c>
      <c r="D40" s="46">
        <v>0</v>
      </c>
      <c r="E40" s="46">
        <v>0</v>
      </c>
    </row>
    <row r="41" spans="1:5">
      <c r="A41" s="35">
        <f t="shared" si="1"/>
        <v>2019</v>
      </c>
      <c r="B41" s="45">
        <v>0</v>
      </c>
      <c r="C41" s="46">
        <v>0</v>
      </c>
      <c r="D41" s="46">
        <v>0</v>
      </c>
      <c r="E41" s="46">
        <v>0</v>
      </c>
    </row>
    <row r="42" spans="1:5">
      <c r="A42" s="35">
        <f t="shared" si="1"/>
        <v>2020</v>
      </c>
      <c r="B42" s="45">
        <v>0</v>
      </c>
      <c r="C42" s="46">
        <v>6.1328914867904887</v>
      </c>
      <c r="D42" s="46">
        <v>21.517247514999593</v>
      </c>
      <c r="E42" s="46">
        <v>25.873277610199633</v>
      </c>
    </row>
    <row r="43" spans="1:5">
      <c r="A43" s="35">
        <f t="shared" si="1"/>
        <v>2021</v>
      </c>
      <c r="B43" s="45">
        <v>0</v>
      </c>
      <c r="C43" s="46">
        <v>8.9205875286956662</v>
      </c>
      <c r="D43" s="46">
        <v>23.053916753529549</v>
      </c>
      <c r="E43" s="46">
        <v>27.727253004589119</v>
      </c>
    </row>
    <row r="44" spans="1:5">
      <c r="A44" s="35">
        <f t="shared" si="1"/>
        <v>2022</v>
      </c>
      <c r="B44" s="45">
        <v>7.2524989436129568</v>
      </c>
      <c r="C44" s="46">
        <v>11.807974842569847</v>
      </c>
      <c r="D44" s="46">
        <v>24.699291714841877</v>
      </c>
      <c r="E44" s="46">
        <v>29.703515985934818</v>
      </c>
    </row>
    <row r="45" spans="1:5">
      <c r="A45" s="35">
        <f t="shared" si="1"/>
        <v>2023</v>
      </c>
      <c r="B45" s="45">
        <v>7.6060383499418043</v>
      </c>
      <c r="C45" s="46">
        <v>14.808657502538662</v>
      </c>
      <c r="D45" s="46">
        <v>26.462486225840436</v>
      </c>
      <c r="E45" s="46">
        <v>31.824788590549108</v>
      </c>
    </row>
    <row r="46" spans="1:5">
      <c r="A46" s="35">
        <f t="shared" si="1"/>
        <v>2024</v>
      </c>
      <c r="B46" s="45">
        <v>7.9822821339111361</v>
      </c>
      <c r="C46" s="46">
        <v>17.913673477124824</v>
      </c>
      <c r="D46" s="46">
        <v>28.352739777180101</v>
      </c>
      <c r="E46" s="46">
        <v>34.095812726450639</v>
      </c>
    </row>
    <row r="47" spans="1:5">
      <c r="A47" s="35">
        <f t="shared" si="1"/>
        <v>2025</v>
      </c>
      <c r="B47" s="45">
        <v>8.3720750887949329</v>
      </c>
      <c r="C47" s="46">
        <v>21.131897165112061</v>
      </c>
      <c r="D47" s="46">
        <v>30.374269177051897</v>
      </c>
      <c r="E47" s="46">
        <v>36.529806789712161</v>
      </c>
    </row>
    <row r="48" spans="1:5">
      <c r="A48" s="35">
        <f t="shared" si="1"/>
        <v>2026</v>
      </c>
      <c r="B48" s="45">
        <v>8.7800603307569443</v>
      </c>
      <c r="C48" s="46">
        <v>22.609675234804151</v>
      </c>
      <c r="D48" s="46">
        <v>32.545603084581749</v>
      </c>
      <c r="E48" s="46">
        <v>39.136314349899564</v>
      </c>
    </row>
    <row r="49" spans="1:6">
      <c r="A49" s="35">
        <f t="shared" si="1"/>
        <v>2027</v>
      </c>
      <c r="B49" s="45">
        <v>9.210645551801937</v>
      </c>
      <c r="C49" s="46">
        <v>24.191542967503413</v>
      </c>
      <c r="D49" s="46">
        <v>34.875347871832723</v>
      </c>
      <c r="E49" s="46">
        <v>41.937447167948577</v>
      </c>
    </row>
    <row r="50" spans="1:6">
      <c r="A50" s="35">
        <f t="shared" si="1"/>
        <v>2028</v>
      </c>
      <c r="B50" s="45">
        <v>9.6639417995774508</v>
      </c>
      <c r="C50" s="46">
        <v>25.886853479074496</v>
      </c>
      <c r="D50" s="46">
        <v>37.368450373225379</v>
      </c>
      <c r="E50" s="46">
        <v>44.938235929179577</v>
      </c>
    </row>
    <row r="51" spans="1:6">
      <c r="A51" s="35">
        <f t="shared" si="1"/>
        <v>2029</v>
      </c>
      <c r="B51" s="45">
        <v>10.135365114979418</v>
      </c>
      <c r="C51" s="46">
        <v>27.695474442094923</v>
      </c>
      <c r="D51" s="46">
        <v>40.047384074616801</v>
      </c>
      <c r="E51" s="46">
        <v>48.156582728775199</v>
      </c>
    </row>
    <row r="52" spans="1:6">
      <c r="A52" s="35">
        <f t="shared" si="1"/>
        <v>2030</v>
      </c>
      <c r="B52" s="45">
        <v>10.633983430201479</v>
      </c>
      <c r="C52" s="46">
        <v>29.635542909913578</v>
      </c>
      <c r="D52" s="46">
        <v>42.912157346000591</v>
      </c>
      <c r="E52" s="46">
        <v>51.601563243569316</v>
      </c>
    </row>
    <row r="53" spans="1:6">
      <c r="A53" s="35">
        <f t="shared" si="1"/>
        <v>2031</v>
      </c>
      <c r="B53" s="45">
        <v>11.16432004872815</v>
      </c>
      <c r="C53" s="46">
        <v>31.738761259112671</v>
      </c>
      <c r="D53" s="46">
        <v>46.030722734402907</v>
      </c>
      <c r="E53" s="46">
        <v>55.354720436487284</v>
      </c>
    </row>
    <row r="54" spans="1:6">
      <c r="A54" s="37">
        <f t="shared" si="1"/>
        <v>2032</v>
      </c>
      <c r="B54" s="47">
        <v>11.721931449184497</v>
      </c>
      <c r="C54" s="48">
        <v>33.991788065519927</v>
      </c>
      <c r="D54" s="48">
        <v>49.353592273287241</v>
      </c>
      <c r="E54" s="48">
        <v>59.946845868315926</v>
      </c>
    </row>
    <row r="55" spans="1:6">
      <c r="A55" s="54" t="s">
        <v>73</v>
      </c>
      <c r="B55" s="31">
        <f>-PMT(C32,COUNT(B35:B54),NPV(C32,B35:B54))</f>
        <v>3.441953630437566</v>
      </c>
      <c r="C55" s="31">
        <f>-PMT(C32,COUNT(C35:C54),NPV(C32,C35:C54))</f>
        <v>9.314043643704311</v>
      </c>
      <c r="D55" s="31">
        <f>-PMT(C32,COUNT(D35:D54),NPV(C32,D35:D54))</f>
        <v>15.368707737423305</v>
      </c>
      <c r="E55" s="31">
        <f>-PMT(C32,COUNT(E35:E54),NPV(C32,E35:E54))</f>
        <v>18.496107910643147</v>
      </c>
      <c r="F55" s="31"/>
    </row>
    <row r="56" spans="1:6">
      <c r="A56" s="55"/>
    </row>
    <row r="57" spans="1:6">
      <c r="A57" s="55"/>
    </row>
  </sheetData>
  <mergeCells count="5">
    <mergeCell ref="A5:F5"/>
    <mergeCell ref="A4:F4"/>
    <mergeCell ref="A28:A30"/>
    <mergeCell ref="A55:A57"/>
    <mergeCell ref="A31:E31"/>
  </mergeCells>
  <dataValidations count="1">
    <dataValidation type="list" allowBlank="1" showInputMessage="1" showErrorMessage="1" sqref="D33:E33">
      <formula1>CO2_prices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5"/>
  <sheetViews>
    <sheetView workbookViewId="0">
      <selection activeCell="E4" sqref="E4"/>
    </sheetView>
  </sheetViews>
  <sheetFormatPr defaultRowHeight="15"/>
  <cols>
    <col min="6" max="6" width="10.5703125" customWidth="1"/>
    <col min="7" max="7" width="10.42578125" customWidth="1"/>
  </cols>
  <sheetData>
    <row r="2" spans="2:7" ht="30">
      <c r="C2" s="14" t="s">
        <v>9</v>
      </c>
      <c r="D2" s="14" t="s">
        <v>10</v>
      </c>
      <c r="E2" s="14" t="s">
        <v>11</v>
      </c>
      <c r="F2" s="14" t="s">
        <v>12</v>
      </c>
      <c r="G2" s="14" t="s">
        <v>13</v>
      </c>
    </row>
    <row r="3" spans="2:7">
      <c r="B3">
        <v>2020</v>
      </c>
      <c r="C3" s="13">
        <v>0</v>
      </c>
      <c r="D3" s="13">
        <v>0</v>
      </c>
      <c r="E3" s="13">
        <v>13.53</v>
      </c>
      <c r="F3" s="13">
        <v>47.47</v>
      </c>
      <c r="G3" s="13">
        <v>57.08</v>
      </c>
    </row>
    <row r="4" spans="2:7">
      <c r="B4">
        <v>2021</v>
      </c>
      <c r="C4" s="13">
        <v>0</v>
      </c>
      <c r="D4" s="13">
        <v>0</v>
      </c>
      <c r="E4" s="13">
        <v>19.68</v>
      </c>
      <c r="F4" s="13">
        <v>50.86</v>
      </c>
      <c r="G4" s="13">
        <v>61.17</v>
      </c>
    </row>
    <row r="5" spans="2:7">
      <c r="B5">
        <v>2022</v>
      </c>
      <c r="C5" s="13">
        <v>0</v>
      </c>
      <c r="D5" s="13">
        <v>16</v>
      </c>
      <c r="E5" s="13">
        <v>26.05</v>
      </c>
      <c r="F5" s="13">
        <v>54.49</v>
      </c>
      <c r="G5" s="13">
        <v>65.53</v>
      </c>
    </row>
    <row r="6" spans="2:7">
      <c r="B6">
        <v>2023</v>
      </c>
      <c r="C6" s="13">
        <v>0</v>
      </c>
      <c r="D6" s="13">
        <v>16.78</v>
      </c>
      <c r="E6" s="13">
        <v>32.67</v>
      </c>
      <c r="F6" s="13">
        <v>58.38</v>
      </c>
      <c r="G6" s="13">
        <v>70.209999999999994</v>
      </c>
    </row>
    <row r="7" spans="2:7">
      <c r="B7">
        <v>2024</v>
      </c>
      <c r="C7" s="13">
        <v>0</v>
      </c>
      <c r="D7" s="13">
        <v>17.61</v>
      </c>
      <c r="E7" s="13">
        <v>39.520000000000003</v>
      </c>
      <c r="F7" s="13">
        <v>62.55</v>
      </c>
      <c r="G7" s="13">
        <v>75.22</v>
      </c>
    </row>
    <row r="8" spans="2:7">
      <c r="B8">
        <v>2025</v>
      </c>
      <c r="C8" s="13">
        <v>0</v>
      </c>
      <c r="D8" s="13">
        <v>18.47</v>
      </c>
      <c r="E8" s="13">
        <v>46.62</v>
      </c>
      <c r="F8" s="13">
        <v>67.010000000000005</v>
      </c>
      <c r="G8" s="13">
        <v>80.59</v>
      </c>
    </row>
    <row r="9" spans="2:7">
      <c r="B9">
        <v>2026</v>
      </c>
      <c r="C9" s="13">
        <v>0</v>
      </c>
      <c r="D9" s="13">
        <v>19.37</v>
      </c>
      <c r="E9" s="13">
        <v>49.88</v>
      </c>
      <c r="F9" s="13">
        <v>71.8</v>
      </c>
      <c r="G9" s="13">
        <v>86.34</v>
      </c>
    </row>
    <row r="10" spans="2:7">
      <c r="B10">
        <v>2027</v>
      </c>
      <c r="C10" s="13">
        <v>0</v>
      </c>
      <c r="D10" s="13">
        <v>20.32</v>
      </c>
      <c r="E10" s="13">
        <v>53.37</v>
      </c>
      <c r="F10" s="13">
        <v>76.94</v>
      </c>
      <c r="G10" s="13">
        <v>92.52</v>
      </c>
    </row>
    <row r="11" spans="2:7">
      <c r="B11">
        <v>2028</v>
      </c>
      <c r="C11" s="13">
        <v>0</v>
      </c>
      <c r="D11" s="13">
        <v>21.32</v>
      </c>
      <c r="E11" s="13">
        <v>57.11</v>
      </c>
      <c r="F11" s="13">
        <v>82.44</v>
      </c>
      <c r="G11" s="13">
        <v>99.14</v>
      </c>
    </row>
    <row r="12" spans="2:7">
      <c r="B12">
        <v>2029</v>
      </c>
      <c r="C12" s="13">
        <v>0</v>
      </c>
      <c r="D12" s="13">
        <v>22.36</v>
      </c>
      <c r="E12" s="13">
        <v>61.1</v>
      </c>
      <c r="F12" s="13">
        <v>88.35</v>
      </c>
      <c r="G12" s="13">
        <v>106.24</v>
      </c>
    </row>
    <row r="13" spans="2:7">
      <c r="B13">
        <v>2030</v>
      </c>
      <c r="C13" s="13">
        <v>0</v>
      </c>
      <c r="D13" s="13">
        <v>23.46</v>
      </c>
      <c r="E13" s="13">
        <v>65.38</v>
      </c>
      <c r="F13" s="13">
        <v>94.67</v>
      </c>
      <c r="G13" s="13">
        <v>113.84</v>
      </c>
    </row>
    <row r="14" spans="2:7">
      <c r="B14">
        <v>2031</v>
      </c>
      <c r="C14" s="13">
        <v>0</v>
      </c>
      <c r="D14" s="13">
        <v>24.63</v>
      </c>
      <c r="E14" s="13">
        <v>70.02</v>
      </c>
      <c r="F14" s="13">
        <v>101.55</v>
      </c>
      <c r="G14" s="13">
        <v>122.12</v>
      </c>
    </row>
    <row r="15" spans="2:7">
      <c r="B15">
        <v>2032</v>
      </c>
      <c r="C15" s="13">
        <v>0</v>
      </c>
      <c r="D15" s="13">
        <v>25.86</v>
      </c>
      <c r="E15" s="13">
        <v>74.989999999999995</v>
      </c>
      <c r="F15" s="13">
        <v>108.88</v>
      </c>
      <c r="G15" s="13">
        <v>132.25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C34" sqref="C34"/>
    </sheetView>
  </sheetViews>
  <sheetFormatPr defaultRowHeight="15"/>
  <cols>
    <col min="1" max="1" width="26.140625" bestFit="1" customWidth="1"/>
    <col min="2" max="2" width="9.7109375" bestFit="1" customWidth="1"/>
    <col min="3" max="3" width="12" bestFit="1" customWidth="1"/>
    <col min="4" max="4" width="26.140625" bestFit="1" customWidth="1"/>
    <col min="5" max="7" width="19.5703125" bestFit="1" customWidth="1"/>
  </cols>
  <sheetData>
    <row r="1" spans="1:7">
      <c r="A1" s="24" t="s">
        <v>41</v>
      </c>
      <c r="B1" s="24"/>
      <c r="C1" s="24"/>
      <c r="D1" s="24"/>
      <c r="E1" s="24"/>
      <c r="F1" s="24"/>
      <c r="G1" s="24"/>
    </row>
    <row r="2" spans="1:7">
      <c r="A2" s="24" t="s">
        <v>42</v>
      </c>
      <c r="B2" s="24" t="s">
        <v>43</v>
      </c>
      <c r="C2" s="24" t="s">
        <v>44</v>
      </c>
      <c r="D2" s="24" t="s">
        <v>42</v>
      </c>
      <c r="E2" s="24" t="s">
        <v>45</v>
      </c>
      <c r="F2" s="24" t="s">
        <v>45</v>
      </c>
      <c r="G2" s="24" t="s">
        <v>45</v>
      </c>
    </row>
    <row r="3" spans="1:7">
      <c r="A3" s="24"/>
      <c r="B3" s="24"/>
      <c r="C3" s="24">
        <v>229507</v>
      </c>
      <c r="D3" s="24">
        <v>221663</v>
      </c>
      <c r="E3" s="24">
        <v>223178</v>
      </c>
      <c r="F3" s="24">
        <v>223178</v>
      </c>
      <c r="G3" s="24">
        <v>223178</v>
      </c>
    </row>
    <row r="4" spans="1:7">
      <c r="A4" s="25"/>
      <c r="B4" s="25"/>
      <c r="C4" s="25"/>
      <c r="D4" s="25"/>
      <c r="E4" s="25" t="s">
        <v>46</v>
      </c>
      <c r="F4" s="25" t="s">
        <v>47</v>
      </c>
      <c r="G4" s="25" t="s">
        <v>48</v>
      </c>
    </row>
    <row r="5" spans="1:7">
      <c r="A5" s="25"/>
      <c r="B5" s="25"/>
      <c r="C5" s="25"/>
      <c r="D5" s="25"/>
      <c r="E5" s="25"/>
      <c r="F5" s="25"/>
      <c r="G5" s="25"/>
    </row>
    <row r="6" spans="1:7">
      <c r="A6" s="26" t="s">
        <v>49</v>
      </c>
      <c r="B6" s="25">
        <v>-47453</v>
      </c>
      <c r="C6" s="26" t="s">
        <v>50</v>
      </c>
      <c r="D6" s="26" t="s">
        <v>49</v>
      </c>
      <c r="E6" s="27">
        <v>7825</v>
      </c>
      <c r="F6" s="27">
        <v>7695</v>
      </c>
      <c r="G6" s="27">
        <v>7513</v>
      </c>
    </row>
    <row r="7" spans="1:7">
      <c r="A7" s="26" t="s">
        <v>49</v>
      </c>
      <c r="B7" s="25">
        <v>-14851</v>
      </c>
      <c r="C7" s="26" t="s">
        <v>50</v>
      </c>
      <c r="D7" s="26" t="s">
        <v>49</v>
      </c>
      <c r="E7" s="27">
        <v>7825</v>
      </c>
      <c r="F7" s="27">
        <v>7695</v>
      </c>
      <c r="G7" s="27">
        <v>7513</v>
      </c>
    </row>
    <row r="8" spans="1:7">
      <c r="A8" s="26" t="s">
        <v>51</v>
      </c>
      <c r="B8" s="25">
        <v>-47445</v>
      </c>
      <c r="C8" s="26" t="s">
        <v>50</v>
      </c>
      <c r="D8" s="26" t="s">
        <v>51</v>
      </c>
      <c r="E8" s="27">
        <v>7515</v>
      </c>
      <c r="F8" s="27">
        <v>7530</v>
      </c>
      <c r="G8" s="27">
        <v>7383</v>
      </c>
    </row>
    <row r="9" spans="1:7">
      <c r="A9" s="26" t="s">
        <v>51</v>
      </c>
      <c r="B9" s="25">
        <v>-42401</v>
      </c>
      <c r="C9" s="26" t="s">
        <v>50</v>
      </c>
      <c r="D9" s="26" t="s">
        <v>51</v>
      </c>
      <c r="E9" s="27">
        <v>7515</v>
      </c>
      <c r="F9" s="27">
        <v>7530</v>
      </c>
      <c r="G9" s="27">
        <v>7383</v>
      </c>
    </row>
    <row r="10" spans="1:7">
      <c r="A10" s="26" t="s">
        <v>52</v>
      </c>
      <c r="B10" s="25">
        <v>-47383</v>
      </c>
      <c r="C10" s="26" t="s">
        <v>50</v>
      </c>
      <c r="D10" s="26" t="s">
        <v>52</v>
      </c>
      <c r="E10" s="27">
        <v>15689</v>
      </c>
      <c r="F10" s="27">
        <v>16395</v>
      </c>
      <c r="G10" s="27">
        <v>15816</v>
      </c>
    </row>
    <row r="11" spans="1:7">
      <c r="A11" s="26" t="s">
        <v>52</v>
      </c>
      <c r="B11" s="25">
        <v>-3459</v>
      </c>
      <c r="C11" s="26" t="s">
        <v>50</v>
      </c>
      <c r="D11" s="26" t="s">
        <v>52</v>
      </c>
      <c r="E11" s="27">
        <v>15690</v>
      </c>
      <c r="F11" s="27">
        <v>16392</v>
      </c>
      <c r="G11" s="27">
        <v>15815</v>
      </c>
    </row>
    <row r="12" spans="1:7">
      <c r="A12" s="26" t="s">
        <v>53</v>
      </c>
      <c r="B12" s="25">
        <v>-47395</v>
      </c>
      <c r="C12" s="26" t="s">
        <v>50</v>
      </c>
      <c r="D12" s="26" t="s">
        <v>53</v>
      </c>
      <c r="E12" s="27">
        <v>13330</v>
      </c>
      <c r="F12" s="27">
        <v>12115</v>
      </c>
      <c r="G12" s="27">
        <v>11878</v>
      </c>
    </row>
    <row r="13" spans="1:7">
      <c r="A13" s="26" t="s">
        <v>53</v>
      </c>
      <c r="B13" s="25">
        <v>-42483</v>
      </c>
      <c r="C13" s="26" t="s">
        <v>50</v>
      </c>
      <c r="D13" s="26" t="s">
        <v>53</v>
      </c>
      <c r="E13" s="27">
        <v>13331</v>
      </c>
      <c r="F13" s="27">
        <v>12116</v>
      </c>
      <c r="G13" s="27">
        <v>11878</v>
      </c>
    </row>
    <row r="14" spans="1:7">
      <c r="A14" s="26" t="s">
        <v>54</v>
      </c>
      <c r="B14" s="25">
        <v>-47437</v>
      </c>
      <c r="C14" s="26" t="s">
        <v>50</v>
      </c>
      <c r="D14" s="26" t="s">
        <v>54</v>
      </c>
      <c r="E14" s="27">
        <v>7618</v>
      </c>
      <c r="F14" s="27">
        <v>7541</v>
      </c>
      <c r="G14" s="27">
        <v>7400</v>
      </c>
    </row>
    <row r="15" spans="1:7">
      <c r="A15" s="26" t="s">
        <v>54</v>
      </c>
      <c r="B15" s="25">
        <v>-3896</v>
      </c>
      <c r="C15" s="26" t="s">
        <v>50</v>
      </c>
      <c r="D15" s="26" t="s">
        <v>54</v>
      </c>
      <c r="E15" s="27">
        <v>7618</v>
      </c>
      <c r="F15" s="27">
        <v>7541</v>
      </c>
      <c r="G15" s="27">
        <v>7400</v>
      </c>
    </row>
    <row r="16" spans="1:7">
      <c r="A16" s="26" t="s">
        <v>55</v>
      </c>
      <c r="B16" s="25">
        <v>-47455</v>
      </c>
      <c r="C16" s="26" t="s">
        <v>50</v>
      </c>
      <c r="D16" s="26" t="s">
        <v>55</v>
      </c>
      <c r="E16" s="27">
        <v>7190</v>
      </c>
      <c r="F16" s="27">
        <v>7339</v>
      </c>
      <c r="G16" s="27">
        <v>7136</v>
      </c>
    </row>
    <row r="17" spans="1:7">
      <c r="A17" s="26" t="s">
        <v>55</v>
      </c>
      <c r="B17" s="25">
        <v>-9143</v>
      </c>
      <c r="C17" s="26" t="s">
        <v>50</v>
      </c>
      <c r="D17" s="26" t="s">
        <v>55</v>
      </c>
      <c r="E17" s="27">
        <v>7190</v>
      </c>
      <c r="F17" s="27">
        <v>7339</v>
      </c>
      <c r="G17" s="27">
        <v>7136</v>
      </c>
    </row>
    <row r="22" spans="1:7">
      <c r="C22" s="9" t="s">
        <v>56</v>
      </c>
      <c r="D22" s="9" t="s">
        <v>64</v>
      </c>
      <c r="E22" s="9" t="s">
        <v>65</v>
      </c>
    </row>
    <row r="23" spans="1:7">
      <c r="A23" t="s">
        <v>57</v>
      </c>
      <c r="C23">
        <v>1294551.9667199999</v>
      </c>
      <c r="D23" s="28">
        <v>0.18223320253686925</v>
      </c>
      <c r="E23" s="29">
        <v>7825</v>
      </c>
    </row>
    <row r="24" spans="1:7">
      <c r="A24" t="s">
        <v>51</v>
      </c>
      <c r="C24">
        <v>2601347.0914170002</v>
      </c>
      <c r="D24" s="28">
        <v>0.36618986612023979</v>
      </c>
      <c r="E24" s="29">
        <v>7515</v>
      </c>
    </row>
    <row r="25" spans="1:7">
      <c r="A25" t="s">
        <v>52</v>
      </c>
      <c r="C25">
        <v>42451.375889999996</v>
      </c>
      <c r="D25" s="28">
        <v>5.9758513983273536E-3</v>
      </c>
      <c r="E25" s="29">
        <v>15689</v>
      </c>
    </row>
    <row r="26" spans="1:7">
      <c r="A26" t="s">
        <v>58</v>
      </c>
      <c r="C26">
        <v>226304</v>
      </c>
      <c r="D26" s="28">
        <v>3.1856660626296454E-2</v>
      </c>
      <c r="E26" s="29">
        <v>13330</v>
      </c>
    </row>
    <row r="27" spans="1:7">
      <c r="A27" t="s">
        <v>54</v>
      </c>
      <c r="C27">
        <v>626402.266925</v>
      </c>
      <c r="D27" s="28">
        <v>8.8178222360066505E-2</v>
      </c>
      <c r="E27" s="29">
        <v>7618</v>
      </c>
    </row>
    <row r="28" spans="1:7">
      <c r="A28" t="s">
        <v>59</v>
      </c>
      <c r="C28">
        <v>2312763.8361319997</v>
      </c>
      <c r="D28" s="28">
        <v>0.32556619695820055</v>
      </c>
      <c r="E28" s="29">
        <v>7190</v>
      </c>
    </row>
    <row r="29" spans="1:7">
      <c r="A29" t="s">
        <v>60</v>
      </c>
      <c r="C29">
        <v>0</v>
      </c>
      <c r="D29" s="28">
        <v>0</v>
      </c>
    </row>
    <row r="30" spans="1:7">
      <c r="A30" t="s">
        <v>61</v>
      </c>
      <c r="C30">
        <v>0</v>
      </c>
      <c r="D30" s="28">
        <v>0</v>
      </c>
    </row>
    <row r="31" spans="1:7">
      <c r="A31" t="s">
        <v>62</v>
      </c>
      <c r="C31">
        <v>0</v>
      </c>
      <c r="D31" s="28">
        <v>0</v>
      </c>
    </row>
    <row r="32" spans="1:7">
      <c r="C32">
        <v>7103820.5370840002</v>
      </c>
    </row>
    <row r="33" spans="4:5">
      <c r="D33" t="s">
        <v>63</v>
      </c>
      <c r="E33" s="30">
        <v>7708.8587265499427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</vt:lpstr>
      <vt:lpstr>Summary 2</vt:lpstr>
      <vt:lpstr>IRP CO2 Prices</vt:lpstr>
      <vt:lpstr>HR</vt:lpstr>
      <vt:lpstr>CO2_prices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Farr</dc:creator>
  <cp:lastModifiedBy>mpaschal</cp:lastModifiedBy>
  <dcterms:created xsi:type="dcterms:W3CDTF">2013-05-10T21:25:33Z</dcterms:created>
  <dcterms:modified xsi:type="dcterms:W3CDTF">2013-05-16T20:36:12Z</dcterms:modified>
</cp:coreProperties>
</file>