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20" yWindow="-60" windowWidth="14745" windowHeight="12885" tabRatio="791" activeTab="2"/>
  </bookViews>
  <sheets>
    <sheet name="Page 4.11" sheetId="9" r:id="rId1"/>
    <sheet name="Page 4.11.1-4.11.3" sheetId="8" r:id="rId2"/>
    <sheet name="Page 4.11.4-4.11.7" sheetId="1" r:id="rId3"/>
    <sheet name="Page 4.11.8" sheetId="2" r:id="rId4"/>
    <sheet name="Indicator Summary" sheetId="3" r:id="rId5"/>
    <sheet name="Test Period - June 2015" sheetId="4" r:id="rId6"/>
    <sheet name="Labor" sheetId="5" r:id="rId7"/>
    <sheet name="Factors" sheetId="6" r:id="rId8"/>
  </sheets>
  <externalReferences>
    <externalReference r:id="rId9"/>
    <externalReference r:id="rId10"/>
    <externalReference r:id="rId11"/>
    <externalReference r:id="rId12"/>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6" hidden="1">[1]Inputs!#REF!</definedName>
    <definedName name="__123Graph_A" hidden="1">[1]Inputs!#REF!</definedName>
    <definedName name="__123Graph_B" localSheetId="6" hidden="1">[1]Inputs!#REF!</definedName>
    <definedName name="__123Graph_B" hidden="1">[1]Inputs!#REF!</definedName>
    <definedName name="__123Graph_D" localSheetId="6"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6" hidden="1">#REF!</definedName>
    <definedName name="_Fill" localSheetId="1" hidden="1">#REF!</definedName>
    <definedName name="_Fill" hidden="1">#REF!</definedName>
    <definedName name="_xlnm._FilterDatabase" localSheetId="4" hidden="1">'Indicator Summary'!$B$7:$Y$164</definedName>
    <definedName name="_xlnm._FilterDatabase" localSheetId="1" hidden="1">#REF!</definedName>
    <definedName name="_xlnm._FilterDatabase" localSheetId="2" hidden="1">'Page 4.11.4-4.11.7'!$A$11:$AD$140</definedName>
    <definedName name="_xlnm._FilterDatabase" localSheetId="5" hidden="1">'Test Period - June 2015'!$A$9:$AJ$412</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6" hidden="1">#REF!</definedName>
    <definedName name="_Key1" localSheetId="1" hidden="1">#REF!</definedName>
    <definedName name="_Key1" hidden="1">#REF!</definedName>
    <definedName name="_Key2" localSheetId="6" hidden="1">#REF!</definedName>
    <definedName name="_Key2" localSheetId="1" hidden="1">#REF!</definedName>
    <definedName name="_Key2" hidden="1">#REF!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localSheetId="6" hidden="1">255</definedName>
    <definedName name="_Order1" hidden="1">255</definedName>
    <definedName name="_Order2" hidden="1">0</definedName>
    <definedName name="_Sort" localSheetId="6" hidden="1">#REF!</definedName>
    <definedName name="_Sort" localSheetId="1" hidden="1">#REF!</definedName>
    <definedName name="_Sort" hidden="1">#REF!</definedName>
    <definedName name="Access_Button1" hidden="1">"Headcount_Workbook_Schedules_List"</definedName>
    <definedName name="AccessDatabase" hidden="1">"P:\HR\SharonPlummer\Headcount Workbook.mdb"</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4" hidden="1">{"YTD-Total",#N/A,TRUE,"Provision";"YTD-Utility",#N/A,TRUE,"Prov Utility";"YTD-NonUtility",#N/A,TRUE,"Prov NonUtility"}</definedName>
    <definedName name="combined1" localSheetId="6" hidden="1">{"YTD-Total",#N/A,TRUE,"Provision";"YTD-Utility",#N/A,TRUE,"Prov Utility";"YTD-NonUtility",#N/A,TRUE,"Prov NonUtility"}</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hidden="1">#REF!</definedName>
    <definedName name="energy" localSheetId="6"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oo" localSheetId="4"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4" hidden="1">{#N/A,#N/A,FALSE,"Actual";#N/A,#N/A,FALSE,"Normalized";#N/A,#N/A,FALSE,"Electric Actual";#N/A,#N/A,FALSE,"Electric Normalized"}</definedName>
    <definedName name="Master" localSheetId="6" hidden="1">{#N/A,#N/A,FALSE,"Actual";#N/A,#N/A,FALSE,"Normalized";#N/A,#N/A,FALSE,"Electric Actual";#N/A,#N/A,FALSE,"Electric Normalized"}</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4" hidden="1">{"PRINT",#N/A,TRUE,"APPA";"PRINT",#N/A,TRUE,"APS";"PRINT",#N/A,TRUE,"BHPL";"PRINT",#N/A,TRUE,"BHPL2";"PRINT",#N/A,TRUE,"CDWR";"PRINT",#N/A,TRUE,"EWEB";"PRINT",#N/A,TRUE,"LADWP";"PRINT",#N/A,TRUE,"NEVBASE"}</definedName>
    <definedName name="mmm" localSheetId="6" hidden="1">{"PRINT",#N/A,TRUE,"APPA";"PRINT",#N/A,TRUE,"APS";"PRINT",#N/A,TRUE,"BHPL";"PRINT",#N/A,TRUE,"BHPL2";"PRINT",#N/A,TRUE,"CDWR";"PRINT",#N/A,TRUE,"EWEB";"PRINT",#N/A,TRUE,"LADWP";"PRINT",#N/A,TRUE,"NEVBASE"}</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4" hidden="1">{"Factors Pages 1-2",#N/A,FALSE,"Factors";"Factors Page 3",#N/A,FALSE,"Factors";"Factors Page 4",#N/A,FALSE,"Factors";"Factors Page 5",#N/A,FALSE,"Factors";"Factors Pages 8-27",#N/A,FALSE,"Factors"}</definedName>
    <definedName name="others" localSheetId="6" hidden="1">{"Factors Pages 1-2",#N/A,FALSE,"Factors";"Factors Page 3",#N/A,FALSE,"Factors";"Factors Page 4",#N/A,FALSE,"Factors";"Factors Page 5",#N/A,FALSE,"Factors";"Factors Pages 8-27",#N/A,FALSE,"Factors"}</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4" hidden="1">{#N/A,#N/A,FALSE,"Bgt";#N/A,#N/A,FALSE,"Act";#N/A,#N/A,FALSE,"Chrt Data";#N/A,#N/A,FALSE,"Bus Result";#N/A,#N/A,FALSE,"Main Charts";#N/A,#N/A,FALSE,"P&amp;L Ttl";#N/A,#N/A,FALSE,"P&amp;L C_Ttl";#N/A,#N/A,FALSE,"P&amp;L C_Oct";#N/A,#N/A,FALSE,"P&amp;L C_Sep";#N/A,#N/A,FALSE,"1996";#N/A,#N/A,FALSE,"Data"}</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[3]Inputs!#REF!</definedName>
    <definedName name="PricingInfo" hidden="1">[3]Inputs!#REF!</definedName>
    <definedName name="_xlnm.Print_Area" localSheetId="4">'Indicator Summary'!$D$1:$L$165</definedName>
    <definedName name="_xlnm.Print_Area" localSheetId="1">'Page 4.11.1-4.11.3'!$B$1:$J$188</definedName>
    <definedName name="_xlnm.Print_Area" localSheetId="2">'Page 4.11.4-4.11.7'!$D$1:$W$143</definedName>
    <definedName name="_xlnm.Print_Titles" localSheetId="2">'Page 4.11.4-4.11.7'!$D:$E,'Page 4.11.4-4.11.7'!$1:$11</definedName>
    <definedName name="retail" localSheetId="4" hidden="1">{#N/A,#N/A,FALSE,"Loans";#N/A,#N/A,FALSE,"Program Costs";#N/A,#N/A,FALSE,"Measures";#N/A,#N/A,FALSE,"Net Lost Rev";#N/A,#N/A,FALSE,"Incentive"}</definedName>
    <definedName name="retail" localSheetId="6"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"44KU92Q9LH2VK4DK86GZ93AXN"</definedName>
    <definedName name="shit" localSheetId="4" hidden="1">{"PRINT",#N/A,TRUE,"APPA";"PRINT",#N/A,TRUE,"APS";"PRINT",#N/A,TRUE,"BHPL";"PRINT",#N/A,TRUE,"BHPL2";"PRINT",#N/A,TRUE,"CDWR";"PRINT",#N/A,TRUE,"EWEB";"PRINT",#N/A,TRUE,"LADWP";"PRINT",#N/A,TRUE,"NEVBASE"}</definedName>
    <definedName name="shit" localSheetId="6"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4" hidden="1">{#N/A,#N/A,FALSE,"Actual";#N/A,#N/A,FALSE,"Normalized";#N/A,#N/A,FALSE,"Electric Actual";#N/A,#N/A,FALSE,"Electric Normalized"}</definedName>
    <definedName name="spippw" localSheetId="6" hidden="1">{#N/A,#N/A,FALSE,"Actual";#N/A,#N/A,FALSE,"Normalized";#N/A,#N/A,FALSE,"Electric Actual";#N/A,#N/A,FALSE,"Electric Normalized"}</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4" hidden="1">{"YTD-Total",#N/A,FALSE,"Provision"}</definedName>
    <definedName name="standard1" localSheetId="6" hidden="1">{"YTD-Total",#N/A,FALSE,"Provision"}</definedName>
    <definedName name="standard1" localSheetId="1" hidden="1">{"YTD-Total",#N/A,FALSE,"Provision"}</definedName>
    <definedName name="standard1" localSheetId="2" hidden="1">{"YTD-Total",#N/A,FALSE,"Provision"}</definedName>
    <definedName name="standard1" localSheetId="3"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1" hidden="1">[4]Inputs!#REF!</definedName>
    <definedName name="w" hidden="1">[4]Inputs!#REF!</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4" hidden="1">{"Page 3.4.1",#N/A,FALSE,"Totals";"Page 3.4.2",#N/A,FALSE,"Totals"}</definedName>
    <definedName name="wrn.Adj._.Back_Up." localSheetId="6" hidden="1">{"Page 3.4.1",#N/A,FALSE,"Totals";"Page 3.4.2",#N/A,FALSE,"Totals"}</definedName>
    <definedName name="wrn.Adj._.Back_Up." localSheetId="1" hidden="1">{"Page 3.4.1",#N/A,FALSE,"Totals";"Page 3.4.2",#N/A,FALSE,"Totals"}</definedName>
    <definedName name="wrn.Adj._.Back_Up." localSheetId="2"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4" hidden="1">{#N/A,#N/A,FALSE,"Summary EPS";#N/A,#N/A,FALSE,"1st Qtr Electric";#N/A,#N/A,FALSE,"1st Qtr Australia";#N/A,#N/A,FALSE,"1st Qtr Telecom";#N/A,#N/A,FALSE,"1st QTR Other"}</definedName>
    <definedName name="wrn.ALL." localSheetId="6" hidden="1">{#N/A,#N/A,FALSE,"Summary EPS";#N/A,#N/A,FALSE,"1st Qtr Electric";#N/A,#N/A,FALSE,"1st Qtr Australia";#N/A,#N/A,FALSE,"1st Qtr Telecom";#N/A,#N/A,FALSE,"1st QTR Other"}</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4" hidden="1">{#N/A,#N/A,FALSE,"Top level";#N/A,#N/A,FALSE,"Top level JEs";#N/A,#N/A,FALSE,"PHI";#N/A,#N/A,FALSE,"PHI JEs";#N/A,#N/A,FALSE,"PacifiCorp";#N/A,#N/A,FALSE,"PacifiCorp JEs";#N/A,#N/A,FALSE,"PGHC";#N/A,#N/A,FALSE,"PGHC JEs";#N/A,#N/A,FALSE,"Domestic"}</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4" hidden="1">{#N/A,#N/A,FALSE,"cover";#N/A,#N/A,FALSE,"lead sheet";#N/A,#N/A,FALSE,"Adj backup";#N/A,#N/A,FALSE,"t Accounts"}</definedName>
    <definedName name="wrn.All._.Pages." localSheetId="6" hidden="1">{#N/A,#N/A,FALSE,"cover";#N/A,#N/A,FALSE,"lead sheet";#N/A,#N/A,FALSE,"Adj backup";#N/A,#N/A,FALSE,"t Accounts"}</definedName>
    <definedName name="wrn.All._.Pages." localSheetId="1" hidden="1">{#N/A,#N/A,FALSE,"Cover";#N/A,#N/A,FALSE,"Lead Sheet";#N/A,#N/A,FALSE,"T-Accounts";#N/A,#N/A,FALSE,"Expense Detail 10 01 to 3  02";#N/A,#N/A,FALSE,"Expense Detail 4 01 to 9 01";#N/A,#N/A,FALSE,"Three Factor % 3  2002"}</definedName>
    <definedName name="wrn.All._.Pages." localSheetId="2" hidden="1">{#N/A,#N/A,FALSE,"cover";#N/A,#N/A,FALSE,"lead sheet";#N/A,#N/A,FALSE,"Adj backup";#N/A,#N/A,FALSE,"t Accounts"}</definedName>
    <definedName name="wrn.All._.Pages." localSheetId="3" hidden="1">{#N/A,#N/A,FALSE,"cover";#N/A,#N/A,FALSE,"lead sheet";#N/A,#N/A,FALSE,"Adj backup";#N/A,#N/A,FALSE,"t Accounts"}</definedName>
    <definedName name="wrn.All._.Pages." hidden="1">{#N/A,#N/A,FALSE,"Cover";#N/A,#N/A,FALSE,"Lead Sheet";#N/A,#N/A,FALSE,"T-Accounts";#N/A,#N/A,FALSE,"Expense Detail 10 01 to 3  02";#N/A,#N/A,FALSE,"Expense Detail 4 01 to 9 01";#N/A,#N/A,FALSE,"Three Factor % 3  2002"}</definedName>
    <definedName name="wrn.BUS._.RPT." localSheetId="4" hidden="1">{#N/A,#N/A,FALSE,"P&amp;L Ttl";#N/A,#N/A,FALSE,"P&amp;L C_Ttl New";#N/A,#N/A,FALSE,"Bus Res";#N/A,#N/A,FALSE,"Chrts";#N/A,#N/A,FALSE,"pcf";#N/A,#N/A,FALSE,"pcr ";#N/A,#N/A,FALSE,"Exp Stmt ";#N/A,#N/A,FALSE,"Exp Stmt BU";#N/A,#N/A,FALSE,"Cap";#N/A,#N/A,FALSE,"IT Ytd"}</definedName>
    <definedName name="wrn.BUS._.RPT." localSheetId="6" hidden="1">{#N/A,#N/A,FALSE,"P&amp;L Ttl";#N/A,#N/A,FALSE,"P&amp;L C_Ttl New";#N/A,#N/A,FALSE,"Bus Res";#N/A,#N/A,FALSE,"Chrts";#N/A,#N/A,FALSE,"pcf";#N/A,#N/A,FALSE,"pcr ";#N/A,#N/A,FALSE,"Exp Stmt ";#N/A,#N/A,FALSE,"Exp Stmt BU";#N/A,#N/A,FALSE,"Cap";#N/A,#N/A,FALSE,"IT Ytd"}</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4" hidden="1">{"YTD-Total",#N/A,TRUE,"Provision";"YTD-Utility",#N/A,TRUE,"Prov Utility";"YTD-NonUtility",#N/A,TRUE,"Prov NonUtility"}</definedName>
    <definedName name="wrn.Combined._.YTD." localSheetId="6" hidden="1">{"YTD-Total",#N/A,TRUE,"Provision";"YTD-Utility",#N/A,TRUE,"Prov Utility";"YTD-NonUtility",#N/A,TRUE,"Prov NonUtility"}</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4" hidden="1">{"Conol gross povision grouped",#N/A,FALSE,"Consol Gross";"Consol Gross Grouped",#N/A,FALSE,"Consol Gross"}</definedName>
    <definedName name="wrn.ConsolGrossGrp." localSheetId="6" hidden="1">{"Conol gross povision grouped",#N/A,FALSE,"Consol Gross";"Consol Gross Grouped",#N/A,FALSE,"Consol Gross"}</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hidden="1">{#N/A,#N/A,TRUE,"Cover";#N/A,#N/A,TRUE,"Contents"}</definedName>
    <definedName name="wrn.CoverContents." localSheetId="1" hidden="1">{#N/A,#N/A,FALSE,"Cover";#N/A,#N/A,FALSE,"Contents"}</definedName>
    <definedName name="wrn.CoverContents." hidden="1">{#N/A,#N/A,FALSE,"Cover";#N/A,#N/A,FALSE,"Contents"}</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4" hidden="1">{"Factors Pages 1-2",#N/A,FALSE,"Factors";"Factors Page 3",#N/A,FALSE,"Factors";"Factors Page 4",#N/A,FALSE,"Factors";"Factors Page 5",#N/A,FALSE,"Factors";"Factors Pages 8-27",#N/A,FALSE,"Factors"}</definedName>
    <definedName name="wrn.Factors._.Tab._.10." localSheetId="6"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4" hidden="1">{"FullView",#N/A,FALSE,"Consltd-For contngcy"}</definedName>
    <definedName name="wrn.Full._.View." localSheetId="6" hidden="1">{"FullView",#N/A,FALSE,"Consltd-For contngcy"}</definedName>
    <definedName name="wrn.Full._.View." localSheetId="1" hidden="1">{"FullView",#N/A,FALSE,"Consltd-For contngcy"}</definedName>
    <definedName name="wrn.Full._.View." localSheetId="2" hidden="1">{"FullView",#N/A,FALSE,"Consltd-For contngcy"}</definedName>
    <definedName name="wrn.Full._.View." localSheetId="3" hidden="1">{"FullView",#N/A,FALSE,"Consltd-For contngcy"}</definedName>
    <definedName name="wrn.Full._.View." hidden="1">{"FullView",#N/A,FALSE,"Consltd-For contngcy"}</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4" hidden="1">{"Open issues Only",#N/A,FALSE,"TIMELINE"}</definedName>
    <definedName name="wrn.Open._.Issues._.Only." localSheetId="6" hidden="1">{"Open issues Only",#N/A,FALSE,"TIMELINE"}</definedName>
    <definedName name="wrn.Open._.Issues._.Only." localSheetId="1" hidden="1">{"Open issues Only",#N/A,FALSE,"TIMELINE"}</definedName>
    <definedName name="wrn.Open._.Issues._.Only." localSheetId="2"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4" hidden="1">{#N/A,#N/A,FALSE,"Loans";#N/A,#N/A,FALSE,"Program Costs";#N/A,#N/A,FALSE,"Measures";#N/A,#N/A,FALSE,"Net Lost Rev";#N/A,#N/A,FALSE,"Incentive"}</definedName>
    <definedName name="wrn.OR._.Carrying._.Charge._.JV." localSheetId="6"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4" hidden="1">{#N/A,#N/A,FALSE,"Consltd-For contngcy";"PaymentView",#N/A,FALSE,"Consltd-For contngcy"}</definedName>
    <definedName name="wrn.Payment._.View." localSheetId="6" hidden="1">{#N/A,#N/A,FALSE,"Consltd-For contngcy";"PaymentView",#N/A,FALSE,"Consltd-For contngcy"}</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4" hidden="1">{"PFS recon view",#N/A,FALSE,"Hyperion Proof"}</definedName>
    <definedName name="wrn.PFSreconview." localSheetId="6" hidden="1">{"PFS recon view",#N/A,FALSE,"Hyperion Proof"}</definedName>
    <definedName name="wrn.PFSreconview." localSheetId="1" hidden="1">{"PFS recon view",#N/A,FALSE,"Hyperion Proof"}</definedName>
    <definedName name="wrn.PFSreconview." localSheetId="2"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4" hidden="1">{"PGHC recon view",#N/A,FALSE,"Hyperion Proof"}</definedName>
    <definedName name="wrn.PGHCreconview." localSheetId="6" hidden="1">{"PGHC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4" hidden="1">{#N/A,#N/A,FALSE,"PHI MTD";#N/A,#N/A,FALSE,"PHI YTD"}</definedName>
    <definedName name="wrn.PHI._.all._.other._.months." localSheetId="6" hidden="1">{#N/A,#N/A,FALSE,"PHI MTD";#N/A,#N/A,FALSE,"PHI YTD"}</definedName>
    <definedName name="wrn.PHI._.all._.other._.months." localSheetId="1" hidden="1">{#N/A,#N/A,FALSE,"PHI MTD";#N/A,#N/A,FALSE,"PHI YTD"}</definedName>
    <definedName name="wrn.PHI._.all._.other._.months." localSheetId="2"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4" hidden="1">{#N/A,#N/A,FALSE,"PHI"}</definedName>
    <definedName name="wrn.PHI._.only." localSheetId="6" hidden="1">{#N/A,#N/A,FALSE,"PHI"}</definedName>
    <definedName name="wrn.PHI._.only." localSheetId="1" hidden="1">{#N/A,#N/A,FALSE,"PHI"}</definedName>
    <definedName name="wrn.PHI._.only." localSheetId="2" hidden="1">{#N/A,#N/A,FALSE,"PHI"}</definedName>
    <definedName name="wrn.PHI._.only." localSheetId="3" hidden="1">{#N/A,#N/A,FALSE,"PHI"}</definedName>
    <definedName name="wrn.PHI._.only." hidden="1">{#N/A,#N/A,FALSE,"PHI"}</definedName>
    <definedName name="wrn.PHI._.Sept._.Dec._.March." localSheetId="4" hidden="1">{#N/A,#N/A,FALSE,"PHI MTD";#N/A,#N/A,FALSE,"PHI QTD";#N/A,#N/A,FALSE,"PHI YTD"}</definedName>
    <definedName name="wrn.PHI._.Sept._.Dec._.March." localSheetId="6" hidden="1">{#N/A,#N/A,FALSE,"PHI MTD";#N/A,#N/A,FALSE,"PHI QTD";#N/A,#N/A,FALSE,"PHI YTD"}</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4" hidden="1">{"PPM Co Code View",#N/A,FALSE,"Comp Codes"}</definedName>
    <definedName name="wrn.PPMCoCodeView." localSheetId="6" hidden="1">{"PPM Co Code View",#N/A,FALSE,"Comp Codes"}</definedName>
    <definedName name="wrn.PPMCoCodeView." localSheetId="1" hidden="1">{"PPM Co Code View",#N/A,FALSE,"Comp Codes"}</definedName>
    <definedName name="wrn.PPMCoCodeView." localSheetId="2"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4" hidden="1">{"PPM Recon View",#N/A,FALSE,"Hyperion Proof"}</definedName>
    <definedName name="wrn.PPMreconview." localSheetId="6" hidden="1">{"PPM Recon View",#N/A,FALSE,"Hyperion Proof"}</definedName>
    <definedName name="wrn.PPMreconview." localSheetId="1" hidden="1">{"PPM Recon View",#N/A,FALSE,"Hyperion Proof"}</definedName>
    <definedName name="wrn.PPMreconview." localSheetId="2" hidden="1">{"PPM Recon View",#N/A,FALSE,"Hyperion Proof"}</definedName>
    <definedName name="wrn.PPMreconview." localSheetId="3" hidden="1">{"PPM Recon View",#N/A,FALSE,"Hyperion Proof"}</definedName>
    <definedName name="wrn.PPMreconview." hidden="1">{"PPM Recon View",#N/A,FALSE,"Hyperion Proof"}</definedName>
    <definedName name="wrn.PRINT._.SOURCE._.DATA." localSheetId="1" hidden="1">{"DATA_SET",#N/A,FALSE,"HOURLY SPREAD"}</definedName>
    <definedName name="wrn.PRINT._.SOURCE._.DATA." hidden="1">{"DATA_SET",#N/A,FALSE,"HOURLY SPREAD"}</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4" hidden="1">{"Electric Only",#N/A,FALSE,"Hyperion Proof"}</definedName>
    <definedName name="wrn.ProofElectricOnly." localSheetId="6" hidden="1">{"Electric Only",#N/A,FALSE,"Hyperion Proof"}</definedName>
    <definedName name="wrn.ProofElectricOnly." localSheetId="1" hidden="1">{"Electric Only",#N/A,FALSE,"Hyperion Proof"}</definedName>
    <definedName name="wrn.ProofElectricOnly." localSheetId="2"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4" hidden="1">{"Proof Total",#N/A,FALSE,"Hyperion Proof"}</definedName>
    <definedName name="wrn.ProofTotal." localSheetId="6" hidden="1">{"Proof Total",#N/A,FALSE,"Hyperion Proof"}</definedName>
    <definedName name="wrn.ProofTotal." localSheetId="1" hidden="1">{"Proof Total",#N/A,FALSE,"Hyperion Proof"}</definedName>
    <definedName name="wrn.ProofTotal." localSheetId="2" hidden="1">{"Proof Total",#N/A,FALSE,"Hyperion Proof"}</definedName>
    <definedName name="wrn.ProofTotal." localSheetId="3" hidden="1">{"Proof Total",#N/A,FALSE,"Hyperion Proof"}</definedName>
    <definedName name="wrn.ProofTotal." hidden="1">{"Proof Total",#N/A,FALSE,"Hyperion Proof"}</definedName>
    <definedName name="wrn.Reformat._.only." localSheetId="4" hidden="1">{#N/A,#N/A,FALSE,"Dec 1999 mapping"}</definedName>
    <definedName name="wrn.Reformat._.only." localSheetId="6" hidden="1">{#N/A,#N/A,FALSE,"Dec 1999 mapping"}</definedName>
    <definedName name="wrn.Reformat._.only." localSheetId="1" hidden="1">{#N/A,#N/A,FALSE,"Dec 1999 mapping"}</definedName>
    <definedName name="wrn.Reformat._.only." localSheetId="2" hidden="1">{#N/A,#N/A,FALSE,"Dec 1999 mapping"}</definedName>
    <definedName name="wrn.Reformat._.only." localSheetId="3" hidden="1">{#N/A,#N/A,FALSE,"Dec 1999 mapping"}</definedName>
    <definedName name="wrn.Reformat._.only." hidden="1">{#N/A,#N/A,FALSE,"Dec 1999 mapping"}</definedName>
    <definedName name="wrn.SALES._.VAR._.95._.BUDGET." localSheetId="4" hidden="1">{"PRINT",#N/A,TRUE,"APPA";"PRINT",#N/A,TRUE,"APS";"PRINT",#N/A,TRUE,"BHPL";"PRINT",#N/A,TRUE,"BHPL2";"PRINT",#N/A,TRUE,"CDWR";"PRINT",#N/A,TRUE,"EWEB";"PRINT",#N/A,TRUE,"LADWP";"PRINT",#N/A,TRUE,"NEVBASE"}</definedName>
    <definedName name="wrn.SALES._.VAR._.95._.BUDGET." localSheetId="6"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hidden="1">{#N/A,#N/A,TRUE,"Section7";#N/A,#N/A,TRUE,"DebtService";#N/A,#N/A,TRUE,"LoanSchedules";#N/A,#N/A,TRUE,"GraphDebt"}</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4" hidden="1">{"YTD-Total",#N/A,FALSE,"Provision"}</definedName>
    <definedName name="wrn.Standard." localSheetId="6" hidden="1">{"YTD-Total",#N/A,FALSE,"Provision"}</definedName>
    <definedName name="wrn.Standard." localSheetId="1" hidden="1">{"YTD-Total",#N/A,FALSE,"Provision"}</definedName>
    <definedName name="wrn.Standard." localSheetId="2" hidden="1">{"YTD-Total",#N/A,FALSE,"Provision"}</definedName>
    <definedName name="wrn.Standard." localSheetId="3" hidden="1">{"YTD-Total",#N/A,FALSE,"Provision"}</definedName>
    <definedName name="wrn.Standard." hidden="1">{"YTD-Total",#N/A,FALSE,"Provision"}</definedName>
    <definedName name="wrn.Standard._.NonUtility._.Only." localSheetId="4" hidden="1">{"YTD-NonUtility",#N/A,FALSE,"Prov NonUtility"}</definedName>
    <definedName name="wrn.Standard._.NonUtility._.Only." localSheetId="6" hidden="1">{"YTD-NonUtility",#N/A,FALSE,"Prov NonUtility"}</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4" hidden="1">{"YTD-Utility",#N/A,FALSE,"Prov Utility"}</definedName>
    <definedName name="wrn.Standard._.Utility._.Only." localSheetId="6" hidden="1">{"YTD-Utility",#N/A,FALSE,"Prov Utility"}</definedName>
    <definedName name="wrn.Standard._.Utility._.Only." localSheetId="1" hidden="1">{"YTD-Utility",#N/A,FALSE,"Prov Utility"}</definedName>
    <definedName name="wrn.Standard._.Utility._.Only." localSheetId="2" hidden="1">{"YTD-Utility",#N/A,FALSE,"Prov Utility"}</definedName>
    <definedName name="wrn.Standard._.Utility._.Only." localSheetId="3" hidden="1">{"YTD-Utility",#N/A,FALSE,"Prov Utility"}</definedName>
    <definedName name="wrn.Standard._.Utility._.Only." hidden="1">{"YTD-Utility",#N/A,FALSE,"Prov Utility"}</definedName>
    <definedName name="wrn.Summary." localSheetId="1" hidden="1">{"Table A",#N/A,FALSE,"Summary";"Table D",#N/A,FALSE,"Summary";"Table E",#N/A,FALSE,"Summary"}</definedName>
    <definedName name="wrn.Summary." hidden="1">{"Table A",#N/A,FALSE,"Summary";"Table D",#N/A,FALSE,"Summary";"Table E",#N/A,FALSE,"Summary"}</definedName>
    <definedName name="wrn.Summary._.View." localSheetId="4" hidden="1">{#N/A,#N/A,FALSE,"Consltd-For contngcy"}</definedName>
    <definedName name="wrn.Summary._.View." localSheetId="6" hidden="1">{#N/A,#N/A,FALSE,"Consltd-For contngcy"}</definedName>
    <definedName name="wrn.Summary._.View." localSheetId="1" hidden="1">{#N/A,#N/A,FALSE,"Consltd-For contngcy"}</definedName>
    <definedName name="wrn.Summary._.View." localSheetId="2" hidden="1">{#N/A,#N/A,FALSE,"Consltd-For contngcy"}</definedName>
    <definedName name="wrn.Summary._.View." localSheetId="3" hidden="1">{#N/A,#N/A,FALSE,"Consltd-For contngcy"}</definedName>
    <definedName name="wrn.Summary._.View." hidden="1">{#N/A,#N/A,FALSE,"Consltd-For contngcy"}</definedName>
    <definedName name="wrn.Total._.Summary." localSheetId="1" hidden="1">{"Total Summary",#N/A,FALSE,"Summary"}</definedName>
    <definedName name="wrn.Total._.Summary." hidden="1">{"Total Summary",#N/A,FALSE,"Summary"}</definedName>
    <definedName name="wrn.UK._.Conversion._.Only." localSheetId="4" hidden="1">{#N/A,#N/A,FALSE,"Dec 1999 UK Continuing Ops"}</definedName>
    <definedName name="wrn.UK._.Conversion._.Only." localSheetId="6" hidden="1">{#N/A,#N/A,FALSE,"Dec 1999 UK Continuing Ops"}</definedName>
    <definedName name="wrn.UK._.Conversion._.Only." localSheetId="1" hidden="1">{#N/A,#N/A,FALSE,"Dec 1999 UK Continuing Ops"}</definedName>
    <definedName name="wrn.UK._.Conversion._.Only." localSheetId="2"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4" hidden="1">{"Factors Pages 1-2",#N/A,FALSE,"Variables";"Factors Page 3",#N/A,FALSE,"Variables";"Factors Page 4",#N/A,FALSE,"Variables";"Factors Page 5",#N/A,FALSE,"Variables";"YE Pages 7-26",#N/A,FALSE,"Variables"}</definedName>
    <definedName name="wrn.YearEnd." localSheetId="6"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6" hidden="1">'[1]DSM Output'!$B$21:$B$23</definedName>
    <definedName name="y" hidden="1">'[1]DSM Output'!$B$21:$B$23</definedName>
    <definedName name="z" localSheetId="6" hidden="1">'[1]DSM Output'!$G$21:$G$23</definedName>
    <definedName name="z" hidden="1">'[1]DSM Output'!$G$21:$G$23</definedName>
    <definedName name="Z_01844156_6462_4A28_9785_1A86F4D0C834_.wvu.PrintTitles" localSheetId="1" hidden="1">#REF!</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K95" i="8"/>
  <c r="K98"/>
  <c r="K99"/>
  <c r="K102"/>
  <c r="K104"/>
  <c r="K106"/>
  <c r="K108"/>
  <c r="K110"/>
  <c r="K112"/>
  <c r="K114"/>
  <c r="K116"/>
  <c r="K119"/>
  <c r="K121"/>
  <c r="K146"/>
  <c r="K148"/>
  <c r="K150"/>
  <c r="K152"/>
  <c r="K154"/>
  <c r="K156"/>
  <c r="K157"/>
  <c r="K158"/>
  <c r="K160"/>
  <c r="K162"/>
  <c r="K163"/>
  <c r="K165"/>
  <c r="K166"/>
  <c r="K168"/>
  <c r="K169"/>
  <c r="K171"/>
  <c r="K172"/>
  <c r="K174"/>
  <c r="K175"/>
  <c r="K177"/>
  <c r="K179"/>
  <c r="K180"/>
  <c r="K92"/>
  <c r="K93"/>
  <c r="K79"/>
  <c r="K80"/>
  <c r="K81"/>
  <c r="K82"/>
  <c r="K83"/>
  <c r="K84"/>
  <c r="K85"/>
  <c r="K86"/>
  <c r="K87"/>
  <c r="K88"/>
  <c r="K89"/>
  <c r="K90"/>
  <c r="K78"/>
  <c r="K11"/>
  <c r="K12"/>
  <c r="K13"/>
  <c r="K14"/>
  <c r="K15"/>
  <c r="K16"/>
  <c r="K17"/>
  <c r="K18"/>
  <c r="K19"/>
  <c r="K20"/>
  <c r="K21"/>
  <c r="K22"/>
  <c r="K23"/>
  <c r="K24"/>
  <c r="K25"/>
  <c r="K26"/>
  <c r="K27"/>
  <c r="K28"/>
  <c r="K29"/>
  <c r="K30"/>
  <c r="K31"/>
  <c r="K32"/>
  <c r="K33"/>
  <c r="K34"/>
  <c r="K35"/>
  <c r="K36"/>
  <c r="K37"/>
  <c r="K38"/>
  <c r="K39"/>
  <c r="K40"/>
  <c r="K41"/>
  <c r="K42"/>
  <c r="K44"/>
  <c r="K45"/>
  <c r="K47"/>
  <c r="K48"/>
  <c r="K49"/>
  <c r="K50"/>
  <c r="K51"/>
  <c r="K52"/>
  <c r="K53"/>
  <c r="K54"/>
  <c r="K55"/>
  <c r="K56"/>
  <c r="K10"/>
  <c r="B71" l="1"/>
  <c r="B72"/>
  <c r="B70"/>
  <c r="D10" l="1"/>
  <c r="G10"/>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G181"/>
  <c r="D181"/>
  <c r="G180"/>
  <c r="D180"/>
  <c r="G179"/>
  <c r="D179"/>
  <c r="G178"/>
  <c r="D178"/>
  <c r="G177"/>
  <c r="D177"/>
  <c r="G176"/>
  <c r="D176"/>
  <c r="G175"/>
  <c r="D175"/>
  <c r="G174"/>
  <c r="D174"/>
  <c r="G173"/>
  <c r="D173"/>
  <c r="G172"/>
  <c r="D172"/>
  <c r="G171"/>
  <c r="D171"/>
  <c r="G170"/>
  <c r="D170"/>
  <c r="G169"/>
  <c r="D169"/>
  <c r="G168"/>
  <c r="D168"/>
  <c r="G167"/>
  <c r="D167"/>
  <c r="G166"/>
  <c r="D166"/>
  <c r="G165"/>
  <c r="D165"/>
  <c r="G164"/>
  <c r="D164"/>
  <c r="G163"/>
  <c r="D163"/>
  <c r="G162"/>
  <c r="D162"/>
  <c r="G161"/>
  <c r="D161"/>
  <c r="G160"/>
  <c r="D160"/>
  <c r="G159"/>
  <c r="D159"/>
  <c r="G158"/>
  <c r="D158"/>
  <c r="G157"/>
  <c r="D157"/>
  <c r="G156"/>
  <c r="D156"/>
  <c r="G155"/>
  <c r="D155"/>
  <c r="G154"/>
  <c r="D154"/>
  <c r="G153"/>
  <c r="D153"/>
  <c r="G152"/>
  <c r="D152"/>
  <c r="G151"/>
  <c r="D151"/>
  <c r="G150"/>
  <c r="D150"/>
  <c r="G149"/>
  <c r="D149"/>
  <c r="G148"/>
  <c r="D148"/>
  <c r="G147"/>
  <c r="D147"/>
  <c r="G146"/>
  <c r="D146"/>
  <c r="G122"/>
  <c r="D122"/>
  <c r="G121"/>
  <c r="D121"/>
  <c r="G120"/>
  <c r="D120"/>
  <c r="G119"/>
  <c r="D119"/>
  <c r="G118"/>
  <c r="D118"/>
  <c r="G117"/>
  <c r="D117"/>
  <c r="G116"/>
  <c r="D116"/>
  <c r="G115"/>
  <c r="D115"/>
  <c r="G114"/>
  <c r="D114"/>
  <c r="G113"/>
  <c r="D113"/>
  <c r="G112"/>
  <c r="D112"/>
  <c r="G111"/>
  <c r="D111"/>
  <c r="G110"/>
  <c r="D110"/>
  <c r="G109"/>
  <c r="D109"/>
  <c r="G108"/>
  <c r="D108"/>
  <c r="G107"/>
  <c r="D107"/>
  <c r="G106"/>
  <c r="D106"/>
  <c r="G105"/>
  <c r="D105"/>
  <c r="G104"/>
  <c r="D104"/>
  <c r="G103"/>
  <c r="D103"/>
  <c r="G102"/>
  <c r="D102"/>
  <c r="G101"/>
  <c r="D101"/>
  <c r="G100"/>
  <c r="D100"/>
  <c r="G99"/>
  <c r="D99"/>
  <c r="G98"/>
  <c r="D98"/>
  <c r="G97"/>
  <c r="D97"/>
  <c r="G96"/>
  <c r="D96"/>
  <c r="G95"/>
  <c r="D95"/>
  <c r="G94"/>
  <c r="D94"/>
  <c r="G93"/>
  <c r="D93"/>
  <c r="G92"/>
  <c r="D92"/>
  <c r="G91"/>
  <c r="D91"/>
  <c r="G90"/>
  <c r="D90"/>
  <c r="G89"/>
  <c r="D89"/>
  <c r="G88"/>
  <c r="D88"/>
  <c r="G87"/>
  <c r="D87"/>
  <c r="G86"/>
  <c r="D86"/>
  <c r="G85"/>
  <c r="D85"/>
  <c r="G84"/>
  <c r="D84"/>
  <c r="G83"/>
  <c r="D83"/>
  <c r="G82"/>
  <c r="D82"/>
  <c r="G81"/>
  <c r="D81"/>
  <c r="G80"/>
  <c r="D80"/>
  <c r="G79"/>
  <c r="D79"/>
  <c r="G78"/>
  <c r="D78"/>
  <c r="G56"/>
  <c r="I56" s="1"/>
  <c r="D56"/>
  <c r="G55"/>
  <c r="D55"/>
  <c r="G54"/>
  <c r="D54"/>
  <c r="G53"/>
  <c r="D53"/>
  <c r="G52"/>
  <c r="D52"/>
  <c r="G51"/>
  <c r="D51"/>
  <c r="G50"/>
  <c r="D50"/>
  <c r="G49"/>
  <c r="D49"/>
  <c r="G48"/>
  <c r="D48"/>
  <c r="G47"/>
  <c r="D47"/>
  <c r="G46"/>
  <c r="D46"/>
  <c r="G45"/>
  <c r="D45"/>
  <c r="G44"/>
  <c r="D44"/>
  <c r="G43"/>
  <c r="D43"/>
  <c r="G42"/>
  <c r="D42"/>
  <c r="G41"/>
  <c r="D41"/>
  <c r="G40"/>
  <c r="D40"/>
  <c r="G39"/>
  <c r="D39"/>
  <c r="G38"/>
  <c r="D38"/>
  <c r="G37"/>
  <c r="D37"/>
  <c r="G36"/>
  <c r="D36"/>
  <c r="G35"/>
  <c r="D35"/>
  <c r="G34"/>
  <c r="D34"/>
  <c r="G33"/>
  <c r="D33"/>
  <c r="G32"/>
  <c r="D32"/>
  <c r="G31"/>
  <c r="D31"/>
  <c r="G30"/>
  <c r="D30"/>
  <c r="G29"/>
  <c r="D29"/>
  <c r="G28"/>
  <c r="D28"/>
  <c r="G27"/>
  <c r="D27"/>
  <c r="G26"/>
  <c r="D26"/>
  <c r="G25"/>
  <c r="D25"/>
  <c r="G24"/>
  <c r="D24"/>
  <c r="G23"/>
  <c r="D23"/>
  <c r="G22"/>
  <c r="D22"/>
  <c r="G21"/>
  <c r="D21"/>
  <c r="G20"/>
  <c r="D20"/>
  <c r="G19"/>
  <c r="D19"/>
  <c r="G18"/>
  <c r="D18"/>
  <c r="G17"/>
  <c r="D17"/>
  <c r="G16"/>
  <c r="D16"/>
  <c r="G15"/>
  <c r="D15"/>
  <c r="G14"/>
  <c r="D14"/>
  <c r="G13"/>
  <c r="D13"/>
  <c r="G12"/>
  <c r="D12"/>
  <c r="G11"/>
  <c r="D11"/>
  <c r="I10" i="3" l="1"/>
  <c r="J162"/>
  <c r="I162" s="1"/>
  <c r="J160"/>
  <c r="I160" s="1"/>
  <c r="J157"/>
  <c r="I157" s="1"/>
  <c r="J155"/>
  <c r="I155" s="1"/>
  <c r="J152"/>
  <c r="I152" s="1"/>
  <c r="J148"/>
  <c r="I148" s="1"/>
  <c r="J144"/>
  <c r="I144" s="1"/>
  <c r="J142"/>
  <c r="I142" s="1"/>
  <c r="J140"/>
  <c r="I140" s="1"/>
  <c r="J138"/>
  <c r="I138" s="1"/>
  <c r="J135"/>
  <c r="I135" s="1"/>
  <c r="J132"/>
  <c r="I132" s="1"/>
  <c r="J130"/>
  <c r="I130" s="1"/>
  <c r="J128"/>
  <c r="I128" s="1"/>
  <c r="J126"/>
  <c r="I126" s="1"/>
  <c r="J124"/>
  <c r="I124" s="1"/>
  <c r="J122"/>
  <c r="I122" s="1"/>
  <c r="J120"/>
  <c r="I120" s="1"/>
  <c r="J119"/>
  <c r="I119" s="1"/>
  <c r="J117"/>
  <c r="I117" s="1"/>
  <c r="J115"/>
  <c r="I115" s="1"/>
  <c r="J113"/>
  <c r="I113" s="1"/>
  <c r="J111"/>
  <c r="I111" s="1"/>
  <c r="J109"/>
  <c r="I109" s="1"/>
  <c r="J107"/>
  <c r="I107" s="1"/>
  <c r="J105"/>
  <c r="I105" s="1"/>
  <c r="J103"/>
  <c r="I103" s="1"/>
  <c r="J101"/>
  <c r="I101" s="1"/>
  <c r="J99"/>
  <c r="I99" s="1"/>
  <c r="J97"/>
  <c r="I97" s="1"/>
  <c r="J95"/>
  <c r="I95" s="1"/>
  <c r="J93"/>
  <c r="I93" s="1"/>
  <c r="J90"/>
  <c r="I90" s="1"/>
  <c r="J73"/>
  <c r="I73" s="1"/>
  <c r="J60"/>
  <c r="I60" s="1"/>
  <c r="J57"/>
  <c r="I57" s="1"/>
  <c r="C148" l="1"/>
  <c r="J9" l="1"/>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8"/>
  <c r="J59"/>
  <c r="J61"/>
  <c r="J62"/>
  <c r="J63"/>
  <c r="J64"/>
  <c r="J65"/>
  <c r="J66"/>
  <c r="J67"/>
  <c r="J68"/>
  <c r="J69"/>
  <c r="J70"/>
  <c r="J71"/>
  <c r="J72"/>
  <c r="J74"/>
  <c r="J75"/>
  <c r="J76"/>
  <c r="J77"/>
  <c r="J78"/>
  <c r="J79"/>
  <c r="J80"/>
  <c r="J81"/>
  <c r="J82"/>
  <c r="J83"/>
  <c r="J84"/>
  <c r="J85"/>
  <c r="J86"/>
  <c r="J87"/>
  <c r="J88"/>
  <c r="J89"/>
  <c r="J91"/>
  <c r="J92"/>
  <c r="J94"/>
  <c r="J96"/>
  <c r="J98"/>
  <c r="J100"/>
  <c r="J102"/>
  <c r="J104"/>
  <c r="J106"/>
  <c r="J108"/>
  <c r="J110"/>
  <c r="J112"/>
  <c r="J114"/>
  <c r="J116"/>
  <c r="J118"/>
  <c r="J121"/>
  <c r="J123"/>
  <c r="J125"/>
  <c r="J127"/>
  <c r="J129"/>
  <c r="J131"/>
  <c r="J133"/>
  <c r="J134"/>
  <c r="J136"/>
  <c r="J137"/>
  <c r="J139"/>
  <c r="J141"/>
  <c r="J143"/>
  <c r="J145"/>
  <c r="J146"/>
  <c r="J147"/>
  <c r="J149"/>
  <c r="J150"/>
  <c r="J151"/>
  <c r="J153"/>
  <c r="J154"/>
  <c r="J156"/>
  <c r="J158"/>
  <c r="J159"/>
  <c r="J161"/>
  <c r="J163"/>
  <c r="J164"/>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9"/>
  <c r="C150"/>
  <c r="C151"/>
  <c r="C152"/>
  <c r="C153"/>
  <c r="C154"/>
  <c r="C155"/>
  <c r="C156"/>
  <c r="C157"/>
  <c r="C158"/>
  <c r="C159"/>
  <c r="C160"/>
  <c r="C161"/>
  <c r="C162"/>
  <c r="C163"/>
  <c r="C164"/>
  <c r="R57"/>
  <c r="T57"/>
  <c r="V57"/>
  <c r="W57"/>
  <c r="K43" i="8" s="1"/>
  <c r="I43" s="1"/>
  <c r="X57" i="3"/>
  <c r="Y57"/>
  <c r="R60"/>
  <c r="T60"/>
  <c r="V60"/>
  <c r="W60"/>
  <c r="X60"/>
  <c r="Y60"/>
  <c r="U73"/>
  <c r="R155"/>
  <c r="S155"/>
  <c r="T155"/>
  <c r="V155"/>
  <c r="X155"/>
  <c r="Y155"/>
  <c r="C13" i="1"/>
  <c r="C14"/>
  <c r="C15"/>
  <c r="C16"/>
  <c r="C17"/>
  <c r="C18"/>
  <c r="C19"/>
  <c r="C20"/>
  <c r="C24"/>
  <c r="C25"/>
  <c r="C29"/>
  <c r="C30"/>
  <c r="C34"/>
  <c r="C35"/>
  <c r="C39"/>
  <c r="C40"/>
  <c r="C41"/>
  <c r="C42"/>
  <c r="C43"/>
  <c r="C44"/>
  <c r="C45"/>
  <c r="C46"/>
  <c r="C51"/>
  <c r="C52"/>
  <c r="C53"/>
  <c r="C54"/>
  <c r="C55"/>
  <c r="C56"/>
  <c r="C57"/>
  <c r="C58"/>
  <c r="C59"/>
  <c r="C60"/>
  <c r="C61"/>
  <c r="C62"/>
  <c r="C63"/>
  <c r="C67"/>
  <c r="C68"/>
  <c r="C69"/>
  <c r="C73"/>
  <c r="C74"/>
  <c r="C75"/>
  <c r="C76"/>
  <c r="C80"/>
  <c r="C84"/>
  <c r="C85"/>
  <c r="C86"/>
  <c r="C87"/>
  <c r="C88"/>
  <c r="C89"/>
  <c r="C90"/>
  <c r="C91"/>
  <c r="C95"/>
  <c r="C96"/>
  <c r="C97"/>
  <c r="C98"/>
  <c r="C99"/>
  <c r="C100"/>
  <c r="C101"/>
  <c r="C102"/>
  <c r="C106"/>
  <c r="C107"/>
  <c r="C108"/>
  <c r="C109"/>
  <c r="C110"/>
  <c r="C111"/>
  <c r="C112"/>
  <c r="C113"/>
  <c r="C117"/>
  <c r="C118"/>
  <c r="C119"/>
  <c r="C120"/>
  <c r="C121"/>
  <c r="C122"/>
  <c r="C123"/>
  <c r="C124"/>
  <c r="C125"/>
  <c r="C129"/>
  <c r="C130"/>
  <c r="C131"/>
  <c r="C132"/>
  <c r="C133"/>
  <c r="C134"/>
  <c r="C135"/>
  <c r="C136"/>
  <c r="C137"/>
  <c r="C138"/>
  <c r="C139"/>
  <c r="C140"/>
  <c r="D11" i="4"/>
  <c r="E11" s="1"/>
  <c r="D12"/>
  <c r="E12" s="1"/>
  <c r="D13"/>
  <c r="E13" s="1"/>
  <c r="D14"/>
  <c r="E14" s="1"/>
  <c r="D15"/>
  <c r="E15" s="1"/>
  <c r="D16"/>
  <c r="E16" s="1"/>
  <c r="D17"/>
  <c r="E17" s="1"/>
  <c r="D18"/>
  <c r="E18" s="1"/>
  <c r="D19"/>
  <c r="E19" s="1"/>
  <c r="D20"/>
  <c r="E20" s="1"/>
  <c r="D21"/>
  <c r="E21" s="1"/>
  <c r="D22"/>
  <c r="E22" s="1"/>
  <c r="D23"/>
  <c r="E23" s="1"/>
  <c r="D24"/>
  <c r="E24" s="1"/>
  <c r="D25"/>
  <c r="E25" s="1"/>
  <c r="D26"/>
  <c r="E26" s="1"/>
  <c r="D27"/>
  <c r="E27" s="1"/>
  <c r="D28"/>
  <c r="E28" s="1"/>
  <c r="D29"/>
  <c r="E29" s="1"/>
  <c r="D30"/>
  <c r="E30" s="1"/>
  <c r="D31"/>
  <c r="E31" s="1"/>
  <c r="D32"/>
  <c r="E32" s="1"/>
  <c r="D33"/>
  <c r="E33" s="1"/>
  <c r="D34"/>
  <c r="E34" s="1"/>
  <c r="D35"/>
  <c r="E35" s="1"/>
  <c r="D36"/>
  <c r="E36" s="1"/>
  <c r="D37"/>
  <c r="E37" s="1"/>
  <c r="D38"/>
  <c r="E38" s="1"/>
  <c r="D42"/>
  <c r="E42" s="1"/>
  <c r="D43"/>
  <c r="E43" s="1"/>
  <c r="D44"/>
  <c r="E44" s="1"/>
  <c r="D45"/>
  <c r="E45" s="1"/>
  <c r="D46"/>
  <c r="E46" s="1"/>
  <c r="D47"/>
  <c r="E47" s="1"/>
  <c r="D48"/>
  <c r="E48" s="1"/>
  <c r="D49"/>
  <c r="E49" s="1"/>
  <c r="D50"/>
  <c r="E50" s="1"/>
  <c r="D51"/>
  <c r="E51" s="1"/>
  <c r="D52"/>
  <c r="E52" s="1"/>
  <c r="D53"/>
  <c r="E53" s="1"/>
  <c r="D54"/>
  <c r="E54" s="1"/>
  <c r="D55"/>
  <c r="E55" s="1"/>
  <c r="D56"/>
  <c r="E56" s="1"/>
  <c r="D57"/>
  <c r="E57" s="1"/>
  <c r="D58"/>
  <c r="E58" s="1"/>
  <c r="D59"/>
  <c r="E59" s="1"/>
  <c r="D60"/>
  <c r="E60" s="1"/>
  <c r="D61"/>
  <c r="E61" s="1"/>
  <c r="D62"/>
  <c r="E62" s="1"/>
  <c r="D63"/>
  <c r="E63" s="1"/>
  <c r="D67"/>
  <c r="E67" s="1"/>
  <c r="D68"/>
  <c r="E68" s="1"/>
  <c r="D69"/>
  <c r="E69" s="1"/>
  <c r="D70"/>
  <c r="E70" s="1"/>
  <c r="D71"/>
  <c r="E71" s="1"/>
  <c r="D72"/>
  <c r="E72" s="1"/>
  <c r="D73"/>
  <c r="E73" s="1"/>
  <c r="D74"/>
  <c r="E74" s="1"/>
  <c r="D75"/>
  <c r="E75" s="1"/>
  <c r="D76"/>
  <c r="E76" s="1"/>
  <c r="D77"/>
  <c r="E77" s="1"/>
  <c r="D78"/>
  <c r="E78" s="1"/>
  <c r="D79"/>
  <c r="E79" s="1"/>
  <c r="D80"/>
  <c r="E80" s="1"/>
  <c r="D81"/>
  <c r="E81" s="1"/>
  <c r="D82"/>
  <c r="E82" s="1"/>
  <c r="D83"/>
  <c r="E83" s="1"/>
  <c r="D84"/>
  <c r="E84" s="1"/>
  <c r="D85"/>
  <c r="E85" s="1"/>
  <c r="D86"/>
  <c r="E86" s="1"/>
  <c r="D87"/>
  <c r="E87" s="1"/>
  <c r="D88"/>
  <c r="E88" s="1"/>
  <c r="D89"/>
  <c r="E89" s="1"/>
  <c r="D93"/>
  <c r="E93" s="1"/>
  <c r="D94"/>
  <c r="E94" s="1"/>
  <c r="D95"/>
  <c r="E95" s="1"/>
  <c r="D96"/>
  <c r="E96" s="1"/>
  <c r="D97"/>
  <c r="E97" s="1"/>
  <c r="D98"/>
  <c r="E98" s="1"/>
  <c r="D99"/>
  <c r="E99" s="1"/>
  <c r="D100"/>
  <c r="E100" s="1"/>
  <c r="D101"/>
  <c r="E101" s="1"/>
  <c r="D102"/>
  <c r="E102" s="1"/>
  <c r="D103"/>
  <c r="E103" s="1"/>
  <c r="D104"/>
  <c r="E104" s="1"/>
  <c r="D105"/>
  <c r="E105" s="1"/>
  <c r="D106"/>
  <c r="E106" s="1"/>
  <c r="D107"/>
  <c r="E107" s="1"/>
  <c r="D108"/>
  <c r="E108" s="1"/>
  <c r="D109"/>
  <c r="E109" s="1"/>
  <c r="D110"/>
  <c r="E110" s="1"/>
  <c r="D111"/>
  <c r="E111" s="1"/>
  <c r="D115"/>
  <c r="E115" s="1"/>
  <c r="D116"/>
  <c r="E116" s="1"/>
  <c r="D117"/>
  <c r="E117" s="1"/>
  <c r="D118"/>
  <c r="E118" s="1"/>
  <c r="D119"/>
  <c r="E119" s="1"/>
  <c r="D120"/>
  <c r="E120" s="1"/>
  <c r="D121"/>
  <c r="E121" s="1"/>
  <c r="D122"/>
  <c r="E122" s="1"/>
  <c r="D123"/>
  <c r="E123" s="1"/>
  <c r="D124"/>
  <c r="E124" s="1"/>
  <c r="D125"/>
  <c r="E125" s="1"/>
  <c r="D126"/>
  <c r="E126" s="1"/>
  <c r="D127"/>
  <c r="E127" s="1"/>
  <c r="D128"/>
  <c r="E128" s="1"/>
  <c r="D129"/>
  <c r="E129" s="1"/>
  <c r="D130"/>
  <c r="E130" s="1"/>
  <c r="D134"/>
  <c r="E134" s="1"/>
  <c r="D135"/>
  <c r="E135" s="1"/>
  <c r="D136"/>
  <c r="E136" s="1"/>
  <c r="D137"/>
  <c r="E137" s="1"/>
  <c r="D138"/>
  <c r="E138" s="1"/>
  <c r="D139"/>
  <c r="E139" s="1"/>
  <c r="D140"/>
  <c r="D141"/>
  <c r="D142"/>
  <c r="E142" s="1"/>
  <c r="D143"/>
  <c r="E143" s="1"/>
  <c r="D144"/>
  <c r="E144" s="1"/>
  <c r="D145"/>
  <c r="E145" s="1"/>
  <c r="D146"/>
  <c r="E146" s="1"/>
  <c r="D147"/>
  <c r="E147" s="1"/>
  <c r="D148"/>
  <c r="E148" s="1"/>
  <c r="D149"/>
  <c r="E149" s="1"/>
  <c r="D150"/>
  <c r="E150" s="1"/>
  <c r="D151"/>
  <c r="E151" s="1"/>
  <c r="D152"/>
  <c r="E152" s="1"/>
  <c r="D153"/>
  <c r="E153" s="1"/>
  <c r="D154"/>
  <c r="E154" s="1"/>
  <c r="D155"/>
  <c r="E155" s="1"/>
  <c r="D156"/>
  <c r="E156" s="1"/>
  <c r="D157"/>
  <c r="E157" s="1"/>
  <c r="D158"/>
  <c r="E158" s="1"/>
  <c r="D159"/>
  <c r="E159" s="1"/>
  <c r="D160"/>
  <c r="E160" s="1"/>
  <c r="D161"/>
  <c r="E161" s="1"/>
  <c r="D162"/>
  <c r="E162" s="1"/>
  <c r="D163"/>
  <c r="E163" s="1"/>
  <c r="D164"/>
  <c r="E164" s="1"/>
  <c r="D165"/>
  <c r="E165" s="1"/>
  <c r="D166"/>
  <c r="E166" s="1"/>
  <c r="D167"/>
  <c r="E167" s="1"/>
  <c r="D168"/>
  <c r="E168" s="1"/>
  <c r="D169"/>
  <c r="E169" s="1"/>
  <c r="D170"/>
  <c r="E170" s="1"/>
  <c r="D171"/>
  <c r="E171" s="1"/>
  <c r="D172"/>
  <c r="E172" s="1"/>
  <c r="D173"/>
  <c r="E173" s="1"/>
  <c r="D174"/>
  <c r="E174" s="1"/>
  <c r="D175"/>
  <c r="E175" s="1"/>
  <c r="D176"/>
  <c r="E176" s="1"/>
  <c r="D177"/>
  <c r="E177" s="1"/>
  <c r="D178"/>
  <c r="E178" s="1"/>
  <c r="D179"/>
  <c r="E179" s="1"/>
  <c r="D180"/>
  <c r="E180" s="1"/>
  <c r="D181"/>
  <c r="E181" s="1"/>
  <c r="D182"/>
  <c r="E182" s="1"/>
  <c r="D183"/>
  <c r="E183" s="1"/>
  <c r="D184"/>
  <c r="E184" s="1"/>
  <c r="D185"/>
  <c r="E185" s="1"/>
  <c r="D186"/>
  <c r="E186" s="1"/>
  <c r="D187"/>
  <c r="E187" s="1"/>
  <c r="D188"/>
  <c r="E188" s="1"/>
  <c r="D189"/>
  <c r="E189"/>
  <c r="D190"/>
  <c r="E190"/>
  <c r="D191"/>
  <c r="E191"/>
  <c r="D192"/>
  <c r="E192"/>
  <c r="D193"/>
  <c r="E193"/>
  <c r="D194"/>
  <c r="E194"/>
  <c r="D195"/>
  <c r="E195"/>
  <c r="D196"/>
  <c r="E196"/>
  <c r="D197"/>
  <c r="E197"/>
  <c r="D198"/>
  <c r="E198"/>
  <c r="D199"/>
  <c r="E199"/>
  <c r="D200"/>
  <c r="E200"/>
  <c r="D201"/>
  <c r="E201"/>
  <c r="D202"/>
  <c r="E202"/>
  <c r="D203"/>
  <c r="E203"/>
  <c r="D204"/>
  <c r="E204"/>
  <c r="D205"/>
  <c r="E205"/>
  <c r="D206"/>
  <c r="E206"/>
  <c r="D207"/>
  <c r="E207"/>
  <c r="D208"/>
  <c r="E208"/>
  <c r="D209"/>
  <c r="E209"/>
  <c r="D210"/>
  <c r="E210"/>
  <c r="D211"/>
  <c r="E211"/>
  <c r="D212"/>
  <c r="E212"/>
  <c r="D213"/>
  <c r="E213"/>
  <c r="D214"/>
  <c r="E214"/>
  <c r="D215"/>
  <c r="E215"/>
  <c r="D216"/>
  <c r="E216"/>
  <c r="D217"/>
  <c r="E217"/>
  <c r="D218"/>
  <c r="E218"/>
  <c r="D219"/>
  <c r="E219"/>
  <c r="D220"/>
  <c r="E220"/>
  <c r="D221"/>
  <c r="E221"/>
  <c r="D222"/>
  <c r="E222"/>
  <c r="D223"/>
  <c r="E223"/>
  <c r="D224"/>
  <c r="E224"/>
  <c r="D225"/>
  <c r="E225"/>
  <c r="D226"/>
  <c r="E226"/>
  <c r="D227"/>
  <c r="E227"/>
  <c r="D228"/>
  <c r="E228"/>
  <c r="D229"/>
  <c r="E229"/>
  <c r="D230"/>
  <c r="E230"/>
  <c r="D231"/>
  <c r="E231"/>
  <c r="D232"/>
  <c r="E232"/>
  <c r="D233"/>
  <c r="E233"/>
  <c r="D234"/>
  <c r="E234"/>
  <c r="D235"/>
  <c r="E235"/>
  <c r="D236"/>
  <c r="E236"/>
  <c r="D237"/>
  <c r="E237"/>
  <c r="D238"/>
  <c r="E238"/>
  <c r="D239"/>
  <c r="E239"/>
  <c r="D240"/>
  <c r="E240"/>
  <c r="D241"/>
  <c r="E241"/>
  <c r="D242"/>
  <c r="E242"/>
  <c r="D243"/>
  <c r="E243"/>
  <c r="D244"/>
  <c r="E244"/>
  <c r="D245"/>
  <c r="E245"/>
  <c r="D246"/>
  <c r="E246"/>
  <c r="D247"/>
  <c r="E247"/>
  <c r="D248"/>
  <c r="E248"/>
  <c r="D249"/>
  <c r="E249"/>
  <c r="D250"/>
  <c r="E250"/>
  <c r="D251"/>
  <c r="E251"/>
  <c r="D252"/>
  <c r="E252"/>
  <c r="D253"/>
  <c r="E253"/>
  <c r="D254"/>
  <c r="E254"/>
  <c r="D255"/>
  <c r="E255"/>
  <c r="D256"/>
  <c r="E256"/>
  <c r="D257"/>
  <c r="E257"/>
  <c r="D258"/>
  <c r="E258"/>
  <c r="D259"/>
  <c r="E259"/>
  <c r="D260"/>
  <c r="E260"/>
  <c r="D261"/>
  <c r="E261"/>
  <c r="D262"/>
  <c r="E262"/>
  <c r="D263"/>
  <c r="E263"/>
  <c r="D264"/>
  <c r="E264"/>
  <c r="D265"/>
  <c r="E265"/>
  <c r="D266"/>
  <c r="E266"/>
  <c r="D267"/>
  <c r="E267"/>
  <c r="D268"/>
  <c r="E268"/>
  <c r="D269"/>
  <c r="E269"/>
  <c r="D273"/>
  <c r="E273"/>
  <c r="D274"/>
  <c r="E274"/>
  <c r="D275"/>
  <c r="E275"/>
  <c r="D276"/>
  <c r="E276"/>
  <c r="D277"/>
  <c r="E277"/>
  <c r="D278"/>
  <c r="E278"/>
  <c r="D279"/>
  <c r="E279"/>
  <c r="D280"/>
  <c r="E280"/>
  <c r="D281"/>
  <c r="E281"/>
  <c r="D282"/>
  <c r="E282"/>
  <c r="D283"/>
  <c r="E283"/>
  <c r="D284"/>
  <c r="E284"/>
  <c r="D285"/>
  <c r="E285"/>
  <c r="D286"/>
  <c r="E286"/>
  <c r="D287"/>
  <c r="E287"/>
  <c r="D288"/>
  <c r="E288"/>
  <c r="D289"/>
  <c r="E289"/>
  <c r="D290"/>
  <c r="E290"/>
  <c r="D291"/>
  <c r="E291"/>
  <c r="D292"/>
  <c r="E292"/>
  <c r="D293"/>
  <c r="E293"/>
  <c r="D294"/>
  <c r="E294"/>
  <c r="D295"/>
  <c r="E295"/>
  <c r="D296"/>
  <c r="E296"/>
  <c r="D297"/>
  <c r="E297"/>
  <c r="D298"/>
  <c r="E298"/>
  <c r="D299"/>
  <c r="E299"/>
  <c r="D300"/>
  <c r="E300"/>
  <c r="D301"/>
  <c r="E301"/>
  <c r="D302"/>
  <c r="E302"/>
  <c r="D303"/>
  <c r="E303"/>
  <c r="D304"/>
  <c r="E304"/>
  <c r="D305"/>
  <c r="E305"/>
  <c r="D306"/>
  <c r="E306"/>
  <c r="D307"/>
  <c r="E307" s="1"/>
  <c r="D308"/>
  <c r="E308" s="1"/>
  <c r="D309"/>
  <c r="E309" s="1"/>
  <c r="D310"/>
  <c r="E310" s="1"/>
  <c r="D314"/>
  <c r="E314" s="1"/>
  <c r="D315"/>
  <c r="E315" s="1"/>
  <c r="D316"/>
  <c r="E316" s="1"/>
  <c r="D317"/>
  <c r="E317" s="1"/>
  <c r="D318"/>
  <c r="E318" s="1"/>
  <c r="D319"/>
  <c r="E319" s="1"/>
  <c r="D320"/>
  <c r="E320" s="1"/>
  <c r="D321"/>
  <c r="E321" s="1"/>
  <c r="D322"/>
  <c r="E322" s="1"/>
  <c r="D323"/>
  <c r="E323" s="1"/>
  <c r="D324"/>
  <c r="E324" s="1"/>
  <c r="D325"/>
  <c r="E325" s="1"/>
  <c r="D326"/>
  <c r="E326" s="1"/>
  <c r="D327"/>
  <c r="E327" s="1"/>
  <c r="D328"/>
  <c r="E328" s="1"/>
  <c r="D329"/>
  <c r="E329" s="1"/>
  <c r="D330"/>
  <c r="E330" s="1"/>
  <c r="D331"/>
  <c r="E331" s="1"/>
  <c r="D332"/>
  <c r="E332" s="1"/>
  <c r="D333"/>
  <c r="E333" s="1"/>
  <c r="D334"/>
  <c r="E334" s="1"/>
  <c r="D335"/>
  <c r="E335" s="1"/>
  <c r="D336"/>
  <c r="E336" s="1"/>
  <c r="D340"/>
  <c r="E340" s="1"/>
  <c r="D341"/>
  <c r="E341" s="1"/>
  <c r="D342"/>
  <c r="E342" s="1"/>
  <c r="D343"/>
  <c r="E343" s="1"/>
  <c r="D344"/>
  <c r="E344" s="1"/>
  <c r="D345"/>
  <c r="E345" s="1"/>
  <c r="D346"/>
  <c r="E346" s="1"/>
  <c r="D347"/>
  <c r="E347" s="1"/>
  <c r="D348"/>
  <c r="E348" s="1"/>
  <c r="D349"/>
  <c r="E349" s="1"/>
  <c r="D350"/>
  <c r="E350" s="1"/>
  <c r="D351"/>
  <c r="E351" s="1"/>
  <c r="D352"/>
  <c r="E352" s="1"/>
  <c r="D353"/>
  <c r="E353" s="1"/>
  <c r="D354"/>
  <c r="E354" s="1"/>
  <c r="D355"/>
  <c r="E355" s="1"/>
  <c r="D356"/>
  <c r="E356" s="1"/>
  <c r="D357"/>
  <c r="E357" s="1"/>
  <c r="D358"/>
  <c r="E358" s="1"/>
  <c r="D359"/>
  <c r="E359" s="1"/>
  <c r="D360"/>
  <c r="E360" s="1"/>
  <c r="D361"/>
  <c r="E361" s="1"/>
  <c r="D362"/>
  <c r="E362" s="1"/>
  <c r="D363"/>
  <c r="E363" s="1"/>
  <c r="D364"/>
  <c r="E364" s="1"/>
  <c r="D365"/>
  <c r="E365" s="1"/>
  <c r="D366"/>
  <c r="E366" s="1"/>
  <c r="D367"/>
  <c r="E367" s="1"/>
  <c r="D368"/>
  <c r="E368" s="1"/>
  <c r="D369"/>
  <c r="E369" s="1"/>
  <c r="D370"/>
  <c r="E370" s="1"/>
  <c r="D371"/>
  <c r="E371" s="1"/>
  <c r="D372"/>
  <c r="E372" s="1"/>
  <c r="D373"/>
  <c r="E373" s="1"/>
  <c r="D374"/>
  <c r="E374" s="1"/>
  <c r="D375"/>
  <c r="E375" s="1"/>
  <c r="D376"/>
  <c r="E376" s="1"/>
  <c r="D377"/>
  <c r="E377" s="1"/>
  <c r="D378"/>
  <c r="E378" s="1"/>
  <c r="D379"/>
  <c r="E379" s="1"/>
  <c r="D380"/>
  <c r="E380" s="1"/>
  <c r="D381"/>
  <c r="E381" s="1"/>
  <c r="D382"/>
  <c r="E382" s="1"/>
  <c r="D383"/>
  <c r="E383" s="1"/>
  <c r="D384"/>
  <c r="E384" s="1"/>
  <c r="D385"/>
  <c r="E385" s="1"/>
  <c r="D386"/>
  <c r="E386" s="1"/>
  <c r="D387"/>
  <c r="E387" s="1"/>
  <c r="D388"/>
  <c r="E388" s="1"/>
  <c r="D389"/>
  <c r="E389" s="1"/>
  <c r="D390"/>
  <c r="E390" s="1"/>
  <c r="D391"/>
  <c r="E391" s="1"/>
  <c r="D392"/>
  <c r="E392" s="1"/>
  <c r="D393"/>
  <c r="E393" s="1"/>
  <c r="D394"/>
  <c r="E394" s="1"/>
  <c r="D395"/>
  <c r="E395" s="1"/>
  <c r="D396"/>
  <c r="E396" s="1"/>
  <c r="D397"/>
  <c r="E397" s="1"/>
  <c r="D398"/>
  <c r="E398" s="1"/>
  <c r="D399"/>
  <c r="E399" s="1"/>
  <c r="D400"/>
  <c r="E400" s="1"/>
  <c r="D401"/>
  <c r="E401" s="1"/>
  <c r="D402"/>
  <c r="E402" s="1"/>
  <c r="D403"/>
  <c r="E403" s="1"/>
  <c r="D404"/>
  <c r="E404" s="1"/>
  <c r="D405"/>
  <c r="E405" s="1"/>
  <c r="D406"/>
  <c r="E406" s="1"/>
  <c r="D407"/>
  <c r="E407" s="1"/>
  <c r="D408"/>
  <c r="E408" s="1"/>
  <c r="D409"/>
  <c r="E409" s="1"/>
  <c r="D410"/>
  <c r="E410" s="1"/>
  <c r="D411"/>
  <c r="E411" s="1"/>
  <c r="U155" i="3" l="1"/>
  <c r="K60"/>
  <c r="K46" i="8"/>
  <c r="I46" s="1"/>
  <c r="U60" i="3"/>
  <c r="U57"/>
  <c r="E140" i="4"/>
  <c r="E141"/>
  <c r="X411"/>
  <c r="X410"/>
  <c r="X409"/>
  <c r="X408"/>
  <c r="X407"/>
  <c r="X406"/>
  <c r="X405"/>
  <c r="X404"/>
  <c r="X403"/>
  <c r="X402"/>
  <c r="X401"/>
  <c r="X400"/>
  <c r="X399"/>
  <c r="X398"/>
  <c r="X397"/>
  <c r="X396"/>
  <c r="X395"/>
  <c r="X394"/>
  <c r="X393"/>
  <c r="X392"/>
  <c r="X391"/>
  <c r="X390"/>
  <c r="X389"/>
  <c r="X388"/>
  <c r="X387"/>
  <c r="X386"/>
  <c r="X385"/>
  <c r="X384"/>
  <c r="X383"/>
  <c r="X382"/>
  <c r="X381"/>
  <c r="X380"/>
  <c r="X379"/>
  <c r="X378"/>
  <c r="X377"/>
  <c r="X376"/>
  <c r="X375"/>
  <c r="X374"/>
  <c r="X373"/>
  <c r="X372"/>
  <c r="X371"/>
  <c r="X370"/>
  <c r="X369"/>
  <c r="X368"/>
  <c r="X367"/>
  <c r="X366"/>
  <c r="X365"/>
  <c r="X364"/>
  <c r="X363"/>
  <c r="X362"/>
  <c r="X361"/>
  <c r="X360"/>
  <c r="X359"/>
  <c r="X358"/>
  <c r="X357"/>
  <c r="X356"/>
  <c r="X355"/>
  <c r="X354"/>
  <c r="X353"/>
  <c r="X352"/>
  <c r="X351"/>
  <c r="X350"/>
  <c r="X349"/>
  <c r="X348"/>
  <c r="X347"/>
  <c r="X346"/>
  <c r="X345"/>
  <c r="X344"/>
  <c r="X343"/>
  <c r="X342"/>
  <c r="X341"/>
  <c r="X340"/>
  <c r="X336"/>
  <c r="X335"/>
  <c r="X334"/>
  <c r="X333"/>
  <c r="X332"/>
  <c r="X331"/>
  <c r="X330"/>
  <c r="X329"/>
  <c r="X328"/>
  <c r="X327"/>
  <c r="X326"/>
  <c r="X325"/>
  <c r="X324"/>
  <c r="X323"/>
  <c r="X322"/>
  <c r="X321"/>
  <c r="X320"/>
  <c r="X319"/>
  <c r="X318"/>
  <c r="X317"/>
  <c r="X316"/>
  <c r="X315"/>
  <c r="X314"/>
  <c r="X310"/>
  <c r="X309"/>
  <c r="X308"/>
  <c r="X307"/>
  <c r="X306"/>
  <c r="X305"/>
  <c r="X304"/>
  <c r="X303"/>
  <c r="X302"/>
  <c r="X301"/>
  <c r="X300"/>
  <c r="X299"/>
  <c r="X298"/>
  <c r="X297"/>
  <c r="X296"/>
  <c r="X295"/>
  <c r="X294"/>
  <c r="X293"/>
  <c r="X292"/>
  <c r="X291"/>
  <c r="X290"/>
  <c r="X289"/>
  <c r="X288"/>
  <c r="X287"/>
  <c r="X286"/>
  <c r="X285"/>
  <c r="X284"/>
  <c r="X283"/>
  <c r="X282"/>
  <c r="X281"/>
  <c r="X280"/>
  <c r="X279"/>
  <c r="X278"/>
  <c r="X277"/>
  <c r="X276"/>
  <c r="X275"/>
  <c r="X274"/>
  <c r="X273"/>
  <c r="X269"/>
  <c r="X268"/>
  <c r="X267"/>
  <c r="X266"/>
  <c r="X265"/>
  <c r="X264"/>
  <c r="X263"/>
  <c r="X262"/>
  <c r="X261"/>
  <c r="X260"/>
  <c r="X259"/>
  <c r="X258"/>
  <c r="X257"/>
  <c r="X256"/>
  <c r="X255"/>
  <c r="X254"/>
  <c r="X253"/>
  <c r="X252"/>
  <c r="X251"/>
  <c r="X250"/>
  <c r="X249"/>
  <c r="X248"/>
  <c r="X247"/>
  <c r="X246"/>
  <c r="X245"/>
  <c r="X244"/>
  <c r="X243"/>
  <c r="X242"/>
  <c r="X241"/>
  <c r="X240"/>
  <c r="X239"/>
  <c r="X238"/>
  <c r="X237"/>
  <c r="X236"/>
  <c r="X235"/>
  <c r="X234"/>
  <c r="X233"/>
  <c r="X232"/>
  <c r="X231"/>
  <c r="X230"/>
  <c r="X229"/>
  <c r="X228"/>
  <c r="X227"/>
  <c r="X226"/>
  <c r="X225"/>
  <c r="X224"/>
  <c r="X223"/>
  <c r="X222"/>
  <c r="X221"/>
  <c r="X220"/>
  <c r="X219"/>
  <c r="X218"/>
  <c r="X217"/>
  <c r="X216"/>
  <c r="X215"/>
  <c r="X214"/>
  <c r="X213"/>
  <c r="X212"/>
  <c r="X211"/>
  <c r="X210"/>
  <c r="X209"/>
  <c r="X208"/>
  <c r="X207"/>
  <c r="X206"/>
  <c r="X205"/>
  <c r="X204"/>
  <c r="X203"/>
  <c r="X202"/>
  <c r="X201"/>
  <c r="X200"/>
  <c r="X199"/>
  <c r="X198"/>
  <c r="X197"/>
  <c r="X196"/>
  <c r="X195"/>
  <c r="X194"/>
  <c r="X193"/>
  <c r="X192"/>
  <c r="X191"/>
  <c r="X190"/>
  <c r="X189"/>
  <c r="X188"/>
  <c r="X187"/>
  <c r="X186"/>
  <c r="X185"/>
  <c r="X184"/>
  <c r="X183"/>
  <c r="X182"/>
  <c r="X181"/>
  <c r="X180"/>
  <c r="X179"/>
  <c r="X178"/>
  <c r="X177"/>
  <c r="X176"/>
  <c r="X175"/>
  <c r="X174"/>
  <c r="X173"/>
  <c r="X172"/>
  <c r="X171"/>
  <c r="X170"/>
  <c r="X169"/>
  <c r="X168"/>
  <c r="X167"/>
  <c r="X166"/>
  <c r="X165"/>
  <c r="X164"/>
  <c r="X163"/>
  <c r="X162"/>
  <c r="X161"/>
  <c r="X160"/>
  <c r="X159"/>
  <c r="X158"/>
  <c r="X157"/>
  <c r="X156"/>
  <c r="X155"/>
  <c r="X154"/>
  <c r="X153"/>
  <c r="X152"/>
  <c r="X151"/>
  <c r="X150"/>
  <c r="X149"/>
  <c r="X148"/>
  <c r="X147"/>
  <c r="X146"/>
  <c r="X145"/>
  <c r="X144"/>
  <c r="X143"/>
  <c r="X142"/>
  <c r="X141"/>
  <c r="X140"/>
  <c r="X139"/>
  <c r="X138"/>
  <c r="X137"/>
  <c r="X136"/>
  <c r="X135"/>
  <c r="X134"/>
  <c r="X130"/>
  <c r="X129"/>
  <c r="X128"/>
  <c r="X127"/>
  <c r="X126"/>
  <c r="X125"/>
  <c r="X124"/>
  <c r="X123"/>
  <c r="X122"/>
  <c r="X121"/>
  <c r="X120"/>
  <c r="X119"/>
  <c r="X118"/>
  <c r="X117"/>
  <c r="X116"/>
  <c r="X115"/>
  <c r="X111"/>
  <c r="X110"/>
  <c r="X109"/>
  <c r="X108"/>
  <c r="X107"/>
  <c r="X106"/>
  <c r="X105"/>
  <c r="X104"/>
  <c r="X103"/>
  <c r="X102"/>
  <c r="X101"/>
  <c r="X100"/>
  <c r="X99"/>
  <c r="X98"/>
  <c r="X97"/>
  <c r="X96"/>
  <c r="X95"/>
  <c r="X94"/>
  <c r="X93"/>
  <c r="X89"/>
  <c r="X88"/>
  <c r="X87"/>
  <c r="X86"/>
  <c r="X85"/>
  <c r="X84"/>
  <c r="X83"/>
  <c r="X82"/>
  <c r="X81"/>
  <c r="X80"/>
  <c r="X79"/>
  <c r="X78"/>
  <c r="X77"/>
  <c r="X76"/>
  <c r="X75"/>
  <c r="X74"/>
  <c r="X73"/>
  <c r="X72"/>
  <c r="X71"/>
  <c r="X70"/>
  <c r="X69"/>
  <c r="X68"/>
  <c r="X67"/>
  <c r="X63"/>
  <c r="X62"/>
  <c r="X61"/>
  <c r="X60"/>
  <c r="X59"/>
  <c r="X58"/>
  <c r="X57"/>
  <c r="X56"/>
  <c r="X55"/>
  <c r="X54"/>
  <c r="X53"/>
  <c r="X52"/>
  <c r="X51"/>
  <c r="X50"/>
  <c r="X49"/>
  <c r="X48"/>
  <c r="X47"/>
  <c r="X46"/>
  <c r="X45"/>
  <c r="X44"/>
  <c r="X43"/>
  <c r="X42"/>
  <c r="X38"/>
  <c r="X37"/>
  <c r="X36"/>
  <c r="X35"/>
  <c r="X34"/>
  <c r="X33"/>
  <c r="X32"/>
  <c r="X31"/>
  <c r="X30"/>
  <c r="X29"/>
  <c r="X28"/>
  <c r="X27"/>
  <c r="X26"/>
  <c r="X25"/>
  <c r="X24"/>
  <c r="X23"/>
  <c r="X22"/>
  <c r="X21"/>
  <c r="X20"/>
  <c r="X19"/>
  <c r="X18"/>
  <c r="X17"/>
  <c r="X16"/>
  <c r="X15"/>
  <c r="X14"/>
  <c r="X13"/>
  <c r="X12"/>
  <c r="X11"/>
  <c r="N98" i="6"/>
  <c r="M95" l="1"/>
  <c r="L95"/>
  <c r="K95"/>
  <c r="J95"/>
  <c r="I95"/>
  <c r="H95"/>
  <c r="G95"/>
  <c r="F95"/>
  <c r="E95"/>
  <c r="D95"/>
  <c r="C95"/>
  <c r="M94"/>
  <c r="L94"/>
  <c r="K94"/>
  <c r="J94"/>
  <c r="I94"/>
  <c r="H94"/>
  <c r="G94"/>
  <c r="F94"/>
  <c r="E94"/>
  <c r="D94"/>
  <c r="C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94" s="1"/>
  <c r="N95" s="1"/>
  <c r="C226" i="5"/>
  <c r="C230" s="1"/>
  <c r="B226"/>
  <c r="B230" s="1"/>
  <c r="AH419" i="4"/>
  <c r="AE419"/>
  <c r="AD419"/>
  <c r="AC419"/>
  <c r="AB419"/>
  <c r="AA419"/>
  <c r="Z419"/>
  <c r="Y419"/>
  <c r="X419"/>
  <c r="U419"/>
  <c r="T419"/>
  <c r="S419"/>
  <c r="R419"/>
  <c r="Q419"/>
  <c r="P419"/>
  <c r="O419"/>
  <c r="N419"/>
  <c r="M419"/>
  <c r="L419"/>
  <c r="K419"/>
  <c r="J419"/>
  <c r="I419"/>
  <c r="H419"/>
  <c r="G419"/>
  <c r="W418"/>
  <c r="W419" s="1"/>
  <c r="AI412"/>
  <c r="AH412"/>
  <c r="AG412"/>
  <c r="AF412"/>
  <c r="AE412"/>
  <c r="AD412"/>
  <c r="AC412"/>
  <c r="AB412"/>
  <c r="AA412"/>
  <c r="Z412"/>
  <c r="Y412"/>
  <c r="T412"/>
  <c r="S412"/>
  <c r="R412"/>
  <c r="Q412"/>
  <c r="P412"/>
  <c r="O412"/>
  <c r="N412"/>
  <c r="M412"/>
  <c r="L412"/>
  <c r="K412"/>
  <c r="I412"/>
  <c r="H412"/>
  <c r="G412"/>
  <c r="J411"/>
  <c r="J410"/>
  <c r="J409"/>
  <c r="J408"/>
  <c r="J407"/>
  <c r="J406"/>
  <c r="J405"/>
  <c r="J404"/>
  <c r="I140" i="1" s="1"/>
  <c r="J403" i="4"/>
  <c r="J402"/>
  <c r="J401"/>
  <c r="J400"/>
  <c r="J399"/>
  <c r="J398"/>
  <c r="J397"/>
  <c r="J396"/>
  <c r="I139" i="1" s="1"/>
  <c r="J395" i="4"/>
  <c r="J394"/>
  <c r="J393"/>
  <c r="J392"/>
  <c r="J391"/>
  <c r="J390"/>
  <c r="J389"/>
  <c r="J388"/>
  <c r="I138" i="1" s="1"/>
  <c r="J387" i="4"/>
  <c r="J386"/>
  <c r="J385"/>
  <c r="J384"/>
  <c r="U384" s="1"/>
  <c r="Y152" i="3" s="1"/>
  <c r="J383" i="4"/>
  <c r="J382"/>
  <c r="U382" s="1"/>
  <c r="T152" i="3" s="1"/>
  <c r="J381" i="4"/>
  <c r="J380"/>
  <c r="J379"/>
  <c r="J378"/>
  <c r="J377"/>
  <c r="J376"/>
  <c r="I136" i="1" s="1"/>
  <c r="J375" i="4"/>
  <c r="J374"/>
  <c r="I135" i="1" s="1"/>
  <c r="J373" i="4"/>
  <c r="J372"/>
  <c r="I134" i="1" s="1"/>
  <c r="J371" i="4"/>
  <c r="J370"/>
  <c r="J369"/>
  <c r="J368"/>
  <c r="J367"/>
  <c r="J366"/>
  <c r="I133" i="1" s="1"/>
  <c r="J365" i="4"/>
  <c r="J364"/>
  <c r="J363"/>
  <c r="J362"/>
  <c r="J361"/>
  <c r="J360"/>
  <c r="J359"/>
  <c r="J358"/>
  <c r="J357"/>
  <c r="I132" i="1" s="1"/>
  <c r="J356" i="4"/>
  <c r="I131" i="1" s="1"/>
  <c r="J355" i="4"/>
  <c r="J354"/>
  <c r="J353"/>
  <c r="J352"/>
  <c r="J351"/>
  <c r="J350"/>
  <c r="J349"/>
  <c r="J348"/>
  <c r="I130" i="1" s="1"/>
  <c r="J347" i="4"/>
  <c r="J346"/>
  <c r="J345"/>
  <c r="J344"/>
  <c r="J343"/>
  <c r="J342"/>
  <c r="J341"/>
  <c r="I129" i="1" s="1"/>
  <c r="X412" i="4"/>
  <c r="J340"/>
  <c r="U340" s="1"/>
  <c r="R142" i="3" s="1"/>
  <c r="AI337" i="4"/>
  <c r="AH337"/>
  <c r="AG337"/>
  <c r="AF337"/>
  <c r="AE337"/>
  <c r="AD337"/>
  <c r="AC337"/>
  <c r="AB337"/>
  <c r="AA337"/>
  <c r="Z337"/>
  <c r="Y337"/>
  <c r="T337"/>
  <c r="S337"/>
  <c r="R337"/>
  <c r="Q337"/>
  <c r="P337"/>
  <c r="O337"/>
  <c r="N337"/>
  <c r="M337"/>
  <c r="L337"/>
  <c r="K337"/>
  <c r="I337"/>
  <c r="H337"/>
  <c r="G337"/>
  <c r="J336"/>
  <c r="U336" s="1"/>
  <c r="V140" i="3" s="1"/>
  <c r="U140" s="1"/>
  <c r="J335" i="4"/>
  <c r="J334"/>
  <c r="U334" s="1"/>
  <c r="W140" i="3" s="1"/>
  <c r="K140" s="1"/>
  <c r="J333" i="4"/>
  <c r="J332"/>
  <c r="U332" s="1"/>
  <c r="X140" i="3" s="1"/>
  <c r="J331" i="4"/>
  <c r="J330"/>
  <c r="U330" s="1"/>
  <c r="Y138" i="3" s="1"/>
  <c r="J329" i="4"/>
  <c r="J328"/>
  <c r="U328" s="1"/>
  <c r="T138" i="3" s="1"/>
  <c r="J327" i="4"/>
  <c r="J326"/>
  <c r="U326" s="1"/>
  <c r="S138" i="3" s="1"/>
  <c r="J325" i="4"/>
  <c r="J324"/>
  <c r="U324" s="1"/>
  <c r="J323"/>
  <c r="J322"/>
  <c r="U322" s="1"/>
  <c r="V135" i="3" s="1"/>
  <c r="U135" s="1"/>
  <c r="J321" i="4"/>
  <c r="J320"/>
  <c r="U320" s="1"/>
  <c r="W135" i="3" s="1"/>
  <c r="K159" i="8" s="1"/>
  <c r="I159" s="1"/>
  <c r="J319" i="4"/>
  <c r="J318"/>
  <c r="U318" s="1"/>
  <c r="S135" i="3" s="1"/>
  <c r="J317" i="4"/>
  <c r="J316"/>
  <c r="U316" s="1"/>
  <c r="J315"/>
  <c r="X337"/>
  <c r="J314"/>
  <c r="AI311"/>
  <c r="AH311"/>
  <c r="AG311"/>
  <c r="AF311"/>
  <c r="AE311"/>
  <c r="AD311"/>
  <c r="AC311"/>
  <c r="AB311"/>
  <c r="AA311"/>
  <c r="Z311"/>
  <c r="Y311"/>
  <c r="T311"/>
  <c r="S311"/>
  <c r="R311"/>
  <c r="Q311"/>
  <c r="P311"/>
  <c r="O311"/>
  <c r="N311"/>
  <c r="M311"/>
  <c r="L311"/>
  <c r="K311"/>
  <c r="I311"/>
  <c r="H311"/>
  <c r="G311"/>
  <c r="J310"/>
  <c r="J309"/>
  <c r="U309" s="1"/>
  <c r="W132" i="3" s="1"/>
  <c r="K155" i="8" s="1"/>
  <c r="I155" s="1"/>
  <c r="J308" i="4"/>
  <c r="J307"/>
  <c r="U307" s="1"/>
  <c r="X132" i="3" s="1"/>
  <c r="J306" i="4"/>
  <c r="J305"/>
  <c r="U305" s="1"/>
  <c r="R132" i="3" s="1"/>
  <c r="J304" i="4"/>
  <c r="J303"/>
  <c r="U303" s="1"/>
  <c r="V130" i="3" s="1"/>
  <c r="J302" i="4"/>
  <c r="J301"/>
  <c r="U301" s="1"/>
  <c r="W130" i="3" s="1"/>
  <c r="K153" i="8" s="1"/>
  <c r="I153" s="1"/>
  <c r="J300" i="4"/>
  <c r="J299"/>
  <c r="U299" s="1"/>
  <c r="X130" i="3" s="1"/>
  <c r="J298" i="4"/>
  <c r="J297"/>
  <c r="U297" s="1"/>
  <c r="R130" i="3" s="1"/>
  <c r="J296" i="4"/>
  <c r="J295"/>
  <c r="U295" s="1"/>
  <c r="V128" i="3" s="1"/>
  <c r="J294" i="4"/>
  <c r="J293"/>
  <c r="J292"/>
  <c r="J291"/>
  <c r="J290"/>
  <c r="J289"/>
  <c r="J288"/>
  <c r="J287"/>
  <c r="J286"/>
  <c r="J285"/>
  <c r="J284"/>
  <c r="J283"/>
  <c r="J282"/>
  <c r="J281"/>
  <c r="J280"/>
  <c r="J279"/>
  <c r="J278"/>
  <c r="J277"/>
  <c r="J276"/>
  <c r="J275"/>
  <c r="J274"/>
  <c r="X311"/>
  <c r="J273"/>
  <c r="AI270"/>
  <c r="AH270"/>
  <c r="AG270"/>
  <c r="AF270"/>
  <c r="AE270"/>
  <c r="AD270"/>
  <c r="AC270"/>
  <c r="AB270"/>
  <c r="AA270"/>
  <c r="Z270"/>
  <c r="Y270"/>
  <c r="T270"/>
  <c r="S270"/>
  <c r="R270"/>
  <c r="Q270"/>
  <c r="P270"/>
  <c r="O270"/>
  <c r="N270"/>
  <c r="M270"/>
  <c r="L270"/>
  <c r="K270"/>
  <c r="I270"/>
  <c r="H270"/>
  <c r="G270"/>
  <c r="J269"/>
  <c r="J268"/>
  <c r="U268" s="1"/>
  <c r="V122" i="3" s="1"/>
  <c r="J267" i="4"/>
  <c r="J266"/>
  <c r="U266" s="1"/>
  <c r="W122" i="3" s="1"/>
  <c r="K122" i="8" s="1"/>
  <c r="I122" s="1"/>
  <c r="J265" i="4"/>
  <c r="U264"/>
  <c r="S122" i="3" s="1"/>
  <c r="J264" i="4"/>
  <c r="J263"/>
  <c r="J262"/>
  <c r="U262" s="1"/>
  <c r="R122" i="3" s="1"/>
  <c r="J261" i="4"/>
  <c r="J260"/>
  <c r="U260" s="1"/>
  <c r="V120" i="3" s="1"/>
  <c r="J259" i="4"/>
  <c r="J258"/>
  <c r="U258" s="1"/>
  <c r="W120" i="3" s="1"/>
  <c r="K120" i="8" s="1"/>
  <c r="I120" s="1"/>
  <c r="J257" i="4"/>
  <c r="U256"/>
  <c r="S120" i="3" s="1"/>
  <c r="J256" i="4"/>
  <c r="J255"/>
  <c r="J254"/>
  <c r="U254" s="1"/>
  <c r="R120" i="3" s="1"/>
  <c r="J253" i="4"/>
  <c r="J252"/>
  <c r="U252" s="1"/>
  <c r="V119" i="3" s="1"/>
  <c r="J251" i="4"/>
  <c r="J250"/>
  <c r="U250" s="1"/>
  <c r="W119" i="3" s="1"/>
  <c r="K118" i="8" s="1"/>
  <c r="I118" s="1"/>
  <c r="J249" i="4"/>
  <c r="U248"/>
  <c r="S119" i="3" s="1"/>
  <c r="J248" i="4"/>
  <c r="J247"/>
  <c r="J246"/>
  <c r="U246" s="1"/>
  <c r="R119" i="3" s="1"/>
  <c r="J245" i="4"/>
  <c r="J244"/>
  <c r="U244" s="1"/>
  <c r="T117" i="3" s="1"/>
  <c r="J243" i="4"/>
  <c r="J242"/>
  <c r="U242" s="1"/>
  <c r="J241"/>
  <c r="J240"/>
  <c r="U240" s="1"/>
  <c r="X117" i="3" s="1"/>
  <c r="J239" i="4"/>
  <c r="J238"/>
  <c r="U238" s="1"/>
  <c r="Y115" i="3" s="1"/>
  <c r="J237" i="4"/>
  <c r="J236"/>
  <c r="U236" s="1"/>
  <c r="T115" i="3" s="1"/>
  <c r="J235" i="4"/>
  <c r="J234"/>
  <c r="U234" s="1"/>
  <c r="J233"/>
  <c r="J232"/>
  <c r="U232" s="1"/>
  <c r="X115" i="3" s="1"/>
  <c r="J231" i="4"/>
  <c r="J230"/>
  <c r="U230" s="1"/>
  <c r="Y113" i="3" s="1"/>
  <c r="J229" i="4"/>
  <c r="J228"/>
  <c r="U228" s="1"/>
  <c r="T113" i="3" s="1"/>
  <c r="J227" i="4"/>
  <c r="J226"/>
  <c r="U226" s="1"/>
  <c r="J225"/>
  <c r="J224"/>
  <c r="U224" s="1"/>
  <c r="X113" i="3" s="1"/>
  <c r="J223" i="4"/>
  <c r="J222"/>
  <c r="U222" s="1"/>
  <c r="Y111" i="3" s="1"/>
  <c r="J221" i="4"/>
  <c r="U221" s="1"/>
  <c r="V111" i="3" s="1"/>
  <c r="J220" i="4"/>
  <c r="U220" s="1"/>
  <c r="T111" i="3" s="1"/>
  <c r="J219" i="4"/>
  <c r="U219" s="1"/>
  <c r="W111" i="3" s="1"/>
  <c r="K111" i="8" s="1"/>
  <c r="I111" s="1"/>
  <c r="J218" i="4"/>
  <c r="U218" s="1"/>
  <c r="J217"/>
  <c r="U217" s="1"/>
  <c r="S111" i="3" s="1"/>
  <c r="U216" i="4"/>
  <c r="X111" i="3" s="1"/>
  <c r="J216" i="4"/>
  <c r="J215"/>
  <c r="U215" s="1"/>
  <c r="R111" i="3" s="1"/>
  <c r="J214" i="4"/>
  <c r="U214" s="1"/>
  <c r="Y109" i="3" s="1"/>
  <c r="J213" i="4"/>
  <c r="U213" s="1"/>
  <c r="V109" i="3" s="1"/>
  <c r="J212" i="4"/>
  <c r="U212" s="1"/>
  <c r="T109" i="3" s="1"/>
  <c r="J211" i="4"/>
  <c r="U211" s="1"/>
  <c r="W109" i="3" s="1"/>
  <c r="K109" i="8" s="1"/>
  <c r="I109" s="1"/>
  <c r="J210" i="4"/>
  <c r="U210" s="1"/>
  <c r="J209"/>
  <c r="U209" s="1"/>
  <c r="S109" i="3" s="1"/>
  <c r="J208" i="4"/>
  <c r="U208" s="1"/>
  <c r="X109" i="3" s="1"/>
  <c r="J207" i="4"/>
  <c r="U207" s="1"/>
  <c r="R109" i="3" s="1"/>
  <c r="J206" i="4"/>
  <c r="U206" s="1"/>
  <c r="V107" i="3" s="1"/>
  <c r="U107" s="1"/>
  <c r="J205" i="4"/>
  <c r="U205" s="1"/>
  <c r="T107" i="3" s="1"/>
  <c r="J204" i="4"/>
  <c r="U204" s="1"/>
  <c r="W107" i="3" s="1"/>
  <c r="J203" i="4"/>
  <c r="U203" s="1"/>
  <c r="J202"/>
  <c r="U202" s="1"/>
  <c r="S107" i="3" s="1"/>
  <c r="J201" i="4"/>
  <c r="U201" s="1"/>
  <c r="X107" i="3" s="1"/>
  <c r="U200" i="4"/>
  <c r="R107" i="3" s="1"/>
  <c r="J200" i="4"/>
  <c r="J199"/>
  <c r="J198"/>
  <c r="U198" s="1"/>
  <c r="V105" i="3" s="1"/>
  <c r="J197" i="4"/>
  <c r="J196"/>
  <c r="U196" s="1"/>
  <c r="W105" i="3" s="1"/>
  <c r="K105" i="8" s="1"/>
  <c r="I105" s="1"/>
  <c r="J195" i="4"/>
  <c r="J194"/>
  <c r="U194" s="1"/>
  <c r="S105" i="3" s="1"/>
  <c r="J193" i="4"/>
  <c r="J192"/>
  <c r="U192" s="1"/>
  <c r="R105" i="3" s="1"/>
  <c r="J191" i="4"/>
  <c r="J190"/>
  <c r="U190" s="1"/>
  <c r="V103" i="3" s="1"/>
  <c r="J189" i="4"/>
  <c r="J188"/>
  <c r="U188" s="1"/>
  <c r="W103" i="3" s="1"/>
  <c r="K103" i="8" s="1"/>
  <c r="I103" s="1"/>
  <c r="J187" i="4"/>
  <c r="J186"/>
  <c r="U186" s="1"/>
  <c r="S103" i="3" s="1"/>
  <c r="J185" i="4"/>
  <c r="J184"/>
  <c r="U184" s="1"/>
  <c r="R103" i="3" s="1"/>
  <c r="J183" i="4"/>
  <c r="J182"/>
  <c r="U182" s="1"/>
  <c r="V101" i="3" s="1"/>
  <c r="J181" i="4"/>
  <c r="J180"/>
  <c r="U180" s="1"/>
  <c r="W101" i="3" s="1"/>
  <c r="K101" i="8" s="1"/>
  <c r="I101" s="1"/>
  <c r="J179" i="4"/>
  <c r="J178"/>
  <c r="U178" s="1"/>
  <c r="S101" i="3" s="1"/>
  <c r="J177" i="4"/>
  <c r="J176"/>
  <c r="U176" s="1"/>
  <c r="R101" i="3" s="1"/>
  <c r="J175" i="4"/>
  <c r="J174"/>
  <c r="U174" s="1"/>
  <c r="V99" i="3" s="1"/>
  <c r="J173" i="4"/>
  <c r="J172"/>
  <c r="U172" s="1"/>
  <c r="W99" i="3" s="1"/>
  <c r="K100" i="8" s="1"/>
  <c r="I100" s="1"/>
  <c r="J171" i="4"/>
  <c r="J170"/>
  <c r="U170" s="1"/>
  <c r="S99" i="3" s="1"/>
  <c r="J169" i="4"/>
  <c r="J168"/>
  <c r="U168" s="1"/>
  <c r="R99" i="3" s="1"/>
  <c r="J167" i="4"/>
  <c r="J166"/>
  <c r="U166" s="1"/>
  <c r="Y97" i="3" s="1"/>
  <c r="J165" i="4"/>
  <c r="U165" s="1"/>
  <c r="V97" i="3" s="1"/>
  <c r="J164" i="4"/>
  <c r="U164" s="1"/>
  <c r="T97" i="3" s="1"/>
  <c r="J163" i="4"/>
  <c r="J162"/>
  <c r="U162" s="1"/>
  <c r="J161"/>
  <c r="J160"/>
  <c r="U160" s="1"/>
  <c r="X97" i="3" s="1"/>
  <c r="J159" i="4"/>
  <c r="J158"/>
  <c r="U158" s="1"/>
  <c r="Y95" i="3" s="1"/>
  <c r="J157" i="4"/>
  <c r="J156"/>
  <c r="U156" s="1"/>
  <c r="T95" i="3" s="1"/>
  <c r="J155" i="4"/>
  <c r="J154"/>
  <c r="U154" s="1"/>
  <c r="J153"/>
  <c r="J152"/>
  <c r="U152" s="1"/>
  <c r="X95" i="3" s="1"/>
  <c r="J151" i="4"/>
  <c r="J150"/>
  <c r="U150" s="1"/>
  <c r="V93" i="3" s="1"/>
  <c r="U93" s="1"/>
  <c r="J149" i="4"/>
  <c r="J148"/>
  <c r="U148" s="1"/>
  <c r="W93" i="3" s="1"/>
  <c r="K94" i="8" s="1"/>
  <c r="I94" s="1"/>
  <c r="J147" i="4"/>
  <c r="J146"/>
  <c r="U146" s="1"/>
  <c r="S93" i="3" s="1"/>
  <c r="J145" i="4"/>
  <c r="J144"/>
  <c r="U144" s="1"/>
  <c r="R93" i="3" s="1"/>
  <c r="J143" i="4"/>
  <c r="J142"/>
  <c r="U142" s="1"/>
  <c r="J141"/>
  <c r="J140"/>
  <c r="U140" s="1"/>
  <c r="V90" i="3" s="1"/>
  <c r="J139" i="4"/>
  <c r="U139" s="1"/>
  <c r="T90" i="3" s="1"/>
  <c r="J138" i="4"/>
  <c r="U138" s="1"/>
  <c r="W90" i="3" s="1"/>
  <c r="K91" i="8" s="1"/>
  <c r="I91" s="1"/>
  <c r="J137" i="4"/>
  <c r="J136"/>
  <c r="U136" s="1"/>
  <c r="S90" i="3" s="1"/>
  <c r="J135" i="4"/>
  <c r="X270"/>
  <c r="J134"/>
  <c r="U134" s="1"/>
  <c r="R90" i="3" s="1"/>
  <c r="AI131" i="4"/>
  <c r="AH131"/>
  <c r="AG131"/>
  <c r="AF131"/>
  <c r="AE131"/>
  <c r="AD131"/>
  <c r="AC131"/>
  <c r="AB131"/>
  <c r="AA131"/>
  <c r="Z131"/>
  <c r="Y131"/>
  <c r="T131"/>
  <c r="S131"/>
  <c r="R131"/>
  <c r="Q131"/>
  <c r="P131"/>
  <c r="O131"/>
  <c r="N131"/>
  <c r="M131"/>
  <c r="L131"/>
  <c r="K131"/>
  <c r="I131"/>
  <c r="H131"/>
  <c r="G131"/>
  <c r="J130"/>
  <c r="J129"/>
  <c r="J128"/>
  <c r="J127"/>
  <c r="J126"/>
  <c r="J125"/>
  <c r="J124"/>
  <c r="J123"/>
  <c r="J122"/>
  <c r="J121"/>
  <c r="J120"/>
  <c r="J119"/>
  <c r="J118"/>
  <c r="J117"/>
  <c r="X131"/>
  <c r="J116"/>
  <c r="U116" s="1"/>
  <c r="J115"/>
  <c r="AI112"/>
  <c r="AH112"/>
  <c r="AG112"/>
  <c r="AF112"/>
  <c r="AE112"/>
  <c r="AD112"/>
  <c r="AC112"/>
  <c r="AB112"/>
  <c r="AA112"/>
  <c r="Z112"/>
  <c r="Y112"/>
  <c r="T112"/>
  <c r="S112"/>
  <c r="R112"/>
  <c r="Q112"/>
  <c r="P112"/>
  <c r="O112"/>
  <c r="N112"/>
  <c r="M112"/>
  <c r="L112"/>
  <c r="K112"/>
  <c r="I112"/>
  <c r="H112"/>
  <c r="G112"/>
  <c r="J111"/>
  <c r="J110"/>
  <c r="U110" s="1"/>
  <c r="J109"/>
  <c r="J108"/>
  <c r="U108" s="1"/>
  <c r="J107"/>
  <c r="J106"/>
  <c r="U106" s="1"/>
  <c r="J105"/>
  <c r="J104"/>
  <c r="U104" s="1"/>
  <c r="S73" i="3" s="1"/>
  <c r="J103" i="4"/>
  <c r="J102"/>
  <c r="U102" s="1"/>
  <c r="J101"/>
  <c r="J100"/>
  <c r="U100" s="1"/>
  <c r="J99"/>
  <c r="J98"/>
  <c r="U98" s="1"/>
  <c r="J97"/>
  <c r="J96"/>
  <c r="U96" s="1"/>
  <c r="J95"/>
  <c r="J94"/>
  <c r="U94" s="1"/>
  <c r="X112"/>
  <c r="J93"/>
  <c r="AI90"/>
  <c r="AH90"/>
  <c r="AG90"/>
  <c r="AF90"/>
  <c r="AE90"/>
  <c r="AD90"/>
  <c r="AC90"/>
  <c r="AB90"/>
  <c r="AA90"/>
  <c r="Z90"/>
  <c r="Y90"/>
  <c r="T90"/>
  <c r="S90"/>
  <c r="R90"/>
  <c r="Q90"/>
  <c r="P90"/>
  <c r="O90"/>
  <c r="N90"/>
  <c r="M90"/>
  <c r="L90"/>
  <c r="K90"/>
  <c r="I90"/>
  <c r="H90"/>
  <c r="G90"/>
  <c r="J89"/>
  <c r="J88"/>
  <c r="J87"/>
  <c r="J86"/>
  <c r="J85"/>
  <c r="J84"/>
  <c r="J83"/>
  <c r="J82"/>
  <c r="J81"/>
  <c r="J80"/>
  <c r="J79"/>
  <c r="J78"/>
  <c r="J77"/>
  <c r="J76"/>
  <c r="J75"/>
  <c r="J74"/>
  <c r="J73"/>
  <c r="J72"/>
  <c r="J71"/>
  <c r="J70"/>
  <c r="J69"/>
  <c r="J68"/>
  <c r="X90"/>
  <c r="J67"/>
  <c r="AI64"/>
  <c r="AH64"/>
  <c r="AG64"/>
  <c r="AF64"/>
  <c r="AE64"/>
  <c r="AD64"/>
  <c r="AC64"/>
  <c r="AB64"/>
  <c r="AA64"/>
  <c r="Z64"/>
  <c r="Y64"/>
  <c r="T64"/>
  <c r="S64"/>
  <c r="R64"/>
  <c r="Q64"/>
  <c r="P64"/>
  <c r="O64"/>
  <c r="N64"/>
  <c r="M64"/>
  <c r="L64"/>
  <c r="K64"/>
  <c r="I64"/>
  <c r="H64"/>
  <c r="G64"/>
  <c r="J63"/>
  <c r="U62"/>
  <c r="J62"/>
  <c r="J61"/>
  <c r="J60"/>
  <c r="U60" s="1"/>
  <c r="J59"/>
  <c r="J58"/>
  <c r="U58" s="1"/>
  <c r="J57"/>
  <c r="J56"/>
  <c r="U56" s="1"/>
  <c r="J55"/>
  <c r="J54"/>
  <c r="U54" s="1"/>
  <c r="J53"/>
  <c r="J52"/>
  <c r="U52" s="1"/>
  <c r="J51"/>
  <c r="J50"/>
  <c r="U50" s="1"/>
  <c r="J49"/>
  <c r="J48"/>
  <c r="U48" s="1"/>
  <c r="J47"/>
  <c r="J46"/>
  <c r="U46" s="1"/>
  <c r="J45"/>
  <c r="J44"/>
  <c r="U44" s="1"/>
  <c r="J43"/>
  <c r="X64"/>
  <c r="J42"/>
  <c r="AI39"/>
  <c r="AH39"/>
  <c r="AH415" s="1"/>
  <c r="AG39"/>
  <c r="AF39"/>
  <c r="AF415" s="1"/>
  <c r="AE39"/>
  <c r="AD39"/>
  <c r="AD415" s="1"/>
  <c r="AC39"/>
  <c r="AB39"/>
  <c r="AB415" s="1"/>
  <c r="AA39"/>
  <c r="Z39"/>
  <c r="Z415" s="1"/>
  <c r="Y39"/>
  <c r="T39"/>
  <c r="S39"/>
  <c r="S415" s="1"/>
  <c r="R39"/>
  <c r="Q39"/>
  <c r="Q415" s="1"/>
  <c r="P39"/>
  <c r="O39"/>
  <c r="O415" s="1"/>
  <c r="N39"/>
  <c r="M39"/>
  <c r="M415" s="1"/>
  <c r="L39"/>
  <c r="K39"/>
  <c r="K415" s="1"/>
  <c r="I39"/>
  <c r="I415" s="1"/>
  <c r="H39"/>
  <c r="G39"/>
  <c r="G415" s="1"/>
  <c r="J38"/>
  <c r="J37"/>
  <c r="J36"/>
  <c r="J35"/>
  <c r="J34"/>
  <c r="J33"/>
  <c r="J32"/>
  <c r="J31"/>
  <c r="J30"/>
  <c r="J29"/>
  <c r="J28"/>
  <c r="J27"/>
  <c r="J26"/>
  <c r="J25"/>
  <c r="J24"/>
  <c r="J23"/>
  <c r="J22"/>
  <c r="J21"/>
  <c r="J20"/>
  <c r="J19"/>
  <c r="J18"/>
  <c r="J17"/>
  <c r="J16"/>
  <c r="J15"/>
  <c r="J14"/>
  <c r="J13"/>
  <c r="J12"/>
  <c r="X39"/>
  <c r="J11"/>
  <c r="X8"/>
  <c r="X7"/>
  <c r="I164" i="3"/>
  <c r="B164" s="1"/>
  <c r="I163"/>
  <c r="B163" s="1"/>
  <c r="B162"/>
  <c r="I161"/>
  <c r="B161" s="1"/>
  <c r="B160"/>
  <c r="I159"/>
  <c r="B159" s="1"/>
  <c r="I158"/>
  <c r="B158" s="1"/>
  <c r="B157"/>
  <c r="I156"/>
  <c r="B156" s="1"/>
  <c r="B155"/>
  <c r="I154"/>
  <c r="B154" s="1"/>
  <c r="I153"/>
  <c r="B153" s="1"/>
  <c r="B152"/>
  <c r="I151"/>
  <c r="B151" s="1"/>
  <c r="I150"/>
  <c r="B150" s="1"/>
  <c r="I149"/>
  <c r="B149" s="1"/>
  <c r="B148"/>
  <c r="I147"/>
  <c r="B147" s="1"/>
  <c r="I146"/>
  <c r="B146" s="1"/>
  <c r="I145"/>
  <c r="B145" s="1"/>
  <c r="B144"/>
  <c r="I143"/>
  <c r="B143" s="1"/>
  <c r="B142"/>
  <c r="I141"/>
  <c r="B141" s="1"/>
  <c r="B140"/>
  <c r="I139"/>
  <c r="B139" s="1"/>
  <c r="B138"/>
  <c r="I137"/>
  <c r="B137" s="1"/>
  <c r="I136"/>
  <c r="B136" s="1"/>
  <c r="Q136" s="1"/>
  <c r="K135"/>
  <c r="B135"/>
  <c r="I134"/>
  <c r="B134" s="1"/>
  <c r="I133"/>
  <c r="B133" s="1"/>
  <c r="K132"/>
  <c r="B132"/>
  <c r="I131"/>
  <c r="B131" s="1"/>
  <c r="K130"/>
  <c r="B130"/>
  <c r="I129"/>
  <c r="B129" s="1"/>
  <c r="B128"/>
  <c r="I127"/>
  <c r="B127" s="1"/>
  <c r="B126"/>
  <c r="I125"/>
  <c r="B125" s="1"/>
  <c r="B124"/>
  <c r="I123"/>
  <c r="B123" s="1"/>
  <c r="K122"/>
  <c r="B122"/>
  <c r="I121"/>
  <c r="B121" s="1"/>
  <c r="K120"/>
  <c r="B120"/>
  <c r="B119"/>
  <c r="I118"/>
  <c r="B118" s="1"/>
  <c r="Q118" s="1"/>
  <c r="B117"/>
  <c r="I116"/>
  <c r="B116" s="1"/>
  <c r="Q116" s="1"/>
  <c r="B115"/>
  <c r="I114"/>
  <c r="B114" s="1"/>
  <c r="Q114" s="1"/>
  <c r="B113"/>
  <c r="I112"/>
  <c r="B112" s="1"/>
  <c r="Q112" s="1"/>
  <c r="K111"/>
  <c r="B111"/>
  <c r="I110"/>
  <c r="B110" s="1"/>
  <c r="Q110" s="1"/>
  <c r="K109"/>
  <c r="B109"/>
  <c r="I108"/>
  <c r="B108" s="1"/>
  <c r="Q108" s="1"/>
  <c r="B107"/>
  <c r="I106"/>
  <c r="B106" s="1"/>
  <c r="K105"/>
  <c r="B105"/>
  <c r="I104"/>
  <c r="B104" s="1"/>
  <c r="K103"/>
  <c r="B103"/>
  <c r="I102"/>
  <c r="B102" s="1"/>
  <c r="K101"/>
  <c r="B101"/>
  <c r="I100"/>
  <c r="B100" s="1"/>
  <c r="K99"/>
  <c r="B99"/>
  <c r="I98"/>
  <c r="B98" s="1"/>
  <c r="B97"/>
  <c r="I96"/>
  <c r="B96" s="1"/>
  <c r="Q96" s="1"/>
  <c r="B95"/>
  <c r="I94"/>
  <c r="B94" s="1"/>
  <c r="K93"/>
  <c r="B93"/>
  <c r="I92"/>
  <c r="B92" s="1"/>
  <c r="I91"/>
  <c r="B91" s="1"/>
  <c r="K90"/>
  <c r="B90"/>
  <c r="I89"/>
  <c r="B89" s="1"/>
  <c r="I88"/>
  <c r="B88" s="1"/>
  <c r="I87"/>
  <c r="B87" s="1"/>
  <c r="I86"/>
  <c r="B86" s="1"/>
  <c r="I85"/>
  <c r="B85" s="1"/>
  <c r="I84"/>
  <c r="B84" s="1"/>
  <c r="I83"/>
  <c r="B83" s="1"/>
  <c r="I82"/>
  <c r="B82" s="1"/>
  <c r="I81"/>
  <c r="B81" s="1"/>
  <c r="I80"/>
  <c r="B80" s="1"/>
  <c r="I79"/>
  <c r="B79" s="1"/>
  <c r="I78"/>
  <c r="B78" s="1"/>
  <c r="I77"/>
  <c r="B77" s="1"/>
  <c r="Q77" s="1"/>
  <c r="I76"/>
  <c r="B76" s="1"/>
  <c r="I75"/>
  <c r="B75" s="1"/>
  <c r="I74"/>
  <c r="B74" s="1"/>
  <c r="K73"/>
  <c r="B73"/>
  <c r="I72"/>
  <c r="B72" s="1"/>
  <c r="I71"/>
  <c r="B71" s="1"/>
  <c r="I70"/>
  <c r="B70" s="1"/>
  <c r="I69"/>
  <c r="B69" s="1"/>
  <c r="I68"/>
  <c r="B68" s="1"/>
  <c r="I67"/>
  <c r="B67" s="1"/>
  <c r="I66"/>
  <c r="B66" s="1"/>
  <c r="I65"/>
  <c r="B65" s="1"/>
  <c r="I64"/>
  <c r="B64" s="1"/>
  <c r="I63"/>
  <c r="B63" s="1"/>
  <c r="I62"/>
  <c r="B62" s="1"/>
  <c r="I61"/>
  <c r="B61" s="1"/>
  <c r="B60"/>
  <c r="I59"/>
  <c r="B59" s="1"/>
  <c r="I58"/>
  <c r="B58" s="1"/>
  <c r="K57"/>
  <c r="B57"/>
  <c r="I56"/>
  <c r="B56" s="1"/>
  <c r="I55"/>
  <c r="B55" s="1"/>
  <c r="I54"/>
  <c r="B54" s="1"/>
  <c r="I53"/>
  <c r="B53" s="1"/>
  <c r="I52"/>
  <c r="B52" s="1"/>
  <c r="I51"/>
  <c r="B51" s="1"/>
  <c r="I50"/>
  <c r="B50" s="1"/>
  <c r="Q50" s="1"/>
  <c r="I49"/>
  <c r="B49" s="1"/>
  <c r="I48"/>
  <c r="B48" s="1"/>
  <c r="Q48" s="1"/>
  <c r="I47"/>
  <c r="B47" s="1"/>
  <c r="I46"/>
  <c r="B46" s="1"/>
  <c r="I45"/>
  <c r="B45" s="1"/>
  <c r="I44"/>
  <c r="B44" s="1"/>
  <c r="I43"/>
  <c r="B43" s="1"/>
  <c r="I42"/>
  <c r="B42" s="1"/>
  <c r="I41"/>
  <c r="B41" s="1"/>
  <c r="I40"/>
  <c r="B40" s="1"/>
  <c r="Q40" s="1"/>
  <c r="I39"/>
  <c r="B39" s="1"/>
  <c r="I38"/>
  <c r="B38" s="1"/>
  <c r="I37"/>
  <c r="B37" s="1"/>
  <c r="I36"/>
  <c r="B36" s="1"/>
  <c r="I35"/>
  <c r="B35" s="1"/>
  <c r="I34"/>
  <c r="B34" s="1"/>
  <c r="I33"/>
  <c r="B33" s="1"/>
  <c r="I32"/>
  <c r="B32" s="1"/>
  <c r="I31"/>
  <c r="B31" s="1"/>
  <c r="I30"/>
  <c r="B30" s="1"/>
  <c r="I29"/>
  <c r="B29" s="1"/>
  <c r="I28"/>
  <c r="B28" s="1"/>
  <c r="I27"/>
  <c r="B27" s="1"/>
  <c r="I26"/>
  <c r="B26" s="1"/>
  <c r="I25"/>
  <c r="B25" s="1"/>
  <c r="I24"/>
  <c r="B24" s="1"/>
  <c r="I23"/>
  <c r="B23" s="1"/>
  <c r="I22"/>
  <c r="B22" s="1"/>
  <c r="I21"/>
  <c r="B21" s="1"/>
  <c r="I20"/>
  <c r="B20" s="1"/>
  <c r="I19"/>
  <c r="B19" s="1"/>
  <c r="I18"/>
  <c r="B18" s="1"/>
  <c r="I17"/>
  <c r="B17" s="1"/>
  <c r="I16"/>
  <c r="B16" s="1"/>
  <c r="I15"/>
  <c r="B15" s="1"/>
  <c r="I14"/>
  <c r="B14" s="1"/>
  <c r="I13"/>
  <c r="B13" s="1"/>
  <c r="I12"/>
  <c r="B12" s="1"/>
  <c r="I11"/>
  <c r="B11" s="1"/>
  <c r="B10"/>
  <c r="I9"/>
  <c r="B9" s="1"/>
  <c r="V143" i="1"/>
  <c r="F141"/>
  <c r="S140"/>
  <c r="R140"/>
  <c r="P140"/>
  <c r="O140"/>
  <c r="N140"/>
  <c r="M140"/>
  <c r="L140"/>
  <c r="K140"/>
  <c r="J140"/>
  <c r="H140"/>
  <c r="G140"/>
  <c r="Q140" s="1"/>
  <c r="S139"/>
  <c r="R139"/>
  <c r="P139"/>
  <c r="O139"/>
  <c r="N139"/>
  <c r="M139"/>
  <c r="L139"/>
  <c r="K139"/>
  <c r="J139"/>
  <c r="H139"/>
  <c r="G139"/>
  <c r="S138"/>
  <c r="R138"/>
  <c r="P138"/>
  <c r="O138"/>
  <c r="N138"/>
  <c r="M138"/>
  <c r="L138"/>
  <c r="K138"/>
  <c r="J138"/>
  <c r="H138"/>
  <c r="G138"/>
  <c r="S137"/>
  <c r="R137"/>
  <c r="P137"/>
  <c r="O137"/>
  <c r="N137"/>
  <c r="M137"/>
  <c r="L137"/>
  <c r="K137"/>
  <c r="J137"/>
  <c r="I137"/>
  <c r="H137"/>
  <c r="G137"/>
  <c r="Q137" s="1"/>
  <c r="S136"/>
  <c r="R136"/>
  <c r="P136"/>
  <c r="O136"/>
  <c r="N136"/>
  <c r="M136"/>
  <c r="L136"/>
  <c r="K136"/>
  <c r="J136"/>
  <c r="H136"/>
  <c r="G136"/>
  <c r="S135"/>
  <c r="R135"/>
  <c r="P135"/>
  <c r="O135"/>
  <c r="N135"/>
  <c r="M135"/>
  <c r="L135"/>
  <c r="K135"/>
  <c r="J135"/>
  <c r="H135"/>
  <c r="G135"/>
  <c r="Q135" s="1"/>
  <c r="S134"/>
  <c r="R134"/>
  <c r="P134"/>
  <c r="O134"/>
  <c r="N134"/>
  <c r="M134"/>
  <c r="L134"/>
  <c r="K134"/>
  <c r="J134"/>
  <c r="H134"/>
  <c r="G134"/>
  <c r="S133"/>
  <c r="R133"/>
  <c r="P133"/>
  <c r="O133"/>
  <c r="N133"/>
  <c r="M133"/>
  <c r="L133"/>
  <c r="K133"/>
  <c r="J133"/>
  <c r="H133"/>
  <c r="G133"/>
  <c r="Q133" s="1"/>
  <c r="S132"/>
  <c r="R132"/>
  <c r="P132"/>
  <c r="O132"/>
  <c r="N132"/>
  <c r="M132"/>
  <c r="L132"/>
  <c r="K132"/>
  <c r="J132"/>
  <c r="H132"/>
  <c r="G132"/>
  <c r="S131"/>
  <c r="R131"/>
  <c r="P131"/>
  <c r="O131"/>
  <c r="N131"/>
  <c r="M131"/>
  <c r="L131"/>
  <c r="K131"/>
  <c r="J131"/>
  <c r="H131"/>
  <c r="G131"/>
  <c r="Q131" s="1"/>
  <c r="S130"/>
  <c r="R130"/>
  <c r="P130"/>
  <c r="O130"/>
  <c r="N130"/>
  <c r="M130"/>
  <c r="L130"/>
  <c r="K130"/>
  <c r="J130"/>
  <c r="H130"/>
  <c r="G130"/>
  <c r="S129"/>
  <c r="S141" s="1"/>
  <c r="R129"/>
  <c r="R141" s="1"/>
  <c r="P129"/>
  <c r="P141" s="1"/>
  <c r="O129"/>
  <c r="O141" s="1"/>
  <c r="N129"/>
  <c r="M129"/>
  <c r="M141" s="1"/>
  <c r="L129"/>
  <c r="K129"/>
  <c r="J129"/>
  <c r="J141" s="1"/>
  <c r="H129"/>
  <c r="H141" s="1"/>
  <c r="G129"/>
  <c r="Q129" s="1"/>
  <c r="U90"/>
  <c r="U88"/>
  <c r="U86"/>
  <c r="U84"/>
  <c r="U75"/>
  <c r="U73"/>
  <c r="U69"/>
  <c r="U67"/>
  <c r="U62"/>
  <c r="U60"/>
  <c r="U58"/>
  <c r="U56"/>
  <c r="U52"/>
  <c r="U46"/>
  <c r="U44"/>
  <c r="U42"/>
  <c r="U40"/>
  <c r="U35"/>
  <c r="U29"/>
  <c r="U24"/>
  <c r="U20"/>
  <c r="U19"/>
  <c r="U18"/>
  <c r="U16"/>
  <c r="U14"/>
  <c r="V11"/>
  <c r="U11"/>
  <c r="S11"/>
  <c r="R11"/>
  <c r="Q11"/>
  <c r="P11"/>
  <c r="O11"/>
  <c r="N11"/>
  <c r="M11"/>
  <c r="L11"/>
  <c r="K11"/>
  <c r="J11"/>
  <c r="I11"/>
  <c r="H11"/>
  <c r="G11"/>
  <c r="F11"/>
  <c r="D11"/>
  <c r="V10"/>
  <c r="U10"/>
  <c r="S10"/>
  <c r="R10"/>
  <c r="Q10"/>
  <c r="P10"/>
  <c r="O10"/>
  <c r="N10"/>
  <c r="M10"/>
  <c r="L10"/>
  <c r="K10"/>
  <c r="J10"/>
  <c r="I10"/>
  <c r="H10"/>
  <c r="G10"/>
  <c r="F10"/>
  <c r="U9"/>
  <c r="S9"/>
  <c r="R9"/>
  <c r="P9"/>
  <c r="N9"/>
  <c r="K9"/>
  <c r="J9"/>
  <c r="I9"/>
  <c r="H9"/>
  <c r="G9"/>
  <c r="F9"/>
  <c r="S8"/>
  <c r="R8"/>
  <c r="Q8"/>
  <c r="P8"/>
  <c r="O8"/>
  <c r="N8"/>
  <c r="M8"/>
  <c r="L8"/>
  <c r="K8"/>
  <c r="J8"/>
  <c r="I8"/>
  <c r="H8"/>
  <c r="G8"/>
  <c r="I141" l="1"/>
  <c r="J90" i="4"/>
  <c r="Q76" i="3"/>
  <c r="U109"/>
  <c r="K141" i="1"/>
  <c r="Q139" i="3"/>
  <c r="P139" s="1"/>
  <c r="Q34"/>
  <c r="Q42"/>
  <c r="P42" s="1"/>
  <c r="K119"/>
  <c r="N141" i="1"/>
  <c r="L141"/>
  <c r="Q36" i="3"/>
  <c r="Q44"/>
  <c r="H44" s="1"/>
  <c r="K107"/>
  <c r="K107" i="8"/>
  <c r="I107" s="1"/>
  <c r="U111" i="3"/>
  <c r="H34"/>
  <c r="F23" i="8" s="1"/>
  <c r="P34" i="3"/>
  <c r="H36"/>
  <c r="F24" i="8" s="1"/>
  <c r="P36" i="3"/>
  <c r="Q38"/>
  <c r="H40"/>
  <c r="F28" i="8" s="1"/>
  <c r="P40" i="3"/>
  <c r="H42"/>
  <c r="F30" i="8" s="1"/>
  <c r="P44" i="3"/>
  <c r="Q46"/>
  <c r="H48"/>
  <c r="F35" i="8" s="1"/>
  <c r="P48" i="3"/>
  <c r="H50"/>
  <c r="F37" i="8" s="1"/>
  <c r="P50" i="3"/>
  <c r="H77"/>
  <c r="F53" i="8" s="1"/>
  <c r="P77" i="3"/>
  <c r="Q79"/>
  <c r="H108"/>
  <c r="F106" i="8" s="1"/>
  <c r="I106" s="1"/>
  <c r="P108" i="3"/>
  <c r="H112"/>
  <c r="F110" i="8" s="1"/>
  <c r="I110" s="1"/>
  <c r="P112" i="3"/>
  <c r="H114"/>
  <c r="F112" i="8" s="1"/>
  <c r="I112" s="1"/>
  <c r="P114" i="3"/>
  <c r="H116"/>
  <c r="F114" i="8" s="1"/>
  <c r="I114" s="1"/>
  <c r="P116" i="3"/>
  <c r="H118"/>
  <c r="F116" i="8" s="1"/>
  <c r="I116" s="1"/>
  <c r="P118" i="3"/>
  <c r="H136"/>
  <c r="F157" i="8" s="1"/>
  <c r="I157" s="1"/>
  <c r="P136" i="3"/>
  <c r="U97"/>
  <c r="H107"/>
  <c r="F107" i="8" s="1"/>
  <c r="P107" i="3"/>
  <c r="H109"/>
  <c r="F109" i="8" s="1"/>
  <c r="P109" i="3"/>
  <c r="H111"/>
  <c r="F111" i="8" s="1"/>
  <c r="P111" i="3"/>
  <c r="H76"/>
  <c r="P76"/>
  <c r="H96"/>
  <c r="F95" i="8" s="1"/>
  <c r="I95" s="1"/>
  <c r="P96" i="3"/>
  <c r="H110"/>
  <c r="F108" i="8" s="1"/>
  <c r="I108" s="1"/>
  <c r="P110" i="3"/>
  <c r="H139"/>
  <c r="F160" i="8" s="1"/>
  <c r="I160" s="1"/>
  <c r="J311" i="4"/>
  <c r="J337"/>
  <c r="T140" i="1"/>
  <c r="J64" i="4"/>
  <c r="X415"/>
  <c r="U12"/>
  <c r="Q10" i="3" s="1"/>
  <c r="U14" i="4"/>
  <c r="W14" s="1"/>
  <c r="AJ14" s="1"/>
  <c r="U16"/>
  <c r="W16" s="1"/>
  <c r="AJ16" s="1"/>
  <c r="U18"/>
  <c r="W18" s="1"/>
  <c r="AJ18" s="1"/>
  <c r="U20"/>
  <c r="Q14" i="3" s="1"/>
  <c r="U22" i="4"/>
  <c r="W22" s="1"/>
  <c r="AJ22" s="1"/>
  <c r="U24"/>
  <c r="Q17" i="3" s="1"/>
  <c r="U26" i="4"/>
  <c r="Q19" i="3" s="1"/>
  <c r="U28" i="4"/>
  <c r="Q21" i="3" s="1"/>
  <c r="U30" i="4"/>
  <c r="Q23" i="3" s="1"/>
  <c r="U32" i="4"/>
  <c r="Q25" i="3" s="1"/>
  <c r="U34" i="4"/>
  <c r="Q27" i="3" s="1"/>
  <c r="U36" i="4"/>
  <c r="Q29" i="3" s="1"/>
  <c r="U38" i="4"/>
  <c r="Q31" i="3" s="1"/>
  <c r="U42" i="4"/>
  <c r="Q32" i="3" s="1"/>
  <c r="W44" i="4"/>
  <c r="AJ44" s="1"/>
  <c r="W46"/>
  <c r="AJ46" s="1"/>
  <c r="W48"/>
  <c r="AJ48" s="1"/>
  <c r="W50"/>
  <c r="AJ50" s="1"/>
  <c r="W52"/>
  <c r="AJ52" s="1"/>
  <c r="W54"/>
  <c r="AJ54" s="1"/>
  <c r="W56"/>
  <c r="AJ56" s="1"/>
  <c r="W58"/>
  <c r="AJ58" s="1"/>
  <c r="W60"/>
  <c r="AJ60" s="1"/>
  <c r="W62"/>
  <c r="AJ62" s="1"/>
  <c r="U68"/>
  <c r="Q53" i="3" s="1"/>
  <c r="U70" i="4"/>
  <c r="W70" s="1"/>
  <c r="AJ70" s="1"/>
  <c r="U72"/>
  <c r="Q55" i="3" s="1"/>
  <c r="U74" i="4"/>
  <c r="W74" s="1"/>
  <c r="AJ74" s="1"/>
  <c r="U76"/>
  <c r="W76" s="1"/>
  <c r="AJ76" s="1"/>
  <c r="U78"/>
  <c r="Q61" i="3" s="1"/>
  <c r="U80" i="4"/>
  <c r="Q63" i="3" s="1"/>
  <c r="U82" i="4"/>
  <c r="Q64" i="3" s="1"/>
  <c r="U84" i="4"/>
  <c r="Q66" i="3" s="1"/>
  <c r="U86" i="4"/>
  <c r="Q68" i="3" s="1"/>
  <c r="U88" i="4"/>
  <c r="Q70" i="3" s="1"/>
  <c r="J112" i="4"/>
  <c r="W94"/>
  <c r="AJ94" s="1"/>
  <c r="W96"/>
  <c r="AJ96" s="1"/>
  <c r="W98"/>
  <c r="AJ98" s="1"/>
  <c r="W100"/>
  <c r="AJ100" s="1"/>
  <c r="W102"/>
  <c r="AJ102" s="1"/>
  <c r="W104"/>
  <c r="AJ104" s="1"/>
  <c r="W106"/>
  <c r="AJ106" s="1"/>
  <c r="W108"/>
  <c r="AJ108" s="1"/>
  <c r="W110"/>
  <c r="AJ110" s="1"/>
  <c r="W116"/>
  <c r="AJ116" s="1"/>
  <c r="U118"/>
  <c r="Q81" i="3" s="1"/>
  <c r="U120" i="4"/>
  <c r="W120" s="1"/>
  <c r="AJ120" s="1"/>
  <c r="U122"/>
  <c r="W122" s="1"/>
  <c r="AJ122" s="1"/>
  <c r="U124"/>
  <c r="Q83" i="3" s="1"/>
  <c r="U126" i="4"/>
  <c r="Q85" i="3" s="1"/>
  <c r="U128" i="4"/>
  <c r="Q87" i="3" s="1"/>
  <c r="U130" i="4"/>
  <c r="Q89" i="3" s="1"/>
  <c r="W136" i="4"/>
  <c r="AJ136" s="1"/>
  <c r="W139"/>
  <c r="AJ139" s="1"/>
  <c r="U141"/>
  <c r="Y90" i="3" s="1"/>
  <c r="U143" i="4"/>
  <c r="Q92" i="3" s="1"/>
  <c r="U145" i="4"/>
  <c r="X93" i="3" s="1"/>
  <c r="U147" i="4"/>
  <c r="Q94" i="3" s="1"/>
  <c r="U149" i="4"/>
  <c r="T93" i="3" s="1"/>
  <c r="H93" s="1"/>
  <c r="F94" i="8" s="1"/>
  <c r="U151" i="4"/>
  <c r="R95" i="3" s="1"/>
  <c r="U153" i="4"/>
  <c r="S95" i="3" s="1"/>
  <c r="U155" i="4"/>
  <c r="U157"/>
  <c r="V95" i="3" s="1"/>
  <c r="U95" s="1"/>
  <c r="U159" i="4"/>
  <c r="R97" i="3" s="1"/>
  <c r="U161" i="4"/>
  <c r="S97" i="3" s="1"/>
  <c r="U163" i="4"/>
  <c r="U167"/>
  <c r="Q98" i="3" s="1"/>
  <c r="U169" i="4"/>
  <c r="X99" i="3" s="1"/>
  <c r="U171" i="4"/>
  <c r="Q100" i="3" s="1"/>
  <c r="U173" i="4"/>
  <c r="T99" i="3" s="1"/>
  <c r="U175" i="4"/>
  <c r="Y99" i="3" s="1"/>
  <c r="U99" s="1"/>
  <c r="U177" i="4"/>
  <c r="X101" i="3" s="1"/>
  <c r="U179" i="4"/>
  <c r="Q102" i="3" s="1"/>
  <c r="U181" i="4"/>
  <c r="T101" i="3" s="1"/>
  <c r="U183" i="4"/>
  <c r="Y101" i="3" s="1"/>
  <c r="U101" s="1"/>
  <c r="U185" i="4"/>
  <c r="X103" i="3" s="1"/>
  <c r="U187" i="4"/>
  <c r="Q104" i="3" s="1"/>
  <c r="U189" i="4"/>
  <c r="T103" i="3" s="1"/>
  <c r="U191" i="4"/>
  <c r="Y103" i="3" s="1"/>
  <c r="U103" s="1"/>
  <c r="U193" i="4"/>
  <c r="X105" i="3" s="1"/>
  <c r="U195" i="4"/>
  <c r="Q106" i="3" s="1"/>
  <c r="U197" i="4"/>
  <c r="T105" i="3" s="1"/>
  <c r="U199" i="4"/>
  <c r="Y105" i="3" s="1"/>
  <c r="U105" s="1"/>
  <c r="W200" i="4"/>
  <c r="AJ200" s="1"/>
  <c r="W202"/>
  <c r="AJ202" s="1"/>
  <c r="W204"/>
  <c r="AJ204" s="1"/>
  <c r="W206"/>
  <c r="AJ206" s="1"/>
  <c r="W208"/>
  <c r="AJ208" s="1"/>
  <c r="W210"/>
  <c r="AJ210" s="1"/>
  <c r="W212"/>
  <c r="AJ212" s="1"/>
  <c r="W214"/>
  <c r="AJ214" s="1"/>
  <c r="W216"/>
  <c r="AJ216" s="1"/>
  <c r="W218"/>
  <c r="AJ218" s="1"/>
  <c r="W220"/>
  <c r="AJ220" s="1"/>
  <c r="W222"/>
  <c r="AJ222" s="1"/>
  <c r="W224"/>
  <c r="AJ224" s="1"/>
  <c r="W226"/>
  <c r="AJ226" s="1"/>
  <c r="W228"/>
  <c r="AJ228" s="1"/>
  <c r="W230"/>
  <c r="AJ230" s="1"/>
  <c r="W232"/>
  <c r="AJ232" s="1"/>
  <c r="W234"/>
  <c r="AJ234" s="1"/>
  <c r="W236"/>
  <c r="AJ236" s="1"/>
  <c r="W238"/>
  <c r="AJ238" s="1"/>
  <c r="W240"/>
  <c r="AJ240" s="1"/>
  <c r="W242"/>
  <c r="AJ242" s="1"/>
  <c r="W244"/>
  <c r="AJ244" s="1"/>
  <c r="W246"/>
  <c r="AJ246" s="1"/>
  <c r="W248"/>
  <c r="AJ248" s="1"/>
  <c r="W250"/>
  <c r="AJ250" s="1"/>
  <c r="W252"/>
  <c r="AJ252" s="1"/>
  <c r="W254"/>
  <c r="AJ254" s="1"/>
  <c r="W256"/>
  <c r="AJ256" s="1"/>
  <c r="W258"/>
  <c r="AJ258" s="1"/>
  <c r="W260"/>
  <c r="AJ260" s="1"/>
  <c r="W262"/>
  <c r="AJ262" s="1"/>
  <c r="W264"/>
  <c r="AJ264" s="1"/>
  <c r="W266"/>
  <c r="AJ266" s="1"/>
  <c r="W268"/>
  <c r="AJ268" s="1"/>
  <c r="U274"/>
  <c r="W274" s="1"/>
  <c r="AJ274" s="1"/>
  <c r="U276"/>
  <c r="S124" i="3" s="1"/>
  <c r="U278" i="4"/>
  <c r="U280"/>
  <c r="Y124" i="3" s="1"/>
  <c r="U282" i="4"/>
  <c r="W282" s="1"/>
  <c r="AJ282" s="1"/>
  <c r="U284"/>
  <c r="S126" i="3" s="1"/>
  <c r="U286" i="4"/>
  <c r="U288"/>
  <c r="Y126" i="3" s="1"/>
  <c r="U290" i="4"/>
  <c r="W290" s="1"/>
  <c r="AJ290" s="1"/>
  <c r="U292"/>
  <c r="S128" i="3" s="1"/>
  <c r="U294" i="4"/>
  <c r="U296"/>
  <c r="Y128" i="3" s="1"/>
  <c r="U128" s="1"/>
  <c r="U298" i="4"/>
  <c r="W298" s="1"/>
  <c r="AJ298" s="1"/>
  <c r="U300"/>
  <c r="S130" i="3" s="1"/>
  <c r="U302" i="4"/>
  <c r="U304"/>
  <c r="Y130" i="3" s="1"/>
  <c r="U130" s="1"/>
  <c r="U306" i="4"/>
  <c r="W306" s="1"/>
  <c r="AJ306" s="1"/>
  <c r="U308"/>
  <c r="S132" i="3" s="1"/>
  <c r="P132" s="1"/>
  <c r="U310" i="4"/>
  <c r="V132" i="3" s="1"/>
  <c r="U132" s="1"/>
  <c r="U314" i="4"/>
  <c r="Q134" i="3" s="1"/>
  <c r="W316" i="4"/>
  <c r="AJ316" s="1"/>
  <c r="W318"/>
  <c r="AJ318" s="1"/>
  <c r="W320"/>
  <c r="AJ320" s="1"/>
  <c r="W322"/>
  <c r="AJ322" s="1"/>
  <c r="W324"/>
  <c r="AJ324" s="1"/>
  <c r="W326"/>
  <c r="AJ326" s="1"/>
  <c r="W328"/>
  <c r="AJ328" s="1"/>
  <c r="W330"/>
  <c r="AJ330" s="1"/>
  <c r="W332"/>
  <c r="AJ332" s="1"/>
  <c r="W334"/>
  <c r="AJ334" s="1"/>
  <c r="W336"/>
  <c r="AJ336" s="1"/>
  <c r="U342"/>
  <c r="S142" i="3" s="1"/>
  <c r="U344" i="4"/>
  <c r="U346"/>
  <c r="V142" i="3" s="1"/>
  <c r="U142" s="1"/>
  <c r="U348" i="4"/>
  <c r="W348" s="1"/>
  <c r="AJ348" s="1"/>
  <c r="U350"/>
  <c r="S144" i="3" s="1"/>
  <c r="U352" i="4"/>
  <c r="U354"/>
  <c r="V144" i="3" s="1"/>
  <c r="U356" i="4"/>
  <c r="Q147" i="3" s="1"/>
  <c r="U358" i="4"/>
  <c r="W358" s="1"/>
  <c r="AJ358" s="1"/>
  <c r="U360"/>
  <c r="S148" i="3" s="1"/>
  <c r="U362" i="4"/>
  <c r="U364"/>
  <c r="V148" i="3" s="1"/>
  <c r="U366" i="4"/>
  <c r="W366" s="1"/>
  <c r="AJ366" s="1"/>
  <c r="U368"/>
  <c r="Q150" i="3" s="1"/>
  <c r="U370" i="4"/>
  <c r="W370" s="1"/>
  <c r="AJ370" s="1"/>
  <c r="U372"/>
  <c r="Q151" i="3" s="1"/>
  <c r="U374" i="4"/>
  <c r="W374" s="1"/>
  <c r="AJ374" s="1"/>
  <c r="U376"/>
  <c r="W376" s="1"/>
  <c r="AJ376" s="1"/>
  <c r="U378"/>
  <c r="S152" i="3" s="1"/>
  <c r="U380" i="4"/>
  <c r="Q154" i="3" s="1"/>
  <c r="U383" i="4"/>
  <c r="V152" i="3" s="1"/>
  <c r="U152" s="1"/>
  <c r="U385" i="4"/>
  <c r="Q156" i="3" s="1"/>
  <c r="U387" i="4"/>
  <c r="R157" i="3" s="1"/>
  <c r="U389" i="4"/>
  <c r="X157" i="3" s="1"/>
  <c r="U391" i="4"/>
  <c r="Q159" i="3" s="1"/>
  <c r="U393" i="4"/>
  <c r="U395"/>
  <c r="V157" i="3" s="1"/>
  <c r="U157" s="1"/>
  <c r="U397" i="4"/>
  <c r="X160" i="3" s="1"/>
  <c r="U399" i="4"/>
  <c r="Q161" i="3" s="1"/>
  <c r="U401" i="4"/>
  <c r="T160" i="3" s="1"/>
  <c r="U403" i="4"/>
  <c r="R162" i="3" s="1"/>
  <c r="U405" i="4"/>
  <c r="X162" i="3" s="1"/>
  <c r="U407" i="4"/>
  <c r="Q164" i="3" s="1"/>
  <c r="U409" i="4"/>
  <c r="T162" i="3" s="1"/>
  <c r="U411" i="4"/>
  <c r="Y162" i="3" s="1"/>
  <c r="U15" i="1"/>
  <c r="U30"/>
  <c r="U34"/>
  <c r="U39"/>
  <c r="U43"/>
  <c r="U54"/>
  <c r="U68"/>
  <c r="U85"/>
  <c r="U87"/>
  <c r="U89"/>
  <c r="V140"/>
  <c r="W140" s="1"/>
  <c r="U13"/>
  <c r="U17"/>
  <c r="U25"/>
  <c r="U41"/>
  <c r="U45"/>
  <c r="U51"/>
  <c r="U57"/>
  <c r="U59"/>
  <c r="U61"/>
  <c r="U63"/>
  <c r="U74"/>
  <c r="U76"/>
  <c r="U80"/>
  <c r="T131"/>
  <c r="T133"/>
  <c r="T135"/>
  <c r="T137"/>
  <c r="T129"/>
  <c r="Q130"/>
  <c r="Q132"/>
  <c r="T132" s="1"/>
  <c r="Q134"/>
  <c r="T134" s="1"/>
  <c r="Q136"/>
  <c r="T136" s="1"/>
  <c r="Q138"/>
  <c r="T138" s="1"/>
  <c r="Q139"/>
  <c r="T139" s="1"/>
  <c r="G141"/>
  <c r="K76" i="3"/>
  <c r="K108"/>
  <c r="K112"/>
  <c r="K116"/>
  <c r="K34"/>
  <c r="K40"/>
  <c r="K42"/>
  <c r="K48"/>
  <c r="K50"/>
  <c r="K96"/>
  <c r="K136"/>
  <c r="K139"/>
  <c r="U11" i="4"/>
  <c r="Q9" i="3" s="1"/>
  <c r="H9" s="1"/>
  <c r="U13" i="4"/>
  <c r="W13" s="1"/>
  <c r="AJ13" s="1"/>
  <c r="U15"/>
  <c r="Q12" i="3" s="1"/>
  <c r="U17" i="4"/>
  <c r="W17" s="1"/>
  <c r="AJ17" s="1"/>
  <c r="U19"/>
  <c r="Q13" i="3" s="1"/>
  <c r="U21" i="4"/>
  <c r="Q15" i="3" s="1"/>
  <c r="U23" i="4"/>
  <c r="Q16" i="3" s="1"/>
  <c r="U25" i="4"/>
  <c r="W25" s="1"/>
  <c r="AJ25" s="1"/>
  <c r="U27"/>
  <c r="Q20" i="3" s="1"/>
  <c r="U29" i="4"/>
  <c r="W29" s="1"/>
  <c r="AJ29" s="1"/>
  <c r="U31"/>
  <c r="Q24" i="3" s="1"/>
  <c r="U33" i="4"/>
  <c r="W33" s="1"/>
  <c r="AJ33" s="1"/>
  <c r="U35"/>
  <c r="Q28" i="3" s="1"/>
  <c r="U37" i="4"/>
  <c r="W37" s="1"/>
  <c r="AJ37" s="1"/>
  <c r="H415"/>
  <c r="J39"/>
  <c r="L415"/>
  <c r="N415"/>
  <c r="P415"/>
  <c r="R415"/>
  <c r="T415"/>
  <c r="Y415"/>
  <c r="AA415"/>
  <c r="AC415"/>
  <c r="AE415"/>
  <c r="AG415"/>
  <c r="AI415"/>
  <c r="U43"/>
  <c r="Q33" i="3" s="1"/>
  <c r="U45" i="4"/>
  <c r="Q35" i="3" s="1"/>
  <c r="U47" i="4"/>
  <c r="Q37" i="3" s="1"/>
  <c r="U49" i="4"/>
  <c r="W49" s="1"/>
  <c r="AJ49" s="1"/>
  <c r="U51"/>
  <c r="Q39" i="3" s="1"/>
  <c r="U53" i="4"/>
  <c r="Q41" i="3" s="1"/>
  <c r="U55" i="4"/>
  <c r="Q43" i="3" s="1"/>
  <c r="U57" i="4"/>
  <c r="Q45" i="3" s="1"/>
  <c r="U59" i="4"/>
  <c r="Q47" i="3" s="1"/>
  <c r="U61" i="4"/>
  <c r="Q49" i="3" s="1"/>
  <c r="U63" i="4"/>
  <c r="Q51" i="3" s="1"/>
  <c r="U67" i="4"/>
  <c r="Q52" i="3" s="1"/>
  <c r="U69" i="4"/>
  <c r="W69" s="1"/>
  <c r="AJ69" s="1"/>
  <c r="U71"/>
  <c r="W71" s="1"/>
  <c r="AJ71" s="1"/>
  <c r="U73"/>
  <c r="Q56" i="3" s="1"/>
  <c r="U75" i="4"/>
  <c r="Q59" i="3" s="1"/>
  <c r="U77" i="4"/>
  <c r="S57" i="3" s="1"/>
  <c r="U79" i="4"/>
  <c r="Q62" i="3" s="1"/>
  <c r="U81" i="4"/>
  <c r="S60" i="3" s="1"/>
  <c r="P60" s="1"/>
  <c r="U83" i="4"/>
  <c r="Q65" i="3" s="1"/>
  <c r="U85" i="4"/>
  <c r="Q67" i="3" s="1"/>
  <c r="U87" i="4"/>
  <c r="Q69" i="3" s="1"/>
  <c r="U89" i="4"/>
  <c r="Q71" i="3" s="1"/>
  <c r="U93" i="4"/>
  <c r="W93" s="1"/>
  <c r="U95"/>
  <c r="W95" s="1"/>
  <c r="AJ95" s="1"/>
  <c r="U97"/>
  <c r="W97" s="1"/>
  <c r="AJ97" s="1"/>
  <c r="U99"/>
  <c r="W99" s="1"/>
  <c r="AJ99" s="1"/>
  <c r="U101"/>
  <c r="Q72" i="3" s="1"/>
  <c r="U103" i="4"/>
  <c r="X73" i="3" s="1"/>
  <c r="U105" i="4"/>
  <c r="Q74" i="3" s="1"/>
  <c r="U107" i="4"/>
  <c r="W107" s="1"/>
  <c r="AJ107" s="1"/>
  <c r="U109"/>
  <c r="W109" s="1"/>
  <c r="AJ109" s="1"/>
  <c r="U111"/>
  <c r="T73" i="3" s="1"/>
  <c r="U115" i="4"/>
  <c r="Q78" i="3" s="1"/>
  <c r="U117" i="4"/>
  <c r="Q80" i="3" s="1"/>
  <c r="U119" i="4"/>
  <c r="W119" s="1"/>
  <c r="AJ119" s="1"/>
  <c r="U121"/>
  <c r="W121" s="1"/>
  <c r="AJ121" s="1"/>
  <c r="U123"/>
  <c r="Q82" i="3" s="1"/>
  <c r="U125" i="4"/>
  <c r="Q84" i="3" s="1"/>
  <c r="U127" i="4"/>
  <c r="Q86" i="3" s="1"/>
  <c r="U129" i="4"/>
  <c r="Q88" i="3" s="1"/>
  <c r="J131" i="4"/>
  <c r="J270"/>
  <c r="W134"/>
  <c r="U135"/>
  <c r="X90" i="3" s="1"/>
  <c r="H90" s="1"/>
  <c r="F91" i="8" s="1"/>
  <c r="U137" i="4"/>
  <c r="Q91" i="3" s="1"/>
  <c r="W138" i="4"/>
  <c r="AJ138" s="1"/>
  <c r="W140"/>
  <c r="AJ140" s="1"/>
  <c r="R19" i="1"/>
  <c r="W142" i="4"/>
  <c r="AJ142" s="1"/>
  <c r="W144"/>
  <c r="AJ144" s="1"/>
  <c r="W146"/>
  <c r="AJ146" s="1"/>
  <c r="W148"/>
  <c r="AJ148" s="1"/>
  <c r="W150"/>
  <c r="AJ150" s="1"/>
  <c r="W152"/>
  <c r="AJ152" s="1"/>
  <c r="W154"/>
  <c r="AJ154" s="1"/>
  <c r="W156"/>
  <c r="AJ156" s="1"/>
  <c r="W158"/>
  <c r="AJ158" s="1"/>
  <c r="W160"/>
  <c r="AJ160" s="1"/>
  <c r="W162"/>
  <c r="AJ162" s="1"/>
  <c r="W164"/>
  <c r="AJ164" s="1"/>
  <c r="W67"/>
  <c r="W165"/>
  <c r="AJ165" s="1"/>
  <c r="W166"/>
  <c r="AJ166" s="1"/>
  <c r="W168"/>
  <c r="AJ168" s="1"/>
  <c r="W170"/>
  <c r="AJ170" s="1"/>
  <c r="W172"/>
  <c r="AJ172" s="1"/>
  <c r="W174"/>
  <c r="AJ174" s="1"/>
  <c r="W176"/>
  <c r="AJ176" s="1"/>
  <c r="W178"/>
  <c r="AJ178" s="1"/>
  <c r="W180"/>
  <c r="AJ180" s="1"/>
  <c r="W182"/>
  <c r="AJ182" s="1"/>
  <c r="W184"/>
  <c r="AJ184" s="1"/>
  <c r="W186"/>
  <c r="AJ186" s="1"/>
  <c r="W188"/>
  <c r="AJ188" s="1"/>
  <c r="W190"/>
  <c r="AJ190" s="1"/>
  <c r="W192"/>
  <c r="AJ192" s="1"/>
  <c r="W194"/>
  <c r="AJ194" s="1"/>
  <c r="W196"/>
  <c r="AJ196" s="1"/>
  <c r="W198"/>
  <c r="AJ198" s="1"/>
  <c r="W201"/>
  <c r="AJ201" s="1"/>
  <c r="W203"/>
  <c r="AJ203" s="1"/>
  <c r="W205"/>
  <c r="AJ205" s="1"/>
  <c r="W207"/>
  <c r="AJ207" s="1"/>
  <c r="W209"/>
  <c r="AJ209" s="1"/>
  <c r="W211"/>
  <c r="AJ211" s="1"/>
  <c r="W213"/>
  <c r="AJ213" s="1"/>
  <c r="W215"/>
  <c r="AJ215" s="1"/>
  <c r="W217"/>
  <c r="AJ217" s="1"/>
  <c r="W219"/>
  <c r="AJ219" s="1"/>
  <c r="W221"/>
  <c r="AJ221" s="1"/>
  <c r="U223"/>
  <c r="R113" i="3" s="1"/>
  <c r="U225" i="4"/>
  <c r="S113" i="3" s="1"/>
  <c r="U227" i="4"/>
  <c r="U229"/>
  <c r="V113" i="3" s="1"/>
  <c r="U113" s="1"/>
  <c r="U231" i="4"/>
  <c r="R115" i="3" s="1"/>
  <c r="U233" i="4"/>
  <c r="S115" i="3" s="1"/>
  <c r="U235" i="4"/>
  <c r="U237"/>
  <c r="V115" i="3" s="1"/>
  <c r="U115" s="1"/>
  <c r="U239" i="4"/>
  <c r="R117" i="3" s="1"/>
  <c r="U241" i="4"/>
  <c r="S117" i="3" s="1"/>
  <c r="U243" i="4"/>
  <c r="U245"/>
  <c r="V117" i="3" s="1"/>
  <c r="U117" s="1"/>
  <c r="U247" i="4"/>
  <c r="X119" i="3" s="1"/>
  <c r="U249" i="4"/>
  <c r="W249" s="1"/>
  <c r="AJ249" s="1"/>
  <c r="U251"/>
  <c r="T119" i="3" s="1"/>
  <c r="U253" i="4"/>
  <c r="Y119" i="3" s="1"/>
  <c r="U119" s="1"/>
  <c r="U255" i="4"/>
  <c r="X120" i="3" s="1"/>
  <c r="U257" i="4"/>
  <c r="Q121" i="3" s="1"/>
  <c r="U259" i="4"/>
  <c r="T120" i="3" s="1"/>
  <c r="U261" i="4"/>
  <c r="Y120" i="3" s="1"/>
  <c r="U120" s="1"/>
  <c r="U263" i="4"/>
  <c r="X122" i="3" s="1"/>
  <c r="U265" i="4"/>
  <c r="Q123" i="3" s="1"/>
  <c r="U267" i="4"/>
  <c r="T122" i="3" s="1"/>
  <c r="U269" i="4"/>
  <c r="Y122" i="3" s="1"/>
  <c r="U122" s="1"/>
  <c r="U273" i="4"/>
  <c r="U275"/>
  <c r="X124" i="3" s="1"/>
  <c r="U277" i="4"/>
  <c r="U279"/>
  <c r="V124" i="3" s="1"/>
  <c r="U124" s="1"/>
  <c r="U281" i="4"/>
  <c r="R126" i="3" s="1"/>
  <c r="U283" i="4"/>
  <c r="X126" i="3" s="1"/>
  <c r="U285" i="4"/>
  <c r="U287"/>
  <c r="V126" i="3" s="1"/>
  <c r="U289" i="4"/>
  <c r="R128" i="3" s="1"/>
  <c r="U291" i="4"/>
  <c r="X128" i="3" s="1"/>
  <c r="U293" i="4"/>
  <c r="W295"/>
  <c r="AJ295" s="1"/>
  <c r="W297"/>
  <c r="AJ297" s="1"/>
  <c r="W299"/>
  <c r="AJ299" s="1"/>
  <c r="W301"/>
  <c r="AJ301" s="1"/>
  <c r="W303"/>
  <c r="AJ303" s="1"/>
  <c r="W305"/>
  <c r="AJ305" s="1"/>
  <c r="W307"/>
  <c r="AJ307" s="1"/>
  <c r="W309"/>
  <c r="AJ309" s="1"/>
  <c r="W314"/>
  <c r="U315"/>
  <c r="R135" i="3" s="1"/>
  <c r="U317" i="4"/>
  <c r="X135" i="3" s="1"/>
  <c r="U319" i="4"/>
  <c r="Q137" i="3" s="1"/>
  <c r="U321" i="4"/>
  <c r="T135" i="3" s="1"/>
  <c r="U323" i="4"/>
  <c r="R138" i="3" s="1"/>
  <c r="U325" i="4"/>
  <c r="X138" i="3" s="1"/>
  <c r="U327" i="4"/>
  <c r="U329"/>
  <c r="V138" i="3" s="1"/>
  <c r="U138" s="1"/>
  <c r="U331" i="4"/>
  <c r="W331" s="1"/>
  <c r="AJ331" s="1"/>
  <c r="U333"/>
  <c r="S140" i="3" s="1"/>
  <c r="U335" i="4"/>
  <c r="T140" i="3" s="1"/>
  <c r="J412" i="4"/>
  <c r="W340"/>
  <c r="U341"/>
  <c r="X142" i="3" s="1"/>
  <c r="U343" i="4"/>
  <c r="Q143" i="3" s="1"/>
  <c r="U345" i="4"/>
  <c r="T142" i="3" s="1"/>
  <c r="U347" i="4"/>
  <c r="R144" i="3" s="1"/>
  <c r="U349" i="4"/>
  <c r="X144" i="3" s="1"/>
  <c r="U351" i="4"/>
  <c r="Q145" i="3" s="1"/>
  <c r="U353" i="4"/>
  <c r="T144" i="3" s="1"/>
  <c r="U355" i="4"/>
  <c r="Y144" i="3" s="1"/>
  <c r="U357" i="4"/>
  <c r="R148" i="3" s="1"/>
  <c r="U359" i="4"/>
  <c r="X148" i="3" s="1"/>
  <c r="U361" i="4"/>
  <c r="Q149" i="3" s="1"/>
  <c r="U363" i="4"/>
  <c r="T148" i="3" s="1"/>
  <c r="U365" i="4"/>
  <c r="Y148" i="3" s="1"/>
  <c r="U367" i="4"/>
  <c r="W367" s="1"/>
  <c r="AJ367" s="1"/>
  <c r="U369"/>
  <c r="W369" s="1"/>
  <c r="AJ369" s="1"/>
  <c r="U371"/>
  <c r="W371" s="1"/>
  <c r="AJ371" s="1"/>
  <c r="U373"/>
  <c r="W373" s="1"/>
  <c r="AJ373" s="1"/>
  <c r="U375"/>
  <c r="R152" i="3" s="1"/>
  <c r="U377" i="4"/>
  <c r="X152" i="3" s="1"/>
  <c r="U379" i="4"/>
  <c r="Q153" i="3" s="1"/>
  <c r="U381" i="4"/>
  <c r="W382"/>
  <c r="AJ382" s="1"/>
  <c r="W384"/>
  <c r="AJ384" s="1"/>
  <c r="U386"/>
  <c r="W155" i="3" s="1"/>
  <c r="U388" i="4"/>
  <c r="W388" s="1"/>
  <c r="AJ388" s="1"/>
  <c r="U390"/>
  <c r="S157" i="3" s="1"/>
  <c r="U392" i="4"/>
  <c r="W392" s="1"/>
  <c r="AJ392" s="1"/>
  <c r="U394"/>
  <c r="T157" i="3" s="1"/>
  <c r="U396" i="4"/>
  <c r="U398"/>
  <c r="S160" i="3" s="1"/>
  <c r="U400" i="4"/>
  <c r="U402"/>
  <c r="V160" i="3" s="1"/>
  <c r="U160" s="1"/>
  <c r="U404" i="4"/>
  <c r="Q163" i="3" s="1"/>
  <c r="U406" i="4"/>
  <c r="S162" i="3" s="1"/>
  <c r="U408" i="4"/>
  <c r="U410"/>
  <c r="V162" i="3" s="1"/>
  <c r="AJ418" i="4"/>
  <c r="AJ419" s="1"/>
  <c r="F31" i="8" l="1"/>
  <c r="K44" i="3"/>
  <c r="U126"/>
  <c r="K118"/>
  <c r="K36"/>
  <c r="K110"/>
  <c r="U162"/>
  <c r="K114"/>
  <c r="P73"/>
  <c r="K77"/>
  <c r="P105"/>
  <c r="I53" i="8"/>
  <c r="I37"/>
  <c r="I35"/>
  <c r="I24"/>
  <c r="I23"/>
  <c r="I31"/>
  <c r="I30"/>
  <c r="I28"/>
  <c r="H103" i="3"/>
  <c r="F103" i="8" s="1"/>
  <c r="P101" i="3"/>
  <c r="H99"/>
  <c r="F100" i="8" s="1"/>
  <c r="H122" i="3"/>
  <c r="F122" i="8" s="1"/>
  <c r="H120" i="3"/>
  <c r="F120" i="8" s="1"/>
  <c r="H119" i="3"/>
  <c r="F118" i="8" s="1"/>
  <c r="H153" i="3"/>
  <c r="F171" i="8" s="1"/>
  <c r="I171" s="1"/>
  <c r="P153" i="3"/>
  <c r="H143"/>
  <c r="F163" i="8" s="1"/>
  <c r="I163" s="1"/>
  <c r="P143" i="3"/>
  <c r="H137"/>
  <c r="F158" i="8" s="1"/>
  <c r="I158" s="1"/>
  <c r="P137" i="3"/>
  <c r="H91"/>
  <c r="F90" i="8" s="1"/>
  <c r="I90" s="1"/>
  <c r="P91" i="3"/>
  <c r="H86"/>
  <c r="F86" i="8" s="1"/>
  <c r="I86" s="1"/>
  <c r="P86" i="3"/>
  <c r="H82"/>
  <c r="F82" i="8" s="1"/>
  <c r="I82" s="1"/>
  <c r="P82" i="3"/>
  <c r="H78"/>
  <c r="F78" i="8" s="1"/>
  <c r="P78" i="3"/>
  <c r="H74"/>
  <c r="F54" i="8" s="1"/>
  <c r="P74" i="3"/>
  <c r="H72"/>
  <c r="F52" i="8" s="1"/>
  <c r="P72" i="3"/>
  <c r="H69"/>
  <c r="K69" s="1"/>
  <c r="P69"/>
  <c r="H65"/>
  <c r="P65"/>
  <c r="H62"/>
  <c r="F45" i="8" s="1"/>
  <c r="P62" i="3"/>
  <c r="H59"/>
  <c r="F42" i="8" s="1"/>
  <c r="P59" i="3"/>
  <c r="H52"/>
  <c r="F39" i="8" s="1"/>
  <c r="P52" i="3"/>
  <c r="H49"/>
  <c r="F36" i="8" s="1"/>
  <c r="P49" i="3"/>
  <c r="H45"/>
  <c r="F32" i="8" s="1"/>
  <c r="P45" i="3"/>
  <c r="H41"/>
  <c r="F29" i="8" s="1"/>
  <c r="P41" i="3"/>
  <c r="H35"/>
  <c r="K35" s="1"/>
  <c r="P35"/>
  <c r="H28"/>
  <c r="F19" i="8" s="1"/>
  <c r="P28" i="3"/>
  <c r="H24"/>
  <c r="P24"/>
  <c r="H20"/>
  <c r="F15" i="8" s="1"/>
  <c r="P20" i="3"/>
  <c r="H16"/>
  <c r="P16"/>
  <c r="H13"/>
  <c r="F12" i="8" s="1"/>
  <c r="P13" i="3"/>
  <c r="H12"/>
  <c r="P12"/>
  <c r="P9"/>
  <c r="H156"/>
  <c r="F174" i="8" s="1"/>
  <c r="I174" s="1"/>
  <c r="P156" i="3"/>
  <c r="H154"/>
  <c r="P154"/>
  <c r="H151"/>
  <c r="P151"/>
  <c r="H150"/>
  <c r="K150" s="1"/>
  <c r="P150"/>
  <c r="H147"/>
  <c r="F168" i="8" s="1"/>
  <c r="I168" s="1"/>
  <c r="P147" i="3"/>
  <c r="H106"/>
  <c r="F104" i="8" s="1"/>
  <c r="I104" s="1"/>
  <c r="P106" i="3"/>
  <c r="H104"/>
  <c r="F102" i="8" s="1"/>
  <c r="I102" s="1"/>
  <c r="P104" i="3"/>
  <c r="H102"/>
  <c r="P102"/>
  <c r="H100"/>
  <c r="F99" i="8" s="1"/>
  <c r="I99" s="1"/>
  <c r="P100" i="3"/>
  <c r="H98"/>
  <c r="F98" i="8" s="1"/>
  <c r="I98" s="1"/>
  <c r="P98" i="3"/>
  <c r="H87"/>
  <c r="F87" i="8" s="1"/>
  <c r="I87" s="1"/>
  <c r="P87" i="3"/>
  <c r="H83"/>
  <c r="F83" i="8" s="1"/>
  <c r="I83" s="1"/>
  <c r="P83" i="3"/>
  <c r="H68"/>
  <c r="P68"/>
  <c r="H64"/>
  <c r="F47" i="8" s="1"/>
  <c r="P64" i="3"/>
  <c r="H61"/>
  <c r="P61"/>
  <c r="H32"/>
  <c r="F21" i="8" s="1"/>
  <c r="P32" i="3"/>
  <c r="H29"/>
  <c r="P29"/>
  <c r="H25"/>
  <c r="K25" s="1"/>
  <c r="P25"/>
  <c r="H21"/>
  <c r="P21"/>
  <c r="H17"/>
  <c r="K17" s="1"/>
  <c r="P17"/>
  <c r="H14"/>
  <c r="P14"/>
  <c r="H10"/>
  <c r="F10" i="8" s="1"/>
  <c r="P10" i="3"/>
  <c r="H145"/>
  <c r="F166" i="8" s="1"/>
  <c r="I166" s="1"/>
  <c r="P145" i="3"/>
  <c r="H163"/>
  <c r="F179" i="8" s="1"/>
  <c r="I179" s="1"/>
  <c r="P163" i="3"/>
  <c r="H149"/>
  <c r="F169" i="8" s="1"/>
  <c r="I169" s="1"/>
  <c r="P149" i="3"/>
  <c r="H123"/>
  <c r="F121" i="8" s="1"/>
  <c r="I121" s="1"/>
  <c r="P123" i="3"/>
  <c r="H121"/>
  <c r="F119" i="8" s="1"/>
  <c r="I119" s="1"/>
  <c r="P121" i="3"/>
  <c r="H88"/>
  <c r="F88" i="8" s="1"/>
  <c r="I88" s="1"/>
  <c r="P88" i="3"/>
  <c r="H84"/>
  <c r="F84" i="8" s="1"/>
  <c r="I84" s="1"/>
  <c r="P84" i="3"/>
  <c r="H80"/>
  <c r="F80" i="8" s="1"/>
  <c r="I80" s="1"/>
  <c r="P80" i="3"/>
  <c r="H71"/>
  <c r="P71"/>
  <c r="H67"/>
  <c r="F49" i="8" s="1"/>
  <c r="P67" i="3"/>
  <c r="H56"/>
  <c r="P56"/>
  <c r="H51"/>
  <c r="F38" i="8" s="1"/>
  <c r="P51" i="3"/>
  <c r="H47"/>
  <c r="F34" i="8" s="1"/>
  <c r="P47" i="3"/>
  <c r="H43"/>
  <c r="K43" s="1"/>
  <c r="P43"/>
  <c r="H39"/>
  <c r="F27" i="8" s="1"/>
  <c r="P39" i="3"/>
  <c r="H37"/>
  <c r="F25" i="8" s="1"/>
  <c r="P37" i="3"/>
  <c r="H33"/>
  <c r="F22" i="8" s="1"/>
  <c r="P33" i="3"/>
  <c r="H15"/>
  <c r="K15" s="1"/>
  <c r="P15"/>
  <c r="H164"/>
  <c r="F180" i="8" s="1"/>
  <c r="I180" s="1"/>
  <c r="P164" i="3"/>
  <c r="H161"/>
  <c r="F177" i="8" s="1"/>
  <c r="I177" s="1"/>
  <c r="P161" i="3"/>
  <c r="H159"/>
  <c r="F175" i="8" s="1"/>
  <c r="I175" s="1"/>
  <c r="P159" i="3"/>
  <c r="H134"/>
  <c r="F156" i="8" s="1"/>
  <c r="I156" s="1"/>
  <c r="P134" i="3"/>
  <c r="H94"/>
  <c r="F93" i="8" s="1"/>
  <c r="I93" s="1"/>
  <c r="P94" i="3"/>
  <c r="H92"/>
  <c r="F92" i="8" s="1"/>
  <c r="I92" s="1"/>
  <c r="P92" i="3"/>
  <c r="H89"/>
  <c r="F89" i="8" s="1"/>
  <c r="I89" s="1"/>
  <c r="P89" i="3"/>
  <c r="H85"/>
  <c r="F85" i="8" s="1"/>
  <c r="I85" s="1"/>
  <c r="P85" i="3"/>
  <c r="H81"/>
  <c r="F81" i="8" s="1"/>
  <c r="I81" s="1"/>
  <c r="P81" i="3"/>
  <c r="H70"/>
  <c r="F51" i="8" s="1"/>
  <c r="P70" i="3"/>
  <c r="H66"/>
  <c r="F48" i="8" s="1"/>
  <c r="P66" i="3"/>
  <c r="H63"/>
  <c r="K63" s="1"/>
  <c r="P63"/>
  <c r="H55"/>
  <c r="F40" i="8" s="1"/>
  <c r="P55" i="3"/>
  <c r="H53"/>
  <c r="K53" s="1"/>
  <c r="P53"/>
  <c r="H31"/>
  <c r="P31"/>
  <c r="H27"/>
  <c r="P27"/>
  <c r="H23"/>
  <c r="P23"/>
  <c r="H19"/>
  <c r="K19" s="1"/>
  <c r="P19"/>
  <c r="W162"/>
  <c r="W160"/>
  <c r="W396" i="4"/>
  <c r="AJ396" s="1"/>
  <c r="R160" i="3"/>
  <c r="R165" s="1"/>
  <c r="W152"/>
  <c r="P152" s="1"/>
  <c r="H140"/>
  <c r="P140"/>
  <c r="P155"/>
  <c r="H155"/>
  <c r="W138"/>
  <c r="H135"/>
  <c r="F159" i="8" s="1"/>
  <c r="P135" i="3"/>
  <c r="W128"/>
  <c r="W126"/>
  <c r="W124"/>
  <c r="W273" i="4"/>
  <c r="R124" i="3"/>
  <c r="W117"/>
  <c r="P117" s="1"/>
  <c r="W115"/>
  <c r="W113"/>
  <c r="W157"/>
  <c r="P157" s="1"/>
  <c r="U148"/>
  <c r="W144"/>
  <c r="W142"/>
  <c r="W302" i="4"/>
  <c r="AJ302" s="1"/>
  <c r="T130" i="3"/>
  <c r="H130" s="1"/>
  <c r="F153" i="8" s="1"/>
  <c r="W294" i="4"/>
  <c r="AJ294" s="1"/>
  <c r="T128" i="3"/>
  <c r="H128" s="1"/>
  <c r="F151" i="8" s="1"/>
  <c r="W286" i="4"/>
  <c r="AJ286" s="1"/>
  <c r="T126" i="3"/>
  <c r="T165" s="1"/>
  <c r="W278" i="4"/>
  <c r="AJ278" s="1"/>
  <c r="T124" i="3"/>
  <c r="Y165"/>
  <c r="P122"/>
  <c r="P120"/>
  <c r="P119"/>
  <c r="H105"/>
  <c r="F105" i="8" s="1"/>
  <c r="P103" i="3"/>
  <c r="H101"/>
  <c r="F101" i="8" s="1"/>
  <c r="P99" i="3"/>
  <c r="P93"/>
  <c r="V165"/>
  <c r="Q131"/>
  <c r="Q58"/>
  <c r="H132"/>
  <c r="F155" i="8" s="1"/>
  <c r="P130" i="3"/>
  <c r="P90"/>
  <c r="Q133"/>
  <c r="Q127"/>
  <c r="Q75"/>
  <c r="H38"/>
  <c r="P38"/>
  <c r="Q30"/>
  <c r="Q26"/>
  <c r="Q22"/>
  <c r="Q18"/>
  <c r="X165"/>
  <c r="H60"/>
  <c r="F46" i="8" s="1"/>
  <c r="S165" i="3"/>
  <c r="P57"/>
  <c r="H57"/>
  <c r="F43" i="8" s="1"/>
  <c r="Q141" i="1"/>
  <c r="H162" i="3"/>
  <c r="F181" i="8" s="1"/>
  <c r="P162" i="3"/>
  <c r="W148"/>
  <c r="U144"/>
  <c r="W97"/>
  <c r="P97" s="1"/>
  <c r="W95"/>
  <c r="U90"/>
  <c r="Q158"/>
  <c r="Q146"/>
  <c r="Q11"/>
  <c r="H73"/>
  <c r="F56" i="8" s="1"/>
  <c r="Q141" i="3"/>
  <c r="Q129"/>
  <c r="Q125"/>
  <c r="H79"/>
  <c r="P79"/>
  <c r="Q54"/>
  <c r="H46"/>
  <c r="P46"/>
  <c r="K164"/>
  <c r="K159"/>
  <c r="K94"/>
  <c r="K89"/>
  <c r="K85"/>
  <c r="K81"/>
  <c r="K66"/>
  <c r="K55"/>
  <c r="K31"/>
  <c r="K27"/>
  <c r="K23"/>
  <c r="K156"/>
  <c r="K151"/>
  <c r="K147"/>
  <c r="K104"/>
  <c r="K102"/>
  <c r="K100"/>
  <c r="K87"/>
  <c r="K68"/>
  <c r="K61"/>
  <c r="K32"/>
  <c r="K29"/>
  <c r="K21"/>
  <c r="K14"/>
  <c r="W408" i="4"/>
  <c r="AJ408" s="1"/>
  <c r="W400"/>
  <c r="AJ400" s="1"/>
  <c r="W353"/>
  <c r="AJ353" s="1"/>
  <c r="W345"/>
  <c r="AJ345" s="1"/>
  <c r="W137"/>
  <c r="AJ137" s="1"/>
  <c r="W57"/>
  <c r="AJ57" s="1"/>
  <c r="W411"/>
  <c r="AJ411" s="1"/>
  <c r="W407"/>
  <c r="AJ407" s="1"/>
  <c r="W403"/>
  <c r="AJ403" s="1"/>
  <c r="W399"/>
  <c r="AJ399" s="1"/>
  <c r="W395"/>
  <c r="AJ395" s="1"/>
  <c r="W391"/>
  <c r="AJ391" s="1"/>
  <c r="W387"/>
  <c r="AJ387" s="1"/>
  <c r="W383"/>
  <c r="AJ383" s="1"/>
  <c r="W378"/>
  <c r="AJ378" s="1"/>
  <c r="W362"/>
  <c r="AJ362" s="1"/>
  <c r="W354"/>
  <c r="AJ354" s="1"/>
  <c r="W350"/>
  <c r="AJ350" s="1"/>
  <c r="W346"/>
  <c r="AJ346" s="1"/>
  <c r="W342"/>
  <c r="AJ342" s="1"/>
  <c r="W308"/>
  <c r="AJ308" s="1"/>
  <c r="W304"/>
  <c r="AJ304" s="1"/>
  <c r="W300"/>
  <c r="AJ300" s="1"/>
  <c r="W296"/>
  <c r="AJ296" s="1"/>
  <c r="W292"/>
  <c r="AJ292" s="1"/>
  <c r="W288"/>
  <c r="AJ288" s="1"/>
  <c r="W284"/>
  <c r="AJ284" s="1"/>
  <c r="W280"/>
  <c r="AJ280" s="1"/>
  <c r="W276"/>
  <c r="AJ276" s="1"/>
  <c r="W199"/>
  <c r="AJ199" s="1"/>
  <c r="W195"/>
  <c r="AJ195" s="1"/>
  <c r="W191"/>
  <c r="AJ191" s="1"/>
  <c r="W187"/>
  <c r="AJ187" s="1"/>
  <c r="W183"/>
  <c r="AJ183" s="1"/>
  <c r="W179"/>
  <c r="AJ179" s="1"/>
  <c r="W175"/>
  <c r="AJ175" s="1"/>
  <c r="W171"/>
  <c r="AJ171" s="1"/>
  <c r="W167"/>
  <c r="AJ167" s="1"/>
  <c r="W161"/>
  <c r="AJ161" s="1"/>
  <c r="W157"/>
  <c r="AJ157" s="1"/>
  <c r="W153"/>
  <c r="AJ153" s="1"/>
  <c r="W149"/>
  <c r="AJ149" s="1"/>
  <c r="W145"/>
  <c r="AJ145" s="1"/>
  <c r="W141"/>
  <c r="AJ141" s="1"/>
  <c r="W128"/>
  <c r="AJ128" s="1"/>
  <c r="W124"/>
  <c r="AJ124" s="1"/>
  <c r="W88"/>
  <c r="AJ88" s="1"/>
  <c r="W84"/>
  <c r="AJ84" s="1"/>
  <c r="W80"/>
  <c r="AJ80" s="1"/>
  <c r="W72"/>
  <c r="AJ72" s="1"/>
  <c r="W68"/>
  <c r="AJ68" s="1"/>
  <c r="W42"/>
  <c r="AJ42" s="1"/>
  <c r="W36"/>
  <c r="AJ36" s="1"/>
  <c r="W32"/>
  <c r="AJ32" s="1"/>
  <c r="W28"/>
  <c r="AJ28" s="1"/>
  <c r="W24"/>
  <c r="AJ24" s="1"/>
  <c r="W20"/>
  <c r="AJ20" s="1"/>
  <c r="W12"/>
  <c r="AJ12" s="1"/>
  <c r="W404"/>
  <c r="AJ404" s="1"/>
  <c r="W357"/>
  <c r="AJ357" s="1"/>
  <c r="W349"/>
  <c r="AJ349" s="1"/>
  <c r="W341"/>
  <c r="AJ341" s="1"/>
  <c r="W61"/>
  <c r="AJ61" s="1"/>
  <c r="W53"/>
  <c r="AJ53" s="1"/>
  <c r="W45"/>
  <c r="AJ45" s="1"/>
  <c r="W409"/>
  <c r="AJ409" s="1"/>
  <c r="W405"/>
  <c r="AJ405" s="1"/>
  <c r="W401"/>
  <c r="AJ401" s="1"/>
  <c r="W397"/>
  <c r="AJ397" s="1"/>
  <c r="W393"/>
  <c r="AJ393" s="1"/>
  <c r="W389"/>
  <c r="AJ389" s="1"/>
  <c r="W385"/>
  <c r="AJ385" s="1"/>
  <c r="W380"/>
  <c r="AJ380" s="1"/>
  <c r="W372"/>
  <c r="AJ372" s="1"/>
  <c r="W368"/>
  <c r="AJ368" s="1"/>
  <c r="W364"/>
  <c r="AJ364" s="1"/>
  <c r="W360"/>
  <c r="AJ360" s="1"/>
  <c r="W356"/>
  <c r="AJ356" s="1"/>
  <c r="W352"/>
  <c r="AJ352" s="1"/>
  <c r="W344"/>
  <c r="AJ344" s="1"/>
  <c r="W310"/>
  <c r="AJ310" s="1"/>
  <c r="W197"/>
  <c r="AJ197" s="1"/>
  <c r="W193"/>
  <c r="AJ193" s="1"/>
  <c r="W189"/>
  <c r="AJ189" s="1"/>
  <c r="W185"/>
  <c r="AJ185" s="1"/>
  <c r="W181"/>
  <c r="AJ181" s="1"/>
  <c r="W177"/>
  <c r="AJ177" s="1"/>
  <c r="W173"/>
  <c r="AJ173" s="1"/>
  <c r="W169"/>
  <c r="AJ169" s="1"/>
  <c r="W163"/>
  <c r="AJ163" s="1"/>
  <c r="W159"/>
  <c r="AJ159" s="1"/>
  <c r="W155"/>
  <c r="AJ155" s="1"/>
  <c r="W151"/>
  <c r="AJ151" s="1"/>
  <c r="W147"/>
  <c r="AJ147" s="1"/>
  <c r="W143"/>
  <c r="AJ143" s="1"/>
  <c r="W130"/>
  <c r="AJ130" s="1"/>
  <c r="W126"/>
  <c r="AJ126" s="1"/>
  <c r="W118"/>
  <c r="AJ118" s="1"/>
  <c r="W86"/>
  <c r="AJ86" s="1"/>
  <c r="W82"/>
  <c r="AJ82" s="1"/>
  <c r="W78"/>
  <c r="AJ78" s="1"/>
  <c r="W38"/>
  <c r="AJ38" s="1"/>
  <c r="W34"/>
  <c r="AJ34" s="1"/>
  <c r="W30"/>
  <c r="AJ30" s="1"/>
  <c r="W26"/>
  <c r="AJ26" s="1"/>
  <c r="K153" i="3"/>
  <c r="K145"/>
  <c r="K137"/>
  <c r="K123"/>
  <c r="K121"/>
  <c r="K74"/>
  <c r="K72"/>
  <c r="K65"/>
  <c r="K62"/>
  <c r="K49"/>
  <c r="K45"/>
  <c r="K41"/>
  <c r="K28"/>
  <c r="K24"/>
  <c r="K13"/>
  <c r="K12"/>
  <c r="V138" i="1"/>
  <c r="W138" s="1"/>
  <c r="V134"/>
  <c r="W134" s="1"/>
  <c r="K149" i="3"/>
  <c r="AJ273" i="4"/>
  <c r="K84" i="3"/>
  <c r="K71"/>
  <c r="K56"/>
  <c r="K51"/>
  <c r="K47"/>
  <c r="K39"/>
  <c r="K33"/>
  <c r="V136" i="1"/>
  <c r="W136" s="1"/>
  <c r="V132"/>
  <c r="W132" s="1"/>
  <c r="K155" i="3"/>
  <c r="U412" i="4"/>
  <c r="W410"/>
  <c r="AJ410" s="1"/>
  <c r="W406"/>
  <c r="AJ406" s="1"/>
  <c r="W402"/>
  <c r="AJ402" s="1"/>
  <c r="W398"/>
  <c r="AJ398" s="1"/>
  <c r="W394"/>
  <c r="AJ394" s="1"/>
  <c r="W390"/>
  <c r="AJ390" s="1"/>
  <c r="W386"/>
  <c r="AJ386" s="1"/>
  <c r="AJ314"/>
  <c r="W333"/>
  <c r="AJ333" s="1"/>
  <c r="W329"/>
  <c r="AJ329" s="1"/>
  <c r="W325"/>
  <c r="AJ325" s="1"/>
  <c r="W321"/>
  <c r="AJ321" s="1"/>
  <c r="W317"/>
  <c r="AJ317" s="1"/>
  <c r="W379"/>
  <c r="AJ379" s="1"/>
  <c r="W375"/>
  <c r="AJ375" s="1"/>
  <c r="W363"/>
  <c r="AJ363" s="1"/>
  <c r="W359"/>
  <c r="AJ359" s="1"/>
  <c r="W355"/>
  <c r="AJ355" s="1"/>
  <c r="W351"/>
  <c r="AJ351" s="1"/>
  <c r="W347"/>
  <c r="AJ347" s="1"/>
  <c r="W343"/>
  <c r="AJ343" s="1"/>
  <c r="U337"/>
  <c r="W269"/>
  <c r="AJ269" s="1"/>
  <c r="W265"/>
  <c r="AJ265" s="1"/>
  <c r="W261"/>
  <c r="AJ261" s="1"/>
  <c r="W257"/>
  <c r="AJ257" s="1"/>
  <c r="W253"/>
  <c r="AJ253" s="1"/>
  <c r="W245"/>
  <c r="AJ245" s="1"/>
  <c r="W241"/>
  <c r="AJ241" s="1"/>
  <c r="W237"/>
  <c r="AJ237" s="1"/>
  <c r="W233"/>
  <c r="AJ233" s="1"/>
  <c r="W229"/>
  <c r="AJ229" s="1"/>
  <c r="W225"/>
  <c r="AJ225" s="1"/>
  <c r="W291"/>
  <c r="AJ291" s="1"/>
  <c r="W287"/>
  <c r="AJ287" s="1"/>
  <c r="W283"/>
  <c r="AJ283" s="1"/>
  <c r="W279"/>
  <c r="AJ279" s="1"/>
  <c r="W275"/>
  <c r="AJ275" s="1"/>
  <c r="AJ93"/>
  <c r="W43"/>
  <c r="AJ134"/>
  <c r="U131"/>
  <c r="U112"/>
  <c r="U90"/>
  <c r="U39"/>
  <c r="W135"/>
  <c r="AJ135" s="1"/>
  <c r="W105"/>
  <c r="AJ105" s="1"/>
  <c r="W101"/>
  <c r="AJ101" s="1"/>
  <c r="W63"/>
  <c r="AJ63" s="1"/>
  <c r="W59"/>
  <c r="AJ59" s="1"/>
  <c r="W55"/>
  <c r="AJ55" s="1"/>
  <c r="W51"/>
  <c r="AJ51" s="1"/>
  <c r="W47"/>
  <c r="AJ47" s="1"/>
  <c r="W127"/>
  <c r="AJ127" s="1"/>
  <c r="W123"/>
  <c r="AJ123" s="1"/>
  <c r="W115"/>
  <c r="W87"/>
  <c r="AJ87" s="1"/>
  <c r="W83"/>
  <c r="AJ83" s="1"/>
  <c r="W79"/>
  <c r="AJ79" s="1"/>
  <c r="W75"/>
  <c r="AJ75" s="1"/>
  <c r="U64"/>
  <c r="W35"/>
  <c r="AJ35" s="1"/>
  <c r="W31"/>
  <c r="AJ31" s="1"/>
  <c r="W27"/>
  <c r="AJ27" s="1"/>
  <c r="W23"/>
  <c r="AJ23" s="1"/>
  <c r="W19"/>
  <c r="AJ19" s="1"/>
  <c r="W15"/>
  <c r="AJ15" s="1"/>
  <c r="W11"/>
  <c r="Q125" i="1"/>
  <c r="M125"/>
  <c r="I125"/>
  <c r="S123"/>
  <c r="O123"/>
  <c r="K123"/>
  <c r="G123"/>
  <c r="Q121"/>
  <c r="M121"/>
  <c r="I121"/>
  <c r="Q119"/>
  <c r="M119"/>
  <c r="I119"/>
  <c r="S117"/>
  <c r="O117"/>
  <c r="K117"/>
  <c r="G117"/>
  <c r="Q113"/>
  <c r="M113"/>
  <c r="I113"/>
  <c r="S111"/>
  <c r="O111"/>
  <c r="K111"/>
  <c r="G111"/>
  <c r="Q109"/>
  <c r="M109"/>
  <c r="I109"/>
  <c r="S107"/>
  <c r="O107"/>
  <c r="K107"/>
  <c r="G107"/>
  <c r="Q102"/>
  <c r="M102"/>
  <c r="I102"/>
  <c r="S100"/>
  <c r="O100"/>
  <c r="K100"/>
  <c r="G100"/>
  <c r="Q98"/>
  <c r="M98"/>
  <c r="I98"/>
  <c r="S96"/>
  <c r="O96"/>
  <c r="K96"/>
  <c r="G96"/>
  <c r="Q90"/>
  <c r="M90"/>
  <c r="I90"/>
  <c r="S88"/>
  <c r="O88"/>
  <c r="K88"/>
  <c r="G88"/>
  <c r="Q86"/>
  <c r="M86"/>
  <c r="I86"/>
  <c r="S84"/>
  <c r="O84"/>
  <c r="K84"/>
  <c r="G84"/>
  <c r="Q75"/>
  <c r="M75"/>
  <c r="I75"/>
  <c r="S73"/>
  <c r="O73"/>
  <c r="K73"/>
  <c r="G73"/>
  <c r="Q69"/>
  <c r="M69"/>
  <c r="I69"/>
  <c r="S67"/>
  <c r="O67"/>
  <c r="K67"/>
  <c r="G67"/>
  <c r="Q62"/>
  <c r="M62"/>
  <c r="I62"/>
  <c r="S60"/>
  <c r="O60"/>
  <c r="K60"/>
  <c r="G60"/>
  <c r="Q58"/>
  <c r="M58"/>
  <c r="I58"/>
  <c r="S56"/>
  <c r="O56"/>
  <c r="K56"/>
  <c r="G56"/>
  <c r="O55"/>
  <c r="K55"/>
  <c r="G55"/>
  <c r="Q52"/>
  <c r="M52"/>
  <c r="I52"/>
  <c r="T130"/>
  <c r="O124"/>
  <c r="G124"/>
  <c r="O122"/>
  <c r="G122"/>
  <c r="O120"/>
  <c r="G120"/>
  <c r="O118"/>
  <c r="G118"/>
  <c r="U112"/>
  <c r="M112"/>
  <c r="F112"/>
  <c r="J112"/>
  <c r="N112"/>
  <c r="R112"/>
  <c r="U110"/>
  <c r="M110"/>
  <c r="F110"/>
  <c r="J110"/>
  <c r="N110"/>
  <c r="R110"/>
  <c r="U108"/>
  <c r="M108"/>
  <c r="F108"/>
  <c r="J108"/>
  <c r="N108"/>
  <c r="R108"/>
  <c r="U106"/>
  <c r="M106"/>
  <c r="F106"/>
  <c r="J106"/>
  <c r="N106"/>
  <c r="R106"/>
  <c r="O101"/>
  <c r="G101"/>
  <c r="O99"/>
  <c r="G99"/>
  <c r="O97"/>
  <c r="G97"/>
  <c r="O95"/>
  <c r="G95"/>
  <c r="O91"/>
  <c r="G91"/>
  <c r="O89"/>
  <c r="G89"/>
  <c r="O87"/>
  <c r="G87"/>
  <c r="O85"/>
  <c r="G85"/>
  <c r="Q80"/>
  <c r="Q81" s="1"/>
  <c r="I80"/>
  <c r="I81" s="1"/>
  <c r="H80"/>
  <c r="H81" s="1"/>
  <c r="L80"/>
  <c r="L81" s="1"/>
  <c r="P80"/>
  <c r="P81" s="1"/>
  <c r="M76"/>
  <c r="F76"/>
  <c r="J76"/>
  <c r="N76"/>
  <c r="R76"/>
  <c r="Q74"/>
  <c r="I74"/>
  <c r="H74"/>
  <c r="L74"/>
  <c r="P74"/>
  <c r="S68"/>
  <c r="K68"/>
  <c r="M63"/>
  <c r="F63"/>
  <c r="J63"/>
  <c r="N63"/>
  <c r="R63"/>
  <c r="Q61"/>
  <c r="I61"/>
  <c r="H61"/>
  <c r="L61"/>
  <c r="P61"/>
  <c r="M59"/>
  <c r="F59"/>
  <c r="J59"/>
  <c r="N59"/>
  <c r="R59"/>
  <c r="Q57"/>
  <c r="I57"/>
  <c r="H57"/>
  <c r="L57"/>
  <c r="P57"/>
  <c r="S54"/>
  <c r="K54"/>
  <c r="S53"/>
  <c r="K53"/>
  <c r="S51"/>
  <c r="K51"/>
  <c r="Q46"/>
  <c r="M46"/>
  <c r="I46"/>
  <c r="P45"/>
  <c r="L45"/>
  <c r="H45"/>
  <c r="S44"/>
  <c r="O44"/>
  <c r="K44"/>
  <c r="G44"/>
  <c r="N43"/>
  <c r="J43"/>
  <c r="F43"/>
  <c r="Q42"/>
  <c r="M42"/>
  <c r="I42"/>
  <c r="P41"/>
  <c r="L41"/>
  <c r="H41"/>
  <c r="S40"/>
  <c r="O40"/>
  <c r="K40"/>
  <c r="G40"/>
  <c r="N39"/>
  <c r="J39"/>
  <c r="F39"/>
  <c r="Q35"/>
  <c r="M35"/>
  <c r="I35"/>
  <c r="P34"/>
  <c r="L34"/>
  <c r="H34"/>
  <c r="P30"/>
  <c r="L30"/>
  <c r="H30"/>
  <c r="S29"/>
  <c r="O29"/>
  <c r="K29"/>
  <c r="G29"/>
  <c r="N25"/>
  <c r="J25"/>
  <c r="F25"/>
  <c r="Q24"/>
  <c r="M24"/>
  <c r="I24"/>
  <c r="S20"/>
  <c r="O20"/>
  <c r="K20"/>
  <c r="G20"/>
  <c r="N19"/>
  <c r="J19"/>
  <c r="F19"/>
  <c r="Q18"/>
  <c r="M18"/>
  <c r="I18"/>
  <c r="P17"/>
  <c r="L17"/>
  <c r="H17"/>
  <c r="S16"/>
  <c r="O16"/>
  <c r="K16"/>
  <c r="G16"/>
  <c r="N15"/>
  <c r="J15"/>
  <c r="F15"/>
  <c r="Q14"/>
  <c r="M14"/>
  <c r="I14"/>
  <c r="P13"/>
  <c r="L13"/>
  <c r="H13"/>
  <c r="S55"/>
  <c r="Q51"/>
  <c r="I51"/>
  <c r="H51"/>
  <c r="L51"/>
  <c r="P51"/>
  <c r="Q45"/>
  <c r="M45"/>
  <c r="I45"/>
  <c r="Q41"/>
  <c r="M41"/>
  <c r="I41"/>
  <c r="Q25"/>
  <c r="M25"/>
  <c r="I25"/>
  <c r="Q17"/>
  <c r="M17"/>
  <c r="I17"/>
  <c r="Q13"/>
  <c r="M13"/>
  <c r="I13"/>
  <c r="U125"/>
  <c r="Q124"/>
  <c r="I124"/>
  <c r="H124"/>
  <c r="L124"/>
  <c r="P124"/>
  <c r="U123"/>
  <c r="M122"/>
  <c r="F122"/>
  <c r="J122"/>
  <c r="N122"/>
  <c r="R122"/>
  <c r="U120"/>
  <c r="M120"/>
  <c r="U119"/>
  <c r="H120"/>
  <c r="L120"/>
  <c r="P120"/>
  <c r="S119"/>
  <c r="Q118"/>
  <c r="I118"/>
  <c r="H118"/>
  <c r="L118"/>
  <c r="P118"/>
  <c r="U117"/>
  <c r="U101"/>
  <c r="M101"/>
  <c r="F101"/>
  <c r="J101"/>
  <c r="N101"/>
  <c r="R101"/>
  <c r="U99"/>
  <c r="M99"/>
  <c r="F99"/>
  <c r="J99"/>
  <c r="N99"/>
  <c r="R99"/>
  <c r="U97"/>
  <c r="M97"/>
  <c r="F97"/>
  <c r="J97"/>
  <c r="N97"/>
  <c r="R97"/>
  <c r="U95"/>
  <c r="M95"/>
  <c r="F95"/>
  <c r="J95"/>
  <c r="N95"/>
  <c r="R95"/>
  <c r="Q91"/>
  <c r="I91"/>
  <c r="H91"/>
  <c r="L91"/>
  <c r="P91"/>
  <c r="M89"/>
  <c r="F89"/>
  <c r="J89"/>
  <c r="N89"/>
  <c r="R89"/>
  <c r="Q87"/>
  <c r="I87"/>
  <c r="H87"/>
  <c r="L87"/>
  <c r="P87"/>
  <c r="M85"/>
  <c r="F85"/>
  <c r="J85"/>
  <c r="N85"/>
  <c r="R85"/>
  <c r="Q68"/>
  <c r="I68"/>
  <c r="H68"/>
  <c r="L68"/>
  <c r="P68"/>
  <c r="M54"/>
  <c r="F54"/>
  <c r="J54"/>
  <c r="N54"/>
  <c r="R54"/>
  <c r="M53"/>
  <c r="F53"/>
  <c r="J53"/>
  <c r="N53"/>
  <c r="R53"/>
  <c r="S43"/>
  <c r="O43"/>
  <c r="K43"/>
  <c r="G43"/>
  <c r="S39"/>
  <c r="O39"/>
  <c r="K39"/>
  <c r="G39"/>
  <c r="S34"/>
  <c r="O34"/>
  <c r="K34"/>
  <c r="G34"/>
  <c r="S30"/>
  <c r="O30"/>
  <c r="K30"/>
  <c r="G30"/>
  <c r="Q19"/>
  <c r="M19"/>
  <c r="I19"/>
  <c r="Q15"/>
  <c r="M15"/>
  <c r="I15"/>
  <c r="S46"/>
  <c r="R25"/>
  <c r="R13"/>
  <c r="R43"/>
  <c r="R39"/>
  <c r="AJ340" i="4"/>
  <c r="W335"/>
  <c r="AJ335" s="1"/>
  <c r="W327"/>
  <c r="AJ327" s="1"/>
  <c r="W323"/>
  <c r="AJ323" s="1"/>
  <c r="W319"/>
  <c r="AJ319" s="1"/>
  <c r="W315"/>
  <c r="AJ315" s="1"/>
  <c r="W381"/>
  <c r="AJ381" s="1"/>
  <c r="W377"/>
  <c r="AJ377" s="1"/>
  <c r="W365"/>
  <c r="AJ365" s="1"/>
  <c r="W361"/>
  <c r="AJ361" s="1"/>
  <c r="U311"/>
  <c r="W267"/>
  <c r="AJ267" s="1"/>
  <c r="W263"/>
  <c r="AJ263" s="1"/>
  <c r="W259"/>
  <c r="AJ259" s="1"/>
  <c r="W255"/>
  <c r="AJ255" s="1"/>
  <c r="W251"/>
  <c r="AJ251" s="1"/>
  <c r="W247"/>
  <c r="AJ247" s="1"/>
  <c r="W243"/>
  <c r="AJ243" s="1"/>
  <c r="W239"/>
  <c r="AJ239" s="1"/>
  <c r="W235"/>
  <c r="AJ235" s="1"/>
  <c r="W231"/>
  <c r="AJ231" s="1"/>
  <c r="W227"/>
  <c r="AJ227" s="1"/>
  <c r="W223"/>
  <c r="AJ223" s="1"/>
  <c r="W293"/>
  <c r="AJ293" s="1"/>
  <c r="W289"/>
  <c r="AJ289" s="1"/>
  <c r="W285"/>
  <c r="AJ285" s="1"/>
  <c r="W281"/>
  <c r="AJ281" s="1"/>
  <c r="W277"/>
  <c r="AJ277" s="1"/>
  <c r="U270"/>
  <c r="AJ67"/>
  <c r="R125" i="1"/>
  <c r="N125"/>
  <c r="J125"/>
  <c r="F125"/>
  <c r="R123"/>
  <c r="N123"/>
  <c r="J123"/>
  <c r="F123"/>
  <c r="R121"/>
  <c r="N121"/>
  <c r="J121"/>
  <c r="F121"/>
  <c r="R119"/>
  <c r="N119"/>
  <c r="J119"/>
  <c r="F119"/>
  <c r="R117"/>
  <c r="N117"/>
  <c r="J117"/>
  <c r="F117"/>
  <c r="P113"/>
  <c r="L113"/>
  <c r="H113"/>
  <c r="P111"/>
  <c r="L111"/>
  <c r="H111"/>
  <c r="P109"/>
  <c r="L109"/>
  <c r="H109"/>
  <c r="P107"/>
  <c r="L107"/>
  <c r="H107"/>
  <c r="R102"/>
  <c r="N102"/>
  <c r="J102"/>
  <c r="F102"/>
  <c r="R100"/>
  <c r="N100"/>
  <c r="J100"/>
  <c r="F100"/>
  <c r="R98"/>
  <c r="N98"/>
  <c r="J98"/>
  <c r="F98"/>
  <c r="R96"/>
  <c r="N96"/>
  <c r="J96"/>
  <c r="F96"/>
  <c r="R90"/>
  <c r="N90"/>
  <c r="J90"/>
  <c r="F90"/>
  <c r="R88"/>
  <c r="N88"/>
  <c r="J88"/>
  <c r="F88"/>
  <c r="R86"/>
  <c r="N86"/>
  <c r="J86"/>
  <c r="F86"/>
  <c r="R84"/>
  <c r="N84"/>
  <c r="J84"/>
  <c r="F84"/>
  <c r="P75"/>
  <c r="L75"/>
  <c r="H75"/>
  <c r="P73"/>
  <c r="L73"/>
  <c r="H73"/>
  <c r="R69"/>
  <c r="N69"/>
  <c r="J69"/>
  <c r="F69"/>
  <c r="R67"/>
  <c r="N67"/>
  <c r="J67"/>
  <c r="F67"/>
  <c r="P62"/>
  <c r="L62"/>
  <c r="H62"/>
  <c r="P60"/>
  <c r="L60"/>
  <c r="H60"/>
  <c r="P58"/>
  <c r="L58"/>
  <c r="H58"/>
  <c r="P56"/>
  <c r="L56"/>
  <c r="H56"/>
  <c r="R55"/>
  <c r="N55"/>
  <c r="J55"/>
  <c r="F55"/>
  <c r="R52"/>
  <c r="N52"/>
  <c r="J52"/>
  <c r="F52"/>
  <c r="G63"/>
  <c r="J62"/>
  <c r="S61"/>
  <c r="K61"/>
  <c r="R60"/>
  <c r="J60"/>
  <c r="S59"/>
  <c r="K59"/>
  <c r="G59"/>
  <c r="N58"/>
  <c r="F58"/>
  <c r="O57"/>
  <c r="G57"/>
  <c r="N56"/>
  <c r="F56"/>
  <c r="L55"/>
  <c r="L52"/>
  <c r="P46"/>
  <c r="L46"/>
  <c r="H46"/>
  <c r="R44"/>
  <c r="N44"/>
  <c r="J44"/>
  <c r="F44"/>
  <c r="P42"/>
  <c r="L42"/>
  <c r="H42"/>
  <c r="R40"/>
  <c r="N40"/>
  <c r="J40"/>
  <c r="F40"/>
  <c r="P35"/>
  <c r="N35"/>
  <c r="J35"/>
  <c r="F35"/>
  <c r="P29"/>
  <c r="P31" s="1"/>
  <c r="L29"/>
  <c r="H29"/>
  <c r="H31" s="1"/>
  <c r="R24"/>
  <c r="R26" s="1"/>
  <c r="N24"/>
  <c r="N26" s="1"/>
  <c r="J24"/>
  <c r="F24"/>
  <c r="P20"/>
  <c r="L20"/>
  <c r="H20"/>
  <c r="F20"/>
  <c r="P18"/>
  <c r="L18"/>
  <c r="H18"/>
  <c r="R16"/>
  <c r="N16"/>
  <c r="J16"/>
  <c r="F16"/>
  <c r="P14"/>
  <c r="L14"/>
  <c r="H14"/>
  <c r="P125"/>
  <c r="L125"/>
  <c r="H125"/>
  <c r="P123"/>
  <c r="L123"/>
  <c r="H123"/>
  <c r="U122"/>
  <c r="P121"/>
  <c r="L121"/>
  <c r="H121"/>
  <c r="P119"/>
  <c r="L119"/>
  <c r="H119"/>
  <c r="P117"/>
  <c r="L117"/>
  <c r="H117"/>
  <c r="R113"/>
  <c r="N113"/>
  <c r="J113"/>
  <c r="F113"/>
  <c r="S112"/>
  <c r="O112"/>
  <c r="K112"/>
  <c r="G112"/>
  <c r="R111"/>
  <c r="N111"/>
  <c r="J111"/>
  <c r="F111"/>
  <c r="S110"/>
  <c r="O110"/>
  <c r="K110"/>
  <c r="G110"/>
  <c r="R109"/>
  <c r="N109"/>
  <c r="J109"/>
  <c r="F109"/>
  <c r="S108"/>
  <c r="O108"/>
  <c r="K108"/>
  <c r="G108"/>
  <c r="R107"/>
  <c r="N107"/>
  <c r="J107"/>
  <c r="F107"/>
  <c r="S106"/>
  <c r="O106"/>
  <c r="K106"/>
  <c r="G106"/>
  <c r="P102"/>
  <c r="L102"/>
  <c r="H102"/>
  <c r="P100"/>
  <c r="L100"/>
  <c r="H100"/>
  <c r="P98"/>
  <c r="L98"/>
  <c r="H98"/>
  <c r="P96"/>
  <c r="L96"/>
  <c r="H96"/>
  <c r="P90"/>
  <c r="L90"/>
  <c r="H90"/>
  <c r="P88"/>
  <c r="L88"/>
  <c r="H88"/>
  <c r="P86"/>
  <c r="L86"/>
  <c r="H86"/>
  <c r="P84"/>
  <c r="L84"/>
  <c r="H84"/>
  <c r="S80"/>
  <c r="S81" s="1"/>
  <c r="O80"/>
  <c r="O81" s="1"/>
  <c r="K80"/>
  <c r="K81" s="1"/>
  <c r="G80"/>
  <c r="G81" s="1"/>
  <c r="S76"/>
  <c r="O76"/>
  <c r="K76"/>
  <c r="G76"/>
  <c r="R75"/>
  <c r="N75"/>
  <c r="J75"/>
  <c r="F75"/>
  <c r="S74"/>
  <c r="O74"/>
  <c r="K74"/>
  <c r="G74"/>
  <c r="R73"/>
  <c r="N73"/>
  <c r="J73"/>
  <c r="F73"/>
  <c r="P69"/>
  <c r="L69"/>
  <c r="H69"/>
  <c r="P67"/>
  <c r="L67"/>
  <c r="H67"/>
  <c r="S63"/>
  <c r="O63"/>
  <c r="K63"/>
  <c r="R62"/>
  <c r="N62"/>
  <c r="F62"/>
  <c r="O61"/>
  <c r="G61"/>
  <c r="N60"/>
  <c r="F60"/>
  <c r="O59"/>
  <c r="R58"/>
  <c r="J58"/>
  <c r="S57"/>
  <c r="K57"/>
  <c r="R56"/>
  <c r="J56"/>
  <c r="P55"/>
  <c r="H55"/>
  <c r="P52"/>
  <c r="H52"/>
  <c r="R46"/>
  <c r="N46"/>
  <c r="J46"/>
  <c r="F46"/>
  <c r="P44"/>
  <c r="L44"/>
  <c r="H44"/>
  <c r="R42"/>
  <c r="N42"/>
  <c r="J42"/>
  <c r="F42"/>
  <c r="P40"/>
  <c r="L40"/>
  <c r="H40"/>
  <c r="R35"/>
  <c r="L35"/>
  <c r="H35"/>
  <c r="R29"/>
  <c r="N29"/>
  <c r="J29"/>
  <c r="F29"/>
  <c r="P24"/>
  <c r="L24"/>
  <c r="H24"/>
  <c r="R20"/>
  <c r="N20"/>
  <c r="J20"/>
  <c r="R18"/>
  <c r="N18"/>
  <c r="J18"/>
  <c r="F18"/>
  <c r="P16"/>
  <c r="L16"/>
  <c r="H16"/>
  <c r="R14"/>
  <c r="N14"/>
  <c r="J14"/>
  <c r="F14"/>
  <c r="J415" i="4"/>
  <c r="W111"/>
  <c r="AJ111" s="1"/>
  <c r="W103"/>
  <c r="AJ103" s="1"/>
  <c r="W129"/>
  <c r="AJ129" s="1"/>
  <c r="W125"/>
  <c r="AJ125" s="1"/>
  <c r="W117"/>
  <c r="AJ117" s="1"/>
  <c r="W89"/>
  <c r="AJ89" s="1"/>
  <c r="W85"/>
  <c r="AJ85" s="1"/>
  <c r="W81"/>
  <c r="AJ81" s="1"/>
  <c r="W77"/>
  <c r="AJ77" s="1"/>
  <c r="W73"/>
  <c r="AJ73" s="1"/>
  <c r="W21"/>
  <c r="AJ21" s="1"/>
  <c r="K91" i="3"/>
  <c r="S125" i="1"/>
  <c r="O125"/>
  <c r="K125"/>
  <c r="G125"/>
  <c r="Q123"/>
  <c r="M123"/>
  <c r="I123"/>
  <c r="S121"/>
  <c r="O121"/>
  <c r="K121"/>
  <c r="G121"/>
  <c r="O119"/>
  <c r="K119"/>
  <c r="G119"/>
  <c r="Q117"/>
  <c r="M117"/>
  <c r="I117"/>
  <c r="S113"/>
  <c r="O113"/>
  <c r="K113"/>
  <c r="G113"/>
  <c r="Q111"/>
  <c r="M111"/>
  <c r="I111"/>
  <c r="S109"/>
  <c r="O109"/>
  <c r="K109"/>
  <c r="G109"/>
  <c r="Q107"/>
  <c r="M107"/>
  <c r="I107"/>
  <c r="S102"/>
  <c r="O102"/>
  <c r="K102"/>
  <c r="G102"/>
  <c r="Q100"/>
  <c r="M100"/>
  <c r="I100"/>
  <c r="S98"/>
  <c r="O98"/>
  <c r="K98"/>
  <c r="G98"/>
  <c r="Q96"/>
  <c r="M96"/>
  <c r="I96"/>
  <c r="S90"/>
  <c r="O90"/>
  <c r="K90"/>
  <c r="G90"/>
  <c r="Q88"/>
  <c r="M88"/>
  <c r="I88"/>
  <c r="S86"/>
  <c r="O86"/>
  <c r="K86"/>
  <c r="G86"/>
  <c r="Q84"/>
  <c r="M84"/>
  <c r="I84"/>
  <c r="S75"/>
  <c r="O75"/>
  <c r="K75"/>
  <c r="G75"/>
  <c r="Q73"/>
  <c r="M73"/>
  <c r="I73"/>
  <c r="S69"/>
  <c r="O69"/>
  <c r="K69"/>
  <c r="G69"/>
  <c r="Q67"/>
  <c r="M67"/>
  <c r="I67"/>
  <c r="S62"/>
  <c r="O62"/>
  <c r="K62"/>
  <c r="G62"/>
  <c r="Q60"/>
  <c r="M60"/>
  <c r="I60"/>
  <c r="S58"/>
  <c r="O58"/>
  <c r="K58"/>
  <c r="G58"/>
  <c r="Q56"/>
  <c r="M56"/>
  <c r="I56"/>
  <c r="Q55"/>
  <c r="M55"/>
  <c r="I55"/>
  <c r="S52"/>
  <c r="O52"/>
  <c r="K52"/>
  <c r="G52"/>
  <c r="V139"/>
  <c r="W139" s="1"/>
  <c r="T141"/>
  <c r="V129"/>
  <c r="V137"/>
  <c r="W137" s="1"/>
  <c r="V135"/>
  <c r="W135" s="1"/>
  <c r="V133"/>
  <c r="W133" s="1"/>
  <c r="V131"/>
  <c r="W131" s="1"/>
  <c r="S124"/>
  <c r="K124"/>
  <c r="S122"/>
  <c r="K122"/>
  <c r="S120"/>
  <c r="K120"/>
  <c r="S118"/>
  <c r="K118"/>
  <c r="U113"/>
  <c r="Q112"/>
  <c r="I112"/>
  <c r="H112"/>
  <c r="L112"/>
  <c r="P112"/>
  <c r="U111"/>
  <c r="Q110"/>
  <c r="I110"/>
  <c r="H110"/>
  <c r="L110"/>
  <c r="P110"/>
  <c r="U109"/>
  <c r="Q108"/>
  <c r="I108"/>
  <c r="H108"/>
  <c r="L108"/>
  <c r="P108"/>
  <c r="U107"/>
  <c r="Q106"/>
  <c r="Q114" s="1"/>
  <c r="I106"/>
  <c r="I114" s="1"/>
  <c r="H106"/>
  <c r="L106"/>
  <c r="P106"/>
  <c r="S101"/>
  <c r="K101"/>
  <c r="S99"/>
  <c r="K99"/>
  <c r="S97"/>
  <c r="K97"/>
  <c r="S95"/>
  <c r="K95"/>
  <c r="S91"/>
  <c r="K91"/>
  <c r="S89"/>
  <c r="K89"/>
  <c r="S87"/>
  <c r="K87"/>
  <c r="S85"/>
  <c r="K85"/>
  <c r="M80"/>
  <c r="M81" s="1"/>
  <c r="F80"/>
  <c r="J80"/>
  <c r="J81" s="1"/>
  <c r="N80"/>
  <c r="N81" s="1"/>
  <c r="R80"/>
  <c r="R81" s="1"/>
  <c r="Q76"/>
  <c r="I76"/>
  <c r="H76"/>
  <c r="L76"/>
  <c r="P76"/>
  <c r="M74"/>
  <c r="F74"/>
  <c r="J74"/>
  <c r="N74"/>
  <c r="R74"/>
  <c r="O68"/>
  <c r="G68"/>
  <c r="Q63"/>
  <c r="I63"/>
  <c r="H63"/>
  <c r="L63"/>
  <c r="P63"/>
  <c r="M61"/>
  <c r="F61"/>
  <c r="J61"/>
  <c r="N61"/>
  <c r="R61"/>
  <c r="Q59"/>
  <c r="I59"/>
  <c r="H59"/>
  <c r="L59"/>
  <c r="P59"/>
  <c r="M57"/>
  <c r="F57"/>
  <c r="J57"/>
  <c r="N57"/>
  <c r="R57"/>
  <c r="O54"/>
  <c r="G54"/>
  <c r="O53"/>
  <c r="G53"/>
  <c r="O51"/>
  <c r="G51"/>
  <c r="O46"/>
  <c r="K46"/>
  <c r="G46"/>
  <c r="N45"/>
  <c r="J45"/>
  <c r="F45"/>
  <c r="Q44"/>
  <c r="M44"/>
  <c r="I44"/>
  <c r="P43"/>
  <c r="L43"/>
  <c r="H43"/>
  <c r="S42"/>
  <c r="O42"/>
  <c r="K42"/>
  <c r="G42"/>
  <c r="N41"/>
  <c r="J41"/>
  <c r="F41"/>
  <c r="Q40"/>
  <c r="M40"/>
  <c r="I40"/>
  <c r="P39"/>
  <c r="L39"/>
  <c r="H39"/>
  <c r="S35"/>
  <c r="O35"/>
  <c r="K35"/>
  <c r="G35"/>
  <c r="N34"/>
  <c r="N36" s="1"/>
  <c r="J34"/>
  <c r="J36" s="1"/>
  <c r="F34"/>
  <c r="N30"/>
  <c r="J30"/>
  <c r="F30"/>
  <c r="Q29"/>
  <c r="M29"/>
  <c r="I29"/>
  <c r="P25"/>
  <c r="L25"/>
  <c r="H25"/>
  <c r="S24"/>
  <c r="O24"/>
  <c r="K24"/>
  <c r="G24"/>
  <c r="Q20"/>
  <c r="M20"/>
  <c r="I20"/>
  <c r="P19"/>
  <c r="L19"/>
  <c r="H19"/>
  <c r="S18"/>
  <c r="O18"/>
  <c r="K18"/>
  <c r="G18"/>
  <c r="N17"/>
  <c r="J17"/>
  <c r="F17"/>
  <c r="Q16"/>
  <c r="M16"/>
  <c r="I16"/>
  <c r="P15"/>
  <c r="L15"/>
  <c r="H15"/>
  <c r="S14"/>
  <c r="O14"/>
  <c r="K14"/>
  <c r="G14"/>
  <c r="N13"/>
  <c r="J13"/>
  <c r="F13"/>
  <c r="M51"/>
  <c r="F51"/>
  <c r="J51"/>
  <c r="N51"/>
  <c r="R51"/>
  <c r="S45"/>
  <c r="O45"/>
  <c r="K45"/>
  <c r="G45"/>
  <c r="S41"/>
  <c r="O41"/>
  <c r="K41"/>
  <c r="G41"/>
  <c r="S25"/>
  <c r="O25"/>
  <c r="K25"/>
  <c r="G25"/>
  <c r="S17"/>
  <c r="O17"/>
  <c r="K17"/>
  <c r="G17"/>
  <c r="S13"/>
  <c r="O13"/>
  <c r="K13"/>
  <c r="G13"/>
  <c r="U124"/>
  <c r="M124"/>
  <c r="F124"/>
  <c r="J124"/>
  <c r="N124"/>
  <c r="R124"/>
  <c r="Q122"/>
  <c r="I122"/>
  <c r="H122"/>
  <c r="L122"/>
  <c r="P122"/>
  <c r="U121"/>
  <c r="Q120"/>
  <c r="I120"/>
  <c r="F120"/>
  <c r="J120"/>
  <c r="N120"/>
  <c r="R120"/>
  <c r="U118"/>
  <c r="M118"/>
  <c r="F118"/>
  <c r="J118"/>
  <c r="N118"/>
  <c r="R118"/>
  <c r="U102"/>
  <c r="Q101"/>
  <c r="I101"/>
  <c r="H101"/>
  <c r="L101"/>
  <c r="P101"/>
  <c r="U100"/>
  <c r="Q99"/>
  <c r="I99"/>
  <c r="H99"/>
  <c r="L99"/>
  <c r="P99"/>
  <c r="U98"/>
  <c r="Q97"/>
  <c r="I97"/>
  <c r="H97"/>
  <c r="L97"/>
  <c r="P97"/>
  <c r="U96"/>
  <c r="Q95"/>
  <c r="I95"/>
  <c r="H95"/>
  <c r="L95"/>
  <c r="P95"/>
  <c r="U91"/>
  <c r="M91"/>
  <c r="F91"/>
  <c r="J91"/>
  <c r="N91"/>
  <c r="R91"/>
  <c r="Q89"/>
  <c r="I89"/>
  <c r="H89"/>
  <c r="L89"/>
  <c r="P89"/>
  <c r="M87"/>
  <c r="F87"/>
  <c r="J87"/>
  <c r="N87"/>
  <c r="R87"/>
  <c r="Q85"/>
  <c r="I85"/>
  <c r="H85"/>
  <c r="L85"/>
  <c r="P85"/>
  <c r="M68"/>
  <c r="F68"/>
  <c r="J68"/>
  <c r="N68"/>
  <c r="R68"/>
  <c r="Q54"/>
  <c r="I54"/>
  <c r="H54"/>
  <c r="L54"/>
  <c r="P54"/>
  <c r="Q53"/>
  <c r="I53"/>
  <c r="H53"/>
  <c r="L53"/>
  <c r="P53"/>
  <c r="Q43"/>
  <c r="M43"/>
  <c r="I43"/>
  <c r="Q39"/>
  <c r="M39"/>
  <c r="I39"/>
  <c r="Q34"/>
  <c r="Q36" s="1"/>
  <c r="M34"/>
  <c r="M36" s="1"/>
  <c r="I34"/>
  <c r="I36" s="1"/>
  <c r="Q30"/>
  <c r="M30"/>
  <c r="I30"/>
  <c r="S19"/>
  <c r="O19"/>
  <c r="K19"/>
  <c r="G19"/>
  <c r="S15"/>
  <c r="O15"/>
  <c r="K15"/>
  <c r="G15"/>
  <c r="R30"/>
  <c r="R17"/>
  <c r="R45"/>
  <c r="R41"/>
  <c r="R34"/>
  <c r="R15"/>
  <c r="J64" l="1"/>
  <c r="K67" i="3"/>
  <c r="N64" i="1"/>
  <c r="H114"/>
  <c r="L31"/>
  <c r="K163" i="3"/>
  <c r="K143"/>
  <c r="K98"/>
  <c r="K70"/>
  <c r="K161"/>
  <c r="F13" i="8"/>
  <c r="I103" i="1"/>
  <c r="K103"/>
  <c r="H103"/>
  <c r="K88" i="3"/>
  <c r="K16"/>
  <c r="K59"/>
  <c r="I47" i="1"/>
  <c r="Q103"/>
  <c r="L114"/>
  <c r="R36"/>
  <c r="P114"/>
  <c r="L103"/>
  <c r="O64"/>
  <c r="Q70"/>
  <c r="J26"/>
  <c r="K86" i="3"/>
  <c r="K10"/>
  <c r="K64"/>
  <c r="K106"/>
  <c r="K92"/>
  <c r="R64" i="1"/>
  <c r="S103"/>
  <c r="U165" i="3"/>
  <c r="K20"/>
  <c r="K83"/>
  <c r="K134"/>
  <c r="Q47" i="1"/>
  <c r="P103"/>
  <c r="M64"/>
  <c r="L47"/>
  <c r="G64"/>
  <c r="K37" i="3"/>
  <c r="K80"/>
  <c r="K82"/>
  <c r="F17" i="8"/>
  <c r="H70" i="1"/>
  <c r="P70"/>
  <c r="I10" i="8"/>
  <c r="K46" i="3"/>
  <c r="F33" i="8"/>
  <c r="K95" i="3"/>
  <c r="K96" i="8"/>
  <c r="I96" s="1"/>
  <c r="P148" i="3"/>
  <c r="K170" i="8"/>
  <c r="I170" s="1"/>
  <c r="K79" i="3"/>
  <c r="F79" i="8"/>
  <c r="I79" s="1"/>
  <c r="P95" i="3"/>
  <c r="H126"/>
  <c r="F149" i="8" s="1"/>
  <c r="P142" i="3"/>
  <c r="K164" i="8"/>
  <c r="I164" s="1"/>
  <c r="K113" i="3"/>
  <c r="K113" i="8"/>
  <c r="I113" s="1"/>
  <c r="K124" i="3"/>
  <c r="K147" i="8"/>
  <c r="I147" s="1"/>
  <c r="K128" i="3"/>
  <c r="K151" i="8"/>
  <c r="I151" s="1"/>
  <c r="K160" i="3"/>
  <c r="K178" i="8"/>
  <c r="I178" s="1"/>
  <c r="I12"/>
  <c r="I13"/>
  <c r="I15"/>
  <c r="I17"/>
  <c r="I19"/>
  <c r="I29"/>
  <c r="I32"/>
  <c r="I36"/>
  <c r="I39"/>
  <c r="I42"/>
  <c r="I45"/>
  <c r="F50"/>
  <c r="I52"/>
  <c r="I54"/>
  <c r="I78"/>
  <c r="K97" i="3"/>
  <c r="K97" i="8"/>
  <c r="I97" s="1"/>
  <c r="K38" i="3"/>
  <c r="F26" i="8"/>
  <c r="H144" i="3"/>
  <c r="F167" i="8" s="1"/>
  <c r="K167"/>
  <c r="I167" s="1"/>
  <c r="K157" i="3"/>
  <c r="K176" i="8"/>
  <c r="I176" s="1"/>
  <c r="K115" i="3"/>
  <c r="K115" i="8"/>
  <c r="I115" s="1"/>
  <c r="K117" i="3"/>
  <c r="K117" i="8"/>
  <c r="I117" s="1"/>
  <c r="K126" i="3"/>
  <c r="K149" i="8"/>
  <c r="I149" s="1"/>
  <c r="K138" i="3"/>
  <c r="K161" i="8"/>
  <c r="I161" s="1"/>
  <c r="K152" i="3"/>
  <c r="K173" i="8"/>
  <c r="I173" s="1"/>
  <c r="K162" i="3"/>
  <c r="K181" i="8"/>
  <c r="I181" s="1"/>
  <c r="I40"/>
  <c r="I48"/>
  <c r="I51"/>
  <c r="I22"/>
  <c r="I25"/>
  <c r="I27"/>
  <c r="I34"/>
  <c r="I38"/>
  <c r="I49"/>
  <c r="I21"/>
  <c r="F44"/>
  <c r="I47"/>
  <c r="K154" i="3"/>
  <c r="F172" i="8"/>
  <c r="I172" s="1"/>
  <c r="H95" i="3"/>
  <c r="F96" i="8" s="1"/>
  <c r="H97" i="3"/>
  <c r="F97" i="8" s="1"/>
  <c r="P113" i="3"/>
  <c r="P115"/>
  <c r="H142"/>
  <c r="F164" i="8" s="1"/>
  <c r="K142" i="3"/>
  <c r="K144"/>
  <c r="P126"/>
  <c r="P128"/>
  <c r="P138"/>
  <c r="P144"/>
  <c r="H54"/>
  <c r="K54" s="1"/>
  <c r="P54"/>
  <c r="H129"/>
  <c r="P129"/>
  <c r="H11"/>
  <c r="P11"/>
  <c r="H158"/>
  <c r="K158" s="1"/>
  <c r="P158"/>
  <c r="W165"/>
  <c r="K148"/>
  <c r="H157"/>
  <c r="F176" i="8" s="1"/>
  <c r="H148" i="3"/>
  <c r="F170" i="8" s="1"/>
  <c r="H18" i="3"/>
  <c r="P18"/>
  <c r="H26"/>
  <c r="F18" i="8" s="1"/>
  <c r="P26" i="3"/>
  <c r="H75"/>
  <c r="F55" i="8" s="1"/>
  <c r="P75" i="3"/>
  <c r="H133"/>
  <c r="F154" i="8" s="1"/>
  <c r="I154" s="1"/>
  <c r="P133" i="3"/>
  <c r="H58"/>
  <c r="P58"/>
  <c r="H113"/>
  <c r="F113" i="8" s="1"/>
  <c r="H115" i="3"/>
  <c r="F115" i="8" s="1"/>
  <c r="H117" i="3"/>
  <c r="F117" i="8" s="1"/>
  <c r="H138" i="3"/>
  <c r="F161" i="8" s="1"/>
  <c r="H152" i="3"/>
  <c r="F173" i="8" s="1"/>
  <c r="L70" i="1"/>
  <c r="H125" i="3"/>
  <c r="P125"/>
  <c r="H141"/>
  <c r="F162" i="8" s="1"/>
  <c r="I162" s="1"/>
  <c r="P141" i="3"/>
  <c r="H146"/>
  <c r="F165" i="8" s="1"/>
  <c r="I165" s="1"/>
  <c r="P146" i="3"/>
  <c r="H22"/>
  <c r="F16" i="8" s="1"/>
  <c r="P22" i="3"/>
  <c r="H30"/>
  <c r="F20" i="8" s="1"/>
  <c r="P30" i="3"/>
  <c r="H127"/>
  <c r="P127"/>
  <c r="H131"/>
  <c r="P131"/>
  <c r="H124"/>
  <c r="F147" i="8" s="1"/>
  <c r="P124" i="3"/>
  <c r="H160"/>
  <c r="F178" i="8" s="1"/>
  <c r="P160" i="3"/>
  <c r="Q165"/>
  <c r="K133"/>
  <c r="I70" i="1"/>
  <c r="G21"/>
  <c r="O21"/>
  <c r="J21"/>
  <c r="T17"/>
  <c r="K26"/>
  <c r="S26"/>
  <c r="I31"/>
  <c r="Q31"/>
  <c r="T34"/>
  <c r="F36"/>
  <c r="T45"/>
  <c r="M70"/>
  <c r="I77"/>
  <c r="Q77"/>
  <c r="M92"/>
  <c r="M126"/>
  <c r="K52" i="3"/>
  <c r="T14" i="1"/>
  <c r="H26"/>
  <c r="P26"/>
  <c r="J31"/>
  <c r="R31"/>
  <c r="T46"/>
  <c r="J77"/>
  <c r="R77"/>
  <c r="L92"/>
  <c r="K114"/>
  <c r="S114"/>
  <c r="L126"/>
  <c r="T16"/>
  <c r="T35"/>
  <c r="T40"/>
  <c r="T56"/>
  <c r="T58"/>
  <c r="J70"/>
  <c r="R70"/>
  <c r="L77"/>
  <c r="J92"/>
  <c r="R92"/>
  <c r="J126"/>
  <c r="R126"/>
  <c r="W90" i="4"/>
  <c r="AJ412"/>
  <c r="R47" i="1"/>
  <c r="R21"/>
  <c r="K36"/>
  <c r="S36"/>
  <c r="K47"/>
  <c r="S47"/>
  <c r="T53"/>
  <c r="R103"/>
  <c r="J103"/>
  <c r="M103"/>
  <c r="T122"/>
  <c r="M21"/>
  <c r="P64"/>
  <c r="H64"/>
  <c r="Q64"/>
  <c r="H21"/>
  <c r="P21"/>
  <c r="T15"/>
  <c r="I26"/>
  <c r="Q26"/>
  <c r="G31"/>
  <c r="O31"/>
  <c r="L36"/>
  <c r="J47"/>
  <c r="T43"/>
  <c r="S64"/>
  <c r="G103"/>
  <c r="R114"/>
  <c r="R142" s="1"/>
  <c r="J114"/>
  <c r="M114"/>
  <c r="V130"/>
  <c r="V141" s="1"/>
  <c r="K70"/>
  <c r="S70"/>
  <c r="G77"/>
  <c r="O77"/>
  <c r="K92"/>
  <c r="S92"/>
  <c r="K126"/>
  <c r="S126"/>
  <c r="K30" i="3"/>
  <c r="AJ11" i="4"/>
  <c r="AJ39" s="1"/>
  <c r="W39"/>
  <c r="AJ115"/>
  <c r="AJ131" s="1"/>
  <c r="W131"/>
  <c r="W270"/>
  <c r="AJ112"/>
  <c r="AJ337"/>
  <c r="W311"/>
  <c r="M47" i="1"/>
  <c r="T68"/>
  <c r="T87"/>
  <c r="T91"/>
  <c r="T118"/>
  <c r="T120"/>
  <c r="T124"/>
  <c r="K21"/>
  <c r="S21"/>
  <c r="F64"/>
  <c r="T51"/>
  <c r="T13"/>
  <c r="F21"/>
  <c r="N21"/>
  <c r="G26"/>
  <c r="O26"/>
  <c r="M31"/>
  <c r="T30"/>
  <c r="H47"/>
  <c r="P47"/>
  <c r="T41"/>
  <c r="T57"/>
  <c r="T61"/>
  <c r="T74"/>
  <c r="F81"/>
  <c r="T80"/>
  <c r="W129"/>
  <c r="M77"/>
  <c r="I92"/>
  <c r="Q92"/>
  <c r="I126"/>
  <c r="Q126"/>
  <c r="T18"/>
  <c r="L26"/>
  <c r="F31"/>
  <c r="T29"/>
  <c r="N31"/>
  <c r="T42"/>
  <c r="T60"/>
  <c r="T62"/>
  <c r="F77"/>
  <c r="T73"/>
  <c r="N77"/>
  <c r="T75"/>
  <c r="H92"/>
  <c r="P92"/>
  <c r="G114"/>
  <c r="O114"/>
  <c r="T107"/>
  <c r="T109"/>
  <c r="T111"/>
  <c r="T113"/>
  <c r="H126"/>
  <c r="P126"/>
  <c r="T20"/>
  <c r="F26"/>
  <c r="T24"/>
  <c r="T44"/>
  <c r="T52"/>
  <c r="T55"/>
  <c r="F70"/>
  <c r="T67"/>
  <c r="N70"/>
  <c r="T69"/>
  <c r="H77"/>
  <c r="P77"/>
  <c r="F92"/>
  <c r="T84"/>
  <c r="N92"/>
  <c r="T86"/>
  <c r="T88"/>
  <c r="T90"/>
  <c r="T96"/>
  <c r="T98"/>
  <c r="T100"/>
  <c r="T102"/>
  <c r="F126"/>
  <c r="T117"/>
  <c r="N126"/>
  <c r="T119"/>
  <c r="T121"/>
  <c r="T123"/>
  <c r="T125"/>
  <c r="AJ90" i="4"/>
  <c r="W412"/>
  <c r="G36" i="1"/>
  <c r="O36"/>
  <c r="G47"/>
  <c r="O47"/>
  <c r="T54"/>
  <c r="T85"/>
  <c r="T89"/>
  <c r="N103"/>
  <c r="T95"/>
  <c r="F103"/>
  <c r="T97"/>
  <c r="T99"/>
  <c r="T101"/>
  <c r="I21"/>
  <c r="Q21"/>
  <c r="L64"/>
  <c r="I64"/>
  <c r="L21"/>
  <c r="T19"/>
  <c r="M26"/>
  <c r="T25"/>
  <c r="K31"/>
  <c r="S31"/>
  <c r="H36"/>
  <c r="P36"/>
  <c r="F47"/>
  <c r="T39"/>
  <c r="N47"/>
  <c r="K64"/>
  <c r="T59"/>
  <c r="T63"/>
  <c r="T76"/>
  <c r="O103"/>
  <c r="N114"/>
  <c r="T106"/>
  <c r="F114"/>
  <c r="T108"/>
  <c r="T110"/>
  <c r="T112"/>
  <c r="K78" i="3"/>
  <c r="G70" i="1"/>
  <c r="O70"/>
  <c r="K77"/>
  <c r="S77"/>
  <c r="G92"/>
  <c r="O92"/>
  <c r="G126"/>
  <c r="O126"/>
  <c r="K26" i="3"/>
  <c r="K141"/>
  <c r="U415" i="4"/>
  <c r="AJ270"/>
  <c r="AJ43"/>
  <c r="AJ64" s="1"/>
  <c r="W64"/>
  <c r="W112"/>
  <c r="W337"/>
  <c r="AJ311"/>
  <c r="H142" i="1" l="1"/>
  <c r="K75" i="3"/>
  <c r="Q142" i="1"/>
  <c r="L142"/>
  <c r="F123" i="8"/>
  <c r="F186" s="1"/>
  <c r="I20"/>
  <c r="K58" i="3"/>
  <c r="F41" i="8"/>
  <c r="K22" i="3"/>
  <c r="K146"/>
  <c r="H165"/>
  <c r="I26" i="8"/>
  <c r="I123"/>
  <c r="I186" s="1"/>
  <c r="I50"/>
  <c r="K131" i="3"/>
  <c r="F152" i="8"/>
  <c r="I152" s="1"/>
  <c r="K127" i="3"/>
  <c r="F148" i="8"/>
  <c r="I148" s="1"/>
  <c r="I16"/>
  <c r="K125" i="3"/>
  <c r="F146" i="8"/>
  <c r="I55"/>
  <c r="I18"/>
  <c r="K18" i="3"/>
  <c r="F14" i="8"/>
  <c r="K11" i="3"/>
  <c r="F11" i="8"/>
  <c r="K129" i="3"/>
  <c r="F150" i="8"/>
  <c r="I150" s="1"/>
  <c r="I44"/>
  <c r="I33"/>
  <c r="P165" i="3"/>
  <c r="I142" i="1"/>
  <c r="O142"/>
  <c r="K142"/>
  <c r="M142"/>
  <c r="J142"/>
  <c r="G142"/>
  <c r="P142"/>
  <c r="N142"/>
  <c r="F142"/>
  <c r="S142"/>
  <c r="V112"/>
  <c r="W112" s="1"/>
  <c r="V108"/>
  <c r="W108" s="1"/>
  <c r="V106"/>
  <c r="W106" s="1"/>
  <c r="T114"/>
  <c r="V63"/>
  <c r="W63" s="1"/>
  <c r="T47"/>
  <c r="V39"/>
  <c r="W39" s="1"/>
  <c r="V25"/>
  <c r="W25" s="1"/>
  <c r="V19"/>
  <c r="W19" s="1"/>
  <c r="V99"/>
  <c r="W99" s="1"/>
  <c r="V85"/>
  <c r="W85" s="1"/>
  <c r="V125"/>
  <c r="W125" s="1"/>
  <c r="V121"/>
  <c r="W121" s="1"/>
  <c r="V100"/>
  <c r="W100" s="1"/>
  <c r="V96"/>
  <c r="W96" s="1"/>
  <c r="V88"/>
  <c r="W88" s="1"/>
  <c r="V52"/>
  <c r="W52" s="1"/>
  <c r="T26"/>
  <c r="V24"/>
  <c r="V20"/>
  <c r="W20" s="1"/>
  <c r="V111"/>
  <c r="W111" s="1"/>
  <c r="V107"/>
  <c r="W107" s="1"/>
  <c r="V60"/>
  <c r="W60" s="1"/>
  <c r="V18"/>
  <c r="W18" s="1"/>
  <c r="V61"/>
  <c r="W61" s="1"/>
  <c r="V41"/>
  <c r="W41" s="1"/>
  <c r="V13"/>
  <c r="W13" s="1"/>
  <c r="T21"/>
  <c r="T64"/>
  <c r="V51"/>
  <c r="W51" s="1"/>
  <c r="V124"/>
  <c r="W124" s="1"/>
  <c r="V118"/>
  <c r="W118" s="1"/>
  <c r="V87"/>
  <c r="W87" s="1"/>
  <c r="AJ415" i="4"/>
  <c r="K9" i="3"/>
  <c r="V15" i="1"/>
  <c r="W15" s="1"/>
  <c r="V122"/>
  <c r="W122" s="1"/>
  <c r="V56"/>
  <c r="W56" s="1"/>
  <c r="V35"/>
  <c r="W35" s="1"/>
  <c r="V46"/>
  <c r="W46" s="1"/>
  <c r="V45"/>
  <c r="W45" s="1"/>
  <c r="V34"/>
  <c r="W34" s="1"/>
  <c r="T36"/>
  <c r="V110"/>
  <c r="W110" s="1"/>
  <c r="V76"/>
  <c r="W76" s="1"/>
  <c r="V59"/>
  <c r="W59" s="1"/>
  <c r="V101"/>
  <c r="W101" s="1"/>
  <c r="V97"/>
  <c r="W97" s="1"/>
  <c r="V95"/>
  <c r="W95" s="1"/>
  <c r="T103"/>
  <c r="V89"/>
  <c r="W89" s="1"/>
  <c r="V54"/>
  <c r="W54" s="1"/>
  <c r="V123"/>
  <c r="W123" s="1"/>
  <c r="V119"/>
  <c r="W119" s="1"/>
  <c r="T126"/>
  <c r="V117"/>
  <c r="V102"/>
  <c r="W102" s="1"/>
  <c r="V98"/>
  <c r="W98" s="1"/>
  <c r="V90"/>
  <c r="W90" s="1"/>
  <c r="V86"/>
  <c r="W86" s="1"/>
  <c r="T92"/>
  <c r="V84"/>
  <c r="W84" s="1"/>
  <c r="V69"/>
  <c r="W69" s="1"/>
  <c r="T70"/>
  <c r="V67"/>
  <c r="V44"/>
  <c r="W44" s="1"/>
  <c r="V113"/>
  <c r="W113" s="1"/>
  <c r="V109"/>
  <c r="W109" s="1"/>
  <c r="V75"/>
  <c r="W75" s="1"/>
  <c r="T77"/>
  <c r="V73"/>
  <c r="W73" s="1"/>
  <c r="V62"/>
  <c r="W62" s="1"/>
  <c r="V42"/>
  <c r="W42" s="1"/>
  <c r="T31"/>
  <c r="V29"/>
  <c r="W29" s="1"/>
  <c r="T81"/>
  <c r="V80"/>
  <c r="V81" s="1"/>
  <c r="V74"/>
  <c r="W74" s="1"/>
  <c r="V57"/>
  <c r="W57" s="1"/>
  <c r="V30"/>
  <c r="W30" s="1"/>
  <c r="V120"/>
  <c r="W120" s="1"/>
  <c r="V91"/>
  <c r="W91" s="1"/>
  <c r="V68"/>
  <c r="W68" s="1"/>
  <c r="W415" i="4"/>
  <c r="W130" i="1"/>
  <c r="W141" s="1"/>
  <c r="V43"/>
  <c r="W43" s="1"/>
  <c r="V58"/>
  <c r="W58" s="1"/>
  <c r="V40"/>
  <c r="W40" s="1"/>
  <c r="V16"/>
  <c r="W16" s="1"/>
  <c r="V14"/>
  <c r="W14" s="1"/>
  <c r="V17"/>
  <c r="W17" s="1"/>
  <c r="K165" i="3" l="1"/>
  <c r="I11" i="8"/>
  <c r="F57"/>
  <c r="F185" s="1"/>
  <c r="F182"/>
  <c r="F187" s="1"/>
  <c r="I146"/>
  <c r="I182" s="1"/>
  <c r="I187" s="1"/>
  <c r="I41"/>
  <c r="I14"/>
  <c r="V26" i="1"/>
  <c r="T142"/>
  <c r="W36"/>
  <c r="V36"/>
  <c r="W31"/>
  <c r="W47"/>
  <c r="W80"/>
  <c r="W81" s="1"/>
  <c r="V77"/>
  <c r="V92"/>
  <c r="W103"/>
  <c r="V103"/>
  <c r="V64"/>
  <c r="V21"/>
  <c r="W24"/>
  <c r="W26" s="1"/>
  <c r="V31"/>
  <c r="W77"/>
  <c r="V70"/>
  <c r="W67"/>
  <c r="W70" s="1"/>
  <c r="W92"/>
  <c r="V126"/>
  <c r="W117"/>
  <c r="W126" s="1"/>
  <c r="W64"/>
  <c r="W21"/>
  <c r="V47"/>
  <c r="W114"/>
  <c r="V114"/>
  <c r="F188" i="8" l="1"/>
  <c r="F10" i="9" s="1"/>
  <c r="I57" i="8"/>
  <c r="I185" s="1"/>
  <c r="I188" s="1"/>
  <c r="I10" i="9" s="1"/>
  <c r="W142" i="1"/>
  <c r="V142"/>
</calcChain>
</file>

<file path=xl/sharedStrings.xml><?xml version="1.0" encoding="utf-8"?>
<sst xmlns="http://schemas.openxmlformats.org/spreadsheetml/2006/main" count="3207" uniqueCount="915">
  <si>
    <t>Rocky Mountain Power</t>
  </si>
  <si>
    <t xml:space="preserve"> </t>
  </si>
  <si>
    <t xml:space="preserve">O&amp;M Expense Escalation </t>
  </si>
  <si>
    <t>O&amp;M</t>
  </si>
  <si>
    <t>Allocation</t>
  </si>
  <si>
    <t>Before</t>
  </si>
  <si>
    <t xml:space="preserve">After </t>
  </si>
  <si>
    <t>Code</t>
  </si>
  <si>
    <t>Escalation</t>
  </si>
  <si>
    <t>Steam Operation</t>
  </si>
  <si>
    <t>NPCSE</t>
  </si>
  <si>
    <t>NPCSSECH</t>
  </si>
  <si>
    <t>NPCID</t>
  </si>
  <si>
    <t>NPCWYP</t>
  </si>
  <si>
    <t>SE</t>
  </si>
  <si>
    <t>SG</t>
  </si>
  <si>
    <t>SSECH</t>
  </si>
  <si>
    <t>SSGCH</t>
  </si>
  <si>
    <t>Steam Operation Total</t>
  </si>
  <si>
    <t>Steam Maintenance</t>
  </si>
  <si>
    <t>Steam Maintenance Total</t>
  </si>
  <si>
    <t>Hydro Operations</t>
  </si>
  <si>
    <t>SG-P</t>
  </si>
  <si>
    <t>SG-U</t>
  </si>
  <si>
    <t>Hydro Operations Total</t>
  </si>
  <si>
    <t>Hydro Maintenance</t>
  </si>
  <si>
    <t>Hydro Maintenance Total</t>
  </si>
  <si>
    <t>Purchased Power</t>
  </si>
  <si>
    <t>ID</t>
  </si>
  <si>
    <t>NPCSG</t>
  </si>
  <si>
    <t>NPCSSGC</t>
  </si>
  <si>
    <t>OR</t>
  </si>
  <si>
    <t>WA</t>
  </si>
  <si>
    <t>Purchased Power Total</t>
  </si>
  <si>
    <t>Other Operations</t>
  </si>
  <si>
    <t>NPCSSECT</t>
  </si>
  <si>
    <t>SG-W</t>
  </si>
  <si>
    <t>SGCT</t>
  </si>
  <si>
    <t>SSECT</t>
  </si>
  <si>
    <t>SSGCT</t>
  </si>
  <si>
    <t>Other Operations Total</t>
  </si>
  <si>
    <t>Other Maintenance</t>
  </si>
  <si>
    <t>Other Maintenance Total</t>
  </si>
  <si>
    <t>Transmission Operations</t>
  </si>
  <si>
    <t>Transmission Operations Total</t>
  </si>
  <si>
    <t>Transmission Maintenance</t>
  </si>
  <si>
    <t>Transmission Maintenance Total</t>
  </si>
  <si>
    <t>Distribution Operations</t>
  </si>
  <si>
    <t>CA</t>
  </si>
  <si>
    <t>SNPD</t>
  </si>
  <si>
    <t>UT</t>
  </si>
  <si>
    <t>WYP</t>
  </si>
  <si>
    <t>WYU</t>
  </si>
  <si>
    <t>Distribution Operations Total</t>
  </si>
  <si>
    <t>Distribution Maintenance</t>
  </si>
  <si>
    <t>Distribution Maintenance Total</t>
  </si>
  <si>
    <t>Customer Accounts Operations</t>
  </si>
  <si>
    <t>CN</t>
  </si>
  <si>
    <t>Customer Accounts Operations Total</t>
  </si>
  <si>
    <t>Customer Service Operations</t>
  </si>
  <si>
    <t>OTHER</t>
  </si>
  <si>
    <t>Customer Service Operations Total</t>
  </si>
  <si>
    <t>A&amp;G Operations &amp; Maintenance</t>
  </si>
  <si>
    <t>A&amp;G Operations &amp; Maintenance Total</t>
  </si>
  <si>
    <t>Grand Total</t>
  </si>
  <si>
    <t>Escalation Factors</t>
  </si>
  <si>
    <t>FERC Accounts</t>
  </si>
  <si>
    <t>STEAM PRODUCTION PLANT</t>
  </si>
  <si>
    <t xml:space="preserve"> Operation:</t>
  </si>
  <si>
    <t xml:space="preserve"> Maintenance: </t>
  </si>
  <si>
    <t>HYDRO PRODUCTION PLANT</t>
  </si>
  <si>
    <t>OTHER PRODUCTION PLANT</t>
  </si>
  <si>
    <t>TRANSMISSION PLANT</t>
  </si>
  <si>
    <t>DISTRIBUTION PLANT</t>
  </si>
  <si>
    <t>CUSTOMER ACCOUNTS</t>
  </si>
  <si>
    <t xml:space="preserve"> Operation: </t>
  </si>
  <si>
    <t>CUSTOMER SERVICE and INFORMATION</t>
  </si>
  <si>
    <t>SALES</t>
  </si>
  <si>
    <t>ADMINISTRATIVE and GENERAL</t>
  </si>
  <si>
    <t>920, 922, 929</t>
  </si>
  <si>
    <t>Note: please see Confidential Exhibit RMP__(SRM-4) showing details of escalation factors</t>
  </si>
  <si>
    <t xml:space="preserve">*Source: IHS Inc.  The use of this content was authorized in advance by IHS.  Any further use or </t>
  </si>
  <si>
    <t>TOTAL</t>
  </si>
  <si>
    <t>RP Code</t>
  </si>
  <si>
    <t>ACCOUNT</t>
  </si>
  <si>
    <t>Type</t>
  </si>
  <si>
    <t>COMPANY</t>
  </si>
  <si>
    <t>FACTOR</t>
  </si>
  <si>
    <t>FACTOR %</t>
  </si>
  <si>
    <t>ALLOCATED</t>
  </si>
  <si>
    <t>REF#</t>
  </si>
  <si>
    <t>MA</t>
  </si>
  <si>
    <t>RI</t>
  </si>
  <si>
    <t>RP</t>
  </si>
  <si>
    <t>Total</t>
  </si>
  <si>
    <t>System</t>
  </si>
  <si>
    <t>WY-ALL</t>
  </si>
  <si>
    <t>Adjustment to Expense:</t>
  </si>
  <si>
    <t>500SG</t>
  </si>
  <si>
    <t>Steam Operations</t>
  </si>
  <si>
    <t>SNPPS</t>
  </si>
  <si>
    <t>500</t>
  </si>
  <si>
    <t>501SE</t>
  </si>
  <si>
    <t>501</t>
  </si>
  <si>
    <t>502SG</t>
  </si>
  <si>
    <t>502</t>
  </si>
  <si>
    <t>503SE</t>
  </si>
  <si>
    <t>503</t>
  </si>
  <si>
    <t>505SG</t>
  </si>
  <si>
    <t>505</t>
  </si>
  <si>
    <t>506SG</t>
  </si>
  <si>
    <t>506</t>
  </si>
  <si>
    <t>507SG</t>
  </si>
  <si>
    <t>507</t>
  </si>
  <si>
    <t>510SG</t>
  </si>
  <si>
    <t>510</t>
  </si>
  <si>
    <t>511SG</t>
  </si>
  <si>
    <t>511</t>
  </si>
  <si>
    <t>512SG</t>
  </si>
  <si>
    <t>512</t>
  </si>
  <si>
    <t>513SG</t>
  </si>
  <si>
    <t>513</t>
  </si>
  <si>
    <t>514SG</t>
  </si>
  <si>
    <t>514</t>
  </si>
  <si>
    <t>535SG-P</t>
  </si>
  <si>
    <t>535</t>
  </si>
  <si>
    <t>SNPPH</t>
  </si>
  <si>
    <t>535SG-U</t>
  </si>
  <si>
    <t>536SG-P</t>
  </si>
  <si>
    <t>536</t>
  </si>
  <si>
    <t>536SG-U</t>
  </si>
  <si>
    <t>537SG-P</t>
  </si>
  <si>
    <t>537</t>
  </si>
  <si>
    <t>537SG-U</t>
  </si>
  <si>
    <t>539SG-P</t>
  </si>
  <si>
    <t>539</t>
  </si>
  <si>
    <t>539SG-U</t>
  </si>
  <si>
    <t>540SG-P</t>
  </si>
  <si>
    <t>540</t>
  </si>
  <si>
    <t>540SG-U</t>
  </si>
  <si>
    <t>541SG-P</t>
  </si>
  <si>
    <t>541</t>
  </si>
  <si>
    <t>541SG-U</t>
  </si>
  <si>
    <t>542SG-P</t>
  </si>
  <si>
    <t>542</t>
  </si>
  <si>
    <t>542SG-U</t>
  </si>
  <si>
    <t>543SG-P</t>
  </si>
  <si>
    <t>543</t>
  </si>
  <si>
    <t>543SG-U</t>
  </si>
  <si>
    <t>544SG-P</t>
  </si>
  <si>
    <t>544</t>
  </si>
  <si>
    <t>544SG-U</t>
  </si>
  <si>
    <t>545SG-P</t>
  </si>
  <si>
    <t>545</t>
  </si>
  <si>
    <t>545SG-U</t>
  </si>
  <si>
    <t>546SG</t>
  </si>
  <si>
    <t>546</t>
  </si>
  <si>
    <t>SNPPO</t>
  </si>
  <si>
    <t>547SE</t>
  </si>
  <si>
    <t>547</t>
  </si>
  <si>
    <t>548SG</t>
  </si>
  <si>
    <t>548</t>
  </si>
  <si>
    <t>549UT</t>
  </si>
  <si>
    <t>549</t>
  </si>
  <si>
    <t>Situs</t>
  </si>
  <si>
    <t>549SG</t>
  </si>
  <si>
    <t>549SG-W</t>
  </si>
  <si>
    <t>SNPPO-W</t>
  </si>
  <si>
    <t>550UT</t>
  </si>
  <si>
    <t>550</t>
  </si>
  <si>
    <t>550SG</t>
  </si>
  <si>
    <t>550SG-W</t>
  </si>
  <si>
    <t>552SG</t>
  </si>
  <si>
    <t>552</t>
  </si>
  <si>
    <t>553SG</t>
  </si>
  <si>
    <t>553</t>
  </si>
  <si>
    <t>553SG-W</t>
  </si>
  <si>
    <t>554SG</t>
  </si>
  <si>
    <t>554</t>
  </si>
  <si>
    <t>554SG-W</t>
  </si>
  <si>
    <t>556SG</t>
  </si>
  <si>
    <t>556</t>
  </si>
  <si>
    <t>557UT</t>
  </si>
  <si>
    <t>557</t>
  </si>
  <si>
    <t>557SG</t>
  </si>
  <si>
    <t>557SGCT</t>
  </si>
  <si>
    <t>557SE</t>
  </si>
  <si>
    <t>560SG</t>
  </si>
  <si>
    <t>560</t>
  </si>
  <si>
    <t>SNPT</t>
  </si>
  <si>
    <t>561SG</t>
  </si>
  <si>
    <t>561</t>
  </si>
  <si>
    <t>562SG</t>
  </si>
  <si>
    <t>562</t>
  </si>
  <si>
    <t>563SG</t>
  </si>
  <si>
    <t>563</t>
  </si>
  <si>
    <t>566SG</t>
  </si>
  <si>
    <t>566</t>
  </si>
  <si>
    <t>567SG</t>
  </si>
  <si>
    <t>567</t>
  </si>
  <si>
    <t>568SG</t>
  </si>
  <si>
    <t>568</t>
  </si>
  <si>
    <t>569SG</t>
  </si>
  <si>
    <t>569</t>
  </si>
  <si>
    <t>570SG</t>
  </si>
  <si>
    <t>570</t>
  </si>
  <si>
    <t>571SG</t>
  </si>
  <si>
    <t>571</t>
  </si>
  <si>
    <t>572SG</t>
  </si>
  <si>
    <t>572</t>
  </si>
  <si>
    <t>573SG</t>
  </si>
  <si>
    <t>573</t>
  </si>
  <si>
    <t>580UT</t>
  </si>
  <si>
    <t>580</t>
  </si>
  <si>
    <t>580SNPD</t>
  </si>
  <si>
    <t>581SNPD</t>
  </si>
  <si>
    <t>581</t>
  </si>
  <si>
    <t>582UT</t>
  </si>
  <si>
    <t>582</t>
  </si>
  <si>
    <t>582SNPD</t>
  </si>
  <si>
    <t>583UT</t>
  </si>
  <si>
    <t>583</t>
  </si>
  <si>
    <t>583SNPD</t>
  </si>
  <si>
    <t>584UT</t>
  </si>
  <si>
    <t>584</t>
  </si>
  <si>
    <t>585SNPD</t>
  </si>
  <si>
    <t>585</t>
  </si>
  <si>
    <t>586UT</t>
  </si>
  <si>
    <t>586</t>
  </si>
  <si>
    <t>586SNPD</t>
  </si>
  <si>
    <t>587UT</t>
  </si>
  <si>
    <t>587</t>
  </si>
  <si>
    <t>587SNPD</t>
  </si>
  <si>
    <t>588UT</t>
  </si>
  <si>
    <t>588</t>
  </si>
  <si>
    <t>588SNPD</t>
  </si>
  <si>
    <t>589UT</t>
  </si>
  <si>
    <t>589</t>
  </si>
  <si>
    <t>589SNPD</t>
  </si>
  <si>
    <t>590UT</t>
  </si>
  <si>
    <t>590</t>
  </si>
  <si>
    <t>590SNPD</t>
  </si>
  <si>
    <t>591UT</t>
  </si>
  <si>
    <t>591</t>
  </si>
  <si>
    <t>591SNPD</t>
  </si>
  <si>
    <t>592UT</t>
  </si>
  <si>
    <t>592</t>
  </si>
  <si>
    <t>592SNPD</t>
  </si>
  <si>
    <t>593UT</t>
  </si>
  <si>
    <t>593</t>
  </si>
  <si>
    <t>593SNPD</t>
  </si>
  <si>
    <t>594UT</t>
  </si>
  <si>
    <t>594</t>
  </si>
  <si>
    <t>594SNPD</t>
  </si>
  <si>
    <t>595UT</t>
  </si>
  <si>
    <t>595</t>
  </si>
  <si>
    <t>595SNPD</t>
  </si>
  <si>
    <t>596UT</t>
  </si>
  <si>
    <t>596</t>
  </si>
  <si>
    <t>597UT</t>
  </si>
  <si>
    <t>597</t>
  </si>
  <si>
    <t>597SNPD</t>
  </si>
  <si>
    <t>598UT</t>
  </si>
  <si>
    <t>598</t>
  </si>
  <si>
    <t>598SNPD</t>
  </si>
  <si>
    <t>901UT</t>
  </si>
  <si>
    <t>901</t>
  </si>
  <si>
    <t>901CN</t>
  </si>
  <si>
    <t>902UT</t>
  </si>
  <si>
    <t>902</t>
  </si>
  <si>
    <t>902CN</t>
  </si>
  <si>
    <t>903UT</t>
  </si>
  <si>
    <t>903</t>
  </si>
  <si>
    <t>903CN</t>
  </si>
  <si>
    <t>904UT</t>
  </si>
  <si>
    <t>904</t>
  </si>
  <si>
    <t>904CN</t>
  </si>
  <si>
    <t>905UT</t>
  </si>
  <si>
    <t>905</t>
  </si>
  <si>
    <t>905CN</t>
  </si>
  <si>
    <t>907CN</t>
  </si>
  <si>
    <t>907</t>
  </si>
  <si>
    <t>908UT</t>
  </si>
  <si>
    <t>908</t>
  </si>
  <si>
    <t>908CN</t>
  </si>
  <si>
    <t>908OTHER</t>
  </si>
  <si>
    <t>909UT</t>
  </si>
  <si>
    <t>909</t>
  </si>
  <si>
    <t>909CN</t>
  </si>
  <si>
    <t>910UT</t>
  </si>
  <si>
    <t>910</t>
  </si>
  <si>
    <t>910CN</t>
  </si>
  <si>
    <t>920UT</t>
  </si>
  <si>
    <t>A&amp;G Operations</t>
  </si>
  <si>
    <t>920</t>
  </si>
  <si>
    <t>920SO</t>
  </si>
  <si>
    <t>SO</t>
  </si>
  <si>
    <t>921UT</t>
  </si>
  <si>
    <t>921</t>
  </si>
  <si>
    <t>921SO</t>
  </si>
  <si>
    <t>921CN</t>
  </si>
  <si>
    <t>922SO</t>
  </si>
  <si>
    <t>922</t>
  </si>
  <si>
    <t>923UT</t>
  </si>
  <si>
    <t>923</t>
  </si>
  <si>
    <t>923SO</t>
  </si>
  <si>
    <t>924SO</t>
  </si>
  <si>
    <t>924</t>
  </si>
  <si>
    <t>925SO</t>
  </si>
  <si>
    <t>925</t>
  </si>
  <si>
    <t>928UT</t>
  </si>
  <si>
    <t>928</t>
  </si>
  <si>
    <t>928SG</t>
  </si>
  <si>
    <t>928SO</t>
  </si>
  <si>
    <t>929UT</t>
  </si>
  <si>
    <t>929</t>
  </si>
  <si>
    <t>929SO</t>
  </si>
  <si>
    <t>930UT</t>
  </si>
  <si>
    <t>930</t>
  </si>
  <si>
    <t>930CN</t>
  </si>
  <si>
    <t>930SO</t>
  </si>
  <si>
    <t>931UT</t>
  </si>
  <si>
    <t>931</t>
  </si>
  <si>
    <t>931SO</t>
  </si>
  <si>
    <t>935UT</t>
  </si>
  <si>
    <t>935</t>
  </si>
  <si>
    <t>935CN</t>
  </si>
  <si>
    <t>935SO</t>
  </si>
  <si>
    <t>Description of Adjustment:</t>
  </si>
  <si>
    <t>O&amp;M Expense Escalation</t>
  </si>
  <si>
    <t>Type 1 adjustments</t>
  </si>
  <si>
    <t>Type 3 adjustments</t>
  </si>
  <si>
    <t>4.10</t>
  </si>
  <si>
    <t>Miscellaneous</t>
  </si>
  <si>
    <t>Remove</t>
  </si>
  <si>
    <t>Idaho Irrigation</t>
  </si>
  <si>
    <t>Generation</t>
  </si>
  <si>
    <t xml:space="preserve">Net </t>
  </si>
  <si>
    <t>Customer</t>
  </si>
  <si>
    <t>Misc. Asset</t>
  </si>
  <si>
    <t xml:space="preserve">Escalated </t>
  </si>
  <si>
    <t>Regulatory</t>
  </si>
  <si>
    <t xml:space="preserve">Klamath </t>
  </si>
  <si>
    <t>Unadjusted</t>
  </si>
  <si>
    <t xml:space="preserve">Wheeling </t>
  </si>
  <si>
    <t>General</t>
  </si>
  <si>
    <t>Load Control</t>
  </si>
  <si>
    <t>Non-Recurring</t>
  </si>
  <si>
    <t>DSM</t>
  </si>
  <si>
    <t>Insurance</t>
  </si>
  <si>
    <t>Overhaul</t>
  </si>
  <si>
    <t>Naughton</t>
  </si>
  <si>
    <t>Power Cost</t>
  </si>
  <si>
    <t>Powerdale</t>
  </si>
  <si>
    <t>Service</t>
  </si>
  <si>
    <t>Sales and</t>
  </si>
  <si>
    <t>O&amp;M Expense</t>
  </si>
  <si>
    <t xml:space="preserve">Non-Labor </t>
  </si>
  <si>
    <t xml:space="preserve">Uncollectible </t>
  </si>
  <si>
    <t>Incremental</t>
  </si>
  <si>
    <t>Little</t>
  </si>
  <si>
    <t>Asset</t>
  </si>
  <si>
    <t>Hydroelectric</t>
  </si>
  <si>
    <t>Depreciation</t>
  </si>
  <si>
    <t>Adjusted</t>
  </si>
  <si>
    <t>FERC/NPC Code</t>
  </si>
  <si>
    <t>JAM Indicator</t>
  </si>
  <si>
    <t>Function</t>
  </si>
  <si>
    <t>Factor</t>
  </si>
  <si>
    <t>Combination</t>
  </si>
  <si>
    <t>Revenue</t>
  </si>
  <si>
    <t>Expense</t>
  </si>
  <si>
    <t>Labor</t>
  </si>
  <si>
    <t>Program</t>
  </si>
  <si>
    <t>Entries</t>
  </si>
  <si>
    <t xml:space="preserve">Expense </t>
  </si>
  <si>
    <t>Write-Off</t>
  </si>
  <si>
    <t>Study</t>
  </si>
  <si>
    <t>Hydro Removal</t>
  </si>
  <si>
    <t>Deposits</t>
  </si>
  <si>
    <t>Removals</t>
  </si>
  <si>
    <t>Percentages</t>
  </si>
  <si>
    <t>Accounts</t>
  </si>
  <si>
    <t>Mountain</t>
  </si>
  <si>
    <t>Amortization</t>
  </si>
  <si>
    <t>Settlement</t>
  </si>
  <si>
    <t>Steam Power Generation</t>
  </si>
  <si>
    <t>500SNPPS</t>
  </si>
  <si>
    <t>500SSGCH</t>
  </si>
  <si>
    <t>Steam Fuel</t>
  </si>
  <si>
    <t>501NPCID</t>
  </si>
  <si>
    <t>501SSECH</t>
  </si>
  <si>
    <t>501NPCSE</t>
  </si>
  <si>
    <t>501NPCWYP</t>
  </si>
  <si>
    <t>501NPCSSECH</t>
  </si>
  <si>
    <t>502SNPPS</t>
  </si>
  <si>
    <t>502SSGCH</t>
  </si>
  <si>
    <t>Other Fuel</t>
  </si>
  <si>
    <t>503NPCSE</t>
  </si>
  <si>
    <t>505SNPPS</t>
  </si>
  <si>
    <t>505SSGCH</t>
  </si>
  <si>
    <t>506SNPPS</t>
  </si>
  <si>
    <t>506SSGCH</t>
  </si>
  <si>
    <t>507SNPPS</t>
  </si>
  <si>
    <t>507SSGCH</t>
  </si>
  <si>
    <t>510SNPPS</t>
  </si>
  <si>
    <t>510SSGCH</t>
  </si>
  <si>
    <t>511SNPPS</t>
  </si>
  <si>
    <t>511SSGCH</t>
  </si>
  <si>
    <t>512SNPPS</t>
  </si>
  <si>
    <t>512SSGCH</t>
  </si>
  <si>
    <t>513SNPPS</t>
  </si>
  <si>
    <t>513SSGCH</t>
  </si>
  <si>
    <t>514SNPPS</t>
  </si>
  <si>
    <t>514SSGCH</t>
  </si>
  <si>
    <t>Total Steam Power Expenses</t>
  </si>
  <si>
    <t>Hydro Power Generation</t>
  </si>
  <si>
    <t>535SNPPH-P</t>
  </si>
  <si>
    <t>535SNPPH-U</t>
  </si>
  <si>
    <t>536SNPPH-P</t>
  </si>
  <si>
    <t>536SNPPH-U</t>
  </si>
  <si>
    <t>537SNPPH-P</t>
  </si>
  <si>
    <t>537SNPPH-U</t>
  </si>
  <si>
    <t>538SNPPH-P</t>
  </si>
  <si>
    <t>538SG-P</t>
  </si>
  <si>
    <t>538SNPPH-U</t>
  </si>
  <si>
    <t>538SG-U</t>
  </si>
  <si>
    <t>539SNPPH-P</t>
  </si>
  <si>
    <t>539SNPPH-U</t>
  </si>
  <si>
    <t>540SNPPH-P</t>
  </si>
  <si>
    <t>540SNPPH-U</t>
  </si>
  <si>
    <t>541SNPPH-P</t>
  </si>
  <si>
    <t>541SNPPH-U</t>
  </si>
  <si>
    <t>542SNPPH-P</t>
  </si>
  <si>
    <t>542SNPPH-U</t>
  </si>
  <si>
    <t>543SNPPH-P</t>
  </si>
  <si>
    <t>543SNPPH-U</t>
  </si>
  <si>
    <t>544SNPPH-P</t>
  </si>
  <si>
    <t>544SNPPH-U</t>
  </si>
  <si>
    <t>545SNPPH-P</t>
  </si>
  <si>
    <t>545SNPPH-U</t>
  </si>
  <si>
    <t>Total Hydro Power Generation</t>
  </si>
  <si>
    <t>Other Production Expense</t>
  </si>
  <si>
    <t>546SNPPO</t>
  </si>
  <si>
    <t>547SSECT</t>
  </si>
  <si>
    <t>547NPCSE</t>
  </si>
  <si>
    <t>547NPCSSECT</t>
  </si>
  <si>
    <t>548SNPPO</t>
  </si>
  <si>
    <t>548SSGCT</t>
  </si>
  <si>
    <t>549SNPPO</t>
  </si>
  <si>
    <t>549SNPPO-W</t>
  </si>
  <si>
    <t>549SSGCT</t>
  </si>
  <si>
    <t>549OR</t>
  </si>
  <si>
    <t>550SNPPO</t>
  </si>
  <si>
    <t>550SNPPO-W</t>
  </si>
  <si>
    <t>550SSGCT</t>
  </si>
  <si>
    <t>550OR</t>
  </si>
  <si>
    <t>552SNPPO</t>
  </si>
  <si>
    <t>552SSGCT</t>
  </si>
  <si>
    <t>553SNPPO</t>
  </si>
  <si>
    <t>553SNPPO-W</t>
  </si>
  <si>
    <t>553SSGCT</t>
  </si>
  <si>
    <t>554SNPPO</t>
  </si>
  <si>
    <t>554SNPPO-W</t>
  </si>
  <si>
    <t>554SSGCT</t>
  </si>
  <si>
    <t>Total Other Production Expense</t>
  </si>
  <si>
    <t>Power Supply Expense</t>
  </si>
  <si>
    <t>555ID</t>
  </si>
  <si>
    <t>555OR</t>
  </si>
  <si>
    <t>555SE</t>
  </si>
  <si>
    <t>555SG</t>
  </si>
  <si>
    <t>555WA</t>
  </si>
  <si>
    <t>555NPCSE</t>
  </si>
  <si>
    <t>555NPCSG</t>
  </si>
  <si>
    <t>555NPCSSGC</t>
  </si>
  <si>
    <t>557CA</t>
  </si>
  <si>
    <t>557ID</t>
  </si>
  <si>
    <t>557OR</t>
  </si>
  <si>
    <t>557SSGCT</t>
  </si>
  <si>
    <t>557WYP</t>
  </si>
  <si>
    <t>557WA</t>
  </si>
  <si>
    <t>Total Power Supply Expense</t>
  </si>
  <si>
    <t>Transmission Expense</t>
  </si>
  <si>
    <t>560SNPT</t>
  </si>
  <si>
    <t>561SNPT</t>
  </si>
  <si>
    <t>562SNPT</t>
  </si>
  <si>
    <t>563SNPT</t>
  </si>
  <si>
    <t>565SE</t>
  </si>
  <si>
    <t>565SG</t>
  </si>
  <si>
    <t>Wheeling</t>
  </si>
  <si>
    <t>565NPCSE</t>
  </si>
  <si>
    <t>565NPCSG</t>
  </si>
  <si>
    <t>566SNPT</t>
  </si>
  <si>
    <t>567SNPT</t>
  </si>
  <si>
    <t>568SNPT</t>
  </si>
  <si>
    <t>569SNPT</t>
  </si>
  <si>
    <t>570SNPT</t>
  </si>
  <si>
    <t>571SNPT</t>
  </si>
  <si>
    <t>572SNPT</t>
  </si>
  <si>
    <t>573SNPT</t>
  </si>
  <si>
    <t>Total Transmission Expense</t>
  </si>
  <si>
    <t>Distribution Expense</t>
  </si>
  <si>
    <t>580CA</t>
  </si>
  <si>
    <t>580ID</t>
  </si>
  <si>
    <t>580OR</t>
  </si>
  <si>
    <t>580WA</t>
  </si>
  <si>
    <t>580WYP</t>
  </si>
  <si>
    <t>580WYU</t>
  </si>
  <si>
    <t>581OR</t>
  </si>
  <si>
    <t>582CA</t>
  </si>
  <si>
    <t>582ID</t>
  </si>
  <si>
    <t>582OR</t>
  </si>
  <si>
    <t>582WA</t>
  </si>
  <si>
    <t>582WYP</t>
  </si>
  <si>
    <t>583CA</t>
  </si>
  <si>
    <t>583ID</t>
  </si>
  <si>
    <t>583OR</t>
  </si>
  <si>
    <t>583WA</t>
  </si>
  <si>
    <t>583WYP</t>
  </si>
  <si>
    <t>583WYU</t>
  </si>
  <si>
    <t>584CA</t>
  </si>
  <si>
    <t>584ID</t>
  </si>
  <si>
    <t>584OR</t>
  </si>
  <si>
    <t>584SNPD</t>
  </si>
  <si>
    <t>584WA</t>
  </si>
  <si>
    <t>584WYP</t>
  </si>
  <si>
    <t>584WYU</t>
  </si>
  <si>
    <t>586CA</t>
  </si>
  <si>
    <t>586ID</t>
  </si>
  <si>
    <t>586OR</t>
  </si>
  <si>
    <t>586WA</t>
  </si>
  <si>
    <t>586WYP</t>
  </si>
  <si>
    <t>586WYU</t>
  </si>
  <si>
    <t>587CA</t>
  </si>
  <si>
    <t>587ID</t>
  </si>
  <si>
    <t>587OR</t>
  </si>
  <si>
    <t>587WA</t>
  </si>
  <si>
    <t>587WYP</t>
  </si>
  <si>
    <t>587WYU</t>
  </si>
  <si>
    <t>588CA</t>
  </si>
  <si>
    <t>588ID</t>
  </si>
  <si>
    <t>588OR</t>
  </si>
  <si>
    <t>588WA</t>
  </si>
  <si>
    <t>588WYP</t>
  </si>
  <si>
    <t>588WYU</t>
  </si>
  <si>
    <t>589CA</t>
  </si>
  <si>
    <t>589ID</t>
  </si>
  <si>
    <t>589OR</t>
  </si>
  <si>
    <t>589WA</t>
  </si>
  <si>
    <t>589WYP</t>
  </si>
  <si>
    <t>589WYU</t>
  </si>
  <si>
    <t>590CA</t>
  </si>
  <si>
    <t>590ID</t>
  </si>
  <si>
    <t>590OR</t>
  </si>
  <si>
    <t>590WA</t>
  </si>
  <si>
    <t>590WYP</t>
  </si>
  <si>
    <t>591CA</t>
  </si>
  <si>
    <t>591ID</t>
  </si>
  <si>
    <t>591OR</t>
  </si>
  <si>
    <t>591WA</t>
  </si>
  <si>
    <t>591WYP</t>
  </si>
  <si>
    <t>591WYU</t>
  </si>
  <si>
    <t>592CA</t>
  </si>
  <si>
    <t>592ID</t>
  </si>
  <si>
    <t>592OR</t>
  </si>
  <si>
    <t>592WA</t>
  </si>
  <si>
    <t>592WYP</t>
  </si>
  <si>
    <t>592WYU</t>
  </si>
  <si>
    <t>593CA</t>
  </si>
  <si>
    <t>593ID</t>
  </si>
  <si>
    <t>593OR</t>
  </si>
  <si>
    <t>593WA</t>
  </si>
  <si>
    <t>593WYP</t>
  </si>
  <si>
    <t>593WYU</t>
  </si>
  <si>
    <t>594CA</t>
  </si>
  <si>
    <t>594ID</t>
  </si>
  <si>
    <t>594OR</t>
  </si>
  <si>
    <t>594WA</t>
  </si>
  <si>
    <t>594WYP</t>
  </si>
  <si>
    <t>594WYU</t>
  </si>
  <si>
    <t>595CA</t>
  </si>
  <si>
    <t>595ID</t>
  </si>
  <si>
    <t>595OR</t>
  </si>
  <si>
    <t>595WA</t>
  </si>
  <si>
    <t>595WYP</t>
  </si>
  <si>
    <t>596CA</t>
  </si>
  <si>
    <t>596ID</t>
  </si>
  <si>
    <t>596OR</t>
  </si>
  <si>
    <t>596SNPD</t>
  </si>
  <si>
    <t>596WA</t>
  </si>
  <si>
    <t>596WYP</t>
  </si>
  <si>
    <t>596WYU</t>
  </si>
  <si>
    <t>597CA</t>
  </si>
  <si>
    <t>597ID</t>
  </si>
  <si>
    <t>597OR</t>
  </si>
  <si>
    <t>597WA</t>
  </si>
  <si>
    <t>597WYP</t>
  </si>
  <si>
    <t>597WYU</t>
  </si>
  <si>
    <t>598CA</t>
  </si>
  <si>
    <t>598ID</t>
  </si>
  <si>
    <t>598OR</t>
  </si>
  <si>
    <t>598WA</t>
  </si>
  <si>
    <t>598WYP</t>
  </si>
  <si>
    <t>598WYU</t>
  </si>
  <si>
    <t>Total Distribution Expense</t>
  </si>
  <si>
    <t>Customer Accounting Exp</t>
  </si>
  <si>
    <t>901CA</t>
  </si>
  <si>
    <t>901ID</t>
  </si>
  <si>
    <t>901OR</t>
  </si>
  <si>
    <t>901WA</t>
  </si>
  <si>
    <t>901WYP</t>
  </si>
  <si>
    <t>901WYU</t>
  </si>
  <si>
    <t>902CA</t>
  </si>
  <si>
    <t>902ID</t>
  </si>
  <si>
    <t>902OR</t>
  </si>
  <si>
    <t>902WA</t>
  </si>
  <si>
    <t>902WYP</t>
  </si>
  <si>
    <t>902WYU</t>
  </si>
  <si>
    <t>903CA</t>
  </si>
  <si>
    <t>903ID</t>
  </si>
  <si>
    <t>903OR</t>
  </si>
  <si>
    <t>903WA</t>
  </si>
  <si>
    <t>903WYP</t>
  </si>
  <si>
    <t>903WYU</t>
  </si>
  <si>
    <t>904CA</t>
  </si>
  <si>
    <t>904ID</t>
  </si>
  <si>
    <t>904OR</t>
  </si>
  <si>
    <t>904WA</t>
  </si>
  <si>
    <t>904WYP</t>
  </si>
  <si>
    <t>904WYU</t>
  </si>
  <si>
    <t>905CA</t>
  </si>
  <si>
    <t>905ID</t>
  </si>
  <si>
    <t>905OR</t>
  </si>
  <si>
    <t>905WYP</t>
  </si>
  <si>
    <t>Total Customer Accounting Exp</t>
  </si>
  <si>
    <t>Customer Service Expense</t>
  </si>
  <si>
    <t>908CA</t>
  </si>
  <si>
    <t>908ID</t>
  </si>
  <si>
    <t>908OR</t>
  </si>
  <si>
    <t>908WA</t>
  </si>
  <si>
    <t>908WYP</t>
  </si>
  <si>
    <t>909CA</t>
  </si>
  <si>
    <t>909ID</t>
  </si>
  <si>
    <t>909OR</t>
  </si>
  <si>
    <t>909WA</t>
  </si>
  <si>
    <t>909WYP</t>
  </si>
  <si>
    <t>909WYU</t>
  </si>
  <si>
    <t>910ID</t>
  </si>
  <si>
    <t>910OR</t>
  </si>
  <si>
    <t>910WA</t>
  </si>
  <si>
    <t>910WYP</t>
  </si>
  <si>
    <t>Total Customer Service Expense</t>
  </si>
  <si>
    <t>Administrative &amp; General Expense</t>
  </si>
  <si>
    <t>920CA</t>
  </si>
  <si>
    <t>A&amp;G Operations - Excludes Acct 935</t>
  </si>
  <si>
    <t>920ID</t>
  </si>
  <si>
    <t>920OR</t>
  </si>
  <si>
    <t>920WA</t>
  </si>
  <si>
    <t>920WYP</t>
  </si>
  <si>
    <t>921CA</t>
  </si>
  <si>
    <t>921ID</t>
  </si>
  <si>
    <t>921OR</t>
  </si>
  <si>
    <t>921WA</t>
  </si>
  <si>
    <t>921WYP</t>
  </si>
  <si>
    <t>921WYU</t>
  </si>
  <si>
    <t>923CA</t>
  </si>
  <si>
    <t>923CN</t>
  </si>
  <si>
    <t>923ID</t>
  </si>
  <si>
    <t>923OR</t>
  </si>
  <si>
    <t>923WA</t>
  </si>
  <si>
    <t>923WYP</t>
  </si>
  <si>
    <t>923WYU</t>
  </si>
  <si>
    <t>924ID</t>
  </si>
  <si>
    <t>924OR</t>
  </si>
  <si>
    <t>924UT</t>
  </si>
  <si>
    <t>924WYP</t>
  </si>
  <si>
    <t>924SG</t>
  </si>
  <si>
    <t>925OR</t>
  </si>
  <si>
    <t>926SO</t>
  </si>
  <si>
    <t>928CA</t>
  </si>
  <si>
    <t>928CN</t>
  </si>
  <si>
    <t>928ID</t>
  </si>
  <si>
    <t>928OR</t>
  </si>
  <si>
    <t>928WA</t>
  </si>
  <si>
    <t>928WYP</t>
  </si>
  <si>
    <t>928WYU</t>
  </si>
  <si>
    <t>930CA</t>
  </si>
  <si>
    <t>930ID</t>
  </si>
  <si>
    <t>930OR</t>
  </si>
  <si>
    <t>930SG</t>
  </si>
  <si>
    <t>930WA</t>
  </si>
  <si>
    <t>930WYP</t>
  </si>
  <si>
    <t>931CA</t>
  </si>
  <si>
    <t>931ID</t>
  </si>
  <si>
    <t>931OR</t>
  </si>
  <si>
    <t>931WA</t>
  </si>
  <si>
    <t>931WYP</t>
  </si>
  <si>
    <t>935CA</t>
  </si>
  <si>
    <t>A&amp;G Operations - Account 935</t>
  </si>
  <si>
    <t>935ID</t>
  </si>
  <si>
    <t>935OR</t>
  </si>
  <si>
    <t>935WA</t>
  </si>
  <si>
    <t>935WYP</t>
  </si>
  <si>
    <t>935WYU</t>
  </si>
  <si>
    <t>Total A&amp;G Expense</t>
  </si>
  <si>
    <t>Total O&amp;M Expense</t>
  </si>
  <si>
    <t>Miscellaneous Interest Expense</t>
  </si>
  <si>
    <t xml:space="preserve">  </t>
  </si>
  <si>
    <t>4311UT</t>
  </si>
  <si>
    <t>Total Misc Interest Expense</t>
  </si>
  <si>
    <t>Utah General Rate Case - June 2015</t>
  </si>
  <si>
    <t>Wage and Employee Benefit Adjustment</t>
  </si>
  <si>
    <t>Adjustment by FERC Account and 2010 Protocol Factor</t>
  </si>
  <si>
    <t>Indicator</t>
  </si>
  <si>
    <t>Actual
12 Months Ended
June 2013</t>
  </si>
  <si>
    <t>592MT</t>
  </si>
  <si>
    <t>907OR</t>
  </si>
  <si>
    <t>Utility Labor</t>
  </si>
  <si>
    <t>Capital/Non Utility</t>
  </si>
  <si>
    <t>Total Labor</t>
  </si>
  <si>
    <t>2010 PROTOCOL</t>
  </si>
  <si>
    <t>DESCRIPTION</t>
  </si>
  <si>
    <t xml:space="preserve">   California</t>
  </si>
  <si>
    <t xml:space="preserve">      Oregon</t>
  </si>
  <si>
    <t>Washington</t>
  </si>
  <si>
    <t xml:space="preserve">     Montana</t>
  </si>
  <si>
    <t>Wyo-PPL</t>
  </si>
  <si>
    <t xml:space="preserve">     Utah</t>
  </si>
  <si>
    <t>Idaho</t>
  </si>
  <si>
    <t xml:space="preserve"> Wyo-UPL</t>
  </si>
  <si>
    <t>FERC-UPL</t>
  </si>
  <si>
    <t>NON-UTILITY</t>
  </si>
  <si>
    <t>WY-All</t>
  </si>
  <si>
    <t>S</t>
  </si>
  <si>
    <t>-</t>
  </si>
  <si>
    <t>System Generation</t>
  </si>
  <si>
    <t>System Generation (Pac. Power Costs on SG)</t>
  </si>
  <si>
    <t>System Generation (R.M.P. Costs on SG)</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</si>
  <si>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</si>
  <si>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</si>
  <si>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</si>
  <si>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</si>
  <si>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</si>
  <si>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</si>
  <si>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</si>
  <si>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</si>
  <si>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</si>
  <si>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</si>
  <si>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</si>
  <si>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</si>
  <si>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</si>
  <si>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</si>
  <si>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</si>
  <si>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</si>
  <si>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System Overhead (Pac. Power Costs on SO)</t>
  </si>
  <si>
    <t>SO-P</t>
  </si>
  <si>
    <t>System Overhead (R.M.P. Costs on SO)</t>
  </si>
  <si>
    <t>SO-U</t>
  </si>
  <si>
    <t>Divisional Overhead - Pac. Power</t>
  </si>
  <si>
    <t>DOP</t>
  </si>
  <si>
    <t>Divisional Overhead - R.M.P.</t>
  </si>
  <si>
    <t>DOU</t>
  </si>
  <si>
    <t>Gross Plant-System</t>
  </si>
  <si>
    <t>GPS</t>
  </si>
  <si>
    <t>System Gross Plant - Pac. Power</t>
  </si>
  <si>
    <t>SGPP</t>
  </si>
  <si>
    <t>System Gross Plant - R.M.P.</t>
  </si>
  <si>
    <t>SGPU</t>
  </si>
  <si>
    <t>System Net Plant</t>
  </si>
  <si>
    <t>SNP</t>
  </si>
  <si>
    <t>Seasonal System Capacity Combustion Turbine</t>
  </si>
  <si>
    <t>SSCCT</t>
  </si>
  <si>
    <t>Seasonal System Energy Combustion Turbine</t>
  </si>
  <si>
    <t>Seasonal System Capacity Cholla</t>
  </si>
  <si>
    <t>SSCCH</t>
  </si>
  <si>
    <t>Seasonal System Energy Cholla</t>
  </si>
  <si>
    <t>Seasonal System Generation Cholla</t>
  </si>
  <si>
    <t>Seasonal System Capacity Purchases</t>
  </si>
  <si>
    <t>SSCP</t>
  </si>
  <si>
    <t>Seasonal System Energy Purchases</t>
  </si>
  <si>
    <t>SSEP</t>
  </si>
  <si>
    <t>Seasonal System Generation Contracts</t>
  </si>
  <si>
    <t>SSGC</t>
  </si>
  <si>
    <t>Seasonal System Generation Combustion Turbine</t>
  </si>
  <si>
    <t xml:space="preserve">Mid-Columbia </t>
  </si>
  <si>
    <t>MC</t>
  </si>
  <si>
    <t>Division Net Plant Distribution</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</si>
  <si>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</si>
  <si>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</si>
  <si>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</si>
  <si>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</si>
  <si>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</si>
  <si>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</si>
  <si>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</si>
  <si>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</si>
  <si>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</si>
  <si>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</si>
  <si>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</si>
  <si>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</si>
  <si>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</si>
  <si>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</si>
  <si>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</si>
  <si>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</si>
  <si>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</si>
  <si>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</si>
  <si>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</si>
  <si>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</si>
  <si>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</si>
  <si>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</si>
  <si>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</si>
  <si>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</si>
  <si>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</si>
  <si>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</si>
  <si>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</si>
  <si>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</si>
  <si>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</si>
  <si>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</si>
  <si>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</si>
  <si>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</si>
  <si>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</si>
  <si>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</si>
  <si>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</si>
  <si>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</si>
  <si>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</si>
  <si>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</si>
  <si>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</si>
  <si>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</si>
  <si>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</si>
  <si>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</si>
  <si>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</si>
  <si>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</si>
  <si>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</si>
  <si>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</si>
  <si>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</si>
  <si>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</si>
  <si>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</si>
  <si>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</si>
  <si>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</si>
  <si>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</si>
  <si>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</si>
  <si>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</si>
  <si>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</si>
  <si>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</si>
  <si>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</si>
  <si>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</si>
  <si>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</si>
  <si>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Non-Utility</t>
  </si>
  <si>
    <t>NUTIL</t>
  </si>
  <si>
    <t>System Net Steam Plant</t>
  </si>
  <si>
    <t>System Net Transmission Plant</t>
  </si>
  <si>
    <t>System Net Production Plant</t>
  </si>
  <si>
    <t>SNPP</t>
  </si>
  <si>
    <t>System Net Hydro Plant</t>
  </si>
  <si>
    <t>System Net Nuclear Plant</t>
  </si>
  <si>
    <t>SNPPN</t>
  </si>
  <si>
    <t>System Net Other Production Plant</t>
  </si>
  <si>
    <t>System Net General Plant</t>
  </si>
  <si>
    <t>SNPG</t>
  </si>
  <si>
    <t>System Net Intangible Plant</t>
  </si>
  <si>
    <t>SNPI</t>
  </si>
  <si>
    <t>Trojan Plant Allocator</t>
  </si>
  <si>
    <t>TROJP</t>
  </si>
  <si>
    <t>Trojan Decommissioning Allocator</t>
  </si>
  <si>
    <t>TROJD</t>
  </si>
  <si>
    <t>Income Before Taxes</t>
  </si>
  <si>
    <t>IBT</t>
  </si>
  <si>
    <t>DIT Expense</t>
  </si>
  <si>
    <t>DITEXP</t>
  </si>
  <si>
    <t>DIT Balance</t>
  </si>
  <si>
    <t>DITBAL</t>
  </si>
  <si>
    <t>Tax Depreciation</t>
  </si>
  <si>
    <t>TAXDEPR</t>
  </si>
  <si>
    <t>SCHMAT Depreciation Expense</t>
  </si>
  <si>
    <t>SCHMDEXP</t>
  </si>
  <si>
    <t>SCHMDT Amortization Expense</t>
  </si>
  <si>
    <t>SCHMAEXP</t>
  </si>
  <si>
    <t>System Generation Cholla Transaction</t>
  </si>
  <si>
    <t>12 months ending June 2015</t>
  </si>
  <si>
    <t>4.11</t>
  </si>
  <si>
    <t>Page 4.11.8</t>
  </si>
  <si>
    <t xml:space="preserve">O&amp;M Escalation </t>
  </si>
  <si>
    <t>June 2013 to June 2015</t>
  </si>
  <si>
    <t>500 - 507</t>
  </si>
  <si>
    <t>510 - 514</t>
  </si>
  <si>
    <t>535 - 540</t>
  </si>
  <si>
    <t>541 - 545</t>
  </si>
  <si>
    <t>546 - 550; 556 - 557</t>
  </si>
  <si>
    <t>551 - 554</t>
  </si>
  <si>
    <t>560 - 567</t>
  </si>
  <si>
    <t>568 - 573</t>
  </si>
  <si>
    <t>580 - 589</t>
  </si>
  <si>
    <t>590 - 598</t>
  </si>
  <si>
    <t>901 - 905</t>
  </si>
  <si>
    <t>907 - 910</t>
  </si>
  <si>
    <t>911 - 916</t>
  </si>
  <si>
    <t>June 2015</t>
  </si>
  <si>
    <t>June</t>
  </si>
  <si>
    <t>2015</t>
  </si>
  <si>
    <t>June 2013</t>
  </si>
  <si>
    <t>Pro Forma
12 Months Ending
June 2015</t>
  </si>
  <si>
    <t>UTAH</t>
  </si>
  <si>
    <t>redistribution of this content is strictly prohibited without written permission by IHS. All rights reserved.</t>
  </si>
  <si>
    <t>2010 Protocol</t>
  </si>
  <si>
    <t>Utah Situs Portion</t>
  </si>
  <si>
    <t>Adjustment To Expense:</t>
  </si>
  <si>
    <t>PAGE</t>
  </si>
  <si>
    <t>4.11.1</t>
  </si>
  <si>
    <t>4.11.3</t>
  </si>
  <si>
    <t>4.11.2</t>
  </si>
  <si>
    <t>Below</t>
  </si>
  <si>
    <t>Above</t>
  </si>
  <si>
    <t>Ref 4.11</t>
  </si>
  <si>
    <t>O&amp;M Expense Escalation (Non-NPC, Non-Labor)</t>
  </si>
  <si>
    <t>500-935</t>
  </si>
  <si>
    <t>Multiple</t>
  </si>
</sst>
</file>

<file path=xl/styles.xml><?xml version="1.0" encoding="utf-8"?>
<styleSheet xmlns="http://schemas.openxmlformats.org/spreadsheetml/2006/main">
  <numFmts count="2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
    <numFmt numFmtId="168" formatCode="_(* #,##0_);[Red]_(* \(#,##0\);_(* &quot;-&quot;_);_(@_)"/>
    <numFmt numFmtId="169" formatCode="0.000%"/>
    <numFmt numFmtId="170" formatCode="#,##0;\-#,##0;&quot;-&quot;"/>
    <numFmt numFmtId="171" formatCode="_-* #,##0\ &quot;F&quot;_-;\-* #,##0\ &quot;F&quot;_-;_-* &quot;-&quot;\ &quot;F&quot;_-;_-@_-"/>
    <numFmt numFmtId="172" formatCode="_(* #,##0.00_);[Red]_(* \(#,##0.00\);_(* &quot;-&quot;??_);_(@_)"/>
    <numFmt numFmtId="173" formatCode="&quot;$&quot;###0;[Red]\(&quot;$&quot;###0\)"/>
    <numFmt numFmtId="174" formatCode="mmmm\ d\,\ yyyy"/>
    <numFmt numFmtId="175" formatCode="########\-###\-###"/>
    <numFmt numFmtId="176" formatCode="#,##0.000;[Red]\-#,##0.000"/>
    <numFmt numFmtId="177" formatCode="0.00_)"/>
    <numFmt numFmtId="178" formatCode="#,##0.0_);\(#,##0.0\);\-\ ;"/>
    <numFmt numFmtId="179" formatCode="#,##0.0000"/>
    <numFmt numFmtId="180" formatCode="mmm\ dd\,\ yyyy"/>
    <numFmt numFmtId="181" formatCode="General_)"/>
  </numFmts>
  <fonts count="88">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sz val="10"/>
      <color rgb="FFC00000"/>
      <name val="Arial"/>
      <family val="2"/>
    </font>
    <font>
      <sz val="10"/>
      <color indexed="57"/>
      <name val="Arial"/>
      <family val="2"/>
    </font>
    <font>
      <sz val="10"/>
      <color indexed="10"/>
      <name val="Arial"/>
      <family val="2"/>
    </font>
    <font>
      <sz val="12"/>
      <name val="Times New Roman"/>
      <family val="1"/>
    </font>
    <font>
      <sz val="8"/>
      <name val="Arial"/>
      <family val="2"/>
    </font>
    <font>
      <sz val="10"/>
      <color rgb="FF0000FF"/>
      <name val="Arial"/>
      <family val="2"/>
    </font>
    <font>
      <sz val="10"/>
      <color indexed="12"/>
      <name val="Arial"/>
      <family val="2"/>
    </font>
    <font>
      <b/>
      <sz val="14"/>
      <name val="Arial"/>
      <family val="2"/>
    </font>
    <font>
      <sz val="12"/>
      <name val="Arial"/>
      <family val="2"/>
    </font>
    <font>
      <sz val="10"/>
      <name val="MS Sans Serif"/>
      <family val="2"/>
    </font>
    <font>
      <sz val="11"/>
      <color indexed="8"/>
      <name val="Calibri"/>
      <family val="2"/>
    </font>
    <font>
      <sz val="10"/>
      <color indexed="8"/>
      <name val="Arial"/>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color theme="1"/>
      <name val="Arial"/>
      <family val="2"/>
    </font>
    <font>
      <sz val="11"/>
      <color theme="1"/>
      <name val="Times New Roman"/>
      <family val="2"/>
    </font>
    <font>
      <sz val="11"/>
      <color theme="1"/>
      <name val="Arial"/>
      <family val="2"/>
    </font>
    <font>
      <sz val="10"/>
      <name val="Geneva"/>
      <family val="2"/>
    </font>
    <font>
      <sz val="11"/>
      <color theme="1"/>
      <name val="Microsoft Sans Serif"/>
      <family val="2"/>
    </font>
    <font>
      <sz val="10"/>
      <name val="Helv"/>
    </font>
    <font>
      <sz val="10"/>
      <color theme="1"/>
      <name val="Times New Roman"/>
      <family val="2"/>
    </font>
    <font>
      <sz val="8"/>
      <name val="Helv"/>
    </font>
    <font>
      <i/>
      <sz val="11"/>
      <color indexed="23"/>
      <name val="Calibri"/>
      <family val="2"/>
    </font>
    <font>
      <sz val="7"/>
      <name val="Arial"/>
      <family val="2"/>
    </font>
    <font>
      <sz val="11"/>
      <color indexed="17"/>
      <name val="Calibri"/>
      <family val="2"/>
    </font>
    <font>
      <b/>
      <sz val="16"/>
      <name val="Times New Roman"/>
      <family val="1"/>
    </font>
    <font>
      <b/>
      <sz val="12"/>
      <name val="Arial"/>
      <family val="2"/>
    </font>
    <font>
      <b/>
      <sz val="15"/>
      <color indexed="56"/>
      <name val="Calibri"/>
      <family val="2"/>
    </font>
    <font>
      <b/>
      <sz val="12"/>
      <color indexed="24"/>
      <name val="Times New Roman"/>
      <family val="1"/>
    </font>
    <font>
      <b/>
      <sz val="15"/>
      <color indexed="56"/>
      <name val="Arial"/>
      <family val="2"/>
    </font>
    <font>
      <b/>
      <sz val="13"/>
      <color indexed="56"/>
      <name val="Calibri"/>
      <family val="2"/>
    </font>
    <font>
      <sz val="10"/>
      <color indexed="24"/>
      <name val="Times New Roman"/>
      <family val="1"/>
    </font>
    <font>
      <b/>
      <sz val="13"/>
      <color indexed="56"/>
      <name val="Arial"/>
      <family val="2"/>
    </font>
    <font>
      <b/>
      <sz val="11"/>
      <color indexed="56"/>
      <name val="Calibri"/>
      <family val="2"/>
    </font>
    <font>
      <u/>
      <sz val="10"/>
      <color indexed="12"/>
      <name val="Arial"/>
      <family val="2"/>
    </font>
    <font>
      <b/>
      <i/>
      <sz val="8"/>
      <color indexed="18"/>
      <name val="Helv"/>
    </font>
    <font>
      <b/>
      <i/>
      <sz val="10"/>
      <name val="Arial"/>
      <family val="2"/>
    </font>
    <font>
      <b/>
      <u/>
      <sz val="10"/>
      <color indexed="39"/>
      <name val="Arial"/>
      <family val="2"/>
    </font>
    <font>
      <sz val="11"/>
      <color indexed="52"/>
      <name val="Calibri"/>
      <family val="2"/>
    </font>
    <font>
      <sz val="8"/>
      <name val="Times New Roman"/>
      <family val="1"/>
    </font>
    <font>
      <b/>
      <sz val="8"/>
      <name val="Arial"/>
      <family val="2"/>
    </font>
    <font>
      <sz val="11"/>
      <color indexed="60"/>
      <name val="Calibri"/>
      <family val="2"/>
    </font>
    <font>
      <sz val="12"/>
      <color indexed="12"/>
      <name val="Times New Roman"/>
      <family val="1"/>
    </font>
    <font>
      <sz val="11"/>
      <color indexed="8"/>
      <name val="TimesNewRomanPS"/>
    </font>
    <font>
      <sz val="12"/>
      <name val="Helv"/>
    </font>
    <font>
      <sz val="11"/>
      <name val="TimesNewRomanPS"/>
    </font>
    <font>
      <sz val="11"/>
      <name val="Arial"/>
      <family val="2"/>
    </font>
    <font>
      <sz val="12"/>
      <name val="Arial MT"/>
    </font>
    <font>
      <sz val="12"/>
      <color theme="1"/>
      <name val="Times New Roman"/>
      <family val="2"/>
    </font>
    <font>
      <sz val="10"/>
      <name val="Times New Roman"/>
      <family val="1"/>
    </font>
    <font>
      <sz val="11"/>
      <color theme="1"/>
      <name val="Century Schoolbook"/>
      <family val="2"/>
    </font>
    <font>
      <sz val="10"/>
      <name val="Swiss"/>
      <family val="2"/>
    </font>
    <font>
      <b/>
      <sz val="11"/>
      <color indexed="63"/>
      <name val="Calibri"/>
      <family val="2"/>
    </font>
    <font>
      <b/>
      <sz val="10"/>
      <color indexed="63"/>
      <name val="Arial"/>
      <family val="2"/>
    </font>
    <font>
      <b/>
      <sz val="10"/>
      <color indexed="8"/>
      <name val="Arial"/>
      <family val="2"/>
    </font>
    <font>
      <sz val="10"/>
      <color indexed="11"/>
      <name val="Geneva"/>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sz val="8"/>
      <color indexed="10"/>
      <name val="Arial"/>
      <family val="2"/>
    </font>
    <font>
      <b/>
      <sz val="18"/>
      <color indexed="56"/>
      <name val="Cambria"/>
      <family val="2"/>
    </font>
    <font>
      <b/>
      <sz val="11"/>
      <color indexed="8"/>
      <name val="Calibri"/>
      <family val="2"/>
    </font>
    <font>
      <sz val="10"/>
      <color indexed="24"/>
      <name val="Courier New"/>
      <family val="3"/>
    </font>
    <font>
      <b/>
      <sz val="11"/>
      <color theme="1"/>
      <name val="Arial"/>
      <family val="2"/>
    </font>
    <font>
      <sz val="10"/>
      <name val="LinePrinter"/>
    </font>
    <font>
      <sz val="8"/>
      <color indexed="12"/>
      <name val="Arial"/>
      <family val="2"/>
    </font>
    <font>
      <sz val="11"/>
      <color indexed="10"/>
      <name val="Calibri"/>
      <family val="2"/>
    </font>
    <font>
      <u/>
      <sz val="10"/>
      <name val="Arial"/>
      <family val="2"/>
    </font>
  </fonts>
  <fills count="65">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1"/>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9"/>
        <bgColor indexed="15"/>
      </patternFill>
    </fill>
    <fill>
      <patternFill patternType="lightGray"/>
    </fill>
    <fill>
      <patternFill patternType="gray125">
        <fgColor indexed="8"/>
      </patternFill>
    </fill>
    <fill>
      <patternFill patternType="solid">
        <fgColor indexed="62"/>
        <bgColor indexed="64"/>
      </patternFill>
    </fill>
    <fill>
      <patternFill patternType="solid">
        <fgColor indexed="14"/>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8"/>
      </left>
      <right style="thin">
        <color indexed="8"/>
      </right>
      <top/>
      <bottom/>
      <diagonal/>
    </border>
    <border>
      <left/>
      <right/>
      <top style="thin">
        <color indexed="64"/>
      </top>
      <bottom style="thick">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40638">
    <xf numFmtId="0" fontId="0" fillId="0" borderId="0"/>
    <xf numFmtId="43" fontId="10" fillId="0" borderId="0" applyFont="0" applyFill="0" applyBorder="0" applyAlignment="0" applyProtection="0"/>
    <xf numFmtId="9" fontId="10" fillId="0" borderId="0" applyFont="0" applyFill="0" applyBorder="0" applyAlignment="0" applyProtection="0"/>
    <xf numFmtId="0" fontId="14" fillId="0" borderId="0"/>
    <xf numFmtId="43" fontId="20" fillId="0" borderId="0" applyFont="0" applyFill="0" applyBorder="0" applyAlignment="0" applyProtection="0"/>
    <xf numFmtId="168" fontId="10" fillId="0" borderId="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5" borderId="0" applyNumberFormat="0" applyBorder="0" applyAlignment="0" applyProtection="0"/>
    <xf numFmtId="0" fontId="2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2"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 fillId="7" borderId="0" applyNumberFormat="0" applyBorder="0" applyAlignment="0" applyProtection="0"/>
    <xf numFmtId="0" fontId="21"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1"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1"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1"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2"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 fillId="9" borderId="0" applyNumberFormat="0" applyBorder="0" applyAlignment="0" applyProtection="0"/>
    <xf numFmtId="0" fontId="2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1"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11" borderId="0" applyNumberFormat="0" applyBorder="0" applyAlignment="0" applyProtection="0"/>
    <xf numFmtId="0" fontId="2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13" borderId="0" applyNumberFormat="0" applyBorder="0" applyAlignment="0" applyProtection="0"/>
    <xf numFmtId="0" fontId="2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 fillId="15" borderId="0" applyNumberFormat="0" applyBorder="0" applyAlignment="0" applyProtection="0"/>
    <xf numFmtId="0" fontId="2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 fillId="6" borderId="0" applyNumberFormat="0" applyBorder="0" applyAlignment="0" applyProtection="0"/>
    <xf numFmtId="0" fontId="21"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1"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1"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1"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2"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8" borderId="0" applyNumberFormat="0" applyBorder="0" applyAlignment="0" applyProtection="0"/>
    <xf numFmtId="0" fontId="2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2"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10" borderId="0" applyNumberFormat="0" applyBorder="0" applyAlignment="0" applyProtection="0"/>
    <xf numFmtId="0" fontId="2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12" borderId="0" applyNumberFormat="0" applyBorder="0" applyAlignment="0" applyProtection="0"/>
    <xf numFmtId="0" fontId="21"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2"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 fillId="14" borderId="0" applyNumberFormat="0" applyBorder="0" applyAlignment="0" applyProtection="0"/>
    <xf numFmtId="0" fontId="2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 fillId="16" borderId="0" applyNumberFormat="0" applyBorder="0" applyAlignment="0" applyProtection="0"/>
    <xf numFmtId="0" fontId="21"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37" borderId="33"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9" fillId="38" borderId="0" applyNumberFormat="0" applyBorder="0" applyAlignment="0" applyProtection="0"/>
    <xf numFmtId="170" fontId="22" fillId="0" borderId="0" applyFill="0" applyBorder="0" applyAlignment="0"/>
    <xf numFmtId="0" fontId="26" fillId="39" borderId="34" applyNumberFormat="0" applyAlignment="0" applyProtection="0"/>
    <xf numFmtId="0" fontId="26" fillId="39" borderId="34" applyNumberFormat="0" applyAlignment="0" applyProtection="0"/>
    <xf numFmtId="0" fontId="26" fillId="39" borderId="34" applyNumberFormat="0" applyAlignment="0" applyProtection="0"/>
    <xf numFmtId="0" fontId="26" fillId="39" borderId="34" applyNumberFormat="0" applyAlignment="0" applyProtection="0"/>
    <xf numFmtId="0" fontId="26" fillId="39" borderId="34" applyNumberFormat="0" applyAlignment="0" applyProtection="0"/>
    <xf numFmtId="0" fontId="26" fillId="39" borderId="34" applyNumberFormat="0" applyAlignment="0" applyProtection="0"/>
    <xf numFmtId="0" fontId="27" fillId="40" borderId="35" applyNumberFormat="0" applyAlignment="0" applyProtection="0"/>
    <xf numFmtId="0" fontId="27" fillId="40" borderId="35" applyNumberFormat="0" applyAlignment="0" applyProtection="0"/>
    <xf numFmtId="0" fontId="27" fillId="40" borderId="35" applyNumberFormat="0" applyAlignment="0" applyProtection="0"/>
    <xf numFmtId="0" fontId="27" fillId="40" borderId="35" applyNumberFormat="0" applyAlignment="0" applyProtection="0"/>
    <xf numFmtId="0" fontId="27" fillId="40" borderId="35" applyNumberFormat="0" applyAlignment="0" applyProtection="0"/>
    <xf numFmtId="0" fontId="27" fillId="40" borderId="35" applyNumberFormat="0" applyAlignment="0" applyProtection="0"/>
    <xf numFmtId="0" fontId="28"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 fontId="29" fillId="0" borderId="0"/>
    <xf numFmtId="41" fontId="10"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17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37" fontId="10" fillId="0" borderId="0" applyFill="0" applyBorder="0" applyAlignment="0" applyProtection="0"/>
    <xf numFmtId="0" fontId="35" fillId="0" borderId="0"/>
    <xf numFmtId="0" fontId="35" fillId="0" borderId="0"/>
    <xf numFmtId="0" fontId="35" fillId="0" borderId="0"/>
    <xf numFmtId="0" fontId="35" fillId="0" borderId="0"/>
    <xf numFmtId="37" fontId="10" fillId="0" borderId="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44" fontId="31"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44" fontId="36" fillId="0" borderId="0" applyFont="0" applyFill="0" applyBorder="0" applyAlignment="0" applyProtection="0"/>
    <xf numFmtId="44" fontId="1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37" fillId="0" borderId="0" applyFont="0" applyFill="0" applyBorder="0" applyProtection="0">
      <alignment horizontal="right"/>
    </xf>
    <xf numFmtId="5" fontId="35" fillId="0" borderId="0"/>
    <xf numFmtId="5" fontId="10" fillId="0" borderId="0" applyFill="0" applyBorder="0" applyAlignment="0" applyProtection="0"/>
    <xf numFmtId="174" fontId="10" fillId="0" borderId="0" applyFill="0" applyBorder="0" applyAlignment="0" applyProtection="0"/>
    <xf numFmtId="0" fontId="35" fillId="0" borderId="0"/>
    <xf numFmtId="0" fontId="35" fillId="0" borderId="0"/>
    <xf numFmtId="174" fontId="10"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 fontId="10" fillId="0" borderId="0" applyFill="0" applyBorder="0" applyAlignment="0" applyProtection="0"/>
    <xf numFmtId="0" fontId="35" fillId="0" borderId="0"/>
    <xf numFmtId="0" fontId="39" fillId="0" borderId="0" applyFont="0" applyFill="0" applyBorder="0" applyAlignment="0" applyProtection="0">
      <alignment horizontal="left"/>
    </xf>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38" fontId="15" fillId="41" borderId="0" applyNumberFormat="0" applyBorder="0" applyAlignment="0" applyProtection="0"/>
    <xf numFmtId="38" fontId="15" fillId="41" borderId="0" applyNumberFormat="0" applyBorder="0" applyAlignment="0" applyProtection="0"/>
    <xf numFmtId="38" fontId="15" fillId="41" borderId="0" applyNumberFormat="0" applyBorder="0" applyAlignment="0" applyProtection="0"/>
    <xf numFmtId="0" fontId="41" fillId="0" borderId="0"/>
    <xf numFmtId="0" fontId="42" fillId="0" borderId="36" applyNumberFormat="0" applyAlignment="0" applyProtection="0">
      <alignment horizontal="left" vertical="center"/>
    </xf>
    <xf numFmtId="0" fontId="42" fillId="0" borderId="16">
      <alignment horizontal="left" vertical="center"/>
    </xf>
    <xf numFmtId="0" fontId="43" fillId="0" borderId="37" applyNumberFormat="0" applyFill="0" applyAlignment="0" applyProtection="0"/>
    <xf numFmtId="0" fontId="43" fillId="0" borderId="37" applyNumberFormat="0" applyFill="0" applyAlignment="0" applyProtection="0"/>
    <xf numFmtId="0" fontId="44"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5" fillId="0" borderId="37" applyNumberFormat="0" applyFill="0" applyAlignment="0" applyProtection="0"/>
    <xf numFmtId="0" fontId="46" fillId="0" borderId="38" applyNumberFormat="0" applyFill="0" applyAlignment="0" applyProtection="0"/>
    <xf numFmtId="0" fontId="46" fillId="0" borderId="38" applyNumberFormat="0" applyFill="0" applyAlignment="0" applyProtection="0"/>
    <xf numFmtId="0" fontId="47"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48" fillId="0" borderId="38"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9" fontId="10" fillId="0" borderId="0">
      <protection locked="0"/>
    </xf>
    <xf numFmtId="169" fontId="10" fillId="0" borderId="0">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0" fontId="15" fillId="42" borderId="33" applyNumberFormat="0" applyBorder="0" applyAlignment="0" applyProtection="0"/>
    <xf numFmtId="10" fontId="15" fillId="42" borderId="33" applyNumberFormat="0" applyBorder="0" applyAlignment="0" applyProtection="0"/>
    <xf numFmtId="10" fontId="15" fillId="42" borderId="33" applyNumberFormat="0" applyBorder="0" applyAlignment="0" applyProtection="0"/>
    <xf numFmtId="0" fontId="51" fillId="0" borderId="0" applyNumberFormat="0" applyFill="0" applyBorder="0" applyAlignment="0">
      <protection locked="0"/>
    </xf>
    <xf numFmtId="0" fontId="51" fillId="0" borderId="0" applyNumberFormat="0" applyFill="0" applyBorder="0" applyAlignment="0">
      <protection locked="0"/>
    </xf>
    <xf numFmtId="0" fontId="51" fillId="0" borderId="0" applyNumberFormat="0" applyFill="0" applyBorder="0" applyAlignment="0">
      <protection locked="0"/>
    </xf>
    <xf numFmtId="0" fontId="51" fillId="0" borderId="0" applyNumberFormat="0" applyFill="0" applyBorder="0" applyAlignment="0">
      <protection locked="0"/>
    </xf>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0" fontId="5" fillId="2" borderId="3" applyNumberFormat="0" applyAlignment="0" applyProtection="0"/>
    <xf numFmtId="38" fontId="52" fillId="0" borderId="0">
      <alignment horizontal="left" wrapText="1"/>
    </xf>
    <xf numFmtId="38" fontId="53" fillId="0" borderId="0">
      <alignment horizontal="left" wrapText="1"/>
    </xf>
    <xf numFmtId="0" fontId="54" fillId="0" borderId="40" applyNumberFormat="0" applyFill="0" applyAlignment="0" applyProtection="0"/>
    <xf numFmtId="0" fontId="54" fillId="0" borderId="40" applyNumberFormat="0" applyFill="0" applyAlignment="0" applyProtection="0"/>
    <xf numFmtId="0" fontId="54" fillId="0" borderId="40" applyNumberFormat="0" applyFill="0" applyAlignment="0" applyProtection="0"/>
    <xf numFmtId="0" fontId="54" fillId="0" borderId="40" applyNumberFormat="0" applyFill="0" applyAlignment="0" applyProtection="0"/>
    <xf numFmtId="0" fontId="54" fillId="0" borderId="40" applyNumberFormat="0" applyFill="0" applyAlignment="0" applyProtection="0"/>
    <xf numFmtId="0" fontId="54" fillId="0" borderId="40" applyNumberFormat="0" applyFill="0" applyAlignment="0" applyProtection="0"/>
    <xf numFmtId="0" fontId="55" fillId="43" borderId="0"/>
    <xf numFmtId="0" fontId="55" fillId="44" borderId="0"/>
    <xf numFmtId="0" fontId="9" fillId="45" borderId="11" applyBorder="0"/>
    <xf numFmtId="0" fontId="10" fillId="46" borderId="10" applyNumberFormat="0" applyFont="0" applyBorder="0" applyAlignment="0" applyProtection="0"/>
    <xf numFmtId="175" fontId="10" fillId="0" borderId="0"/>
    <xf numFmtId="165" fontId="56" fillId="0" borderId="0" applyNumberFormat="0" applyFill="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164" fontId="58" fillId="0" borderId="0" applyFont="0" applyAlignment="0" applyProtection="0"/>
    <xf numFmtId="37" fontId="59" fillId="0" borderId="0" applyNumberFormat="0" applyFill="0" applyBorder="0"/>
    <xf numFmtId="0" fontId="15" fillId="0" borderId="41" applyNumberFormat="0" applyBorder="0" applyAlignment="0"/>
    <xf numFmtId="0" fontId="15" fillId="0" borderId="41" applyNumberFormat="0" applyBorder="0" applyAlignment="0"/>
    <xf numFmtId="0" fontId="15" fillId="0" borderId="41" applyNumberFormat="0" applyBorder="0" applyAlignment="0"/>
    <xf numFmtId="176" fontId="10" fillId="0" borderId="0"/>
    <xf numFmtId="176" fontId="10" fillId="0" borderId="0"/>
    <xf numFmtId="176"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1" fillId="0" borderId="0"/>
    <xf numFmtId="0" fontId="61" fillId="0" borderId="0"/>
    <xf numFmtId="0" fontId="10" fillId="0" borderId="0"/>
    <xf numFmtId="0" fontId="1" fillId="0" borderId="0"/>
    <xf numFmtId="0" fontId="10" fillId="0" borderId="0"/>
    <xf numFmtId="177"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4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0" fillId="0" borderId="0"/>
    <xf numFmtId="41"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177"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9"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168" fontId="10" fillId="0" borderId="0"/>
    <xf numFmtId="0" fontId="10"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41" fontId="6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37" fontId="35" fillId="0" borderId="0"/>
    <xf numFmtId="0" fontId="10" fillId="48" borderId="42"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48" borderId="42" applyNumberFormat="0" applyFont="0" applyAlignment="0" applyProtection="0"/>
    <xf numFmtId="0" fontId="10" fillId="48" borderId="42" applyNumberFormat="0" applyFont="0" applyAlignment="0" applyProtection="0"/>
    <xf numFmtId="0" fontId="1" fillId="4" borderId="5" applyNumberFormat="0" applyFont="0" applyAlignment="0" applyProtection="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0" fillId="0" borderId="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 fillId="4" borderId="5" applyNumberFormat="0" applyFont="0" applyAlignment="0" applyProtection="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 fillId="4" borderId="5" applyNumberFormat="0" applyFont="0" applyAlignment="0" applyProtection="0"/>
    <xf numFmtId="0" fontId="10" fillId="48" borderId="42" applyNumberFormat="0" applyFont="0" applyAlignment="0" applyProtection="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0" fillId="48" borderId="42" applyNumberFormat="0" applyFont="0" applyAlignment="0" applyProtection="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0" fillId="0" borderId="0"/>
    <xf numFmtId="0" fontId="10" fillId="0" borderId="0"/>
    <xf numFmtId="0" fontId="10" fillId="0" borderId="0"/>
    <xf numFmtId="0" fontId="10" fillId="48" borderId="42" applyNumberFormat="0" applyFont="0" applyAlignment="0" applyProtection="0"/>
    <xf numFmtId="0" fontId="10" fillId="0" borderId="0"/>
    <xf numFmtId="0" fontId="10" fillId="0" borderId="0"/>
    <xf numFmtId="0" fontId="10" fillId="0" borderId="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0" fontId="10" fillId="0" borderId="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 fillId="4" borderId="5" applyNumberFormat="0" applyFont="0" applyAlignment="0" applyProtection="0"/>
    <xf numFmtId="0" fontId="10" fillId="0" borderId="0"/>
    <xf numFmtId="0" fontId="1" fillId="4" borderId="5" applyNumberFormat="0" applyFont="0" applyAlignment="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178" fontId="14" fillId="0" borderId="0" applyFont="0" applyFill="0" applyBorder="0" applyProtection="0"/>
    <xf numFmtId="0" fontId="68" fillId="39" borderId="43" applyNumberFormat="0" applyAlignment="0" applyProtection="0"/>
    <xf numFmtId="0" fontId="69" fillId="39" borderId="43" applyNumberFormat="0" applyAlignment="0" applyProtection="0"/>
    <xf numFmtId="0" fontId="68" fillId="39" borderId="43" applyNumberFormat="0" applyAlignment="0" applyProtection="0"/>
    <xf numFmtId="0" fontId="10" fillId="0" borderId="0"/>
    <xf numFmtId="0" fontId="10" fillId="0" borderId="0"/>
    <xf numFmtId="0" fontId="68" fillId="39" borderId="43" applyNumberFormat="0" applyAlignment="0" applyProtection="0"/>
    <xf numFmtId="0" fontId="6" fillId="3" borderId="4" applyNumberFormat="0" applyAlignment="0" applyProtection="0"/>
    <xf numFmtId="0" fontId="10" fillId="0" borderId="0"/>
    <xf numFmtId="0" fontId="68" fillId="39" borderId="43" applyNumberFormat="0" applyAlignment="0" applyProtection="0"/>
    <xf numFmtId="0" fontId="69" fillId="39" borderId="43" applyNumberFormat="0" applyAlignment="0" applyProtection="0"/>
    <xf numFmtId="0" fontId="10" fillId="0" borderId="0"/>
    <xf numFmtId="0" fontId="68" fillId="39" borderId="43" applyNumberFormat="0" applyAlignment="0" applyProtection="0"/>
    <xf numFmtId="0" fontId="68" fillId="39" borderId="43" applyNumberFormat="0" applyAlignment="0" applyProtection="0"/>
    <xf numFmtId="40" fontId="22" fillId="49" borderId="0">
      <alignment horizontal="right"/>
    </xf>
    <xf numFmtId="0" fontId="70" fillId="49" borderId="0">
      <alignment horizontal="left"/>
    </xf>
    <xf numFmtId="12" fontId="42" fillId="50" borderId="27">
      <alignment horizontal="left"/>
    </xf>
    <xf numFmtId="0" fontId="35" fillId="0" borderId="0"/>
    <xf numFmtId="0" fontId="35" fillId="0" borderId="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9"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0"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63" fillId="0" borderId="0" applyFont="0" applyFill="0" applyBorder="0" applyAlignment="0" applyProtection="0"/>
    <xf numFmtId="9" fontId="21" fillId="0" borderId="0" applyFont="0" applyFill="0" applyBorder="0" applyAlignment="0" applyProtection="0"/>
    <xf numFmtId="9" fontId="71" fillId="0" borderId="0"/>
    <xf numFmtId="4" fontId="70" fillId="47" borderId="44" applyNumberFormat="0" applyProtection="0">
      <alignment vertical="center"/>
    </xf>
    <xf numFmtId="4" fontId="72" fillId="18" borderId="44" applyNumberFormat="0" applyProtection="0">
      <alignment vertical="center"/>
    </xf>
    <xf numFmtId="4" fontId="70" fillId="18" borderId="44" applyNumberFormat="0" applyProtection="0">
      <alignment vertical="center"/>
    </xf>
    <xf numFmtId="4" fontId="70" fillId="18" borderId="44" applyNumberFormat="0" applyProtection="0">
      <alignment horizontal="left" vertical="center" indent="1"/>
    </xf>
    <xf numFmtId="0" fontId="70" fillId="18" borderId="44" applyNumberFormat="0" applyProtection="0">
      <alignment horizontal="left" vertical="top" indent="1"/>
    </xf>
    <xf numFmtId="4" fontId="70" fillId="51" borderId="8" applyNumberFormat="0" applyProtection="0">
      <alignment vertical="center"/>
    </xf>
    <xf numFmtId="4" fontId="70" fillId="51" borderId="44" applyNumberFormat="0" applyProtection="0"/>
    <xf numFmtId="4" fontId="22" fillId="20" borderId="44" applyNumberFormat="0" applyProtection="0">
      <alignment horizontal="right" vertical="center"/>
    </xf>
    <xf numFmtId="4" fontId="22" fillId="26" borderId="44" applyNumberFormat="0" applyProtection="0">
      <alignment horizontal="right" vertical="center"/>
    </xf>
    <xf numFmtId="4" fontId="22" fillId="34" borderId="44" applyNumberFormat="0" applyProtection="0">
      <alignment horizontal="right" vertical="center"/>
    </xf>
    <xf numFmtId="4" fontId="22" fillId="28" borderId="44" applyNumberFormat="0" applyProtection="0">
      <alignment horizontal="right" vertical="center"/>
    </xf>
    <xf numFmtId="4" fontId="22" fillId="32" borderId="44" applyNumberFormat="0" applyProtection="0">
      <alignment horizontal="right" vertical="center"/>
    </xf>
    <xf numFmtId="4" fontId="22" fillId="36" borderId="44" applyNumberFormat="0" applyProtection="0">
      <alignment horizontal="right" vertical="center"/>
    </xf>
    <xf numFmtId="4" fontId="22" fillId="35" borderId="44" applyNumberFormat="0" applyProtection="0">
      <alignment horizontal="right" vertical="center"/>
    </xf>
    <xf numFmtId="4" fontId="22" fillId="52" borderId="44" applyNumberFormat="0" applyProtection="0">
      <alignment horizontal="right" vertical="center"/>
    </xf>
    <xf numFmtId="4" fontId="22" fillId="27" borderId="44" applyNumberFormat="0" applyProtection="0">
      <alignment horizontal="right" vertical="center"/>
    </xf>
    <xf numFmtId="4" fontId="70" fillId="53" borderId="45" applyNumberFormat="0" applyProtection="0">
      <alignment horizontal="left" vertical="center" indent="1"/>
    </xf>
    <xf numFmtId="4" fontId="70" fillId="53" borderId="45" applyNumberFormat="0" applyProtection="0">
      <alignment horizontal="left" vertical="center" indent="1"/>
    </xf>
    <xf numFmtId="4" fontId="22" fillId="54" borderId="0" applyNumberFormat="0" applyProtection="0">
      <alignment horizontal="left" vertical="center" indent="1"/>
    </xf>
    <xf numFmtId="4" fontId="22" fillId="54" borderId="0" applyNumberFormat="0" applyProtection="0">
      <alignment horizontal="left" indent="1"/>
    </xf>
    <xf numFmtId="4" fontId="73" fillId="55" borderId="0" applyNumberFormat="0" applyProtection="0">
      <alignment horizontal="left" vertical="center" indent="1"/>
    </xf>
    <xf numFmtId="4" fontId="73" fillId="55" borderId="0" applyNumberFormat="0" applyProtection="0">
      <alignment horizontal="left" vertical="center" indent="1"/>
    </xf>
    <xf numFmtId="4" fontId="73" fillId="55" borderId="0" applyNumberFormat="0" applyProtection="0">
      <alignment horizontal="left" vertical="center" indent="1"/>
    </xf>
    <xf numFmtId="4" fontId="22" fillId="56" borderId="44" applyNumberFormat="0" applyProtection="0">
      <alignment horizontal="right" vertical="center"/>
    </xf>
    <xf numFmtId="4" fontId="74" fillId="0" borderId="0" applyNumberFormat="0" applyProtection="0">
      <alignment horizontal="left" vertical="center" indent="1"/>
    </xf>
    <xf numFmtId="4" fontId="75" fillId="57" borderId="0" applyNumberFormat="0" applyProtection="0">
      <alignment horizontal="left" indent="1"/>
    </xf>
    <xf numFmtId="4" fontId="75" fillId="57" borderId="0" applyNumberFormat="0" applyProtection="0">
      <alignment horizontal="left" indent="1"/>
    </xf>
    <xf numFmtId="4" fontId="75" fillId="57" borderId="0" applyNumberFormat="0" applyProtection="0">
      <alignment horizontal="left" indent="1"/>
    </xf>
    <xf numFmtId="4" fontId="75" fillId="57" borderId="0" applyNumberFormat="0" applyProtection="0">
      <alignment horizontal="left" indent="1"/>
    </xf>
    <xf numFmtId="4" fontId="75" fillId="57" borderId="0" applyNumberFormat="0" applyProtection="0">
      <alignment horizontal="left" indent="1"/>
    </xf>
    <xf numFmtId="4" fontId="75" fillId="57" borderId="0" applyNumberFormat="0" applyProtection="0">
      <alignment horizontal="left" indent="1"/>
    </xf>
    <xf numFmtId="4" fontId="76" fillId="0" borderId="0" applyNumberFormat="0" applyProtection="0">
      <alignment horizontal="left" vertical="center" indent="1"/>
    </xf>
    <xf numFmtId="4" fontId="76" fillId="58" borderId="0" applyNumberFormat="0" applyProtection="0"/>
    <xf numFmtId="4" fontId="76" fillId="58" borderId="0" applyNumberFormat="0" applyProtection="0"/>
    <xf numFmtId="4" fontId="76" fillId="58" borderId="0" applyNumberFormat="0" applyProtection="0"/>
    <xf numFmtId="4" fontId="76" fillId="58" borderId="0" applyNumberFormat="0" applyProtection="0"/>
    <xf numFmtId="4" fontId="76" fillId="58" borderId="0" applyNumberFormat="0" applyProtection="0"/>
    <xf numFmtId="4" fontId="76" fillId="58" borderId="0" applyNumberFormat="0" applyProtection="0"/>
    <xf numFmtId="0" fontId="10" fillId="55" borderId="44" applyNumberFormat="0" applyProtection="0">
      <alignment horizontal="left" vertical="center" indent="1"/>
    </xf>
    <xf numFmtId="0" fontId="10" fillId="55" borderId="44" applyNumberFormat="0" applyProtection="0">
      <alignment horizontal="left" vertical="center" indent="1"/>
    </xf>
    <xf numFmtId="0" fontId="10" fillId="55" borderId="44" applyNumberFormat="0" applyProtection="0">
      <alignment horizontal="left" vertical="center" indent="1"/>
    </xf>
    <xf numFmtId="0" fontId="10" fillId="55" borderId="44" applyNumberFormat="0" applyProtection="0">
      <alignment horizontal="left" vertical="center" indent="1"/>
    </xf>
    <xf numFmtId="0" fontId="10" fillId="55" borderId="44" applyNumberFormat="0" applyProtection="0">
      <alignment horizontal="left" vertical="center" indent="1"/>
    </xf>
    <xf numFmtId="0" fontId="10" fillId="55" borderId="44" applyNumberFormat="0" applyProtection="0">
      <alignment horizontal="left" vertical="center" indent="1"/>
    </xf>
    <xf numFmtId="0" fontId="10" fillId="55" borderId="44" applyNumberFormat="0" applyProtection="0">
      <alignment horizontal="left" vertical="top" indent="1"/>
    </xf>
    <xf numFmtId="0" fontId="10" fillId="55" borderId="44" applyNumberFormat="0" applyProtection="0">
      <alignment horizontal="left" vertical="top" indent="1"/>
    </xf>
    <xf numFmtId="0" fontId="10" fillId="55" borderId="44" applyNumberFormat="0" applyProtection="0">
      <alignment horizontal="left" vertical="top" indent="1"/>
    </xf>
    <xf numFmtId="0" fontId="10" fillId="55" borderId="44" applyNumberFormat="0" applyProtection="0">
      <alignment horizontal="left" vertical="top" indent="1"/>
    </xf>
    <xf numFmtId="0" fontId="10" fillId="55" borderId="44" applyNumberFormat="0" applyProtection="0">
      <alignment horizontal="left" vertical="top" indent="1"/>
    </xf>
    <xf numFmtId="0" fontId="10" fillId="55" borderId="44" applyNumberFormat="0" applyProtection="0">
      <alignment horizontal="left" vertical="top" indent="1"/>
    </xf>
    <xf numFmtId="0" fontId="10" fillId="51" borderId="44" applyNumberFormat="0" applyProtection="0">
      <alignment horizontal="left" vertical="center" indent="1"/>
    </xf>
    <xf numFmtId="0" fontId="10" fillId="51" borderId="44" applyNumberFormat="0" applyProtection="0">
      <alignment horizontal="left" vertical="center" indent="1"/>
    </xf>
    <xf numFmtId="0" fontId="10" fillId="51" borderId="44" applyNumberFormat="0" applyProtection="0">
      <alignment horizontal="left" vertical="center" indent="1"/>
    </xf>
    <xf numFmtId="0" fontId="10" fillId="51" borderId="44" applyNumberFormat="0" applyProtection="0">
      <alignment horizontal="left" vertical="center" indent="1"/>
    </xf>
    <xf numFmtId="0" fontId="10" fillId="51" borderId="44" applyNumberFormat="0" applyProtection="0">
      <alignment horizontal="left" vertical="center" indent="1"/>
    </xf>
    <xf numFmtId="0" fontId="10" fillId="51" borderId="44" applyNumberFormat="0" applyProtection="0">
      <alignment horizontal="left" vertical="center" indent="1"/>
    </xf>
    <xf numFmtId="0" fontId="10" fillId="51" borderId="44" applyNumberFormat="0" applyProtection="0">
      <alignment horizontal="left" vertical="top" indent="1"/>
    </xf>
    <xf numFmtId="0" fontId="10" fillId="51" borderId="44" applyNumberFormat="0" applyProtection="0">
      <alignment horizontal="left" vertical="top" indent="1"/>
    </xf>
    <xf numFmtId="0" fontId="10" fillId="51" borderId="44" applyNumberFormat="0" applyProtection="0">
      <alignment horizontal="left" vertical="top" indent="1"/>
    </xf>
    <xf numFmtId="0" fontId="10" fillId="51" borderId="44" applyNumberFormat="0" applyProtection="0">
      <alignment horizontal="left" vertical="top" indent="1"/>
    </xf>
    <xf numFmtId="0" fontId="10" fillId="51" borderId="44" applyNumberFormat="0" applyProtection="0">
      <alignment horizontal="left" vertical="top" indent="1"/>
    </xf>
    <xf numFmtId="0" fontId="10" fillId="51" borderId="44" applyNumberFormat="0" applyProtection="0">
      <alignment horizontal="left" vertical="top" indent="1"/>
    </xf>
    <xf numFmtId="0" fontId="10" fillId="59" borderId="44" applyNumberFormat="0" applyProtection="0">
      <alignment horizontal="left" vertical="center" indent="1"/>
    </xf>
    <xf numFmtId="0" fontId="10" fillId="59" borderId="44" applyNumberFormat="0" applyProtection="0">
      <alignment horizontal="left" vertical="center" indent="1"/>
    </xf>
    <xf numFmtId="0" fontId="10" fillId="59" borderId="44" applyNumberFormat="0" applyProtection="0">
      <alignment horizontal="left" vertical="center" indent="1"/>
    </xf>
    <xf numFmtId="0" fontId="10" fillId="59" borderId="44" applyNumberFormat="0" applyProtection="0">
      <alignment horizontal="left" vertical="center" indent="1"/>
    </xf>
    <xf numFmtId="0" fontId="10" fillId="59" borderId="44" applyNumberFormat="0" applyProtection="0">
      <alignment horizontal="left" vertical="center" indent="1"/>
    </xf>
    <xf numFmtId="0" fontId="10" fillId="59" borderId="44" applyNumberFormat="0" applyProtection="0">
      <alignment horizontal="left" vertical="center" indent="1"/>
    </xf>
    <xf numFmtId="0" fontId="10" fillId="59" borderId="44" applyNumberFormat="0" applyProtection="0">
      <alignment horizontal="left" vertical="top" indent="1"/>
    </xf>
    <xf numFmtId="0" fontId="10" fillId="59" borderId="44" applyNumberFormat="0" applyProtection="0">
      <alignment horizontal="left" vertical="top" indent="1"/>
    </xf>
    <xf numFmtId="0" fontId="10" fillId="59" borderId="44" applyNumberFormat="0" applyProtection="0">
      <alignment horizontal="left" vertical="top" indent="1"/>
    </xf>
    <xf numFmtId="0" fontId="10" fillId="59" borderId="44" applyNumberFormat="0" applyProtection="0">
      <alignment horizontal="left" vertical="top" indent="1"/>
    </xf>
    <xf numFmtId="0" fontId="10" fillId="59" borderId="44" applyNumberFormat="0" applyProtection="0">
      <alignment horizontal="left" vertical="top" indent="1"/>
    </xf>
    <xf numFmtId="0" fontId="10" fillId="59" borderId="44" applyNumberFormat="0" applyProtection="0">
      <alignment horizontal="left" vertical="top" indent="1"/>
    </xf>
    <xf numFmtId="0" fontId="10" fillId="17" borderId="44" applyNumberFormat="0" applyProtection="0">
      <alignment horizontal="left" vertical="center" indent="1"/>
    </xf>
    <xf numFmtId="0" fontId="10" fillId="17" borderId="44" applyNumberFormat="0" applyProtection="0">
      <alignment horizontal="left" vertical="center" indent="1"/>
    </xf>
    <xf numFmtId="0" fontId="10" fillId="17" borderId="44" applyNumberFormat="0" applyProtection="0">
      <alignment horizontal="left" vertical="center" indent="1"/>
    </xf>
    <xf numFmtId="0" fontId="10" fillId="17" borderId="44" applyNumberFormat="0" applyProtection="0">
      <alignment horizontal="left" vertical="center" indent="1"/>
    </xf>
    <xf numFmtId="0" fontId="10" fillId="17" borderId="44" applyNumberFormat="0" applyProtection="0">
      <alignment horizontal="left" vertical="center" indent="1"/>
    </xf>
    <xf numFmtId="0" fontId="10" fillId="17" borderId="44" applyNumberFormat="0" applyProtection="0">
      <alignment horizontal="left" vertical="center" indent="1"/>
    </xf>
    <xf numFmtId="0" fontId="10" fillId="17" borderId="44" applyNumberFormat="0" applyProtection="0">
      <alignment horizontal="left" vertical="top" indent="1"/>
    </xf>
    <xf numFmtId="0" fontId="10" fillId="17" borderId="44" applyNumberFormat="0" applyProtection="0">
      <alignment horizontal="left" vertical="top" indent="1"/>
    </xf>
    <xf numFmtId="0" fontId="10" fillId="17" borderId="44" applyNumberFormat="0" applyProtection="0">
      <alignment horizontal="left" vertical="top" indent="1"/>
    </xf>
    <xf numFmtId="0" fontId="10" fillId="17" borderId="44" applyNumberFormat="0" applyProtection="0">
      <alignment horizontal="left" vertical="top" indent="1"/>
    </xf>
    <xf numFmtId="0" fontId="10" fillId="17" borderId="44" applyNumberFormat="0" applyProtection="0">
      <alignment horizontal="left" vertical="top" indent="1"/>
    </xf>
    <xf numFmtId="0" fontId="10" fillId="17" borderId="44" applyNumberFormat="0" applyProtection="0">
      <alignment horizontal="left" vertical="top" indent="1"/>
    </xf>
    <xf numFmtId="4" fontId="22" fillId="42" borderId="44" applyNumberFormat="0" applyProtection="0">
      <alignment vertical="center"/>
    </xf>
    <xf numFmtId="4" fontId="77" fillId="42" borderId="44" applyNumberFormat="0" applyProtection="0">
      <alignment vertical="center"/>
    </xf>
    <xf numFmtId="4" fontId="22" fillId="42" borderId="44" applyNumberFormat="0" applyProtection="0">
      <alignment horizontal="left" vertical="center" indent="1"/>
    </xf>
    <xf numFmtId="0" fontId="22" fillId="42" borderId="44" applyNumberFormat="0" applyProtection="0">
      <alignment horizontal="left" vertical="top" indent="1"/>
    </xf>
    <xf numFmtId="4" fontId="22" fillId="49" borderId="46" applyNumberFormat="0" applyProtection="0">
      <alignment horizontal="right" vertical="center"/>
    </xf>
    <xf numFmtId="4" fontId="22" fillId="0" borderId="44" applyNumberFormat="0" applyProtection="0">
      <alignment horizontal="right" vertical="center"/>
    </xf>
    <xf numFmtId="4" fontId="77" fillId="54" borderId="44" applyNumberFormat="0" applyProtection="0">
      <alignment horizontal="right" vertical="center"/>
    </xf>
    <xf numFmtId="4" fontId="22" fillId="56" borderId="44" applyNumberFormat="0" applyProtection="0">
      <alignment horizontal="left" vertical="center" indent="1"/>
    </xf>
    <xf numFmtId="4" fontId="22" fillId="0" borderId="44" applyNumberFormat="0" applyProtection="0">
      <alignment horizontal="left" vertical="center" indent="1"/>
    </xf>
    <xf numFmtId="0" fontId="22" fillId="51" borderId="44" applyNumberFormat="0" applyProtection="0">
      <alignment horizontal="center" vertical="top"/>
    </xf>
    <xf numFmtId="0" fontId="22" fillId="51" borderId="44" applyNumberFormat="0" applyProtection="0">
      <alignment horizontal="left" vertical="top"/>
    </xf>
    <xf numFmtId="4" fontId="78" fillId="0" borderId="0" applyNumberFormat="0" applyProtection="0">
      <alignment horizontal="left" vertical="center"/>
    </xf>
    <xf numFmtId="4" fontId="18" fillId="60" borderId="0" applyNumberFormat="0" applyProtection="0">
      <alignment horizontal="left"/>
    </xf>
    <xf numFmtId="4" fontId="18" fillId="60" borderId="0" applyNumberFormat="0" applyProtection="0">
      <alignment horizontal="left"/>
    </xf>
    <xf numFmtId="4" fontId="18" fillId="60" borderId="0" applyNumberFormat="0" applyProtection="0">
      <alignment horizontal="left"/>
    </xf>
    <xf numFmtId="4" fontId="18" fillId="60" borderId="0" applyNumberFormat="0" applyProtection="0">
      <alignment horizontal="left"/>
    </xf>
    <xf numFmtId="4" fontId="18" fillId="60" borderId="0" applyNumberFormat="0" applyProtection="0">
      <alignment horizontal="left"/>
    </xf>
    <xf numFmtId="4" fontId="18" fillId="60" borderId="0" applyNumberFormat="0" applyProtection="0">
      <alignment horizontal="left"/>
    </xf>
    <xf numFmtId="4" fontId="13" fillId="54" borderId="44" applyNumberFormat="0" applyProtection="0">
      <alignment horizontal="right" vertical="center"/>
    </xf>
    <xf numFmtId="37" fontId="63" fillId="61" borderId="0" applyNumberFormat="0" applyFont="0" applyBorder="0" applyAlignment="0" applyProtection="0"/>
    <xf numFmtId="179" fontId="10" fillId="0" borderId="30">
      <alignment horizontal="justify" vertical="top" wrapText="1"/>
    </xf>
    <xf numFmtId="179" fontId="10" fillId="0" borderId="30">
      <alignment horizontal="justify" vertical="top" wrapText="1"/>
    </xf>
    <xf numFmtId="179" fontId="10" fillId="0" borderId="30">
      <alignment horizontal="justify" vertical="top" wrapText="1"/>
    </xf>
    <xf numFmtId="0" fontId="79" fillId="62" borderId="47"/>
    <xf numFmtId="0" fontId="10" fillId="0" borderId="0">
      <alignment horizontal="left" wrapText="1"/>
    </xf>
    <xf numFmtId="2" fontId="10" fillId="0" borderId="0" applyFill="0" applyBorder="0" applyProtection="0">
      <alignment horizontal="right"/>
    </xf>
    <xf numFmtId="14" fontId="69" fillId="63" borderId="48" applyProtection="0">
      <alignment horizontal="right"/>
    </xf>
    <xf numFmtId="0" fontId="69" fillId="0" borderId="0" applyNumberFormat="0" applyFill="0" applyBorder="0" applyProtection="0">
      <alignment horizontal="left"/>
    </xf>
    <xf numFmtId="180" fontId="10" fillId="0" borderId="0" applyFill="0" applyBorder="0" applyAlignment="0" applyProtection="0">
      <alignment wrapText="1"/>
    </xf>
    <xf numFmtId="0" fontId="9" fillId="0" borderId="0" applyNumberFormat="0" applyFill="0" applyBorder="0">
      <alignment horizontal="center" wrapText="1"/>
    </xf>
    <xf numFmtId="0" fontId="9" fillId="0" borderId="0" applyNumberFormat="0" applyFill="0" applyBorder="0">
      <alignment horizontal="center" wrapText="1"/>
    </xf>
    <xf numFmtId="38" fontId="10" fillId="0" borderId="0">
      <alignment horizontal="left" wrapText="1"/>
    </xf>
    <xf numFmtId="0" fontId="80" fillId="0" borderId="0" applyNumberFormat="0" applyFill="0" applyBorder="0" applyAlignment="0" applyProtection="0"/>
    <xf numFmtId="0" fontId="80" fillId="0" borderId="0" applyNumberFormat="0" applyFill="0" applyBorder="0" applyAlignment="0" applyProtection="0"/>
    <xf numFmtId="0" fontId="10" fillId="0" borderId="0"/>
    <xf numFmtId="0" fontId="10" fillId="0" borderId="0"/>
    <xf numFmtId="0" fontId="80" fillId="0" borderId="0" applyNumberFormat="0" applyFill="0" applyBorder="0" applyAlignment="0" applyProtection="0"/>
    <xf numFmtId="0" fontId="2" fillId="0" borderId="0" applyNumberFormat="0" applyFill="0" applyBorder="0" applyAlignment="0" applyProtection="0"/>
    <xf numFmtId="0" fontId="10" fillId="0" borderId="0"/>
    <xf numFmtId="0" fontId="80" fillId="0" borderId="0" applyNumberFormat="0" applyFill="0" applyBorder="0" applyAlignment="0" applyProtection="0"/>
    <xf numFmtId="0" fontId="80" fillId="0" borderId="0" applyNumberFormat="0" applyFill="0" applyBorder="0" applyAlignment="0" applyProtection="0"/>
    <xf numFmtId="0" fontId="10" fillId="0" borderId="0"/>
    <xf numFmtId="0" fontId="80" fillId="0" borderId="0" applyNumberFormat="0" applyFill="0" applyBorder="0" applyAlignment="0" applyProtection="0"/>
    <xf numFmtId="0" fontId="80" fillId="0" borderId="0" applyNumberFormat="0" applyFill="0" applyBorder="0" applyAlignment="0" applyProtection="0"/>
    <xf numFmtId="0" fontId="9" fillId="0" borderId="33">
      <alignment horizontal="center" vertical="center" wrapText="1"/>
    </xf>
    <xf numFmtId="0" fontId="9" fillId="0" borderId="33">
      <alignment horizontal="center" vertical="center" wrapText="1"/>
    </xf>
    <xf numFmtId="0" fontId="9" fillId="0" borderId="33">
      <alignment horizontal="center" vertical="center" wrapText="1"/>
    </xf>
    <xf numFmtId="0" fontId="81" fillId="0" borderId="49" applyNumberFormat="0" applyFill="0" applyAlignment="0" applyProtection="0"/>
    <xf numFmtId="0" fontId="70" fillId="0" borderId="49" applyNumberFormat="0" applyFill="0" applyAlignment="0" applyProtection="0"/>
    <xf numFmtId="0" fontId="81" fillId="0" borderId="49" applyNumberFormat="0" applyFill="0" applyAlignment="0" applyProtection="0"/>
    <xf numFmtId="0" fontId="10" fillId="0" borderId="0"/>
    <xf numFmtId="0" fontId="10" fillId="0" borderId="0"/>
    <xf numFmtId="0" fontId="82" fillId="0" borderId="50" applyNumberFormat="0" applyFont="0" applyFill="0" applyAlignment="0" applyProtection="0"/>
    <xf numFmtId="0" fontId="8" fillId="0" borderId="6" applyNumberFormat="0" applyFill="0" applyAlignment="0" applyProtection="0"/>
    <xf numFmtId="0" fontId="83" fillId="0" borderId="6" applyNumberFormat="0" applyFill="0" applyAlignment="0" applyProtection="0"/>
    <xf numFmtId="0" fontId="8" fillId="0" borderId="6" applyNumberFormat="0" applyFill="0" applyAlignment="0" applyProtection="0"/>
    <xf numFmtId="0" fontId="10" fillId="0" borderId="0"/>
    <xf numFmtId="0" fontId="10" fillId="0" borderId="0"/>
    <xf numFmtId="0" fontId="70" fillId="0" borderId="49" applyNumberFormat="0" applyFill="0" applyAlignment="0" applyProtection="0"/>
    <xf numFmtId="0" fontId="10" fillId="0" borderId="0"/>
    <xf numFmtId="0" fontId="70" fillId="0" borderId="49" applyNumberFormat="0" applyFill="0" applyAlignment="0" applyProtection="0"/>
    <xf numFmtId="0" fontId="10" fillId="0" borderId="0"/>
    <xf numFmtId="0" fontId="35" fillId="0" borderId="51"/>
    <xf numFmtId="181" fontId="84" fillId="0" borderId="0">
      <alignment horizontal="left"/>
    </xf>
    <xf numFmtId="0" fontId="35" fillId="0" borderId="52"/>
    <xf numFmtId="38" fontId="22" fillId="0" borderId="29" applyFill="0" applyBorder="0" applyAlignment="0" applyProtection="0">
      <protection locked="0"/>
    </xf>
    <xf numFmtId="37" fontId="15" fillId="18" borderId="0" applyNumberFormat="0" applyBorder="0" applyAlignment="0" applyProtection="0"/>
    <xf numFmtId="37" fontId="15" fillId="18" borderId="0" applyNumberFormat="0" applyBorder="0" applyAlignment="0" applyProtection="0"/>
    <xf numFmtId="37" fontId="15" fillId="18" borderId="0" applyNumberFormat="0" applyBorder="0" applyAlignment="0" applyProtection="0"/>
    <xf numFmtId="37" fontId="15" fillId="0" borderId="0"/>
    <xf numFmtId="37" fontId="15" fillId="0" borderId="0"/>
    <xf numFmtId="37" fontId="15" fillId="0" borderId="0"/>
    <xf numFmtId="37" fontId="15" fillId="0" borderId="0"/>
    <xf numFmtId="37" fontId="15" fillId="18" borderId="0" applyNumberFormat="0" applyBorder="0" applyAlignment="0" applyProtection="0"/>
    <xf numFmtId="3" fontId="85" fillId="64" borderId="53" applyProtection="0"/>
    <xf numFmtId="0" fontId="86" fillId="0" borderId="0" applyNumberFormat="0" applyFill="0" applyBorder="0" applyAlignment="0" applyProtection="0"/>
    <xf numFmtId="0" fontId="13" fillId="0" borderId="0" applyNumberFormat="0" applyFill="0" applyBorder="0" applyAlignment="0" applyProtection="0"/>
    <xf numFmtId="0" fontId="86" fillId="0" borderId="0" applyNumberFormat="0" applyFill="0" applyBorder="0" applyAlignment="0" applyProtection="0"/>
    <xf numFmtId="0" fontId="10" fillId="0" borderId="0"/>
    <xf numFmtId="0" fontId="10" fillId="0" borderId="0"/>
    <xf numFmtId="0" fontId="86" fillId="0" borderId="0" applyNumberFormat="0" applyFill="0" applyBorder="0" applyAlignment="0" applyProtection="0"/>
    <xf numFmtId="0" fontId="7" fillId="0" borderId="0" applyNumberFormat="0" applyFill="0" applyBorder="0" applyAlignment="0" applyProtection="0"/>
    <xf numFmtId="0" fontId="10" fillId="0" borderId="0"/>
    <xf numFmtId="0" fontId="86" fillId="0" borderId="0" applyNumberFormat="0" applyFill="0" applyBorder="0" applyAlignment="0" applyProtection="0"/>
    <xf numFmtId="0" fontId="13" fillId="0" borderId="0" applyNumberFormat="0" applyFill="0" applyBorder="0" applyAlignment="0" applyProtection="0"/>
    <xf numFmtId="0" fontId="10" fillId="0" borderId="0"/>
    <xf numFmtId="0" fontId="86" fillId="0" borderId="0" applyNumberFormat="0" applyFill="0" applyBorder="0" applyAlignment="0" applyProtection="0"/>
    <xf numFmtId="0" fontId="86" fillId="0" borderId="0" applyNumberFormat="0" applyFill="0" applyBorder="0" applyAlignment="0" applyProtection="0"/>
    <xf numFmtId="0" fontId="14" fillId="0" borderId="0"/>
    <xf numFmtId="0" fontId="14" fillId="0" borderId="0"/>
    <xf numFmtId="0" fontId="14" fillId="0" borderId="0"/>
  </cellStyleXfs>
  <cellXfs count="236">
    <xf numFmtId="0" fontId="0" fillId="0" borderId="0" xfId="0"/>
    <xf numFmtId="0" fontId="9" fillId="0" borderId="0" xfId="0" applyFont="1" applyFill="1"/>
    <xf numFmtId="0" fontId="10" fillId="0" borderId="0" xfId="0" applyFont="1" applyFill="1" applyAlignment="1">
      <alignment horizontal="center"/>
    </xf>
    <xf numFmtId="10" fontId="12" fillId="0" borderId="0" xfId="2" applyNumberFormat="1" applyFont="1" applyFill="1" applyAlignment="1">
      <alignment horizontal="center"/>
    </xf>
    <xf numFmtId="15" fontId="9" fillId="0" borderId="0" xfId="0" applyNumberFormat="1" applyFont="1" applyFill="1"/>
    <xf numFmtId="0" fontId="13" fillId="0" borderId="0" xfId="0" applyFont="1" applyFill="1" applyAlignment="1">
      <alignment horizontal="center"/>
    </xf>
    <xf numFmtId="0" fontId="9" fillId="0" borderId="0" xfId="0" applyFont="1" applyFill="1" applyAlignment="1">
      <alignment horizontal="center"/>
    </xf>
    <xf numFmtId="165" fontId="9" fillId="0" borderId="0" xfId="0" applyNumberFormat="1" applyFont="1" applyFill="1" applyAlignment="1">
      <alignment horizontal="center"/>
    </xf>
    <xf numFmtId="2" fontId="9" fillId="0" borderId="0" xfId="0" applyNumberFormat="1" applyFont="1" applyFill="1" applyAlignment="1">
      <alignment horizontal="center"/>
    </xf>
    <xf numFmtId="0" fontId="9" fillId="0" borderId="0" xfId="0" applyNumberFormat="1" applyFont="1" applyFill="1" applyAlignment="1">
      <alignment horizontal="center"/>
    </xf>
    <xf numFmtId="10" fontId="9" fillId="0" borderId="0" xfId="2" applyNumberFormat="1" applyFont="1" applyFill="1" applyAlignment="1">
      <alignment horizontal="center"/>
    </xf>
    <xf numFmtId="43" fontId="9" fillId="0" borderId="0" xfId="1" quotePrefix="1" applyNumberFormat="1" applyFont="1" applyFill="1" applyAlignment="1">
      <alignment horizontal="center"/>
    </xf>
    <xf numFmtId="0" fontId="10" fillId="0" borderId="0" xfId="0" applyFont="1" applyFill="1"/>
    <xf numFmtId="0" fontId="9" fillId="0" borderId="0" xfId="0" quotePrefix="1" applyFont="1" applyFill="1" applyAlignment="1">
      <alignment horizontal="center"/>
    </xf>
    <xf numFmtId="164" fontId="9" fillId="0" borderId="0" xfId="1" applyNumberFormat="1" applyFont="1" applyFill="1" applyAlignment="1">
      <alignment horizontal="center"/>
    </xf>
    <xf numFmtId="0" fontId="9" fillId="0" borderId="7" xfId="0" applyFont="1" applyFill="1" applyBorder="1" applyAlignment="1">
      <alignment horizontal="center"/>
    </xf>
    <xf numFmtId="164" fontId="9" fillId="0" borderId="7" xfId="1" applyNumberFormat="1" applyFont="1" applyFill="1" applyBorder="1" applyAlignment="1">
      <alignment horizontal="center"/>
    </xf>
    <xf numFmtId="10" fontId="9" fillId="0" borderId="7" xfId="2" applyNumberFormat="1" applyFont="1" applyFill="1" applyBorder="1" applyAlignment="1">
      <alignment horizontal="center"/>
    </xf>
    <xf numFmtId="164" fontId="9" fillId="0" borderId="0" xfId="1" applyNumberFormat="1"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10" fontId="9" fillId="0" borderId="0" xfId="2" applyNumberFormat="1" applyFont="1" applyFill="1" applyBorder="1" applyAlignment="1">
      <alignment horizontal="center"/>
    </xf>
    <xf numFmtId="0" fontId="9" fillId="0" borderId="0" xfId="0" applyFont="1" applyFill="1" applyBorder="1" applyAlignment="1">
      <alignment horizontal="right"/>
    </xf>
    <xf numFmtId="0" fontId="9" fillId="0" borderId="0" xfId="0" applyFont="1" applyFill="1" applyBorder="1"/>
    <xf numFmtId="164" fontId="9" fillId="0" borderId="19" xfId="1" applyNumberFormat="1" applyFont="1" applyFill="1" applyBorder="1"/>
    <xf numFmtId="164" fontId="9" fillId="0" borderId="0" xfId="1" applyNumberFormat="1" applyFont="1" applyFill="1" applyAlignment="1">
      <alignment horizontal="right"/>
    </xf>
    <xf numFmtId="0" fontId="11" fillId="0" borderId="0" xfId="0" applyFont="1" applyFill="1"/>
    <xf numFmtId="37" fontId="10" fillId="0" borderId="0" xfId="0" applyNumberFormat="1" applyFont="1" applyFill="1"/>
    <xf numFmtId="0" fontId="10" fillId="0" borderId="0" xfId="0" applyFont="1" applyFill="1" applyAlignment="1">
      <alignment horizontal="right"/>
    </xf>
    <xf numFmtId="166" fontId="10" fillId="0" borderId="0" xfId="0" applyNumberFormat="1" applyFont="1" applyFill="1" applyAlignment="1">
      <alignment horizontal="center"/>
    </xf>
    <xf numFmtId="166" fontId="10" fillId="0" borderId="0" xfId="0" applyNumberFormat="1" applyFont="1" applyFill="1"/>
    <xf numFmtId="10" fontId="10" fillId="0" borderId="0" xfId="2" applyNumberFormat="1" applyFont="1" applyFill="1" applyAlignment="1">
      <alignment horizontal="center"/>
    </xf>
    <xf numFmtId="10" fontId="10" fillId="0" borderId="0" xfId="2" applyNumberFormat="1" applyFont="1" applyFill="1"/>
    <xf numFmtId="10" fontId="10" fillId="0" borderId="0" xfId="0" applyNumberFormat="1" applyFont="1" applyFill="1" applyAlignment="1">
      <alignment horizontal="center"/>
    </xf>
    <xf numFmtId="0" fontId="13" fillId="0" borderId="0" xfId="0" applyFont="1" applyFill="1"/>
    <xf numFmtId="0" fontId="12" fillId="0" borderId="0" xfId="0" applyFont="1" applyFill="1" applyAlignment="1">
      <alignment horizontal="center"/>
    </xf>
    <xf numFmtId="164" fontId="10" fillId="0" borderId="0" xfId="1" applyNumberFormat="1" applyFont="1" applyFill="1"/>
    <xf numFmtId="0" fontId="13" fillId="0" borderId="0" xfId="0" applyFont="1" applyFill="1" applyAlignment="1">
      <alignment horizontal="right"/>
    </xf>
    <xf numFmtId="0" fontId="16" fillId="0" borderId="0" xfId="0" applyFont="1" applyFill="1"/>
    <xf numFmtId="14" fontId="16" fillId="0" borderId="0" xfId="0" applyNumberFormat="1" applyFont="1" applyFill="1" applyAlignment="1">
      <alignment horizontal="center"/>
    </xf>
    <xf numFmtId="14" fontId="16" fillId="0" borderId="0" xfId="0" applyNumberFormat="1" applyFont="1" applyFill="1"/>
    <xf numFmtId="0" fontId="16" fillId="0" borderId="0" xfId="0" applyFont="1" applyFill="1" applyAlignment="1">
      <alignment horizontal="right"/>
    </xf>
    <xf numFmtId="0" fontId="16" fillId="0" borderId="0" xfId="0" applyFont="1" applyFill="1" applyAlignment="1">
      <alignment horizontal="center"/>
    </xf>
    <xf numFmtId="0" fontId="16" fillId="0" borderId="0" xfId="0" quotePrefix="1" applyFont="1" applyFill="1" applyAlignment="1">
      <alignment horizontal="center"/>
    </xf>
    <xf numFmtId="164" fontId="10" fillId="0" borderId="0" xfId="1" applyNumberFormat="1" applyFont="1" applyFill="1" applyBorder="1"/>
    <xf numFmtId="0" fontId="10" fillId="0" borderId="0" xfId="0" applyFont="1" applyFill="1" applyBorder="1" applyProtection="1">
      <protection locked="0"/>
    </xf>
    <xf numFmtId="41" fontId="10" fillId="0" borderId="0" xfId="0" applyNumberFormat="1" applyFont="1" applyFill="1" applyBorder="1"/>
    <xf numFmtId="41" fontId="10" fillId="0" borderId="0" xfId="0" applyNumberFormat="1" applyFont="1" applyFill="1"/>
    <xf numFmtId="164" fontId="17" fillId="0" borderId="29" xfId="1" applyNumberFormat="1" applyFont="1" applyFill="1" applyBorder="1"/>
    <xf numFmtId="164" fontId="17" fillId="0" borderId="0" xfId="1" applyNumberFormat="1" applyFont="1" applyFill="1"/>
    <xf numFmtId="164" fontId="17" fillId="0" borderId="0" xfId="1" applyNumberFormat="1" applyFont="1" applyFill="1" applyBorder="1" applyAlignment="1">
      <alignment horizontal="right"/>
    </xf>
    <xf numFmtId="41" fontId="10" fillId="0" borderId="0" xfId="0" applyNumberFormat="1" applyFont="1" applyFill="1" applyBorder="1" applyAlignment="1">
      <alignment horizontal="center"/>
    </xf>
    <xf numFmtId="41" fontId="10" fillId="0" borderId="19" xfId="0" applyNumberFormat="1" applyFont="1" applyFill="1" applyBorder="1"/>
    <xf numFmtId="164" fontId="9" fillId="0" borderId="0" xfId="1" applyNumberFormat="1" applyFont="1" applyFill="1"/>
    <xf numFmtId="164" fontId="9" fillId="0" borderId="0" xfId="1" applyNumberFormat="1" applyFont="1" applyFill="1" applyBorder="1"/>
    <xf numFmtId="164" fontId="9" fillId="0" borderId="0" xfId="0" applyNumberFormat="1" applyFont="1" applyFill="1" applyBorder="1"/>
    <xf numFmtId="0" fontId="9" fillId="0" borderId="7" xfId="0" applyFont="1" applyFill="1" applyBorder="1" applyAlignment="1">
      <alignment wrapText="1"/>
    </xf>
    <xf numFmtId="17" fontId="9" fillId="0" borderId="7" xfId="0" applyNumberFormat="1" applyFont="1" applyFill="1" applyBorder="1" applyAlignment="1">
      <alignment horizontal="center" wrapText="1"/>
    </xf>
    <xf numFmtId="164" fontId="9" fillId="0" borderId="16" xfId="0" applyNumberFormat="1" applyFont="1" applyFill="1" applyBorder="1"/>
    <xf numFmtId="164" fontId="11" fillId="0" borderId="0" xfId="1" applyNumberFormat="1" applyFont="1" applyFill="1" applyBorder="1"/>
    <xf numFmtId="43" fontId="10" fillId="0" borderId="0" xfId="0" applyNumberFormat="1" applyFont="1" applyFill="1"/>
    <xf numFmtId="164" fontId="10" fillId="0" borderId="0" xfId="0" applyNumberFormat="1" applyFont="1" applyFill="1"/>
    <xf numFmtId="164" fontId="10" fillId="0" borderId="0" xfId="4" applyNumberFormat="1" applyFont="1" applyFill="1"/>
    <xf numFmtId="0" fontId="9" fillId="0" borderId="16" xfId="0" applyFont="1" applyFill="1" applyBorder="1"/>
    <xf numFmtId="15" fontId="9" fillId="0" borderId="0" xfId="0" quotePrefix="1" applyNumberFormat="1" applyFont="1" applyFill="1"/>
    <xf numFmtId="15" fontId="16" fillId="0" borderId="0" xfId="0" quotePrefix="1" applyNumberFormat="1" applyFont="1" applyFill="1"/>
    <xf numFmtId="164" fontId="9" fillId="0" borderId="0" xfId="0" applyNumberFormat="1" applyFont="1" applyFill="1" applyAlignment="1">
      <alignment horizontal="center"/>
    </xf>
    <xf numFmtId="0" fontId="9" fillId="0" borderId="7" xfId="0" applyFont="1" applyFill="1" applyBorder="1" applyAlignment="1">
      <alignment horizontal="left"/>
    </xf>
    <xf numFmtId="41" fontId="10" fillId="0" borderId="29" xfId="0" applyNumberFormat="1" applyFont="1" applyFill="1" applyBorder="1"/>
    <xf numFmtId="164" fontId="10" fillId="0" borderId="29" xfId="1" applyNumberFormat="1" applyFont="1" applyFill="1" applyBorder="1"/>
    <xf numFmtId="10" fontId="16" fillId="0" borderId="0" xfId="2" applyNumberFormat="1" applyFont="1" applyFill="1" applyAlignment="1">
      <alignment horizontal="center"/>
    </xf>
    <xf numFmtId="10" fontId="10" fillId="0" borderId="7" xfId="2" applyNumberFormat="1" applyFont="1" applyFill="1" applyBorder="1" applyAlignment="1">
      <alignment horizontal="center"/>
    </xf>
    <xf numFmtId="41" fontId="10" fillId="0" borderId="30" xfId="0" applyNumberFormat="1" applyFont="1" applyFill="1" applyBorder="1"/>
    <xf numFmtId="164" fontId="10" fillId="0" borderId="31" xfId="1" applyNumberFormat="1" applyFont="1" applyFill="1" applyBorder="1"/>
    <xf numFmtId="10" fontId="10" fillId="0" borderId="0" xfId="2" applyNumberFormat="1" applyFont="1" applyFill="1" applyBorder="1" applyAlignment="1">
      <alignment horizontal="center"/>
    </xf>
    <xf numFmtId="10" fontId="16" fillId="0" borderId="0" xfId="2" applyNumberFormat="1" applyFont="1" applyFill="1" applyBorder="1" applyAlignment="1">
      <alignment horizontal="center"/>
    </xf>
    <xf numFmtId="10" fontId="16" fillId="0" borderId="0" xfId="0" applyNumberFormat="1" applyFont="1" applyFill="1" applyBorder="1" applyAlignment="1">
      <alignment horizontal="center"/>
    </xf>
    <xf numFmtId="10" fontId="16" fillId="0" borderId="0" xfId="0" applyNumberFormat="1" applyFont="1" applyFill="1" applyAlignment="1">
      <alignment horizontal="center"/>
    </xf>
    <xf numFmtId="41" fontId="11" fillId="0" borderId="0" xfId="0" applyNumberFormat="1" applyFont="1" applyFill="1" applyBorder="1"/>
    <xf numFmtId="41" fontId="10" fillId="0" borderId="32" xfId="0" applyNumberFormat="1" applyFont="1" applyFill="1" applyBorder="1"/>
    <xf numFmtId="164" fontId="10" fillId="0" borderId="32" xfId="1" applyNumberFormat="1" applyFont="1" applyFill="1" applyBorder="1"/>
    <xf numFmtId="0" fontId="9" fillId="0" borderId="0" xfId="0" applyFont="1" applyFill="1" applyAlignment="1">
      <alignment horizontal="right"/>
    </xf>
    <xf numFmtId="164" fontId="13" fillId="0" borderId="0" xfId="1" applyNumberFormat="1" applyFont="1" applyFill="1"/>
    <xf numFmtId="0" fontId="9" fillId="0" borderId="0" xfId="0" applyFont="1" applyFill="1" applyBorder="1" applyAlignment="1">
      <alignment horizontal="center" wrapText="1"/>
    </xf>
    <xf numFmtId="0" fontId="9" fillId="0" borderId="7" xfId="0" applyFont="1" applyFill="1" applyBorder="1" applyAlignment="1">
      <alignment horizontal="center" wrapText="1"/>
    </xf>
    <xf numFmtId="49" fontId="9" fillId="0" borderId="0" xfId="0" applyNumberFormat="1" applyFont="1" applyFill="1"/>
    <xf numFmtId="165" fontId="10" fillId="0" borderId="0" xfId="0" applyNumberFormat="1" applyFont="1" applyFill="1"/>
    <xf numFmtId="49" fontId="10" fillId="0" borderId="0" xfId="0" applyNumberFormat="1" applyFont="1" applyFill="1"/>
    <xf numFmtId="0" fontId="9" fillId="0" borderId="0" xfId="0" applyFont="1" applyFill="1" applyAlignment="1">
      <alignment horizontal="left"/>
    </xf>
    <xf numFmtId="0" fontId="9" fillId="0" borderId="0" xfId="0" applyFont="1" applyFill="1" applyBorder="1" applyAlignment="1">
      <alignment horizontal="left"/>
    </xf>
    <xf numFmtId="37" fontId="10" fillId="0" borderId="10" xfId="1" applyNumberFormat="1" applyFont="1" applyFill="1" applyBorder="1"/>
    <xf numFmtId="0" fontId="11" fillId="0" borderId="0" xfId="0" applyFont="1" applyFill="1" applyBorder="1"/>
    <xf numFmtId="0" fontId="11" fillId="0" borderId="0" xfId="0" applyFont="1" applyFill="1" applyBorder="1" applyAlignment="1">
      <alignment horizontal="right"/>
    </xf>
    <xf numFmtId="37" fontId="11" fillId="0" borderId="0" xfId="0" applyNumberFormat="1" applyFont="1" applyFill="1" applyBorder="1"/>
    <xf numFmtId="164" fontId="11" fillId="0" borderId="0" xfId="0" applyNumberFormat="1" applyFont="1" applyFill="1" applyBorder="1"/>
    <xf numFmtId="168" fontId="10" fillId="0" borderId="0" xfId="5" applyFont="1" applyFill="1"/>
    <xf numFmtId="0" fontId="10" fillId="0" borderId="0" xfId="3" applyFont="1" applyFill="1"/>
    <xf numFmtId="0" fontId="9" fillId="0" borderId="0" xfId="3" applyFont="1" applyFill="1"/>
    <xf numFmtId="0" fontId="10" fillId="0" borderId="0" xfId="3" applyFont="1" applyFill="1" applyAlignment="1">
      <alignment horizontal="center"/>
    </xf>
    <xf numFmtId="0" fontId="10" fillId="0" borderId="0" xfId="3" applyNumberFormat="1" applyFont="1" applyFill="1" applyAlignment="1">
      <alignment horizontal="center"/>
    </xf>
    <xf numFmtId="37" fontId="10" fillId="0" borderId="0" xfId="1" applyNumberFormat="1" applyFont="1" applyFill="1"/>
    <xf numFmtId="0" fontId="87" fillId="0" borderId="0" xfId="3" applyFont="1" applyFill="1" applyAlignment="1">
      <alignment horizontal="center"/>
    </xf>
    <xf numFmtId="0" fontId="87" fillId="0" borderId="0" xfId="3" applyNumberFormat="1" applyFont="1" applyFill="1" applyAlignment="1">
      <alignment horizontal="center"/>
    </xf>
    <xf numFmtId="37" fontId="10" fillId="0" borderId="0" xfId="1" applyNumberFormat="1" applyFont="1" applyFill="1" applyAlignment="1">
      <alignment horizontal="center"/>
    </xf>
    <xf numFmtId="0" fontId="10" fillId="0" borderId="0" xfId="0" applyFont="1" applyFill="1" applyBorder="1" applyAlignment="1">
      <alignment horizontal="center"/>
    </xf>
    <xf numFmtId="0" fontId="10" fillId="0" borderId="0" xfId="3" applyFont="1" applyFill="1" applyBorder="1"/>
    <xf numFmtId="0" fontId="9" fillId="0" borderId="0" xfId="3" applyFont="1" applyFill="1" applyBorder="1" applyAlignment="1">
      <alignment horizontal="left"/>
    </xf>
    <xf numFmtId="0" fontId="10" fillId="0" borderId="0" xfId="3" applyFont="1" applyFill="1" applyBorder="1" applyAlignment="1">
      <alignment horizontal="center"/>
    </xf>
    <xf numFmtId="164" fontId="10" fillId="0" borderId="0" xfId="1" applyNumberFormat="1" applyFont="1" applyFill="1" applyBorder="1" applyAlignment="1">
      <alignment horizontal="center"/>
    </xf>
    <xf numFmtId="0" fontId="10" fillId="0" borderId="0" xfId="3" applyFont="1" applyFill="1" applyAlignment="1">
      <alignment horizontal="left"/>
    </xf>
    <xf numFmtId="0" fontId="10" fillId="0" borderId="0" xfId="3" applyNumberFormat="1" applyFont="1" applyFill="1" applyBorder="1" applyAlignment="1">
      <alignment horizontal="left"/>
    </xf>
    <xf numFmtId="41" fontId="10" fillId="0" borderId="0" xfId="1" applyNumberFormat="1" applyFont="1" applyFill="1" applyBorder="1" applyAlignment="1">
      <alignment horizontal="center"/>
    </xf>
    <xf numFmtId="167" fontId="10" fillId="0" borderId="0" xfId="2" applyNumberFormat="1" applyFont="1" applyFill="1" applyAlignment="1">
      <alignment horizontal="center"/>
    </xf>
    <xf numFmtId="41" fontId="10" fillId="0" borderId="0" xfId="3" applyNumberFormat="1" applyFont="1" applyFill="1" applyAlignment="1">
      <alignment horizontal="center"/>
    </xf>
    <xf numFmtId="0" fontId="10" fillId="0" borderId="0" xfId="0" applyFont="1" applyFill="1" applyBorder="1" applyAlignment="1" applyProtection="1">
      <alignment horizontal="left"/>
      <protection locked="0"/>
    </xf>
    <xf numFmtId="37" fontId="10" fillId="0" borderId="0" xfId="1" applyNumberFormat="1" applyFont="1" applyFill="1" applyAlignment="1">
      <alignment horizontal="right"/>
    </xf>
    <xf numFmtId="164" fontId="10" fillId="0" borderId="0" xfId="1" applyNumberFormat="1" applyFont="1" applyFill="1" applyAlignment="1">
      <alignment horizontal="right"/>
    </xf>
    <xf numFmtId="0" fontId="10" fillId="0" borderId="0" xfId="3" applyFont="1" applyFill="1" applyBorder="1" applyAlignment="1">
      <alignment horizontal="left"/>
    </xf>
    <xf numFmtId="0" fontId="10" fillId="0" borderId="0" xfId="3" quotePrefix="1" applyFont="1" applyFill="1" applyBorder="1" applyAlignment="1">
      <alignment horizontal="left"/>
    </xf>
    <xf numFmtId="41" fontId="10" fillId="0" borderId="16" xfId="1" applyNumberFormat="1" applyFont="1" applyFill="1" applyBorder="1" applyAlignment="1">
      <alignment horizontal="center"/>
    </xf>
    <xf numFmtId="37" fontId="10" fillId="0" borderId="16" xfId="1" applyNumberFormat="1" applyFont="1" applyFill="1" applyBorder="1" applyAlignment="1">
      <alignment horizontal="right"/>
    </xf>
    <xf numFmtId="0" fontId="10" fillId="0" borderId="0" xfId="3" applyFont="1" applyFill="1" applyAlignment="1">
      <alignment horizontal="right"/>
    </xf>
    <xf numFmtId="167" fontId="10" fillId="0" borderId="0" xfId="2" applyNumberFormat="1" applyFont="1" applyFill="1"/>
    <xf numFmtId="38" fontId="10" fillId="0" borderId="29" xfId="0" applyNumberFormat="1" applyFont="1" applyFill="1" applyBorder="1"/>
    <xf numFmtId="38" fontId="10" fillId="0" borderId="0" xfId="0" applyNumberFormat="1" applyFont="1" applyFill="1"/>
    <xf numFmtId="38" fontId="10" fillId="0" borderId="0" xfId="0" applyNumberFormat="1" applyFont="1" applyFill="1" applyBorder="1"/>
    <xf numFmtId="38" fontId="10" fillId="0" borderId="0" xfId="0" applyNumberFormat="1" applyFont="1" applyFill="1" applyAlignment="1">
      <alignment horizontal="center"/>
    </xf>
    <xf numFmtId="41" fontId="10" fillId="0" borderId="7" xfId="0" applyNumberFormat="1" applyFont="1" applyFill="1" applyBorder="1"/>
    <xf numFmtId="41" fontId="10" fillId="0" borderId="14" xfId="0" applyNumberFormat="1" applyFont="1" applyFill="1" applyBorder="1"/>
    <xf numFmtId="0" fontId="10" fillId="0" borderId="29" xfId="0" applyFont="1" applyFill="1" applyBorder="1"/>
    <xf numFmtId="0" fontId="10" fillId="0" borderId="0" xfId="0" applyFont="1" applyFill="1" applyBorder="1"/>
    <xf numFmtId="41" fontId="10" fillId="0" borderId="29" xfId="0" applyNumberFormat="1" applyFont="1" applyFill="1" applyBorder="1" applyAlignment="1">
      <alignment horizontal="right"/>
    </xf>
    <xf numFmtId="41" fontId="10" fillId="0" borderId="0" xfId="0" applyNumberFormat="1" applyFont="1" applyFill="1" applyAlignment="1">
      <alignment horizontal="right"/>
    </xf>
    <xf numFmtId="41" fontId="10" fillId="0" borderId="0" xfId="0" applyNumberFormat="1" applyFont="1" applyFill="1" applyBorder="1" applyAlignment="1">
      <alignment horizontal="right"/>
    </xf>
    <xf numFmtId="0" fontId="10" fillId="0" borderId="7" xfId="0" applyFont="1" applyFill="1" applyBorder="1" applyAlignment="1">
      <alignment horizontal="center"/>
    </xf>
    <xf numFmtId="9" fontId="10" fillId="0" borderId="0" xfId="2" applyFont="1" applyFill="1"/>
    <xf numFmtId="0" fontId="10" fillId="0" borderId="0" xfId="0" applyFont="1" applyFill="1" applyBorder="1" applyAlignment="1">
      <alignment horizontal="left"/>
    </xf>
    <xf numFmtId="164" fontId="10" fillId="0" borderId="11" xfId="1" applyNumberFormat="1" applyFont="1" applyFill="1" applyBorder="1"/>
    <xf numFmtId="37" fontId="10" fillId="0" borderId="11" xfId="1" applyNumberFormat="1" applyFont="1" applyFill="1" applyBorder="1"/>
    <xf numFmtId="37" fontId="10" fillId="0" borderId="0" xfId="1" applyNumberFormat="1" applyFont="1" applyFill="1" applyBorder="1"/>
    <xf numFmtId="37" fontId="10" fillId="0" borderId="12" xfId="1" applyNumberFormat="1" applyFont="1" applyFill="1" applyBorder="1"/>
    <xf numFmtId="164" fontId="10" fillId="0" borderId="7" xfId="1" applyNumberFormat="1" applyFont="1" applyFill="1" applyBorder="1"/>
    <xf numFmtId="164" fontId="10" fillId="0" borderId="13" xfId="1" applyNumberFormat="1" applyFont="1" applyFill="1" applyBorder="1"/>
    <xf numFmtId="10" fontId="10" fillId="0" borderId="7" xfId="2" applyNumberFormat="1" applyFont="1" applyFill="1" applyBorder="1"/>
    <xf numFmtId="37" fontId="10" fillId="0" borderId="13" xfId="1" applyNumberFormat="1" applyFont="1" applyFill="1" applyBorder="1"/>
    <xf numFmtId="10" fontId="10" fillId="0" borderId="0" xfId="2" applyNumberFormat="1" applyFont="1" applyFill="1" applyBorder="1"/>
    <xf numFmtId="164" fontId="10" fillId="0" borderId="10" xfId="1" applyNumberFormat="1" applyFont="1" applyFill="1" applyBorder="1"/>
    <xf numFmtId="0" fontId="10" fillId="0" borderId="0" xfId="0" applyFont="1" applyFill="1" applyBorder="1" applyAlignment="1">
      <alignment horizontal="right"/>
    </xf>
    <xf numFmtId="37" fontId="10" fillId="0" borderId="0" xfId="0" applyNumberFormat="1" applyFont="1" applyFill="1" applyBorder="1"/>
    <xf numFmtId="164" fontId="10" fillId="0" borderId="15" xfId="1" applyNumberFormat="1" applyFont="1" applyFill="1" applyBorder="1"/>
    <xf numFmtId="164" fontId="10" fillId="0" borderId="16" xfId="1" applyNumberFormat="1" applyFont="1" applyFill="1" applyBorder="1"/>
    <xf numFmtId="164" fontId="10" fillId="0" borderId="17" xfId="1" applyNumberFormat="1" applyFont="1" applyFill="1" applyBorder="1"/>
    <xf numFmtId="37" fontId="10" fillId="0" borderId="15" xfId="1" applyNumberFormat="1" applyFont="1" applyFill="1" applyBorder="1"/>
    <xf numFmtId="10" fontId="10" fillId="0" borderId="16" xfId="2" applyNumberFormat="1" applyFont="1" applyFill="1" applyBorder="1"/>
    <xf numFmtId="37" fontId="10" fillId="0" borderId="17" xfId="1" applyNumberFormat="1" applyFont="1" applyFill="1" applyBorder="1"/>
    <xf numFmtId="164" fontId="10" fillId="0" borderId="18" xfId="1" applyNumberFormat="1" applyFont="1" applyFill="1" applyBorder="1"/>
    <xf numFmtId="164" fontId="10" fillId="0" borderId="19" xfId="1" applyNumberFormat="1" applyFont="1" applyFill="1" applyBorder="1"/>
    <xf numFmtId="164" fontId="10" fillId="0" borderId="20" xfId="1" applyNumberFormat="1" applyFont="1" applyFill="1" applyBorder="1"/>
    <xf numFmtId="37" fontId="10" fillId="0" borderId="18" xfId="1" applyNumberFormat="1" applyFont="1" applyFill="1" applyBorder="1"/>
    <xf numFmtId="10" fontId="10" fillId="0" borderId="19" xfId="2" applyNumberFormat="1" applyFont="1" applyFill="1" applyBorder="1"/>
    <xf numFmtId="37" fontId="10" fillId="0" borderId="20" xfId="1" applyNumberFormat="1" applyFont="1" applyFill="1" applyBorder="1"/>
    <xf numFmtId="167" fontId="10" fillId="0" borderId="0" xfId="0" applyNumberFormat="1" applyFont="1" applyFill="1" applyAlignment="1">
      <alignment horizontal="center"/>
    </xf>
    <xf numFmtId="169" fontId="10" fillId="0" borderId="0" xfId="2" applyNumberFormat="1" applyFont="1" applyFill="1" applyAlignment="1">
      <alignment horizontal="center"/>
    </xf>
    <xf numFmtId="9" fontId="10" fillId="0" borderId="0" xfId="0" applyNumberFormat="1" applyFont="1" applyFill="1"/>
    <xf numFmtId="169" fontId="87" fillId="0" borderId="0" xfId="2" applyNumberFormat="1" applyFont="1" applyFill="1" applyAlignment="1">
      <alignment horizontal="center"/>
    </xf>
    <xf numFmtId="169" fontId="10" fillId="0" borderId="0" xfId="2" applyNumberFormat="1" applyFont="1" applyFill="1" applyBorder="1" applyAlignment="1">
      <alignment horizontal="center"/>
    </xf>
    <xf numFmtId="169" fontId="10" fillId="0" borderId="0" xfId="2" applyNumberFormat="1" applyFont="1" applyFill="1"/>
    <xf numFmtId="10" fontId="11" fillId="0" borderId="0" xfId="2" applyNumberFormat="1" applyFont="1" applyFill="1" applyBorder="1"/>
    <xf numFmtId="0" fontId="9" fillId="0" borderId="0" xfId="0" quotePrefix="1" applyFont="1" applyFill="1"/>
    <xf numFmtId="0" fontId="10"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Alignment="1">
      <alignment horizontal="center" wrapText="1"/>
    </xf>
    <xf numFmtId="164" fontId="10" fillId="0" borderId="0" xfId="0" applyNumberFormat="1" applyFont="1" applyFill="1" applyAlignment="1">
      <alignment horizontal="right"/>
    </xf>
    <xf numFmtId="39" fontId="10" fillId="0" borderId="0" xfId="0" applyNumberFormat="1" applyFont="1" applyFill="1" applyAlignment="1" applyProtection="1">
      <alignment horizontal="center"/>
      <protection locked="0"/>
    </xf>
    <xf numFmtId="0" fontId="10" fillId="0" borderId="0" xfId="0" applyFont="1"/>
    <xf numFmtId="41" fontId="10" fillId="0" borderId="16" xfId="0" applyNumberFormat="1" applyFont="1" applyFill="1" applyBorder="1" applyProtection="1">
      <protection locked="0"/>
    </xf>
    <xf numFmtId="164" fontId="10" fillId="0" borderId="0" xfId="1" applyNumberFormat="1" applyFont="1" applyFill="1" applyBorder="1" applyAlignment="1" applyProtection="1">
      <alignment horizontal="center"/>
      <protection locked="0"/>
    </xf>
    <xf numFmtId="0" fontId="10" fillId="0" borderId="0" xfId="0" applyFont="1" applyFill="1" applyAlignment="1" applyProtection="1">
      <alignment horizontal="center"/>
      <protection locked="0"/>
    </xf>
    <xf numFmtId="41" fontId="10" fillId="0" borderId="16" xfId="0" applyNumberFormat="1" applyFont="1" applyFill="1" applyBorder="1" applyProtection="1"/>
    <xf numFmtId="41" fontId="10" fillId="0" borderId="0" xfId="0" applyNumberFormat="1" applyFont="1" applyFill="1" applyAlignment="1">
      <alignment horizontal="center"/>
    </xf>
    <xf numFmtId="164" fontId="10" fillId="0" borderId="0" xfId="0" applyNumberFormat="1" applyFont="1" applyFill="1" applyAlignment="1">
      <alignment horizontal="center"/>
    </xf>
    <xf numFmtId="0" fontId="87" fillId="0" borderId="0" xfId="0" applyFont="1" applyFill="1" applyAlignment="1">
      <alignment horizontal="center"/>
    </xf>
    <xf numFmtId="41" fontId="87" fillId="0" borderId="0" xfId="0" applyNumberFormat="1" applyFont="1" applyFill="1" applyAlignment="1">
      <alignment horizontal="center"/>
    </xf>
    <xf numFmtId="0" fontId="87" fillId="0" borderId="0" xfId="0" quotePrefix="1" applyFont="1" applyFill="1" applyAlignment="1">
      <alignment horizontal="center"/>
    </xf>
    <xf numFmtId="164" fontId="87" fillId="0" borderId="0" xfId="0" applyNumberFormat="1" applyFont="1" applyFill="1" applyAlignment="1">
      <alignment horizontal="center"/>
    </xf>
    <xf numFmtId="0" fontId="9" fillId="0" borderId="0" xfId="0" applyFont="1" applyFill="1" applyProtection="1">
      <protection locked="0"/>
    </xf>
    <xf numFmtId="0" fontId="10" fillId="0" borderId="0" xfId="0" applyFont="1" applyFill="1" applyProtection="1">
      <protection locked="0"/>
    </xf>
    <xf numFmtId="41" fontId="10" fillId="0" borderId="0" xfId="0" applyNumberFormat="1" applyFont="1" applyFill="1" applyProtection="1">
      <protection locked="0"/>
    </xf>
    <xf numFmtId="164" fontId="10" fillId="0" borderId="0" xfId="1" applyNumberFormat="1" applyFont="1" applyFill="1" applyProtection="1">
      <protection locked="0"/>
    </xf>
    <xf numFmtId="0" fontId="9" fillId="0" borderId="0" xfId="0" quotePrefix="1" applyFont="1" applyFill="1" applyAlignment="1">
      <alignment horizontal="left"/>
    </xf>
    <xf numFmtId="0" fontId="10" fillId="0" borderId="0" xfId="1" applyNumberFormat="1" applyFont="1" applyFill="1" applyBorder="1" applyAlignment="1" applyProtection="1">
      <alignment horizontal="center"/>
      <protection locked="0"/>
    </xf>
    <xf numFmtId="164" fontId="10" fillId="0" borderId="0" xfId="1" applyNumberFormat="1" applyFont="1" applyFill="1" applyAlignment="1" applyProtection="1">
      <alignment horizontal="center"/>
      <protection locked="0"/>
    </xf>
    <xf numFmtId="164" fontId="10" fillId="0" borderId="0" xfId="0" applyNumberFormat="1" applyFont="1" applyFill="1" applyBorder="1" applyAlignment="1">
      <alignment horizontal="center"/>
    </xf>
    <xf numFmtId="164" fontId="10" fillId="0" borderId="0" xfId="1" applyNumberFormat="1" applyFont="1" applyFill="1" applyAlignment="1">
      <alignment horizontal="center"/>
    </xf>
    <xf numFmtId="0" fontId="9" fillId="0" borderId="0" xfId="0" applyFont="1" applyFill="1" applyBorder="1" applyProtection="1">
      <protection locked="0"/>
    </xf>
    <xf numFmtId="0" fontId="10" fillId="0" borderId="0" xfId="0" applyFont="1" applyFill="1" applyBorder="1" applyAlignment="1" applyProtection="1">
      <alignment horizontal="center"/>
      <protection locked="0"/>
    </xf>
    <xf numFmtId="41" fontId="10" fillId="0" borderId="0" xfId="0" applyNumberFormat="1" applyFont="1" applyFill="1" applyBorder="1" applyProtection="1">
      <protection locked="0"/>
    </xf>
    <xf numFmtId="164" fontId="10" fillId="0" borderId="0" xfId="1" applyNumberFormat="1" applyFont="1" applyFill="1" applyBorder="1" applyProtection="1">
      <protection locked="0"/>
    </xf>
    <xf numFmtId="0" fontId="10" fillId="0" borderId="0" xfId="0" applyNumberFormat="1"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left" indent="1"/>
    </xf>
    <xf numFmtId="0" fontId="10" fillId="0" borderId="0" xfId="40635" applyFont="1" applyFill="1" applyBorder="1" applyAlignment="1">
      <alignment horizontal="center"/>
    </xf>
    <xf numFmtId="0" fontId="10" fillId="0" borderId="0" xfId="40636" applyFont="1" applyFill="1" applyBorder="1" applyAlignment="1">
      <alignment horizontal="center"/>
    </xf>
    <xf numFmtId="0" fontId="10" fillId="0" borderId="0" xfId="0" applyFont="1" applyFill="1" applyBorder="1" applyAlignment="1"/>
    <xf numFmtId="164" fontId="10" fillId="0" borderId="0" xfId="40637" applyNumberFormat="1" applyFont="1" applyFill="1" applyBorder="1" applyAlignment="1" applyProtection="1">
      <alignment horizontal="center"/>
      <protection locked="0"/>
    </xf>
    <xf numFmtId="169" fontId="10" fillId="0" borderId="0" xfId="2" applyNumberFormat="1" applyFont="1" applyFill="1" applyBorder="1" applyAlignment="1" applyProtection="1">
      <alignment horizontal="center"/>
      <protection locked="0"/>
    </xf>
    <xf numFmtId="0" fontId="10" fillId="0" borderId="0" xfId="0" applyNumberFormat="1" applyFont="1" applyFill="1" applyBorder="1" applyAlignment="1">
      <alignment horizontal="center"/>
    </xf>
    <xf numFmtId="41" fontId="10" fillId="0" borderId="0" xfId="1" applyNumberFormat="1" applyFont="1" applyFill="1" applyBorder="1" applyProtection="1">
      <protection locked="0"/>
    </xf>
    <xf numFmtId="0" fontId="10" fillId="0" borderId="0" xfId="40637" applyFont="1" applyFill="1" applyBorder="1" applyAlignment="1" applyProtection="1">
      <alignment horizontal="center"/>
      <protection locked="0"/>
    </xf>
    <xf numFmtId="0" fontId="10" fillId="0" borderId="0" xfId="0" applyNumberFormat="1" applyFont="1" applyFill="1" applyBorder="1" applyAlignment="1" applyProtection="1">
      <alignment horizontal="center"/>
      <protection locked="0"/>
    </xf>
    <xf numFmtId="41" fontId="10" fillId="0" borderId="0" xfId="1" applyNumberFormat="1" applyFont="1" applyFill="1" applyBorder="1" applyAlignment="1" applyProtection="1">
      <alignment horizontal="center"/>
      <protection locked="0"/>
    </xf>
    <xf numFmtId="0" fontId="10" fillId="0" borderId="0" xfId="0" quotePrefix="1"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164" fontId="10" fillId="0" borderId="0" xfId="0" applyNumberFormat="1" applyFont="1" applyFill="1" applyBorder="1" applyProtection="1">
      <protection locked="0"/>
    </xf>
    <xf numFmtId="37" fontId="10" fillId="0" borderId="0" xfId="0" applyNumberFormat="1" applyFont="1" applyFill="1" applyBorder="1" applyAlignment="1" applyProtection="1">
      <alignment horizontal="center"/>
      <protection locked="0"/>
    </xf>
    <xf numFmtId="41" fontId="10" fillId="0" borderId="0" xfId="2189" applyNumberFormat="1" applyFont="1" applyFill="1" applyBorder="1" applyProtection="1">
      <protection locked="0"/>
    </xf>
    <xf numFmtId="164" fontId="10" fillId="0" borderId="0" xfId="0" applyNumberFormat="1" applyFont="1" applyFill="1" applyProtection="1">
      <protection locked="0"/>
    </xf>
    <xf numFmtId="0" fontId="10" fillId="0" borderId="21" xfId="0" applyFont="1" applyFill="1" applyBorder="1" applyProtection="1">
      <protection locked="0"/>
    </xf>
    <xf numFmtId="0" fontId="10" fillId="0" borderId="22" xfId="0" applyFont="1" applyFill="1" applyBorder="1" applyProtection="1">
      <protection locked="0"/>
    </xf>
    <xf numFmtId="0" fontId="10" fillId="0" borderId="22" xfId="0" applyNumberFormat="1" applyFont="1" applyFill="1" applyBorder="1" applyAlignment="1" applyProtection="1">
      <alignment horizontal="center"/>
      <protection locked="0"/>
    </xf>
    <xf numFmtId="0" fontId="10" fillId="0" borderId="22" xfId="0" applyFont="1" applyFill="1" applyBorder="1" applyAlignment="1" applyProtection="1">
      <alignment horizontal="center"/>
      <protection locked="0"/>
    </xf>
    <xf numFmtId="41" fontId="10" fillId="0" borderId="22" xfId="0" applyNumberFormat="1" applyFont="1" applyFill="1" applyBorder="1" applyProtection="1">
      <protection locked="0"/>
    </xf>
    <xf numFmtId="164" fontId="10" fillId="0" borderId="22" xfId="0" applyNumberFormat="1" applyFont="1" applyFill="1" applyBorder="1" applyProtection="1">
      <protection locked="0"/>
    </xf>
    <xf numFmtId="164" fontId="10" fillId="0" borderId="23" xfId="1" applyNumberFormat="1" applyFont="1" applyFill="1" applyBorder="1" applyAlignment="1" applyProtection="1">
      <alignment horizontal="center"/>
      <protection locked="0"/>
    </xf>
    <xf numFmtId="0" fontId="10" fillId="0" borderId="24" xfId="0" applyFont="1" applyFill="1" applyBorder="1" applyProtection="1">
      <protection locked="0"/>
    </xf>
    <xf numFmtId="164" fontId="10" fillId="0" borderId="25" xfId="1" applyNumberFormat="1" applyFont="1" applyFill="1" applyBorder="1" applyAlignment="1" applyProtection="1">
      <alignment horizontal="center"/>
      <protection locked="0"/>
    </xf>
    <xf numFmtId="0" fontId="10" fillId="0" borderId="26" xfId="0" applyFont="1" applyFill="1" applyBorder="1" applyProtection="1">
      <protection locked="0"/>
    </xf>
    <xf numFmtId="0" fontId="10" fillId="0" borderId="27" xfId="0" applyFont="1" applyFill="1" applyBorder="1" applyProtection="1">
      <protection locked="0"/>
    </xf>
    <xf numFmtId="0" fontId="10" fillId="0" borderId="27" xfId="0" applyNumberFormat="1" applyFont="1" applyFill="1" applyBorder="1" applyAlignment="1" applyProtection="1">
      <alignment horizontal="center"/>
      <protection locked="0"/>
    </xf>
    <xf numFmtId="0" fontId="10" fillId="0" borderId="27" xfId="0" applyFont="1" applyFill="1" applyBorder="1" applyAlignment="1" applyProtection="1">
      <alignment horizontal="center"/>
      <protection locked="0"/>
    </xf>
    <xf numFmtId="41" fontId="10" fillId="0" borderId="27" xfId="0" applyNumberFormat="1" applyFont="1" applyFill="1" applyBorder="1" applyProtection="1">
      <protection locked="0"/>
    </xf>
    <xf numFmtId="164" fontId="10" fillId="0" borderId="27" xfId="0" applyNumberFormat="1" applyFont="1" applyFill="1" applyBorder="1" applyProtection="1">
      <protection locked="0"/>
    </xf>
    <xf numFmtId="164" fontId="10" fillId="0" borderId="28" xfId="1" applyNumberFormat="1" applyFont="1" applyFill="1" applyBorder="1" applyAlignment="1" applyProtection="1">
      <alignment horizontal="center"/>
      <protection locked="0"/>
    </xf>
    <xf numFmtId="164" fontId="10" fillId="0" borderId="16" xfId="0" applyNumberFormat="1" applyFont="1" applyFill="1" applyBorder="1"/>
    <xf numFmtId="41" fontId="10" fillId="0" borderId="16" xfId="0" applyNumberFormat="1" applyFont="1" applyFill="1" applyBorder="1"/>
  </cellXfs>
  <cellStyles count="40638">
    <cellStyle name="20% - Accent1 10" xfId="6"/>
    <cellStyle name="20% - Accent1 10 2" xfId="7"/>
    <cellStyle name="20% - Accent1 10 2 2" xfId="8"/>
    <cellStyle name="20% - Accent1 10 3" xfId="9"/>
    <cellStyle name="20% - Accent1 10 4" xfId="10"/>
    <cellStyle name="20% - Accent1 10 5" xfId="11"/>
    <cellStyle name="20% - Accent1 11" xfId="12"/>
    <cellStyle name="20% - Accent1 11 2" xfId="13"/>
    <cellStyle name="20% - Accent1 11 2 2" xfId="14"/>
    <cellStyle name="20% - Accent1 11 3" xfId="15"/>
    <cellStyle name="20% - Accent1 11 4" xfId="16"/>
    <cellStyle name="20% - Accent1 11 5" xfId="17"/>
    <cellStyle name="20% - Accent1 12" xfId="18"/>
    <cellStyle name="20% - Accent1 12 2" xfId="19"/>
    <cellStyle name="20% - Accent1 12 2 2" xfId="20"/>
    <cellStyle name="20% - Accent1 12 3" xfId="21"/>
    <cellStyle name="20% - Accent1 12 4" xfId="22"/>
    <cellStyle name="20% - Accent1 13" xfId="23"/>
    <cellStyle name="20% - Accent1 13 2" xfId="24"/>
    <cellStyle name="20% - Accent1 14" xfId="25"/>
    <cellStyle name="20% - Accent1 15" xfId="26"/>
    <cellStyle name="20% - Accent1 16" xfId="27"/>
    <cellStyle name="20% - Accent1 17" xfId="28"/>
    <cellStyle name="20% - Accent1 2" xfId="29"/>
    <cellStyle name="20% - Accent1 2 2" xfId="30"/>
    <cellStyle name="20% - Accent1 2 3" xfId="31"/>
    <cellStyle name="20% - Accent1 3" xfId="32"/>
    <cellStyle name="20% - Accent1 3 2" xfId="33"/>
    <cellStyle name="20% - Accent1 3 2 2" xfId="34"/>
    <cellStyle name="20% - Accent1 3 2 2 2" xfId="35"/>
    <cellStyle name="20% - Accent1 3 2 2 2 2" xfId="36"/>
    <cellStyle name="20% - Accent1 3 2 2 3" xfId="37"/>
    <cellStyle name="20% - Accent1 3 2 2 4" xfId="38"/>
    <cellStyle name="20% - Accent1 3 2 3" xfId="39"/>
    <cellStyle name="20% - Accent1 3 2 3 2" xfId="40"/>
    <cellStyle name="20% - Accent1 3 2 3 2 2" xfId="41"/>
    <cellStyle name="20% - Accent1 3 2 3 3" xfId="42"/>
    <cellStyle name="20% - Accent1 3 2 3 4" xfId="43"/>
    <cellStyle name="20% - Accent1 3 2 4" xfId="44"/>
    <cellStyle name="20% - Accent1 3 2 4 2" xfId="45"/>
    <cellStyle name="20% - Accent1 3 2 5" xfId="46"/>
    <cellStyle name="20% - Accent1 3 2 6" xfId="47"/>
    <cellStyle name="20% - Accent1 3 2 7" xfId="48"/>
    <cellStyle name="20% - Accent1 3 3" xfId="49"/>
    <cellStyle name="20% - Accent1 3 3 2" xfId="50"/>
    <cellStyle name="20% - Accent1 3 3 2 2" xfId="51"/>
    <cellStyle name="20% - Accent1 3 3 3" xfId="52"/>
    <cellStyle name="20% - Accent1 3 3 4" xfId="53"/>
    <cellStyle name="20% - Accent1 3 4" xfId="54"/>
    <cellStyle name="20% - Accent1 3 4 2" xfId="55"/>
    <cellStyle name="20% - Accent1 3 4 2 2" xfId="56"/>
    <cellStyle name="20% - Accent1 3 4 3" xfId="57"/>
    <cellStyle name="20% - Accent1 3 4 4" xfId="58"/>
    <cellStyle name="20% - Accent1 3 5" xfId="59"/>
    <cellStyle name="20% - Accent1 3 5 2" xfId="60"/>
    <cellStyle name="20% - Accent1 3 6" xfId="61"/>
    <cellStyle name="20% - Accent1 3 7" xfId="62"/>
    <cellStyle name="20% - Accent1 3 8" xfId="63"/>
    <cellStyle name="20% - Accent1 4" xfId="64"/>
    <cellStyle name="20% - Accent1 4 2" xfId="65"/>
    <cellStyle name="20% - Accent1 4 2 2" xfId="66"/>
    <cellStyle name="20% - Accent1 4 2 2 2" xfId="67"/>
    <cellStyle name="20% - Accent1 4 2 2 2 2" xfId="68"/>
    <cellStyle name="20% - Accent1 4 2 2 3" xfId="69"/>
    <cellStyle name="20% - Accent1 4 2 2 4" xfId="70"/>
    <cellStyle name="20% - Accent1 4 2 3" xfId="71"/>
    <cellStyle name="20% - Accent1 4 2 3 2" xfId="72"/>
    <cellStyle name="20% - Accent1 4 2 3 2 2" xfId="73"/>
    <cellStyle name="20% - Accent1 4 2 3 3" xfId="74"/>
    <cellStyle name="20% - Accent1 4 2 3 4" xfId="75"/>
    <cellStyle name="20% - Accent1 4 2 4" xfId="76"/>
    <cellStyle name="20% - Accent1 4 2 4 2" xfId="77"/>
    <cellStyle name="20% - Accent1 4 2 5" xfId="78"/>
    <cellStyle name="20% - Accent1 4 2 6" xfId="79"/>
    <cellStyle name="20% - Accent1 4 2 7" xfId="80"/>
    <cellStyle name="20% - Accent1 4 3" xfId="81"/>
    <cellStyle name="20% - Accent1 4 3 2" xfId="82"/>
    <cellStyle name="20% - Accent1 4 3 2 2" xfId="83"/>
    <cellStyle name="20% - Accent1 4 3 3" xfId="84"/>
    <cellStyle name="20% - Accent1 4 3 4" xfId="85"/>
    <cellStyle name="20% - Accent1 4 4" xfId="86"/>
    <cellStyle name="20% - Accent1 4 4 2" xfId="87"/>
    <cellStyle name="20% - Accent1 4 4 2 2" xfId="88"/>
    <cellStyle name="20% - Accent1 4 4 3" xfId="89"/>
    <cellStyle name="20% - Accent1 4 4 4" xfId="90"/>
    <cellStyle name="20% - Accent1 4 5" xfId="91"/>
    <cellStyle name="20% - Accent1 4 5 2" xfId="92"/>
    <cellStyle name="20% - Accent1 4 6" xfId="93"/>
    <cellStyle name="20% - Accent1 4 7" xfId="94"/>
    <cellStyle name="20% - Accent1 4 8" xfId="95"/>
    <cellStyle name="20% - Accent1 5" xfId="96"/>
    <cellStyle name="20% - Accent1 5 2" xfId="97"/>
    <cellStyle name="20% - Accent1 5 2 2" xfId="98"/>
    <cellStyle name="20% - Accent1 5 2 2 2" xfId="99"/>
    <cellStyle name="20% - Accent1 5 2 2 2 2" xfId="100"/>
    <cellStyle name="20% - Accent1 5 2 2 3" xfId="101"/>
    <cellStyle name="20% - Accent1 5 2 2 4" xfId="102"/>
    <cellStyle name="20% - Accent1 5 2 3" xfId="103"/>
    <cellStyle name="20% - Accent1 5 2 3 2" xfId="104"/>
    <cellStyle name="20% - Accent1 5 2 4" xfId="105"/>
    <cellStyle name="20% - Accent1 5 2 5" xfId="106"/>
    <cellStyle name="20% - Accent1 5 2 6" xfId="107"/>
    <cellStyle name="20% - Accent1 5 3" xfId="108"/>
    <cellStyle name="20% - Accent1 5 3 2" xfId="109"/>
    <cellStyle name="20% - Accent1 5 3 2 2" xfId="110"/>
    <cellStyle name="20% - Accent1 5 3 3" xfId="111"/>
    <cellStyle name="20% - Accent1 5 3 4" xfId="112"/>
    <cellStyle name="20% - Accent1 5 4" xfId="113"/>
    <cellStyle name="20% - Accent1 5 4 2" xfId="114"/>
    <cellStyle name="20% - Accent1 5 4 2 2" xfId="115"/>
    <cellStyle name="20% - Accent1 5 4 3" xfId="116"/>
    <cellStyle name="20% - Accent1 5 4 4" xfId="117"/>
    <cellStyle name="20% - Accent1 5 5" xfId="118"/>
    <cellStyle name="20% - Accent1 5 5 2" xfId="119"/>
    <cellStyle name="20% - Accent1 5 6" xfId="120"/>
    <cellStyle name="20% - Accent1 5 7" xfId="121"/>
    <cellStyle name="20% - Accent1 5 8" xfId="122"/>
    <cellStyle name="20% - Accent1 6" xfId="123"/>
    <cellStyle name="20% - Accent1 6 2" xfId="124"/>
    <cellStyle name="20% - Accent1 6 2 2" xfId="125"/>
    <cellStyle name="20% - Accent1 6 2 2 2" xfId="126"/>
    <cellStyle name="20% - Accent1 6 2 2 2 2" xfId="127"/>
    <cellStyle name="20% - Accent1 6 2 2 3" xfId="128"/>
    <cellStyle name="20% - Accent1 6 2 2 4" xfId="129"/>
    <cellStyle name="20% - Accent1 6 2 3" xfId="130"/>
    <cellStyle name="20% - Accent1 6 2 3 2" xfId="131"/>
    <cellStyle name="20% - Accent1 6 2 4" xfId="132"/>
    <cellStyle name="20% - Accent1 6 2 5" xfId="133"/>
    <cellStyle name="20% - Accent1 6 2 6" xfId="134"/>
    <cellStyle name="20% - Accent1 6 3" xfId="135"/>
    <cellStyle name="20% - Accent1 6 3 2" xfId="136"/>
    <cellStyle name="20% - Accent1 6 3 2 2" xfId="137"/>
    <cellStyle name="20% - Accent1 6 3 3" xfId="138"/>
    <cellStyle name="20% - Accent1 6 3 4" xfId="139"/>
    <cellStyle name="20% - Accent1 6 4" xfId="140"/>
    <cellStyle name="20% - Accent1 6 4 2" xfId="141"/>
    <cellStyle name="20% - Accent1 6 4 2 2" xfId="142"/>
    <cellStyle name="20% - Accent1 6 4 3" xfId="143"/>
    <cellStyle name="20% - Accent1 6 4 4" xfId="144"/>
    <cellStyle name="20% - Accent1 6 5" xfId="145"/>
    <cellStyle name="20% - Accent1 6 5 2" xfId="146"/>
    <cellStyle name="20% - Accent1 6 6" xfId="147"/>
    <cellStyle name="20% - Accent1 6 7" xfId="148"/>
    <cellStyle name="20% - Accent1 6 8" xfId="149"/>
    <cellStyle name="20% - Accent1 7" xfId="150"/>
    <cellStyle name="20% - Accent1 7 2" xfId="151"/>
    <cellStyle name="20% - Accent1 7 3" xfId="152"/>
    <cellStyle name="20% - Accent1 7 3 2" xfId="153"/>
    <cellStyle name="20% - Accent1 7 4" xfId="154"/>
    <cellStyle name="20% - Accent1 7 5" xfId="155"/>
    <cellStyle name="20% - Accent1 8" xfId="156"/>
    <cellStyle name="20% - Accent1 8 2" xfId="157"/>
    <cellStyle name="20% - Accent1 8 2 2" xfId="158"/>
    <cellStyle name="20% - Accent1 8 2 2 2" xfId="159"/>
    <cellStyle name="20% - Accent1 8 2 3" xfId="160"/>
    <cellStyle name="20% - Accent1 8 2 4" xfId="161"/>
    <cellStyle name="20% - Accent1 8 3" xfId="162"/>
    <cellStyle name="20% - Accent1 8 3 2" xfId="163"/>
    <cellStyle name="20% - Accent1 8 4" xfId="164"/>
    <cellStyle name="20% - Accent1 8 5" xfId="165"/>
    <cellStyle name="20% - Accent1 8 6" xfId="166"/>
    <cellStyle name="20% - Accent1 9" xfId="167"/>
    <cellStyle name="20% - Accent1 9 2" xfId="168"/>
    <cellStyle name="20% - Accent1 9 2 2" xfId="169"/>
    <cellStyle name="20% - Accent1 9 2 2 2" xfId="170"/>
    <cellStyle name="20% - Accent1 9 2 3" xfId="171"/>
    <cellStyle name="20% - Accent1 9 2 4" xfId="172"/>
    <cellStyle name="20% - Accent1 9 3" xfId="173"/>
    <cellStyle name="20% - Accent1 9 3 2" xfId="174"/>
    <cellStyle name="20% - Accent1 9 4" xfId="175"/>
    <cellStyle name="20% - Accent1 9 5" xfId="176"/>
    <cellStyle name="20% - Accent1 9 6" xfId="177"/>
    <cellStyle name="20% - Accent2 10" xfId="178"/>
    <cellStyle name="20% - Accent2 10 2" xfId="179"/>
    <cellStyle name="20% - Accent2 10 2 2" xfId="180"/>
    <cellStyle name="20% - Accent2 10 3" xfId="181"/>
    <cellStyle name="20% - Accent2 10 4" xfId="182"/>
    <cellStyle name="20% - Accent2 10 5" xfId="183"/>
    <cellStyle name="20% - Accent2 11" xfId="184"/>
    <cellStyle name="20% - Accent2 11 2" xfId="185"/>
    <cellStyle name="20% - Accent2 11 2 2" xfId="186"/>
    <cellStyle name="20% - Accent2 11 3" xfId="187"/>
    <cellStyle name="20% - Accent2 11 4" xfId="188"/>
    <cellStyle name="20% - Accent2 11 5" xfId="189"/>
    <cellStyle name="20% - Accent2 12" xfId="190"/>
    <cellStyle name="20% - Accent2 12 2" xfId="191"/>
    <cellStyle name="20% - Accent2 12 2 2" xfId="192"/>
    <cellStyle name="20% - Accent2 12 3" xfId="193"/>
    <cellStyle name="20% - Accent2 12 4" xfId="194"/>
    <cellStyle name="20% - Accent2 13" xfId="195"/>
    <cellStyle name="20% - Accent2 13 2" xfId="196"/>
    <cellStyle name="20% - Accent2 14" xfId="197"/>
    <cellStyle name="20% - Accent2 15" xfId="198"/>
    <cellStyle name="20% - Accent2 16" xfId="199"/>
    <cellStyle name="20% - Accent2 17" xfId="200"/>
    <cellStyle name="20% - Accent2 2" xfId="201"/>
    <cellStyle name="20% - Accent2 2 2" xfId="202"/>
    <cellStyle name="20% - Accent2 2 3" xfId="203"/>
    <cellStyle name="20% - Accent2 3" xfId="204"/>
    <cellStyle name="20% - Accent2 3 2" xfId="205"/>
    <cellStyle name="20% - Accent2 3 2 2" xfId="206"/>
    <cellStyle name="20% - Accent2 3 2 2 2" xfId="207"/>
    <cellStyle name="20% - Accent2 3 2 2 2 2" xfId="208"/>
    <cellStyle name="20% - Accent2 3 2 2 3" xfId="209"/>
    <cellStyle name="20% - Accent2 3 2 2 4" xfId="210"/>
    <cellStyle name="20% - Accent2 3 2 3" xfId="211"/>
    <cellStyle name="20% - Accent2 3 2 3 2" xfId="212"/>
    <cellStyle name="20% - Accent2 3 2 3 2 2" xfId="213"/>
    <cellStyle name="20% - Accent2 3 2 3 3" xfId="214"/>
    <cellStyle name="20% - Accent2 3 2 3 4" xfId="215"/>
    <cellStyle name="20% - Accent2 3 2 4" xfId="216"/>
    <cellStyle name="20% - Accent2 3 2 4 2" xfId="217"/>
    <cellStyle name="20% - Accent2 3 2 5" xfId="218"/>
    <cellStyle name="20% - Accent2 3 2 6" xfId="219"/>
    <cellStyle name="20% - Accent2 3 2 7" xfId="220"/>
    <cellStyle name="20% - Accent2 3 3" xfId="221"/>
    <cellStyle name="20% - Accent2 3 3 2" xfId="222"/>
    <cellStyle name="20% - Accent2 3 3 2 2" xfId="223"/>
    <cellStyle name="20% - Accent2 3 3 3" xfId="224"/>
    <cellStyle name="20% - Accent2 3 3 4" xfId="225"/>
    <cellStyle name="20% - Accent2 3 4" xfId="226"/>
    <cellStyle name="20% - Accent2 3 4 2" xfId="227"/>
    <cellStyle name="20% - Accent2 3 4 2 2" xfId="228"/>
    <cellStyle name="20% - Accent2 3 4 3" xfId="229"/>
    <cellStyle name="20% - Accent2 3 4 4" xfId="230"/>
    <cellStyle name="20% - Accent2 3 5" xfId="231"/>
    <cellStyle name="20% - Accent2 3 5 2" xfId="232"/>
    <cellStyle name="20% - Accent2 3 6" xfId="233"/>
    <cellStyle name="20% - Accent2 3 7" xfId="234"/>
    <cellStyle name="20% - Accent2 3 8" xfId="235"/>
    <cellStyle name="20% - Accent2 4" xfId="236"/>
    <cellStyle name="20% - Accent2 4 2" xfId="237"/>
    <cellStyle name="20% - Accent2 4 2 2" xfId="238"/>
    <cellStyle name="20% - Accent2 4 2 2 2" xfId="239"/>
    <cellStyle name="20% - Accent2 4 2 2 2 2" xfId="240"/>
    <cellStyle name="20% - Accent2 4 2 2 3" xfId="241"/>
    <cellStyle name="20% - Accent2 4 2 2 4" xfId="242"/>
    <cellStyle name="20% - Accent2 4 2 3" xfId="243"/>
    <cellStyle name="20% - Accent2 4 2 3 2" xfId="244"/>
    <cellStyle name="20% - Accent2 4 2 3 2 2" xfId="245"/>
    <cellStyle name="20% - Accent2 4 2 3 3" xfId="246"/>
    <cellStyle name="20% - Accent2 4 2 3 4" xfId="247"/>
    <cellStyle name="20% - Accent2 4 2 4" xfId="248"/>
    <cellStyle name="20% - Accent2 4 2 4 2" xfId="249"/>
    <cellStyle name="20% - Accent2 4 2 5" xfId="250"/>
    <cellStyle name="20% - Accent2 4 2 6" xfId="251"/>
    <cellStyle name="20% - Accent2 4 2 7" xfId="252"/>
    <cellStyle name="20% - Accent2 4 3" xfId="253"/>
    <cellStyle name="20% - Accent2 4 3 2" xfId="254"/>
    <cellStyle name="20% - Accent2 4 3 2 2" xfId="255"/>
    <cellStyle name="20% - Accent2 4 3 3" xfId="256"/>
    <cellStyle name="20% - Accent2 4 3 4" xfId="257"/>
    <cellStyle name="20% - Accent2 4 4" xfId="258"/>
    <cellStyle name="20% - Accent2 4 4 2" xfId="259"/>
    <cellStyle name="20% - Accent2 4 4 2 2" xfId="260"/>
    <cellStyle name="20% - Accent2 4 4 3" xfId="261"/>
    <cellStyle name="20% - Accent2 4 4 4" xfId="262"/>
    <cellStyle name="20% - Accent2 4 5" xfId="263"/>
    <cellStyle name="20% - Accent2 4 5 2" xfId="264"/>
    <cellStyle name="20% - Accent2 4 6" xfId="265"/>
    <cellStyle name="20% - Accent2 4 7" xfId="266"/>
    <cellStyle name="20% - Accent2 4 8" xfId="267"/>
    <cellStyle name="20% - Accent2 5" xfId="268"/>
    <cellStyle name="20% - Accent2 5 2" xfId="269"/>
    <cellStyle name="20% - Accent2 5 2 2" xfId="270"/>
    <cellStyle name="20% - Accent2 5 2 2 2" xfId="271"/>
    <cellStyle name="20% - Accent2 5 2 2 2 2" xfId="272"/>
    <cellStyle name="20% - Accent2 5 2 2 3" xfId="273"/>
    <cellStyle name="20% - Accent2 5 2 2 4" xfId="274"/>
    <cellStyle name="20% - Accent2 5 2 3" xfId="275"/>
    <cellStyle name="20% - Accent2 5 2 3 2" xfId="276"/>
    <cellStyle name="20% - Accent2 5 2 4" xfId="277"/>
    <cellStyle name="20% - Accent2 5 2 5" xfId="278"/>
    <cellStyle name="20% - Accent2 5 2 6" xfId="279"/>
    <cellStyle name="20% - Accent2 5 3" xfId="280"/>
    <cellStyle name="20% - Accent2 5 3 2" xfId="281"/>
    <cellStyle name="20% - Accent2 5 3 2 2" xfId="282"/>
    <cellStyle name="20% - Accent2 5 3 3" xfId="283"/>
    <cellStyle name="20% - Accent2 5 3 4" xfId="284"/>
    <cellStyle name="20% - Accent2 5 4" xfId="285"/>
    <cellStyle name="20% - Accent2 5 4 2" xfId="286"/>
    <cellStyle name="20% - Accent2 5 4 2 2" xfId="287"/>
    <cellStyle name="20% - Accent2 5 4 3" xfId="288"/>
    <cellStyle name="20% - Accent2 5 4 4" xfId="289"/>
    <cellStyle name="20% - Accent2 5 5" xfId="290"/>
    <cellStyle name="20% - Accent2 5 5 2" xfId="291"/>
    <cellStyle name="20% - Accent2 5 6" xfId="292"/>
    <cellStyle name="20% - Accent2 5 7" xfId="293"/>
    <cellStyle name="20% - Accent2 5 8" xfId="294"/>
    <cellStyle name="20% - Accent2 6" xfId="295"/>
    <cellStyle name="20% - Accent2 6 2" xfId="296"/>
    <cellStyle name="20% - Accent2 6 2 2" xfId="297"/>
    <cellStyle name="20% - Accent2 6 2 2 2" xfId="298"/>
    <cellStyle name="20% - Accent2 6 2 2 2 2" xfId="299"/>
    <cellStyle name="20% - Accent2 6 2 2 3" xfId="300"/>
    <cellStyle name="20% - Accent2 6 2 2 4" xfId="301"/>
    <cellStyle name="20% - Accent2 6 2 3" xfId="302"/>
    <cellStyle name="20% - Accent2 6 2 3 2" xfId="303"/>
    <cellStyle name="20% - Accent2 6 2 4" xfId="304"/>
    <cellStyle name="20% - Accent2 6 2 5" xfId="305"/>
    <cellStyle name="20% - Accent2 6 2 6" xfId="306"/>
    <cellStyle name="20% - Accent2 6 3" xfId="307"/>
    <cellStyle name="20% - Accent2 6 3 2" xfId="308"/>
    <cellStyle name="20% - Accent2 6 3 2 2" xfId="309"/>
    <cellStyle name="20% - Accent2 6 3 3" xfId="310"/>
    <cellStyle name="20% - Accent2 6 3 4" xfId="311"/>
    <cellStyle name="20% - Accent2 6 4" xfId="312"/>
    <cellStyle name="20% - Accent2 6 4 2" xfId="313"/>
    <cellStyle name="20% - Accent2 6 4 2 2" xfId="314"/>
    <cellStyle name="20% - Accent2 6 4 3" xfId="315"/>
    <cellStyle name="20% - Accent2 6 4 4" xfId="316"/>
    <cellStyle name="20% - Accent2 6 5" xfId="317"/>
    <cellStyle name="20% - Accent2 6 5 2" xfId="318"/>
    <cellStyle name="20% - Accent2 6 6" xfId="319"/>
    <cellStyle name="20% - Accent2 6 7" xfId="320"/>
    <cellStyle name="20% - Accent2 6 8" xfId="321"/>
    <cellStyle name="20% - Accent2 7" xfId="322"/>
    <cellStyle name="20% - Accent2 7 2" xfId="323"/>
    <cellStyle name="20% - Accent2 7 3" xfId="324"/>
    <cellStyle name="20% - Accent2 7 3 2" xfId="325"/>
    <cellStyle name="20% - Accent2 7 4" xfId="326"/>
    <cellStyle name="20% - Accent2 7 5" xfId="327"/>
    <cellStyle name="20% - Accent2 8" xfId="328"/>
    <cellStyle name="20% - Accent2 8 2" xfId="329"/>
    <cellStyle name="20% - Accent2 8 2 2" xfId="330"/>
    <cellStyle name="20% - Accent2 8 2 2 2" xfId="331"/>
    <cellStyle name="20% - Accent2 8 2 3" xfId="332"/>
    <cellStyle name="20% - Accent2 8 2 4" xfId="333"/>
    <cellStyle name="20% - Accent2 8 3" xfId="334"/>
    <cellStyle name="20% - Accent2 8 3 2" xfId="335"/>
    <cellStyle name="20% - Accent2 8 4" xfId="336"/>
    <cellStyle name="20% - Accent2 8 5" xfId="337"/>
    <cellStyle name="20% - Accent2 8 6" xfId="338"/>
    <cellStyle name="20% - Accent2 9" xfId="339"/>
    <cellStyle name="20% - Accent2 9 2" xfId="340"/>
    <cellStyle name="20% - Accent2 9 2 2" xfId="341"/>
    <cellStyle name="20% - Accent2 9 2 2 2" xfId="342"/>
    <cellStyle name="20% - Accent2 9 2 3" xfId="343"/>
    <cellStyle name="20% - Accent2 9 2 4" xfId="344"/>
    <cellStyle name="20% - Accent2 9 3" xfId="345"/>
    <cellStyle name="20% - Accent2 9 3 2" xfId="346"/>
    <cellStyle name="20% - Accent2 9 4" xfId="347"/>
    <cellStyle name="20% - Accent2 9 5" xfId="348"/>
    <cellStyle name="20% - Accent2 9 6" xfId="349"/>
    <cellStyle name="20% - Accent3 10" xfId="350"/>
    <cellStyle name="20% - Accent3 10 2" xfId="351"/>
    <cellStyle name="20% - Accent3 10 2 2" xfId="352"/>
    <cellStyle name="20% - Accent3 10 3" xfId="353"/>
    <cellStyle name="20% - Accent3 10 4" xfId="354"/>
    <cellStyle name="20% - Accent3 10 5" xfId="355"/>
    <cellStyle name="20% - Accent3 11" xfId="356"/>
    <cellStyle name="20% - Accent3 11 2" xfId="357"/>
    <cellStyle name="20% - Accent3 11 2 2" xfId="358"/>
    <cellStyle name="20% - Accent3 11 3" xfId="359"/>
    <cellStyle name="20% - Accent3 11 4" xfId="360"/>
    <cellStyle name="20% - Accent3 11 5" xfId="361"/>
    <cellStyle name="20% - Accent3 12" xfId="362"/>
    <cellStyle name="20% - Accent3 12 2" xfId="363"/>
    <cellStyle name="20% - Accent3 12 2 2" xfId="364"/>
    <cellStyle name="20% - Accent3 12 3" xfId="365"/>
    <cellStyle name="20% - Accent3 12 4" xfId="366"/>
    <cellStyle name="20% - Accent3 13" xfId="367"/>
    <cellStyle name="20% - Accent3 13 2" xfId="368"/>
    <cellStyle name="20% - Accent3 14" xfId="369"/>
    <cellStyle name="20% - Accent3 15" xfId="370"/>
    <cellStyle name="20% - Accent3 16" xfId="371"/>
    <cellStyle name="20% - Accent3 17" xfId="372"/>
    <cellStyle name="20% - Accent3 2" xfId="373"/>
    <cellStyle name="20% - Accent3 2 2" xfId="374"/>
    <cellStyle name="20% - Accent3 2 3" xfId="375"/>
    <cellStyle name="20% - Accent3 3" xfId="376"/>
    <cellStyle name="20% - Accent3 3 2" xfId="377"/>
    <cellStyle name="20% - Accent3 3 2 2" xfId="378"/>
    <cellStyle name="20% - Accent3 3 2 2 2" xfId="379"/>
    <cellStyle name="20% - Accent3 3 2 2 2 2" xfId="380"/>
    <cellStyle name="20% - Accent3 3 2 2 3" xfId="381"/>
    <cellStyle name="20% - Accent3 3 2 2 4" xfId="382"/>
    <cellStyle name="20% - Accent3 3 2 3" xfId="383"/>
    <cellStyle name="20% - Accent3 3 2 3 2" xfId="384"/>
    <cellStyle name="20% - Accent3 3 2 3 2 2" xfId="385"/>
    <cellStyle name="20% - Accent3 3 2 3 3" xfId="386"/>
    <cellStyle name="20% - Accent3 3 2 3 4" xfId="387"/>
    <cellStyle name="20% - Accent3 3 2 4" xfId="388"/>
    <cellStyle name="20% - Accent3 3 2 4 2" xfId="389"/>
    <cellStyle name="20% - Accent3 3 2 5" xfId="390"/>
    <cellStyle name="20% - Accent3 3 2 6" xfId="391"/>
    <cellStyle name="20% - Accent3 3 2 7" xfId="392"/>
    <cellStyle name="20% - Accent3 3 3" xfId="393"/>
    <cellStyle name="20% - Accent3 3 3 2" xfId="394"/>
    <cellStyle name="20% - Accent3 3 3 2 2" xfId="395"/>
    <cellStyle name="20% - Accent3 3 3 3" xfId="396"/>
    <cellStyle name="20% - Accent3 3 3 4" xfId="397"/>
    <cellStyle name="20% - Accent3 3 4" xfId="398"/>
    <cellStyle name="20% - Accent3 3 4 2" xfId="399"/>
    <cellStyle name="20% - Accent3 3 4 2 2" xfId="400"/>
    <cellStyle name="20% - Accent3 3 4 3" xfId="401"/>
    <cellStyle name="20% - Accent3 3 4 4" xfId="402"/>
    <cellStyle name="20% - Accent3 3 5" xfId="403"/>
    <cellStyle name="20% - Accent3 3 5 2" xfId="404"/>
    <cellStyle name="20% - Accent3 3 6" xfId="405"/>
    <cellStyle name="20% - Accent3 3 7" xfId="406"/>
    <cellStyle name="20% - Accent3 3 8" xfId="407"/>
    <cellStyle name="20% - Accent3 4" xfId="408"/>
    <cellStyle name="20% - Accent3 4 2" xfId="409"/>
    <cellStyle name="20% - Accent3 4 2 2" xfId="410"/>
    <cellStyle name="20% - Accent3 4 2 2 2" xfId="411"/>
    <cellStyle name="20% - Accent3 4 2 2 2 2" xfId="412"/>
    <cellStyle name="20% - Accent3 4 2 2 3" xfId="413"/>
    <cellStyle name="20% - Accent3 4 2 2 4" xfId="414"/>
    <cellStyle name="20% - Accent3 4 2 3" xfId="415"/>
    <cellStyle name="20% - Accent3 4 2 3 2" xfId="416"/>
    <cellStyle name="20% - Accent3 4 2 3 2 2" xfId="417"/>
    <cellStyle name="20% - Accent3 4 2 3 3" xfId="418"/>
    <cellStyle name="20% - Accent3 4 2 3 4" xfId="419"/>
    <cellStyle name="20% - Accent3 4 2 4" xfId="420"/>
    <cellStyle name="20% - Accent3 4 2 4 2" xfId="421"/>
    <cellStyle name="20% - Accent3 4 2 5" xfId="422"/>
    <cellStyle name="20% - Accent3 4 2 6" xfId="423"/>
    <cellStyle name="20% - Accent3 4 2 7" xfId="424"/>
    <cellStyle name="20% - Accent3 4 3" xfId="425"/>
    <cellStyle name="20% - Accent3 4 3 2" xfId="426"/>
    <cellStyle name="20% - Accent3 4 3 2 2" xfId="427"/>
    <cellStyle name="20% - Accent3 4 3 3" xfId="428"/>
    <cellStyle name="20% - Accent3 4 3 4" xfId="429"/>
    <cellStyle name="20% - Accent3 4 4" xfId="430"/>
    <cellStyle name="20% - Accent3 4 4 2" xfId="431"/>
    <cellStyle name="20% - Accent3 4 4 2 2" xfId="432"/>
    <cellStyle name="20% - Accent3 4 4 3" xfId="433"/>
    <cellStyle name="20% - Accent3 4 4 4" xfId="434"/>
    <cellStyle name="20% - Accent3 4 5" xfId="435"/>
    <cellStyle name="20% - Accent3 4 5 2" xfId="436"/>
    <cellStyle name="20% - Accent3 4 6" xfId="437"/>
    <cellStyle name="20% - Accent3 4 7" xfId="438"/>
    <cellStyle name="20% - Accent3 4 8" xfId="439"/>
    <cellStyle name="20% - Accent3 5" xfId="440"/>
    <cellStyle name="20% - Accent3 5 2" xfId="441"/>
    <cellStyle name="20% - Accent3 5 2 2" xfId="442"/>
    <cellStyle name="20% - Accent3 5 2 2 2" xfId="443"/>
    <cellStyle name="20% - Accent3 5 2 2 2 2" xfId="444"/>
    <cellStyle name="20% - Accent3 5 2 2 3" xfId="445"/>
    <cellStyle name="20% - Accent3 5 2 2 4" xfId="446"/>
    <cellStyle name="20% - Accent3 5 2 3" xfId="447"/>
    <cellStyle name="20% - Accent3 5 2 3 2" xfId="448"/>
    <cellStyle name="20% - Accent3 5 2 4" xfId="449"/>
    <cellStyle name="20% - Accent3 5 2 5" xfId="450"/>
    <cellStyle name="20% - Accent3 5 2 6" xfId="451"/>
    <cellStyle name="20% - Accent3 5 3" xfId="452"/>
    <cellStyle name="20% - Accent3 5 3 2" xfId="453"/>
    <cellStyle name="20% - Accent3 5 3 2 2" xfId="454"/>
    <cellStyle name="20% - Accent3 5 3 3" xfId="455"/>
    <cellStyle name="20% - Accent3 5 3 4" xfId="456"/>
    <cellStyle name="20% - Accent3 5 4" xfId="457"/>
    <cellStyle name="20% - Accent3 5 4 2" xfId="458"/>
    <cellStyle name="20% - Accent3 5 4 2 2" xfId="459"/>
    <cellStyle name="20% - Accent3 5 4 3" xfId="460"/>
    <cellStyle name="20% - Accent3 5 4 4" xfId="461"/>
    <cellStyle name="20% - Accent3 5 5" xfId="462"/>
    <cellStyle name="20% - Accent3 5 5 2" xfId="463"/>
    <cellStyle name="20% - Accent3 5 6" xfId="464"/>
    <cellStyle name="20% - Accent3 5 7" xfId="465"/>
    <cellStyle name="20% - Accent3 5 8" xfId="466"/>
    <cellStyle name="20% - Accent3 6" xfId="467"/>
    <cellStyle name="20% - Accent3 6 2" xfId="468"/>
    <cellStyle name="20% - Accent3 6 2 2" xfId="469"/>
    <cellStyle name="20% - Accent3 6 2 2 2" xfId="470"/>
    <cellStyle name="20% - Accent3 6 2 2 2 2" xfId="471"/>
    <cellStyle name="20% - Accent3 6 2 2 3" xfId="472"/>
    <cellStyle name="20% - Accent3 6 2 2 4" xfId="473"/>
    <cellStyle name="20% - Accent3 6 2 3" xfId="474"/>
    <cellStyle name="20% - Accent3 6 2 3 2" xfId="475"/>
    <cellStyle name="20% - Accent3 6 2 4" xfId="476"/>
    <cellStyle name="20% - Accent3 6 2 5" xfId="477"/>
    <cellStyle name="20% - Accent3 6 2 6" xfId="478"/>
    <cellStyle name="20% - Accent3 6 3" xfId="479"/>
    <cellStyle name="20% - Accent3 6 3 2" xfId="480"/>
    <cellStyle name="20% - Accent3 6 3 2 2" xfId="481"/>
    <cellStyle name="20% - Accent3 6 3 3" xfId="482"/>
    <cellStyle name="20% - Accent3 6 3 4" xfId="483"/>
    <cellStyle name="20% - Accent3 6 4" xfId="484"/>
    <cellStyle name="20% - Accent3 6 4 2" xfId="485"/>
    <cellStyle name="20% - Accent3 6 4 2 2" xfId="486"/>
    <cellStyle name="20% - Accent3 6 4 3" xfId="487"/>
    <cellStyle name="20% - Accent3 6 4 4" xfId="488"/>
    <cellStyle name="20% - Accent3 6 5" xfId="489"/>
    <cellStyle name="20% - Accent3 6 5 2" xfId="490"/>
    <cellStyle name="20% - Accent3 6 6" xfId="491"/>
    <cellStyle name="20% - Accent3 6 7" xfId="492"/>
    <cellStyle name="20% - Accent3 6 8" xfId="493"/>
    <cellStyle name="20% - Accent3 7" xfId="494"/>
    <cellStyle name="20% - Accent3 7 2" xfId="495"/>
    <cellStyle name="20% - Accent3 7 3" xfId="496"/>
    <cellStyle name="20% - Accent3 7 3 2" xfId="497"/>
    <cellStyle name="20% - Accent3 7 4" xfId="498"/>
    <cellStyle name="20% - Accent3 7 5" xfId="499"/>
    <cellStyle name="20% - Accent3 8" xfId="500"/>
    <cellStyle name="20% - Accent3 8 2" xfId="501"/>
    <cellStyle name="20% - Accent3 8 2 2" xfId="502"/>
    <cellStyle name="20% - Accent3 8 2 2 2" xfId="503"/>
    <cellStyle name="20% - Accent3 8 2 3" xfId="504"/>
    <cellStyle name="20% - Accent3 8 2 4" xfId="505"/>
    <cellStyle name="20% - Accent3 8 3" xfId="506"/>
    <cellStyle name="20% - Accent3 8 3 2" xfId="507"/>
    <cellStyle name="20% - Accent3 8 4" xfId="508"/>
    <cellStyle name="20% - Accent3 8 5" xfId="509"/>
    <cellStyle name="20% - Accent3 8 6" xfId="510"/>
    <cellStyle name="20% - Accent3 9" xfId="511"/>
    <cellStyle name="20% - Accent3 9 2" xfId="512"/>
    <cellStyle name="20% - Accent3 9 2 2" xfId="513"/>
    <cellStyle name="20% - Accent3 9 2 2 2" xfId="514"/>
    <cellStyle name="20% - Accent3 9 2 3" xfId="515"/>
    <cellStyle name="20% - Accent3 9 2 4" xfId="516"/>
    <cellStyle name="20% - Accent3 9 3" xfId="517"/>
    <cellStyle name="20% - Accent3 9 3 2" xfId="518"/>
    <cellStyle name="20% - Accent3 9 4" xfId="519"/>
    <cellStyle name="20% - Accent3 9 5" xfId="520"/>
    <cellStyle name="20% - Accent3 9 6" xfId="521"/>
    <cellStyle name="20% - Accent4 10" xfId="522"/>
    <cellStyle name="20% - Accent4 10 2" xfId="523"/>
    <cellStyle name="20% - Accent4 10 2 2" xfId="524"/>
    <cellStyle name="20% - Accent4 10 3" xfId="525"/>
    <cellStyle name="20% - Accent4 10 4" xfId="526"/>
    <cellStyle name="20% - Accent4 10 5" xfId="527"/>
    <cellStyle name="20% - Accent4 11" xfId="528"/>
    <cellStyle name="20% - Accent4 11 2" xfId="529"/>
    <cellStyle name="20% - Accent4 11 2 2" xfId="530"/>
    <cellStyle name="20% - Accent4 11 3" xfId="531"/>
    <cellStyle name="20% - Accent4 11 4" xfId="532"/>
    <cellStyle name="20% - Accent4 11 5" xfId="533"/>
    <cellStyle name="20% - Accent4 12" xfId="534"/>
    <cellStyle name="20% - Accent4 12 2" xfId="535"/>
    <cellStyle name="20% - Accent4 12 2 2" xfId="536"/>
    <cellStyle name="20% - Accent4 12 3" xfId="537"/>
    <cellStyle name="20% - Accent4 12 4" xfId="538"/>
    <cellStyle name="20% - Accent4 13" xfId="539"/>
    <cellStyle name="20% - Accent4 13 2" xfId="540"/>
    <cellStyle name="20% - Accent4 14" xfId="541"/>
    <cellStyle name="20% - Accent4 15" xfId="542"/>
    <cellStyle name="20% - Accent4 16" xfId="543"/>
    <cellStyle name="20% - Accent4 17" xfId="544"/>
    <cellStyle name="20% - Accent4 2" xfId="545"/>
    <cellStyle name="20% - Accent4 2 2" xfId="546"/>
    <cellStyle name="20% - Accent4 2 3" xfId="547"/>
    <cellStyle name="20% - Accent4 3" xfId="548"/>
    <cellStyle name="20% - Accent4 3 2" xfId="549"/>
    <cellStyle name="20% - Accent4 3 2 2" xfId="550"/>
    <cellStyle name="20% - Accent4 3 2 2 2" xfId="551"/>
    <cellStyle name="20% - Accent4 3 2 2 2 2" xfId="552"/>
    <cellStyle name="20% - Accent4 3 2 2 3" xfId="553"/>
    <cellStyle name="20% - Accent4 3 2 2 4" xfId="554"/>
    <cellStyle name="20% - Accent4 3 2 3" xfId="555"/>
    <cellStyle name="20% - Accent4 3 2 3 2" xfId="556"/>
    <cellStyle name="20% - Accent4 3 2 3 2 2" xfId="557"/>
    <cellStyle name="20% - Accent4 3 2 3 3" xfId="558"/>
    <cellStyle name="20% - Accent4 3 2 3 4" xfId="559"/>
    <cellStyle name="20% - Accent4 3 2 4" xfId="560"/>
    <cellStyle name="20% - Accent4 3 2 4 2" xfId="561"/>
    <cellStyle name="20% - Accent4 3 2 5" xfId="562"/>
    <cellStyle name="20% - Accent4 3 2 6" xfId="563"/>
    <cellStyle name="20% - Accent4 3 2 7" xfId="564"/>
    <cellStyle name="20% - Accent4 3 3" xfId="565"/>
    <cellStyle name="20% - Accent4 3 3 2" xfId="566"/>
    <cellStyle name="20% - Accent4 3 3 2 2" xfId="567"/>
    <cellStyle name="20% - Accent4 3 3 3" xfId="568"/>
    <cellStyle name="20% - Accent4 3 3 4" xfId="569"/>
    <cellStyle name="20% - Accent4 3 4" xfId="570"/>
    <cellStyle name="20% - Accent4 3 4 2" xfId="571"/>
    <cellStyle name="20% - Accent4 3 4 2 2" xfId="572"/>
    <cellStyle name="20% - Accent4 3 4 3" xfId="573"/>
    <cellStyle name="20% - Accent4 3 4 4" xfId="574"/>
    <cellStyle name="20% - Accent4 3 5" xfId="575"/>
    <cellStyle name="20% - Accent4 3 5 2" xfId="576"/>
    <cellStyle name="20% - Accent4 3 6" xfId="577"/>
    <cellStyle name="20% - Accent4 3 7" xfId="578"/>
    <cellStyle name="20% - Accent4 3 8" xfId="579"/>
    <cellStyle name="20% - Accent4 4" xfId="580"/>
    <cellStyle name="20% - Accent4 4 2" xfId="581"/>
    <cellStyle name="20% - Accent4 4 2 2" xfId="582"/>
    <cellStyle name="20% - Accent4 4 2 2 2" xfId="583"/>
    <cellStyle name="20% - Accent4 4 2 2 2 2" xfId="584"/>
    <cellStyle name="20% - Accent4 4 2 2 3" xfId="585"/>
    <cellStyle name="20% - Accent4 4 2 2 4" xfId="586"/>
    <cellStyle name="20% - Accent4 4 2 3" xfId="587"/>
    <cellStyle name="20% - Accent4 4 2 3 2" xfId="588"/>
    <cellStyle name="20% - Accent4 4 2 3 2 2" xfId="589"/>
    <cellStyle name="20% - Accent4 4 2 3 3" xfId="590"/>
    <cellStyle name="20% - Accent4 4 2 3 4" xfId="591"/>
    <cellStyle name="20% - Accent4 4 2 4" xfId="592"/>
    <cellStyle name="20% - Accent4 4 2 4 2" xfId="593"/>
    <cellStyle name="20% - Accent4 4 2 5" xfId="594"/>
    <cellStyle name="20% - Accent4 4 2 6" xfId="595"/>
    <cellStyle name="20% - Accent4 4 2 7" xfId="596"/>
    <cellStyle name="20% - Accent4 4 3" xfId="597"/>
    <cellStyle name="20% - Accent4 4 3 2" xfId="598"/>
    <cellStyle name="20% - Accent4 4 3 2 2" xfId="599"/>
    <cellStyle name="20% - Accent4 4 3 3" xfId="600"/>
    <cellStyle name="20% - Accent4 4 3 4" xfId="601"/>
    <cellStyle name="20% - Accent4 4 4" xfId="602"/>
    <cellStyle name="20% - Accent4 4 4 2" xfId="603"/>
    <cellStyle name="20% - Accent4 4 4 2 2" xfId="604"/>
    <cellStyle name="20% - Accent4 4 4 3" xfId="605"/>
    <cellStyle name="20% - Accent4 4 4 4" xfId="606"/>
    <cellStyle name="20% - Accent4 4 5" xfId="607"/>
    <cellStyle name="20% - Accent4 4 5 2" xfId="608"/>
    <cellStyle name="20% - Accent4 4 6" xfId="609"/>
    <cellStyle name="20% - Accent4 4 7" xfId="610"/>
    <cellStyle name="20% - Accent4 4 8" xfId="611"/>
    <cellStyle name="20% - Accent4 5" xfId="612"/>
    <cellStyle name="20% - Accent4 5 2" xfId="613"/>
    <cellStyle name="20% - Accent4 5 2 2" xfId="614"/>
    <cellStyle name="20% - Accent4 5 2 2 2" xfId="615"/>
    <cellStyle name="20% - Accent4 5 2 2 2 2" xfId="616"/>
    <cellStyle name="20% - Accent4 5 2 2 3" xfId="617"/>
    <cellStyle name="20% - Accent4 5 2 2 4" xfId="618"/>
    <cellStyle name="20% - Accent4 5 2 3" xfId="619"/>
    <cellStyle name="20% - Accent4 5 2 3 2" xfId="620"/>
    <cellStyle name="20% - Accent4 5 2 4" xfId="621"/>
    <cellStyle name="20% - Accent4 5 2 5" xfId="622"/>
    <cellStyle name="20% - Accent4 5 2 6" xfId="623"/>
    <cellStyle name="20% - Accent4 5 3" xfId="624"/>
    <cellStyle name="20% - Accent4 5 3 2" xfId="625"/>
    <cellStyle name="20% - Accent4 5 3 2 2" xfId="626"/>
    <cellStyle name="20% - Accent4 5 3 3" xfId="627"/>
    <cellStyle name="20% - Accent4 5 3 4" xfId="628"/>
    <cellStyle name="20% - Accent4 5 4" xfId="629"/>
    <cellStyle name="20% - Accent4 5 4 2" xfId="630"/>
    <cellStyle name="20% - Accent4 5 4 2 2" xfId="631"/>
    <cellStyle name="20% - Accent4 5 4 3" xfId="632"/>
    <cellStyle name="20% - Accent4 5 4 4" xfId="633"/>
    <cellStyle name="20% - Accent4 5 5" xfId="634"/>
    <cellStyle name="20% - Accent4 5 5 2" xfId="635"/>
    <cellStyle name="20% - Accent4 5 6" xfId="636"/>
    <cellStyle name="20% - Accent4 5 7" xfId="637"/>
    <cellStyle name="20% - Accent4 5 8" xfId="638"/>
    <cellStyle name="20% - Accent4 6" xfId="639"/>
    <cellStyle name="20% - Accent4 6 2" xfId="640"/>
    <cellStyle name="20% - Accent4 6 2 2" xfId="641"/>
    <cellStyle name="20% - Accent4 6 2 2 2" xfId="642"/>
    <cellStyle name="20% - Accent4 6 2 2 2 2" xfId="643"/>
    <cellStyle name="20% - Accent4 6 2 2 3" xfId="644"/>
    <cellStyle name="20% - Accent4 6 2 2 4" xfId="645"/>
    <cellStyle name="20% - Accent4 6 2 3" xfId="646"/>
    <cellStyle name="20% - Accent4 6 2 3 2" xfId="647"/>
    <cellStyle name="20% - Accent4 6 2 4" xfId="648"/>
    <cellStyle name="20% - Accent4 6 2 5" xfId="649"/>
    <cellStyle name="20% - Accent4 6 2 6" xfId="650"/>
    <cellStyle name="20% - Accent4 6 3" xfId="651"/>
    <cellStyle name="20% - Accent4 6 3 2" xfId="652"/>
    <cellStyle name="20% - Accent4 6 3 2 2" xfId="653"/>
    <cellStyle name="20% - Accent4 6 3 3" xfId="654"/>
    <cellStyle name="20% - Accent4 6 3 4" xfId="655"/>
    <cellStyle name="20% - Accent4 6 4" xfId="656"/>
    <cellStyle name="20% - Accent4 6 4 2" xfId="657"/>
    <cellStyle name="20% - Accent4 6 4 2 2" xfId="658"/>
    <cellStyle name="20% - Accent4 6 4 3" xfId="659"/>
    <cellStyle name="20% - Accent4 6 4 4" xfId="660"/>
    <cellStyle name="20% - Accent4 6 5" xfId="661"/>
    <cellStyle name="20% - Accent4 6 5 2" xfId="662"/>
    <cellStyle name="20% - Accent4 6 6" xfId="663"/>
    <cellStyle name="20% - Accent4 6 7" xfId="664"/>
    <cellStyle name="20% - Accent4 6 8" xfId="665"/>
    <cellStyle name="20% - Accent4 7" xfId="666"/>
    <cellStyle name="20% - Accent4 7 2" xfId="667"/>
    <cellStyle name="20% - Accent4 7 3" xfId="668"/>
    <cellStyle name="20% - Accent4 7 3 2" xfId="669"/>
    <cellStyle name="20% - Accent4 7 4" xfId="670"/>
    <cellStyle name="20% - Accent4 7 5" xfId="671"/>
    <cellStyle name="20% - Accent4 8" xfId="672"/>
    <cellStyle name="20% - Accent4 8 2" xfId="673"/>
    <cellStyle name="20% - Accent4 8 2 2" xfId="674"/>
    <cellStyle name="20% - Accent4 8 2 2 2" xfId="675"/>
    <cellStyle name="20% - Accent4 8 2 3" xfId="676"/>
    <cellStyle name="20% - Accent4 8 2 4" xfId="677"/>
    <cellStyle name="20% - Accent4 8 3" xfId="678"/>
    <cellStyle name="20% - Accent4 8 3 2" xfId="679"/>
    <cellStyle name="20% - Accent4 8 4" xfId="680"/>
    <cellStyle name="20% - Accent4 8 5" xfId="681"/>
    <cellStyle name="20% - Accent4 8 6" xfId="682"/>
    <cellStyle name="20% - Accent4 9" xfId="683"/>
    <cellStyle name="20% - Accent4 9 2" xfId="684"/>
    <cellStyle name="20% - Accent4 9 2 2" xfId="685"/>
    <cellStyle name="20% - Accent4 9 2 2 2" xfId="686"/>
    <cellStyle name="20% - Accent4 9 2 3" xfId="687"/>
    <cellStyle name="20% - Accent4 9 2 4" xfId="688"/>
    <cellStyle name="20% - Accent4 9 3" xfId="689"/>
    <cellStyle name="20% - Accent4 9 3 2" xfId="690"/>
    <cellStyle name="20% - Accent4 9 4" xfId="691"/>
    <cellStyle name="20% - Accent4 9 5" xfId="692"/>
    <cellStyle name="20% - Accent4 9 6" xfId="693"/>
    <cellStyle name="20% - Accent5 10" xfId="694"/>
    <cellStyle name="20% - Accent5 10 2" xfId="695"/>
    <cellStyle name="20% - Accent5 10 2 2" xfId="696"/>
    <cellStyle name="20% - Accent5 10 3" xfId="697"/>
    <cellStyle name="20% - Accent5 10 4" xfId="698"/>
    <cellStyle name="20% - Accent5 10 5" xfId="699"/>
    <cellStyle name="20% - Accent5 11" xfId="700"/>
    <cellStyle name="20% - Accent5 11 2" xfId="701"/>
    <cellStyle name="20% - Accent5 11 2 2" xfId="702"/>
    <cellStyle name="20% - Accent5 11 3" xfId="703"/>
    <cellStyle name="20% - Accent5 11 4" xfId="704"/>
    <cellStyle name="20% - Accent5 11 5" xfId="705"/>
    <cellStyle name="20% - Accent5 12" xfId="706"/>
    <cellStyle name="20% - Accent5 12 2" xfId="707"/>
    <cellStyle name="20% - Accent5 12 2 2" xfId="708"/>
    <cellStyle name="20% - Accent5 12 3" xfId="709"/>
    <cellStyle name="20% - Accent5 12 4" xfId="710"/>
    <cellStyle name="20% - Accent5 13" xfId="711"/>
    <cellStyle name="20% - Accent5 13 2" xfId="712"/>
    <cellStyle name="20% - Accent5 14" xfId="713"/>
    <cellStyle name="20% - Accent5 15" xfId="714"/>
    <cellStyle name="20% - Accent5 16" xfId="715"/>
    <cellStyle name="20% - Accent5 17" xfId="716"/>
    <cellStyle name="20% - Accent5 2" xfId="717"/>
    <cellStyle name="20% - Accent5 2 2" xfId="718"/>
    <cellStyle name="20% - Accent5 2 3" xfId="719"/>
    <cellStyle name="20% - Accent5 3" xfId="720"/>
    <cellStyle name="20% - Accent5 3 2" xfId="721"/>
    <cellStyle name="20% - Accent5 3 2 2" xfId="722"/>
    <cellStyle name="20% - Accent5 3 2 2 2" xfId="723"/>
    <cellStyle name="20% - Accent5 3 2 2 2 2" xfId="724"/>
    <cellStyle name="20% - Accent5 3 2 2 3" xfId="725"/>
    <cellStyle name="20% - Accent5 3 2 2 4" xfId="726"/>
    <cellStyle name="20% - Accent5 3 2 3" xfId="727"/>
    <cellStyle name="20% - Accent5 3 2 3 2" xfId="728"/>
    <cellStyle name="20% - Accent5 3 2 3 2 2" xfId="729"/>
    <cellStyle name="20% - Accent5 3 2 3 3" xfId="730"/>
    <cellStyle name="20% - Accent5 3 2 3 4" xfId="731"/>
    <cellStyle name="20% - Accent5 3 2 4" xfId="732"/>
    <cellStyle name="20% - Accent5 3 2 4 2" xfId="733"/>
    <cellStyle name="20% - Accent5 3 2 5" xfId="734"/>
    <cellStyle name="20% - Accent5 3 2 6" xfId="735"/>
    <cellStyle name="20% - Accent5 3 2 7" xfId="736"/>
    <cellStyle name="20% - Accent5 3 3" xfId="737"/>
    <cellStyle name="20% - Accent5 3 3 2" xfId="738"/>
    <cellStyle name="20% - Accent5 3 3 2 2" xfId="739"/>
    <cellStyle name="20% - Accent5 3 3 3" xfId="740"/>
    <cellStyle name="20% - Accent5 3 3 4" xfId="741"/>
    <cellStyle name="20% - Accent5 3 4" xfId="742"/>
    <cellStyle name="20% - Accent5 3 4 2" xfId="743"/>
    <cellStyle name="20% - Accent5 3 4 2 2" xfId="744"/>
    <cellStyle name="20% - Accent5 3 4 3" xfId="745"/>
    <cellStyle name="20% - Accent5 3 4 4" xfId="746"/>
    <cellStyle name="20% - Accent5 3 5" xfId="747"/>
    <cellStyle name="20% - Accent5 3 5 2" xfId="748"/>
    <cellStyle name="20% - Accent5 3 6" xfId="749"/>
    <cellStyle name="20% - Accent5 3 7" xfId="750"/>
    <cellStyle name="20% - Accent5 3 8" xfId="751"/>
    <cellStyle name="20% - Accent5 4" xfId="752"/>
    <cellStyle name="20% - Accent5 4 2" xfId="753"/>
    <cellStyle name="20% - Accent5 4 2 2" xfId="754"/>
    <cellStyle name="20% - Accent5 4 2 2 2" xfId="755"/>
    <cellStyle name="20% - Accent5 4 2 2 2 2" xfId="756"/>
    <cellStyle name="20% - Accent5 4 2 2 3" xfId="757"/>
    <cellStyle name="20% - Accent5 4 2 2 4" xfId="758"/>
    <cellStyle name="20% - Accent5 4 2 3" xfId="759"/>
    <cellStyle name="20% - Accent5 4 2 3 2" xfId="760"/>
    <cellStyle name="20% - Accent5 4 2 3 2 2" xfId="761"/>
    <cellStyle name="20% - Accent5 4 2 3 3" xfId="762"/>
    <cellStyle name="20% - Accent5 4 2 3 4" xfId="763"/>
    <cellStyle name="20% - Accent5 4 2 4" xfId="764"/>
    <cellStyle name="20% - Accent5 4 2 4 2" xfId="765"/>
    <cellStyle name="20% - Accent5 4 2 5" xfId="766"/>
    <cellStyle name="20% - Accent5 4 2 6" xfId="767"/>
    <cellStyle name="20% - Accent5 4 2 7" xfId="768"/>
    <cellStyle name="20% - Accent5 4 3" xfId="769"/>
    <cellStyle name="20% - Accent5 4 3 2" xfId="770"/>
    <cellStyle name="20% - Accent5 4 3 2 2" xfId="771"/>
    <cellStyle name="20% - Accent5 4 3 3" xfId="772"/>
    <cellStyle name="20% - Accent5 4 3 4" xfId="773"/>
    <cellStyle name="20% - Accent5 4 4" xfId="774"/>
    <cellStyle name="20% - Accent5 4 4 2" xfId="775"/>
    <cellStyle name="20% - Accent5 4 4 2 2" xfId="776"/>
    <cellStyle name="20% - Accent5 4 4 3" xfId="777"/>
    <cellStyle name="20% - Accent5 4 4 4" xfId="778"/>
    <cellStyle name="20% - Accent5 4 5" xfId="779"/>
    <cellStyle name="20% - Accent5 4 5 2" xfId="780"/>
    <cellStyle name="20% - Accent5 4 6" xfId="781"/>
    <cellStyle name="20% - Accent5 4 7" xfId="782"/>
    <cellStyle name="20% - Accent5 4 8" xfId="783"/>
    <cellStyle name="20% - Accent5 5" xfId="784"/>
    <cellStyle name="20% - Accent5 5 2" xfId="785"/>
    <cellStyle name="20% - Accent5 5 2 2" xfId="786"/>
    <cellStyle name="20% - Accent5 5 2 2 2" xfId="787"/>
    <cellStyle name="20% - Accent5 5 2 2 2 2" xfId="788"/>
    <cellStyle name="20% - Accent5 5 2 2 3" xfId="789"/>
    <cellStyle name="20% - Accent5 5 2 2 4" xfId="790"/>
    <cellStyle name="20% - Accent5 5 2 3" xfId="791"/>
    <cellStyle name="20% - Accent5 5 2 3 2" xfId="792"/>
    <cellStyle name="20% - Accent5 5 2 4" xfId="793"/>
    <cellStyle name="20% - Accent5 5 2 5" xfId="794"/>
    <cellStyle name="20% - Accent5 5 2 6" xfId="795"/>
    <cellStyle name="20% - Accent5 5 3" xfId="796"/>
    <cellStyle name="20% - Accent5 5 3 2" xfId="797"/>
    <cellStyle name="20% - Accent5 5 3 2 2" xfId="798"/>
    <cellStyle name="20% - Accent5 5 3 3" xfId="799"/>
    <cellStyle name="20% - Accent5 5 3 4" xfId="800"/>
    <cellStyle name="20% - Accent5 5 4" xfId="801"/>
    <cellStyle name="20% - Accent5 5 4 2" xfId="802"/>
    <cellStyle name="20% - Accent5 5 4 2 2" xfId="803"/>
    <cellStyle name="20% - Accent5 5 4 3" xfId="804"/>
    <cellStyle name="20% - Accent5 5 4 4" xfId="805"/>
    <cellStyle name="20% - Accent5 5 5" xfId="806"/>
    <cellStyle name="20% - Accent5 5 5 2" xfId="807"/>
    <cellStyle name="20% - Accent5 5 6" xfId="808"/>
    <cellStyle name="20% - Accent5 5 7" xfId="809"/>
    <cellStyle name="20% - Accent5 5 8" xfId="810"/>
    <cellStyle name="20% - Accent5 6" xfId="811"/>
    <cellStyle name="20% - Accent5 6 2" xfId="812"/>
    <cellStyle name="20% - Accent5 6 2 2" xfId="813"/>
    <cellStyle name="20% - Accent5 6 2 2 2" xfId="814"/>
    <cellStyle name="20% - Accent5 6 2 2 2 2" xfId="815"/>
    <cellStyle name="20% - Accent5 6 2 2 3" xfId="816"/>
    <cellStyle name="20% - Accent5 6 2 2 4" xfId="817"/>
    <cellStyle name="20% - Accent5 6 2 3" xfId="818"/>
    <cellStyle name="20% - Accent5 6 2 3 2" xfId="819"/>
    <cellStyle name="20% - Accent5 6 2 4" xfId="820"/>
    <cellStyle name="20% - Accent5 6 2 5" xfId="821"/>
    <cellStyle name="20% - Accent5 6 2 6" xfId="822"/>
    <cellStyle name="20% - Accent5 6 3" xfId="823"/>
    <cellStyle name="20% - Accent5 6 3 2" xfId="824"/>
    <cellStyle name="20% - Accent5 6 3 2 2" xfId="825"/>
    <cellStyle name="20% - Accent5 6 3 3" xfId="826"/>
    <cellStyle name="20% - Accent5 6 3 4" xfId="827"/>
    <cellStyle name="20% - Accent5 6 4" xfId="828"/>
    <cellStyle name="20% - Accent5 6 4 2" xfId="829"/>
    <cellStyle name="20% - Accent5 6 4 2 2" xfId="830"/>
    <cellStyle name="20% - Accent5 6 4 3" xfId="831"/>
    <cellStyle name="20% - Accent5 6 4 4" xfId="832"/>
    <cellStyle name="20% - Accent5 6 5" xfId="833"/>
    <cellStyle name="20% - Accent5 6 5 2" xfId="834"/>
    <cellStyle name="20% - Accent5 6 6" xfId="835"/>
    <cellStyle name="20% - Accent5 6 7" xfId="836"/>
    <cellStyle name="20% - Accent5 6 8" xfId="837"/>
    <cellStyle name="20% - Accent5 7" xfId="838"/>
    <cellStyle name="20% - Accent5 7 2" xfId="839"/>
    <cellStyle name="20% - Accent5 7 3" xfId="840"/>
    <cellStyle name="20% - Accent5 7 3 2" xfId="841"/>
    <cellStyle name="20% - Accent5 7 4" xfId="842"/>
    <cellStyle name="20% - Accent5 7 5" xfId="843"/>
    <cellStyle name="20% - Accent5 8" xfId="844"/>
    <cellStyle name="20% - Accent5 8 2" xfId="845"/>
    <cellStyle name="20% - Accent5 8 2 2" xfId="846"/>
    <cellStyle name="20% - Accent5 8 2 2 2" xfId="847"/>
    <cellStyle name="20% - Accent5 8 2 3" xfId="848"/>
    <cellStyle name="20% - Accent5 8 2 4" xfId="849"/>
    <cellStyle name="20% - Accent5 8 3" xfId="850"/>
    <cellStyle name="20% - Accent5 8 3 2" xfId="851"/>
    <cellStyle name="20% - Accent5 8 4" xfId="852"/>
    <cellStyle name="20% - Accent5 8 5" xfId="853"/>
    <cellStyle name="20% - Accent5 8 6" xfId="854"/>
    <cellStyle name="20% - Accent5 9" xfId="855"/>
    <cellStyle name="20% - Accent5 9 2" xfId="856"/>
    <cellStyle name="20% - Accent5 9 2 2" xfId="857"/>
    <cellStyle name="20% - Accent5 9 2 2 2" xfId="858"/>
    <cellStyle name="20% - Accent5 9 2 3" xfId="859"/>
    <cellStyle name="20% - Accent5 9 2 4" xfId="860"/>
    <cellStyle name="20% - Accent5 9 3" xfId="861"/>
    <cellStyle name="20% - Accent5 9 3 2" xfId="862"/>
    <cellStyle name="20% - Accent5 9 4" xfId="863"/>
    <cellStyle name="20% - Accent5 9 5" xfId="864"/>
    <cellStyle name="20% - Accent5 9 6" xfId="865"/>
    <cellStyle name="20% - Accent6 10" xfId="866"/>
    <cellStyle name="20% - Accent6 10 2" xfId="867"/>
    <cellStyle name="20% - Accent6 10 2 2" xfId="868"/>
    <cellStyle name="20% - Accent6 10 3" xfId="869"/>
    <cellStyle name="20% - Accent6 10 4" xfId="870"/>
    <cellStyle name="20% - Accent6 10 5" xfId="871"/>
    <cellStyle name="20% - Accent6 11" xfId="872"/>
    <cellStyle name="20% - Accent6 11 2" xfId="873"/>
    <cellStyle name="20% - Accent6 11 2 2" xfId="874"/>
    <cellStyle name="20% - Accent6 11 3" xfId="875"/>
    <cellStyle name="20% - Accent6 11 4" xfId="876"/>
    <cellStyle name="20% - Accent6 11 5" xfId="877"/>
    <cellStyle name="20% - Accent6 12" xfId="878"/>
    <cellStyle name="20% - Accent6 12 2" xfId="879"/>
    <cellStyle name="20% - Accent6 12 2 2" xfId="880"/>
    <cellStyle name="20% - Accent6 12 3" xfId="881"/>
    <cellStyle name="20% - Accent6 12 4" xfId="882"/>
    <cellStyle name="20% - Accent6 13" xfId="883"/>
    <cellStyle name="20% - Accent6 13 2" xfId="884"/>
    <cellStyle name="20% - Accent6 14" xfId="885"/>
    <cellStyle name="20% - Accent6 15" xfId="886"/>
    <cellStyle name="20% - Accent6 16" xfId="887"/>
    <cellStyle name="20% - Accent6 17" xfId="888"/>
    <cellStyle name="20% - Accent6 2" xfId="889"/>
    <cellStyle name="20% - Accent6 2 2" xfId="890"/>
    <cellStyle name="20% - Accent6 2 3" xfId="891"/>
    <cellStyle name="20% - Accent6 3" xfId="892"/>
    <cellStyle name="20% - Accent6 3 2" xfId="893"/>
    <cellStyle name="20% - Accent6 3 2 2" xfId="894"/>
    <cellStyle name="20% - Accent6 3 2 2 2" xfId="895"/>
    <cellStyle name="20% - Accent6 3 2 2 2 2" xfId="896"/>
    <cellStyle name="20% - Accent6 3 2 2 3" xfId="897"/>
    <cellStyle name="20% - Accent6 3 2 2 4" xfId="898"/>
    <cellStyle name="20% - Accent6 3 2 3" xfId="899"/>
    <cellStyle name="20% - Accent6 3 2 3 2" xfId="900"/>
    <cellStyle name="20% - Accent6 3 2 3 2 2" xfId="901"/>
    <cellStyle name="20% - Accent6 3 2 3 3" xfId="902"/>
    <cellStyle name="20% - Accent6 3 2 3 4" xfId="903"/>
    <cellStyle name="20% - Accent6 3 2 4" xfId="904"/>
    <cellStyle name="20% - Accent6 3 2 4 2" xfId="905"/>
    <cellStyle name="20% - Accent6 3 2 5" xfId="906"/>
    <cellStyle name="20% - Accent6 3 2 6" xfId="907"/>
    <cellStyle name="20% - Accent6 3 2 7" xfId="908"/>
    <cellStyle name="20% - Accent6 3 3" xfId="909"/>
    <cellStyle name="20% - Accent6 3 3 2" xfId="910"/>
    <cellStyle name="20% - Accent6 3 3 2 2" xfId="911"/>
    <cellStyle name="20% - Accent6 3 3 3" xfId="912"/>
    <cellStyle name="20% - Accent6 3 3 4" xfId="913"/>
    <cellStyle name="20% - Accent6 3 4" xfId="914"/>
    <cellStyle name="20% - Accent6 3 4 2" xfId="915"/>
    <cellStyle name="20% - Accent6 3 4 2 2" xfId="916"/>
    <cellStyle name="20% - Accent6 3 4 3" xfId="917"/>
    <cellStyle name="20% - Accent6 3 4 4" xfId="918"/>
    <cellStyle name="20% - Accent6 3 5" xfId="919"/>
    <cellStyle name="20% - Accent6 3 5 2" xfId="920"/>
    <cellStyle name="20% - Accent6 3 6" xfId="921"/>
    <cellStyle name="20% - Accent6 3 7" xfId="922"/>
    <cellStyle name="20% - Accent6 3 8" xfId="923"/>
    <cellStyle name="20% - Accent6 4" xfId="924"/>
    <cellStyle name="20% - Accent6 4 2" xfId="925"/>
    <cellStyle name="20% - Accent6 4 2 2" xfId="926"/>
    <cellStyle name="20% - Accent6 4 2 2 2" xfId="927"/>
    <cellStyle name="20% - Accent6 4 2 2 2 2" xfId="928"/>
    <cellStyle name="20% - Accent6 4 2 2 3" xfId="929"/>
    <cellStyle name="20% - Accent6 4 2 2 4" xfId="930"/>
    <cellStyle name="20% - Accent6 4 2 3" xfId="931"/>
    <cellStyle name="20% - Accent6 4 2 3 2" xfId="932"/>
    <cellStyle name="20% - Accent6 4 2 3 2 2" xfId="933"/>
    <cellStyle name="20% - Accent6 4 2 3 3" xfId="934"/>
    <cellStyle name="20% - Accent6 4 2 3 4" xfId="935"/>
    <cellStyle name="20% - Accent6 4 2 4" xfId="936"/>
    <cellStyle name="20% - Accent6 4 2 4 2" xfId="937"/>
    <cellStyle name="20% - Accent6 4 2 5" xfId="938"/>
    <cellStyle name="20% - Accent6 4 2 6" xfId="939"/>
    <cellStyle name="20% - Accent6 4 2 7" xfId="940"/>
    <cellStyle name="20% - Accent6 4 3" xfId="941"/>
    <cellStyle name="20% - Accent6 4 3 2" xfId="942"/>
    <cellStyle name="20% - Accent6 4 3 2 2" xfId="943"/>
    <cellStyle name="20% - Accent6 4 3 3" xfId="944"/>
    <cellStyle name="20% - Accent6 4 3 4" xfId="945"/>
    <cellStyle name="20% - Accent6 4 4" xfId="946"/>
    <cellStyle name="20% - Accent6 4 4 2" xfId="947"/>
    <cellStyle name="20% - Accent6 4 4 2 2" xfId="948"/>
    <cellStyle name="20% - Accent6 4 4 3" xfId="949"/>
    <cellStyle name="20% - Accent6 4 4 4" xfId="950"/>
    <cellStyle name="20% - Accent6 4 5" xfId="951"/>
    <cellStyle name="20% - Accent6 4 5 2" xfId="952"/>
    <cellStyle name="20% - Accent6 4 6" xfId="953"/>
    <cellStyle name="20% - Accent6 4 7" xfId="954"/>
    <cellStyle name="20% - Accent6 4 8" xfId="955"/>
    <cellStyle name="20% - Accent6 5" xfId="956"/>
    <cellStyle name="20% - Accent6 5 2" xfId="957"/>
    <cellStyle name="20% - Accent6 5 2 2" xfId="958"/>
    <cellStyle name="20% - Accent6 5 2 2 2" xfId="959"/>
    <cellStyle name="20% - Accent6 5 2 2 2 2" xfId="960"/>
    <cellStyle name="20% - Accent6 5 2 2 3" xfId="961"/>
    <cellStyle name="20% - Accent6 5 2 2 4" xfId="962"/>
    <cellStyle name="20% - Accent6 5 2 3" xfId="963"/>
    <cellStyle name="20% - Accent6 5 2 3 2" xfId="964"/>
    <cellStyle name="20% - Accent6 5 2 4" xfId="965"/>
    <cellStyle name="20% - Accent6 5 2 5" xfId="966"/>
    <cellStyle name="20% - Accent6 5 2 6" xfId="967"/>
    <cellStyle name="20% - Accent6 5 3" xfId="968"/>
    <cellStyle name="20% - Accent6 5 3 2" xfId="969"/>
    <cellStyle name="20% - Accent6 5 3 2 2" xfId="970"/>
    <cellStyle name="20% - Accent6 5 3 3" xfId="971"/>
    <cellStyle name="20% - Accent6 5 3 4" xfId="972"/>
    <cellStyle name="20% - Accent6 5 4" xfId="973"/>
    <cellStyle name="20% - Accent6 5 4 2" xfId="974"/>
    <cellStyle name="20% - Accent6 5 4 2 2" xfId="975"/>
    <cellStyle name="20% - Accent6 5 4 3" xfId="976"/>
    <cellStyle name="20% - Accent6 5 4 4" xfId="977"/>
    <cellStyle name="20% - Accent6 5 5" xfId="978"/>
    <cellStyle name="20% - Accent6 5 5 2" xfId="979"/>
    <cellStyle name="20% - Accent6 5 6" xfId="980"/>
    <cellStyle name="20% - Accent6 5 7" xfId="981"/>
    <cellStyle name="20% - Accent6 5 8" xfId="982"/>
    <cellStyle name="20% - Accent6 6" xfId="983"/>
    <cellStyle name="20% - Accent6 6 2" xfId="984"/>
    <cellStyle name="20% - Accent6 6 2 2" xfId="985"/>
    <cellStyle name="20% - Accent6 6 2 2 2" xfId="986"/>
    <cellStyle name="20% - Accent6 6 2 2 2 2" xfId="987"/>
    <cellStyle name="20% - Accent6 6 2 2 3" xfId="988"/>
    <cellStyle name="20% - Accent6 6 2 2 4" xfId="989"/>
    <cellStyle name="20% - Accent6 6 2 3" xfId="990"/>
    <cellStyle name="20% - Accent6 6 2 3 2" xfId="991"/>
    <cellStyle name="20% - Accent6 6 2 4" xfId="992"/>
    <cellStyle name="20% - Accent6 6 2 5" xfId="993"/>
    <cellStyle name="20% - Accent6 6 2 6" xfId="994"/>
    <cellStyle name="20% - Accent6 6 3" xfId="995"/>
    <cellStyle name="20% - Accent6 6 3 2" xfId="996"/>
    <cellStyle name="20% - Accent6 6 3 2 2" xfId="997"/>
    <cellStyle name="20% - Accent6 6 3 3" xfId="998"/>
    <cellStyle name="20% - Accent6 6 3 4" xfId="999"/>
    <cellStyle name="20% - Accent6 6 4" xfId="1000"/>
    <cellStyle name="20% - Accent6 6 4 2" xfId="1001"/>
    <cellStyle name="20% - Accent6 6 4 2 2" xfId="1002"/>
    <cellStyle name="20% - Accent6 6 4 3" xfId="1003"/>
    <cellStyle name="20% - Accent6 6 4 4" xfId="1004"/>
    <cellStyle name="20% - Accent6 6 5" xfId="1005"/>
    <cellStyle name="20% - Accent6 6 5 2" xfId="1006"/>
    <cellStyle name="20% - Accent6 6 6" xfId="1007"/>
    <cellStyle name="20% - Accent6 6 7" xfId="1008"/>
    <cellStyle name="20% - Accent6 6 8" xfId="1009"/>
    <cellStyle name="20% - Accent6 7" xfId="1010"/>
    <cellStyle name="20% - Accent6 7 2" xfId="1011"/>
    <cellStyle name="20% - Accent6 7 3" xfId="1012"/>
    <cellStyle name="20% - Accent6 7 3 2" xfId="1013"/>
    <cellStyle name="20% - Accent6 7 4" xfId="1014"/>
    <cellStyle name="20% - Accent6 7 5" xfId="1015"/>
    <cellStyle name="20% - Accent6 8" xfId="1016"/>
    <cellStyle name="20% - Accent6 8 2" xfId="1017"/>
    <cellStyle name="20% - Accent6 8 2 2" xfId="1018"/>
    <cellStyle name="20% - Accent6 8 2 2 2" xfId="1019"/>
    <cellStyle name="20% - Accent6 8 2 3" xfId="1020"/>
    <cellStyle name="20% - Accent6 8 2 4" xfId="1021"/>
    <cellStyle name="20% - Accent6 8 3" xfId="1022"/>
    <cellStyle name="20% - Accent6 8 3 2" xfId="1023"/>
    <cellStyle name="20% - Accent6 8 4" xfId="1024"/>
    <cellStyle name="20% - Accent6 8 5" xfId="1025"/>
    <cellStyle name="20% - Accent6 8 6" xfId="1026"/>
    <cellStyle name="20% - Accent6 9" xfId="1027"/>
    <cellStyle name="20% - Accent6 9 2" xfId="1028"/>
    <cellStyle name="20% - Accent6 9 2 2" xfId="1029"/>
    <cellStyle name="20% - Accent6 9 2 2 2" xfId="1030"/>
    <cellStyle name="20% - Accent6 9 2 3" xfId="1031"/>
    <cellStyle name="20% - Accent6 9 2 4" xfId="1032"/>
    <cellStyle name="20% - Accent6 9 3" xfId="1033"/>
    <cellStyle name="20% - Accent6 9 3 2" xfId="1034"/>
    <cellStyle name="20% - Accent6 9 4" xfId="1035"/>
    <cellStyle name="20% - Accent6 9 5" xfId="1036"/>
    <cellStyle name="20% - Accent6 9 6" xfId="1037"/>
    <cellStyle name="40% - Accent1 10" xfId="1038"/>
    <cellStyle name="40% - Accent1 10 2" xfId="1039"/>
    <cellStyle name="40% - Accent1 10 2 2" xfId="1040"/>
    <cellStyle name="40% - Accent1 10 3" xfId="1041"/>
    <cellStyle name="40% - Accent1 10 4" xfId="1042"/>
    <cellStyle name="40% - Accent1 10 5" xfId="1043"/>
    <cellStyle name="40% - Accent1 11" xfId="1044"/>
    <cellStyle name="40% - Accent1 11 2" xfId="1045"/>
    <cellStyle name="40% - Accent1 11 2 2" xfId="1046"/>
    <cellStyle name="40% - Accent1 11 3" xfId="1047"/>
    <cellStyle name="40% - Accent1 11 4" xfId="1048"/>
    <cellStyle name="40% - Accent1 11 5" xfId="1049"/>
    <cellStyle name="40% - Accent1 12" xfId="1050"/>
    <cellStyle name="40% - Accent1 12 2" xfId="1051"/>
    <cellStyle name="40% - Accent1 12 2 2" xfId="1052"/>
    <cellStyle name="40% - Accent1 12 3" xfId="1053"/>
    <cellStyle name="40% - Accent1 12 4" xfId="1054"/>
    <cellStyle name="40% - Accent1 13" xfId="1055"/>
    <cellStyle name="40% - Accent1 13 2" xfId="1056"/>
    <cellStyle name="40% - Accent1 14" xfId="1057"/>
    <cellStyle name="40% - Accent1 15" xfId="1058"/>
    <cellStyle name="40% - Accent1 16" xfId="1059"/>
    <cellStyle name="40% - Accent1 17" xfId="1060"/>
    <cellStyle name="40% - Accent1 2" xfId="1061"/>
    <cellStyle name="40% - Accent1 2 2" xfId="1062"/>
    <cellStyle name="40% - Accent1 2 3" xfId="1063"/>
    <cellStyle name="40% - Accent1 3" xfId="1064"/>
    <cellStyle name="40% - Accent1 3 2" xfId="1065"/>
    <cellStyle name="40% - Accent1 3 2 2" xfId="1066"/>
    <cellStyle name="40% - Accent1 3 2 2 2" xfId="1067"/>
    <cellStyle name="40% - Accent1 3 2 2 2 2" xfId="1068"/>
    <cellStyle name="40% - Accent1 3 2 2 3" xfId="1069"/>
    <cellStyle name="40% - Accent1 3 2 2 4" xfId="1070"/>
    <cellStyle name="40% - Accent1 3 2 3" xfId="1071"/>
    <cellStyle name="40% - Accent1 3 2 3 2" xfId="1072"/>
    <cellStyle name="40% - Accent1 3 2 3 2 2" xfId="1073"/>
    <cellStyle name="40% - Accent1 3 2 3 3" xfId="1074"/>
    <cellStyle name="40% - Accent1 3 2 3 4" xfId="1075"/>
    <cellStyle name="40% - Accent1 3 2 4" xfId="1076"/>
    <cellStyle name="40% - Accent1 3 2 4 2" xfId="1077"/>
    <cellStyle name="40% - Accent1 3 2 5" xfId="1078"/>
    <cellStyle name="40% - Accent1 3 2 6" xfId="1079"/>
    <cellStyle name="40% - Accent1 3 2 7" xfId="1080"/>
    <cellStyle name="40% - Accent1 3 3" xfId="1081"/>
    <cellStyle name="40% - Accent1 3 3 2" xfId="1082"/>
    <cellStyle name="40% - Accent1 3 3 2 2" xfId="1083"/>
    <cellStyle name="40% - Accent1 3 3 3" xfId="1084"/>
    <cellStyle name="40% - Accent1 3 3 4" xfId="1085"/>
    <cellStyle name="40% - Accent1 3 4" xfId="1086"/>
    <cellStyle name="40% - Accent1 3 4 2" xfId="1087"/>
    <cellStyle name="40% - Accent1 3 4 2 2" xfId="1088"/>
    <cellStyle name="40% - Accent1 3 4 3" xfId="1089"/>
    <cellStyle name="40% - Accent1 3 4 4" xfId="1090"/>
    <cellStyle name="40% - Accent1 3 5" xfId="1091"/>
    <cellStyle name="40% - Accent1 3 5 2" xfId="1092"/>
    <cellStyle name="40% - Accent1 3 6" xfId="1093"/>
    <cellStyle name="40% - Accent1 3 7" xfId="1094"/>
    <cellStyle name="40% - Accent1 3 8" xfId="1095"/>
    <cellStyle name="40% - Accent1 4" xfId="1096"/>
    <cellStyle name="40% - Accent1 4 2" xfId="1097"/>
    <cellStyle name="40% - Accent1 4 2 2" xfId="1098"/>
    <cellStyle name="40% - Accent1 4 2 2 2" xfId="1099"/>
    <cellStyle name="40% - Accent1 4 2 2 2 2" xfId="1100"/>
    <cellStyle name="40% - Accent1 4 2 2 3" xfId="1101"/>
    <cellStyle name="40% - Accent1 4 2 2 4" xfId="1102"/>
    <cellStyle name="40% - Accent1 4 2 3" xfId="1103"/>
    <cellStyle name="40% - Accent1 4 2 3 2" xfId="1104"/>
    <cellStyle name="40% - Accent1 4 2 3 2 2" xfId="1105"/>
    <cellStyle name="40% - Accent1 4 2 3 3" xfId="1106"/>
    <cellStyle name="40% - Accent1 4 2 3 4" xfId="1107"/>
    <cellStyle name="40% - Accent1 4 2 4" xfId="1108"/>
    <cellStyle name="40% - Accent1 4 2 4 2" xfId="1109"/>
    <cellStyle name="40% - Accent1 4 2 5" xfId="1110"/>
    <cellStyle name="40% - Accent1 4 2 6" xfId="1111"/>
    <cellStyle name="40% - Accent1 4 2 7" xfId="1112"/>
    <cellStyle name="40% - Accent1 4 3" xfId="1113"/>
    <cellStyle name="40% - Accent1 4 3 2" xfId="1114"/>
    <cellStyle name="40% - Accent1 4 3 2 2" xfId="1115"/>
    <cellStyle name="40% - Accent1 4 3 3" xfId="1116"/>
    <cellStyle name="40% - Accent1 4 3 4" xfId="1117"/>
    <cellStyle name="40% - Accent1 4 4" xfId="1118"/>
    <cellStyle name="40% - Accent1 4 4 2" xfId="1119"/>
    <cellStyle name="40% - Accent1 4 4 2 2" xfId="1120"/>
    <cellStyle name="40% - Accent1 4 4 3" xfId="1121"/>
    <cellStyle name="40% - Accent1 4 4 4" xfId="1122"/>
    <cellStyle name="40% - Accent1 4 5" xfId="1123"/>
    <cellStyle name="40% - Accent1 4 5 2" xfId="1124"/>
    <cellStyle name="40% - Accent1 4 6" xfId="1125"/>
    <cellStyle name="40% - Accent1 4 7" xfId="1126"/>
    <cellStyle name="40% - Accent1 4 8" xfId="1127"/>
    <cellStyle name="40% - Accent1 5" xfId="1128"/>
    <cellStyle name="40% - Accent1 5 2" xfId="1129"/>
    <cellStyle name="40% - Accent1 5 2 2" xfId="1130"/>
    <cellStyle name="40% - Accent1 5 2 2 2" xfId="1131"/>
    <cellStyle name="40% - Accent1 5 2 2 2 2" xfId="1132"/>
    <cellStyle name="40% - Accent1 5 2 2 3" xfId="1133"/>
    <cellStyle name="40% - Accent1 5 2 2 4" xfId="1134"/>
    <cellStyle name="40% - Accent1 5 2 3" xfId="1135"/>
    <cellStyle name="40% - Accent1 5 2 3 2" xfId="1136"/>
    <cellStyle name="40% - Accent1 5 2 4" xfId="1137"/>
    <cellStyle name="40% - Accent1 5 2 5" xfId="1138"/>
    <cellStyle name="40% - Accent1 5 2 6" xfId="1139"/>
    <cellStyle name="40% - Accent1 5 3" xfId="1140"/>
    <cellStyle name="40% - Accent1 5 3 2" xfId="1141"/>
    <cellStyle name="40% - Accent1 5 3 2 2" xfId="1142"/>
    <cellStyle name="40% - Accent1 5 3 3" xfId="1143"/>
    <cellStyle name="40% - Accent1 5 3 4" xfId="1144"/>
    <cellStyle name="40% - Accent1 5 4" xfId="1145"/>
    <cellStyle name="40% - Accent1 5 4 2" xfId="1146"/>
    <cellStyle name="40% - Accent1 5 4 2 2" xfId="1147"/>
    <cellStyle name="40% - Accent1 5 4 3" xfId="1148"/>
    <cellStyle name="40% - Accent1 5 4 4" xfId="1149"/>
    <cellStyle name="40% - Accent1 5 5" xfId="1150"/>
    <cellStyle name="40% - Accent1 5 5 2" xfId="1151"/>
    <cellStyle name="40% - Accent1 5 6" xfId="1152"/>
    <cellStyle name="40% - Accent1 5 7" xfId="1153"/>
    <cellStyle name="40% - Accent1 5 8" xfId="1154"/>
    <cellStyle name="40% - Accent1 6" xfId="1155"/>
    <cellStyle name="40% - Accent1 6 2" xfId="1156"/>
    <cellStyle name="40% - Accent1 6 2 2" xfId="1157"/>
    <cellStyle name="40% - Accent1 6 2 2 2" xfId="1158"/>
    <cellStyle name="40% - Accent1 6 2 2 2 2" xfId="1159"/>
    <cellStyle name="40% - Accent1 6 2 2 3" xfId="1160"/>
    <cellStyle name="40% - Accent1 6 2 2 4" xfId="1161"/>
    <cellStyle name="40% - Accent1 6 2 3" xfId="1162"/>
    <cellStyle name="40% - Accent1 6 2 3 2" xfId="1163"/>
    <cellStyle name="40% - Accent1 6 2 4" xfId="1164"/>
    <cellStyle name="40% - Accent1 6 2 5" xfId="1165"/>
    <cellStyle name="40% - Accent1 6 2 6" xfId="1166"/>
    <cellStyle name="40% - Accent1 6 3" xfId="1167"/>
    <cellStyle name="40% - Accent1 6 3 2" xfId="1168"/>
    <cellStyle name="40% - Accent1 6 3 2 2" xfId="1169"/>
    <cellStyle name="40% - Accent1 6 3 3" xfId="1170"/>
    <cellStyle name="40% - Accent1 6 3 4" xfId="1171"/>
    <cellStyle name="40% - Accent1 6 4" xfId="1172"/>
    <cellStyle name="40% - Accent1 6 4 2" xfId="1173"/>
    <cellStyle name="40% - Accent1 6 4 2 2" xfId="1174"/>
    <cellStyle name="40% - Accent1 6 4 3" xfId="1175"/>
    <cellStyle name="40% - Accent1 6 4 4" xfId="1176"/>
    <cellStyle name="40% - Accent1 6 5" xfId="1177"/>
    <cellStyle name="40% - Accent1 6 5 2" xfId="1178"/>
    <cellStyle name="40% - Accent1 6 6" xfId="1179"/>
    <cellStyle name="40% - Accent1 6 7" xfId="1180"/>
    <cellStyle name="40% - Accent1 6 8" xfId="1181"/>
    <cellStyle name="40% - Accent1 7" xfId="1182"/>
    <cellStyle name="40% - Accent1 7 2" xfId="1183"/>
    <cellStyle name="40% - Accent1 7 3" xfId="1184"/>
    <cellStyle name="40% - Accent1 7 3 2" xfId="1185"/>
    <cellStyle name="40% - Accent1 7 4" xfId="1186"/>
    <cellStyle name="40% - Accent1 7 5" xfId="1187"/>
    <cellStyle name="40% - Accent1 8" xfId="1188"/>
    <cellStyle name="40% - Accent1 8 2" xfId="1189"/>
    <cellStyle name="40% - Accent1 8 2 2" xfId="1190"/>
    <cellStyle name="40% - Accent1 8 2 2 2" xfId="1191"/>
    <cellStyle name="40% - Accent1 8 2 3" xfId="1192"/>
    <cellStyle name="40% - Accent1 8 2 4" xfId="1193"/>
    <cellStyle name="40% - Accent1 8 3" xfId="1194"/>
    <cellStyle name="40% - Accent1 8 3 2" xfId="1195"/>
    <cellStyle name="40% - Accent1 8 4" xfId="1196"/>
    <cellStyle name="40% - Accent1 8 5" xfId="1197"/>
    <cellStyle name="40% - Accent1 8 6" xfId="1198"/>
    <cellStyle name="40% - Accent1 9" xfId="1199"/>
    <cellStyle name="40% - Accent1 9 2" xfId="1200"/>
    <cellStyle name="40% - Accent1 9 2 2" xfId="1201"/>
    <cellStyle name="40% - Accent1 9 2 2 2" xfId="1202"/>
    <cellStyle name="40% - Accent1 9 2 3" xfId="1203"/>
    <cellStyle name="40% - Accent1 9 2 4" xfId="1204"/>
    <cellStyle name="40% - Accent1 9 3" xfId="1205"/>
    <cellStyle name="40% - Accent1 9 3 2" xfId="1206"/>
    <cellStyle name="40% - Accent1 9 4" xfId="1207"/>
    <cellStyle name="40% - Accent1 9 5" xfId="1208"/>
    <cellStyle name="40% - Accent1 9 6" xfId="1209"/>
    <cellStyle name="40% - Accent2 10" xfId="1210"/>
    <cellStyle name="40% - Accent2 10 2" xfId="1211"/>
    <cellStyle name="40% - Accent2 10 2 2" xfId="1212"/>
    <cellStyle name="40% - Accent2 10 3" xfId="1213"/>
    <cellStyle name="40% - Accent2 10 4" xfId="1214"/>
    <cellStyle name="40% - Accent2 10 5" xfId="1215"/>
    <cellStyle name="40% - Accent2 11" xfId="1216"/>
    <cellStyle name="40% - Accent2 11 2" xfId="1217"/>
    <cellStyle name="40% - Accent2 11 2 2" xfId="1218"/>
    <cellStyle name="40% - Accent2 11 3" xfId="1219"/>
    <cellStyle name="40% - Accent2 11 4" xfId="1220"/>
    <cellStyle name="40% - Accent2 11 5" xfId="1221"/>
    <cellStyle name="40% - Accent2 12" xfId="1222"/>
    <cellStyle name="40% - Accent2 12 2" xfId="1223"/>
    <cellStyle name="40% - Accent2 12 2 2" xfId="1224"/>
    <cellStyle name="40% - Accent2 12 3" xfId="1225"/>
    <cellStyle name="40% - Accent2 12 4" xfId="1226"/>
    <cellStyle name="40% - Accent2 13" xfId="1227"/>
    <cellStyle name="40% - Accent2 13 2" xfId="1228"/>
    <cellStyle name="40% - Accent2 14" xfId="1229"/>
    <cellStyle name="40% - Accent2 15" xfId="1230"/>
    <cellStyle name="40% - Accent2 16" xfId="1231"/>
    <cellStyle name="40% - Accent2 17" xfId="1232"/>
    <cellStyle name="40% - Accent2 2" xfId="1233"/>
    <cellStyle name="40% - Accent2 2 2" xfId="1234"/>
    <cellStyle name="40% - Accent2 2 3" xfId="1235"/>
    <cellStyle name="40% - Accent2 3" xfId="1236"/>
    <cellStyle name="40% - Accent2 3 2" xfId="1237"/>
    <cellStyle name="40% - Accent2 3 2 2" xfId="1238"/>
    <cellStyle name="40% - Accent2 3 2 2 2" xfId="1239"/>
    <cellStyle name="40% - Accent2 3 2 2 2 2" xfId="1240"/>
    <cellStyle name="40% - Accent2 3 2 2 3" xfId="1241"/>
    <cellStyle name="40% - Accent2 3 2 2 4" xfId="1242"/>
    <cellStyle name="40% - Accent2 3 2 3" xfId="1243"/>
    <cellStyle name="40% - Accent2 3 2 3 2" xfId="1244"/>
    <cellStyle name="40% - Accent2 3 2 3 2 2" xfId="1245"/>
    <cellStyle name="40% - Accent2 3 2 3 3" xfId="1246"/>
    <cellStyle name="40% - Accent2 3 2 3 4" xfId="1247"/>
    <cellStyle name="40% - Accent2 3 2 4" xfId="1248"/>
    <cellStyle name="40% - Accent2 3 2 4 2" xfId="1249"/>
    <cellStyle name="40% - Accent2 3 2 5" xfId="1250"/>
    <cellStyle name="40% - Accent2 3 2 6" xfId="1251"/>
    <cellStyle name="40% - Accent2 3 2 7" xfId="1252"/>
    <cellStyle name="40% - Accent2 3 3" xfId="1253"/>
    <cellStyle name="40% - Accent2 3 3 2" xfId="1254"/>
    <cellStyle name="40% - Accent2 3 3 2 2" xfId="1255"/>
    <cellStyle name="40% - Accent2 3 3 3" xfId="1256"/>
    <cellStyle name="40% - Accent2 3 3 4" xfId="1257"/>
    <cellStyle name="40% - Accent2 3 4" xfId="1258"/>
    <cellStyle name="40% - Accent2 3 4 2" xfId="1259"/>
    <cellStyle name="40% - Accent2 3 4 2 2" xfId="1260"/>
    <cellStyle name="40% - Accent2 3 4 3" xfId="1261"/>
    <cellStyle name="40% - Accent2 3 4 4" xfId="1262"/>
    <cellStyle name="40% - Accent2 3 5" xfId="1263"/>
    <cellStyle name="40% - Accent2 3 5 2" xfId="1264"/>
    <cellStyle name="40% - Accent2 3 6" xfId="1265"/>
    <cellStyle name="40% - Accent2 3 7" xfId="1266"/>
    <cellStyle name="40% - Accent2 3 8" xfId="1267"/>
    <cellStyle name="40% - Accent2 4" xfId="1268"/>
    <cellStyle name="40% - Accent2 4 2" xfId="1269"/>
    <cellStyle name="40% - Accent2 4 2 2" xfId="1270"/>
    <cellStyle name="40% - Accent2 4 2 2 2" xfId="1271"/>
    <cellStyle name="40% - Accent2 4 2 2 2 2" xfId="1272"/>
    <cellStyle name="40% - Accent2 4 2 2 3" xfId="1273"/>
    <cellStyle name="40% - Accent2 4 2 2 4" xfId="1274"/>
    <cellStyle name="40% - Accent2 4 2 3" xfId="1275"/>
    <cellStyle name="40% - Accent2 4 2 3 2" xfId="1276"/>
    <cellStyle name="40% - Accent2 4 2 3 2 2" xfId="1277"/>
    <cellStyle name="40% - Accent2 4 2 3 3" xfId="1278"/>
    <cellStyle name="40% - Accent2 4 2 3 4" xfId="1279"/>
    <cellStyle name="40% - Accent2 4 2 4" xfId="1280"/>
    <cellStyle name="40% - Accent2 4 2 4 2" xfId="1281"/>
    <cellStyle name="40% - Accent2 4 2 5" xfId="1282"/>
    <cellStyle name="40% - Accent2 4 2 6" xfId="1283"/>
    <cellStyle name="40% - Accent2 4 2 7" xfId="1284"/>
    <cellStyle name="40% - Accent2 4 3" xfId="1285"/>
    <cellStyle name="40% - Accent2 4 3 2" xfId="1286"/>
    <cellStyle name="40% - Accent2 4 3 2 2" xfId="1287"/>
    <cellStyle name="40% - Accent2 4 3 3" xfId="1288"/>
    <cellStyle name="40% - Accent2 4 3 4" xfId="1289"/>
    <cellStyle name="40% - Accent2 4 4" xfId="1290"/>
    <cellStyle name="40% - Accent2 4 4 2" xfId="1291"/>
    <cellStyle name="40% - Accent2 4 4 2 2" xfId="1292"/>
    <cellStyle name="40% - Accent2 4 4 3" xfId="1293"/>
    <cellStyle name="40% - Accent2 4 4 4" xfId="1294"/>
    <cellStyle name="40% - Accent2 4 5" xfId="1295"/>
    <cellStyle name="40% - Accent2 4 5 2" xfId="1296"/>
    <cellStyle name="40% - Accent2 4 6" xfId="1297"/>
    <cellStyle name="40% - Accent2 4 7" xfId="1298"/>
    <cellStyle name="40% - Accent2 4 8" xfId="1299"/>
    <cellStyle name="40% - Accent2 5" xfId="1300"/>
    <cellStyle name="40% - Accent2 5 2" xfId="1301"/>
    <cellStyle name="40% - Accent2 5 2 2" xfId="1302"/>
    <cellStyle name="40% - Accent2 5 2 2 2" xfId="1303"/>
    <cellStyle name="40% - Accent2 5 2 2 2 2" xfId="1304"/>
    <cellStyle name="40% - Accent2 5 2 2 3" xfId="1305"/>
    <cellStyle name="40% - Accent2 5 2 2 4" xfId="1306"/>
    <cellStyle name="40% - Accent2 5 2 3" xfId="1307"/>
    <cellStyle name="40% - Accent2 5 2 3 2" xfId="1308"/>
    <cellStyle name="40% - Accent2 5 2 4" xfId="1309"/>
    <cellStyle name="40% - Accent2 5 2 5" xfId="1310"/>
    <cellStyle name="40% - Accent2 5 2 6" xfId="1311"/>
    <cellStyle name="40% - Accent2 5 3" xfId="1312"/>
    <cellStyle name="40% - Accent2 5 3 2" xfId="1313"/>
    <cellStyle name="40% - Accent2 5 3 2 2" xfId="1314"/>
    <cellStyle name="40% - Accent2 5 3 3" xfId="1315"/>
    <cellStyle name="40% - Accent2 5 3 4" xfId="1316"/>
    <cellStyle name="40% - Accent2 5 4" xfId="1317"/>
    <cellStyle name="40% - Accent2 5 4 2" xfId="1318"/>
    <cellStyle name="40% - Accent2 5 4 2 2" xfId="1319"/>
    <cellStyle name="40% - Accent2 5 4 3" xfId="1320"/>
    <cellStyle name="40% - Accent2 5 4 4" xfId="1321"/>
    <cellStyle name="40% - Accent2 5 5" xfId="1322"/>
    <cellStyle name="40% - Accent2 5 5 2" xfId="1323"/>
    <cellStyle name="40% - Accent2 5 6" xfId="1324"/>
    <cellStyle name="40% - Accent2 5 7" xfId="1325"/>
    <cellStyle name="40% - Accent2 5 8" xfId="1326"/>
    <cellStyle name="40% - Accent2 6" xfId="1327"/>
    <cellStyle name="40% - Accent2 6 2" xfId="1328"/>
    <cellStyle name="40% - Accent2 6 2 2" xfId="1329"/>
    <cellStyle name="40% - Accent2 6 2 2 2" xfId="1330"/>
    <cellStyle name="40% - Accent2 6 2 2 2 2" xfId="1331"/>
    <cellStyle name="40% - Accent2 6 2 2 3" xfId="1332"/>
    <cellStyle name="40% - Accent2 6 2 2 4" xfId="1333"/>
    <cellStyle name="40% - Accent2 6 2 3" xfId="1334"/>
    <cellStyle name="40% - Accent2 6 2 3 2" xfId="1335"/>
    <cellStyle name="40% - Accent2 6 2 4" xfId="1336"/>
    <cellStyle name="40% - Accent2 6 2 5" xfId="1337"/>
    <cellStyle name="40% - Accent2 6 2 6" xfId="1338"/>
    <cellStyle name="40% - Accent2 6 3" xfId="1339"/>
    <cellStyle name="40% - Accent2 6 3 2" xfId="1340"/>
    <cellStyle name="40% - Accent2 6 3 2 2" xfId="1341"/>
    <cellStyle name="40% - Accent2 6 3 3" xfId="1342"/>
    <cellStyle name="40% - Accent2 6 3 4" xfId="1343"/>
    <cellStyle name="40% - Accent2 6 4" xfId="1344"/>
    <cellStyle name="40% - Accent2 6 4 2" xfId="1345"/>
    <cellStyle name="40% - Accent2 6 4 2 2" xfId="1346"/>
    <cellStyle name="40% - Accent2 6 4 3" xfId="1347"/>
    <cellStyle name="40% - Accent2 6 4 4" xfId="1348"/>
    <cellStyle name="40% - Accent2 6 5" xfId="1349"/>
    <cellStyle name="40% - Accent2 6 5 2" xfId="1350"/>
    <cellStyle name="40% - Accent2 6 6" xfId="1351"/>
    <cellStyle name="40% - Accent2 6 7" xfId="1352"/>
    <cellStyle name="40% - Accent2 6 8" xfId="1353"/>
    <cellStyle name="40% - Accent2 7" xfId="1354"/>
    <cellStyle name="40% - Accent2 7 2" xfId="1355"/>
    <cellStyle name="40% - Accent2 7 3" xfId="1356"/>
    <cellStyle name="40% - Accent2 7 3 2" xfId="1357"/>
    <cellStyle name="40% - Accent2 7 4" xfId="1358"/>
    <cellStyle name="40% - Accent2 7 5" xfId="1359"/>
    <cellStyle name="40% - Accent2 8" xfId="1360"/>
    <cellStyle name="40% - Accent2 8 2" xfId="1361"/>
    <cellStyle name="40% - Accent2 8 2 2" xfId="1362"/>
    <cellStyle name="40% - Accent2 8 2 2 2" xfId="1363"/>
    <cellStyle name="40% - Accent2 8 2 3" xfId="1364"/>
    <cellStyle name="40% - Accent2 8 2 4" xfId="1365"/>
    <cellStyle name="40% - Accent2 8 3" xfId="1366"/>
    <cellStyle name="40% - Accent2 8 3 2" xfId="1367"/>
    <cellStyle name="40% - Accent2 8 4" xfId="1368"/>
    <cellStyle name="40% - Accent2 8 5" xfId="1369"/>
    <cellStyle name="40% - Accent2 8 6" xfId="1370"/>
    <cellStyle name="40% - Accent2 9" xfId="1371"/>
    <cellStyle name="40% - Accent2 9 2" xfId="1372"/>
    <cellStyle name="40% - Accent2 9 2 2" xfId="1373"/>
    <cellStyle name="40% - Accent2 9 2 2 2" xfId="1374"/>
    <cellStyle name="40% - Accent2 9 2 3" xfId="1375"/>
    <cellStyle name="40% - Accent2 9 2 4" xfId="1376"/>
    <cellStyle name="40% - Accent2 9 3" xfId="1377"/>
    <cellStyle name="40% - Accent2 9 3 2" xfId="1378"/>
    <cellStyle name="40% - Accent2 9 4" xfId="1379"/>
    <cellStyle name="40% - Accent2 9 5" xfId="1380"/>
    <cellStyle name="40% - Accent2 9 6" xfId="1381"/>
    <cellStyle name="40% - Accent3 10" xfId="1382"/>
    <cellStyle name="40% - Accent3 10 2" xfId="1383"/>
    <cellStyle name="40% - Accent3 10 2 2" xfId="1384"/>
    <cellStyle name="40% - Accent3 10 3" xfId="1385"/>
    <cellStyle name="40% - Accent3 10 4" xfId="1386"/>
    <cellStyle name="40% - Accent3 10 5" xfId="1387"/>
    <cellStyle name="40% - Accent3 11" xfId="1388"/>
    <cellStyle name="40% - Accent3 11 2" xfId="1389"/>
    <cellStyle name="40% - Accent3 11 2 2" xfId="1390"/>
    <cellStyle name="40% - Accent3 11 3" xfId="1391"/>
    <cellStyle name="40% - Accent3 11 4" xfId="1392"/>
    <cellStyle name="40% - Accent3 11 5" xfId="1393"/>
    <cellStyle name="40% - Accent3 12" xfId="1394"/>
    <cellStyle name="40% - Accent3 12 2" xfId="1395"/>
    <cellStyle name="40% - Accent3 12 2 2" xfId="1396"/>
    <cellStyle name="40% - Accent3 12 3" xfId="1397"/>
    <cellStyle name="40% - Accent3 12 4" xfId="1398"/>
    <cellStyle name="40% - Accent3 13" xfId="1399"/>
    <cellStyle name="40% - Accent3 13 2" xfId="1400"/>
    <cellStyle name="40% - Accent3 14" xfId="1401"/>
    <cellStyle name="40% - Accent3 15" xfId="1402"/>
    <cellStyle name="40% - Accent3 16" xfId="1403"/>
    <cellStyle name="40% - Accent3 17" xfId="1404"/>
    <cellStyle name="40% - Accent3 2" xfId="1405"/>
    <cellStyle name="40% - Accent3 2 2" xfId="1406"/>
    <cellStyle name="40% - Accent3 2 3" xfId="1407"/>
    <cellStyle name="40% - Accent3 3" xfId="1408"/>
    <cellStyle name="40% - Accent3 3 2" xfId="1409"/>
    <cellStyle name="40% - Accent3 3 2 2" xfId="1410"/>
    <cellStyle name="40% - Accent3 3 2 2 2" xfId="1411"/>
    <cellStyle name="40% - Accent3 3 2 2 2 2" xfId="1412"/>
    <cellStyle name="40% - Accent3 3 2 2 3" xfId="1413"/>
    <cellStyle name="40% - Accent3 3 2 2 4" xfId="1414"/>
    <cellStyle name="40% - Accent3 3 2 3" xfId="1415"/>
    <cellStyle name="40% - Accent3 3 2 3 2" xfId="1416"/>
    <cellStyle name="40% - Accent3 3 2 3 2 2" xfId="1417"/>
    <cellStyle name="40% - Accent3 3 2 3 3" xfId="1418"/>
    <cellStyle name="40% - Accent3 3 2 3 4" xfId="1419"/>
    <cellStyle name="40% - Accent3 3 2 4" xfId="1420"/>
    <cellStyle name="40% - Accent3 3 2 4 2" xfId="1421"/>
    <cellStyle name="40% - Accent3 3 2 5" xfId="1422"/>
    <cellStyle name="40% - Accent3 3 2 6" xfId="1423"/>
    <cellStyle name="40% - Accent3 3 2 7" xfId="1424"/>
    <cellStyle name="40% - Accent3 3 3" xfId="1425"/>
    <cellStyle name="40% - Accent3 3 3 2" xfId="1426"/>
    <cellStyle name="40% - Accent3 3 3 2 2" xfId="1427"/>
    <cellStyle name="40% - Accent3 3 3 3" xfId="1428"/>
    <cellStyle name="40% - Accent3 3 3 4" xfId="1429"/>
    <cellStyle name="40% - Accent3 3 4" xfId="1430"/>
    <cellStyle name="40% - Accent3 3 4 2" xfId="1431"/>
    <cellStyle name="40% - Accent3 3 4 2 2" xfId="1432"/>
    <cellStyle name="40% - Accent3 3 4 3" xfId="1433"/>
    <cellStyle name="40% - Accent3 3 4 4" xfId="1434"/>
    <cellStyle name="40% - Accent3 3 5" xfId="1435"/>
    <cellStyle name="40% - Accent3 3 5 2" xfId="1436"/>
    <cellStyle name="40% - Accent3 3 6" xfId="1437"/>
    <cellStyle name="40% - Accent3 3 7" xfId="1438"/>
    <cellStyle name="40% - Accent3 3 8" xfId="1439"/>
    <cellStyle name="40% - Accent3 4" xfId="1440"/>
    <cellStyle name="40% - Accent3 4 2" xfId="1441"/>
    <cellStyle name="40% - Accent3 4 2 2" xfId="1442"/>
    <cellStyle name="40% - Accent3 4 2 2 2" xfId="1443"/>
    <cellStyle name="40% - Accent3 4 2 2 2 2" xfId="1444"/>
    <cellStyle name="40% - Accent3 4 2 2 3" xfId="1445"/>
    <cellStyle name="40% - Accent3 4 2 2 4" xfId="1446"/>
    <cellStyle name="40% - Accent3 4 2 3" xfId="1447"/>
    <cellStyle name="40% - Accent3 4 2 3 2" xfId="1448"/>
    <cellStyle name="40% - Accent3 4 2 3 2 2" xfId="1449"/>
    <cellStyle name="40% - Accent3 4 2 3 3" xfId="1450"/>
    <cellStyle name="40% - Accent3 4 2 3 4" xfId="1451"/>
    <cellStyle name="40% - Accent3 4 2 4" xfId="1452"/>
    <cellStyle name="40% - Accent3 4 2 4 2" xfId="1453"/>
    <cellStyle name="40% - Accent3 4 2 5" xfId="1454"/>
    <cellStyle name="40% - Accent3 4 2 6" xfId="1455"/>
    <cellStyle name="40% - Accent3 4 2 7" xfId="1456"/>
    <cellStyle name="40% - Accent3 4 3" xfId="1457"/>
    <cellStyle name="40% - Accent3 4 3 2" xfId="1458"/>
    <cellStyle name="40% - Accent3 4 3 2 2" xfId="1459"/>
    <cellStyle name="40% - Accent3 4 3 3" xfId="1460"/>
    <cellStyle name="40% - Accent3 4 3 4" xfId="1461"/>
    <cellStyle name="40% - Accent3 4 4" xfId="1462"/>
    <cellStyle name="40% - Accent3 4 4 2" xfId="1463"/>
    <cellStyle name="40% - Accent3 4 4 2 2" xfId="1464"/>
    <cellStyle name="40% - Accent3 4 4 3" xfId="1465"/>
    <cellStyle name="40% - Accent3 4 4 4" xfId="1466"/>
    <cellStyle name="40% - Accent3 4 5" xfId="1467"/>
    <cellStyle name="40% - Accent3 4 5 2" xfId="1468"/>
    <cellStyle name="40% - Accent3 4 6" xfId="1469"/>
    <cellStyle name="40% - Accent3 4 7" xfId="1470"/>
    <cellStyle name="40% - Accent3 4 8" xfId="1471"/>
    <cellStyle name="40% - Accent3 5" xfId="1472"/>
    <cellStyle name="40% - Accent3 5 2" xfId="1473"/>
    <cellStyle name="40% - Accent3 5 2 2" xfId="1474"/>
    <cellStyle name="40% - Accent3 5 2 2 2" xfId="1475"/>
    <cellStyle name="40% - Accent3 5 2 2 2 2" xfId="1476"/>
    <cellStyle name="40% - Accent3 5 2 2 3" xfId="1477"/>
    <cellStyle name="40% - Accent3 5 2 2 4" xfId="1478"/>
    <cellStyle name="40% - Accent3 5 2 3" xfId="1479"/>
    <cellStyle name="40% - Accent3 5 2 3 2" xfId="1480"/>
    <cellStyle name="40% - Accent3 5 2 4" xfId="1481"/>
    <cellStyle name="40% - Accent3 5 2 5" xfId="1482"/>
    <cellStyle name="40% - Accent3 5 2 6" xfId="1483"/>
    <cellStyle name="40% - Accent3 5 3" xfId="1484"/>
    <cellStyle name="40% - Accent3 5 3 2" xfId="1485"/>
    <cellStyle name="40% - Accent3 5 3 2 2" xfId="1486"/>
    <cellStyle name="40% - Accent3 5 3 3" xfId="1487"/>
    <cellStyle name="40% - Accent3 5 3 4" xfId="1488"/>
    <cellStyle name="40% - Accent3 5 4" xfId="1489"/>
    <cellStyle name="40% - Accent3 5 4 2" xfId="1490"/>
    <cellStyle name="40% - Accent3 5 4 2 2" xfId="1491"/>
    <cellStyle name="40% - Accent3 5 4 3" xfId="1492"/>
    <cellStyle name="40% - Accent3 5 4 4" xfId="1493"/>
    <cellStyle name="40% - Accent3 5 5" xfId="1494"/>
    <cellStyle name="40% - Accent3 5 5 2" xfId="1495"/>
    <cellStyle name="40% - Accent3 5 6" xfId="1496"/>
    <cellStyle name="40% - Accent3 5 7" xfId="1497"/>
    <cellStyle name="40% - Accent3 5 8" xfId="1498"/>
    <cellStyle name="40% - Accent3 6" xfId="1499"/>
    <cellStyle name="40% - Accent3 6 2" xfId="1500"/>
    <cellStyle name="40% - Accent3 6 2 2" xfId="1501"/>
    <cellStyle name="40% - Accent3 6 2 2 2" xfId="1502"/>
    <cellStyle name="40% - Accent3 6 2 2 2 2" xfId="1503"/>
    <cellStyle name="40% - Accent3 6 2 2 3" xfId="1504"/>
    <cellStyle name="40% - Accent3 6 2 2 4" xfId="1505"/>
    <cellStyle name="40% - Accent3 6 2 3" xfId="1506"/>
    <cellStyle name="40% - Accent3 6 2 3 2" xfId="1507"/>
    <cellStyle name="40% - Accent3 6 2 4" xfId="1508"/>
    <cellStyle name="40% - Accent3 6 2 5" xfId="1509"/>
    <cellStyle name="40% - Accent3 6 2 6" xfId="1510"/>
    <cellStyle name="40% - Accent3 6 3" xfId="1511"/>
    <cellStyle name="40% - Accent3 6 3 2" xfId="1512"/>
    <cellStyle name="40% - Accent3 6 3 2 2" xfId="1513"/>
    <cellStyle name="40% - Accent3 6 3 3" xfId="1514"/>
    <cellStyle name="40% - Accent3 6 3 4" xfId="1515"/>
    <cellStyle name="40% - Accent3 6 4" xfId="1516"/>
    <cellStyle name="40% - Accent3 6 4 2" xfId="1517"/>
    <cellStyle name="40% - Accent3 6 4 2 2" xfId="1518"/>
    <cellStyle name="40% - Accent3 6 4 3" xfId="1519"/>
    <cellStyle name="40% - Accent3 6 4 4" xfId="1520"/>
    <cellStyle name="40% - Accent3 6 5" xfId="1521"/>
    <cellStyle name="40% - Accent3 6 5 2" xfId="1522"/>
    <cellStyle name="40% - Accent3 6 6" xfId="1523"/>
    <cellStyle name="40% - Accent3 6 7" xfId="1524"/>
    <cellStyle name="40% - Accent3 6 8" xfId="1525"/>
    <cellStyle name="40% - Accent3 7" xfId="1526"/>
    <cellStyle name="40% - Accent3 7 2" xfId="1527"/>
    <cellStyle name="40% - Accent3 7 3" xfId="1528"/>
    <cellStyle name="40% - Accent3 7 3 2" xfId="1529"/>
    <cellStyle name="40% - Accent3 7 4" xfId="1530"/>
    <cellStyle name="40% - Accent3 7 5" xfId="1531"/>
    <cellStyle name="40% - Accent3 8" xfId="1532"/>
    <cellStyle name="40% - Accent3 8 2" xfId="1533"/>
    <cellStyle name="40% - Accent3 8 2 2" xfId="1534"/>
    <cellStyle name="40% - Accent3 8 2 2 2" xfId="1535"/>
    <cellStyle name="40% - Accent3 8 2 3" xfId="1536"/>
    <cellStyle name="40% - Accent3 8 2 4" xfId="1537"/>
    <cellStyle name="40% - Accent3 8 3" xfId="1538"/>
    <cellStyle name="40% - Accent3 8 3 2" xfId="1539"/>
    <cellStyle name="40% - Accent3 8 4" xfId="1540"/>
    <cellStyle name="40% - Accent3 8 5" xfId="1541"/>
    <cellStyle name="40% - Accent3 8 6" xfId="1542"/>
    <cellStyle name="40% - Accent3 9" xfId="1543"/>
    <cellStyle name="40% - Accent3 9 2" xfId="1544"/>
    <cellStyle name="40% - Accent3 9 2 2" xfId="1545"/>
    <cellStyle name="40% - Accent3 9 2 2 2" xfId="1546"/>
    <cellStyle name="40% - Accent3 9 2 3" xfId="1547"/>
    <cellStyle name="40% - Accent3 9 2 4" xfId="1548"/>
    <cellStyle name="40% - Accent3 9 3" xfId="1549"/>
    <cellStyle name="40% - Accent3 9 3 2" xfId="1550"/>
    <cellStyle name="40% - Accent3 9 4" xfId="1551"/>
    <cellStyle name="40% - Accent3 9 5" xfId="1552"/>
    <cellStyle name="40% - Accent3 9 6" xfId="1553"/>
    <cellStyle name="40% - Accent4 10" xfId="1554"/>
    <cellStyle name="40% - Accent4 10 2" xfId="1555"/>
    <cellStyle name="40% - Accent4 10 2 2" xfId="1556"/>
    <cellStyle name="40% - Accent4 10 3" xfId="1557"/>
    <cellStyle name="40% - Accent4 10 4" xfId="1558"/>
    <cellStyle name="40% - Accent4 10 5" xfId="1559"/>
    <cellStyle name="40% - Accent4 11" xfId="1560"/>
    <cellStyle name="40% - Accent4 11 2" xfId="1561"/>
    <cellStyle name="40% - Accent4 11 2 2" xfId="1562"/>
    <cellStyle name="40% - Accent4 11 3" xfId="1563"/>
    <cellStyle name="40% - Accent4 11 4" xfId="1564"/>
    <cellStyle name="40% - Accent4 11 5" xfId="1565"/>
    <cellStyle name="40% - Accent4 12" xfId="1566"/>
    <cellStyle name="40% - Accent4 12 2" xfId="1567"/>
    <cellStyle name="40% - Accent4 12 2 2" xfId="1568"/>
    <cellStyle name="40% - Accent4 12 3" xfId="1569"/>
    <cellStyle name="40% - Accent4 12 4" xfId="1570"/>
    <cellStyle name="40% - Accent4 13" xfId="1571"/>
    <cellStyle name="40% - Accent4 13 2" xfId="1572"/>
    <cellStyle name="40% - Accent4 14" xfId="1573"/>
    <cellStyle name="40% - Accent4 15" xfId="1574"/>
    <cellStyle name="40% - Accent4 16" xfId="1575"/>
    <cellStyle name="40% - Accent4 17" xfId="1576"/>
    <cellStyle name="40% - Accent4 2" xfId="1577"/>
    <cellStyle name="40% - Accent4 2 2" xfId="1578"/>
    <cellStyle name="40% - Accent4 2 3" xfId="1579"/>
    <cellStyle name="40% - Accent4 3" xfId="1580"/>
    <cellStyle name="40% - Accent4 3 2" xfId="1581"/>
    <cellStyle name="40% - Accent4 3 2 2" xfId="1582"/>
    <cellStyle name="40% - Accent4 3 2 2 2" xfId="1583"/>
    <cellStyle name="40% - Accent4 3 2 2 2 2" xfId="1584"/>
    <cellStyle name="40% - Accent4 3 2 2 3" xfId="1585"/>
    <cellStyle name="40% - Accent4 3 2 2 4" xfId="1586"/>
    <cellStyle name="40% - Accent4 3 2 3" xfId="1587"/>
    <cellStyle name="40% - Accent4 3 2 3 2" xfId="1588"/>
    <cellStyle name="40% - Accent4 3 2 3 2 2" xfId="1589"/>
    <cellStyle name="40% - Accent4 3 2 3 3" xfId="1590"/>
    <cellStyle name="40% - Accent4 3 2 3 4" xfId="1591"/>
    <cellStyle name="40% - Accent4 3 2 4" xfId="1592"/>
    <cellStyle name="40% - Accent4 3 2 4 2" xfId="1593"/>
    <cellStyle name="40% - Accent4 3 2 5" xfId="1594"/>
    <cellStyle name="40% - Accent4 3 2 6" xfId="1595"/>
    <cellStyle name="40% - Accent4 3 2 7" xfId="1596"/>
    <cellStyle name="40% - Accent4 3 3" xfId="1597"/>
    <cellStyle name="40% - Accent4 3 3 2" xfId="1598"/>
    <cellStyle name="40% - Accent4 3 3 2 2" xfId="1599"/>
    <cellStyle name="40% - Accent4 3 3 3" xfId="1600"/>
    <cellStyle name="40% - Accent4 3 3 4" xfId="1601"/>
    <cellStyle name="40% - Accent4 3 4" xfId="1602"/>
    <cellStyle name="40% - Accent4 3 4 2" xfId="1603"/>
    <cellStyle name="40% - Accent4 3 4 2 2" xfId="1604"/>
    <cellStyle name="40% - Accent4 3 4 3" xfId="1605"/>
    <cellStyle name="40% - Accent4 3 4 4" xfId="1606"/>
    <cellStyle name="40% - Accent4 3 5" xfId="1607"/>
    <cellStyle name="40% - Accent4 3 5 2" xfId="1608"/>
    <cellStyle name="40% - Accent4 3 6" xfId="1609"/>
    <cellStyle name="40% - Accent4 3 7" xfId="1610"/>
    <cellStyle name="40% - Accent4 3 8" xfId="1611"/>
    <cellStyle name="40% - Accent4 4" xfId="1612"/>
    <cellStyle name="40% - Accent4 4 2" xfId="1613"/>
    <cellStyle name="40% - Accent4 4 2 2" xfId="1614"/>
    <cellStyle name="40% - Accent4 4 2 2 2" xfId="1615"/>
    <cellStyle name="40% - Accent4 4 2 2 2 2" xfId="1616"/>
    <cellStyle name="40% - Accent4 4 2 2 3" xfId="1617"/>
    <cellStyle name="40% - Accent4 4 2 2 4" xfId="1618"/>
    <cellStyle name="40% - Accent4 4 2 3" xfId="1619"/>
    <cellStyle name="40% - Accent4 4 2 3 2" xfId="1620"/>
    <cellStyle name="40% - Accent4 4 2 3 2 2" xfId="1621"/>
    <cellStyle name="40% - Accent4 4 2 3 3" xfId="1622"/>
    <cellStyle name="40% - Accent4 4 2 3 4" xfId="1623"/>
    <cellStyle name="40% - Accent4 4 2 4" xfId="1624"/>
    <cellStyle name="40% - Accent4 4 2 4 2" xfId="1625"/>
    <cellStyle name="40% - Accent4 4 2 5" xfId="1626"/>
    <cellStyle name="40% - Accent4 4 2 6" xfId="1627"/>
    <cellStyle name="40% - Accent4 4 2 7" xfId="1628"/>
    <cellStyle name="40% - Accent4 4 3" xfId="1629"/>
    <cellStyle name="40% - Accent4 4 3 2" xfId="1630"/>
    <cellStyle name="40% - Accent4 4 3 2 2" xfId="1631"/>
    <cellStyle name="40% - Accent4 4 3 3" xfId="1632"/>
    <cellStyle name="40% - Accent4 4 3 4" xfId="1633"/>
    <cellStyle name="40% - Accent4 4 4" xfId="1634"/>
    <cellStyle name="40% - Accent4 4 4 2" xfId="1635"/>
    <cellStyle name="40% - Accent4 4 4 2 2" xfId="1636"/>
    <cellStyle name="40% - Accent4 4 4 3" xfId="1637"/>
    <cellStyle name="40% - Accent4 4 4 4" xfId="1638"/>
    <cellStyle name="40% - Accent4 4 5" xfId="1639"/>
    <cellStyle name="40% - Accent4 4 5 2" xfId="1640"/>
    <cellStyle name="40% - Accent4 4 6" xfId="1641"/>
    <cellStyle name="40% - Accent4 4 7" xfId="1642"/>
    <cellStyle name="40% - Accent4 4 8" xfId="1643"/>
    <cellStyle name="40% - Accent4 5" xfId="1644"/>
    <cellStyle name="40% - Accent4 5 2" xfId="1645"/>
    <cellStyle name="40% - Accent4 5 2 2" xfId="1646"/>
    <cellStyle name="40% - Accent4 5 2 2 2" xfId="1647"/>
    <cellStyle name="40% - Accent4 5 2 2 2 2" xfId="1648"/>
    <cellStyle name="40% - Accent4 5 2 2 3" xfId="1649"/>
    <cellStyle name="40% - Accent4 5 2 2 4" xfId="1650"/>
    <cellStyle name="40% - Accent4 5 2 3" xfId="1651"/>
    <cellStyle name="40% - Accent4 5 2 3 2" xfId="1652"/>
    <cellStyle name="40% - Accent4 5 2 4" xfId="1653"/>
    <cellStyle name="40% - Accent4 5 2 5" xfId="1654"/>
    <cellStyle name="40% - Accent4 5 2 6" xfId="1655"/>
    <cellStyle name="40% - Accent4 5 3" xfId="1656"/>
    <cellStyle name="40% - Accent4 5 3 2" xfId="1657"/>
    <cellStyle name="40% - Accent4 5 3 2 2" xfId="1658"/>
    <cellStyle name="40% - Accent4 5 3 3" xfId="1659"/>
    <cellStyle name="40% - Accent4 5 3 4" xfId="1660"/>
    <cellStyle name="40% - Accent4 5 4" xfId="1661"/>
    <cellStyle name="40% - Accent4 5 4 2" xfId="1662"/>
    <cellStyle name="40% - Accent4 5 4 2 2" xfId="1663"/>
    <cellStyle name="40% - Accent4 5 4 3" xfId="1664"/>
    <cellStyle name="40% - Accent4 5 4 4" xfId="1665"/>
    <cellStyle name="40% - Accent4 5 5" xfId="1666"/>
    <cellStyle name="40% - Accent4 5 5 2" xfId="1667"/>
    <cellStyle name="40% - Accent4 5 6" xfId="1668"/>
    <cellStyle name="40% - Accent4 5 7" xfId="1669"/>
    <cellStyle name="40% - Accent4 5 8" xfId="1670"/>
    <cellStyle name="40% - Accent4 6" xfId="1671"/>
    <cellStyle name="40% - Accent4 6 2" xfId="1672"/>
    <cellStyle name="40% - Accent4 6 2 2" xfId="1673"/>
    <cellStyle name="40% - Accent4 6 2 2 2" xfId="1674"/>
    <cellStyle name="40% - Accent4 6 2 2 2 2" xfId="1675"/>
    <cellStyle name="40% - Accent4 6 2 2 3" xfId="1676"/>
    <cellStyle name="40% - Accent4 6 2 2 4" xfId="1677"/>
    <cellStyle name="40% - Accent4 6 2 3" xfId="1678"/>
    <cellStyle name="40% - Accent4 6 2 3 2" xfId="1679"/>
    <cellStyle name="40% - Accent4 6 2 4" xfId="1680"/>
    <cellStyle name="40% - Accent4 6 2 5" xfId="1681"/>
    <cellStyle name="40% - Accent4 6 2 6" xfId="1682"/>
    <cellStyle name="40% - Accent4 6 3" xfId="1683"/>
    <cellStyle name="40% - Accent4 6 3 2" xfId="1684"/>
    <cellStyle name="40% - Accent4 6 3 2 2" xfId="1685"/>
    <cellStyle name="40% - Accent4 6 3 3" xfId="1686"/>
    <cellStyle name="40% - Accent4 6 3 4" xfId="1687"/>
    <cellStyle name="40% - Accent4 6 4" xfId="1688"/>
    <cellStyle name="40% - Accent4 6 4 2" xfId="1689"/>
    <cellStyle name="40% - Accent4 6 4 2 2" xfId="1690"/>
    <cellStyle name="40% - Accent4 6 4 3" xfId="1691"/>
    <cellStyle name="40% - Accent4 6 4 4" xfId="1692"/>
    <cellStyle name="40% - Accent4 6 5" xfId="1693"/>
    <cellStyle name="40% - Accent4 6 5 2" xfId="1694"/>
    <cellStyle name="40% - Accent4 6 6" xfId="1695"/>
    <cellStyle name="40% - Accent4 6 7" xfId="1696"/>
    <cellStyle name="40% - Accent4 6 8" xfId="1697"/>
    <cellStyle name="40% - Accent4 7" xfId="1698"/>
    <cellStyle name="40% - Accent4 7 2" xfId="1699"/>
    <cellStyle name="40% - Accent4 7 3" xfId="1700"/>
    <cellStyle name="40% - Accent4 7 3 2" xfId="1701"/>
    <cellStyle name="40% - Accent4 7 4" xfId="1702"/>
    <cellStyle name="40% - Accent4 7 5" xfId="1703"/>
    <cellStyle name="40% - Accent4 8" xfId="1704"/>
    <cellStyle name="40% - Accent4 8 2" xfId="1705"/>
    <cellStyle name="40% - Accent4 8 2 2" xfId="1706"/>
    <cellStyle name="40% - Accent4 8 2 2 2" xfId="1707"/>
    <cellStyle name="40% - Accent4 8 2 3" xfId="1708"/>
    <cellStyle name="40% - Accent4 8 2 4" xfId="1709"/>
    <cellStyle name="40% - Accent4 8 3" xfId="1710"/>
    <cellStyle name="40% - Accent4 8 3 2" xfId="1711"/>
    <cellStyle name="40% - Accent4 8 4" xfId="1712"/>
    <cellStyle name="40% - Accent4 8 5" xfId="1713"/>
    <cellStyle name="40% - Accent4 8 6" xfId="1714"/>
    <cellStyle name="40% - Accent4 9" xfId="1715"/>
    <cellStyle name="40% - Accent4 9 2" xfId="1716"/>
    <cellStyle name="40% - Accent4 9 2 2" xfId="1717"/>
    <cellStyle name="40% - Accent4 9 2 2 2" xfId="1718"/>
    <cellStyle name="40% - Accent4 9 2 3" xfId="1719"/>
    <cellStyle name="40% - Accent4 9 2 4" xfId="1720"/>
    <cellStyle name="40% - Accent4 9 3" xfId="1721"/>
    <cellStyle name="40% - Accent4 9 3 2" xfId="1722"/>
    <cellStyle name="40% - Accent4 9 4" xfId="1723"/>
    <cellStyle name="40% - Accent4 9 5" xfId="1724"/>
    <cellStyle name="40% - Accent4 9 6" xfId="1725"/>
    <cellStyle name="40% - Accent5 10" xfId="1726"/>
    <cellStyle name="40% - Accent5 10 2" xfId="1727"/>
    <cellStyle name="40% - Accent5 10 2 2" xfId="1728"/>
    <cellStyle name="40% - Accent5 10 3" xfId="1729"/>
    <cellStyle name="40% - Accent5 10 4" xfId="1730"/>
    <cellStyle name="40% - Accent5 10 5" xfId="1731"/>
    <cellStyle name="40% - Accent5 11" xfId="1732"/>
    <cellStyle name="40% - Accent5 11 2" xfId="1733"/>
    <cellStyle name="40% - Accent5 11 2 2" xfId="1734"/>
    <cellStyle name="40% - Accent5 11 3" xfId="1735"/>
    <cellStyle name="40% - Accent5 11 4" xfId="1736"/>
    <cellStyle name="40% - Accent5 11 5" xfId="1737"/>
    <cellStyle name="40% - Accent5 12" xfId="1738"/>
    <cellStyle name="40% - Accent5 12 2" xfId="1739"/>
    <cellStyle name="40% - Accent5 12 2 2" xfId="1740"/>
    <cellStyle name="40% - Accent5 12 3" xfId="1741"/>
    <cellStyle name="40% - Accent5 12 4" xfId="1742"/>
    <cellStyle name="40% - Accent5 13" xfId="1743"/>
    <cellStyle name="40% - Accent5 13 2" xfId="1744"/>
    <cellStyle name="40% - Accent5 14" xfId="1745"/>
    <cellStyle name="40% - Accent5 15" xfId="1746"/>
    <cellStyle name="40% - Accent5 16" xfId="1747"/>
    <cellStyle name="40% - Accent5 17" xfId="1748"/>
    <cellStyle name="40% - Accent5 2" xfId="1749"/>
    <cellStyle name="40% - Accent5 2 2" xfId="1750"/>
    <cellStyle name="40% - Accent5 2 3" xfId="1751"/>
    <cellStyle name="40% - Accent5 3" xfId="1752"/>
    <cellStyle name="40% - Accent5 3 2" xfId="1753"/>
    <cellStyle name="40% - Accent5 3 2 2" xfId="1754"/>
    <cellStyle name="40% - Accent5 3 2 2 2" xfId="1755"/>
    <cellStyle name="40% - Accent5 3 2 2 2 2" xfId="1756"/>
    <cellStyle name="40% - Accent5 3 2 2 3" xfId="1757"/>
    <cellStyle name="40% - Accent5 3 2 2 4" xfId="1758"/>
    <cellStyle name="40% - Accent5 3 2 3" xfId="1759"/>
    <cellStyle name="40% - Accent5 3 2 3 2" xfId="1760"/>
    <cellStyle name="40% - Accent5 3 2 3 2 2" xfId="1761"/>
    <cellStyle name="40% - Accent5 3 2 3 3" xfId="1762"/>
    <cellStyle name="40% - Accent5 3 2 3 4" xfId="1763"/>
    <cellStyle name="40% - Accent5 3 2 4" xfId="1764"/>
    <cellStyle name="40% - Accent5 3 2 4 2" xfId="1765"/>
    <cellStyle name="40% - Accent5 3 2 5" xfId="1766"/>
    <cellStyle name="40% - Accent5 3 2 6" xfId="1767"/>
    <cellStyle name="40% - Accent5 3 2 7" xfId="1768"/>
    <cellStyle name="40% - Accent5 3 3" xfId="1769"/>
    <cellStyle name="40% - Accent5 3 3 2" xfId="1770"/>
    <cellStyle name="40% - Accent5 3 3 2 2" xfId="1771"/>
    <cellStyle name="40% - Accent5 3 3 3" xfId="1772"/>
    <cellStyle name="40% - Accent5 3 3 4" xfId="1773"/>
    <cellStyle name="40% - Accent5 3 4" xfId="1774"/>
    <cellStyle name="40% - Accent5 3 4 2" xfId="1775"/>
    <cellStyle name="40% - Accent5 3 4 2 2" xfId="1776"/>
    <cellStyle name="40% - Accent5 3 4 3" xfId="1777"/>
    <cellStyle name="40% - Accent5 3 4 4" xfId="1778"/>
    <cellStyle name="40% - Accent5 3 5" xfId="1779"/>
    <cellStyle name="40% - Accent5 3 5 2" xfId="1780"/>
    <cellStyle name="40% - Accent5 3 6" xfId="1781"/>
    <cellStyle name="40% - Accent5 3 7" xfId="1782"/>
    <cellStyle name="40% - Accent5 3 8" xfId="1783"/>
    <cellStyle name="40% - Accent5 4" xfId="1784"/>
    <cellStyle name="40% - Accent5 4 2" xfId="1785"/>
    <cellStyle name="40% - Accent5 4 2 2" xfId="1786"/>
    <cellStyle name="40% - Accent5 4 2 2 2" xfId="1787"/>
    <cellStyle name="40% - Accent5 4 2 2 2 2" xfId="1788"/>
    <cellStyle name="40% - Accent5 4 2 2 3" xfId="1789"/>
    <cellStyle name="40% - Accent5 4 2 2 4" xfId="1790"/>
    <cellStyle name="40% - Accent5 4 2 3" xfId="1791"/>
    <cellStyle name="40% - Accent5 4 2 3 2" xfId="1792"/>
    <cellStyle name="40% - Accent5 4 2 3 2 2" xfId="1793"/>
    <cellStyle name="40% - Accent5 4 2 3 3" xfId="1794"/>
    <cellStyle name="40% - Accent5 4 2 3 4" xfId="1795"/>
    <cellStyle name="40% - Accent5 4 2 4" xfId="1796"/>
    <cellStyle name="40% - Accent5 4 2 4 2" xfId="1797"/>
    <cellStyle name="40% - Accent5 4 2 5" xfId="1798"/>
    <cellStyle name="40% - Accent5 4 2 6" xfId="1799"/>
    <cellStyle name="40% - Accent5 4 2 7" xfId="1800"/>
    <cellStyle name="40% - Accent5 4 3" xfId="1801"/>
    <cellStyle name="40% - Accent5 4 3 2" xfId="1802"/>
    <cellStyle name="40% - Accent5 4 3 2 2" xfId="1803"/>
    <cellStyle name="40% - Accent5 4 3 3" xfId="1804"/>
    <cellStyle name="40% - Accent5 4 3 4" xfId="1805"/>
    <cellStyle name="40% - Accent5 4 4" xfId="1806"/>
    <cellStyle name="40% - Accent5 4 4 2" xfId="1807"/>
    <cellStyle name="40% - Accent5 4 4 2 2" xfId="1808"/>
    <cellStyle name="40% - Accent5 4 4 3" xfId="1809"/>
    <cellStyle name="40% - Accent5 4 4 4" xfId="1810"/>
    <cellStyle name="40% - Accent5 4 5" xfId="1811"/>
    <cellStyle name="40% - Accent5 4 5 2" xfId="1812"/>
    <cellStyle name="40% - Accent5 4 6" xfId="1813"/>
    <cellStyle name="40% - Accent5 4 7" xfId="1814"/>
    <cellStyle name="40% - Accent5 4 8" xfId="1815"/>
    <cellStyle name="40% - Accent5 5" xfId="1816"/>
    <cellStyle name="40% - Accent5 5 2" xfId="1817"/>
    <cellStyle name="40% - Accent5 5 2 2" xfId="1818"/>
    <cellStyle name="40% - Accent5 5 2 2 2" xfId="1819"/>
    <cellStyle name="40% - Accent5 5 2 2 2 2" xfId="1820"/>
    <cellStyle name="40% - Accent5 5 2 2 3" xfId="1821"/>
    <cellStyle name="40% - Accent5 5 2 2 4" xfId="1822"/>
    <cellStyle name="40% - Accent5 5 2 3" xfId="1823"/>
    <cellStyle name="40% - Accent5 5 2 3 2" xfId="1824"/>
    <cellStyle name="40% - Accent5 5 2 4" xfId="1825"/>
    <cellStyle name="40% - Accent5 5 2 5" xfId="1826"/>
    <cellStyle name="40% - Accent5 5 2 6" xfId="1827"/>
    <cellStyle name="40% - Accent5 5 3" xfId="1828"/>
    <cellStyle name="40% - Accent5 5 3 2" xfId="1829"/>
    <cellStyle name="40% - Accent5 5 3 2 2" xfId="1830"/>
    <cellStyle name="40% - Accent5 5 3 3" xfId="1831"/>
    <cellStyle name="40% - Accent5 5 3 4" xfId="1832"/>
    <cellStyle name="40% - Accent5 5 4" xfId="1833"/>
    <cellStyle name="40% - Accent5 5 4 2" xfId="1834"/>
    <cellStyle name="40% - Accent5 5 4 2 2" xfId="1835"/>
    <cellStyle name="40% - Accent5 5 4 3" xfId="1836"/>
    <cellStyle name="40% - Accent5 5 4 4" xfId="1837"/>
    <cellStyle name="40% - Accent5 5 5" xfId="1838"/>
    <cellStyle name="40% - Accent5 5 5 2" xfId="1839"/>
    <cellStyle name="40% - Accent5 5 6" xfId="1840"/>
    <cellStyle name="40% - Accent5 5 7" xfId="1841"/>
    <cellStyle name="40% - Accent5 5 8" xfId="1842"/>
    <cellStyle name="40% - Accent5 6" xfId="1843"/>
    <cellStyle name="40% - Accent5 6 2" xfId="1844"/>
    <cellStyle name="40% - Accent5 6 2 2" xfId="1845"/>
    <cellStyle name="40% - Accent5 6 2 2 2" xfId="1846"/>
    <cellStyle name="40% - Accent5 6 2 2 2 2" xfId="1847"/>
    <cellStyle name="40% - Accent5 6 2 2 3" xfId="1848"/>
    <cellStyle name="40% - Accent5 6 2 2 4" xfId="1849"/>
    <cellStyle name="40% - Accent5 6 2 3" xfId="1850"/>
    <cellStyle name="40% - Accent5 6 2 3 2" xfId="1851"/>
    <cellStyle name="40% - Accent5 6 2 4" xfId="1852"/>
    <cellStyle name="40% - Accent5 6 2 5" xfId="1853"/>
    <cellStyle name="40% - Accent5 6 2 6" xfId="1854"/>
    <cellStyle name="40% - Accent5 6 3" xfId="1855"/>
    <cellStyle name="40% - Accent5 6 3 2" xfId="1856"/>
    <cellStyle name="40% - Accent5 6 3 2 2" xfId="1857"/>
    <cellStyle name="40% - Accent5 6 3 3" xfId="1858"/>
    <cellStyle name="40% - Accent5 6 3 4" xfId="1859"/>
    <cellStyle name="40% - Accent5 6 4" xfId="1860"/>
    <cellStyle name="40% - Accent5 6 4 2" xfId="1861"/>
    <cellStyle name="40% - Accent5 6 4 2 2" xfId="1862"/>
    <cellStyle name="40% - Accent5 6 4 3" xfId="1863"/>
    <cellStyle name="40% - Accent5 6 4 4" xfId="1864"/>
    <cellStyle name="40% - Accent5 6 5" xfId="1865"/>
    <cellStyle name="40% - Accent5 6 5 2" xfId="1866"/>
    <cellStyle name="40% - Accent5 6 6" xfId="1867"/>
    <cellStyle name="40% - Accent5 6 7" xfId="1868"/>
    <cellStyle name="40% - Accent5 6 8" xfId="1869"/>
    <cellStyle name="40% - Accent5 7" xfId="1870"/>
    <cellStyle name="40% - Accent5 7 2" xfId="1871"/>
    <cellStyle name="40% - Accent5 7 3" xfId="1872"/>
    <cellStyle name="40% - Accent5 7 3 2" xfId="1873"/>
    <cellStyle name="40% - Accent5 7 4" xfId="1874"/>
    <cellStyle name="40% - Accent5 7 5" xfId="1875"/>
    <cellStyle name="40% - Accent5 8" xfId="1876"/>
    <cellStyle name="40% - Accent5 8 2" xfId="1877"/>
    <cellStyle name="40% - Accent5 8 2 2" xfId="1878"/>
    <cellStyle name="40% - Accent5 8 2 2 2" xfId="1879"/>
    <cellStyle name="40% - Accent5 8 2 3" xfId="1880"/>
    <cellStyle name="40% - Accent5 8 2 4" xfId="1881"/>
    <cellStyle name="40% - Accent5 8 3" xfId="1882"/>
    <cellStyle name="40% - Accent5 8 3 2" xfId="1883"/>
    <cellStyle name="40% - Accent5 8 4" xfId="1884"/>
    <cellStyle name="40% - Accent5 8 5" xfId="1885"/>
    <cellStyle name="40% - Accent5 8 6" xfId="1886"/>
    <cellStyle name="40% - Accent5 9" xfId="1887"/>
    <cellStyle name="40% - Accent5 9 2" xfId="1888"/>
    <cellStyle name="40% - Accent5 9 2 2" xfId="1889"/>
    <cellStyle name="40% - Accent5 9 2 2 2" xfId="1890"/>
    <cellStyle name="40% - Accent5 9 2 3" xfId="1891"/>
    <cellStyle name="40% - Accent5 9 2 4" xfId="1892"/>
    <cellStyle name="40% - Accent5 9 3" xfId="1893"/>
    <cellStyle name="40% - Accent5 9 3 2" xfId="1894"/>
    <cellStyle name="40% - Accent5 9 4" xfId="1895"/>
    <cellStyle name="40% - Accent5 9 5" xfId="1896"/>
    <cellStyle name="40% - Accent5 9 6" xfId="1897"/>
    <cellStyle name="40% - Accent6 10" xfId="1898"/>
    <cellStyle name="40% - Accent6 10 2" xfId="1899"/>
    <cellStyle name="40% - Accent6 10 2 2" xfId="1900"/>
    <cellStyle name="40% - Accent6 10 3" xfId="1901"/>
    <cellStyle name="40% - Accent6 10 4" xfId="1902"/>
    <cellStyle name="40% - Accent6 10 5" xfId="1903"/>
    <cellStyle name="40% - Accent6 11" xfId="1904"/>
    <cellStyle name="40% - Accent6 11 2" xfId="1905"/>
    <cellStyle name="40% - Accent6 11 2 2" xfId="1906"/>
    <cellStyle name="40% - Accent6 11 3" xfId="1907"/>
    <cellStyle name="40% - Accent6 11 4" xfId="1908"/>
    <cellStyle name="40% - Accent6 11 5" xfId="1909"/>
    <cellStyle name="40% - Accent6 12" xfId="1910"/>
    <cellStyle name="40% - Accent6 12 2" xfId="1911"/>
    <cellStyle name="40% - Accent6 12 2 2" xfId="1912"/>
    <cellStyle name="40% - Accent6 12 3" xfId="1913"/>
    <cellStyle name="40% - Accent6 12 4" xfId="1914"/>
    <cellStyle name="40% - Accent6 13" xfId="1915"/>
    <cellStyle name="40% - Accent6 13 2" xfId="1916"/>
    <cellStyle name="40% - Accent6 14" xfId="1917"/>
    <cellStyle name="40% - Accent6 15" xfId="1918"/>
    <cellStyle name="40% - Accent6 16" xfId="1919"/>
    <cellStyle name="40% - Accent6 17" xfId="1920"/>
    <cellStyle name="40% - Accent6 2" xfId="1921"/>
    <cellStyle name="40% - Accent6 2 2" xfId="1922"/>
    <cellStyle name="40% - Accent6 2 3" xfId="1923"/>
    <cellStyle name="40% - Accent6 3" xfId="1924"/>
    <cellStyle name="40% - Accent6 3 2" xfId="1925"/>
    <cellStyle name="40% - Accent6 3 2 2" xfId="1926"/>
    <cellStyle name="40% - Accent6 3 2 2 2" xfId="1927"/>
    <cellStyle name="40% - Accent6 3 2 2 2 2" xfId="1928"/>
    <cellStyle name="40% - Accent6 3 2 2 3" xfId="1929"/>
    <cellStyle name="40% - Accent6 3 2 2 4" xfId="1930"/>
    <cellStyle name="40% - Accent6 3 2 3" xfId="1931"/>
    <cellStyle name="40% - Accent6 3 2 3 2" xfId="1932"/>
    <cellStyle name="40% - Accent6 3 2 3 2 2" xfId="1933"/>
    <cellStyle name="40% - Accent6 3 2 3 3" xfId="1934"/>
    <cellStyle name="40% - Accent6 3 2 3 4" xfId="1935"/>
    <cellStyle name="40% - Accent6 3 2 4" xfId="1936"/>
    <cellStyle name="40% - Accent6 3 2 4 2" xfId="1937"/>
    <cellStyle name="40% - Accent6 3 2 5" xfId="1938"/>
    <cellStyle name="40% - Accent6 3 2 6" xfId="1939"/>
    <cellStyle name="40% - Accent6 3 2 7" xfId="1940"/>
    <cellStyle name="40% - Accent6 3 3" xfId="1941"/>
    <cellStyle name="40% - Accent6 3 3 2" xfId="1942"/>
    <cellStyle name="40% - Accent6 3 3 2 2" xfId="1943"/>
    <cellStyle name="40% - Accent6 3 3 3" xfId="1944"/>
    <cellStyle name="40% - Accent6 3 3 4" xfId="1945"/>
    <cellStyle name="40% - Accent6 3 4" xfId="1946"/>
    <cellStyle name="40% - Accent6 3 4 2" xfId="1947"/>
    <cellStyle name="40% - Accent6 3 4 2 2" xfId="1948"/>
    <cellStyle name="40% - Accent6 3 4 3" xfId="1949"/>
    <cellStyle name="40% - Accent6 3 4 4" xfId="1950"/>
    <cellStyle name="40% - Accent6 3 5" xfId="1951"/>
    <cellStyle name="40% - Accent6 3 5 2" xfId="1952"/>
    <cellStyle name="40% - Accent6 3 6" xfId="1953"/>
    <cellStyle name="40% - Accent6 3 7" xfId="1954"/>
    <cellStyle name="40% - Accent6 3 8" xfId="1955"/>
    <cellStyle name="40% - Accent6 4" xfId="1956"/>
    <cellStyle name="40% - Accent6 4 2" xfId="1957"/>
    <cellStyle name="40% - Accent6 4 2 2" xfId="1958"/>
    <cellStyle name="40% - Accent6 4 2 2 2" xfId="1959"/>
    <cellStyle name="40% - Accent6 4 2 2 2 2" xfId="1960"/>
    <cellStyle name="40% - Accent6 4 2 2 3" xfId="1961"/>
    <cellStyle name="40% - Accent6 4 2 2 4" xfId="1962"/>
    <cellStyle name="40% - Accent6 4 2 3" xfId="1963"/>
    <cellStyle name="40% - Accent6 4 2 3 2" xfId="1964"/>
    <cellStyle name="40% - Accent6 4 2 3 2 2" xfId="1965"/>
    <cellStyle name="40% - Accent6 4 2 3 3" xfId="1966"/>
    <cellStyle name="40% - Accent6 4 2 3 4" xfId="1967"/>
    <cellStyle name="40% - Accent6 4 2 4" xfId="1968"/>
    <cellStyle name="40% - Accent6 4 2 4 2" xfId="1969"/>
    <cellStyle name="40% - Accent6 4 2 5" xfId="1970"/>
    <cellStyle name="40% - Accent6 4 2 6" xfId="1971"/>
    <cellStyle name="40% - Accent6 4 2 7" xfId="1972"/>
    <cellStyle name="40% - Accent6 4 3" xfId="1973"/>
    <cellStyle name="40% - Accent6 4 3 2" xfId="1974"/>
    <cellStyle name="40% - Accent6 4 3 2 2" xfId="1975"/>
    <cellStyle name="40% - Accent6 4 3 3" xfId="1976"/>
    <cellStyle name="40% - Accent6 4 3 4" xfId="1977"/>
    <cellStyle name="40% - Accent6 4 4" xfId="1978"/>
    <cellStyle name="40% - Accent6 4 4 2" xfId="1979"/>
    <cellStyle name="40% - Accent6 4 4 2 2" xfId="1980"/>
    <cellStyle name="40% - Accent6 4 4 3" xfId="1981"/>
    <cellStyle name="40% - Accent6 4 4 4" xfId="1982"/>
    <cellStyle name="40% - Accent6 4 5" xfId="1983"/>
    <cellStyle name="40% - Accent6 4 5 2" xfId="1984"/>
    <cellStyle name="40% - Accent6 4 6" xfId="1985"/>
    <cellStyle name="40% - Accent6 4 7" xfId="1986"/>
    <cellStyle name="40% - Accent6 4 8" xfId="1987"/>
    <cellStyle name="40% - Accent6 5" xfId="1988"/>
    <cellStyle name="40% - Accent6 5 2" xfId="1989"/>
    <cellStyle name="40% - Accent6 5 2 2" xfId="1990"/>
    <cellStyle name="40% - Accent6 5 2 2 2" xfId="1991"/>
    <cellStyle name="40% - Accent6 5 2 2 2 2" xfId="1992"/>
    <cellStyle name="40% - Accent6 5 2 2 3" xfId="1993"/>
    <cellStyle name="40% - Accent6 5 2 2 4" xfId="1994"/>
    <cellStyle name="40% - Accent6 5 2 3" xfId="1995"/>
    <cellStyle name="40% - Accent6 5 2 3 2" xfId="1996"/>
    <cellStyle name="40% - Accent6 5 2 4" xfId="1997"/>
    <cellStyle name="40% - Accent6 5 2 5" xfId="1998"/>
    <cellStyle name="40% - Accent6 5 2 6" xfId="1999"/>
    <cellStyle name="40% - Accent6 5 3" xfId="2000"/>
    <cellStyle name="40% - Accent6 5 3 2" xfId="2001"/>
    <cellStyle name="40% - Accent6 5 3 2 2" xfId="2002"/>
    <cellStyle name="40% - Accent6 5 3 3" xfId="2003"/>
    <cellStyle name="40% - Accent6 5 3 4" xfId="2004"/>
    <cellStyle name="40% - Accent6 5 4" xfId="2005"/>
    <cellStyle name="40% - Accent6 5 4 2" xfId="2006"/>
    <cellStyle name="40% - Accent6 5 4 2 2" xfId="2007"/>
    <cellStyle name="40% - Accent6 5 4 3" xfId="2008"/>
    <cellStyle name="40% - Accent6 5 4 4" xfId="2009"/>
    <cellStyle name="40% - Accent6 5 5" xfId="2010"/>
    <cellStyle name="40% - Accent6 5 5 2" xfId="2011"/>
    <cellStyle name="40% - Accent6 5 6" xfId="2012"/>
    <cellStyle name="40% - Accent6 5 7" xfId="2013"/>
    <cellStyle name="40% - Accent6 5 8" xfId="2014"/>
    <cellStyle name="40% - Accent6 6" xfId="2015"/>
    <cellStyle name="40% - Accent6 6 2" xfId="2016"/>
    <cellStyle name="40% - Accent6 6 2 2" xfId="2017"/>
    <cellStyle name="40% - Accent6 6 2 2 2" xfId="2018"/>
    <cellStyle name="40% - Accent6 6 2 2 2 2" xfId="2019"/>
    <cellStyle name="40% - Accent6 6 2 2 3" xfId="2020"/>
    <cellStyle name="40% - Accent6 6 2 2 4" xfId="2021"/>
    <cellStyle name="40% - Accent6 6 2 3" xfId="2022"/>
    <cellStyle name="40% - Accent6 6 2 3 2" xfId="2023"/>
    <cellStyle name="40% - Accent6 6 2 4" xfId="2024"/>
    <cellStyle name="40% - Accent6 6 2 5" xfId="2025"/>
    <cellStyle name="40% - Accent6 6 2 6" xfId="2026"/>
    <cellStyle name="40% - Accent6 6 3" xfId="2027"/>
    <cellStyle name="40% - Accent6 6 3 2" xfId="2028"/>
    <cellStyle name="40% - Accent6 6 3 2 2" xfId="2029"/>
    <cellStyle name="40% - Accent6 6 3 3" xfId="2030"/>
    <cellStyle name="40% - Accent6 6 3 4" xfId="2031"/>
    <cellStyle name="40% - Accent6 6 4" xfId="2032"/>
    <cellStyle name="40% - Accent6 6 4 2" xfId="2033"/>
    <cellStyle name="40% - Accent6 6 4 2 2" xfId="2034"/>
    <cellStyle name="40% - Accent6 6 4 3" xfId="2035"/>
    <cellStyle name="40% - Accent6 6 4 4" xfId="2036"/>
    <cellStyle name="40% - Accent6 6 5" xfId="2037"/>
    <cellStyle name="40% - Accent6 6 5 2" xfId="2038"/>
    <cellStyle name="40% - Accent6 6 6" xfId="2039"/>
    <cellStyle name="40% - Accent6 6 7" xfId="2040"/>
    <cellStyle name="40% - Accent6 6 8" xfId="2041"/>
    <cellStyle name="40% - Accent6 7" xfId="2042"/>
    <cellStyle name="40% - Accent6 7 2" xfId="2043"/>
    <cellStyle name="40% - Accent6 7 3" xfId="2044"/>
    <cellStyle name="40% - Accent6 7 3 2" xfId="2045"/>
    <cellStyle name="40% - Accent6 7 4" xfId="2046"/>
    <cellStyle name="40% - Accent6 7 5" xfId="2047"/>
    <cellStyle name="40% - Accent6 8" xfId="2048"/>
    <cellStyle name="40% - Accent6 8 2" xfId="2049"/>
    <cellStyle name="40% - Accent6 8 2 2" xfId="2050"/>
    <cellStyle name="40% - Accent6 8 2 2 2" xfId="2051"/>
    <cellStyle name="40% - Accent6 8 2 3" xfId="2052"/>
    <cellStyle name="40% - Accent6 8 2 4" xfId="2053"/>
    <cellStyle name="40% - Accent6 8 3" xfId="2054"/>
    <cellStyle name="40% - Accent6 8 3 2" xfId="2055"/>
    <cellStyle name="40% - Accent6 8 4" xfId="2056"/>
    <cellStyle name="40% - Accent6 8 5" xfId="2057"/>
    <cellStyle name="40% - Accent6 8 6" xfId="2058"/>
    <cellStyle name="40% - Accent6 9" xfId="2059"/>
    <cellStyle name="40% - Accent6 9 2" xfId="2060"/>
    <cellStyle name="40% - Accent6 9 2 2" xfId="2061"/>
    <cellStyle name="40% - Accent6 9 2 2 2" xfId="2062"/>
    <cellStyle name="40% - Accent6 9 2 3" xfId="2063"/>
    <cellStyle name="40% - Accent6 9 2 4" xfId="2064"/>
    <cellStyle name="40% - Accent6 9 3" xfId="2065"/>
    <cellStyle name="40% - Accent6 9 3 2" xfId="2066"/>
    <cellStyle name="40% - Accent6 9 4" xfId="2067"/>
    <cellStyle name="40% - Accent6 9 5" xfId="2068"/>
    <cellStyle name="40% - Accent6 9 6" xfId="2069"/>
    <cellStyle name="60% - Accent1 2" xfId="2070"/>
    <cellStyle name="60% - Accent1 2 2" xfId="2071"/>
    <cellStyle name="60% - Accent1 3" xfId="2072"/>
    <cellStyle name="60% - Accent1 4" xfId="2073"/>
    <cellStyle name="60% - Accent1 5" xfId="2074"/>
    <cellStyle name="60% - Accent1 6" xfId="2075"/>
    <cellStyle name="60% - Accent2 2" xfId="2076"/>
    <cellStyle name="60% - Accent2 2 2" xfId="2077"/>
    <cellStyle name="60% - Accent2 3" xfId="2078"/>
    <cellStyle name="60% - Accent2 4" xfId="2079"/>
    <cellStyle name="60% - Accent2 5" xfId="2080"/>
    <cellStyle name="60% - Accent2 6" xfId="2081"/>
    <cellStyle name="60% - Accent3 2" xfId="2082"/>
    <cellStyle name="60% - Accent3 2 2" xfId="2083"/>
    <cellStyle name="60% - Accent3 3" xfId="2084"/>
    <cellStyle name="60% - Accent3 4" xfId="2085"/>
    <cellStyle name="60% - Accent3 5" xfId="2086"/>
    <cellStyle name="60% - Accent3 6" xfId="2087"/>
    <cellStyle name="60% - Accent4 2" xfId="2088"/>
    <cellStyle name="60% - Accent4 2 2" xfId="2089"/>
    <cellStyle name="60% - Accent4 3" xfId="2090"/>
    <cellStyle name="60% - Accent4 4" xfId="2091"/>
    <cellStyle name="60% - Accent4 5" xfId="2092"/>
    <cellStyle name="60% - Accent4 6" xfId="2093"/>
    <cellStyle name="60% - Accent5 2" xfId="2094"/>
    <cellStyle name="60% - Accent5 2 2" xfId="2095"/>
    <cellStyle name="60% - Accent5 3" xfId="2096"/>
    <cellStyle name="60% - Accent5 4" xfId="2097"/>
    <cellStyle name="60% - Accent5 5" xfId="2098"/>
    <cellStyle name="60% - Accent5 6" xfId="2099"/>
    <cellStyle name="60% - Accent6 2" xfId="2100"/>
    <cellStyle name="60% - Accent6 2 2" xfId="2101"/>
    <cellStyle name="60% - Accent6 3" xfId="2102"/>
    <cellStyle name="60% - Accent6 4" xfId="2103"/>
    <cellStyle name="60% - Accent6 5" xfId="2104"/>
    <cellStyle name="60% - Accent6 6" xfId="2105"/>
    <cellStyle name="Accent1 2" xfId="2106"/>
    <cellStyle name="Accent1 2 2" xfId="2107"/>
    <cellStyle name="Accent1 3" xfId="2108"/>
    <cellStyle name="Accent1 4" xfId="2109"/>
    <cellStyle name="Accent1 5" xfId="2110"/>
    <cellStyle name="Accent1 6" xfId="2111"/>
    <cellStyle name="Accent2 2" xfId="2112"/>
    <cellStyle name="Accent2 2 2" xfId="2113"/>
    <cellStyle name="Accent2 3" xfId="2114"/>
    <cellStyle name="Accent2 4" xfId="2115"/>
    <cellStyle name="Accent2 5" xfId="2116"/>
    <cellStyle name="Accent2 6" xfId="2117"/>
    <cellStyle name="Accent3 2" xfId="2118"/>
    <cellStyle name="Accent3 2 2" xfId="2119"/>
    <cellStyle name="Accent3 3" xfId="2120"/>
    <cellStyle name="Accent3 4" xfId="2121"/>
    <cellStyle name="Accent3 5" xfId="2122"/>
    <cellStyle name="Accent3 6" xfId="2123"/>
    <cellStyle name="Accent4 2" xfId="2124"/>
    <cellStyle name="Accent4 2 2" xfId="2125"/>
    <cellStyle name="Accent4 3" xfId="2126"/>
    <cellStyle name="Accent4 4" xfId="2127"/>
    <cellStyle name="Accent4 5" xfId="2128"/>
    <cellStyle name="Accent4 6" xfId="2129"/>
    <cellStyle name="Accent5 2" xfId="2130"/>
    <cellStyle name="Accent5 2 2" xfId="2131"/>
    <cellStyle name="Accent5 3" xfId="2132"/>
    <cellStyle name="Accent5 4" xfId="2133"/>
    <cellStyle name="Accent5 5" xfId="2134"/>
    <cellStyle name="Accent5 6" xfId="2135"/>
    <cellStyle name="Accent6 2" xfId="2136"/>
    <cellStyle name="Accent6 2 2" xfId="2137"/>
    <cellStyle name="Accent6 3" xfId="2138"/>
    <cellStyle name="Accent6 4" xfId="2139"/>
    <cellStyle name="Accent6 5" xfId="2140"/>
    <cellStyle name="Accent6 6" xfId="2141"/>
    <cellStyle name="ArrayHeading" xfId="2142"/>
    <cellStyle name="Bad 2" xfId="2143"/>
    <cellStyle name="Bad 2 2" xfId="2144"/>
    <cellStyle name="Bad 3" xfId="2145"/>
    <cellStyle name="Bad 4" xfId="2146"/>
    <cellStyle name="Bad 5" xfId="2147"/>
    <cellStyle name="Bad 6" xfId="2148"/>
    <cellStyle name="BetweenMacros" xfId="2149"/>
    <cellStyle name="Calc Currency (0)" xfId="2150"/>
    <cellStyle name="Calculation 2" xfId="2151"/>
    <cellStyle name="Calculation 2 2" xfId="2152"/>
    <cellStyle name="Calculation 3" xfId="2153"/>
    <cellStyle name="Calculation 4" xfId="2154"/>
    <cellStyle name="Calculation 5" xfId="2155"/>
    <cellStyle name="Calculation 6" xfId="2156"/>
    <cellStyle name="Check Cell 2" xfId="2157"/>
    <cellStyle name="Check Cell 2 2" xfId="2158"/>
    <cellStyle name="Check Cell 3" xfId="2159"/>
    <cellStyle name="Check Cell 4" xfId="2160"/>
    <cellStyle name="Check Cell 5" xfId="2161"/>
    <cellStyle name="Check Cell 6" xfId="2162"/>
    <cellStyle name="Column total in dollars" xfId="2163"/>
    <cellStyle name="Comma" xfId="1" builtinId="3"/>
    <cellStyle name="Comma  - Style1" xfId="2164"/>
    <cellStyle name="Comma  - Style1 2" xfId="2165"/>
    <cellStyle name="Comma  - Style1 3" xfId="2166"/>
    <cellStyle name="Comma  - Style2" xfId="2167"/>
    <cellStyle name="Comma  - Style2 2" xfId="2168"/>
    <cellStyle name="Comma  - Style2 3" xfId="2169"/>
    <cellStyle name="Comma  - Style3" xfId="2170"/>
    <cellStyle name="Comma  - Style3 2" xfId="2171"/>
    <cellStyle name="Comma  - Style3 3" xfId="2172"/>
    <cellStyle name="Comma  - Style4" xfId="2173"/>
    <cellStyle name="Comma  - Style4 2" xfId="2174"/>
    <cellStyle name="Comma  - Style4 3" xfId="2175"/>
    <cellStyle name="Comma  - Style5" xfId="2176"/>
    <cellStyle name="Comma  - Style5 2" xfId="2177"/>
    <cellStyle name="Comma  - Style5 3" xfId="2178"/>
    <cellStyle name="Comma  - Style6" xfId="2179"/>
    <cellStyle name="Comma  - Style6 2" xfId="2180"/>
    <cellStyle name="Comma  - Style6 3" xfId="2181"/>
    <cellStyle name="Comma  - Style7" xfId="2182"/>
    <cellStyle name="Comma  - Style7 2" xfId="2183"/>
    <cellStyle name="Comma  - Style7 3" xfId="2184"/>
    <cellStyle name="Comma  - Style8" xfId="2185"/>
    <cellStyle name="Comma  - Style8 2" xfId="2186"/>
    <cellStyle name="Comma  - Style8 3" xfId="2187"/>
    <cellStyle name="Comma (0)" xfId="2188"/>
    <cellStyle name="Comma [0] 2" xfId="2189"/>
    <cellStyle name="Comma [0] 2 2" xfId="2190"/>
    <cellStyle name="Comma [0] 3" xfId="2191"/>
    <cellStyle name="Comma 10" xfId="2192"/>
    <cellStyle name="Comma 10 2" xfId="2193"/>
    <cellStyle name="Comma 11" xfId="2194"/>
    <cellStyle name="Comma 11 2" xfId="2195"/>
    <cellStyle name="Comma 11 3" xfId="2196"/>
    <cellStyle name="Comma 12" xfId="2197"/>
    <cellStyle name="Comma 13" xfId="2198"/>
    <cellStyle name="Comma 13 10" xfId="2199"/>
    <cellStyle name="Comma 13 10 2" xfId="2200"/>
    <cellStyle name="Comma 13 10 2 2" xfId="2201"/>
    <cellStyle name="Comma 13 10 3" xfId="2202"/>
    <cellStyle name="Comma 13 10 4" xfId="2203"/>
    <cellStyle name="Comma 13 10 5" xfId="2204"/>
    <cellStyle name="Comma 13 11" xfId="2205"/>
    <cellStyle name="Comma 13 11 2" xfId="2206"/>
    <cellStyle name="Comma 13 11 2 2" xfId="2207"/>
    <cellStyle name="Comma 13 11 3" xfId="2208"/>
    <cellStyle name="Comma 13 11 4" xfId="2209"/>
    <cellStyle name="Comma 13 12" xfId="2210"/>
    <cellStyle name="Comma 13 13" xfId="2211"/>
    <cellStyle name="Comma 13 13 2" xfId="2212"/>
    <cellStyle name="Comma 13 14" xfId="2213"/>
    <cellStyle name="Comma 13 15" xfId="2214"/>
    <cellStyle name="Comma 13 16" xfId="2215"/>
    <cellStyle name="Comma 13 2" xfId="2216"/>
    <cellStyle name="Comma 13 2 10" xfId="2217"/>
    <cellStyle name="Comma 13 2 10 2" xfId="2218"/>
    <cellStyle name="Comma 13 2 10 2 2" xfId="2219"/>
    <cellStyle name="Comma 13 2 10 3" xfId="2220"/>
    <cellStyle name="Comma 13 2 10 4" xfId="2221"/>
    <cellStyle name="Comma 13 2 11" xfId="2222"/>
    <cellStyle name="Comma 13 2 12" xfId="2223"/>
    <cellStyle name="Comma 13 2 12 2" xfId="2224"/>
    <cellStyle name="Comma 13 2 13" xfId="2225"/>
    <cellStyle name="Comma 13 2 14" xfId="2226"/>
    <cellStyle name="Comma 13 2 2" xfId="2227"/>
    <cellStyle name="Comma 13 2 2 2" xfId="2228"/>
    <cellStyle name="Comma 13 2 2 2 2" xfId="2229"/>
    <cellStyle name="Comma 13 2 2 2 3" xfId="2230"/>
    <cellStyle name="Comma 13 2 2 2 3 2" xfId="2231"/>
    <cellStyle name="Comma 13 2 2 2 3 2 2" xfId="2232"/>
    <cellStyle name="Comma 13 2 2 2 3 3" xfId="2233"/>
    <cellStyle name="Comma 13 2 2 2 3 4" xfId="2234"/>
    <cellStyle name="Comma 13 2 2 2 4" xfId="2235"/>
    <cellStyle name="Comma 13 2 2 3" xfId="2236"/>
    <cellStyle name="Comma 13 2 2 3 2" xfId="2237"/>
    <cellStyle name="Comma 13 2 2 4" xfId="2238"/>
    <cellStyle name="Comma 13 2 2 5" xfId="2239"/>
    <cellStyle name="Comma 13 2 2 5 2" xfId="2240"/>
    <cellStyle name="Comma 13 2 2 5 2 2" xfId="2241"/>
    <cellStyle name="Comma 13 2 2 5 3" xfId="2242"/>
    <cellStyle name="Comma 13 2 2 5 4" xfId="2243"/>
    <cellStyle name="Comma 13 2 2 6" xfId="2244"/>
    <cellStyle name="Comma 13 2 2 6 2" xfId="2245"/>
    <cellStyle name="Comma 13 2 2 6 2 2" xfId="2246"/>
    <cellStyle name="Comma 13 2 2 6 3" xfId="2247"/>
    <cellStyle name="Comma 13 2 2 6 4" xfId="2248"/>
    <cellStyle name="Comma 13 2 2 7" xfId="2249"/>
    <cellStyle name="Comma 13 2 3" xfId="2250"/>
    <cellStyle name="Comma 13 2 3 2" xfId="2251"/>
    <cellStyle name="Comma 13 2 3 2 2" xfId="2252"/>
    <cellStyle name="Comma 13 2 3 2 3" xfId="2253"/>
    <cellStyle name="Comma 13 2 3 2 3 2" xfId="2254"/>
    <cellStyle name="Comma 13 2 3 2 3 2 2" xfId="2255"/>
    <cellStyle name="Comma 13 2 3 2 3 3" xfId="2256"/>
    <cellStyle name="Comma 13 2 3 2 3 4" xfId="2257"/>
    <cellStyle name="Comma 13 2 3 2 4" xfId="2258"/>
    <cellStyle name="Comma 13 2 3 3" xfId="2259"/>
    <cellStyle name="Comma 13 2 3 4" xfId="2260"/>
    <cellStyle name="Comma 13 2 3 4 2" xfId="2261"/>
    <cellStyle name="Comma 13 2 3 4 2 2" xfId="2262"/>
    <cellStyle name="Comma 13 2 3 4 3" xfId="2263"/>
    <cellStyle name="Comma 13 2 3 4 4" xfId="2264"/>
    <cellStyle name="Comma 13 2 3 5" xfId="2265"/>
    <cellStyle name="Comma 13 2 4" xfId="2266"/>
    <cellStyle name="Comma 13 2 4 2" xfId="2267"/>
    <cellStyle name="Comma 13 2 4 2 2" xfId="2268"/>
    <cellStyle name="Comma 13 2 4 2 3" xfId="2269"/>
    <cellStyle name="Comma 13 2 4 2 3 2" xfId="2270"/>
    <cellStyle name="Comma 13 2 4 2 3 2 2" xfId="2271"/>
    <cellStyle name="Comma 13 2 4 2 3 3" xfId="2272"/>
    <cellStyle name="Comma 13 2 4 2 3 4" xfId="2273"/>
    <cellStyle name="Comma 13 2 4 2 4" xfId="2274"/>
    <cellStyle name="Comma 13 2 4 3" xfId="2275"/>
    <cellStyle name="Comma 13 2 4 4" xfId="2276"/>
    <cellStyle name="Comma 13 2 4 4 2" xfId="2277"/>
    <cellStyle name="Comma 13 2 4 4 2 2" xfId="2278"/>
    <cellStyle name="Comma 13 2 4 4 3" xfId="2279"/>
    <cellStyle name="Comma 13 2 4 4 4" xfId="2280"/>
    <cellStyle name="Comma 13 2 4 5" xfId="2281"/>
    <cellStyle name="Comma 13 2 5" xfId="2282"/>
    <cellStyle name="Comma 13 2 5 2" xfId="2283"/>
    <cellStyle name="Comma 13 2 5 2 2" xfId="2284"/>
    <cellStyle name="Comma 13 2 5 2 2 2" xfId="2285"/>
    <cellStyle name="Comma 13 2 5 2 2 2 2" xfId="2286"/>
    <cellStyle name="Comma 13 2 5 2 2 3" xfId="2287"/>
    <cellStyle name="Comma 13 2 5 2 2 4" xfId="2288"/>
    <cellStyle name="Comma 13 2 5 2 3" xfId="2289"/>
    <cellStyle name="Comma 13 2 5 3" xfId="2290"/>
    <cellStyle name="Comma 13 2 5 4" xfId="2291"/>
    <cellStyle name="Comma 13 2 5 4 2" xfId="2292"/>
    <cellStyle name="Comma 13 2 5 4 2 2" xfId="2293"/>
    <cellStyle name="Comma 13 2 5 4 3" xfId="2294"/>
    <cellStyle name="Comma 13 2 5 4 4" xfId="2295"/>
    <cellStyle name="Comma 13 2 5 5" xfId="2296"/>
    <cellStyle name="Comma 13 2 6" xfId="2297"/>
    <cellStyle name="Comma 13 2 6 2" xfId="2298"/>
    <cellStyle name="Comma 13 2 6 2 2" xfId="2299"/>
    <cellStyle name="Comma 13 2 6 2 2 2" xfId="2300"/>
    <cellStyle name="Comma 13 2 6 2 2 2 2" xfId="2301"/>
    <cellStyle name="Comma 13 2 6 2 2 3" xfId="2302"/>
    <cellStyle name="Comma 13 2 6 2 2 4" xfId="2303"/>
    <cellStyle name="Comma 13 2 6 2 3" xfId="2304"/>
    <cellStyle name="Comma 13 2 6 3" xfId="2305"/>
    <cellStyle name="Comma 13 2 6 4" xfId="2306"/>
    <cellStyle name="Comma 13 2 6 4 2" xfId="2307"/>
    <cellStyle name="Comma 13 2 6 4 2 2" xfId="2308"/>
    <cellStyle name="Comma 13 2 6 4 3" xfId="2309"/>
    <cellStyle name="Comma 13 2 6 4 4" xfId="2310"/>
    <cellStyle name="Comma 13 2 6 5" xfId="2311"/>
    <cellStyle name="Comma 13 2 7" xfId="2312"/>
    <cellStyle name="Comma 13 2 7 2" xfId="2313"/>
    <cellStyle name="Comma 13 2 7 2 2" xfId="2314"/>
    <cellStyle name="Comma 13 2 7 2 2 2" xfId="2315"/>
    <cellStyle name="Comma 13 2 7 2 3" xfId="2316"/>
    <cellStyle name="Comma 13 2 7 2 4" xfId="2317"/>
    <cellStyle name="Comma 13 2 7 3" xfId="2318"/>
    <cellStyle name="Comma 13 2 8" xfId="2319"/>
    <cellStyle name="Comma 13 2 8 2" xfId="2320"/>
    <cellStyle name="Comma 13 2 8 2 2" xfId="2321"/>
    <cellStyle name="Comma 13 2 8 2 2 2" xfId="2322"/>
    <cellStyle name="Comma 13 2 8 2 3" xfId="2323"/>
    <cellStyle name="Comma 13 2 8 2 4" xfId="2324"/>
    <cellStyle name="Comma 13 2 8 3" xfId="2325"/>
    <cellStyle name="Comma 13 2 9" xfId="2326"/>
    <cellStyle name="Comma 13 2 9 2" xfId="2327"/>
    <cellStyle name="Comma 13 2 9 2 2" xfId="2328"/>
    <cellStyle name="Comma 13 2 9 3" xfId="2329"/>
    <cellStyle name="Comma 13 2 9 4" xfId="2330"/>
    <cellStyle name="Comma 13 2 9 5" xfId="2331"/>
    <cellStyle name="Comma 13 3" xfId="2332"/>
    <cellStyle name="Comma 13 3 2" xfId="2333"/>
    <cellStyle name="Comma 13 3 2 2" xfId="2334"/>
    <cellStyle name="Comma 13 3 2 3" xfId="2335"/>
    <cellStyle name="Comma 13 3 2 3 2" xfId="2336"/>
    <cellStyle name="Comma 13 3 2 3 2 2" xfId="2337"/>
    <cellStyle name="Comma 13 3 2 3 3" xfId="2338"/>
    <cellStyle name="Comma 13 3 2 3 4" xfId="2339"/>
    <cellStyle name="Comma 13 3 2 4" xfId="2340"/>
    <cellStyle name="Comma 13 3 3" xfId="2341"/>
    <cellStyle name="Comma 13 3 3 2" xfId="2342"/>
    <cellStyle name="Comma 13 3 4" xfId="2343"/>
    <cellStyle name="Comma 13 3 5" xfId="2344"/>
    <cellStyle name="Comma 13 3 5 2" xfId="2345"/>
    <cellStyle name="Comma 13 3 5 2 2" xfId="2346"/>
    <cellStyle name="Comma 13 3 5 3" xfId="2347"/>
    <cellStyle name="Comma 13 3 5 4" xfId="2348"/>
    <cellStyle name="Comma 13 3 6" xfId="2349"/>
    <cellStyle name="Comma 13 3 6 2" xfId="2350"/>
    <cellStyle name="Comma 13 3 6 2 2" xfId="2351"/>
    <cellStyle name="Comma 13 3 6 3" xfId="2352"/>
    <cellStyle name="Comma 13 3 6 4" xfId="2353"/>
    <cellStyle name="Comma 13 3 7" xfId="2354"/>
    <cellStyle name="Comma 13 4" xfId="2355"/>
    <cellStyle name="Comma 13 4 2" xfId="2356"/>
    <cellStyle name="Comma 13 4 2 2" xfId="2357"/>
    <cellStyle name="Comma 13 4 2 3" xfId="2358"/>
    <cellStyle name="Comma 13 4 2 3 2" xfId="2359"/>
    <cellStyle name="Comma 13 4 2 3 2 2" xfId="2360"/>
    <cellStyle name="Comma 13 4 2 3 3" xfId="2361"/>
    <cellStyle name="Comma 13 4 2 3 4" xfId="2362"/>
    <cellStyle name="Comma 13 4 2 4" xfId="2363"/>
    <cellStyle name="Comma 13 4 3" xfId="2364"/>
    <cellStyle name="Comma 13 4 4" xfId="2365"/>
    <cellStyle name="Comma 13 4 4 2" xfId="2366"/>
    <cellStyle name="Comma 13 4 4 2 2" xfId="2367"/>
    <cellStyle name="Comma 13 4 4 3" xfId="2368"/>
    <cellStyle name="Comma 13 4 4 4" xfId="2369"/>
    <cellStyle name="Comma 13 4 5" xfId="2370"/>
    <cellStyle name="Comma 13 5" xfId="2371"/>
    <cellStyle name="Comma 13 5 2" xfId="2372"/>
    <cellStyle name="Comma 13 5 2 2" xfId="2373"/>
    <cellStyle name="Comma 13 5 2 3" xfId="2374"/>
    <cellStyle name="Comma 13 5 2 3 2" xfId="2375"/>
    <cellStyle name="Comma 13 5 2 3 2 2" xfId="2376"/>
    <cellStyle name="Comma 13 5 2 3 3" xfId="2377"/>
    <cellStyle name="Comma 13 5 2 3 4" xfId="2378"/>
    <cellStyle name="Comma 13 5 2 4" xfId="2379"/>
    <cellStyle name="Comma 13 5 3" xfId="2380"/>
    <cellStyle name="Comma 13 5 4" xfId="2381"/>
    <cellStyle name="Comma 13 5 4 2" xfId="2382"/>
    <cellStyle name="Comma 13 5 4 2 2" xfId="2383"/>
    <cellStyle name="Comma 13 5 4 3" xfId="2384"/>
    <cellStyle name="Comma 13 5 4 4" xfId="2385"/>
    <cellStyle name="Comma 13 5 5" xfId="2386"/>
    <cellStyle name="Comma 13 6" xfId="2387"/>
    <cellStyle name="Comma 13 6 2" xfId="2388"/>
    <cellStyle name="Comma 13 6 2 2" xfId="2389"/>
    <cellStyle name="Comma 13 6 2 2 2" xfId="2390"/>
    <cellStyle name="Comma 13 6 2 2 2 2" xfId="2391"/>
    <cellStyle name="Comma 13 6 2 2 3" xfId="2392"/>
    <cellStyle name="Comma 13 6 2 2 4" xfId="2393"/>
    <cellStyle name="Comma 13 6 2 3" xfId="2394"/>
    <cellStyle name="Comma 13 6 3" xfId="2395"/>
    <cellStyle name="Comma 13 6 4" xfId="2396"/>
    <cellStyle name="Comma 13 6 4 2" xfId="2397"/>
    <cellStyle name="Comma 13 6 4 2 2" xfId="2398"/>
    <cellStyle name="Comma 13 6 4 3" xfId="2399"/>
    <cellStyle name="Comma 13 6 4 4" xfId="2400"/>
    <cellStyle name="Comma 13 6 5" xfId="2401"/>
    <cellStyle name="Comma 13 7" xfId="2402"/>
    <cellStyle name="Comma 13 7 2" xfId="2403"/>
    <cellStyle name="Comma 13 7 2 2" xfId="2404"/>
    <cellStyle name="Comma 13 7 2 2 2" xfId="2405"/>
    <cellStyle name="Comma 13 7 2 2 2 2" xfId="2406"/>
    <cellStyle name="Comma 13 7 2 2 3" xfId="2407"/>
    <cellStyle name="Comma 13 7 2 2 4" xfId="2408"/>
    <cellStyle name="Comma 13 7 2 3" xfId="2409"/>
    <cellStyle name="Comma 13 7 3" xfId="2410"/>
    <cellStyle name="Comma 13 7 4" xfId="2411"/>
    <cellStyle name="Comma 13 7 4 2" xfId="2412"/>
    <cellStyle name="Comma 13 7 4 2 2" xfId="2413"/>
    <cellStyle name="Comma 13 7 4 3" xfId="2414"/>
    <cellStyle name="Comma 13 7 4 4" xfId="2415"/>
    <cellStyle name="Comma 13 7 5" xfId="2416"/>
    <cellStyle name="Comma 13 8" xfId="2417"/>
    <cellStyle name="Comma 13 8 2" xfId="2418"/>
    <cellStyle name="Comma 13 8 2 2" xfId="2419"/>
    <cellStyle name="Comma 13 8 2 2 2" xfId="2420"/>
    <cellStyle name="Comma 13 8 2 3" xfId="2421"/>
    <cellStyle name="Comma 13 8 2 4" xfId="2422"/>
    <cellStyle name="Comma 13 8 3" xfId="2423"/>
    <cellStyle name="Comma 13 9" xfId="2424"/>
    <cellStyle name="Comma 13 9 2" xfId="2425"/>
    <cellStyle name="Comma 13 9 2 2" xfId="2426"/>
    <cellStyle name="Comma 13 9 2 2 2" xfId="2427"/>
    <cellStyle name="Comma 13 9 2 3" xfId="2428"/>
    <cellStyle name="Comma 13 9 2 4" xfId="2429"/>
    <cellStyle name="Comma 13 9 3" xfId="2430"/>
    <cellStyle name="Comma 14" xfId="2431"/>
    <cellStyle name="Comma 14 10" xfId="2432"/>
    <cellStyle name="Comma 14 10 2" xfId="2433"/>
    <cellStyle name="Comma 14 10 2 2" xfId="2434"/>
    <cellStyle name="Comma 14 10 3" xfId="2435"/>
    <cellStyle name="Comma 14 10 4" xfId="2436"/>
    <cellStyle name="Comma 14 11" xfId="2437"/>
    <cellStyle name="Comma 14 12" xfId="2438"/>
    <cellStyle name="Comma 14 12 2" xfId="2439"/>
    <cellStyle name="Comma 14 13" xfId="2440"/>
    <cellStyle name="Comma 14 14" xfId="2441"/>
    <cellStyle name="Comma 14 2" xfId="2442"/>
    <cellStyle name="Comma 14 2 2" xfId="2443"/>
    <cellStyle name="Comma 14 2 2 2" xfId="2444"/>
    <cellStyle name="Comma 14 2 2 3" xfId="2445"/>
    <cellStyle name="Comma 14 2 2 3 2" xfId="2446"/>
    <cellStyle name="Comma 14 2 2 3 2 2" xfId="2447"/>
    <cellStyle name="Comma 14 2 2 3 3" xfId="2448"/>
    <cellStyle name="Comma 14 2 2 3 4" xfId="2449"/>
    <cellStyle name="Comma 14 2 2 4" xfId="2450"/>
    <cellStyle name="Comma 14 2 3" xfId="2451"/>
    <cellStyle name="Comma 14 2 3 2" xfId="2452"/>
    <cellStyle name="Comma 14 2 4" xfId="2453"/>
    <cellStyle name="Comma 14 2 5" xfId="2454"/>
    <cellStyle name="Comma 14 2 5 2" xfId="2455"/>
    <cellStyle name="Comma 14 2 5 2 2" xfId="2456"/>
    <cellStyle name="Comma 14 2 5 3" xfId="2457"/>
    <cellStyle name="Comma 14 2 5 4" xfId="2458"/>
    <cellStyle name="Comma 14 2 6" xfId="2459"/>
    <cellStyle name="Comma 14 2 6 2" xfId="2460"/>
    <cellStyle name="Comma 14 2 6 2 2" xfId="2461"/>
    <cellStyle name="Comma 14 2 6 3" xfId="2462"/>
    <cellStyle name="Comma 14 2 6 4" xfId="2463"/>
    <cellStyle name="Comma 14 2 7" xfId="2464"/>
    <cellStyle name="Comma 14 3" xfId="2465"/>
    <cellStyle name="Comma 14 3 2" xfId="2466"/>
    <cellStyle name="Comma 14 3 2 2" xfId="2467"/>
    <cellStyle name="Comma 14 3 2 3" xfId="2468"/>
    <cellStyle name="Comma 14 3 2 3 2" xfId="2469"/>
    <cellStyle name="Comma 14 3 2 3 2 2" xfId="2470"/>
    <cellStyle name="Comma 14 3 2 3 3" xfId="2471"/>
    <cellStyle name="Comma 14 3 2 3 4" xfId="2472"/>
    <cellStyle name="Comma 14 3 2 4" xfId="2473"/>
    <cellStyle name="Comma 14 3 3" xfId="2474"/>
    <cellStyle name="Comma 14 3 4" xfId="2475"/>
    <cellStyle name="Comma 14 3 4 2" xfId="2476"/>
    <cellStyle name="Comma 14 3 4 2 2" xfId="2477"/>
    <cellStyle name="Comma 14 3 4 3" xfId="2478"/>
    <cellStyle name="Comma 14 3 4 4" xfId="2479"/>
    <cellStyle name="Comma 14 3 5" xfId="2480"/>
    <cellStyle name="Comma 14 4" xfId="2481"/>
    <cellStyle name="Comma 14 4 2" xfId="2482"/>
    <cellStyle name="Comma 14 4 2 2" xfId="2483"/>
    <cellStyle name="Comma 14 4 2 3" xfId="2484"/>
    <cellStyle name="Comma 14 4 2 3 2" xfId="2485"/>
    <cellStyle name="Comma 14 4 2 3 2 2" xfId="2486"/>
    <cellStyle name="Comma 14 4 2 3 3" xfId="2487"/>
    <cellStyle name="Comma 14 4 2 3 4" xfId="2488"/>
    <cellStyle name="Comma 14 4 2 4" xfId="2489"/>
    <cellStyle name="Comma 14 4 3" xfId="2490"/>
    <cellStyle name="Comma 14 4 4" xfId="2491"/>
    <cellStyle name="Comma 14 4 4 2" xfId="2492"/>
    <cellStyle name="Comma 14 4 4 2 2" xfId="2493"/>
    <cellStyle name="Comma 14 4 4 3" xfId="2494"/>
    <cellStyle name="Comma 14 4 4 4" xfId="2495"/>
    <cellStyle name="Comma 14 4 5" xfId="2496"/>
    <cellStyle name="Comma 14 5" xfId="2497"/>
    <cellStyle name="Comma 14 5 2" xfId="2498"/>
    <cellStyle name="Comma 14 5 2 2" xfId="2499"/>
    <cellStyle name="Comma 14 5 2 2 2" xfId="2500"/>
    <cellStyle name="Comma 14 5 2 2 2 2" xfId="2501"/>
    <cellStyle name="Comma 14 5 2 2 3" xfId="2502"/>
    <cellStyle name="Comma 14 5 2 2 4" xfId="2503"/>
    <cellStyle name="Comma 14 5 2 3" xfId="2504"/>
    <cellStyle name="Comma 14 5 3" xfId="2505"/>
    <cellStyle name="Comma 14 5 4" xfId="2506"/>
    <cellStyle name="Comma 14 5 4 2" xfId="2507"/>
    <cellStyle name="Comma 14 5 4 2 2" xfId="2508"/>
    <cellStyle name="Comma 14 5 4 3" xfId="2509"/>
    <cellStyle name="Comma 14 5 4 4" xfId="2510"/>
    <cellStyle name="Comma 14 5 5" xfId="2511"/>
    <cellStyle name="Comma 14 6" xfId="2512"/>
    <cellStyle name="Comma 14 6 2" xfId="2513"/>
    <cellStyle name="Comma 14 6 2 2" xfId="2514"/>
    <cellStyle name="Comma 14 6 2 2 2" xfId="2515"/>
    <cellStyle name="Comma 14 6 2 2 2 2" xfId="2516"/>
    <cellStyle name="Comma 14 6 2 2 3" xfId="2517"/>
    <cellStyle name="Comma 14 6 2 2 4" xfId="2518"/>
    <cellStyle name="Comma 14 6 2 3" xfId="2519"/>
    <cellStyle name="Comma 14 6 3" xfId="2520"/>
    <cellStyle name="Comma 14 6 4" xfId="2521"/>
    <cellStyle name="Comma 14 6 4 2" xfId="2522"/>
    <cellStyle name="Comma 14 6 4 2 2" xfId="2523"/>
    <cellStyle name="Comma 14 6 4 3" xfId="2524"/>
    <cellStyle name="Comma 14 6 4 4" xfId="2525"/>
    <cellStyle name="Comma 14 6 5" xfId="2526"/>
    <cellStyle name="Comma 14 7" xfId="2527"/>
    <cellStyle name="Comma 14 7 2" xfId="2528"/>
    <cellStyle name="Comma 14 7 2 2" xfId="2529"/>
    <cellStyle name="Comma 14 7 2 2 2" xfId="2530"/>
    <cellStyle name="Comma 14 7 2 3" xfId="2531"/>
    <cellStyle name="Comma 14 7 2 4" xfId="2532"/>
    <cellStyle name="Comma 14 7 3" xfId="2533"/>
    <cellStyle name="Comma 14 8" xfId="2534"/>
    <cellStyle name="Comma 14 8 2" xfId="2535"/>
    <cellStyle name="Comma 14 8 2 2" xfId="2536"/>
    <cellStyle name="Comma 14 8 2 2 2" xfId="2537"/>
    <cellStyle name="Comma 14 8 2 3" xfId="2538"/>
    <cellStyle name="Comma 14 8 2 4" xfId="2539"/>
    <cellStyle name="Comma 14 8 3" xfId="2540"/>
    <cellStyle name="Comma 14 9" xfId="2541"/>
    <cellStyle name="Comma 14 9 2" xfId="2542"/>
    <cellStyle name="Comma 14 9 2 2" xfId="2543"/>
    <cellStyle name="Comma 14 9 3" xfId="2544"/>
    <cellStyle name="Comma 14 9 4" xfId="2545"/>
    <cellStyle name="Comma 14 9 5" xfId="2546"/>
    <cellStyle name="Comma 15" xfId="2547"/>
    <cellStyle name="Comma 16" xfId="2548"/>
    <cellStyle name="Comma 16 2" xfId="2549"/>
    <cellStyle name="Comma 16 3" xfId="2550"/>
    <cellStyle name="Comma 17" xfId="2551"/>
    <cellStyle name="Comma 17 2" xfId="2552"/>
    <cellStyle name="Comma 18" xfId="2553"/>
    <cellStyle name="Comma 18 2" xfId="2554"/>
    <cellStyle name="Comma 19" xfId="2555"/>
    <cellStyle name="Comma 19 2" xfId="2556"/>
    <cellStyle name="Comma 2" xfId="2557"/>
    <cellStyle name="Comma 2 10" xfId="2558"/>
    <cellStyle name="Comma 2 10 2" xfId="2559"/>
    <cellStyle name="Comma 2 10 2 2" xfId="2560"/>
    <cellStyle name="Comma 2 10 2 2 2" xfId="2561"/>
    <cellStyle name="Comma 2 10 2 2 2 2" xfId="2562"/>
    <cellStyle name="Comma 2 10 2 2 3" xfId="2563"/>
    <cellStyle name="Comma 2 10 2 2 4" xfId="2564"/>
    <cellStyle name="Comma 2 10 2 3" xfId="2565"/>
    <cellStyle name="Comma 2 10 3" xfId="2566"/>
    <cellStyle name="Comma 2 10 3 2" xfId="2567"/>
    <cellStyle name="Comma 2 10 3 2 2" xfId="2568"/>
    <cellStyle name="Comma 2 10 3 3" xfId="2569"/>
    <cellStyle name="Comma 2 10 3 4" xfId="2570"/>
    <cellStyle name="Comma 2 10 4" xfId="2571"/>
    <cellStyle name="Comma 2 11" xfId="2572"/>
    <cellStyle name="Comma 2 11 2" xfId="2573"/>
    <cellStyle name="Comma 2 11 2 2" xfId="2574"/>
    <cellStyle name="Comma 2 11 3" xfId="2575"/>
    <cellStyle name="Comma 2 11 4" xfId="2576"/>
    <cellStyle name="Comma 2 11 5" xfId="2577"/>
    <cellStyle name="Comma 2 12" xfId="2578"/>
    <cellStyle name="Comma 2 12 2" xfId="2579"/>
    <cellStyle name="Comma 2 12 3" xfId="2580"/>
    <cellStyle name="Comma 2 13" xfId="2581"/>
    <cellStyle name="Comma 2 14" xfId="2582"/>
    <cellStyle name="Comma 2 2" xfId="2583"/>
    <cellStyle name="Comma 2 2 2" xfId="2584"/>
    <cellStyle name="Comma 2 2 3" xfId="2585"/>
    <cellStyle name="Comma 2 2 4" xfId="2586"/>
    <cellStyle name="Comma 2 3" xfId="2587"/>
    <cellStyle name="Comma 2 3 10" xfId="2588"/>
    <cellStyle name="Comma 2 3 10 2" xfId="2589"/>
    <cellStyle name="Comma 2 3 10 2 2" xfId="2590"/>
    <cellStyle name="Comma 2 3 10 3" xfId="2591"/>
    <cellStyle name="Comma 2 3 10 4" xfId="2592"/>
    <cellStyle name="Comma 2 3 11" xfId="2593"/>
    <cellStyle name="Comma 2 3 12" xfId="2594"/>
    <cellStyle name="Comma 2 3 12 2" xfId="2595"/>
    <cellStyle name="Comma 2 3 13" xfId="2596"/>
    <cellStyle name="Comma 2 3 14" xfId="2597"/>
    <cellStyle name="Comma 2 3 15" xfId="2598"/>
    <cellStyle name="Comma 2 3 16" xfId="2599"/>
    <cellStyle name="Comma 2 3 2" xfId="2600"/>
    <cellStyle name="Comma 2 3 2 2" xfId="2601"/>
    <cellStyle name="Comma 2 3 2 2 2" xfId="2602"/>
    <cellStyle name="Comma 2 3 2 2 3" xfId="2603"/>
    <cellStyle name="Comma 2 3 2 2 3 2" xfId="2604"/>
    <cellStyle name="Comma 2 3 2 2 3 2 2" xfId="2605"/>
    <cellStyle name="Comma 2 3 2 2 3 3" xfId="2606"/>
    <cellStyle name="Comma 2 3 2 2 3 4" xfId="2607"/>
    <cellStyle name="Comma 2 3 2 2 4" xfId="2608"/>
    <cellStyle name="Comma 2 3 2 3" xfId="2609"/>
    <cellStyle name="Comma 2 3 2 3 2" xfId="2610"/>
    <cellStyle name="Comma 2 3 2 4" xfId="2611"/>
    <cellStyle name="Comma 2 3 2 5" xfId="2612"/>
    <cellStyle name="Comma 2 3 2 5 2" xfId="2613"/>
    <cellStyle name="Comma 2 3 2 5 2 2" xfId="2614"/>
    <cellStyle name="Comma 2 3 2 5 3" xfId="2615"/>
    <cellStyle name="Comma 2 3 2 5 4" xfId="2616"/>
    <cellStyle name="Comma 2 3 2 6" xfId="2617"/>
    <cellStyle name="Comma 2 3 2 6 2" xfId="2618"/>
    <cellStyle name="Comma 2 3 2 6 2 2" xfId="2619"/>
    <cellStyle name="Comma 2 3 2 6 3" xfId="2620"/>
    <cellStyle name="Comma 2 3 2 6 4" xfId="2621"/>
    <cellStyle name="Comma 2 3 2 7" xfId="2622"/>
    <cellStyle name="Comma 2 3 3" xfId="2623"/>
    <cellStyle name="Comma 2 3 3 2" xfId="2624"/>
    <cellStyle name="Comma 2 3 3 2 2" xfId="2625"/>
    <cellStyle name="Comma 2 3 3 2 3" xfId="2626"/>
    <cellStyle name="Comma 2 3 3 2 3 2" xfId="2627"/>
    <cellStyle name="Comma 2 3 3 2 3 2 2" xfId="2628"/>
    <cellStyle name="Comma 2 3 3 2 3 3" xfId="2629"/>
    <cellStyle name="Comma 2 3 3 2 3 4" xfId="2630"/>
    <cellStyle name="Comma 2 3 3 2 4" xfId="2631"/>
    <cellStyle name="Comma 2 3 3 3" xfId="2632"/>
    <cellStyle name="Comma 2 3 3 4" xfId="2633"/>
    <cellStyle name="Comma 2 3 3 4 2" xfId="2634"/>
    <cellStyle name="Comma 2 3 3 4 2 2" xfId="2635"/>
    <cellStyle name="Comma 2 3 3 4 3" xfId="2636"/>
    <cellStyle name="Comma 2 3 3 4 4" xfId="2637"/>
    <cellStyle name="Comma 2 3 3 5" xfId="2638"/>
    <cellStyle name="Comma 2 3 4" xfId="2639"/>
    <cellStyle name="Comma 2 3 4 2" xfId="2640"/>
    <cellStyle name="Comma 2 3 4 2 2" xfId="2641"/>
    <cellStyle name="Comma 2 3 4 2 3" xfId="2642"/>
    <cellStyle name="Comma 2 3 4 2 3 2" xfId="2643"/>
    <cellStyle name="Comma 2 3 4 2 3 2 2" xfId="2644"/>
    <cellStyle name="Comma 2 3 4 2 3 3" xfId="2645"/>
    <cellStyle name="Comma 2 3 4 2 3 4" xfId="2646"/>
    <cellStyle name="Comma 2 3 4 2 4" xfId="2647"/>
    <cellStyle name="Comma 2 3 4 3" xfId="2648"/>
    <cellStyle name="Comma 2 3 4 4" xfId="2649"/>
    <cellStyle name="Comma 2 3 4 4 2" xfId="2650"/>
    <cellStyle name="Comma 2 3 4 4 2 2" xfId="2651"/>
    <cellStyle name="Comma 2 3 4 4 3" xfId="2652"/>
    <cellStyle name="Comma 2 3 4 4 4" xfId="2653"/>
    <cellStyle name="Comma 2 3 4 5" xfId="2654"/>
    <cellStyle name="Comma 2 3 5" xfId="2655"/>
    <cellStyle name="Comma 2 3 5 2" xfId="2656"/>
    <cellStyle name="Comma 2 3 5 2 2" xfId="2657"/>
    <cellStyle name="Comma 2 3 5 2 2 2" xfId="2658"/>
    <cellStyle name="Comma 2 3 5 2 2 2 2" xfId="2659"/>
    <cellStyle name="Comma 2 3 5 2 2 3" xfId="2660"/>
    <cellStyle name="Comma 2 3 5 2 2 4" xfId="2661"/>
    <cellStyle name="Comma 2 3 5 2 3" xfId="2662"/>
    <cellStyle name="Comma 2 3 5 3" xfId="2663"/>
    <cellStyle name="Comma 2 3 5 4" xfId="2664"/>
    <cellStyle name="Comma 2 3 5 4 2" xfId="2665"/>
    <cellStyle name="Comma 2 3 5 4 2 2" xfId="2666"/>
    <cellStyle name="Comma 2 3 5 4 3" xfId="2667"/>
    <cellStyle name="Comma 2 3 5 4 4" xfId="2668"/>
    <cellStyle name="Comma 2 3 5 5" xfId="2669"/>
    <cellStyle name="Comma 2 3 6" xfId="2670"/>
    <cellStyle name="Comma 2 3 6 2" xfId="2671"/>
    <cellStyle name="Comma 2 3 6 2 2" xfId="2672"/>
    <cellStyle name="Comma 2 3 6 2 2 2" xfId="2673"/>
    <cellStyle name="Comma 2 3 6 2 2 2 2" xfId="2674"/>
    <cellStyle name="Comma 2 3 6 2 2 3" xfId="2675"/>
    <cellStyle name="Comma 2 3 6 2 2 4" xfId="2676"/>
    <cellStyle name="Comma 2 3 6 2 3" xfId="2677"/>
    <cellStyle name="Comma 2 3 6 3" xfId="2678"/>
    <cellStyle name="Comma 2 3 6 4" xfId="2679"/>
    <cellStyle name="Comma 2 3 6 4 2" xfId="2680"/>
    <cellStyle name="Comma 2 3 6 4 2 2" xfId="2681"/>
    <cellStyle name="Comma 2 3 6 4 3" xfId="2682"/>
    <cellStyle name="Comma 2 3 6 4 4" xfId="2683"/>
    <cellStyle name="Comma 2 3 6 5" xfId="2684"/>
    <cellStyle name="Comma 2 3 7" xfId="2685"/>
    <cellStyle name="Comma 2 3 7 2" xfId="2686"/>
    <cellStyle name="Comma 2 3 7 2 2" xfId="2687"/>
    <cellStyle name="Comma 2 3 7 2 2 2" xfId="2688"/>
    <cellStyle name="Comma 2 3 7 2 3" xfId="2689"/>
    <cellStyle name="Comma 2 3 7 2 4" xfId="2690"/>
    <cellStyle name="Comma 2 3 7 3" xfId="2691"/>
    <cellStyle name="Comma 2 3 8" xfId="2692"/>
    <cellStyle name="Comma 2 3 8 2" xfId="2693"/>
    <cellStyle name="Comma 2 3 8 2 2" xfId="2694"/>
    <cellStyle name="Comma 2 3 8 2 2 2" xfId="2695"/>
    <cellStyle name="Comma 2 3 8 2 3" xfId="2696"/>
    <cellStyle name="Comma 2 3 8 2 4" xfId="2697"/>
    <cellStyle name="Comma 2 3 8 3" xfId="2698"/>
    <cellStyle name="Comma 2 3 9" xfId="2699"/>
    <cellStyle name="Comma 2 3 9 2" xfId="2700"/>
    <cellStyle name="Comma 2 3 9 2 2" xfId="2701"/>
    <cellStyle name="Comma 2 3 9 3" xfId="2702"/>
    <cellStyle name="Comma 2 3 9 4" xfId="2703"/>
    <cellStyle name="Comma 2 3 9 5" xfId="2704"/>
    <cellStyle name="Comma 2 4" xfId="2705"/>
    <cellStyle name="Comma 2 4 10" xfId="2706"/>
    <cellStyle name="Comma 2 4 10 2" xfId="2707"/>
    <cellStyle name="Comma 2 4 10 2 2" xfId="2708"/>
    <cellStyle name="Comma 2 4 10 3" xfId="2709"/>
    <cellStyle name="Comma 2 4 10 4" xfId="2710"/>
    <cellStyle name="Comma 2 4 11" xfId="2711"/>
    <cellStyle name="Comma 2 4 12" xfId="2712"/>
    <cellStyle name="Comma 2 4 12 2" xfId="2713"/>
    <cellStyle name="Comma 2 4 13" xfId="2714"/>
    <cellStyle name="Comma 2 4 14" xfId="2715"/>
    <cellStyle name="Comma 2 4 2" xfId="2716"/>
    <cellStyle name="Comma 2 4 2 2" xfId="2717"/>
    <cellStyle name="Comma 2 4 2 2 2" xfId="2718"/>
    <cellStyle name="Comma 2 4 2 2 3" xfId="2719"/>
    <cellStyle name="Comma 2 4 2 2 3 2" xfId="2720"/>
    <cellStyle name="Comma 2 4 2 2 3 2 2" xfId="2721"/>
    <cellStyle name="Comma 2 4 2 2 3 3" xfId="2722"/>
    <cellStyle name="Comma 2 4 2 2 3 4" xfId="2723"/>
    <cellStyle name="Comma 2 4 2 2 4" xfId="2724"/>
    <cellStyle name="Comma 2 4 2 3" xfId="2725"/>
    <cellStyle name="Comma 2 4 2 3 2" xfId="2726"/>
    <cellStyle name="Comma 2 4 2 4" xfId="2727"/>
    <cellStyle name="Comma 2 4 2 5" xfId="2728"/>
    <cellStyle name="Comma 2 4 2 5 2" xfId="2729"/>
    <cellStyle name="Comma 2 4 2 5 2 2" xfId="2730"/>
    <cellStyle name="Comma 2 4 2 5 3" xfId="2731"/>
    <cellStyle name="Comma 2 4 2 5 4" xfId="2732"/>
    <cellStyle name="Comma 2 4 2 6" xfId="2733"/>
    <cellStyle name="Comma 2 4 2 6 2" xfId="2734"/>
    <cellStyle name="Comma 2 4 2 6 2 2" xfId="2735"/>
    <cellStyle name="Comma 2 4 2 6 3" xfId="2736"/>
    <cellStyle name="Comma 2 4 2 6 4" xfId="2737"/>
    <cellStyle name="Comma 2 4 2 7" xfId="2738"/>
    <cellStyle name="Comma 2 4 3" xfId="2739"/>
    <cellStyle name="Comma 2 4 3 2" xfId="2740"/>
    <cellStyle name="Comma 2 4 3 2 2" xfId="2741"/>
    <cellStyle name="Comma 2 4 3 2 3" xfId="2742"/>
    <cellStyle name="Comma 2 4 3 2 3 2" xfId="2743"/>
    <cellStyle name="Comma 2 4 3 2 3 2 2" xfId="2744"/>
    <cellStyle name="Comma 2 4 3 2 3 3" xfId="2745"/>
    <cellStyle name="Comma 2 4 3 2 3 4" xfId="2746"/>
    <cellStyle name="Comma 2 4 3 2 4" xfId="2747"/>
    <cellStyle name="Comma 2 4 3 3" xfId="2748"/>
    <cellStyle name="Comma 2 4 3 4" xfId="2749"/>
    <cellStyle name="Comma 2 4 3 4 2" xfId="2750"/>
    <cellStyle name="Comma 2 4 3 4 2 2" xfId="2751"/>
    <cellStyle name="Comma 2 4 3 4 3" xfId="2752"/>
    <cellStyle name="Comma 2 4 3 4 4" xfId="2753"/>
    <cellStyle name="Comma 2 4 3 5" xfId="2754"/>
    <cellStyle name="Comma 2 4 4" xfId="2755"/>
    <cellStyle name="Comma 2 4 4 2" xfId="2756"/>
    <cellStyle name="Comma 2 4 4 2 2" xfId="2757"/>
    <cellStyle name="Comma 2 4 4 2 3" xfId="2758"/>
    <cellStyle name="Comma 2 4 4 2 3 2" xfId="2759"/>
    <cellStyle name="Comma 2 4 4 2 3 2 2" xfId="2760"/>
    <cellStyle name="Comma 2 4 4 2 3 3" xfId="2761"/>
    <cellStyle name="Comma 2 4 4 2 3 4" xfId="2762"/>
    <cellStyle name="Comma 2 4 4 2 4" xfId="2763"/>
    <cellStyle name="Comma 2 4 4 3" xfId="2764"/>
    <cellStyle name="Comma 2 4 4 4" xfId="2765"/>
    <cellStyle name="Comma 2 4 4 4 2" xfId="2766"/>
    <cellStyle name="Comma 2 4 4 4 2 2" xfId="2767"/>
    <cellStyle name="Comma 2 4 4 4 3" xfId="2768"/>
    <cellStyle name="Comma 2 4 4 4 4" xfId="2769"/>
    <cellStyle name="Comma 2 4 4 5" xfId="2770"/>
    <cellStyle name="Comma 2 4 5" xfId="2771"/>
    <cellStyle name="Comma 2 4 5 2" xfId="2772"/>
    <cellStyle name="Comma 2 4 5 2 2" xfId="2773"/>
    <cellStyle name="Comma 2 4 5 2 2 2" xfId="2774"/>
    <cellStyle name="Comma 2 4 5 2 2 2 2" xfId="2775"/>
    <cellStyle name="Comma 2 4 5 2 2 3" xfId="2776"/>
    <cellStyle name="Comma 2 4 5 2 2 4" xfId="2777"/>
    <cellStyle name="Comma 2 4 5 2 3" xfId="2778"/>
    <cellStyle name="Comma 2 4 5 3" xfId="2779"/>
    <cellStyle name="Comma 2 4 5 4" xfId="2780"/>
    <cellStyle name="Comma 2 4 5 4 2" xfId="2781"/>
    <cellStyle name="Comma 2 4 5 4 2 2" xfId="2782"/>
    <cellStyle name="Comma 2 4 5 4 3" xfId="2783"/>
    <cellStyle name="Comma 2 4 5 4 4" xfId="2784"/>
    <cellStyle name="Comma 2 4 5 5" xfId="2785"/>
    <cellStyle name="Comma 2 4 6" xfId="2786"/>
    <cellStyle name="Comma 2 4 6 2" xfId="2787"/>
    <cellStyle name="Comma 2 4 6 2 2" xfId="2788"/>
    <cellStyle name="Comma 2 4 6 2 2 2" xfId="2789"/>
    <cellStyle name="Comma 2 4 6 2 2 2 2" xfId="2790"/>
    <cellStyle name="Comma 2 4 6 2 2 3" xfId="2791"/>
    <cellStyle name="Comma 2 4 6 2 2 4" xfId="2792"/>
    <cellStyle name="Comma 2 4 6 2 3" xfId="2793"/>
    <cellStyle name="Comma 2 4 6 3" xfId="2794"/>
    <cellStyle name="Comma 2 4 6 4" xfId="2795"/>
    <cellStyle name="Comma 2 4 6 4 2" xfId="2796"/>
    <cellStyle name="Comma 2 4 6 4 2 2" xfId="2797"/>
    <cellStyle name="Comma 2 4 6 4 3" xfId="2798"/>
    <cellStyle name="Comma 2 4 6 4 4" xfId="2799"/>
    <cellStyle name="Comma 2 4 6 5" xfId="2800"/>
    <cellStyle name="Comma 2 4 7" xfId="2801"/>
    <cellStyle name="Comma 2 4 7 2" xfId="2802"/>
    <cellStyle name="Comma 2 4 7 2 2" xfId="2803"/>
    <cellStyle name="Comma 2 4 7 2 2 2" xfId="2804"/>
    <cellStyle name="Comma 2 4 7 2 3" xfId="2805"/>
    <cellStyle name="Comma 2 4 7 2 4" xfId="2806"/>
    <cellStyle name="Comma 2 4 7 3" xfId="2807"/>
    <cellStyle name="Comma 2 4 8" xfId="2808"/>
    <cellStyle name="Comma 2 4 8 2" xfId="2809"/>
    <cellStyle name="Comma 2 4 8 2 2" xfId="2810"/>
    <cellStyle name="Comma 2 4 8 2 2 2" xfId="2811"/>
    <cellStyle name="Comma 2 4 8 2 3" xfId="2812"/>
    <cellStyle name="Comma 2 4 8 2 4" xfId="2813"/>
    <cellStyle name="Comma 2 4 8 3" xfId="2814"/>
    <cellStyle name="Comma 2 4 9" xfId="2815"/>
    <cellStyle name="Comma 2 4 9 2" xfId="2816"/>
    <cellStyle name="Comma 2 4 9 2 2" xfId="2817"/>
    <cellStyle name="Comma 2 4 9 3" xfId="2818"/>
    <cellStyle name="Comma 2 4 9 4" xfId="2819"/>
    <cellStyle name="Comma 2 4 9 5" xfId="2820"/>
    <cellStyle name="Comma 2 5" xfId="2821"/>
    <cellStyle name="Comma 2 5 10" xfId="2822"/>
    <cellStyle name="Comma 2 5 11" xfId="2823"/>
    <cellStyle name="Comma 2 5 11 2" xfId="2824"/>
    <cellStyle name="Comma 2 5 12" xfId="2825"/>
    <cellStyle name="Comma 2 5 13" xfId="2826"/>
    <cellStyle name="Comma 2 5 2" xfId="2827"/>
    <cellStyle name="Comma 2 5 2 2" xfId="2828"/>
    <cellStyle name="Comma 2 5 2 2 2" xfId="2829"/>
    <cellStyle name="Comma 2 5 2 2 3" xfId="2830"/>
    <cellStyle name="Comma 2 5 2 2 3 2" xfId="2831"/>
    <cellStyle name="Comma 2 5 2 2 3 2 2" xfId="2832"/>
    <cellStyle name="Comma 2 5 2 2 3 3" xfId="2833"/>
    <cellStyle name="Comma 2 5 2 2 3 4" xfId="2834"/>
    <cellStyle name="Comma 2 5 2 2 4" xfId="2835"/>
    <cellStyle name="Comma 2 5 2 3" xfId="2836"/>
    <cellStyle name="Comma 2 5 2 4" xfId="2837"/>
    <cellStyle name="Comma 2 5 2 4 2" xfId="2838"/>
    <cellStyle name="Comma 2 5 2 4 2 2" xfId="2839"/>
    <cellStyle name="Comma 2 5 2 4 3" xfId="2840"/>
    <cellStyle name="Comma 2 5 2 4 4" xfId="2841"/>
    <cellStyle name="Comma 2 5 2 5" xfId="2842"/>
    <cellStyle name="Comma 2 5 3" xfId="2843"/>
    <cellStyle name="Comma 2 5 3 2" xfId="2844"/>
    <cellStyle name="Comma 2 5 3 2 2" xfId="2845"/>
    <cellStyle name="Comma 2 5 3 2 3" xfId="2846"/>
    <cellStyle name="Comma 2 5 3 2 3 2" xfId="2847"/>
    <cellStyle name="Comma 2 5 3 2 3 2 2" xfId="2848"/>
    <cellStyle name="Comma 2 5 3 2 3 3" xfId="2849"/>
    <cellStyle name="Comma 2 5 3 2 3 4" xfId="2850"/>
    <cellStyle name="Comma 2 5 3 2 4" xfId="2851"/>
    <cellStyle name="Comma 2 5 3 3" xfId="2852"/>
    <cellStyle name="Comma 2 5 3 4" xfId="2853"/>
    <cellStyle name="Comma 2 5 3 4 2" xfId="2854"/>
    <cellStyle name="Comma 2 5 3 4 2 2" xfId="2855"/>
    <cellStyle name="Comma 2 5 3 4 3" xfId="2856"/>
    <cellStyle name="Comma 2 5 3 4 4" xfId="2857"/>
    <cellStyle name="Comma 2 5 3 5" xfId="2858"/>
    <cellStyle name="Comma 2 5 4" xfId="2859"/>
    <cellStyle name="Comma 2 5 4 2" xfId="2860"/>
    <cellStyle name="Comma 2 5 4 2 2" xfId="2861"/>
    <cellStyle name="Comma 2 5 4 2 2 2" xfId="2862"/>
    <cellStyle name="Comma 2 5 4 2 2 2 2" xfId="2863"/>
    <cellStyle name="Comma 2 5 4 2 2 3" xfId="2864"/>
    <cellStyle name="Comma 2 5 4 2 2 4" xfId="2865"/>
    <cellStyle name="Comma 2 5 4 2 3" xfId="2866"/>
    <cellStyle name="Comma 2 5 4 3" xfId="2867"/>
    <cellStyle name="Comma 2 5 4 4" xfId="2868"/>
    <cellStyle name="Comma 2 5 4 4 2" xfId="2869"/>
    <cellStyle name="Comma 2 5 4 4 2 2" xfId="2870"/>
    <cellStyle name="Comma 2 5 4 4 3" xfId="2871"/>
    <cellStyle name="Comma 2 5 4 4 4" xfId="2872"/>
    <cellStyle name="Comma 2 5 4 5" xfId="2873"/>
    <cellStyle name="Comma 2 5 5" xfId="2874"/>
    <cellStyle name="Comma 2 5 5 2" xfId="2875"/>
    <cellStyle name="Comma 2 5 5 2 2" xfId="2876"/>
    <cellStyle name="Comma 2 5 5 2 2 2" xfId="2877"/>
    <cellStyle name="Comma 2 5 5 2 2 2 2" xfId="2878"/>
    <cellStyle name="Comma 2 5 5 2 2 3" xfId="2879"/>
    <cellStyle name="Comma 2 5 5 2 2 4" xfId="2880"/>
    <cellStyle name="Comma 2 5 5 2 3" xfId="2881"/>
    <cellStyle name="Comma 2 5 5 3" xfId="2882"/>
    <cellStyle name="Comma 2 5 5 4" xfId="2883"/>
    <cellStyle name="Comma 2 5 5 4 2" xfId="2884"/>
    <cellStyle name="Comma 2 5 5 4 2 2" xfId="2885"/>
    <cellStyle name="Comma 2 5 5 4 3" xfId="2886"/>
    <cellStyle name="Comma 2 5 5 4 4" xfId="2887"/>
    <cellStyle name="Comma 2 5 5 5" xfId="2888"/>
    <cellStyle name="Comma 2 5 6" xfId="2889"/>
    <cellStyle name="Comma 2 5 6 2" xfId="2890"/>
    <cellStyle name="Comma 2 5 6 2 2" xfId="2891"/>
    <cellStyle name="Comma 2 5 6 2 2 2" xfId="2892"/>
    <cellStyle name="Comma 2 5 6 2 3" xfId="2893"/>
    <cellStyle name="Comma 2 5 6 2 4" xfId="2894"/>
    <cellStyle name="Comma 2 5 6 3" xfId="2895"/>
    <cellStyle name="Comma 2 5 7" xfId="2896"/>
    <cellStyle name="Comma 2 5 7 2" xfId="2897"/>
    <cellStyle name="Comma 2 5 7 2 2" xfId="2898"/>
    <cellStyle name="Comma 2 5 7 2 2 2" xfId="2899"/>
    <cellStyle name="Comma 2 5 7 2 3" xfId="2900"/>
    <cellStyle name="Comma 2 5 7 2 4" xfId="2901"/>
    <cellStyle name="Comma 2 5 7 3" xfId="2902"/>
    <cellStyle name="Comma 2 5 8" xfId="2903"/>
    <cellStyle name="Comma 2 5 8 2" xfId="2904"/>
    <cellStyle name="Comma 2 5 8 2 2" xfId="2905"/>
    <cellStyle name="Comma 2 5 8 3" xfId="2906"/>
    <cellStyle name="Comma 2 5 8 4" xfId="2907"/>
    <cellStyle name="Comma 2 5 8 5" xfId="2908"/>
    <cellStyle name="Comma 2 5 9" xfId="2909"/>
    <cellStyle name="Comma 2 5 9 2" xfId="2910"/>
    <cellStyle name="Comma 2 5 9 2 2" xfId="2911"/>
    <cellStyle name="Comma 2 5 9 3" xfId="2912"/>
    <cellStyle name="Comma 2 5 9 4" xfId="2913"/>
    <cellStyle name="Comma 2 6" xfId="2914"/>
    <cellStyle name="Comma 2 7" xfId="2915"/>
    <cellStyle name="Comma 2 7 2" xfId="2916"/>
    <cellStyle name="Comma 2 7 2 2" xfId="2917"/>
    <cellStyle name="Comma 2 7 2 3" xfId="2918"/>
    <cellStyle name="Comma 2 7 2 3 2" xfId="2919"/>
    <cellStyle name="Comma 2 7 2 3 2 2" xfId="2920"/>
    <cellStyle name="Comma 2 7 2 3 3" xfId="2921"/>
    <cellStyle name="Comma 2 7 2 3 4" xfId="2922"/>
    <cellStyle name="Comma 2 7 2 4" xfId="2923"/>
    <cellStyle name="Comma 2 7 3" xfId="2924"/>
    <cellStyle name="Comma 2 7 4" xfId="2925"/>
    <cellStyle name="Comma 2 7 4 2" xfId="2926"/>
    <cellStyle name="Comma 2 7 4 2 2" xfId="2927"/>
    <cellStyle name="Comma 2 7 4 3" xfId="2928"/>
    <cellStyle name="Comma 2 7 4 4" xfId="2929"/>
    <cellStyle name="Comma 2 7 5" xfId="2930"/>
    <cellStyle name="Comma 2 8" xfId="2931"/>
    <cellStyle name="Comma 2 8 2" xfId="2932"/>
    <cellStyle name="Comma 2 8 2 2" xfId="2933"/>
    <cellStyle name="Comma 2 8 2 3" xfId="2934"/>
    <cellStyle name="Comma 2 8 2 3 2" xfId="2935"/>
    <cellStyle name="Comma 2 8 2 3 2 2" xfId="2936"/>
    <cellStyle name="Comma 2 8 2 3 3" xfId="2937"/>
    <cellStyle name="Comma 2 8 2 3 4" xfId="2938"/>
    <cellStyle name="Comma 2 8 2 4" xfId="2939"/>
    <cellStyle name="Comma 2 8 3" xfId="2940"/>
    <cellStyle name="Comma 2 8 4" xfId="2941"/>
    <cellStyle name="Comma 2 8 4 2" xfId="2942"/>
    <cellStyle name="Comma 2 8 4 2 2" xfId="2943"/>
    <cellStyle name="Comma 2 8 4 3" xfId="2944"/>
    <cellStyle name="Comma 2 8 4 4" xfId="2945"/>
    <cellStyle name="Comma 2 8 5" xfId="2946"/>
    <cellStyle name="Comma 2 9" xfId="2947"/>
    <cellStyle name="Comma 2 9 2" xfId="2948"/>
    <cellStyle name="Comma 2 9 2 2" xfId="2949"/>
    <cellStyle name="Comma 2 9 2 2 2" xfId="2950"/>
    <cellStyle name="Comma 2 9 2 2 2 2" xfId="2951"/>
    <cellStyle name="Comma 2 9 2 2 3" xfId="2952"/>
    <cellStyle name="Comma 2 9 2 2 4" xfId="2953"/>
    <cellStyle name="Comma 2 9 2 3" xfId="2954"/>
    <cellStyle name="Comma 2 9 3" xfId="2955"/>
    <cellStyle name="Comma 2 9 3 2" xfId="2956"/>
    <cellStyle name="Comma 2 9 3 2 2" xfId="2957"/>
    <cellStyle name="Comma 2 9 3 3" xfId="2958"/>
    <cellStyle name="Comma 2 9 3 4" xfId="2959"/>
    <cellStyle name="Comma 2 9 4" xfId="2960"/>
    <cellStyle name="Comma 20" xfId="2961"/>
    <cellStyle name="Comma 21" xfId="2962"/>
    <cellStyle name="Comma 22" xfId="2963"/>
    <cellStyle name="Comma 23" xfId="2964"/>
    <cellStyle name="Comma 24" xfId="2965"/>
    <cellStyle name="Comma 3" xfId="2966"/>
    <cellStyle name="Comma 3 10" xfId="2967"/>
    <cellStyle name="Comma 3 10 2" xfId="2968"/>
    <cellStyle name="Comma 3 10 2 2" xfId="2969"/>
    <cellStyle name="Comma 3 10 3" xfId="2970"/>
    <cellStyle name="Comma 3 10 4" xfId="2971"/>
    <cellStyle name="Comma 3 10 5" xfId="2972"/>
    <cellStyle name="Comma 3 10 6" xfId="2973"/>
    <cellStyle name="Comma 3 11" xfId="2974"/>
    <cellStyle name="Comma 3 11 2" xfId="2975"/>
    <cellStyle name="Comma 3 11 2 2" xfId="2976"/>
    <cellStyle name="Comma 3 11 3" xfId="2977"/>
    <cellStyle name="Comma 3 11 4" xfId="2978"/>
    <cellStyle name="Comma 3 11 5" xfId="2979"/>
    <cellStyle name="Comma 3 11 6" xfId="2980"/>
    <cellStyle name="Comma 3 12" xfId="2981"/>
    <cellStyle name="Comma 3 12 2" xfId="2982"/>
    <cellStyle name="Comma 3 13" xfId="2983"/>
    <cellStyle name="Comma 3 14" xfId="2984"/>
    <cellStyle name="Comma 3 15" xfId="2985"/>
    <cellStyle name="Comma 3 2" xfId="2986"/>
    <cellStyle name="Comma 3 2 10" xfId="2987"/>
    <cellStyle name="Comma 3 2 10 2" xfId="2988"/>
    <cellStyle name="Comma 3 2 10 2 2" xfId="2989"/>
    <cellStyle name="Comma 3 2 10 3" xfId="2990"/>
    <cellStyle name="Comma 3 2 10 4" xfId="2991"/>
    <cellStyle name="Comma 3 2 11" xfId="2992"/>
    <cellStyle name="Comma 3 2 12" xfId="2993"/>
    <cellStyle name="Comma 3 2 12 2" xfId="2994"/>
    <cellStyle name="Comma 3 2 13" xfId="2995"/>
    <cellStyle name="Comma 3 2 14" xfId="2996"/>
    <cellStyle name="Comma 3 2 15" xfId="2997"/>
    <cellStyle name="Comma 3 2 2" xfId="2998"/>
    <cellStyle name="Comma 3 2 2 2" xfId="2999"/>
    <cellStyle name="Comma 3 2 2 2 2" xfId="3000"/>
    <cellStyle name="Comma 3 2 2 2 3" xfId="3001"/>
    <cellStyle name="Comma 3 2 2 2 3 2" xfId="3002"/>
    <cellStyle name="Comma 3 2 2 2 3 2 2" xfId="3003"/>
    <cellStyle name="Comma 3 2 2 2 3 3" xfId="3004"/>
    <cellStyle name="Comma 3 2 2 2 3 4" xfId="3005"/>
    <cellStyle name="Comma 3 2 2 2 4" xfId="3006"/>
    <cellStyle name="Comma 3 2 2 3" xfId="3007"/>
    <cellStyle name="Comma 3 2 2 3 2" xfId="3008"/>
    <cellStyle name="Comma 3 2 2 4" xfId="3009"/>
    <cellStyle name="Comma 3 2 2 5" xfId="3010"/>
    <cellStyle name="Comma 3 2 2 5 2" xfId="3011"/>
    <cellStyle name="Comma 3 2 2 5 2 2" xfId="3012"/>
    <cellStyle name="Comma 3 2 2 5 3" xfId="3013"/>
    <cellStyle name="Comma 3 2 2 5 4" xfId="3014"/>
    <cellStyle name="Comma 3 2 2 6" xfId="3015"/>
    <cellStyle name="Comma 3 2 2 6 2" xfId="3016"/>
    <cellStyle name="Comma 3 2 2 6 2 2" xfId="3017"/>
    <cellStyle name="Comma 3 2 2 6 3" xfId="3018"/>
    <cellStyle name="Comma 3 2 2 6 4" xfId="3019"/>
    <cellStyle name="Comma 3 2 2 7" xfId="3020"/>
    <cellStyle name="Comma 3 2 2 8" xfId="3021"/>
    <cellStyle name="Comma 3 2 3" xfId="3022"/>
    <cellStyle name="Comma 3 2 3 2" xfId="3023"/>
    <cellStyle name="Comma 3 2 3 2 2" xfId="3024"/>
    <cellStyle name="Comma 3 2 3 2 3" xfId="3025"/>
    <cellStyle name="Comma 3 2 3 2 3 2" xfId="3026"/>
    <cellStyle name="Comma 3 2 3 2 3 2 2" xfId="3027"/>
    <cellStyle name="Comma 3 2 3 2 3 3" xfId="3028"/>
    <cellStyle name="Comma 3 2 3 2 3 4" xfId="3029"/>
    <cellStyle name="Comma 3 2 3 2 4" xfId="3030"/>
    <cellStyle name="Comma 3 2 3 3" xfId="3031"/>
    <cellStyle name="Comma 3 2 3 4" xfId="3032"/>
    <cellStyle name="Comma 3 2 3 4 2" xfId="3033"/>
    <cellStyle name="Comma 3 2 3 4 2 2" xfId="3034"/>
    <cellStyle name="Comma 3 2 3 4 3" xfId="3035"/>
    <cellStyle name="Comma 3 2 3 4 4" xfId="3036"/>
    <cellStyle name="Comma 3 2 3 5" xfId="3037"/>
    <cellStyle name="Comma 3 2 4" xfId="3038"/>
    <cellStyle name="Comma 3 2 4 2" xfId="3039"/>
    <cellStyle name="Comma 3 2 4 2 2" xfId="3040"/>
    <cellStyle name="Comma 3 2 4 2 3" xfId="3041"/>
    <cellStyle name="Comma 3 2 4 2 3 2" xfId="3042"/>
    <cellStyle name="Comma 3 2 4 2 3 2 2" xfId="3043"/>
    <cellStyle name="Comma 3 2 4 2 3 3" xfId="3044"/>
    <cellStyle name="Comma 3 2 4 2 3 4" xfId="3045"/>
    <cellStyle name="Comma 3 2 4 2 4" xfId="3046"/>
    <cellStyle name="Comma 3 2 4 3" xfId="3047"/>
    <cellStyle name="Comma 3 2 4 4" xfId="3048"/>
    <cellStyle name="Comma 3 2 4 4 2" xfId="3049"/>
    <cellStyle name="Comma 3 2 4 4 2 2" xfId="3050"/>
    <cellStyle name="Comma 3 2 4 4 3" xfId="3051"/>
    <cellStyle name="Comma 3 2 4 4 4" xfId="3052"/>
    <cellStyle name="Comma 3 2 4 5" xfId="3053"/>
    <cellStyle name="Comma 3 2 5" xfId="3054"/>
    <cellStyle name="Comma 3 2 5 2" xfId="3055"/>
    <cellStyle name="Comma 3 2 5 2 2" xfId="3056"/>
    <cellStyle name="Comma 3 2 5 2 2 2" xfId="3057"/>
    <cellStyle name="Comma 3 2 5 2 2 2 2" xfId="3058"/>
    <cellStyle name="Comma 3 2 5 2 2 3" xfId="3059"/>
    <cellStyle name="Comma 3 2 5 2 2 4" xfId="3060"/>
    <cellStyle name="Comma 3 2 5 2 3" xfId="3061"/>
    <cellStyle name="Comma 3 2 5 3" xfId="3062"/>
    <cellStyle name="Comma 3 2 5 4" xfId="3063"/>
    <cellStyle name="Comma 3 2 5 4 2" xfId="3064"/>
    <cellStyle name="Comma 3 2 5 4 2 2" xfId="3065"/>
    <cellStyle name="Comma 3 2 5 4 3" xfId="3066"/>
    <cellStyle name="Comma 3 2 5 4 4" xfId="3067"/>
    <cellStyle name="Comma 3 2 5 5" xfId="3068"/>
    <cellStyle name="Comma 3 2 6" xfId="3069"/>
    <cellStyle name="Comma 3 2 6 2" xfId="3070"/>
    <cellStyle name="Comma 3 2 6 2 2" xfId="3071"/>
    <cellStyle name="Comma 3 2 6 2 2 2" xfId="3072"/>
    <cellStyle name="Comma 3 2 6 2 2 2 2" xfId="3073"/>
    <cellStyle name="Comma 3 2 6 2 2 3" xfId="3074"/>
    <cellStyle name="Comma 3 2 6 2 2 4" xfId="3075"/>
    <cellStyle name="Comma 3 2 6 2 3" xfId="3076"/>
    <cellStyle name="Comma 3 2 6 3" xfId="3077"/>
    <cellStyle name="Comma 3 2 6 4" xfId="3078"/>
    <cellStyle name="Comma 3 2 6 4 2" xfId="3079"/>
    <cellStyle name="Comma 3 2 6 4 2 2" xfId="3080"/>
    <cellStyle name="Comma 3 2 6 4 3" xfId="3081"/>
    <cellStyle name="Comma 3 2 6 4 4" xfId="3082"/>
    <cellStyle name="Comma 3 2 6 5" xfId="3083"/>
    <cellStyle name="Comma 3 2 7" xfId="3084"/>
    <cellStyle name="Comma 3 2 7 2" xfId="3085"/>
    <cellStyle name="Comma 3 2 7 2 2" xfId="3086"/>
    <cellStyle name="Comma 3 2 7 2 2 2" xfId="3087"/>
    <cellStyle name="Comma 3 2 7 2 3" xfId="3088"/>
    <cellStyle name="Comma 3 2 7 2 4" xfId="3089"/>
    <cellStyle name="Comma 3 2 7 3" xfId="3090"/>
    <cellStyle name="Comma 3 2 8" xfId="3091"/>
    <cellStyle name="Comma 3 2 8 2" xfId="3092"/>
    <cellStyle name="Comma 3 2 8 2 2" xfId="3093"/>
    <cellStyle name="Comma 3 2 8 2 2 2" xfId="3094"/>
    <cellStyle name="Comma 3 2 8 2 3" xfId="3095"/>
    <cellStyle name="Comma 3 2 8 2 4" xfId="3096"/>
    <cellStyle name="Comma 3 2 8 3" xfId="3097"/>
    <cellStyle name="Comma 3 2 9" xfId="3098"/>
    <cellStyle name="Comma 3 2 9 2" xfId="3099"/>
    <cellStyle name="Comma 3 2 9 2 2" xfId="3100"/>
    <cellStyle name="Comma 3 2 9 3" xfId="3101"/>
    <cellStyle name="Comma 3 2 9 4" xfId="3102"/>
    <cellStyle name="Comma 3 2 9 5" xfId="3103"/>
    <cellStyle name="Comma 3 3" xfId="3104"/>
    <cellStyle name="Comma 3 3 10" xfId="3105"/>
    <cellStyle name="Comma 3 3 10 2" xfId="3106"/>
    <cellStyle name="Comma 3 3 10 2 2" xfId="3107"/>
    <cellStyle name="Comma 3 3 10 3" xfId="3108"/>
    <cellStyle name="Comma 3 3 10 4" xfId="3109"/>
    <cellStyle name="Comma 3 3 11" xfId="3110"/>
    <cellStyle name="Comma 3 3 12" xfId="3111"/>
    <cellStyle name="Comma 3 3 12 2" xfId="3112"/>
    <cellStyle name="Comma 3 3 13" xfId="3113"/>
    <cellStyle name="Comma 3 3 14" xfId="3114"/>
    <cellStyle name="Comma 3 3 15" xfId="3115"/>
    <cellStyle name="Comma 3 3 2" xfId="3116"/>
    <cellStyle name="Comma 3 3 2 2" xfId="3117"/>
    <cellStyle name="Comma 3 3 2 2 2" xfId="3118"/>
    <cellStyle name="Comma 3 3 2 2 3" xfId="3119"/>
    <cellStyle name="Comma 3 3 2 2 3 2" xfId="3120"/>
    <cellStyle name="Comma 3 3 2 2 3 2 2" xfId="3121"/>
    <cellStyle name="Comma 3 3 2 2 3 3" xfId="3122"/>
    <cellStyle name="Comma 3 3 2 2 3 4" xfId="3123"/>
    <cellStyle name="Comma 3 3 2 2 4" xfId="3124"/>
    <cellStyle name="Comma 3 3 2 2 5" xfId="3125"/>
    <cellStyle name="Comma 3 3 2 3" xfId="3126"/>
    <cellStyle name="Comma 3 3 2 3 2" xfId="3127"/>
    <cellStyle name="Comma 3 3 2 4" xfId="3128"/>
    <cellStyle name="Comma 3 3 2 5" xfId="3129"/>
    <cellStyle name="Comma 3 3 2 5 2" xfId="3130"/>
    <cellStyle name="Comma 3 3 2 5 2 2" xfId="3131"/>
    <cellStyle name="Comma 3 3 2 5 3" xfId="3132"/>
    <cellStyle name="Comma 3 3 2 5 4" xfId="3133"/>
    <cellStyle name="Comma 3 3 2 6" xfId="3134"/>
    <cellStyle name="Comma 3 3 2 6 2" xfId="3135"/>
    <cellStyle name="Comma 3 3 2 6 2 2" xfId="3136"/>
    <cellStyle name="Comma 3 3 2 6 3" xfId="3137"/>
    <cellStyle name="Comma 3 3 2 6 4" xfId="3138"/>
    <cellStyle name="Comma 3 3 2 7" xfId="3139"/>
    <cellStyle name="Comma 3 3 2 8" xfId="3140"/>
    <cellStyle name="Comma 3 3 3" xfId="3141"/>
    <cellStyle name="Comma 3 3 3 2" xfId="3142"/>
    <cellStyle name="Comma 3 3 3 2 2" xfId="3143"/>
    <cellStyle name="Comma 3 3 3 2 3" xfId="3144"/>
    <cellStyle name="Comma 3 3 3 2 3 2" xfId="3145"/>
    <cellStyle name="Comma 3 3 3 2 3 2 2" xfId="3146"/>
    <cellStyle name="Comma 3 3 3 2 3 3" xfId="3147"/>
    <cellStyle name="Comma 3 3 3 2 3 4" xfId="3148"/>
    <cellStyle name="Comma 3 3 3 2 4" xfId="3149"/>
    <cellStyle name="Comma 3 3 3 3" xfId="3150"/>
    <cellStyle name="Comma 3 3 3 4" xfId="3151"/>
    <cellStyle name="Comma 3 3 3 4 2" xfId="3152"/>
    <cellStyle name="Comma 3 3 3 4 2 2" xfId="3153"/>
    <cellStyle name="Comma 3 3 3 4 3" xfId="3154"/>
    <cellStyle name="Comma 3 3 3 4 4" xfId="3155"/>
    <cellStyle name="Comma 3 3 3 5" xfId="3156"/>
    <cellStyle name="Comma 3 3 4" xfId="3157"/>
    <cellStyle name="Comma 3 3 4 2" xfId="3158"/>
    <cellStyle name="Comma 3 3 4 2 2" xfId="3159"/>
    <cellStyle name="Comma 3 3 4 2 3" xfId="3160"/>
    <cellStyle name="Comma 3 3 4 2 3 2" xfId="3161"/>
    <cellStyle name="Comma 3 3 4 2 3 2 2" xfId="3162"/>
    <cellStyle name="Comma 3 3 4 2 3 3" xfId="3163"/>
    <cellStyle name="Comma 3 3 4 2 3 4" xfId="3164"/>
    <cellStyle name="Comma 3 3 4 2 4" xfId="3165"/>
    <cellStyle name="Comma 3 3 4 3" xfId="3166"/>
    <cellStyle name="Comma 3 3 4 4" xfId="3167"/>
    <cellStyle name="Comma 3 3 4 4 2" xfId="3168"/>
    <cellStyle name="Comma 3 3 4 4 2 2" xfId="3169"/>
    <cellStyle name="Comma 3 3 4 4 3" xfId="3170"/>
    <cellStyle name="Comma 3 3 4 4 4" xfId="3171"/>
    <cellStyle name="Comma 3 3 4 5" xfId="3172"/>
    <cellStyle name="Comma 3 3 5" xfId="3173"/>
    <cellStyle name="Comma 3 3 5 2" xfId="3174"/>
    <cellStyle name="Comma 3 3 5 2 2" xfId="3175"/>
    <cellStyle name="Comma 3 3 5 2 2 2" xfId="3176"/>
    <cellStyle name="Comma 3 3 5 2 2 2 2" xfId="3177"/>
    <cellStyle name="Comma 3 3 5 2 2 3" xfId="3178"/>
    <cellStyle name="Comma 3 3 5 2 2 4" xfId="3179"/>
    <cellStyle name="Comma 3 3 5 2 3" xfId="3180"/>
    <cellStyle name="Comma 3 3 5 3" xfId="3181"/>
    <cellStyle name="Comma 3 3 5 4" xfId="3182"/>
    <cellStyle name="Comma 3 3 5 4 2" xfId="3183"/>
    <cellStyle name="Comma 3 3 5 4 2 2" xfId="3184"/>
    <cellStyle name="Comma 3 3 5 4 3" xfId="3185"/>
    <cellStyle name="Comma 3 3 5 4 4" xfId="3186"/>
    <cellStyle name="Comma 3 3 5 5" xfId="3187"/>
    <cellStyle name="Comma 3 3 6" xfId="3188"/>
    <cellStyle name="Comma 3 3 6 2" xfId="3189"/>
    <cellStyle name="Comma 3 3 6 2 2" xfId="3190"/>
    <cellStyle name="Comma 3 3 6 2 2 2" xfId="3191"/>
    <cellStyle name="Comma 3 3 6 2 2 2 2" xfId="3192"/>
    <cellStyle name="Comma 3 3 6 2 2 3" xfId="3193"/>
    <cellStyle name="Comma 3 3 6 2 2 4" xfId="3194"/>
    <cellStyle name="Comma 3 3 6 2 3" xfId="3195"/>
    <cellStyle name="Comma 3 3 6 3" xfId="3196"/>
    <cellStyle name="Comma 3 3 6 4" xfId="3197"/>
    <cellStyle name="Comma 3 3 6 4 2" xfId="3198"/>
    <cellStyle name="Comma 3 3 6 4 2 2" xfId="3199"/>
    <cellStyle name="Comma 3 3 6 4 3" xfId="3200"/>
    <cellStyle name="Comma 3 3 6 4 4" xfId="3201"/>
    <cellStyle name="Comma 3 3 6 5" xfId="3202"/>
    <cellStyle name="Comma 3 3 7" xfId="3203"/>
    <cellStyle name="Comma 3 3 7 2" xfId="3204"/>
    <cellStyle name="Comma 3 3 7 2 2" xfId="3205"/>
    <cellStyle name="Comma 3 3 7 2 2 2" xfId="3206"/>
    <cellStyle name="Comma 3 3 7 2 3" xfId="3207"/>
    <cellStyle name="Comma 3 3 7 2 4" xfId="3208"/>
    <cellStyle name="Comma 3 3 7 3" xfId="3209"/>
    <cellStyle name="Comma 3 3 8" xfId="3210"/>
    <cellStyle name="Comma 3 3 8 2" xfId="3211"/>
    <cellStyle name="Comma 3 3 8 2 2" xfId="3212"/>
    <cellStyle name="Comma 3 3 8 2 2 2" xfId="3213"/>
    <cellStyle name="Comma 3 3 8 2 3" xfId="3214"/>
    <cellStyle name="Comma 3 3 8 2 4" xfId="3215"/>
    <cellStyle name="Comma 3 3 8 3" xfId="3216"/>
    <cellStyle name="Comma 3 3 9" xfId="3217"/>
    <cellStyle name="Comma 3 3 9 2" xfId="3218"/>
    <cellStyle name="Comma 3 3 9 2 2" xfId="3219"/>
    <cellStyle name="Comma 3 3 9 3" xfId="3220"/>
    <cellStyle name="Comma 3 3 9 4" xfId="3221"/>
    <cellStyle name="Comma 3 3 9 5" xfId="3222"/>
    <cellStyle name="Comma 3 4" xfId="3223"/>
    <cellStyle name="Comma 3 4 10" xfId="3224"/>
    <cellStyle name="Comma 3 4 11" xfId="3225"/>
    <cellStyle name="Comma 3 4 11 2" xfId="3226"/>
    <cellStyle name="Comma 3 4 12" xfId="3227"/>
    <cellStyle name="Comma 3 4 13" xfId="3228"/>
    <cellStyle name="Comma 3 4 14" xfId="3229"/>
    <cellStyle name="Comma 3 4 2" xfId="3230"/>
    <cellStyle name="Comma 3 4 2 2" xfId="3231"/>
    <cellStyle name="Comma 3 4 2 2 2" xfId="3232"/>
    <cellStyle name="Comma 3 4 2 2 3" xfId="3233"/>
    <cellStyle name="Comma 3 4 2 2 3 2" xfId="3234"/>
    <cellStyle name="Comma 3 4 2 2 3 2 2" xfId="3235"/>
    <cellStyle name="Comma 3 4 2 2 3 3" xfId="3236"/>
    <cellStyle name="Comma 3 4 2 2 3 4" xfId="3237"/>
    <cellStyle name="Comma 3 4 2 2 4" xfId="3238"/>
    <cellStyle name="Comma 3 4 2 3" xfId="3239"/>
    <cellStyle name="Comma 3 4 2 4" xfId="3240"/>
    <cellStyle name="Comma 3 4 2 4 2" xfId="3241"/>
    <cellStyle name="Comma 3 4 2 4 2 2" xfId="3242"/>
    <cellStyle name="Comma 3 4 2 4 3" xfId="3243"/>
    <cellStyle name="Comma 3 4 2 4 4" xfId="3244"/>
    <cellStyle name="Comma 3 4 2 5" xfId="3245"/>
    <cellStyle name="Comma 3 4 2 6" xfId="3246"/>
    <cellStyle name="Comma 3 4 3" xfId="3247"/>
    <cellStyle name="Comma 3 4 3 2" xfId="3248"/>
    <cellStyle name="Comma 3 4 3 2 2" xfId="3249"/>
    <cellStyle name="Comma 3 4 3 2 3" xfId="3250"/>
    <cellStyle name="Comma 3 4 3 2 3 2" xfId="3251"/>
    <cellStyle name="Comma 3 4 3 2 3 2 2" xfId="3252"/>
    <cellStyle name="Comma 3 4 3 2 3 3" xfId="3253"/>
    <cellStyle name="Comma 3 4 3 2 3 4" xfId="3254"/>
    <cellStyle name="Comma 3 4 3 2 4" xfId="3255"/>
    <cellStyle name="Comma 3 4 3 3" xfId="3256"/>
    <cellStyle name="Comma 3 4 3 4" xfId="3257"/>
    <cellStyle name="Comma 3 4 3 4 2" xfId="3258"/>
    <cellStyle name="Comma 3 4 3 4 2 2" xfId="3259"/>
    <cellStyle name="Comma 3 4 3 4 3" xfId="3260"/>
    <cellStyle name="Comma 3 4 3 4 4" xfId="3261"/>
    <cellStyle name="Comma 3 4 3 5" xfId="3262"/>
    <cellStyle name="Comma 3 4 4" xfId="3263"/>
    <cellStyle name="Comma 3 4 4 2" xfId="3264"/>
    <cellStyle name="Comma 3 4 4 2 2" xfId="3265"/>
    <cellStyle name="Comma 3 4 4 2 2 2" xfId="3266"/>
    <cellStyle name="Comma 3 4 4 2 2 2 2" xfId="3267"/>
    <cellStyle name="Comma 3 4 4 2 2 3" xfId="3268"/>
    <cellStyle name="Comma 3 4 4 2 2 4" xfId="3269"/>
    <cellStyle name="Comma 3 4 4 2 3" xfId="3270"/>
    <cellStyle name="Comma 3 4 4 3" xfId="3271"/>
    <cellStyle name="Comma 3 4 4 4" xfId="3272"/>
    <cellStyle name="Comma 3 4 4 4 2" xfId="3273"/>
    <cellStyle name="Comma 3 4 4 4 2 2" xfId="3274"/>
    <cellStyle name="Comma 3 4 4 4 3" xfId="3275"/>
    <cellStyle name="Comma 3 4 4 4 4" xfId="3276"/>
    <cellStyle name="Comma 3 4 4 5" xfId="3277"/>
    <cellStyle name="Comma 3 4 5" xfId="3278"/>
    <cellStyle name="Comma 3 4 5 2" xfId="3279"/>
    <cellStyle name="Comma 3 4 5 2 2" xfId="3280"/>
    <cellStyle name="Comma 3 4 5 2 2 2" xfId="3281"/>
    <cellStyle name="Comma 3 4 5 2 2 2 2" xfId="3282"/>
    <cellStyle name="Comma 3 4 5 2 2 3" xfId="3283"/>
    <cellStyle name="Comma 3 4 5 2 2 4" xfId="3284"/>
    <cellStyle name="Comma 3 4 5 2 3" xfId="3285"/>
    <cellStyle name="Comma 3 4 5 3" xfId="3286"/>
    <cellStyle name="Comma 3 4 5 4" xfId="3287"/>
    <cellStyle name="Comma 3 4 5 4 2" xfId="3288"/>
    <cellStyle name="Comma 3 4 5 4 2 2" xfId="3289"/>
    <cellStyle name="Comma 3 4 5 4 3" xfId="3290"/>
    <cellStyle name="Comma 3 4 5 4 4" xfId="3291"/>
    <cellStyle name="Comma 3 4 5 5" xfId="3292"/>
    <cellStyle name="Comma 3 4 6" xfId="3293"/>
    <cellStyle name="Comma 3 4 6 2" xfId="3294"/>
    <cellStyle name="Comma 3 4 6 2 2" xfId="3295"/>
    <cellStyle name="Comma 3 4 6 2 2 2" xfId="3296"/>
    <cellStyle name="Comma 3 4 6 2 3" xfId="3297"/>
    <cellStyle name="Comma 3 4 6 2 4" xfId="3298"/>
    <cellStyle name="Comma 3 4 6 3" xfId="3299"/>
    <cellStyle name="Comma 3 4 7" xfId="3300"/>
    <cellStyle name="Comma 3 4 7 2" xfId="3301"/>
    <cellStyle name="Comma 3 4 7 2 2" xfId="3302"/>
    <cellStyle name="Comma 3 4 7 2 2 2" xfId="3303"/>
    <cellStyle name="Comma 3 4 7 2 3" xfId="3304"/>
    <cellStyle name="Comma 3 4 7 2 4" xfId="3305"/>
    <cellStyle name="Comma 3 4 7 3" xfId="3306"/>
    <cellStyle name="Comma 3 4 8" xfId="3307"/>
    <cellStyle name="Comma 3 4 8 2" xfId="3308"/>
    <cellStyle name="Comma 3 4 8 2 2" xfId="3309"/>
    <cellStyle name="Comma 3 4 8 3" xfId="3310"/>
    <cellStyle name="Comma 3 4 8 4" xfId="3311"/>
    <cellStyle name="Comma 3 4 8 5" xfId="3312"/>
    <cellStyle name="Comma 3 4 9" xfId="3313"/>
    <cellStyle name="Comma 3 4 9 2" xfId="3314"/>
    <cellStyle name="Comma 3 4 9 2 2" xfId="3315"/>
    <cellStyle name="Comma 3 4 9 3" xfId="3316"/>
    <cellStyle name="Comma 3 4 9 4" xfId="3317"/>
    <cellStyle name="Comma 3 5" xfId="3318"/>
    <cellStyle name="Comma 3 5 2" xfId="3319"/>
    <cellStyle name="Comma 3 5 2 2" xfId="3320"/>
    <cellStyle name="Comma 3 5 2 2 2" xfId="3321"/>
    <cellStyle name="Comma 3 5 2 3" xfId="3322"/>
    <cellStyle name="Comma 3 5 2 4" xfId="3323"/>
    <cellStyle name="Comma 3 5 2 5" xfId="3324"/>
    <cellStyle name="Comma 3 5 3" xfId="3325"/>
    <cellStyle name="Comma 3 5 3 2" xfId="3326"/>
    <cellStyle name="Comma 3 5 3 2 2" xfId="3327"/>
    <cellStyle name="Comma 3 5 3 3" xfId="3328"/>
    <cellStyle name="Comma 3 5 3 4" xfId="3329"/>
    <cellStyle name="Comma 3 5 4" xfId="3330"/>
    <cellStyle name="Comma 3 6" xfId="3331"/>
    <cellStyle name="Comma 3 6 2" xfId="3332"/>
    <cellStyle name="Comma 3 6 2 2" xfId="3333"/>
    <cellStyle name="Comma 3 6 2 2 2" xfId="3334"/>
    <cellStyle name="Comma 3 6 2 3" xfId="3335"/>
    <cellStyle name="Comma 3 6 2 3 2" xfId="3336"/>
    <cellStyle name="Comma 3 6 2 3 2 2" xfId="3337"/>
    <cellStyle name="Comma 3 6 2 3 3" xfId="3338"/>
    <cellStyle name="Comma 3 6 2 3 4" xfId="3339"/>
    <cellStyle name="Comma 3 6 2 4" xfId="3340"/>
    <cellStyle name="Comma 3 6 2 5" xfId="3341"/>
    <cellStyle name="Comma 3 6 3" xfId="3342"/>
    <cellStyle name="Comma 3 6 3 2" xfId="3343"/>
    <cellStyle name="Comma 3 6 4" xfId="3344"/>
    <cellStyle name="Comma 3 6 4 2" xfId="3345"/>
    <cellStyle name="Comma 3 6 4 2 2" xfId="3346"/>
    <cellStyle name="Comma 3 6 4 3" xfId="3347"/>
    <cellStyle name="Comma 3 6 4 4" xfId="3348"/>
    <cellStyle name="Comma 3 6 5" xfId="3349"/>
    <cellStyle name="Comma 3 6 6" xfId="3350"/>
    <cellStyle name="Comma 3 7" xfId="3351"/>
    <cellStyle name="Comma 3 7 2" xfId="3352"/>
    <cellStyle name="Comma 3 7 2 2" xfId="3353"/>
    <cellStyle name="Comma 3 7 2 3" xfId="3354"/>
    <cellStyle name="Comma 3 7 2 3 2" xfId="3355"/>
    <cellStyle name="Comma 3 7 2 3 2 2" xfId="3356"/>
    <cellStyle name="Comma 3 7 2 3 3" xfId="3357"/>
    <cellStyle name="Comma 3 7 2 3 4" xfId="3358"/>
    <cellStyle name="Comma 3 7 2 4" xfId="3359"/>
    <cellStyle name="Comma 3 7 3" xfId="3360"/>
    <cellStyle name="Comma 3 7 4" xfId="3361"/>
    <cellStyle name="Comma 3 7 4 2" xfId="3362"/>
    <cellStyle name="Comma 3 7 4 2 2" xfId="3363"/>
    <cellStyle name="Comma 3 7 4 3" xfId="3364"/>
    <cellStyle name="Comma 3 7 4 4" xfId="3365"/>
    <cellStyle name="Comma 3 7 5" xfId="3366"/>
    <cellStyle name="Comma 3 7 6" xfId="3367"/>
    <cellStyle name="Comma 3 8" xfId="3368"/>
    <cellStyle name="Comma 3 8 2" xfId="3369"/>
    <cellStyle name="Comma 3 8 2 2" xfId="3370"/>
    <cellStyle name="Comma 3 8 2 2 2" xfId="3371"/>
    <cellStyle name="Comma 3 8 2 2 2 2" xfId="3372"/>
    <cellStyle name="Comma 3 8 2 2 3" xfId="3373"/>
    <cellStyle name="Comma 3 8 2 2 4" xfId="3374"/>
    <cellStyle name="Comma 3 8 2 3" xfId="3375"/>
    <cellStyle name="Comma 3 8 3" xfId="3376"/>
    <cellStyle name="Comma 3 8 3 2" xfId="3377"/>
    <cellStyle name="Comma 3 8 3 2 2" xfId="3378"/>
    <cellStyle name="Comma 3 8 3 3" xfId="3379"/>
    <cellStyle name="Comma 3 8 3 4" xfId="3380"/>
    <cellStyle name="Comma 3 8 4" xfId="3381"/>
    <cellStyle name="Comma 3 8 5" xfId="3382"/>
    <cellStyle name="Comma 3 9" xfId="3383"/>
    <cellStyle name="Comma 3 9 2" xfId="3384"/>
    <cellStyle name="Comma 3 9 2 2" xfId="3385"/>
    <cellStyle name="Comma 3 9 2 2 2" xfId="3386"/>
    <cellStyle name="Comma 3 9 2 2 2 2" xfId="3387"/>
    <cellStyle name="Comma 3 9 2 2 3" xfId="3388"/>
    <cellStyle name="Comma 3 9 2 2 4" xfId="3389"/>
    <cellStyle name="Comma 3 9 2 3" xfId="3390"/>
    <cellStyle name="Comma 3 9 3" xfId="3391"/>
    <cellStyle name="Comma 3 9 3 2" xfId="3392"/>
    <cellStyle name="Comma 3 9 3 2 2" xfId="3393"/>
    <cellStyle name="Comma 3 9 3 3" xfId="3394"/>
    <cellStyle name="Comma 3 9 3 4" xfId="3395"/>
    <cellStyle name="Comma 3 9 4" xfId="3396"/>
    <cellStyle name="Comma 3 9 5" xfId="3397"/>
    <cellStyle name="Comma 4" xfId="3398"/>
    <cellStyle name="Comma 4 10" xfId="3399"/>
    <cellStyle name="Comma 4 10 2" xfId="3400"/>
    <cellStyle name="Comma 4 10 2 2" xfId="3401"/>
    <cellStyle name="Comma 4 10 3" xfId="3402"/>
    <cellStyle name="Comma 4 10 4" xfId="3403"/>
    <cellStyle name="Comma 4 10 5" xfId="3404"/>
    <cellStyle name="Comma 4 11" xfId="3405"/>
    <cellStyle name="Comma 4 11 2" xfId="3406"/>
    <cellStyle name="Comma 4 11 2 2" xfId="3407"/>
    <cellStyle name="Comma 4 11 3" xfId="3408"/>
    <cellStyle name="Comma 4 11 4" xfId="3409"/>
    <cellStyle name="Comma 4 12" xfId="3410"/>
    <cellStyle name="Comma 4 13" xfId="4"/>
    <cellStyle name="Comma 4 2" xfId="3411"/>
    <cellStyle name="Comma 4 2 2" xfId="3412"/>
    <cellStyle name="Comma 4 2 2 2" xfId="3413"/>
    <cellStyle name="Comma 4 2 2 2 2" xfId="3414"/>
    <cellStyle name="Comma 4 2 2 3" xfId="3415"/>
    <cellStyle name="Comma 4 2 2 4" xfId="3416"/>
    <cellStyle name="Comma 4 2 2 5" xfId="3417"/>
    <cellStyle name="Comma 4 2 3" xfId="3418"/>
    <cellStyle name="Comma 4 2 3 2" xfId="3419"/>
    <cellStyle name="Comma 4 2 3 2 2" xfId="3420"/>
    <cellStyle name="Comma 4 2 3 3" xfId="3421"/>
    <cellStyle name="Comma 4 2 3 4" xfId="3422"/>
    <cellStyle name="Comma 4 2 4" xfId="3423"/>
    <cellStyle name="Comma 4 3" xfId="3424"/>
    <cellStyle name="Comma 4 3 2" xfId="3425"/>
    <cellStyle name="Comma 4 3 2 2" xfId="3426"/>
    <cellStyle name="Comma 4 3 2 2 2" xfId="3427"/>
    <cellStyle name="Comma 4 3 2 3" xfId="3428"/>
    <cellStyle name="Comma 4 3 2 4" xfId="3429"/>
    <cellStyle name="Comma 4 3 2 5" xfId="3430"/>
    <cellStyle name="Comma 4 3 2 6" xfId="3431"/>
    <cellStyle name="Comma 4 3 3" xfId="3432"/>
    <cellStyle name="Comma 4 3 3 2" xfId="3433"/>
    <cellStyle name="Comma 4 3 4" xfId="3434"/>
    <cellStyle name="Comma 4 3 4 2" xfId="3435"/>
    <cellStyle name="Comma 4 3 5" xfId="3436"/>
    <cellStyle name="Comma 4 3 6" xfId="3437"/>
    <cellStyle name="Comma 4 3 7" xfId="3438"/>
    <cellStyle name="Comma 4 4" xfId="3439"/>
    <cellStyle name="Comma 4 4 2" xfId="3440"/>
    <cellStyle name="Comma 4 4 2 2" xfId="3441"/>
    <cellStyle name="Comma 4 4 2 2 2" xfId="3442"/>
    <cellStyle name="Comma 4 4 2 3" xfId="3443"/>
    <cellStyle name="Comma 4 4 2 4" xfId="3444"/>
    <cellStyle name="Comma 4 4 2 5" xfId="3445"/>
    <cellStyle name="Comma 4 4 3" xfId="3446"/>
    <cellStyle name="Comma 4 4 3 2" xfId="3447"/>
    <cellStyle name="Comma 4 4 4" xfId="3448"/>
    <cellStyle name="Comma 4 4 5" xfId="3449"/>
    <cellStyle name="Comma 4 4 6" xfId="3450"/>
    <cellStyle name="Comma 4 5" xfId="3451"/>
    <cellStyle name="Comma 4 5 2" xfId="3452"/>
    <cellStyle name="Comma 4 5 2 2" xfId="3453"/>
    <cellStyle name="Comma 4 5 2 2 2" xfId="3454"/>
    <cellStyle name="Comma 4 5 2 3" xfId="3455"/>
    <cellStyle name="Comma 4 5 2 4" xfId="3456"/>
    <cellStyle name="Comma 4 5 2 5" xfId="3457"/>
    <cellStyle name="Comma 4 5 3" xfId="3458"/>
    <cellStyle name="Comma 4 5 3 2" xfId="3459"/>
    <cellStyle name="Comma 4 5 4" xfId="3460"/>
    <cellStyle name="Comma 4 5 5" xfId="3461"/>
    <cellStyle name="Comma 4 5 6" xfId="3462"/>
    <cellStyle name="Comma 4 6" xfId="3463"/>
    <cellStyle name="Comma 4 6 2" xfId="3464"/>
    <cellStyle name="Comma 4 6 2 2" xfId="3465"/>
    <cellStyle name="Comma 4 6 2 2 2" xfId="3466"/>
    <cellStyle name="Comma 4 6 2 3" xfId="3467"/>
    <cellStyle name="Comma 4 6 2 4" xfId="3468"/>
    <cellStyle name="Comma 4 6 2 5" xfId="3469"/>
    <cellStyle name="Comma 4 6 3" xfId="3470"/>
    <cellStyle name="Comma 4 6 3 2" xfId="3471"/>
    <cellStyle name="Comma 4 6 4" xfId="3472"/>
    <cellStyle name="Comma 4 6 5" xfId="3473"/>
    <cellStyle name="Comma 4 6 6" xfId="3474"/>
    <cellStyle name="Comma 4 7" xfId="3475"/>
    <cellStyle name="Comma 4 7 2" xfId="3476"/>
    <cellStyle name="Comma 4 7 2 2" xfId="3477"/>
    <cellStyle name="Comma 4 7 3" xfId="3478"/>
    <cellStyle name="Comma 4 7 4" xfId="3479"/>
    <cellStyle name="Comma 4 7 5" xfId="3480"/>
    <cellStyle name="Comma 4 8" xfId="3481"/>
    <cellStyle name="Comma 4 8 2" xfId="3482"/>
    <cellStyle name="Comma 4 8 2 2" xfId="3483"/>
    <cellStyle name="Comma 4 8 3" xfId="3484"/>
    <cellStyle name="Comma 4 8 4" xfId="3485"/>
    <cellStyle name="Comma 4 8 5" xfId="3486"/>
    <cellStyle name="Comma 4 9" xfId="3487"/>
    <cellStyle name="Comma 4 9 2" xfId="3488"/>
    <cellStyle name="Comma 4 9 2 2" xfId="3489"/>
    <cellStyle name="Comma 4 9 3" xfId="3490"/>
    <cellStyle name="Comma 4 9 4" xfId="3491"/>
    <cellStyle name="Comma 4 9 5" xfId="3492"/>
    <cellStyle name="Comma 5" xfId="3493"/>
    <cellStyle name="Comma 5 10" xfId="3494"/>
    <cellStyle name="Comma 5 10 2" xfId="3495"/>
    <cellStyle name="Comma 5 10 2 2" xfId="3496"/>
    <cellStyle name="Comma 5 10 3" xfId="3497"/>
    <cellStyle name="Comma 5 10 4" xfId="3498"/>
    <cellStyle name="Comma 5 10 5" xfId="3499"/>
    <cellStyle name="Comma 5 11" xfId="3500"/>
    <cellStyle name="Comma 5 11 2" xfId="3501"/>
    <cellStyle name="Comma 5 11 2 2" xfId="3502"/>
    <cellStyle name="Comma 5 11 3" xfId="3503"/>
    <cellStyle name="Comma 5 11 4" xfId="3504"/>
    <cellStyle name="Comma 5 12" xfId="3505"/>
    <cellStyle name="Comma 5 13" xfId="3506"/>
    <cellStyle name="Comma 5 2" xfId="3507"/>
    <cellStyle name="Comma 5 2 2" xfId="3508"/>
    <cellStyle name="Comma 5 2 2 2" xfId="3509"/>
    <cellStyle name="Comma 5 2 2 2 2" xfId="3510"/>
    <cellStyle name="Comma 5 2 2 3" xfId="3511"/>
    <cellStyle name="Comma 5 2 2 4" xfId="3512"/>
    <cellStyle name="Comma 5 2 2 5" xfId="3513"/>
    <cellStyle name="Comma 5 2 3" xfId="3514"/>
    <cellStyle name="Comma 5 2 3 2" xfId="3515"/>
    <cellStyle name="Comma 5 2 3 2 2" xfId="3516"/>
    <cellStyle name="Comma 5 2 3 3" xfId="3517"/>
    <cellStyle name="Comma 5 2 3 4" xfId="3518"/>
    <cellStyle name="Comma 5 2 4" xfId="3519"/>
    <cellStyle name="Comma 5 2 5" xfId="3520"/>
    <cellStyle name="Comma 5 3" xfId="3521"/>
    <cellStyle name="Comma 5 3 2" xfId="3522"/>
    <cellStyle name="Comma 5 3 2 2" xfId="3523"/>
    <cellStyle name="Comma 5 3 2 2 2" xfId="3524"/>
    <cellStyle name="Comma 5 3 2 3" xfId="3525"/>
    <cellStyle name="Comma 5 3 2 4" xfId="3526"/>
    <cellStyle name="Comma 5 3 2 5" xfId="3527"/>
    <cellStyle name="Comma 5 3 3" xfId="3528"/>
    <cellStyle name="Comma 5 3 3 2" xfId="3529"/>
    <cellStyle name="Comma 5 3 4" xfId="3530"/>
    <cellStyle name="Comma 5 3 5" xfId="3531"/>
    <cellStyle name="Comma 5 3 6" xfId="3532"/>
    <cellStyle name="Comma 5 4" xfId="3533"/>
    <cellStyle name="Comma 5 4 2" xfId="3534"/>
    <cellStyle name="Comma 5 4 2 2" xfId="3535"/>
    <cellStyle name="Comma 5 4 2 2 2" xfId="3536"/>
    <cellStyle name="Comma 5 4 2 3" xfId="3537"/>
    <cellStyle name="Comma 5 4 2 4" xfId="3538"/>
    <cellStyle name="Comma 5 4 2 5" xfId="3539"/>
    <cellStyle name="Comma 5 4 3" xfId="3540"/>
    <cellStyle name="Comma 5 4 3 2" xfId="3541"/>
    <cellStyle name="Comma 5 4 4" xfId="3542"/>
    <cellStyle name="Comma 5 4 5" xfId="3543"/>
    <cellStyle name="Comma 5 4 6" xfId="3544"/>
    <cellStyle name="Comma 5 5" xfId="3545"/>
    <cellStyle name="Comma 5 5 2" xfId="3546"/>
    <cellStyle name="Comma 5 5 2 2" xfId="3547"/>
    <cellStyle name="Comma 5 5 2 2 2" xfId="3548"/>
    <cellStyle name="Comma 5 5 2 3" xfId="3549"/>
    <cellStyle name="Comma 5 5 2 4" xfId="3550"/>
    <cellStyle name="Comma 5 5 2 5" xfId="3551"/>
    <cellStyle name="Comma 5 5 3" xfId="3552"/>
    <cellStyle name="Comma 5 5 3 2" xfId="3553"/>
    <cellStyle name="Comma 5 5 4" xfId="3554"/>
    <cellStyle name="Comma 5 5 5" xfId="3555"/>
    <cellStyle name="Comma 5 5 6" xfId="3556"/>
    <cellStyle name="Comma 5 6" xfId="3557"/>
    <cellStyle name="Comma 5 6 2" xfId="3558"/>
    <cellStyle name="Comma 5 6 2 2" xfId="3559"/>
    <cellStyle name="Comma 5 6 2 2 2" xfId="3560"/>
    <cellStyle name="Comma 5 6 2 3" xfId="3561"/>
    <cellStyle name="Comma 5 6 2 4" xfId="3562"/>
    <cellStyle name="Comma 5 6 2 5" xfId="3563"/>
    <cellStyle name="Comma 5 6 3" xfId="3564"/>
    <cellStyle name="Comma 5 6 3 2" xfId="3565"/>
    <cellStyle name="Comma 5 6 4" xfId="3566"/>
    <cellStyle name="Comma 5 6 5" xfId="3567"/>
    <cellStyle name="Comma 5 6 6" xfId="3568"/>
    <cellStyle name="Comma 5 7" xfId="3569"/>
    <cellStyle name="Comma 5 7 2" xfId="3570"/>
    <cellStyle name="Comma 5 7 2 2" xfId="3571"/>
    <cellStyle name="Comma 5 7 3" xfId="3572"/>
    <cellStyle name="Comma 5 7 4" xfId="3573"/>
    <cellStyle name="Comma 5 7 5" xfId="3574"/>
    <cellStyle name="Comma 5 8" xfId="3575"/>
    <cellStyle name="Comma 5 8 2" xfId="3576"/>
    <cellStyle name="Comma 5 8 2 2" xfId="3577"/>
    <cellStyle name="Comma 5 8 3" xfId="3578"/>
    <cellStyle name="Comma 5 8 4" xfId="3579"/>
    <cellStyle name="Comma 5 8 5" xfId="3580"/>
    <cellStyle name="Comma 5 9" xfId="3581"/>
    <cellStyle name="Comma 5 9 2" xfId="3582"/>
    <cellStyle name="Comma 5 9 2 2" xfId="3583"/>
    <cellStyle name="Comma 5 9 3" xfId="3584"/>
    <cellStyle name="Comma 5 9 4" xfId="3585"/>
    <cellStyle name="Comma 5 9 5" xfId="3586"/>
    <cellStyle name="Comma 6" xfId="3587"/>
    <cellStyle name="Comma 6 10" xfId="3588"/>
    <cellStyle name="Comma 6 11" xfId="3589"/>
    <cellStyle name="Comma 6 2" xfId="3590"/>
    <cellStyle name="Comma 6 2 2" xfId="3591"/>
    <cellStyle name="Comma 6 2 2 2" xfId="3592"/>
    <cellStyle name="Comma 6 2 2 2 2" xfId="3593"/>
    <cellStyle name="Comma 6 2 2 3" xfId="3594"/>
    <cellStyle name="Comma 6 2 2 4" xfId="3595"/>
    <cellStyle name="Comma 6 2 2 5" xfId="3596"/>
    <cellStyle name="Comma 6 2 3" xfId="3597"/>
    <cellStyle name="Comma 6 2 3 2" xfId="3598"/>
    <cellStyle name="Comma 6 2 3 2 2" xfId="3599"/>
    <cellStyle name="Comma 6 2 3 3" xfId="3600"/>
    <cellStyle name="Comma 6 2 3 4" xfId="3601"/>
    <cellStyle name="Comma 6 2 4" xfId="3602"/>
    <cellStyle name="Comma 6 3" xfId="3603"/>
    <cellStyle name="Comma 6 3 2" xfId="3604"/>
    <cellStyle name="Comma 6 3 2 2" xfId="3605"/>
    <cellStyle name="Comma 6 3 2 2 2" xfId="3606"/>
    <cellStyle name="Comma 6 3 2 3" xfId="3607"/>
    <cellStyle name="Comma 6 3 2 4" xfId="3608"/>
    <cellStyle name="Comma 6 3 2 5" xfId="3609"/>
    <cellStyle name="Comma 6 3 3" xfId="3610"/>
    <cellStyle name="Comma 6 3 3 2" xfId="3611"/>
    <cellStyle name="Comma 6 3 4" xfId="3612"/>
    <cellStyle name="Comma 6 3 5" xfId="3613"/>
    <cellStyle name="Comma 6 3 6" xfId="3614"/>
    <cellStyle name="Comma 6 4" xfId="3615"/>
    <cellStyle name="Comma 6 5" xfId="3616"/>
    <cellStyle name="Comma 6 5 2" xfId="3617"/>
    <cellStyle name="Comma 6 5 2 2" xfId="3618"/>
    <cellStyle name="Comma 6 5 3" xfId="3619"/>
    <cellStyle name="Comma 6 5 4" xfId="3620"/>
    <cellStyle name="Comma 6 5 5" xfId="3621"/>
    <cellStyle name="Comma 6 6" xfId="3622"/>
    <cellStyle name="Comma 6 6 2" xfId="3623"/>
    <cellStyle name="Comma 6 6 2 2" xfId="3624"/>
    <cellStyle name="Comma 6 6 3" xfId="3625"/>
    <cellStyle name="Comma 6 6 4" xfId="3626"/>
    <cellStyle name="Comma 6 6 5" xfId="3627"/>
    <cellStyle name="Comma 6 7" xfId="3628"/>
    <cellStyle name="Comma 6 7 2" xfId="3629"/>
    <cellStyle name="Comma 6 7 2 2" xfId="3630"/>
    <cellStyle name="Comma 6 7 3" xfId="3631"/>
    <cellStyle name="Comma 6 7 4" xfId="3632"/>
    <cellStyle name="Comma 6 7 5" xfId="3633"/>
    <cellStyle name="Comma 6 8" xfId="3634"/>
    <cellStyle name="Comma 6 8 2" xfId="3635"/>
    <cellStyle name="Comma 6 8 2 2" xfId="3636"/>
    <cellStyle name="Comma 6 8 3" xfId="3637"/>
    <cellStyle name="Comma 6 8 4" xfId="3638"/>
    <cellStyle name="Comma 6 8 5" xfId="3639"/>
    <cellStyle name="Comma 6 9" xfId="3640"/>
    <cellStyle name="Comma 6 9 2" xfId="3641"/>
    <cellStyle name="Comma 6 9 2 2" xfId="3642"/>
    <cellStyle name="Comma 6 9 3" xfId="3643"/>
    <cellStyle name="Comma 6 9 4" xfId="3644"/>
    <cellStyle name="Comma 7" xfId="3645"/>
    <cellStyle name="Comma 7 10" xfId="3646"/>
    <cellStyle name="Comma 7 10 2" xfId="3647"/>
    <cellStyle name="Comma 7 10 2 2" xfId="3648"/>
    <cellStyle name="Comma 7 10 3" xfId="3649"/>
    <cellStyle name="Comma 7 10 4" xfId="3650"/>
    <cellStyle name="Comma 7 11" xfId="3651"/>
    <cellStyle name="Comma 7 12" xfId="3652"/>
    <cellStyle name="Comma 7 12 2" xfId="3653"/>
    <cellStyle name="Comma 7 13" xfId="3654"/>
    <cellStyle name="Comma 7 14" xfId="3655"/>
    <cellStyle name="Comma 7 15" xfId="3656"/>
    <cellStyle name="Comma 7 16" xfId="3657"/>
    <cellStyle name="Comma 7 2" xfId="3658"/>
    <cellStyle name="Comma 7 2 2" xfId="3659"/>
    <cellStyle name="Comma 7 2 2 2" xfId="3660"/>
    <cellStyle name="Comma 7 2 2 2 2" xfId="3661"/>
    <cellStyle name="Comma 7 2 2 2 3" xfId="3662"/>
    <cellStyle name="Comma 7 2 2 2 4" xfId="3663"/>
    <cellStyle name="Comma 7 2 2 3" xfId="3664"/>
    <cellStyle name="Comma 7 2 2 3 2" xfId="3665"/>
    <cellStyle name="Comma 7 2 2 3 2 2" xfId="3666"/>
    <cellStyle name="Comma 7 2 2 3 3" xfId="3667"/>
    <cellStyle name="Comma 7 2 2 3 4" xfId="3668"/>
    <cellStyle name="Comma 7 2 2 4" xfId="3669"/>
    <cellStyle name="Comma 7 2 2 5" xfId="3670"/>
    <cellStyle name="Comma 7 2 3" xfId="3671"/>
    <cellStyle name="Comma 7 2 3 2" xfId="3672"/>
    <cellStyle name="Comma 7 2 4" xfId="3673"/>
    <cellStyle name="Comma 7 2 5" xfId="3674"/>
    <cellStyle name="Comma 7 2 5 2" xfId="3675"/>
    <cellStyle name="Comma 7 2 5 2 2" xfId="3676"/>
    <cellStyle name="Comma 7 2 5 3" xfId="3677"/>
    <cellStyle name="Comma 7 2 5 4" xfId="3678"/>
    <cellStyle name="Comma 7 2 6" xfId="3679"/>
    <cellStyle name="Comma 7 2 6 2" xfId="3680"/>
    <cellStyle name="Comma 7 2 6 2 2" xfId="3681"/>
    <cellStyle name="Comma 7 2 6 3" xfId="3682"/>
    <cellStyle name="Comma 7 2 6 4" xfId="3683"/>
    <cellStyle name="Comma 7 2 7" xfId="3684"/>
    <cellStyle name="Comma 7 2 8" xfId="3685"/>
    <cellStyle name="Comma 7 3" xfId="3686"/>
    <cellStyle name="Comma 7 3 2" xfId="3687"/>
    <cellStyle name="Comma 7 3 2 2" xfId="3688"/>
    <cellStyle name="Comma 7 3 2 2 2" xfId="3689"/>
    <cellStyle name="Comma 7 3 2 3" xfId="3690"/>
    <cellStyle name="Comma 7 3 2 3 2" xfId="3691"/>
    <cellStyle name="Comma 7 3 2 3 2 2" xfId="3692"/>
    <cellStyle name="Comma 7 3 2 3 3" xfId="3693"/>
    <cellStyle name="Comma 7 3 2 3 4" xfId="3694"/>
    <cellStyle name="Comma 7 3 2 4" xfId="3695"/>
    <cellStyle name="Comma 7 3 2 5" xfId="3696"/>
    <cellStyle name="Comma 7 3 3" xfId="3697"/>
    <cellStyle name="Comma 7 3 3 2" xfId="3698"/>
    <cellStyle name="Comma 7 3 4" xfId="3699"/>
    <cellStyle name="Comma 7 3 4 2" xfId="3700"/>
    <cellStyle name="Comma 7 3 4 2 2" xfId="3701"/>
    <cellStyle name="Comma 7 3 4 3" xfId="3702"/>
    <cellStyle name="Comma 7 3 4 4" xfId="3703"/>
    <cellStyle name="Comma 7 3 5" xfId="3704"/>
    <cellStyle name="Comma 7 3 6" xfId="3705"/>
    <cellStyle name="Comma 7 4" xfId="3706"/>
    <cellStyle name="Comma 7 4 2" xfId="3707"/>
    <cellStyle name="Comma 7 4 2 2" xfId="3708"/>
    <cellStyle name="Comma 7 4 2 3" xfId="3709"/>
    <cellStyle name="Comma 7 4 2 3 2" xfId="3710"/>
    <cellStyle name="Comma 7 4 2 3 2 2" xfId="3711"/>
    <cellStyle name="Comma 7 4 2 3 3" xfId="3712"/>
    <cellStyle name="Comma 7 4 2 3 4" xfId="3713"/>
    <cellStyle name="Comma 7 4 2 4" xfId="3714"/>
    <cellStyle name="Comma 7 4 3" xfId="3715"/>
    <cellStyle name="Comma 7 4 4" xfId="3716"/>
    <cellStyle name="Comma 7 4 4 2" xfId="3717"/>
    <cellStyle name="Comma 7 4 4 2 2" xfId="3718"/>
    <cellStyle name="Comma 7 4 4 3" xfId="3719"/>
    <cellStyle name="Comma 7 4 4 4" xfId="3720"/>
    <cellStyle name="Comma 7 4 5" xfId="3721"/>
    <cellStyle name="Comma 7 4 6" xfId="3722"/>
    <cellStyle name="Comma 7 5" xfId="3723"/>
    <cellStyle name="Comma 7 5 2" xfId="3724"/>
    <cellStyle name="Comma 7 5 2 2" xfId="3725"/>
    <cellStyle name="Comma 7 5 2 2 2" xfId="3726"/>
    <cellStyle name="Comma 7 5 2 2 2 2" xfId="3727"/>
    <cellStyle name="Comma 7 5 2 2 3" xfId="3728"/>
    <cellStyle name="Comma 7 5 2 2 4" xfId="3729"/>
    <cellStyle name="Comma 7 5 2 3" xfId="3730"/>
    <cellStyle name="Comma 7 5 3" xfId="3731"/>
    <cellStyle name="Comma 7 5 4" xfId="3732"/>
    <cellStyle name="Comma 7 5 4 2" xfId="3733"/>
    <cellStyle name="Comma 7 5 4 2 2" xfId="3734"/>
    <cellStyle name="Comma 7 5 4 3" xfId="3735"/>
    <cellStyle name="Comma 7 5 4 4" xfId="3736"/>
    <cellStyle name="Comma 7 5 5" xfId="3737"/>
    <cellStyle name="Comma 7 5 6" xfId="3738"/>
    <cellStyle name="Comma 7 6" xfId="3739"/>
    <cellStyle name="Comma 7 6 2" xfId="3740"/>
    <cellStyle name="Comma 7 6 2 2" xfId="3741"/>
    <cellStyle name="Comma 7 6 2 2 2" xfId="3742"/>
    <cellStyle name="Comma 7 6 2 2 2 2" xfId="3743"/>
    <cellStyle name="Comma 7 6 2 2 3" xfId="3744"/>
    <cellStyle name="Comma 7 6 2 2 4" xfId="3745"/>
    <cellStyle name="Comma 7 6 2 3" xfId="3746"/>
    <cellStyle name="Comma 7 6 3" xfId="3747"/>
    <cellStyle name="Comma 7 6 4" xfId="3748"/>
    <cellStyle name="Comma 7 6 4 2" xfId="3749"/>
    <cellStyle name="Comma 7 6 4 2 2" xfId="3750"/>
    <cellStyle name="Comma 7 6 4 3" xfId="3751"/>
    <cellStyle name="Comma 7 6 4 4" xfId="3752"/>
    <cellStyle name="Comma 7 6 5" xfId="3753"/>
    <cellStyle name="Comma 7 6 6" xfId="3754"/>
    <cellStyle name="Comma 7 7" xfId="3755"/>
    <cellStyle name="Comma 7 7 2" xfId="3756"/>
    <cellStyle name="Comma 7 7 2 2" xfId="3757"/>
    <cellStyle name="Comma 7 7 2 2 2" xfId="3758"/>
    <cellStyle name="Comma 7 7 2 3" xfId="3759"/>
    <cellStyle name="Comma 7 7 2 4" xfId="3760"/>
    <cellStyle name="Comma 7 7 3" xfId="3761"/>
    <cellStyle name="Comma 7 7 4" xfId="3762"/>
    <cellStyle name="Comma 7 8" xfId="3763"/>
    <cellStyle name="Comma 7 8 2" xfId="3764"/>
    <cellStyle name="Comma 7 8 2 2" xfId="3765"/>
    <cellStyle name="Comma 7 8 2 2 2" xfId="3766"/>
    <cellStyle name="Comma 7 8 2 3" xfId="3767"/>
    <cellStyle name="Comma 7 8 2 4" xfId="3768"/>
    <cellStyle name="Comma 7 8 3" xfId="3769"/>
    <cellStyle name="Comma 7 9" xfId="3770"/>
    <cellStyle name="Comma 7 9 2" xfId="3771"/>
    <cellStyle name="Comma 7 9 2 2" xfId="3772"/>
    <cellStyle name="Comma 7 9 3" xfId="3773"/>
    <cellStyle name="Comma 7 9 4" xfId="3774"/>
    <cellStyle name="Comma 7 9 5" xfId="3775"/>
    <cellStyle name="Comma 8" xfId="3776"/>
    <cellStyle name="Comma 8 2" xfId="3777"/>
    <cellStyle name="Comma 8 2 2" xfId="3778"/>
    <cellStyle name="Comma 8 2 2 2" xfId="3779"/>
    <cellStyle name="Comma 8 2 2 2 2" xfId="3780"/>
    <cellStyle name="Comma 8 2 2 3" xfId="3781"/>
    <cellStyle name="Comma 8 2 2 4" xfId="3782"/>
    <cellStyle name="Comma 8 2 2 5" xfId="3783"/>
    <cellStyle name="Comma 8 2 3" xfId="3784"/>
    <cellStyle name="Comma 8 2 3 2" xfId="3785"/>
    <cellStyle name="Comma 8 2 3 2 2" xfId="3786"/>
    <cellStyle name="Comma 8 2 3 3" xfId="3787"/>
    <cellStyle name="Comma 8 2 3 4" xfId="3788"/>
    <cellStyle name="Comma 8 2 4" xfId="3789"/>
    <cellStyle name="Comma 8 3" xfId="3790"/>
    <cellStyle name="Comma 8 3 2" xfId="3791"/>
    <cellStyle name="Comma 8 3 2 2" xfId="3792"/>
    <cellStyle name="Comma 8 3 2 2 2" xfId="3793"/>
    <cellStyle name="Comma 8 3 2 3" xfId="3794"/>
    <cellStyle name="Comma 8 3 2 4" xfId="3795"/>
    <cellStyle name="Comma 8 3 2 5" xfId="3796"/>
    <cellStyle name="Comma 8 3 3" xfId="3797"/>
    <cellStyle name="Comma 8 3 3 2" xfId="3798"/>
    <cellStyle name="Comma 8 3 4" xfId="3799"/>
    <cellStyle name="Comma 8 3 5" xfId="3800"/>
    <cellStyle name="Comma 8 3 6" xfId="3801"/>
    <cellStyle name="Comma 8 4" xfId="3802"/>
    <cellStyle name="Comma 8 4 2" xfId="3803"/>
    <cellStyle name="Comma 8 4 2 2" xfId="3804"/>
    <cellStyle name="Comma 8 4 3" xfId="3805"/>
    <cellStyle name="Comma 8 4 4" xfId="3806"/>
    <cellStyle name="Comma 8 4 5" xfId="3807"/>
    <cellStyle name="Comma 8 5" xfId="3808"/>
    <cellStyle name="Comma 8 5 2" xfId="3809"/>
    <cellStyle name="Comma 8 5 2 2" xfId="3810"/>
    <cellStyle name="Comma 8 5 3" xfId="3811"/>
    <cellStyle name="Comma 8 5 4" xfId="3812"/>
    <cellStyle name="Comma 8 5 5" xfId="3813"/>
    <cellStyle name="Comma 8 6" xfId="3814"/>
    <cellStyle name="Comma 8 6 2" xfId="3815"/>
    <cellStyle name="Comma 8 6 2 2" xfId="3816"/>
    <cellStyle name="Comma 8 6 3" xfId="3817"/>
    <cellStyle name="Comma 8 6 4" xfId="3818"/>
    <cellStyle name="Comma 8 6 5" xfId="3819"/>
    <cellStyle name="Comma 8 7" xfId="3820"/>
    <cellStyle name="Comma 8 7 2" xfId="3821"/>
    <cellStyle name="Comma 8 7 2 2" xfId="3822"/>
    <cellStyle name="Comma 8 7 3" xfId="3823"/>
    <cellStyle name="Comma 8 7 4" xfId="3824"/>
    <cellStyle name="Comma 8 8" xfId="3825"/>
    <cellStyle name="Comma 8 9" xfId="3826"/>
    <cellStyle name="Comma 9" xfId="3827"/>
    <cellStyle name="Comma 9 2" xfId="3828"/>
    <cellStyle name="Comma 9 2 2" xfId="3829"/>
    <cellStyle name="Comma 9 2 2 2" xfId="3830"/>
    <cellStyle name="Comma 9 2 2 2 2" xfId="3831"/>
    <cellStyle name="Comma 9 2 2 3" xfId="3832"/>
    <cellStyle name="Comma 9 2 2 4" xfId="3833"/>
    <cellStyle name="Comma 9 2 2 5" xfId="3834"/>
    <cellStyle name="Comma 9 2 3" xfId="3835"/>
    <cellStyle name="Comma 9 2 3 2" xfId="3836"/>
    <cellStyle name="Comma 9 2 3 2 2" xfId="3837"/>
    <cellStyle name="Comma 9 2 3 3" xfId="3838"/>
    <cellStyle name="Comma 9 2 3 4" xfId="3839"/>
    <cellStyle name="Comma 9 2 4" xfId="3840"/>
    <cellStyle name="Comma 9 3" xfId="3841"/>
    <cellStyle name="Comma 9 3 2" xfId="3842"/>
    <cellStyle name="Comma 9 3 2 2" xfId="3843"/>
    <cellStyle name="Comma 9 3 2 2 2" xfId="3844"/>
    <cellStyle name="Comma 9 3 2 3" xfId="3845"/>
    <cellStyle name="Comma 9 3 2 4" xfId="3846"/>
    <cellStyle name="Comma 9 3 2 5" xfId="3847"/>
    <cellStyle name="Comma 9 3 3" xfId="3848"/>
    <cellStyle name="Comma 9 3 3 2" xfId="3849"/>
    <cellStyle name="Comma 9 3 4" xfId="3850"/>
    <cellStyle name="Comma 9 3 5" xfId="3851"/>
    <cellStyle name="Comma 9 3 6" xfId="3852"/>
    <cellStyle name="Comma 9 4" xfId="3853"/>
    <cellStyle name="Comma 9 4 2" xfId="3854"/>
    <cellStyle name="Comma 9 4 2 2" xfId="3855"/>
    <cellStyle name="Comma 9 4 3" xfId="3856"/>
    <cellStyle name="Comma 9 4 4" xfId="3857"/>
    <cellStyle name="Comma 9 4 5" xfId="3858"/>
    <cellStyle name="Comma 9 5" xfId="3859"/>
    <cellStyle name="Comma 9 5 2" xfId="3860"/>
    <cellStyle name="Comma 9 5 2 2" xfId="3861"/>
    <cellStyle name="Comma 9 5 3" xfId="3862"/>
    <cellStyle name="Comma 9 5 4" xfId="3863"/>
    <cellStyle name="Comma 9 5 5" xfId="3864"/>
    <cellStyle name="Comma 9 6" xfId="3865"/>
    <cellStyle name="Comma 9 6 2" xfId="3866"/>
    <cellStyle name="Comma 9 6 2 2" xfId="3867"/>
    <cellStyle name="Comma 9 6 3" xfId="3868"/>
    <cellStyle name="Comma 9 6 4" xfId="3869"/>
    <cellStyle name="Comma 9 6 5" xfId="3870"/>
    <cellStyle name="Comma 9 7" xfId="3871"/>
    <cellStyle name="Comma 9 7 2" xfId="3872"/>
    <cellStyle name="Comma 9 7 2 2" xfId="3873"/>
    <cellStyle name="Comma 9 7 3" xfId="3874"/>
    <cellStyle name="Comma 9 7 4" xfId="3875"/>
    <cellStyle name="Comma 9 8" xfId="3876"/>
    <cellStyle name="Comma 9 9" xfId="3877"/>
    <cellStyle name="Comma0" xfId="3878"/>
    <cellStyle name="Comma0 - Style1" xfId="3879"/>
    <cellStyle name="Comma0 - Style2" xfId="3880"/>
    <cellStyle name="Comma0 - Style3" xfId="3881"/>
    <cellStyle name="Comma0 - Style4" xfId="3882"/>
    <cellStyle name="Comma0_1st Qtr 2009 Global Insight Factors" xfId="3883"/>
    <cellStyle name="Comma1 - Style1" xfId="3884"/>
    <cellStyle name="Curren - Style2" xfId="3885"/>
    <cellStyle name="Curren - Style3" xfId="3886"/>
    <cellStyle name="Currency 10" xfId="3887"/>
    <cellStyle name="Currency 10 2" xfId="3888"/>
    <cellStyle name="Currency 10 3" xfId="3889"/>
    <cellStyle name="Currency 10 4" xfId="3890"/>
    <cellStyle name="Currency 2" xfId="3891"/>
    <cellStyle name="Currency 2 2" xfId="3892"/>
    <cellStyle name="Currency 2 2 2" xfId="3893"/>
    <cellStyle name="Currency 2 2 3" xfId="3894"/>
    <cellStyle name="Currency 2 2 4" xfId="3895"/>
    <cellStyle name="Currency 2 2 5" xfId="3896"/>
    <cellStyle name="Currency 2 3" xfId="3897"/>
    <cellStyle name="Currency 2 4" xfId="3898"/>
    <cellStyle name="Currency 3" xfId="3899"/>
    <cellStyle name="Currency 3 2" xfId="3900"/>
    <cellStyle name="Currency 3 2 2" xfId="3901"/>
    <cellStyle name="Currency 3 3" xfId="3902"/>
    <cellStyle name="Currency 4" xfId="3903"/>
    <cellStyle name="Currency 4 2" xfId="3904"/>
    <cellStyle name="Currency 5" xfId="3905"/>
    <cellStyle name="Currency 6" xfId="3906"/>
    <cellStyle name="Currency 6 2" xfId="3907"/>
    <cellStyle name="Currency 7" xfId="3908"/>
    <cellStyle name="Currency 7 2" xfId="3909"/>
    <cellStyle name="Currency 7 2 2" xfId="3910"/>
    <cellStyle name="Currency 8" xfId="3911"/>
    <cellStyle name="Currency 9" xfId="3912"/>
    <cellStyle name="Currency No Comma" xfId="3913"/>
    <cellStyle name="Currency(0)" xfId="3914"/>
    <cellStyle name="Currency0" xfId="3915"/>
    <cellStyle name="Date" xfId="3916"/>
    <cellStyle name="Date - Style1" xfId="3917"/>
    <cellStyle name="Date - Style3" xfId="3918"/>
    <cellStyle name="Date_1st Qtr 2009 Global Insight Factors" xfId="3919"/>
    <cellStyle name="Explanatory Text 2" xfId="3920"/>
    <cellStyle name="Explanatory Text 2 2" xfId="3921"/>
    <cellStyle name="Explanatory Text 3" xfId="3922"/>
    <cellStyle name="Explanatory Text 4" xfId="3923"/>
    <cellStyle name="Explanatory Text 5" xfId="3924"/>
    <cellStyle name="Explanatory Text 6" xfId="3925"/>
    <cellStyle name="Fixed" xfId="3926"/>
    <cellStyle name="Fixed2 - Style2" xfId="3927"/>
    <cellStyle name="General" xfId="3928"/>
    <cellStyle name="Good 2" xfId="3929"/>
    <cellStyle name="Good 2 2" xfId="3930"/>
    <cellStyle name="Good 3" xfId="3931"/>
    <cellStyle name="Good 4" xfId="3932"/>
    <cellStyle name="Good 5" xfId="3933"/>
    <cellStyle name="Good 6" xfId="3934"/>
    <cellStyle name="Grey" xfId="3935"/>
    <cellStyle name="Grey 2" xfId="3936"/>
    <cellStyle name="Grey 3" xfId="3937"/>
    <cellStyle name="header" xfId="3938"/>
    <cellStyle name="Header1" xfId="3939"/>
    <cellStyle name="Header2" xfId="3940"/>
    <cellStyle name="Heading 1 2" xfId="3941"/>
    <cellStyle name="Heading 1 2 2" xfId="3942"/>
    <cellStyle name="Heading 1 2 3" xfId="3943"/>
    <cellStyle name="Heading 1 2 4" xfId="3944"/>
    <cellStyle name="Heading 1 3" xfId="3945"/>
    <cellStyle name="Heading 1 4" xfId="3946"/>
    <cellStyle name="Heading 2 2" xfId="3947"/>
    <cellStyle name="Heading 2 2 2" xfId="3948"/>
    <cellStyle name="Heading 2 2 3" xfId="3949"/>
    <cellStyle name="Heading 2 2 4" xfId="3950"/>
    <cellStyle name="Heading 2 3" xfId="3951"/>
    <cellStyle name="Heading 2 4" xfId="3952"/>
    <cellStyle name="Heading 3 2" xfId="3953"/>
    <cellStyle name="Heading 3 2 2" xfId="3954"/>
    <cellStyle name="Heading 3 3" xfId="3955"/>
    <cellStyle name="Heading 3 4" xfId="3956"/>
    <cellStyle name="Heading 3 5" xfId="3957"/>
    <cellStyle name="Heading 3 6" xfId="3958"/>
    <cellStyle name="Heading 4 2" xfId="3959"/>
    <cellStyle name="Heading 4 2 2" xfId="3960"/>
    <cellStyle name="Heading 4 3" xfId="3961"/>
    <cellStyle name="Heading 4 4" xfId="3962"/>
    <cellStyle name="Heading 4 5" xfId="3963"/>
    <cellStyle name="Heading 4 6" xfId="3964"/>
    <cellStyle name="Heading1" xfId="3965"/>
    <cellStyle name="Heading2" xfId="3966"/>
    <cellStyle name="Hyperlink 2" xfId="3967"/>
    <cellStyle name="Hyperlink 2 2" xfId="3968"/>
    <cellStyle name="Hyperlink 2 3" xfId="3969"/>
    <cellStyle name="Hyperlink 3" xfId="3970"/>
    <cellStyle name="Hyperlink 4" xfId="3971"/>
    <cellStyle name="Input [yellow]" xfId="3972"/>
    <cellStyle name="Input [yellow] 2" xfId="3973"/>
    <cellStyle name="Input [yellow] 3" xfId="3974"/>
    <cellStyle name="Input 2" xfId="3975"/>
    <cellStyle name="Input 2 2" xfId="3976"/>
    <cellStyle name="Input 2 2 2" xfId="3977"/>
    <cellStyle name="Input 2 3" xfId="3978"/>
    <cellStyle name="Input 2 4" xfId="3979"/>
    <cellStyle name="Input 3" xfId="3980"/>
    <cellStyle name="Input 3 2" xfId="3981"/>
    <cellStyle name="Input 4" xfId="3982"/>
    <cellStyle name="Input 4 2" xfId="3983"/>
    <cellStyle name="Input 5" xfId="3984"/>
    <cellStyle name="Input 6" xfId="3985"/>
    <cellStyle name="Input 7" xfId="3986"/>
    <cellStyle name="Inst. Sections" xfId="3987"/>
    <cellStyle name="Inst. Subheading" xfId="3988"/>
    <cellStyle name="Linked Cell 2" xfId="3989"/>
    <cellStyle name="Linked Cell 2 2" xfId="3990"/>
    <cellStyle name="Linked Cell 3" xfId="3991"/>
    <cellStyle name="Linked Cell 4" xfId="3992"/>
    <cellStyle name="Linked Cell 5" xfId="3993"/>
    <cellStyle name="Linked Cell 6" xfId="3994"/>
    <cellStyle name="Macro" xfId="3995"/>
    <cellStyle name="macro descr" xfId="3996"/>
    <cellStyle name="Macro_Comments" xfId="3997"/>
    <cellStyle name="MacroText" xfId="3998"/>
    <cellStyle name="Marathon" xfId="3999"/>
    <cellStyle name="MCP" xfId="4000"/>
    <cellStyle name="Neutral 2" xfId="4001"/>
    <cellStyle name="Neutral 2 2" xfId="4002"/>
    <cellStyle name="Neutral 3" xfId="4003"/>
    <cellStyle name="Neutral 4" xfId="4004"/>
    <cellStyle name="Neutral 5" xfId="4005"/>
    <cellStyle name="Neutral 6" xfId="4006"/>
    <cellStyle name="nONE" xfId="4007"/>
    <cellStyle name="nONE 2" xfId="4008"/>
    <cellStyle name="noninput" xfId="4009"/>
    <cellStyle name="noninput 2" xfId="4010"/>
    <cellStyle name="noninput 3" xfId="4011"/>
    <cellStyle name="Normal" xfId="0" builtinId="0"/>
    <cellStyle name="Normal - Style1" xfId="4012"/>
    <cellStyle name="Normal - Style1 2" xfId="4013"/>
    <cellStyle name="Normal - Style1 3" xfId="4014"/>
    <cellStyle name="Normal - Style2" xfId="4015"/>
    <cellStyle name="Normal - Style3" xfId="4016"/>
    <cellStyle name="Normal - Style4" xfId="4017"/>
    <cellStyle name="Normal - Style5" xfId="4018"/>
    <cellStyle name="Normal - Style6" xfId="4019"/>
    <cellStyle name="Normal - Style7" xfId="4020"/>
    <cellStyle name="Normal - Style8" xfId="4021"/>
    <cellStyle name="Normal 10" xfId="4022"/>
    <cellStyle name="Normal 10 10" xfId="4023"/>
    <cellStyle name="Normal 10 10 2" xfId="4024"/>
    <cellStyle name="Normal 10 10 2 2" xfId="4025"/>
    <cellStyle name="Normal 10 10 2 2 2" xfId="4026"/>
    <cellStyle name="Normal 10 10 2 2 2 2" xfId="4027"/>
    <cellStyle name="Normal 10 10 2 2 3" xfId="4028"/>
    <cellStyle name="Normal 10 10 2 2 4" xfId="4029"/>
    <cellStyle name="Normal 10 10 2 3" xfId="4030"/>
    <cellStyle name="Normal 10 10 2 3 2" xfId="4031"/>
    <cellStyle name="Normal 10 10 2 4" xfId="4032"/>
    <cellStyle name="Normal 10 10 2 5" xfId="4033"/>
    <cellStyle name="Normal 10 10 2 6" xfId="4034"/>
    <cellStyle name="Normal 10 10 3" xfId="4035"/>
    <cellStyle name="Normal 10 10 3 2" xfId="4036"/>
    <cellStyle name="Normal 10 10 3 2 2" xfId="4037"/>
    <cellStyle name="Normal 10 10 3 3" xfId="4038"/>
    <cellStyle name="Normal 10 10 3 4" xfId="4039"/>
    <cellStyle name="Normal 10 10 4" xfId="4040"/>
    <cellStyle name="Normal 10 10 4 2" xfId="4041"/>
    <cellStyle name="Normal 10 10 5" xfId="4042"/>
    <cellStyle name="Normal 10 10 6" xfId="4043"/>
    <cellStyle name="Normal 10 10 7" xfId="4044"/>
    <cellStyle name="Normal 10 10 8" xfId="4045"/>
    <cellStyle name="Normal 10 11" xfId="4046"/>
    <cellStyle name="Normal 10 11 2" xfId="4047"/>
    <cellStyle name="Normal 10 11 2 2" xfId="4048"/>
    <cellStyle name="Normal 10 11 2 2 2" xfId="4049"/>
    <cellStyle name="Normal 10 11 2 3" xfId="4050"/>
    <cellStyle name="Normal 10 11 2 4" xfId="4051"/>
    <cellStyle name="Normal 10 11 2 5" xfId="4052"/>
    <cellStyle name="Normal 10 11 3" xfId="4053"/>
    <cellStyle name="Normal 10 11 3 2" xfId="4054"/>
    <cellStyle name="Normal 10 11 3 3" xfId="4055"/>
    <cellStyle name="Normal 10 11 4" xfId="4056"/>
    <cellStyle name="Normal 10 11 5" xfId="4057"/>
    <cellStyle name="Normal 10 11 6" xfId="4058"/>
    <cellStyle name="Normal 10 11 7" xfId="4059"/>
    <cellStyle name="Normal 10 12" xfId="4060"/>
    <cellStyle name="Normal 10 12 2" xfId="4061"/>
    <cellStyle name="Normal 10 12 2 2" xfId="4062"/>
    <cellStyle name="Normal 10 12 2 2 2" xfId="4063"/>
    <cellStyle name="Normal 10 12 2 3" xfId="4064"/>
    <cellStyle name="Normal 10 12 2 4" xfId="4065"/>
    <cellStyle name="Normal 10 12 3" xfId="4066"/>
    <cellStyle name="Normal 10 12 3 2" xfId="4067"/>
    <cellStyle name="Normal 10 12 4" xfId="4068"/>
    <cellStyle name="Normal 10 12 5" xfId="4069"/>
    <cellStyle name="Normal 10 12 6" xfId="4070"/>
    <cellStyle name="Normal 10 13" xfId="4071"/>
    <cellStyle name="Normal 10 13 2" xfId="4072"/>
    <cellStyle name="Normal 10 13 2 2" xfId="4073"/>
    <cellStyle name="Normal 10 13 3" xfId="4074"/>
    <cellStyle name="Normal 10 13 4" xfId="4075"/>
    <cellStyle name="Normal 10 13 5" xfId="4076"/>
    <cellStyle name="Normal 10 14" xfId="4077"/>
    <cellStyle name="Normal 10 14 2" xfId="4078"/>
    <cellStyle name="Normal 10 14 2 2" xfId="4079"/>
    <cellStyle name="Normal 10 14 3" xfId="4080"/>
    <cellStyle name="Normal 10 14 4" xfId="4081"/>
    <cellStyle name="Normal 10 15" xfId="4082"/>
    <cellStyle name="Normal 10 15 2" xfId="4083"/>
    <cellStyle name="Normal 10 16" xfId="4084"/>
    <cellStyle name="Normal 10 17" xfId="4085"/>
    <cellStyle name="Normal 10 18" xfId="4086"/>
    <cellStyle name="Normal 10 19" xfId="4087"/>
    <cellStyle name="Normal 10 2" xfId="4088"/>
    <cellStyle name="Normal 10 2 10" xfId="4089"/>
    <cellStyle name="Normal 10 2 10 2" xfId="4090"/>
    <cellStyle name="Normal 10 2 10 2 2" xfId="4091"/>
    <cellStyle name="Normal 10 2 10 3" xfId="4092"/>
    <cellStyle name="Normal 10 2 10 4" xfId="4093"/>
    <cellStyle name="Normal 10 2 11" xfId="4094"/>
    <cellStyle name="Normal 10 2 11 2" xfId="4095"/>
    <cellStyle name="Normal 10 2 12" xfId="4096"/>
    <cellStyle name="Normal 10 2 13" xfId="4097"/>
    <cellStyle name="Normal 10 2 14" xfId="4098"/>
    <cellStyle name="Normal 10 2 15" xfId="4099"/>
    <cellStyle name="Normal 10 2 2" xfId="4100"/>
    <cellStyle name="Normal 10 2 2 10" xfId="4101"/>
    <cellStyle name="Normal 10 2 2 11" xfId="4102"/>
    <cellStyle name="Normal 10 2 2 2" xfId="4103"/>
    <cellStyle name="Normal 10 2 2 2 2" xfId="4104"/>
    <cellStyle name="Normal 10 2 2 2 2 2" xfId="4105"/>
    <cellStyle name="Normal 10 2 2 2 2 2 2" xfId="4106"/>
    <cellStyle name="Normal 10 2 2 2 2 3" xfId="4107"/>
    <cellStyle name="Normal 10 2 2 2 2 4" xfId="4108"/>
    <cellStyle name="Normal 10 2 2 2 3" xfId="4109"/>
    <cellStyle name="Normal 10 2 2 2 3 2" xfId="4110"/>
    <cellStyle name="Normal 10 2 2 2 3 2 2" xfId="4111"/>
    <cellStyle name="Normal 10 2 2 2 3 3" xfId="4112"/>
    <cellStyle name="Normal 10 2 2 2 3 4" xfId="4113"/>
    <cellStyle name="Normal 10 2 2 2 4" xfId="4114"/>
    <cellStyle name="Normal 10 2 2 2 4 2" xfId="4115"/>
    <cellStyle name="Normal 10 2 2 2 5" xfId="4116"/>
    <cellStyle name="Normal 10 2 2 2 6" xfId="4117"/>
    <cellStyle name="Normal 10 2 2 2 7" xfId="4118"/>
    <cellStyle name="Normal 10 2 2 3" xfId="4119"/>
    <cellStyle name="Normal 10 2 2 3 2" xfId="4120"/>
    <cellStyle name="Normal 10 2 2 3 2 2" xfId="4121"/>
    <cellStyle name="Normal 10 2 2 3 3" xfId="4122"/>
    <cellStyle name="Normal 10 2 2 3 4" xfId="4123"/>
    <cellStyle name="Normal 10 2 2 4" xfId="4124"/>
    <cellStyle name="Normal 10 2 2 4 2" xfId="4125"/>
    <cellStyle name="Normal 10 2 2 4 2 2" xfId="4126"/>
    <cellStyle name="Normal 10 2 2 4 3" xfId="4127"/>
    <cellStyle name="Normal 10 2 2 4 4" xfId="4128"/>
    <cellStyle name="Normal 10 2 2 5" xfId="4129"/>
    <cellStyle name="Normal 10 2 2 5 2" xfId="4130"/>
    <cellStyle name="Normal 10 2 2 5 2 2" xfId="4131"/>
    <cellStyle name="Normal 10 2 2 5 3" xfId="4132"/>
    <cellStyle name="Normal 10 2 2 5 4" xfId="4133"/>
    <cellStyle name="Normal 10 2 2 6" xfId="4134"/>
    <cellStyle name="Normal 10 2 2 6 2" xfId="4135"/>
    <cellStyle name="Normal 10 2 2 6 2 2" xfId="4136"/>
    <cellStyle name="Normal 10 2 2 6 3" xfId="4137"/>
    <cellStyle name="Normal 10 2 2 6 4" xfId="4138"/>
    <cellStyle name="Normal 10 2 2 7" xfId="4139"/>
    <cellStyle name="Normal 10 2 2 7 2" xfId="4140"/>
    <cellStyle name="Normal 10 2 2 8" xfId="4141"/>
    <cellStyle name="Normal 10 2 2 9" xfId="4142"/>
    <cellStyle name="Normal 10 2 3" xfId="4143"/>
    <cellStyle name="Normal 10 2 3 2" xfId="4144"/>
    <cellStyle name="Normal 10 2 3 2 2" xfId="4145"/>
    <cellStyle name="Normal 10 2 3 2 2 2" xfId="4146"/>
    <cellStyle name="Normal 10 2 3 2 2 2 2" xfId="4147"/>
    <cellStyle name="Normal 10 2 3 2 2 3" xfId="4148"/>
    <cellStyle name="Normal 10 2 3 2 2 4" xfId="4149"/>
    <cellStyle name="Normal 10 2 3 2 3" xfId="4150"/>
    <cellStyle name="Normal 10 2 3 2 3 2" xfId="4151"/>
    <cellStyle name="Normal 10 2 3 2 3 2 2" xfId="4152"/>
    <cellStyle name="Normal 10 2 3 2 3 3" xfId="4153"/>
    <cellStyle name="Normal 10 2 3 2 3 4" xfId="4154"/>
    <cellStyle name="Normal 10 2 3 2 4" xfId="4155"/>
    <cellStyle name="Normal 10 2 3 2 4 2" xfId="4156"/>
    <cellStyle name="Normal 10 2 3 2 5" xfId="4157"/>
    <cellStyle name="Normal 10 2 3 2 6" xfId="4158"/>
    <cellStyle name="Normal 10 2 3 2 7" xfId="4159"/>
    <cellStyle name="Normal 10 2 3 3" xfId="4160"/>
    <cellStyle name="Normal 10 2 3 3 2" xfId="4161"/>
    <cellStyle name="Normal 10 2 3 3 2 2" xfId="4162"/>
    <cellStyle name="Normal 10 2 3 3 3" xfId="4163"/>
    <cellStyle name="Normal 10 2 3 3 4" xfId="4164"/>
    <cellStyle name="Normal 10 2 3 4" xfId="4165"/>
    <cellStyle name="Normal 10 2 3 4 2" xfId="4166"/>
    <cellStyle name="Normal 10 2 3 4 2 2" xfId="4167"/>
    <cellStyle name="Normal 10 2 3 4 3" xfId="4168"/>
    <cellStyle name="Normal 10 2 3 4 4" xfId="4169"/>
    <cellStyle name="Normal 10 2 3 5" xfId="4170"/>
    <cellStyle name="Normal 10 2 3 5 2" xfId="4171"/>
    <cellStyle name="Normal 10 2 3 6" xfId="4172"/>
    <cellStyle name="Normal 10 2 3 7" xfId="4173"/>
    <cellStyle name="Normal 10 2 3 8" xfId="4174"/>
    <cellStyle name="Normal 10 2 3 9" xfId="4175"/>
    <cellStyle name="Normal 10 2 4" xfId="4176"/>
    <cellStyle name="Normal 10 2 4 2" xfId="4177"/>
    <cellStyle name="Normal 10 2 4 2 2" xfId="4178"/>
    <cellStyle name="Normal 10 2 4 2 2 2" xfId="4179"/>
    <cellStyle name="Normal 10 2 4 2 2 2 2" xfId="4180"/>
    <cellStyle name="Normal 10 2 4 2 2 3" xfId="4181"/>
    <cellStyle name="Normal 10 2 4 2 2 4" xfId="4182"/>
    <cellStyle name="Normal 10 2 4 2 3" xfId="4183"/>
    <cellStyle name="Normal 10 2 4 2 3 2" xfId="4184"/>
    <cellStyle name="Normal 10 2 4 2 3 2 2" xfId="4185"/>
    <cellStyle name="Normal 10 2 4 2 3 3" xfId="4186"/>
    <cellStyle name="Normal 10 2 4 2 3 4" xfId="4187"/>
    <cellStyle name="Normal 10 2 4 2 4" xfId="4188"/>
    <cellStyle name="Normal 10 2 4 2 4 2" xfId="4189"/>
    <cellStyle name="Normal 10 2 4 2 5" xfId="4190"/>
    <cellStyle name="Normal 10 2 4 2 6" xfId="4191"/>
    <cellStyle name="Normal 10 2 4 2 7" xfId="4192"/>
    <cellStyle name="Normal 10 2 4 3" xfId="4193"/>
    <cellStyle name="Normal 10 2 4 3 2" xfId="4194"/>
    <cellStyle name="Normal 10 2 4 3 2 2" xfId="4195"/>
    <cellStyle name="Normal 10 2 4 3 3" xfId="4196"/>
    <cellStyle name="Normal 10 2 4 3 4" xfId="4197"/>
    <cellStyle name="Normal 10 2 4 4" xfId="4198"/>
    <cellStyle name="Normal 10 2 4 4 2" xfId="4199"/>
    <cellStyle name="Normal 10 2 4 4 2 2" xfId="4200"/>
    <cellStyle name="Normal 10 2 4 4 3" xfId="4201"/>
    <cellStyle name="Normal 10 2 4 4 4" xfId="4202"/>
    <cellStyle name="Normal 10 2 4 5" xfId="4203"/>
    <cellStyle name="Normal 10 2 4 5 2" xfId="4204"/>
    <cellStyle name="Normal 10 2 4 6" xfId="4205"/>
    <cellStyle name="Normal 10 2 4 7" xfId="4206"/>
    <cellStyle name="Normal 10 2 4 8" xfId="4207"/>
    <cellStyle name="Normal 10 2 5" xfId="4208"/>
    <cellStyle name="Normal 10 2 5 2" xfId="4209"/>
    <cellStyle name="Normal 10 2 5 2 2" xfId="4210"/>
    <cellStyle name="Normal 10 2 5 2 2 2" xfId="4211"/>
    <cellStyle name="Normal 10 2 5 2 2 2 2" xfId="4212"/>
    <cellStyle name="Normal 10 2 5 2 2 3" xfId="4213"/>
    <cellStyle name="Normal 10 2 5 2 2 4" xfId="4214"/>
    <cellStyle name="Normal 10 2 5 2 3" xfId="4215"/>
    <cellStyle name="Normal 10 2 5 2 3 2" xfId="4216"/>
    <cellStyle name="Normal 10 2 5 2 4" xfId="4217"/>
    <cellStyle name="Normal 10 2 5 2 5" xfId="4218"/>
    <cellStyle name="Normal 10 2 5 2 6" xfId="4219"/>
    <cellStyle name="Normal 10 2 5 3" xfId="4220"/>
    <cellStyle name="Normal 10 2 5 3 2" xfId="4221"/>
    <cellStyle name="Normal 10 2 5 3 2 2" xfId="4222"/>
    <cellStyle name="Normal 10 2 5 3 3" xfId="4223"/>
    <cellStyle name="Normal 10 2 5 3 4" xfId="4224"/>
    <cellStyle name="Normal 10 2 5 4" xfId="4225"/>
    <cellStyle name="Normal 10 2 5 4 2" xfId="4226"/>
    <cellStyle name="Normal 10 2 5 4 2 2" xfId="4227"/>
    <cellStyle name="Normal 10 2 5 4 3" xfId="4228"/>
    <cellStyle name="Normal 10 2 5 4 4" xfId="4229"/>
    <cellStyle name="Normal 10 2 5 5" xfId="4230"/>
    <cellStyle name="Normal 10 2 5 5 2" xfId="4231"/>
    <cellStyle name="Normal 10 2 5 6" xfId="4232"/>
    <cellStyle name="Normal 10 2 5 7" xfId="4233"/>
    <cellStyle name="Normal 10 2 5 8" xfId="4234"/>
    <cellStyle name="Normal 10 2 6" xfId="4235"/>
    <cellStyle name="Normal 10 2 6 2" xfId="4236"/>
    <cellStyle name="Normal 10 2 6 2 2" xfId="4237"/>
    <cellStyle name="Normal 10 2 6 2 2 2" xfId="4238"/>
    <cellStyle name="Normal 10 2 6 2 2 2 2" xfId="4239"/>
    <cellStyle name="Normal 10 2 6 2 2 3" xfId="4240"/>
    <cellStyle name="Normal 10 2 6 2 2 4" xfId="4241"/>
    <cellStyle name="Normal 10 2 6 2 3" xfId="4242"/>
    <cellStyle name="Normal 10 2 6 2 3 2" xfId="4243"/>
    <cellStyle name="Normal 10 2 6 2 4" xfId="4244"/>
    <cellStyle name="Normal 10 2 6 2 5" xfId="4245"/>
    <cellStyle name="Normal 10 2 6 2 6" xfId="4246"/>
    <cellStyle name="Normal 10 2 6 3" xfId="4247"/>
    <cellStyle name="Normal 10 2 6 3 2" xfId="4248"/>
    <cellStyle name="Normal 10 2 6 3 2 2" xfId="4249"/>
    <cellStyle name="Normal 10 2 6 3 3" xfId="4250"/>
    <cellStyle name="Normal 10 2 6 3 4" xfId="4251"/>
    <cellStyle name="Normal 10 2 6 4" xfId="4252"/>
    <cellStyle name="Normal 10 2 6 4 2" xfId="4253"/>
    <cellStyle name="Normal 10 2 6 4 2 2" xfId="4254"/>
    <cellStyle name="Normal 10 2 6 4 3" xfId="4255"/>
    <cellStyle name="Normal 10 2 6 4 4" xfId="4256"/>
    <cellStyle name="Normal 10 2 6 5" xfId="4257"/>
    <cellStyle name="Normal 10 2 6 5 2" xfId="4258"/>
    <cellStyle name="Normal 10 2 6 6" xfId="4259"/>
    <cellStyle name="Normal 10 2 6 7" xfId="4260"/>
    <cellStyle name="Normal 10 2 6 8" xfId="4261"/>
    <cellStyle name="Normal 10 2 7" xfId="4262"/>
    <cellStyle name="Normal 10 2 7 2" xfId="4263"/>
    <cellStyle name="Normal 10 2 7 2 2" xfId="4264"/>
    <cellStyle name="Normal 10 2 7 2 2 2" xfId="4265"/>
    <cellStyle name="Normal 10 2 7 2 3" xfId="4266"/>
    <cellStyle name="Normal 10 2 7 2 4" xfId="4267"/>
    <cellStyle name="Normal 10 2 7 3" xfId="4268"/>
    <cellStyle name="Normal 10 2 7 3 2" xfId="4269"/>
    <cellStyle name="Normal 10 2 7 4" xfId="4270"/>
    <cellStyle name="Normal 10 2 7 5" xfId="4271"/>
    <cellStyle name="Normal 10 2 7 6" xfId="4272"/>
    <cellStyle name="Normal 10 2 8" xfId="4273"/>
    <cellStyle name="Normal 10 2 8 2" xfId="4274"/>
    <cellStyle name="Normal 10 2 8 2 2" xfId="4275"/>
    <cellStyle name="Normal 10 2 8 2 2 2" xfId="4276"/>
    <cellStyle name="Normal 10 2 8 2 3" xfId="4277"/>
    <cellStyle name="Normal 10 2 8 2 4" xfId="4278"/>
    <cellStyle name="Normal 10 2 8 3" xfId="4279"/>
    <cellStyle name="Normal 10 2 8 3 2" xfId="4280"/>
    <cellStyle name="Normal 10 2 8 4" xfId="4281"/>
    <cellStyle name="Normal 10 2 8 5" xfId="4282"/>
    <cellStyle name="Normal 10 2 8 6" xfId="4283"/>
    <cellStyle name="Normal 10 2 9" xfId="4284"/>
    <cellStyle name="Normal 10 2 9 2" xfId="4285"/>
    <cellStyle name="Normal 10 2 9 2 2" xfId="4286"/>
    <cellStyle name="Normal 10 2 9 3" xfId="4287"/>
    <cellStyle name="Normal 10 2 9 4" xfId="4288"/>
    <cellStyle name="Normal 10 2 9 5" xfId="4289"/>
    <cellStyle name="Normal 10 20" xfId="4290"/>
    <cellStyle name="Normal 10 3" xfId="4291"/>
    <cellStyle name="Normal 10 3 10" xfId="4292"/>
    <cellStyle name="Normal 10 3 10 2" xfId="4293"/>
    <cellStyle name="Normal 10 3 10 2 2" xfId="4294"/>
    <cellStyle name="Normal 10 3 10 3" xfId="4295"/>
    <cellStyle name="Normal 10 3 10 4" xfId="4296"/>
    <cellStyle name="Normal 10 3 11" xfId="4297"/>
    <cellStyle name="Normal 10 3 11 2" xfId="4298"/>
    <cellStyle name="Normal 10 3 12" xfId="4299"/>
    <cellStyle name="Normal 10 3 13" xfId="4300"/>
    <cellStyle name="Normal 10 3 14" xfId="4301"/>
    <cellStyle name="Normal 10 3 15" xfId="4302"/>
    <cellStyle name="Normal 10 3 2" xfId="4303"/>
    <cellStyle name="Normal 10 3 2 10" xfId="4304"/>
    <cellStyle name="Normal 10 3 2 11" xfId="4305"/>
    <cellStyle name="Normal 10 3 2 2" xfId="4306"/>
    <cellStyle name="Normal 10 3 2 2 2" xfId="4307"/>
    <cellStyle name="Normal 10 3 2 2 2 2" xfId="4308"/>
    <cellStyle name="Normal 10 3 2 2 2 2 2" xfId="4309"/>
    <cellStyle name="Normal 10 3 2 2 2 3" xfId="4310"/>
    <cellStyle name="Normal 10 3 2 2 2 4" xfId="4311"/>
    <cellStyle name="Normal 10 3 2 2 3" xfId="4312"/>
    <cellStyle name="Normal 10 3 2 2 3 2" xfId="4313"/>
    <cellStyle name="Normal 10 3 2 2 3 2 2" xfId="4314"/>
    <cellStyle name="Normal 10 3 2 2 3 3" xfId="4315"/>
    <cellStyle name="Normal 10 3 2 2 3 4" xfId="4316"/>
    <cellStyle name="Normal 10 3 2 2 4" xfId="4317"/>
    <cellStyle name="Normal 10 3 2 2 4 2" xfId="4318"/>
    <cellStyle name="Normal 10 3 2 2 5" xfId="4319"/>
    <cellStyle name="Normal 10 3 2 2 6" xfId="4320"/>
    <cellStyle name="Normal 10 3 2 2 7" xfId="4321"/>
    <cellStyle name="Normal 10 3 2 3" xfId="4322"/>
    <cellStyle name="Normal 10 3 2 3 2" xfId="4323"/>
    <cellStyle name="Normal 10 3 2 3 2 2" xfId="4324"/>
    <cellStyle name="Normal 10 3 2 3 3" xfId="4325"/>
    <cellStyle name="Normal 10 3 2 3 4" xfId="4326"/>
    <cellStyle name="Normal 10 3 2 4" xfId="4327"/>
    <cellStyle name="Normal 10 3 2 4 2" xfId="4328"/>
    <cellStyle name="Normal 10 3 2 4 2 2" xfId="4329"/>
    <cellStyle name="Normal 10 3 2 4 3" xfId="4330"/>
    <cellStyle name="Normal 10 3 2 4 4" xfId="4331"/>
    <cellStyle name="Normal 10 3 2 5" xfId="4332"/>
    <cellStyle name="Normal 10 3 2 5 2" xfId="4333"/>
    <cellStyle name="Normal 10 3 2 5 2 2" xfId="4334"/>
    <cellStyle name="Normal 10 3 2 5 3" xfId="4335"/>
    <cellStyle name="Normal 10 3 2 5 4" xfId="4336"/>
    <cellStyle name="Normal 10 3 2 6" xfId="4337"/>
    <cellStyle name="Normal 10 3 2 6 2" xfId="4338"/>
    <cellStyle name="Normal 10 3 2 6 2 2" xfId="4339"/>
    <cellStyle name="Normal 10 3 2 6 3" xfId="4340"/>
    <cellStyle name="Normal 10 3 2 6 4" xfId="4341"/>
    <cellStyle name="Normal 10 3 2 7" xfId="4342"/>
    <cellStyle name="Normal 10 3 2 7 2" xfId="4343"/>
    <cellStyle name="Normal 10 3 2 8" xfId="4344"/>
    <cellStyle name="Normal 10 3 2 9" xfId="4345"/>
    <cellStyle name="Normal 10 3 3" xfId="4346"/>
    <cellStyle name="Normal 10 3 3 2" xfId="4347"/>
    <cellStyle name="Normal 10 3 3 2 2" xfId="4348"/>
    <cellStyle name="Normal 10 3 3 2 2 2" xfId="4349"/>
    <cellStyle name="Normal 10 3 3 2 2 2 2" xfId="4350"/>
    <cellStyle name="Normal 10 3 3 2 2 3" xfId="4351"/>
    <cellStyle name="Normal 10 3 3 2 2 4" xfId="4352"/>
    <cellStyle name="Normal 10 3 3 2 3" xfId="4353"/>
    <cellStyle name="Normal 10 3 3 2 3 2" xfId="4354"/>
    <cellStyle name="Normal 10 3 3 2 3 2 2" xfId="4355"/>
    <cellStyle name="Normal 10 3 3 2 3 3" xfId="4356"/>
    <cellStyle name="Normal 10 3 3 2 3 4" xfId="4357"/>
    <cellStyle name="Normal 10 3 3 2 4" xfId="4358"/>
    <cellStyle name="Normal 10 3 3 2 4 2" xfId="4359"/>
    <cellStyle name="Normal 10 3 3 2 5" xfId="4360"/>
    <cellStyle name="Normal 10 3 3 2 6" xfId="4361"/>
    <cellStyle name="Normal 10 3 3 2 7" xfId="4362"/>
    <cellStyle name="Normal 10 3 3 3" xfId="4363"/>
    <cellStyle name="Normal 10 3 3 3 2" xfId="4364"/>
    <cellStyle name="Normal 10 3 3 3 2 2" xfId="4365"/>
    <cellStyle name="Normal 10 3 3 3 3" xfId="4366"/>
    <cellStyle name="Normal 10 3 3 3 4" xfId="4367"/>
    <cellStyle name="Normal 10 3 3 4" xfId="4368"/>
    <cellStyle name="Normal 10 3 3 4 2" xfId="4369"/>
    <cellStyle name="Normal 10 3 3 4 2 2" xfId="4370"/>
    <cellStyle name="Normal 10 3 3 4 3" xfId="4371"/>
    <cellStyle name="Normal 10 3 3 4 4" xfId="4372"/>
    <cellStyle name="Normal 10 3 3 5" xfId="4373"/>
    <cellStyle name="Normal 10 3 3 5 2" xfId="4374"/>
    <cellStyle name="Normal 10 3 3 6" xfId="4375"/>
    <cellStyle name="Normal 10 3 3 7" xfId="4376"/>
    <cellStyle name="Normal 10 3 3 8" xfId="4377"/>
    <cellStyle name="Normal 10 3 3 9" xfId="4378"/>
    <cellStyle name="Normal 10 3 4" xfId="4379"/>
    <cellStyle name="Normal 10 3 4 2" xfId="4380"/>
    <cellStyle name="Normal 10 3 4 2 2" xfId="4381"/>
    <cellStyle name="Normal 10 3 4 2 2 2" xfId="4382"/>
    <cellStyle name="Normal 10 3 4 2 2 2 2" xfId="4383"/>
    <cellStyle name="Normal 10 3 4 2 2 3" xfId="4384"/>
    <cellStyle name="Normal 10 3 4 2 2 4" xfId="4385"/>
    <cellStyle name="Normal 10 3 4 2 3" xfId="4386"/>
    <cellStyle name="Normal 10 3 4 2 3 2" xfId="4387"/>
    <cellStyle name="Normal 10 3 4 2 3 2 2" xfId="4388"/>
    <cellStyle name="Normal 10 3 4 2 3 3" xfId="4389"/>
    <cellStyle name="Normal 10 3 4 2 3 4" xfId="4390"/>
    <cellStyle name="Normal 10 3 4 2 4" xfId="4391"/>
    <cellStyle name="Normal 10 3 4 2 4 2" xfId="4392"/>
    <cellStyle name="Normal 10 3 4 2 5" xfId="4393"/>
    <cellStyle name="Normal 10 3 4 2 6" xfId="4394"/>
    <cellStyle name="Normal 10 3 4 2 7" xfId="4395"/>
    <cellStyle name="Normal 10 3 4 3" xfId="4396"/>
    <cellStyle name="Normal 10 3 4 3 2" xfId="4397"/>
    <cellStyle name="Normal 10 3 4 3 2 2" xfId="4398"/>
    <cellStyle name="Normal 10 3 4 3 3" xfId="4399"/>
    <cellStyle name="Normal 10 3 4 3 4" xfId="4400"/>
    <cellStyle name="Normal 10 3 4 4" xfId="4401"/>
    <cellStyle name="Normal 10 3 4 4 2" xfId="4402"/>
    <cellStyle name="Normal 10 3 4 4 2 2" xfId="4403"/>
    <cellStyle name="Normal 10 3 4 4 3" xfId="4404"/>
    <cellStyle name="Normal 10 3 4 4 4" xfId="4405"/>
    <cellStyle name="Normal 10 3 4 5" xfId="4406"/>
    <cellStyle name="Normal 10 3 4 5 2" xfId="4407"/>
    <cellStyle name="Normal 10 3 4 6" xfId="4408"/>
    <cellStyle name="Normal 10 3 4 7" xfId="4409"/>
    <cellStyle name="Normal 10 3 4 8" xfId="4410"/>
    <cellStyle name="Normal 10 3 5" xfId="4411"/>
    <cellStyle name="Normal 10 3 5 2" xfId="4412"/>
    <cellStyle name="Normal 10 3 5 2 2" xfId="4413"/>
    <cellStyle name="Normal 10 3 5 2 2 2" xfId="4414"/>
    <cellStyle name="Normal 10 3 5 2 2 2 2" xfId="4415"/>
    <cellStyle name="Normal 10 3 5 2 2 3" xfId="4416"/>
    <cellStyle name="Normal 10 3 5 2 2 4" xfId="4417"/>
    <cellStyle name="Normal 10 3 5 2 3" xfId="4418"/>
    <cellStyle name="Normal 10 3 5 2 3 2" xfId="4419"/>
    <cellStyle name="Normal 10 3 5 2 4" xfId="4420"/>
    <cellStyle name="Normal 10 3 5 2 5" xfId="4421"/>
    <cellStyle name="Normal 10 3 5 2 6" xfId="4422"/>
    <cellStyle name="Normal 10 3 5 3" xfId="4423"/>
    <cellStyle name="Normal 10 3 5 3 2" xfId="4424"/>
    <cellStyle name="Normal 10 3 5 3 2 2" xfId="4425"/>
    <cellStyle name="Normal 10 3 5 3 3" xfId="4426"/>
    <cellStyle name="Normal 10 3 5 3 4" xfId="4427"/>
    <cellStyle name="Normal 10 3 5 4" xfId="4428"/>
    <cellStyle name="Normal 10 3 5 4 2" xfId="4429"/>
    <cellStyle name="Normal 10 3 5 4 2 2" xfId="4430"/>
    <cellStyle name="Normal 10 3 5 4 3" xfId="4431"/>
    <cellStyle name="Normal 10 3 5 4 4" xfId="4432"/>
    <cellStyle name="Normal 10 3 5 5" xfId="4433"/>
    <cellStyle name="Normal 10 3 5 5 2" xfId="4434"/>
    <cellStyle name="Normal 10 3 5 6" xfId="4435"/>
    <cellStyle name="Normal 10 3 5 7" xfId="4436"/>
    <cellStyle name="Normal 10 3 5 8" xfId="4437"/>
    <cellStyle name="Normal 10 3 6" xfId="4438"/>
    <cellStyle name="Normal 10 3 6 2" xfId="4439"/>
    <cellStyle name="Normal 10 3 6 2 2" xfId="4440"/>
    <cellStyle name="Normal 10 3 6 2 2 2" xfId="4441"/>
    <cellStyle name="Normal 10 3 6 2 2 2 2" xfId="4442"/>
    <cellStyle name="Normal 10 3 6 2 2 3" xfId="4443"/>
    <cellStyle name="Normal 10 3 6 2 2 4" xfId="4444"/>
    <cellStyle name="Normal 10 3 6 2 3" xfId="4445"/>
    <cellStyle name="Normal 10 3 6 2 3 2" xfId="4446"/>
    <cellStyle name="Normal 10 3 6 2 4" xfId="4447"/>
    <cellStyle name="Normal 10 3 6 2 5" xfId="4448"/>
    <cellStyle name="Normal 10 3 6 2 6" xfId="4449"/>
    <cellStyle name="Normal 10 3 6 3" xfId="4450"/>
    <cellStyle name="Normal 10 3 6 3 2" xfId="4451"/>
    <cellStyle name="Normal 10 3 6 3 2 2" xfId="4452"/>
    <cellStyle name="Normal 10 3 6 3 3" xfId="4453"/>
    <cellStyle name="Normal 10 3 6 3 4" xfId="4454"/>
    <cellStyle name="Normal 10 3 6 4" xfId="4455"/>
    <cellStyle name="Normal 10 3 6 4 2" xfId="4456"/>
    <cellStyle name="Normal 10 3 6 4 2 2" xfId="4457"/>
    <cellStyle name="Normal 10 3 6 4 3" xfId="4458"/>
    <cellStyle name="Normal 10 3 6 4 4" xfId="4459"/>
    <cellStyle name="Normal 10 3 6 5" xfId="4460"/>
    <cellStyle name="Normal 10 3 6 5 2" xfId="4461"/>
    <cellStyle name="Normal 10 3 6 6" xfId="4462"/>
    <cellStyle name="Normal 10 3 6 7" xfId="4463"/>
    <cellStyle name="Normal 10 3 6 8" xfId="4464"/>
    <cellStyle name="Normal 10 3 7" xfId="4465"/>
    <cellStyle name="Normal 10 3 7 2" xfId="4466"/>
    <cellStyle name="Normal 10 3 7 2 2" xfId="4467"/>
    <cellStyle name="Normal 10 3 7 2 2 2" xfId="4468"/>
    <cellStyle name="Normal 10 3 7 2 3" xfId="4469"/>
    <cellStyle name="Normal 10 3 7 2 4" xfId="4470"/>
    <cellStyle name="Normal 10 3 7 3" xfId="4471"/>
    <cellStyle name="Normal 10 3 7 3 2" xfId="4472"/>
    <cellStyle name="Normal 10 3 7 4" xfId="4473"/>
    <cellStyle name="Normal 10 3 7 5" xfId="4474"/>
    <cellStyle name="Normal 10 3 7 6" xfId="4475"/>
    <cellStyle name="Normal 10 3 8" xfId="4476"/>
    <cellStyle name="Normal 10 3 8 2" xfId="4477"/>
    <cellStyle name="Normal 10 3 8 2 2" xfId="4478"/>
    <cellStyle name="Normal 10 3 8 2 2 2" xfId="4479"/>
    <cellStyle name="Normal 10 3 8 2 3" xfId="4480"/>
    <cellStyle name="Normal 10 3 8 2 4" xfId="4481"/>
    <cellStyle name="Normal 10 3 8 3" xfId="4482"/>
    <cellStyle name="Normal 10 3 8 3 2" xfId="4483"/>
    <cellStyle name="Normal 10 3 8 4" xfId="4484"/>
    <cellStyle name="Normal 10 3 8 5" xfId="4485"/>
    <cellStyle name="Normal 10 3 8 6" xfId="4486"/>
    <cellStyle name="Normal 10 3 9" xfId="4487"/>
    <cellStyle name="Normal 10 3 9 2" xfId="4488"/>
    <cellStyle name="Normal 10 3 9 2 2" xfId="4489"/>
    <cellStyle name="Normal 10 3 9 3" xfId="4490"/>
    <cellStyle name="Normal 10 3 9 4" xfId="4491"/>
    <cellStyle name="Normal 10 3 9 5" xfId="4492"/>
    <cellStyle name="Normal 10 4" xfId="4493"/>
    <cellStyle name="Normal 10 4 10" xfId="4494"/>
    <cellStyle name="Normal 10 4 10 2" xfId="4495"/>
    <cellStyle name="Normal 10 4 10 2 2" xfId="4496"/>
    <cellStyle name="Normal 10 4 10 3" xfId="4497"/>
    <cellStyle name="Normal 10 4 10 4" xfId="4498"/>
    <cellStyle name="Normal 10 4 11" xfId="4499"/>
    <cellStyle name="Normal 10 4 11 2" xfId="4500"/>
    <cellStyle name="Normal 10 4 12" xfId="4501"/>
    <cellStyle name="Normal 10 4 13" xfId="4502"/>
    <cellStyle name="Normal 10 4 14" xfId="4503"/>
    <cellStyle name="Normal 10 4 15" xfId="4504"/>
    <cellStyle name="Normal 10 4 2" xfId="4505"/>
    <cellStyle name="Normal 10 4 2 10" xfId="4506"/>
    <cellStyle name="Normal 10 4 2 11" xfId="4507"/>
    <cellStyle name="Normal 10 4 2 2" xfId="4508"/>
    <cellStyle name="Normal 10 4 2 2 2" xfId="4509"/>
    <cellStyle name="Normal 10 4 2 2 2 2" xfId="4510"/>
    <cellStyle name="Normal 10 4 2 2 2 2 2" xfId="4511"/>
    <cellStyle name="Normal 10 4 2 2 2 3" xfId="4512"/>
    <cellStyle name="Normal 10 4 2 2 2 4" xfId="4513"/>
    <cellStyle name="Normal 10 4 2 2 3" xfId="4514"/>
    <cellStyle name="Normal 10 4 2 2 3 2" xfId="4515"/>
    <cellStyle name="Normal 10 4 2 2 3 2 2" xfId="4516"/>
    <cellStyle name="Normal 10 4 2 2 3 3" xfId="4517"/>
    <cellStyle name="Normal 10 4 2 2 3 4" xfId="4518"/>
    <cellStyle name="Normal 10 4 2 2 4" xfId="4519"/>
    <cellStyle name="Normal 10 4 2 2 4 2" xfId="4520"/>
    <cellStyle name="Normal 10 4 2 2 5" xfId="4521"/>
    <cellStyle name="Normal 10 4 2 2 6" xfId="4522"/>
    <cellStyle name="Normal 10 4 2 2 7" xfId="4523"/>
    <cellStyle name="Normal 10 4 2 3" xfId="4524"/>
    <cellStyle name="Normal 10 4 2 3 2" xfId="4525"/>
    <cellStyle name="Normal 10 4 2 3 2 2" xfId="4526"/>
    <cellStyle name="Normal 10 4 2 3 3" xfId="4527"/>
    <cellStyle name="Normal 10 4 2 3 4" xfId="4528"/>
    <cellStyle name="Normal 10 4 2 4" xfId="4529"/>
    <cellStyle name="Normal 10 4 2 4 2" xfId="4530"/>
    <cellStyle name="Normal 10 4 2 4 2 2" xfId="4531"/>
    <cellStyle name="Normal 10 4 2 4 3" xfId="4532"/>
    <cellStyle name="Normal 10 4 2 4 4" xfId="4533"/>
    <cellStyle name="Normal 10 4 2 5" xfId="4534"/>
    <cellStyle name="Normal 10 4 2 5 2" xfId="4535"/>
    <cellStyle name="Normal 10 4 2 5 2 2" xfId="4536"/>
    <cellStyle name="Normal 10 4 2 5 3" xfId="4537"/>
    <cellStyle name="Normal 10 4 2 5 4" xfId="4538"/>
    <cellStyle name="Normal 10 4 2 6" xfId="4539"/>
    <cellStyle name="Normal 10 4 2 6 2" xfId="4540"/>
    <cellStyle name="Normal 10 4 2 6 2 2" xfId="4541"/>
    <cellStyle name="Normal 10 4 2 6 3" xfId="4542"/>
    <cellStyle name="Normal 10 4 2 6 4" xfId="4543"/>
    <cellStyle name="Normal 10 4 2 7" xfId="4544"/>
    <cellStyle name="Normal 10 4 2 7 2" xfId="4545"/>
    <cellStyle name="Normal 10 4 2 8" xfId="4546"/>
    <cellStyle name="Normal 10 4 2 9" xfId="4547"/>
    <cellStyle name="Normal 10 4 3" xfId="4548"/>
    <cellStyle name="Normal 10 4 3 2" xfId="4549"/>
    <cellStyle name="Normal 10 4 3 2 2" xfId="4550"/>
    <cellStyle name="Normal 10 4 3 2 2 2" xfId="4551"/>
    <cellStyle name="Normal 10 4 3 2 2 2 2" xfId="4552"/>
    <cellStyle name="Normal 10 4 3 2 2 3" xfId="4553"/>
    <cellStyle name="Normal 10 4 3 2 2 4" xfId="4554"/>
    <cellStyle name="Normal 10 4 3 2 3" xfId="4555"/>
    <cellStyle name="Normal 10 4 3 2 3 2" xfId="4556"/>
    <cellStyle name="Normal 10 4 3 2 3 2 2" xfId="4557"/>
    <cellStyle name="Normal 10 4 3 2 3 3" xfId="4558"/>
    <cellStyle name="Normal 10 4 3 2 3 4" xfId="4559"/>
    <cellStyle name="Normal 10 4 3 2 4" xfId="4560"/>
    <cellStyle name="Normal 10 4 3 2 4 2" xfId="4561"/>
    <cellStyle name="Normal 10 4 3 2 5" xfId="4562"/>
    <cellStyle name="Normal 10 4 3 2 6" xfId="4563"/>
    <cellStyle name="Normal 10 4 3 2 7" xfId="4564"/>
    <cellStyle name="Normal 10 4 3 3" xfId="4565"/>
    <cellStyle name="Normal 10 4 3 3 2" xfId="4566"/>
    <cellStyle name="Normal 10 4 3 3 2 2" xfId="4567"/>
    <cellStyle name="Normal 10 4 3 3 3" xfId="4568"/>
    <cellStyle name="Normal 10 4 3 3 4" xfId="4569"/>
    <cellStyle name="Normal 10 4 3 4" xfId="4570"/>
    <cellStyle name="Normal 10 4 3 4 2" xfId="4571"/>
    <cellStyle name="Normal 10 4 3 4 2 2" xfId="4572"/>
    <cellStyle name="Normal 10 4 3 4 3" xfId="4573"/>
    <cellStyle name="Normal 10 4 3 4 4" xfId="4574"/>
    <cellStyle name="Normal 10 4 3 5" xfId="4575"/>
    <cellStyle name="Normal 10 4 3 5 2" xfId="4576"/>
    <cellStyle name="Normal 10 4 3 6" xfId="4577"/>
    <cellStyle name="Normal 10 4 3 7" xfId="4578"/>
    <cellStyle name="Normal 10 4 3 8" xfId="4579"/>
    <cellStyle name="Normal 10 4 4" xfId="4580"/>
    <cellStyle name="Normal 10 4 4 2" xfId="4581"/>
    <cellStyle name="Normal 10 4 4 2 2" xfId="4582"/>
    <cellStyle name="Normal 10 4 4 2 2 2" xfId="4583"/>
    <cellStyle name="Normal 10 4 4 2 2 2 2" xfId="4584"/>
    <cellStyle name="Normal 10 4 4 2 2 3" xfId="4585"/>
    <cellStyle name="Normal 10 4 4 2 2 4" xfId="4586"/>
    <cellStyle name="Normal 10 4 4 2 3" xfId="4587"/>
    <cellStyle name="Normal 10 4 4 2 3 2" xfId="4588"/>
    <cellStyle name="Normal 10 4 4 2 3 2 2" xfId="4589"/>
    <cellStyle name="Normal 10 4 4 2 3 3" xfId="4590"/>
    <cellStyle name="Normal 10 4 4 2 3 4" xfId="4591"/>
    <cellStyle name="Normal 10 4 4 2 4" xfId="4592"/>
    <cellStyle name="Normal 10 4 4 2 4 2" xfId="4593"/>
    <cellStyle name="Normal 10 4 4 2 5" xfId="4594"/>
    <cellStyle name="Normal 10 4 4 2 6" xfId="4595"/>
    <cellStyle name="Normal 10 4 4 2 7" xfId="4596"/>
    <cellStyle name="Normal 10 4 4 3" xfId="4597"/>
    <cellStyle name="Normal 10 4 4 3 2" xfId="4598"/>
    <cellStyle name="Normal 10 4 4 3 2 2" xfId="4599"/>
    <cellStyle name="Normal 10 4 4 3 3" xfId="4600"/>
    <cellStyle name="Normal 10 4 4 3 4" xfId="4601"/>
    <cellStyle name="Normal 10 4 4 4" xfId="4602"/>
    <cellStyle name="Normal 10 4 4 4 2" xfId="4603"/>
    <cellStyle name="Normal 10 4 4 4 2 2" xfId="4604"/>
    <cellStyle name="Normal 10 4 4 4 3" xfId="4605"/>
    <cellStyle name="Normal 10 4 4 4 4" xfId="4606"/>
    <cellStyle name="Normal 10 4 4 5" xfId="4607"/>
    <cellStyle name="Normal 10 4 4 5 2" xfId="4608"/>
    <cellStyle name="Normal 10 4 4 6" xfId="4609"/>
    <cellStyle name="Normal 10 4 4 7" xfId="4610"/>
    <cellStyle name="Normal 10 4 4 8" xfId="4611"/>
    <cellStyle name="Normal 10 4 5" xfId="4612"/>
    <cellStyle name="Normal 10 4 5 2" xfId="4613"/>
    <cellStyle name="Normal 10 4 5 2 2" xfId="4614"/>
    <cellStyle name="Normal 10 4 5 2 2 2" xfId="4615"/>
    <cellStyle name="Normal 10 4 5 2 2 2 2" xfId="4616"/>
    <cellStyle name="Normal 10 4 5 2 2 3" xfId="4617"/>
    <cellStyle name="Normal 10 4 5 2 2 4" xfId="4618"/>
    <cellStyle name="Normal 10 4 5 2 3" xfId="4619"/>
    <cellStyle name="Normal 10 4 5 2 3 2" xfId="4620"/>
    <cellStyle name="Normal 10 4 5 2 4" xfId="4621"/>
    <cellStyle name="Normal 10 4 5 2 5" xfId="4622"/>
    <cellStyle name="Normal 10 4 5 2 6" xfId="4623"/>
    <cellStyle name="Normal 10 4 5 3" xfId="4624"/>
    <cellStyle name="Normal 10 4 5 3 2" xfId="4625"/>
    <cellStyle name="Normal 10 4 5 3 2 2" xfId="4626"/>
    <cellStyle name="Normal 10 4 5 3 3" xfId="4627"/>
    <cellStyle name="Normal 10 4 5 3 4" xfId="4628"/>
    <cellStyle name="Normal 10 4 5 4" xfId="4629"/>
    <cellStyle name="Normal 10 4 5 4 2" xfId="4630"/>
    <cellStyle name="Normal 10 4 5 4 2 2" xfId="4631"/>
    <cellStyle name="Normal 10 4 5 4 3" xfId="4632"/>
    <cellStyle name="Normal 10 4 5 4 4" xfId="4633"/>
    <cellStyle name="Normal 10 4 5 5" xfId="4634"/>
    <cellStyle name="Normal 10 4 5 5 2" xfId="4635"/>
    <cellStyle name="Normal 10 4 5 6" xfId="4636"/>
    <cellStyle name="Normal 10 4 5 7" xfId="4637"/>
    <cellStyle name="Normal 10 4 5 8" xfId="4638"/>
    <cellStyle name="Normal 10 4 6" xfId="4639"/>
    <cellStyle name="Normal 10 4 6 2" xfId="4640"/>
    <cellStyle name="Normal 10 4 6 2 2" xfId="4641"/>
    <cellStyle name="Normal 10 4 6 2 2 2" xfId="4642"/>
    <cellStyle name="Normal 10 4 6 2 2 2 2" xfId="4643"/>
    <cellStyle name="Normal 10 4 6 2 2 3" xfId="4644"/>
    <cellStyle name="Normal 10 4 6 2 2 4" xfId="4645"/>
    <cellStyle name="Normal 10 4 6 2 3" xfId="4646"/>
    <cellStyle name="Normal 10 4 6 2 3 2" xfId="4647"/>
    <cellStyle name="Normal 10 4 6 2 4" xfId="4648"/>
    <cellStyle name="Normal 10 4 6 2 5" xfId="4649"/>
    <cellStyle name="Normal 10 4 6 2 6" xfId="4650"/>
    <cellStyle name="Normal 10 4 6 3" xfId="4651"/>
    <cellStyle name="Normal 10 4 6 3 2" xfId="4652"/>
    <cellStyle name="Normal 10 4 6 3 2 2" xfId="4653"/>
    <cellStyle name="Normal 10 4 6 3 3" xfId="4654"/>
    <cellStyle name="Normal 10 4 6 3 4" xfId="4655"/>
    <cellStyle name="Normal 10 4 6 4" xfId="4656"/>
    <cellStyle name="Normal 10 4 6 4 2" xfId="4657"/>
    <cellStyle name="Normal 10 4 6 4 2 2" xfId="4658"/>
    <cellStyle name="Normal 10 4 6 4 3" xfId="4659"/>
    <cellStyle name="Normal 10 4 6 4 4" xfId="4660"/>
    <cellStyle name="Normal 10 4 6 5" xfId="4661"/>
    <cellStyle name="Normal 10 4 6 5 2" xfId="4662"/>
    <cellStyle name="Normal 10 4 6 6" xfId="4663"/>
    <cellStyle name="Normal 10 4 6 7" xfId="4664"/>
    <cellStyle name="Normal 10 4 6 8" xfId="4665"/>
    <cellStyle name="Normal 10 4 7" xfId="4666"/>
    <cellStyle name="Normal 10 4 7 2" xfId="4667"/>
    <cellStyle name="Normal 10 4 7 2 2" xfId="4668"/>
    <cellStyle name="Normal 10 4 7 2 2 2" xfId="4669"/>
    <cellStyle name="Normal 10 4 7 2 3" xfId="4670"/>
    <cellStyle name="Normal 10 4 7 2 4" xfId="4671"/>
    <cellStyle name="Normal 10 4 7 3" xfId="4672"/>
    <cellStyle name="Normal 10 4 7 3 2" xfId="4673"/>
    <cellStyle name="Normal 10 4 7 4" xfId="4674"/>
    <cellStyle name="Normal 10 4 7 5" xfId="4675"/>
    <cellStyle name="Normal 10 4 7 6" xfId="4676"/>
    <cellStyle name="Normal 10 4 8" xfId="4677"/>
    <cellStyle name="Normal 10 4 8 2" xfId="4678"/>
    <cellStyle name="Normal 10 4 8 2 2" xfId="4679"/>
    <cellStyle name="Normal 10 4 8 2 2 2" xfId="4680"/>
    <cellStyle name="Normal 10 4 8 2 3" xfId="4681"/>
    <cellStyle name="Normal 10 4 8 2 4" xfId="4682"/>
    <cellStyle name="Normal 10 4 8 3" xfId="4683"/>
    <cellStyle name="Normal 10 4 8 3 2" xfId="4684"/>
    <cellStyle name="Normal 10 4 8 4" xfId="4685"/>
    <cellStyle name="Normal 10 4 8 5" xfId="4686"/>
    <cellStyle name="Normal 10 4 8 6" xfId="4687"/>
    <cellStyle name="Normal 10 4 9" xfId="4688"/>
    <cellStyle name="Normal 10 4 9 2" xfId="4689"/>
    <cellStyle name="Normal 10 4 9 2 2" xfId="4690"/>
    <cellStyle name="Normal 10 4 9 3" xfId="4691"/>
    <cellStyle name="Normal 10 4 9 4" xfId="4692"/>
    <cellStyle name="Normal 10 4 9 5" xfId="4693"/>
    <cellStyle name="Normal 10 5" xfId="4694"/>
    <cellStyle name="Normal 10 5 10" xfId="4695"/>
    <cellStyle name="Normal 10 5 10 2" xfId="4696"/>
    <cellStyle name="Normal 10 5 10 2 2" xfId="4697"/>
    <cellStyle name="Normal 10 5 10 3" xfId="4698"/>
    <cellStyle name="Normal 10 5 10 4" xfId="4699"/>
    <cellStyle name="Normal 10 5 10 5" xfId="4700"/>
    <cellStyle name="Normal 10 5 11" xfId="4701"/>
    <cellStyle name="Normal 10 5 11 2" xfId="4702"/>
    <cellStyle name="Normal 10 5 11 2 2" xfId="4703"/>
    <cellStyle name="Normal 10 5 11 3" xfId="4704"/>
    <cellStyle name="Normal 10 5 11 4" xfId="4705"/>
    <cellStyle name="Normal 10 5 12" xfId="4706"/>
    <cellStyle name="Normal 10 5 12 2" xfId="4707"/>
    <cellStyle name="Normal 10 5 13" xfId="4708"/>
    <cellStyle name="Normal 10 5 14" xfId="4709"/>
    <cellStyle name="Normal 10 5 15" xfId="4710"/>
    <cellStyle name="Normal 10 5 16" xfId="4711"/>
    <cellStyle name="Normal 10 5 2" xfId="4712"/>
    <cellStyle name="Normal 10 5 2 10" xfId="4713"/>
    <cellStyle name="Normal 10 5 2 11" xfId="4714"/>
    <cellStyle name="Normal 10 5 2 2" xfId="4715"/>
    <cellStyle name="Normal 10 5 2 2 2" xfId="4716"/>
    <cellStyle name="Normal 10 5 2 2 2 2" xfId="4717"/>
    <cellStyle name="Normal 10 5 2 2 2 2 2" xfId="4718"/>
    <cellStyle name="Normal 10 5 2 2 2 3" xfId="4719"/>
    <cellStyle name="Normal 10 5 2 2 2 4" xfId="4720"/>
    <cellStyle name="Normal 10 5 2 2 3" xfId="4721"/>
    <cellStyle name="Normal 10 5 2 2 3 2" xfId="4722"/>
    <cellStyle name="Normal 10 5 2 2 3 2 2" xfId="4723"/>
    <cellStyle name="Normal 10 5 2 2 3 3" xfId="4724"/>
    <cellStyle name="Normal 10 5 2 2 3 4" xfId="4725"/>
    <cellStyle name="Normal 10 5 2 2 4" xfId="4726"/>
    <cellStyle name="Normal 10 5 2 2 4 2" xfId="4727"/>
    <cellStyle name="Normal 10 5 2 2 5" xfId="4728"/>
    <cellStyle name="Normal 10 5 2 2 6" xfId="4729"/>
    <cellStyle name="Normal 10 5 2 2 7" xfId="4730"/>
    <cellStyle name="Normal 10 5 2 3" xfId="4731"/>
    <cellStyle name="Normal 10 5 2 3 2" xfId="4732"/>
    <cellStyle name="Normal 10 5 2 3 2 2" xfId="4733"/>
    <cellStyle name="Normal 10 5 2 3 3" xfId="4734"/>
    <cellStyle name="Normal 10 5 2 3 4" xfId="4735"/>
    <cellStyle name="Normal 10 5 2 4" xfId="4736"/>
    <cellStyle name="Normal 10 5 2 4 2" xfId="4737"/>
    <cellStyle name="Normal 10 5 2 4 2 2" xfId="4738"/>
    <cellStyle name="Normal 10 5 2 4 3" xfId="4739"/>
    <cellStyle name="Normal 10 5 2 4 4" xfId="4740"/>
    <cellStyle name="Normal 10 5 2 5" xfId="4741"/>
    <cellStyle name="Normal 10 5 2 5 2" xfId="4742"/>
    <cellStyle name="Normal 10 5 2 5 2 2" xfId="4743"/>
    <cellStyle name="Normal 10 5 2 5 3" xfId="4744"/>
    <cellStyle name="Normal 10 5 2 5 4" xfId="4745"/>
    <cellStyle name="Normal 10 5 2 6" xfId="4746"/>
    <cellStyle name="Normal 10 5 2 6 2" xfId="4747"/>
    <cellStyle name="Normal 10 5 2 6 2 2" xfId="4748"/>
    <cellStyle name="Normal 10 5 2 6 3" xfId="4749"/>
    <cellStyle name="Normal 10 5 2 6 4" xfId="4750"/>
    <cellStyle name="Normal 10 5 2 7" xfId="4751"/>
    <cellStyle name="Normal 10 5 2 7 2" xfId="4752"/>
    <cellStyle name="Normal 10 5 2 8" xfId="4753"/>
    <cellStyle name="Normal 10 5 2 9" xfId="4754"/>
    <cellStyle name="Normal 10 5 3" xfId="4755"/>
    <cellStyle name="Normal 10 5 3 2" xfId="4756"/>
    <cellStyle name="Normal 10 5 3 2 2" xfId="4757"/>
    <cellStyle name="Normal 10 5 3 2 2 2" xfId="4758"/>
    <cellStyle name="Normal 10 5 3 2 2 2 2" xfId="4759"/>
    <cellStyle name="Normal 10 5 3 2 2 3" xfId="4760"/>
    <cellStyle name="Normal 10 5 3 2 2 4" xfId="4761"/>
    <cellStyle name="Normal 10 5 3 2 3" xfId="4762"/>
    <cellStyle name="Normal 10 5 3 2 3 2" xfId="4763"/>
    <cellStyle name="Normal 10 5 3 2 3 2 2" xfId="4764"/>
    <cellStyle name="Normal 10 5 3 2 3 3" xfId="4765"/>
    <cellStyle name="Normal 10 5 3 2 3 4" xfId="4766"/>
    <cellStyle name="Normal 10 5 3 2 4" xfId="4767"/>
    <cellStyle name="Normal 10 5 3 2 4 2" xfId="4768"/>
    <cellStyle name="Normal 10 5 3 2 5" xfId="4769"/>
    <cellStyle name="Normal 10 5 3 2 6" xfId="4770"/>
    <cellStyle name="Normal 10 5 3 2 7" xfId="4771"/>
    <cellStyle name="Normal 10 5 3 3" xfId="4772"/>
    <cellStyle name="Normal 10 5 3 3 2" xfId="4773"/>
    <cellStyle name="Normal 10 5 3 3 2 2" xfId="4774"/>
    <cellStyle name="Normal 10 5 3 3 3" xfId="4775"/>
    <cellStyle name="Normal 10 5 3 3 4" xfId="4776"/>
    <cellStyle name="Normal 10 5 3 4" xfId="4777"/>
    <cellStyle name="Normal 10 5 3 4 2" xfId="4778"/>
    <cellStyle name="Normal 10 5 3 4 2 2" xfId="4779"/>
    <cellStyle name="Normal 10 5 3 4 3" xfId="4780"/>
    <cellStyle name="Normal 10 5 3 4 4" xfId="4781"/>
    <cellStyle name="Normal 10 5 3 5" xfId="4782"/>
    <cellStyle name="Normal 10 5 3 5 2" xfId="4783"/>
    <cellStyle name="Normal 10 5 3 6" xfId="4784"/>
    <cellStyle name="Normal 10 5 3 7" xfId="4785"/>
    <cellStyle name="Normal 10 5 3 8" xfId="4786"/>
    <cellStyle name="Normal 10 5 4" xfId="4787"/>
    <cellStyle name="Normal 10 5 4 2" xfId="4788"/>
    <cellStyle name="Normal 10 5 4 2 2" xfId="4789"/>
    <cellStyle name="Normal 10 5 4 2 2 2" xfId="4790"/>
    <cellStyle name="Normal 10 5 4 2 2 2 2" xfId="4791"/>
    <cellStyle name="Normal 10 5 4 2 2 3" xfId="4792"/>
    <cellStyle name="Normal 10 5 4 2 2 4" xfId="4793"/>
    <cellStyle name="Normal 10 5 4 2 3" xfId="4794"/>
    <cellStyle name="Normal 10 5 4 2 3 2" xfId="4795"/>
    <cellStyle name="Normal 10 5 4 2 3 2 2" xfId="4796"/>
    <cellStyle name="Normal 10 5 4 2 3 3" xfId="4797"/>
    <cellStyle name="Normal 10 5 4 2 3 4" xfId="4798"/>
    <cellStyle name="Normal 10 5 4 2 4" xfId="4799"/>
    <cellStyle name="Normal 10 5 4 2 4 2" xfId="4800"/>
    <cellStyle name="Normal 10 5 4 2 5" xfId="4801"/>
    <cellStyle name="Normal 10 5 4 2 6" xfId="4802"/>
    <cellStyle name="Normal 10 5 4 2 7" xfId="4803"/>
    <cellStyle name="Normal 10 5 4 3" xfId="4804"/>
    <cellStyle name="Normal 10 5 4 3 2" xfId="4805"/>
    <cellStyle name="Normal 10 5 4 3 2 2" xfId="4806"/>
    <cellStyle name="Normal 10 5 4 3 3" xfId="4807"/>
    <cellStyle name="Normal 10 5 4 3 4" xfId="4808"/>
    <cellStyle name="Normal 10 5 4 4" xfId="4809"/>
    <cellStyle name="Normal 10 5 4 4 2" xfId="4810"/>
    <cellStyle name="Normal 10 5 4 4 2 2" xfId="4811"/>
    <cellStyle name="Normal 10 5 4 4 3" xfId="4812"/>
    <cellStyle name="Normal 10 5 4 4 4" xfId="4813"/>
    <cellStyle name="Normal 10 5 4 5" xfId="4814"/>
    <cellStyle name="Normal 10 5 4 5 2" xfId="4815"/>
    <cellStyle name="Normal 10 5 4 6" xfId="4816"/>
    <cellStyle name="Normal 10 5 4 7" xfId="4817"/>
    <cellStyle name="Normal 10 5 4 8" xfId="4818"/>
    <cellStyle name="Normal 10 5 5" xfId="4819"/>
    <cellStyle name="Normal 10 5 5 2" xfId="4820"/>
    <cellStyle name="Normal 10 5 5 2 2" xfId="4821"/>
    <cellStyle name="Normal 10 5 5 2 2 2" xfId="4822"/>
    <cellStyle name="Normal 10 5 5 2 2 2 2" xfId="4823"/>
    <cellStyle name="Normal 10 5 5 2 2 3" xfId="4824"/>
    <cellStyle name="Normal 10 5 5 2 2 4" xfId="4825"/>
    <cellStyle name="Normal 10 5 5 2 3" xfId="4826"/>
    <cellStyle name="Normal 10 5 5 2 3 2" xfId="4827"/>
    <cellStyle name="Normal 10 5 5 2 3 2 2" xfId="4828"/>
    <cellStyle name="Normal 10 5 5 2 3 3" xfId="4829"/>
    <cellStyle name="Normal 10 5 5 2 3 4" xfId="4830"/>
    <cellStyle name="Normal 10 5 5 2 4" xfId="4831"/>
    <cellStyle name="Normal 10 5 5 2 4 2" xfId="4832"/>
    <cellStyle name="Normal 10 5 5 2 5" xfId="4833"/>
    <cellStyle name="Normal 10 5 5 2 6" xfId="4834"/>
    <cellStyle name="Normal 10 5 5 2 7" xfId="4835"/>
    <cellStyle name="Normal 10 5 5 3" xfId="4836"/>
    <cellStyle name="Normal 10 5 5 3 2" xfId="4837"/>
    <cellStyle name="Normal 10 5 5 3 2 2" xfId="4838"/>
    <cellStyle name="Normal 10 5 5 3 3" xfId="4839"/>
    <cellStyle name="Normal 10 5 5 3 4" xfId="4840"/>
    <cellStyle name="Normal 10 5 5 4" xfId="4841"/>
    <cellStyle name="Normal 10 5 5 4 2" xfId="4842"/>
    <cellStyle name="Normal 10 5 5 4 2 2" xfId="4843"/>
    <cellStyle name="Normal 10 5 5 4 3" xfId="4844"/>
    <cellStyle name="Normal 10 5 5 4 4" xfId="4845"/>
    <cellStyle name="Normal 10 5 5 5" xfId="4846"/>
    <cellStyle name="Normal 10 5 5 5 2" xfId="4847"/>
    <cellStyle name="Normal 10 5 5 6" xfId="4848"/>
    <cellStyle name="Normal 10 5 5 7" xfId="4849"/>
    <cellStyle name="Normal 10 5 5 8" xfId="4850"/>
    <cellStyle name="Normal 10 5 6" xfId="4851"/>
    <cellStyle name="Normal 10 5 6 2" xfId="4852"/>
    <cellStyle name="Normal 10 5 6 2 2" xfId="4853"/>
    <cellStyle name="Normal 10 5 6 2 2 2" xfId="4854"/>
    <cellStyle name="Normal 10 5 6 2 2 2 2" xfId="4855"/>
    <cellStyle name="Normal 10 5 6 2 2 3" xfId="4856"/>
    <cellStyle name="Normal 10 5 6 2 2 4" xfId="4857"/>
    <cellStyle name="Normal 10 5 6 2 3" xfId="4858"/>
    <cellStyle name="Normal 10 5 6 2 3 2" xfId="4859"/>
    <cellStyle name="Normal 10 5 6 2 4" xfId="4860"/>
    <cellStyle name="Normal 10 5 6 2 5" xfId="4861"/>
    <cellStyle name="Normal 10 5 6 2 6" xfId="4862"/>
    <cellStyle name="Normal 10 5 6 3" xfId="4863"/>
    <cellStyle name="Normal 10 5 6 3 2" xfId="4864"/>
    <cellStyle name="Normal 10 5 6 3 2 2" xfId="4865"/>
    <cellStyle name="Normal 10 5 6 3 3" xfId="4866"/>
    <cellStyle name="Normal 10 5 6 3 4" xfId="4867"/>
    <cellStyle name="Normal 10 5 6 4" xfId="4868"/>
    <cellStyle name="Normal 10 5 6 4 2" xfId="4869"/>
    <cellStyle name="Normal 10 5 6 4 2 2" xfId="4870"/>
    <cellStyle name="Normal 10 5 6 4 3" xfId="4871"/>
    <cellStyle name="Normal 10 5 6 4 4" xfId="4872"/>
    <cellStyle name="Normal 10 5 6 5" xfId="4873"/>
    <cellStyle name="Normal 10 5 6 5 2" xfId="4874"/>
    <cellStyle name="Normal 10 5 6 6" xfId="4875"/>
    <cellStyle name="Normal 10 5 6 7" xfId="4876"/>
    <cellStyle name="Normal 10 5 6 8" xfId="4877"/>
    <cellStyle name="Normal 10 5 7" xfId="4878"/>
    <cellStyle name="Normal 10 5 7 2" xfId="4879"/>
    <cellStyle name="Normal 10 5 7 2 2" xfId="4880"/>
    <cellStyle name="Normal 10 5 7 2 2 2" xfId="4881"/>
    <cellStyle name="Normal 10 5 7 2 2 2 2" xfId="4882"/>
    <cellStyle name="Normal 10 5 7 2 2 3" xfId="4883"/>
    <cellStyle name="Normal 10 5 7 2 2 4" xfId="4884"/>
    <cellStyle name="Normal 10 5 7 2 3" xfId="4885"/>
    <cellStyle name="Normal 10 5 7 2 3 2" xfId="4886"/>
    <cellStyle name="Normal 10 5 7 2 4" xfId="4887"/>
    <cellStyle name="Normal 10 5 7 2 5" xfId="4888"/>
    <cellStyle name="Normal 10 5 7 2 6" xfId="4889"/>
    <cellStyle name="Normal 10 5 7 3" xfId="4890"/>
    <cellStyle name="Normal 10 5 7 3 2" xfId="4891"/>
    <cellStyle name="Normal 10 5 7 3 2 2" xfId="4892"/>
    <cellStyle name="Normal 10 5 7 3 3" xfId="4893"/>
    <cellStyle name="Normal 10 5 7 3 4" xfId="4894"/>
    <cellStyle name="Normal 10 5 7 4" xfId="4895"/>
    <cellStyle name="Normal 10 5 7 4 2" xfId="4896"/>
    <cellStyle name="Normal 10 5 7 4 2 2" xfId="4897"/>
    <cellStyle name="Normal 10 5 7 4 3" xfId="4898"/>
    <cellStyle name="Normal 10 5 7 4 4" xfId="4899"/>
    <cellStyle name="Normal 10 5 7 5" xfId="4900"/>
    <cellStyle name="Normal 10 5 7 5 2" xfId="4901"/>
    <cellStyle name="Normal 10 5 7 6" xfId="4902"/>
    <cellStyle name="Normal 10 5 7 7" xfId="4903"/>
    <cellStyle name="Normal 10 5 7 8" xfId="4904"/>
    <cellStyle name="Normal 10 5 8" xfId="4905"/>
    <cellStyle name="Normal 10 5 8 2" xfId="4906"/>
    <cellStyle name="Normal 10 5 8 2 2" xfId="4907"/>
    <cellStyle name="Normal 10 5 8 2 2 2" xfId="4908"/>
    <cellStyle name="Normal 10 5 8 2 3" xfId="4909"/>
    <cellStyle name="Normal 10 5 8 2 4" xfId="4910"/>
    <cellStyle name="Normal 10 5 8 3" xfId="4911"/>
    <cellStyle name="Normal 10 5 8 3 2" xfId="4912"/>
    <cellStyle name="Normal 10 5 8 4" xfId="4913"/>
    <cellStyle name="Normal 10 5 8 5" xfId="4914"/>
    <cellStyle name="Normal 10 5 8 6" xfId="4915"/>
    <cellStyle name="Normal 10 5 9" xfId="4916"/>
    <cellStyle name="Normal 10 5 9 2" xfId="4917"/>
    <cellStyle name="Normal 10 5 9 2 2" xfId="4918"/>
    <cellStyle name="Normal 10 5 9 2 2 2" xfId="4919"/>
    <cellStyle name="Normal 10 5 9 2 3" xfId="4920"/>
    <cellStyle name="Normal 10 5 9 2 4" xfId="4921"/>
    <cellStyle name="Normal 10 5 9 3" xfId="4922"/>
    <cellStyle name="Normal 10 5 9 3 2" xfId="4923"/>
    <cellStyle name="Normal 10 5 9 4" xfId="4924"/>
    <cellStyle name="Normal 10 5 9 5" xfId="4925"/>
    <cellStyle name="Normal 10 5 9 6" xfId="4926"/>
    <cellStyle name="Normal 10 6" xfId="4927"/>
    <cellStyle name="Normal 10 6 10" xfId="4928"/>
    <cellStyle name="Normal 10 6 10 2" xfId="4929"/>
    <cellStyle name="Normal 10 6 11" xfId="4930"/>
    <cellStyle name="Normal 10 6 12" xfId="4931"/>
    <cellStyle name="Normal 10 6 13" xfId="4932"/>
    <cellStyle name="Normal 10 6 14" xfId="4933"/>
    <cellStyle name="Normal 10 6 2" xfId="4934"/>
    <cellStyle name="Normal 10 6 2 2" xfId="4935"/>
    <cellStyle name="Normal 10 6 2 2 2" xfId="4936"/>
    <cellStyle name="Normal 10 6 2 2 2 2" xfId="4937"/>
    <cellStyle name="Normal 10 6 2 2 2 2 2" xfId="4938"/>
    <cellStyle name="Normal 10 6 2 2 2 3" xfId="4939"/>
    <cellStyle name="Normal 10 6 2 2 2 4" xfId="4940"/>
    <cellStyle name="Normal 10 6 2 2 3" xfId="4941"/>
    <cellStyle name="Normal 10 6 2 2 3 2" xfId="4942"/>
    <cellStyle name="Normal 10 6 2 2 3 2 2" xfId="4943"/>
    <cellStyle name="Normal 10 6 2 2 3 3" xfId="4944"/>
    <cellStyle name="Normal 10 6 2 2 3 4" xfId="4945"/>
    <cellStyle name="Normal 10 6 2 2 4" xfId="4946"/>
    <cellStyle name="Normal 10 6 2 2 4 2" xfId="4947"/>
    <cellStyle name="Normal 10 6 2 2 5" xfId="4948"/>
    <cellStyle name="Normal 10 6 2 2 6" xfId="4949"/>
    <cellStyle name="Normal 10 6 2 2 7" xfId="4950"/>
    <cellStyle name="Normal 10 6 2 3" xfId="4951"/>
    <cellStyle name="Normal 10 6 2 3 2" xfId="4952"/>
    <cellStyle name="Normal 10 6 2 3 2 2" xfId="4953"/>
    <cellStyle name="Normal 10 6 2 3 3" xfId="4954"/>
    <cellStyle name="Normal 10 6 2 3 4" xfId="4955"/>
    <cellStyle name="Normal 10 6 2 4" xfId="4956"/>
    <cellStyle name="Normal 10 6 2 4 2" xfId="4957"/>
    <cellStyle name="Normal 10 6 2 4 2 2" xfId="4958"/>
    <cellStyle name="Normal 10 6 2 4 3" xfId="4959"/>
    <cellStyle name="Normal 10 6 2 4 4" xfId="4960"/>
    <cellStyle name="Normal 10 6 2 5" xfId="4961"/>
    <cellStyle name="Normal 10 6 2 5 2" xfId="4962"/>
    <cellStyle name="Normal 10 6 2 6" xfId="4963"/>
    <cellStyle name="Normal 10 6 2 7" xfId="4964"/>
    <cellStyle name="Normal 10 6 2 8" xfId="4965"/>
    <cellStyle name="Normal 10 6 2 9" xfId="4966"/>
    <cellStyle name="Normal 10 6 3" xfId="4967"/>
    <cellStyle name="Normal 10 6 3 2" xfId="4968"/>
    <cellStyle name="Normal 10 6 3 2 2" xfId="4969"/>
    <cellStyle name="Normal 10 6 3 2 2 2" xfId="4970"/>
    <cellStyle name="Normal 10 6 3 2 2 2 2" xfId="4971"/>
    <cellStyle name="Normal 10 6 3 2 2 3" xfId="4972"/>
    <cellStyle name="Normal 10 6 3 2 2 4" xfId="4973"/>
    <cellStyle name="Normal 10 6 3 2 3" xfId="4974"/>
    <cellStyle name="Normal 10 6 3 2 3 2" xfId="4975"/>
    <cellStyle name="Normal 10 6 3 2 3 2 2" xfId="4976"/>
    <cellStyle name="Normal 10 6 3 2 3 3" xfId="4977"/>
    <cellStyle name="Normal 10 6 3 2 3 4" xfId="4978"/>
    <cellStyle name="Normal 10 6 3 2 4" xfId="4979"/>
    <cellStyle name="Normal 10 6 3 2 4 2" xfId="4980"/>
    <cellStyle name="Normal 10 6 3 2 5" xfId="4981"/>
    <cellStyle name="Normal 10 6 3 2 6" xfId="4982"/>
    <cellStyle name="Normal 10 6 3 2 7" xfId="4983"/>
    <cellStyle name="Normal 10 6 3 3" xfId="4984"/>
    <cellStyle name="Normal 10 6 3 3 2" xfId="4985"/>
    <cellStyle name="Normal 10 6 3 3 2 2" xfId="4986"/>
    <cellStyle name="Normal 10 6 3 3 3" xfId="4987"/>
    <cellStyle name="Normal 10 6 3 3 4" xfId="4988"/>
    <cellStyle name="Normal 10 6 3 4" xfId="4989"/>
    <cellStyle name="Normal 10 6 3 4 2" xfId="4990"/>
    <cellStyle name="Normal 10 6 3 4 2 2" xfId="4991"/>
    <cellStyle name="Normal 10 6 3 4 3" xfId="4992"/>
    <cellStyle name="Normal 10 6 3 4 4" xfId="4993"/>
    <cellStyle name="Normal 10 6 3 5" xfId="4994"/>
    <cellStyle name="Normal 10 6 3 5 2" xfId="4995"/>
    <cellStyle name="Normal 10 6 3 6" xfId="4996"/>
    <cellStyle name="Normal 10 6 3 7" xfId="4997"/>
    <cellStyle name="Normal 10 6 3 8" xfId="4998"/>
    <cellStyle name="Normal 10 6 4" xfId="4999"/>
    <cellStyle name="Normal 10 6 4 2" xfId="5000"/>
    <cellStyle name="Normal 10 6 4 2 2" xfId="5001"/>
    <cellStyle name="Normal 10 6 4 2 2 2" xfId="5002"/>
    <cellStyle name="Normal 10 6 4 2 2 2 2" xfId="5003"/>
    <cellStyle name="Normal 10 6 4 2 2 3" xfId="5004"/>
    <cellStyle name="Normal 10 6 4 2 2 4" xfId="5005"/>
    <cellStyle name="Normal 10 6 4 2 3" xfId="5006"/>
    <cellStyle name="Normal 10 6 4 2 3 2" xfId="5007"/>
    <cellStyle name="Normal 10 6 4 2 4" xfId="5008"/>
    <cellStyle name="Normal 10 6 4 2 5" xfId="5009"/>
    <cellStyle name="Normal 10 6 4 2 6" xfId="5010"/>
    <cellStyle name="Normal 10 6 4 3" xfId="5011"/>
    <cellStyle name="Normal 10 6 4 3 2" xfId="5012"/>
    <cellStyle name="Normal 10 6 4 3 2 2" xfId="5013"/>
    <cellStyle name="Normal 10 6 4 3 3" xfId="5014"/>
    <cellStyle name="Normal 10 6 4 3 4" xfId="5015"/>
    <cellStyle name="Normal 10 6 4 4" xfId="5016"/>
    <cellStyle name="Normal 10 6 4 4 2" xfId="5017"/>
    <cellStyle name="Normal 10 6 4 4 2 2" xfId="5018"/>
    <cellStyle name="Normal 10 6 4 4 3" xfId="5019"/>
    <cellStyle name="Normal 10 6 4 4 4" xfId="5020"/>
    <cellStyle name="Normal 10 6 4 5" xfId="5021"/>
    <cellStyle name="Normal 10 6 4 5 2" xfId="5022"/>
    <cellStyle name="Normal 10 6 4 6" xfId="5023"/>
    <cellStyle name="Normal 10 6 4 7" xfId="5024"/>
    <cellStyle name="Normal 10 6 4 8" xfId="5025"/>
    <cellStyle name="Normal 10 6 5" xfId="5026"/>
    <cellStyle name="Normal 10 6 5 2" xfId="5027"/>
    <cellStyle name="Normal 10 6 5 2 2" xfId="5028"/>
    <cellStyle name="Normal 10 6 5 2 2 2" xfId="5029"/>
    <cellStyle name="Normal 10 6 5 2 2 2 2" xfId="5030"/>
    <cellStyle name="Normal 10 6 5 2 2 3" xfId="5031"/>
    <cellStyle name="Normal 10 6 5 2 2 4" xfId="5032"/>
    <cellStyle name="Normal 10 6 5 2 3" xfId="5033"/>
    <cellStyle name="Normal 10 6 5 2 3 2" xfId="5034"/>
    <cellStyle name="Normal 10 6 5 2 4" xfId="5035"/>
    <cellStyle name="Normal 10 6 5 2 5" xfId="5036"/>
    <cellStyle name="Normal 10 6 5 2 6" xfId="5037"/>
    <cellStyle name="Normal 10 6 5 3" xfId="5038"/>
    <cellStyle name="Normal 10 6 5 3 2" xfId="5039"/>
    <cellStyle name="Normal 10 6 5 3 2 2" xfId="5040"/>
    <cellStyle name="Normal 10 6 5 3 3" xfId="5041"/>
    <cellStyle name="Normal 10 6 5 3 4" xfId="5042"/>
    <cellStyle name="Normal 10 6 5 4" xfId="5043"/>
    <cellStyle name="Normal 10 6 5 4 2" xfId="5044"/>
    <cellStyle name="Normal 10 6 5 4 2 2" xfId="5045"/>
    <cellStyle name="Normal 10 6 5 4 3" xfId="5046"/>
    <cellStyle name="Normal 10 6 5 4 4" xfId="5047"/>
    <cellStyle name="Normal 10 6 5 5" xfId="5048"/>
    <cellStyle name="Normal 10 6 5 5 2" xfId="5049"/>
    <cellStyle name="Normal 10 6 5 6" xfId="5050"/>
    <cellStyle name="Normal 10 6 5 7" xfId="5051"/>
    <cellStyle name="Normal 10 6 5 8" xfId="5052"/>
    <cellStyle name="Normal 10 6 6" xfId="5053"/>
    <cellStyle name="Normal 10 6 6 2" xfId="5054"/>
    <cellStyle name="Normal 10 6 6 2 2" xfId="5055"/>
    <cellStyle name="Normal 10 6 6 2 2 2" xfId="5056"/>
    <cellStyle name="Normal 10 6 6 2 3" xfId="5057"/>
    <cellStyle name="Normal 10 6 6 2 4" xfId="5058"/>
    <cellStyle name="Normal 10 6 6 3" xfId="5059"/>
    <cellStyle name="Normal 10 6 6 3 2" xfId="5060"/>
    <cellStyle name="Normal 10 6 6 4" xfId="5061"/>
    <cellStyle name="Normal 10 6 6 5" xfId="5062"/>
    <cellStyle name="Normal 10 6 6 6" xfId="5063"/>
    <cellStyle name="Normal 10 6 7" xfId="5064"/>
    <cellStyle name="Normal 10 6 7 2" xfId="5065"/>
    <cellStyle name="Normal 10 6 7 2 2" xfId="5066"/>
    <cellStyle name="Normal 10 6 7 2 2 2" xfId="5067"/>
    <cellStyle name="Normal 10 6 7 2 3" xfId="5068"/>
    <cellStyle name="Normal 10 6 7 2 4" xfId="5069"/>
    <cellStyle name="Normal 10 6 7 3" xfId="5070"/>
    <cellStyle name="Normal 10 6 7 3 2" xfId="5071"/>
    <cellStyle name="Normal 10 6 7 4" xfId="5072"/>
    <cellStyle name="Normal 10 6 7 5" xfId="5073"/>
    <cellStyle name="Normal 10 6 7 6" xfId="5074"/>
    <cellStyle name="Normal 10 6 8" xfId="5075"/>
    <cellStyle name="Normal 10 6 8 2" xfId="5076"/>
    <cellStyle name="Normal 10 6 8 2 2" xfId="5077"/>
    <cellStyle name="Normal 10 6 8 3" xfId="5078"/>
    <cellStyle name="Normal 10 6 8 4" xfId="5079"/>
    <cellStyle name="Normal 10 6 8 5" xfId="5080"/>
    <cellStyle name="Normal 10 6 9" xfId="5081"/>
    <cellStyle name="Normal 10 6 9 2" xfId="5082"/>
    <cellStyle name="Normal 10 6 9 2 2" xfId="5083"/>
    <cellStyle name="Normal 10 6 9 3" xfId="5084"/>
    <cellStyle name="Normal 10 6 9 4" xfId="5085"/>
    <cellStyle name="Normal 10 7" xfId="5086"/>
    <cellStyle name="Normal 10 7 2" xfId="5087"/>
    <cellStyle name="Normal 10 7 2 2" xfId="5088"/>
    <cellStyle name="Normal 10 7 2 2 2" xfId="5089"/>
    <cellStyle name="Normal 10 7 2 2 2 2" xfId="5090"/>
    <cellStyle name="Normal 10 7 2 2 3" xfId="5091"/>
    <cellStyle name="Normal 10 7 2 2 4" xfId="5092"/>
    <cellStyle name="Normal 10 7 2 3" xfId="5093"/>
    <cellStyle name="Normal 10 7 2 3 2" xfId="5094"/>
    <cellStyle name="Normal 10 7 2 3 2 2" xfId="5095"/>
    <cellStyle name="Normal 10 7 2 3 3" xfId="5096"/>
    <cellStyle name="Normal 10 7 2 3 4" xfId="5097"/>
    <cellStyle name="Normal 10 7 2 4" xfId="5098"/>
    <cellStyle name="Normal 10 7 2 4 2" xfId="5099"/>
    <cellStyle name="Normal 10 7 2 5" xfId="5100"/>
    <cellStyle name="Normal 10 7 2 6" xfId="5101"/>
    <cellStyle name="Normal 10 7 2 7" xfId="5102"/>
    <cellStyle name="Normal 10 7 3" xfId="5103"/>
    <cellStyle name="Normal 10 7 3 2" xfId="5104"/>
    <cellStyle name="Normal 10 7 3 2 2" xfId="5105"/>
    <cellStyle name="Normal 10 7 3 3" xfId="5106"/>
    <cellStyle name="Normal 10 7 3 4" xfId="5107"/>
    <cellStyle name="Normal 10 7 4" xfId="5108"/>
    <cellStyle name="Normal 10 7 4 2" xfId="5109"/>
    <cellStyle name="Normal 10 7 4 2 2" xfId="5110"/>
    <cellStyle name="Normal 10 7 4 3" xfId="5111"/>
    <cellStyle name="Normal 10 7 4 4" xfId="5112"/>
    <cellStyle name="Normal 10 7 5" xfId="5113"/>
    <cellStyle name="Normal 10 7 5 2" xfId="5114"/>
    <cellStyle name="Normal 10 7 6" xfId="5115"/>
    <cellStyle name="Normal 10 7 7" xfId="5116"/>
    <cellStyle name="Normal 10 7 8" xfId="5117"/>
    <cellStyle name="Normal 10 7 9" xfId="5118"/>
    <cellStyle name="Normal 10 8" xfId="5119"/>
    <cellStyle name="Normal 10 8 2" xfId="5120"/>
    <cellStyle name="Normal 10 8 2 2" xfId="5121"/>
    <cellStyle name="Normal 10 8 2 2 2" xfId="5122"/>
    <cellStyle name="Normal 10 8 2 2 2 2" xfId="5123"/>
    <cellStyle name="Normal 10 8 2 2 3" xfId="5124"/>
    <cellStyle name="Normal 10 8 2 2 4" xfId="5125"/>
    <cellStyle name="Normal 10 8 2 3" xfId="5126"/>
    <cellStyle name="Normal 10 8 2 3 2" xfId="5127"/>
    <cellStyle name="Normal 10 8 2 3 2 2" xfId="5128"/>
    <cellStyle name="Normal 10 8 2 3 3" xfId="5129"/>
    <cellStyle name="Normal 10 8 2 3 4" xfId="5130"/>
    <cellStyle name="Normal 10 8 2 4" xfId="5131"/>
    <cellStyle name="Normal 10 8 2 4 2" xfId="5132"/>
    <cellStyle name="Normal 10 8 2 5" xfId="5133"/>
    <cellStyle name="Normal 10 8 2 6" xfId="5134"/>
    <cellStyle name="Normal 10 8 2 7" xfId="5135"/>
    <cellStyle name="Normal 10 8 3" xfId="5136"/>
    <cellStyle name="Normal 10 8 3 2" xfId="5137"/>
    <cellStyle name="Normal 10 8 3 2 2" xfId="5138"/>
    <cellStyle name="Normal 10 8 3 3" xfId="5139"/>
    <cellStyle name="Normal 10 8 3 4" xfId="5140"/>
    <cellStyle name="Normal 10 8 4" xfId="5141"/>
    <cellStyle name="Normal 10 8 4 2" xfId="5142"/>
    <cellStyle name="Normal 10 8 4 2 2" xfId="5143"/>
    <cellStyle name="Normal 10 8 4 3" xfId="5144"/>
    <cellStyle name="Normal 10 8 4 4" xfId="5145"/>
    <cellStyle name="Normal 10 8 5" xfId="5146"/>
    <cellStyle name="Normal 10 8 5 2" xfId="5147"/>
    <cellStyle name="Normal 10 8 6" xfId="5148"/>
    <cellStyle name="Normal 10 8 7" xfId="5149"/>
    <cellStyle name="Normal 10 8 8" xfId="5150"/>
    <cellStyle name="Normal 10 8 9" xfId="5151"/>
    <cellStyle name="Normal 10 9" xfId="5152"/>
    <cellStyle name="Normal 10 9 2" xfId="5153"/>
    <cellStyle name="Normal 10 9 2 2" xfId="5154"/>
    <cellStyle name="Normal 10 9 2 2 2" xfId="5155"/>
    <cellStyle name="Normal 10 9 2 2 2 2" xfId="5156"/>
    <cellStyle name="Normal 10 9 2 2 3" xfId="5157"/>
    <cellStyle name="Normal 10 9 2 2 4" xfId="5158"/>
    <cellStyle name="Normal 10 9 2 3" xfId="5159"/>
    <cellStyle name="Normal 10 9 2 3 2" xfId="5160"/>
    <cellStyle name="Normal 10 9 2 4" xfId="5161"/>
    <cellStyle name="Normal 10 9 2 5" xfId="5162"/>
    <cellStyle name="Normal 10 9 2 6" xfId="5163"/>
    <cellStyle name="Normal 10 9 3" xfId="5164"/>
    <cellStyle name="Normal 10 9 3 2" xfId="5165"/>
    <cellStyle name="Normal 10 9 3 2 2" xfId="5166"/>
    <cellStyle name="Normal 10 9 3 3" xfId="5167"/>
    <cellStyle name="Normal 10 9 3 4" xfId="5168"/>
    <cellStyle name="Normal 10 9 4" xfId="5169"/>
    <cellStyle name="Normal 10 9 4 2" xfId="5170"/>
    <cellStyle name="Normal 10 9 4 2 2" xfId="5171"/>
    <cellStyle name="Normal 10 9 4 3" xfId="5172"/>
    <cellStyle name="Normal 10 9 4 4" xfId="5173"/>
    <cellStyle name="Normal 10 9 5" xfId="5174"/>
    <cellStyle name="Normal 10 9 5 2" xfId="5175"/>
    <cellStyle name="Normal 10 9 6" xfId="5176"/>
    <cellStyle name="Normal 10 9 7" xfId="5177"/>
    <cellStyle name="Normal 10 9 8" xfId="5178"/>
    <cellStyle name="Normal 10 9 9" xfId="5179"/>
    <cellStyle name="Normal 11" xfId="5180"/>
    <cellStyle name="Normal 11 10" xfId="5181"/>
    <cellStyle name="Normal 11 10 2" xfId="5182"/>
    <cellStyle name="Normal 11 10 2 2" xfId="5183"/>
    <cellStyle name="Normal 11 10 3" xfId="5184"/>
    <cellStyle name="Normal 11 10 4" xfId="5185"/>
    <cellStyle name="Normal 11 11" xfId="5186"/>
    <cellStyle name="Normal 11 11 2" xfId="5187"/>
    <cellStyle name="Normal 11 12" xfId="5188"/>
    <cellStyle name="Normal 11 13" xfId="5189"/>
    <cellStyle name="Normal 11 14" xfId="5190"/>
    <cellStyle name="Normal 11 15" xfId="5191"/>
    <cellStyle name="Normal 11 16" xfId="5192"/>
    <cellStyle name="Normal 11 2" xfId="5193"/>
    <cellStyle name="Normal 11 2 10" xfId="5194"/>
    <cellStyle name="Normal 11 2 11" xfId="5195"/>
    <cellStyle name="Normal 11 2 12" xfId="5196"/>
    <cellStyle name="Normal 11 2 2" xfId="5197"/>
    <cellStyle name="Normal 11 2 2 2" xfId="5198"/>
    <cellStyle name="Normal 11 2 2 2 2" xfId="5199"/>
    <cellStyle name="Normal 11 2 2 2 2 2" xfId="5200"/>
    <cellStyle name="Normal 11 2 2 2 3" xfId="5201"/>
    <cellStyle name="Normal 11 2 2 2 4" xfId="5202"/>
    <cellStyle name="Normal 11 2 2 3" xfId="5203"/>
    <cellStyle name="Normal 11 2 2 3 2" xfId="5204"/>
    <cellStyle name="Normal 11 2 2 3 2 2" xfId="5205"/>
    <cellStyle name="Normal 11 2 2 3 3" xfId="5206"/>
    <cellStyle name="Normal 11 2 2 3 4" xfId="5207"/>
    <cellStyle name="Normal 11 2 2 4" xfId="5208"/>
    <cellStyle name="Normal 11 2 2 4 2" xfId="5209"/>
    <cellStyle name="Normal 11 2 2 5" xfId="5210"/>
    <cellStyle name="Normal 11 2 2 6" xfId="5211"/>
    <cellStyle name="Normal 11 2 2 7" xfId="5212"/>
    <cellStyle name="Normal 11 2 2 8" xfId="5213"/>
    <cellStyle name="Normal 11 2 3" xfId="5214"/>
    <cellStyle name="Normal 11 2 3 2" xfId="5215"/>
    <cellStyle name="Normal 11 2 3 2 2" xfId="5216"/>
    <cellStyle name="Normal 11 2 3 2 2 2" xfId="5217"/>
    <cellStyle name="Normal 11 2 3 2 3" xfId="5218"/>
    <cellStyle name="Normal 11 2 3 2 4" xfId="5219"/>
    <cellStyle name="Normal 11 2 3 3" xfId="5220"/>
    <cellStyle name="Normal 11 2 3 3 2" xfId="5221"/>
    <cellStyle name="Normal 11 2 3 4" xfId="5222"/>
    <cellStyle name="Normal 11 2 3 5" xfId="5223"/>
    <cellStyle name="Normal 11 2 3 6" xfId="5224"/>
    <cellStyle name="Normal 11 2 4" xfId="5225"/>
    <cellStyle name="Normal 11 2 4 2" xfId="5226"/>
    <cellStyle name="Normal 11 2 4 2 2" xfId="5227"/>
    <cellStyle name="Normal 11 2 4 3" xfId="5228"/>
    <cellStyle name="Normal 11 2 4 4" xfId="5229"/>
    <cellStyle name="Normal 11 2 5" xfId="5230"/>
    <cellStyle name="Normal 11 2 5 2" xfId="5231"/>
    <cellStyle name="Normal 11 2 5 2 2" xfId="5232"/>
    <cellStyle name="Normal 11 2 5 3" xfId="5233"/>
    <cellStyle name="Normal 11 2 5 4" xfId="5234"/>
    <cellStyle name="Normal 11 2 6" xfId="5235"/>
    <cellStyle name="Normal 11 2 6 2" xfId="5236"/>
    <cellStyle name="Normal 11 2 6 2 2" xfId="5237"/>
    <cellStyle name="Normal 11 2 6 3" xfId="5238"/>
    <cellStyle name="Normal 11 2 6 4" xfId="5239"/>
    <cellStyle name="Normal 11 2 7" xfId="5240"/>
    <cellStyle name="Normal 11 2 7 2" xfId="5241"/>
    <cellStyle name="Normal 11 2 8" xfId="5242"/>
    <cellStyle name="Normal 11 2 9" xfId="5243"/>
    <cellStyle name="Normal 11 3" xfId="5244"/>
    <cellStyle name="Normal 11 3 2" xfId="5245"/>
    <cellStyle name="Normal 11 3 2 2" xfId="5246"/>
    <cellStyle name="Normal 11 3 2 2 2" xfId="5247"/>
    <cellStyle name="Normal 11 3 2 2 2 2" xfId="5248"/>
    <cellStyle name="Normal 11 3 2 2 3" xfId="5249"/>
    <cellStyle name="Normal 11 3 2 2 4" xfId="5250"/>
    <cellStyle name="Normal 11 3 2 3" xfId="5251"/>
    <cellStyle name="Normal 11 3 2 3 2" xfId="5252"/>
    <cellStyle name="Normal 11 3 2 3 2 2" xfId="5253"/>
    <cellStyle name="Normal 11 3 2 3 3" xfId="5254"/>
    <cellStyle name="Normal 11 3 2 3 4" xfId="5255"/>
    <cellStyle name="Normal 11 3 2 4" xfId="5256"/>
    <cellStyle name="Normal 11 3 2 4 2" xfId="5257"/>
    <cellStyle name="Normal 11 3 2 5" xfId="5258"/>
    <cellStyle name="Normal 11 3 2 6" xfId="5259"/>
    <cellStyle name="Normal 11 3 2 7" xfId="5260"/>
    <cellStyle name="Normal 11 3 2 8" xfId="5261"/>
    <cellStyle name="Normal 11 3 3" xfId="5262"/>
    <cellStyle name="Normal 11 3 3 2" xfId="5263"/>
    <cellStyle name="Normal 11 3 3 2 2" xfId="5264"/>
    <cellStyle name="Normal 11 3 3 3" xfId="5265"/>
    <cellStyle name="Normal 11 3 3 4" xfId="5266"/>
    <cellStyle name="Normal 11 3 4" xfId="5267"/>
    <cellStyle name="Normal 11 3 4 2" xfId="5268"/>
    <cellStyle name="Normal 11 3 4 2 2" xfId="5269"/>
    <cellStyle name="Normal 11 3 4 3" xfId="5270"/>
    <cellStyle name="Normal 11 3 4 4" xfId="5271"/>
    <cellStyle name="Normal 11 3 5" xfId="5272"/>
    <cellStyle name="Normal 11 3 5 2" xfId="5273"/>
    <cellStyle name="Normal 11 3 6" xfId="5274"/>
    <cellStyle name="Normal 11 3 7" xfId="5275"/>
    <cellStyle name="Normal 11 3 8" xfId="5276"/>
    <cellStyle name="Normal 11 3 9" xfId="5277"/>
    <cellStyle name="Normal 11 4" xfId="5278"/>
    <cellStyle name="Normal 11 4 2" xfId="5279"/>
    <cellStyle name="Normal 11 4 2 2" xfId="5280"/>
    <cellStyle name="Normal 11 4 2 2 2" xfId="5281"/>
    <cellStyle name="Normal 11 4 2 2 2 2" xfId="5282"/>
    <cellStyle name="Normal 11 4 2 2 3" xfId="5283"/>
    <cellStyle name="Normal 11 4 2 2 4" xfId="5284"/>
    <cellStyle name="Normal 11 4 2 3" xfId="5285"/>
    <cellStyle name="Normal 11 4 2 3 2" xfId="5286"/>
    <cellStyle name="Normal 11 4 2 3 2 2" xfId="5287"/>
    <cellStyle name="Normal 11 4 2 3 3" xfId="5288"/>
    <cellStyle name="Normal 11 4 2 3 4" xfId="5289"/>
    <cellStyle name="Normal 11 4 2 4" xfId="5290"/>
    <cellStyle name="Normal 11 4 2 4 2" xfId="5291"/>
    <cellStyle name="Normal 11 4 2 5" xfId="5292"/>
    <cellStyle name="Normal 11 4 2 6" xfId="5293"/>
    <cellStyle name="Normal 11 4 2 7" xfId="5294"/>
    <cellStyle name="Normal 11 4 3" xfId="5295"/>
    <cellStyle name="Normal 11 4 3 2" xfId="5296"/>
    <cellStyle name="Normal 11 4 3 2 2" xfId="5297"/>
    <cellStyle name="Normal 11 4 3 3" xfId="5298"/>
    <cellStyle name="Normal 11 4 3 4" xfId="5299"/>
    <cellStyle name="Normal 11 4 4" xfId="5300"/>
    <cellStyle name="Normal 11 4 4 2" xfId="5301"/>
    <cellStyle name="Normal 11 4 4 2 2" xfId="5302"/>
    <cellStyle name="Normal 11 4 4 3" xfId="5303"/>
    <cellStyle name="Normal 11 4 4 4" xfId="5304"/>
    <cellStyle name="Normal 11 4 5" xfId="5305"/>
    <cellStyle name="Normal 11 4 5 2" xfId="5306"/>
    <cellStyle name="Normal 11 4 6" xfId="5307"/>
    <cellStyle name="Normal 11 4 7" xfId="5308"/>
    <cellStyle name="Normal 11 4 8" xfId="5309"/>
    <cellStyle name="Normal 11 4 9" xfId="5310"/>
    <cellStyle name="Normal 11 5" xfId="5311"/>
    <cellStyle name="Normal 11 5 2" xfId="5312"/>
    <cellStyle name="Normal 11 5 2 2" xfId="5313"/>
    <cellStyle name="Normal 11 5 2 2 2" xfId="5314"/>
    <cellStyle name="Normal 11 5 2 2 2 2" xfId="5315"/>
    <cellStyle name="Normal 11 5 2 2 3" xfId="5316"/>
    <cellStyle name="Normal 11 5 2 2 4" xfId="5317"/>
    <cellStyle name="Normal 11 5 2 3" xfId="5318"/>
    <cellStyle name="Normal 11 5 2 3 2" xfId="5319"/>
    <cellStyle name="Normal 11 5 2 4" xfId="5320"/>
    <cellStyle name="Normal 11 5 2 5" xfId="5321"/>
    <cellStyle name="Normal 11 5 2 6" xfId="5322"/>
    <cellStyle name="Normal 11 5 3" xfId="5323"/>
    <cellStyle name="Normal 11 5 3 2" xfId="5324"/>
    <cellStyle name="Normal 11 5 3 2 2" xfId="5325"/>
    <cellStyle name="Normal 11 5 3 3" xfId="5326"/>
    <cellStyle name="Normal 11 5 3 4" xfId="5327"/>
    <cellStyle name="Normal 11 5 4" xfId="5328"/>
    <cellStyle name="Normal 11 5 4 2" xfId="5329"/>
    <cellStyle name="Normal 11 5 4 2 2" xfId="5330"/>
    <cellStyle name="Normal 11 5 4 3" xfId="5331"/>
    <cellStyle name="Normal 11 5 4 4" xfId="5332"/>
    <cellStyle name="Normal 11 5 5" xfId="5333"/>
    <cellStyle name="Normal 11 5 5 2" xfId="5334"/>
    <cellStyle name="Normal 11 5 6" xfId="5335"/>
    <cellStyle name="Normal 11 5 7" xfId="5336"/>
    <cellStyle name="Normal 11 5 8" xfId="5337"/>
    <cellStyle name="Normal 11 5 9" xfId="5338"/>
    <cellStyle name="Normal 11 6" xfId="5339"/>
    <cellStyle name="Normal 11 6 2" xfId="5340"/>
    <cellStyle name="Normal 11 6 2 2" xfId="5341"/>
    <cellStyle name="Normal 11 6 2 2 2" xfId="5342"/>
    <cellStyle name="Normal 11 6 2 2 2 2" xfId="5343"/>
    <cellStyle name="Normal 11 6 2 2 3" xfId="5344"/>
    <cellStyle name="Normal 11 6 2 2 4" xfId="5345"/>
    <cellStyle name="Normal 11 6 2 3" xfId="5346"/>
    <cellStyle name="Normal 11 6 2 3 2" xfId="5347"/>
    <cellStyle name="Normal 11 6 2 4" xfId="5348"/>
    <cellStyle name="Normal 11 6 2 5" xfId="5349"/>
    <cellStyle name="Normal 11 6 2 6" xfId="5350"/>
    <cellStyle name="Normal 11 6 3" xfId="5351"/>
    <cellStyle name="Normal 11 6 3 2" xfId="5352"/>
    <cellStyle name="Normal 11 6 3 2 2" xfId="5353"/>
    <cellStyle name="Normal 11 6 3 3" xfId="5354"/>
    <cellStyle name="Normal 11 6 3 4" xfId="5355"/>
    <cellStyle name="Normal 11 6 4" xfId="5356"/>
    <cellStyle name="Normal 11 6 4 2" xfId="5357"/>
    <cellStyle name="Normal 11 6 4 2 2" xfId="5358"/>
    <cellStyle name="Normal 11 6 4 3" xfId="5359"/>
    <cellStyle name="Normal 11 6 4 4" xfId="5360"/>
    <cellStyle name="Normal 11 6 5" xfId="5361"/>
    <cellStyle name="Normal 11 6 5 2" xfId="5362"/>
    <cellStyle name="Normal 11 6 6" xfId="5363"/>
    <cellStyle name="Normal 11 6 7" xfId="5364"/>
    <cellStyle name="Normal 11 6 8" xfId="5365"/>
    <cellStyle name="Normal 11 6 9" xfId="5366"/>
    <cellStyle name="Normal 11 7" xfId="5367"/>
    <cellStyle name="Normal 11 7 2" xfId="5368"/>
    <cellStyle name="Normal 11 7 2 2" xfId="5369"/>
    <cellStyle name="Normal 11 7 2 2 2" xfId="5370"/>
    <cellStyle name="Normal 11 7 2 3" xfId="5371"/>
    <cellStyle name="Normal 11 7 2 4" xfId="5372"/>
    <cellStyle name="Normal 11 7 3" xfId="5373"/>
    <cellStyle name="Normal 11 7 3 2" xfId="5374"/>
    <cellStyle name="Normal 11 7 4" xfId="5375"/>
    <cellStyle name="Normal 11 7 5" xfId="5376"/>
    <cellStyle name="Normal 11 7 6" xfId="5377"/>
    <cellStyle name="Normal 11 7 7" xfId="5378"/>
    <cellStyle name="Normal 11 8" xfId="5379"/>
    <cellStyle name="Normal 11 8 2" xfId="5380"/>
    <cellStyle name="Normal 11 8 2 2" xfId="5381"/>
    <cellStyle name="Normal 11 8 2 2 2" xfId="5382"/>
    <cellStyle name="Normal 11 8 2 3" xfId="5383"/>
    <cellStyle name="Normal 11 8 2 4" xfId="5384"/>
    <cellStyle name="Normal 11 8 3" xfId="5385"/>
    <cellStyle name="Normal 11 8 3 2" xfId="5386"/>
    <cellStyle name="Normal 11 8 4" xfId="5387"/>
    <cellStyle name="Normal 11 8 5" xfId="5388"/>
    <cellStyle name="Normal 11 8 6" xfId="5389"/>
    <cellStyle name="Normal 11 9" xfId="5390"/>
    <cellStyle name="Normal 11 9 2" xfId="5391"/>
    <cellStyle name="Normal 11 9 2 2" xfId="5392"/>
    <cellStyle name="Normal 11 9 3" xfId="5393"/>
    <cellStyle name="Normal 11 9 4" xfId="5394"/>
    <cellStyle name="Normal 11 9 5" xfId="5395"/>
    <cellStyle name="Normal 117" xfId="5396"/>
    <cellStyle name="Normal 12" xfId="5397"/>
    <cellStyle name="Normal 12 10" xfId="5398"/>
    <cellStyle name="Normal 12 10 2" xfId="5399"/>
    <cellStyle name="Normal 12 10 2 2" xfId="5400"/>
    <cellStyle name="Normal 12 10 2 2 2" xfId="5401"/>
    <cellStyle name="Normal 12 10 2 2 2 2" xfId="5402"/>
    <cellStyle name="Normal 12 10 2 2 3" xfId="5403"/>
    <cellStyle name="Normal 12 10 2 2 4" xfId="5404"/>
    <cellStyle name="Normal 12 10 2 3" xfId="5405"/>
    <cellStyle name="Normal 12 10 2 3 2" xfId="5406"/>
    <cellStyle name="Normal 12 10 2 4" xfId="5407"/>
    <cellStyle name="Normal 12 10 2 5" xfId="5408"/>
    <cellStyle name="Normal 12 10 2 6" xfId="5409"/>
    <cellStyle name="Normal 12 10 3" xfId="5410"/>
    <cellStyle name="Normal 12 10 3 2" xfId="5411"/>
    <cellStyle name="Normal 12 10 3 2 2" xfId="5412"/>
    <cellStyle name="Normal 12 10 3 3" xfId="5413"/>
    <cellStyle name="Normal 12 10 3 4" xfId="5414"/>
    <cellStyle name="Normal 12 10 4" xfId="5415"/>
    <cellStyle name="Normal 12 10 4 2" xfId="5416"/>
    <cellStyle name="Normal 12 10 4 2 2" xfId="5417"/>
    <cellStyle name="Normal 12 10 4 3" xfId="5418"/>
    <cellStyle name="Normal 12 10 4 4" xfId="5419"/>
    <cellStyle name="Normal 12 10 5" xfId="5420"/>
    <cellStyle name="Normal 12 10 5 2" xfId="5421"/>
    <cellStyle name="Normal 12 10 6" xfId="5422"/>
    <cellStyle name="Normal 12 10 7" xfId="5423"/>
    <cellStyle name="Normal 12 10 8" xfId="5424"/>
    <cellStyle name="Normal 12 11" xfId="5425"/>
    <cellStyle name="Normal 12 11 2" xfId="5426"/>
    <cellStyle name="Normal 12 11 2 2" xfId="5427"/>
    <cellStyle name="Normal 12 11 2 2 2" xfId="5428"/>
    <cellStyle name="Normal 12 11 2 3" xfId="5429"/>
    <cellStyle name="Normal 12 11 2 4" xfId="5430"/>
    <cellStyle name="Normal 12 11 3" xfId="5431"/>
    <cellStyle name="Normal 12 11 3 2" xfId="5432"/>
    <cellStyle name="Normal 12 11 4" xfId="5433"/>
    <cellStyle name="Normal 12 11 5" xfId="5434"/>
    <cellStyle name="Normal 12 11 6" xfId="5435"/>
    <cellStyle name="Normal 12 12" xfId="5436"/>
    <cellStyle name="Normal 12 12 2" xfId="5437"/>
    <cellStyle name="Normal 12 12 2 2" xfId="5438"/>
    <cellStyle name="Normal 12 12 2 2 2" xfId="5439"/>
    <cellStyle name="Normal 12 12 2 3" xfId="5440"/>
    <cellStyle name="Normal 12 12 2 4" xfId="5441"/>
    <cellStyle name="Normal 12 12 3" xfId="5442"/>
    <cellStyle name="Normal 12 12 3 2" xfId="5443"/>
    <cellStyle name="Normal 12 12 4" xfId="5444"/>
    <cellStyle name="Normal 12 12 5" xfId="5445"/>
    <cellStyle name="Normal 12 12 6" xfId="5446"/>
    <cellStyle name="Normal 12 13" xfId="5447"/>
    <cellStyle name="Normal 12 13 2" xfId="5448"/>
    <cellStyle name="Normal 12 13 2 2" xfId="5449"/>
    <cellStyle name="Normal 12 13 3" xfId="5450"/>
    <cellStyle name="Normal 12 13 4" xfId="5451"/>
    <cellStyle name="Normal 12 13 5" xfId="5452"/>
    <cellStyle name="Normal 12 14" xfId="5453"/>
    <cellStyle name="Normal 12 14 2" xfId="5454"/>
    <cellStyle name="Normal 12 14 2 2" xfId="5455"/>
    <cellStyle name="Normal 12 14 3" xfId="5456"/>
    <cellStyle name="Normal 12 14 4" xfId="5457"/>
    <cellStyle name="Normal 12 15" xfId="5458"/>
    <cellStyle name="Normal 12 15 2" xfId="5459"/>
    <cellStyle name="Normal 12 16" xfId="5460"/>
    <cellStyle name="Normal 12 17" xfId="5461"/>
    <cellStyle name="Normal 12 18" xfId="5462"/>
    <cellStyle name="Normal 12 19" xfId="5463"/>
    <cellStyle name="Normal 12 2" xfId="5464"/>
    <cellStyle name="Normal 12 2 10" xfId="5465"/>
    <cellStyle name="Normal 12 2 10 2" xfId="5466"/>
    <cellStyle name="Normal 12 2 10 2 2" xfId="5467"/>
    <cellStyle name="Normal 12 2 10 3" xfId="5468"/>
    <cellStyle name="Normal 12 2 10 4" xfId="5469"/>
    <cellStyle name="Normal 12 2 11" xfId="5470"/>
    <cellStyle name="Normal 12 2 11 2" xfId="5471"/>
    <cellStyle name="Normal 12 2 12" xfId="5472"/>
    <cellStyle name="Normal 12 2 13" xfId="5473"/>
    <cellStyle name="Normal 12 2 14" xfId="5474"/>
    <cellStyle name="Normal 12 2 15" xfId="5475"/>
    <cellStyle name="Normal 12 2 16" xfId="5476"/>
    <cellStyle name="Normal 12 2 2" xfId="5477"/>
    <cellStyle name="Normal 12 2 2 10" xfId="5478"/>
    <cellStyle name="Normal 12 2 2 11" xfId="5479"/>
    <cellStyle name="Normal 12 2 2 2" xfId="5480"/>
    <cellStyle name="Normal 12 2 2 2 2" xfId="5481"/>
    <cellStyle name="Normal 12 2 2 2 2 2" xfId="5482"/>
    <cellStyle name="Normal 12 2 2 2 2 2 2" xfId="5483"/>
    <cellStyle name="Normal 12 2 2 2 2 3" xfId="5484"/>
    <cellStyle name="Normal 12 2 2 2 2 4" xfId="5485"/>
    <cellStyle name="Normal 12 2 2 2 3" xfId="5486"/>
    <cellStyle name="Normal 12 2 2 2 3 2" xfId="5487"/>
    <cellStyle name="Normal 12 2 2 2 3 2 2" xfId="5488"/>
    <cellStyle name="Normal 12 2 2 2 3 3" xfId="5489"/>
    <cellStyle name="Normal 12 2 2 2 3 4" xfId="5490"/>
    <cellStyle name="Normal 12 2 2 2 4" xfId="5491"/>
    <cellStyle name="Normal 12 2 2 2 4 2" xfId="5492"/>
    <cellStyle name="Normal 12 2 2 2 5" xfId="5493"/>
    <cellStyle name="Normal 12 2 2 2 6" xfId="5494"/>
    <cellStyle name="Normal 12 2 2 2 7" xfId="5495"/>
    <cellStyle name="Normal 12 2 2 3" xfId="5496"/>
    <cellStyle name="Normal 12 2 2 3 2" xfId="5497"/>
    <cellStyle name="Normal 12 2 2 3 2 2" xfId="5498"/>
    <cellStyle name="Normal 12 2 2 3 3" xfId="5499"/>
    <cellStyle name="Normal 12 2 2 3 4" xfId="5500"/>
    <cellStyle name="Normal 12 2 2 4" xfId="5501"/>
    <cellStyle name="Normal 12 2 2 4 2" xfId="5502"/>
    <cellStyle name="Normal 12 2 2 4 2 2" xfId="5503"/>
    <cellStyle name="Normal 12 2 2 4 3" xfId="5504"/>
    <cellStyle name="Normal 12 2 2 4 4" xfId="5505"/>
    <cellStyle name="Normal 12 2 2 5" xfId="5506"/>
    <cellStyle name="Normal 12 2 2 5 2" xfId="5507"/>
    <cellStyle name="Normal 12 2 2 5 2 2" xfId="5508"/>
    <cellStyle name="Normal 12 2 2 5 3" xfId="5509"/>
    <cellStyle name="Normal 12 2 2 5 4" xfId="5510"/>
    <cellStyle name="Normal 12 2 2 6" xfId="5511"/>
    <cellStyle name="Normal 12 2 2 6 2" xfId="5512"/>
    <cellStyle name="Normal 12 2 2 6 2 2" xfId="5513"/>
    <cellStyle name="Normal 12 2 2 6 3" xfId="5514"/>
    <cellStyle name="Normal 12 2 2 6 4" xfId="5515"/>
    <cellStyle name="Normal 12 2 2 7" xfId="5516"/>
    <cellStyle name="Normal 12 2 2 7 2" xfId="5517"/>
    <cellStyle name="Normal 12 2 2 8" xfId="5518"/>
    <cellStyle name="Normal 12 2 2 9" xfId="5519"/>
    <cellStyle name="Normal 12 2 3" xfId="5520"/>
    <cellStyle name="Normal 12 2 3 2" xfId="5521"/>
    <cellStyle name="Normal 12 2 3 2 2" xfId="5522"/>
    <cellStyle name="Normal 12 2 3 2 2 2" xfId="5523"/>
    <cellStyle name="Normal 12 2 3 2 2 2 2" xfId="5524"/>
    <cellStyle name="Normal 12 2 3 2 2 3" xfId="5525"/>
    <cellStyle name="Normal 12 2 3 2 2 4" xfId="5526"/>
    <cellStyle name="Normal 12 2 3 2 3" xfId="5527"/>
    <cellStyle name="Normal 12 2 3 2 3 2" xfId="5528"/>
    <cellStyle name="Normal 12 2 3 2 3 2 2" xfId="5529"/>
    <cellStyle name="Normal 12 2 3 2 3 3" xfId="5530"/>
    <cellStyle name="Normal 12 2 3 2 3 4" xfId="5531"/>
    <cellStyle name="Normal 12 2 3 2 4" xfId="5532"/>
    <cellStyle name="Normal 12 2 3 2 4 2" xfId="5533"/>
    <cellStyle name="Normal 12 2 3 2 5" xfId="5534"/>
    <cellStyle name="Normal 12 2 3 2 6" xfId="5535"/>
    <cellStyle name="Normal 12 2 3 2 7" xfId="5536"/>
    <cellStyle name="Normal 12 2 3 3" xfId="5537"/>
    <cellStyle name="Normal 12 2 3 3 2" xfId="5538"/>
    <cellStyle name="Normal 12 2 3 3 2 2" xfId="5539"/>
    <cellStyle name="Normal 12 2 3 3 3" xfId="5540"/>
    <cellStyle name="Normal 12 2 3 3 4" xfId="5541"/>
    <cellStyle name="Normal 12 2 3 4" xfId="5542"/>
    <cellStyle name="Normal 12 2 3 4 2" xfId="5543"/>
    <cellStyle name="Normal 12 2 3 4 2 2" xfId="5544"/>
    <cellStyle name="Normal 12 2 3 4 3" xfId="5545"/>
    <cellStyle name="Normal 12 2 3 4 4" xfId="5546"/>
    <cellStyle name="Normal 12 2 3 5" xfId="5547"/>
    <cellStyle name="Normal 12 2 3 5 2" xfId="5548"/>
    <cellStyle name="Normal 12 2 3 6" xfId="5549"/>
    <cellStyle name="Normal 12 2 3 7" xfId="5550"/>
    <cellStyle name="Normal 12 2 3 8" xfId="5551"/>
    <cellStyle name="Normal 12 2 3 9" xfId="5552"/>
    <cellStyle name="Normal 12 2 4" xfId="5553"/>
    <cellStyle name="Normal 12 2 4 2" xfId="5554"/>
    <cellStyle name="Normal 12 2 4 2 2" xfId="5555"/>
    <cellStyle name="Normal 12 2 4 2 2 2" xfId="5556"/>
    <cellStyle name="Normal 12 2 4 2 2 2 2" xfId="5557"/>
    <cellStyle name="Normal 12 2 4 2 2 3" xfId="5558"/>
    <cellStyle name="Normal 12 2 4 2 2 4" xfId="5559"/>
    <cellStyle name="Normal 12 2 4 2 3" xfId="5560"/>
    <cellStyle name="Normal 12 2 4 2 3 2" xfId="5561"/>
    <cellStyle name="Normal 12 2 4 2 3 2 2" xfId="5562"/>
    <cellStyle name="Normal 12 2 4 2 3 3" xfId="5563"/>
    <cellStyle name="Normal 12 2 4 2 3 4" xfId="5564"/>
    <cellStyle name="Normal 12 2 4 2 4" xfId="5565"/>
    <cellStyle name="Normal 12 2 4 2 4 2" xfId="5566"/>
    <cellStyle name="Normal 12 2 4 2 5" xfId="5567"/>
    <cellStyle name="Normal 12 2 4 2 6" xfId="5568"/>
    <cellStyle name="Normal 12 2 4 2 7" xfId="5569"/>
    <cellStyle name="Normal 12 2 4 3" xfId="5570"/>
    <cellStyle name="Normal 12 2 4 3 2" xfId="5571"/>
    <cellStyle name="Normal 12 2 4 3 2 2" xfId="5572"/>
    <cellStyle name="Normal 12 2 4 3 3" xfId="5573"/>
    <cellStyle name="Normal 12 2 4 3 4" xfId="5574"/>
    <cellStyle name="Normal 12 2 4 4" xfId="5575"/>
    <cellStyle name="Normal 12 2 4 4 2" xfId="5576"/>
    <cellStyle name="Normal 12 2 4 4 2 2" xfId="5577"/>
    <cellStyle name="Normal 12 2 4 4 3" xfId="5578"/>
    <cellStyle name="Normal 12 2 4 4 4" xfId="5579"/>
    <cellStyle name="Normal 12 2 4 5" xfId="5580"/>
    <cellStyle name="Normal 12 2 4 5 2" xfId="5581"/>
    <cellStyle name="Normal 12 2 4 6" xfId="5582"/>
    <cellStyle name="Normal 12 2 4 7" xfId="5583"/>
    <cellStyle name="Normal 12 2 4 8" xfId="5584"/>
    <cellStyle name="Normal 12 2 5" xfId="5585"/>
    <cellStyle name="Normal 12 2 5 2" xfId="5586"/>
    <cellStyle name="Normal 12 2 5 2 2" xfId="5587"/>
    <cellStyle name="Normal 12 2 5 2 2 2" xfId="5588"/>
    <cellStyle name="Normal 12 2 5 2 2 2 2" xfId="5589"/>
    <cellStyle name="Normal 12 2 5 2 2 3" xfId="5590"/>
    <cellStyle name="Normal 12 2 5 2 2 4" xfId="5591"/>
    <cellStyle name="Normal 12 2 5 2 3" xfId="5592"/>
    <cellStyle name="Normal 12 2 5 2 3 2" xfId="5593"/>
    <cellStyle name="Normal 12 2 5 2 4" xfId="5594"/>
    <cellStyle name="Normal 12 2 5 2 5" xfId="5595"/>
    <cellStyle name="Normal 12 2 5 2 6" xfId="5596"/>
    <cellStyle name="Normal 12 2 5 3" xfId="5597"/>
    <cellStyle name="Normal 12 2 5 3 2" xfId="5598"/>
    <cellStyle name="Normal 12 2 5 3 2 2" xfId="5599"/>
    <cellStyle name="Normal 12 2 5 3 3" xfId="5600"/>
    <cellStyle name="Normal 12 2 5 3 4" xfId="5601"/>
    <cellStyle name="Normal 12 2 5 4" xfId="5602"/>
    <cellStyle name="Normal 12 2 5 4 2" xfId="5603"/>
    <cellStyle name="Normal 12 2 5 4 2 2" xfId="5604"/>
    <cellStyle name="Normal 12 2 5 4 3" xfId="5605"/>
    <cellStyle name="Normal 12 2 5 4 4" xfId="5606"/>
    <cellStyle name="Normal 12 2 5 5" xfId="5607"/>
    <cellStyle name="Normal 12 2 5 5 2" xfId="5608"/>
    <cellStyle name="Normal 12 2 5 6" xfId="5609"/>
    <cellStyle name="Normal 12 2 5 7" xfId="5610"/>
    <cellStyle name="Normal 12 2 5 8" xfId="5611"/>
    <cellStyle name="Normal 12 2 6" xfId="5612"/>
    <cellStyle name="Normal 12 2 6 2" xfId="5613"/>
    <cellStyle name="Normal 12 2 6 2 2" xfId="5614"/>
    <cellStyle name="Normal 12 2 6 2 2 2" xfId="5615"/>
    <cellStyle name="Normal 12 2 6 2 2 2 2" xfId="5616"/>
    <cellStyle name="Normal 12 2 6 2 2 3" xfId="5617"/>
    <cellStyle name="Normal 12 2 6 2 2 4" xfId="5618"/>
    <cellStyle name="Normal 12 2 6 2 3" xfId="5619"/>
    <cellStyle name="Normal 12 2 6 2 3 2" xfId="5620"/>
    <cellStyle name="Normal 12 2 6 2 4" xfId="5621"/>
    <cellStyle name="Normal 12 2 6 2 5" xfId="5622"/>
    <cellStyle name="Normal 12 2 6 2 6" xfId="5623"/>
    <cellStyle name="Normal 12 2 6 3" xfId="5624"/>
    <cellStyle name="Normal 12 2 6 3 2" xfId="5625"/>
    <cellStyle name="Normal 12 2 6 3 2 2" xfId="5626"/>
    <cellStyle name="Normal 12 2 6 3 3" xfId="5627"/>
    <cellStyle name="Normal 12 2 6 3 4" xfId="5628"/>
    <cellStyle name="Normal 12 2 6 4" xfId="5629"/>
    <cellStyle name="Normal 12 2 6 4 2" xfId="5630"/>
    <cellStyle name="Normal 12 2 6 4 2 2" xfId="5631"/>
    <cellStyle name="Normal 12 2 6 4 3" xfId="5632"/>
    <cellStyle name="Normal 12 2 6 4 4" xfId="5633"/>
    <cellStyle name="Normal 12 2 6 5" xfId="5634"/>
    <cellStyle name="Normal 12 2 6 5 2" xfId="5635"/>
    <cellStyle name="Normal 12 2 6 6" xfId="5636"/>
    <cellStyle name="Normal 12 2 6 7" xfId="5637"/>
    <cellStyle name="Normal 12 2 6 8" xfId="5638"/>
    <cellStyle name="Normal 12 2 7" xfId="5639"/>
    <cellStyle name="Normal 12 2 7 2" xfId="5640"/>
    <cellStyle name="Normal 12 2 7 2 2" xfId="5641"/>
    <cellStyle name="Normal 12 2 7 2 2 2" xfId="5642"/>
    <cellStyle name="Normal 12 2 7 2 3" xfId="5643"/>
    <cellStyle name="Normal 12 2 7 2 4" xfId="5644"/>
    <cellStyle name="Normal 12 2 7 3" xfId="5645"/>
    <cellStyle name="Normal 12 2 7 3 2" xfId="5646"/>
    <cellStyle name="Normal 12 2 7 4" xfId="5647"/>
    <cellStyle name="Normal 12 2 7 5" xfId="5648"/>
    <cellStyle name="Normal 12 2 7 6" xfId="5649"/>
    <cellStyle name="Normal 12 2 8" xfId="5650"/>
    <cellStyle name="Normal 12 2 8 2" xfId="5651"/>
    <cellStyle name="Normal 12 2 8 2 2" xfId="5652"/>
    <cellStyle name="Normal 12 2 8 2 2 2" xfId="5653"/>
    <cellStyle name="Normal 12 2 8 2 3" xfId="5654"/>
    <cellStyle name="Normal 12 2 8 2 4" xfId="5655"/>
    <cellStyle name="Normal 12 2 8 3" xfId="5656"/>
    <cellStyle name="Normal 12 2 8 3 2" xfId="5657"/>
    <cellStyle name="Normal 12 2 8 4" xfId="5658"/>
    <cellStyle name="Normal 12 2 8 5" xfId="5659"/>
    <cellStyle name="Normal 12 2 8 6" xfId="5660"/>
    <cellStyle name="Normal 12 2 9" xfId="5661"/>
    <cellStyle name="Normal 12 2 9 2" xfId="5662"/>
    <cellStyle name="Normal 12 2 9 2 2" xfId="5663"/>
    <cellStyle name="Normal 12 2 9 3" xfId="5664"/>
    <cellStyle name="Normal 12 2 9 4" xfId="5665"/>
    <cellStyle name="Normal 12 2 9 5" xfId="5666"/>
    <cellStyle name="Normal 12 20" xfId="5667"/>
    <cellStyle name="Normal 12 3" xfId="5668"/>
    <cellStyle name="Normal 12 3 10" xfId="5669"/>
    <cellStyle name="Normal 12 3 10 2" xfId="5670"/>
    <cellStyle name="Normal 12 3 10 2 2" xfId="5671"/>
    <cellStyle name="Normal 12 3 10 3" xfId="5672"/>
    <cellStyle name="Normal 12 3 10 4" xfId="5673"/>
    <cellStyle name="Normal 12 3 11" xfId="5674"/>
    <cellStyle name="Normal 12 3 11 2" xfId="5675"/>
    <cellStyle name="Normal 12 3 12" xfId="5676"/>
    <cellStyle name="Normal 12 3 13" xfId="5677"/>
    <cellStyle name="Normal 12 3 14" xfId="5678"/>
    <cellStyle name="Normal 12 3 15" xfId="5679"/>
    <cellStyle name="Normal 12 3 16" xfId="5680"/>
    <cellStyle name="Normal 12 3 2" xfId="5681"/>
    <cellStyle name="Normal 12 3 2 10" xfId="5682"/>
    <cellStyle name="Normal 12 3 2 11" xfId="5683"/>
    <cellStyle name="Normal 12 3 2 2" xfId="5684"/>
    <cellStyle name="Normal 12 3 2 2 2" xfId="5685"/>
    <cellStyle name="Normal 12 3 2 2 2 2" xfId="5686"/>
    <cellStyle name="Normal 12 3 2 2 2 2 2" xfId="5687"/>
    <cellStyle name="Normal 12 3 2 2 2 3" xfId="5688"/>
    <cellStyle name="Normal 12 3 2 2 2 4" xfId="5689"/>
    <cellStyle name="Normal 12 3 2 2 3" xfId="5690"/>
    <cellStyle name="Normal 12 3 2 2 3 2" xfId="5691"/>
    <cellStyle name="Normal 12 3 2 2 3 2 2" xfId="5692"/>
    <cellStyle name="Normal 12 3 2 2 3 3" xfId="5693"/>
    <cellStyle name="Normal 12 3 2 2 3 4" xfId="5694"/>
    <cellStyle name="Normal 12 3 2 2 4" xfId="5695"/>
    <cellStyle name="Normal 12 3 2 2 4 2" xfId="5696"/>
    <cellStyle name="Normal 12 3 2 2 5" xfId="5697"/>
    <cellStyle name="Normal 12 3 2 2 6" xfId="5698"/>
    <cellStyle name="Normal 12 3 2 2 7" xfId="5699"/>
    <cellStyle name="Normal 12 3 2 3" xfId="5700"/>
    <cellStyle name="Normal 12 3 2 3 2" xfId="5701"/>
    <cellStyle name="Normal 12 3 2 3 2 2" xfId="5702"/>
    <cellStyle name="Normal 12 3 2 3 3" xfId="5703"/>
    <cellStyle name="Normal 12 3 2 3 4" xfId="5704"/>
    <cellStyle name="Normal 12 3 2 4" xfId="5705"/>
    <cellStyle name="Normal 12 3 2 4 2" xfId="5706"/>
    <cellStyle name="Normal 12 3 2 4 2 2" xfId="5707"/>
    <cellStyle name="Normal 12 3 2 4 3" xfId="5708"/>
    <cellStyle name="Normal 12 3 2 4 4" xfId="5709"/>
    <cellStyle name="Normal 12 3 2 5" xfId="5710"/>
    <cellStyle name="Normal 12 3 2 5 2" xfId="5711"/>
    <cellStyle name="Normal 12 3 2 5 2 2" xfId="5712"/>
    <cellStyle name="Normal 12 3 2 5 3" xfId="5713"/>
    <cellStyle name="Normal 12 3 2 5 4" xfId="5714"/>
    <cellStyle name="Normal 12 3 2 6" xfId="5715"/>
    <cellStyle name="Normal 12 3 2 6 2" xfId="5716"/>
    <cellStyle name="Normal 12 3 2 6 2 2" xfId="5717"/>
    <cellStyle name="Normal 12 3 2 6 3" xfId="5718"/>
    <cellStyle name="Normal 12 3 2 6 4" xfId="5719"/>
    <cellStyle name="Normal 12 3 2 7" xfId="5720"/>
    <cellStyle name="Normal 12 3 2 7 2" xfId="5721"/>
    <cellStyle name="Normal 12 3 2 8" xfId="5722"/>
    <cellStyle name="Normal 12 3 2 9" xfId="5723"/>
    <cellStyle name="Normal 12 3 3" xfId="5724"/>
    <cellStyle name="Normal 12 3 3 2" xfId="5725"/>
    <cellStyle name="Normal 12 3 3 2 2" xfId="5726"/>
    <cellStyle name="Normal 12 3 3 2 2 2" xfId="5727"/>
    <cellStyle name="Normal 12 3 3 2 2 2 2" xfId="5728"/>
    <cellStyle name="Normal 12 3 3 2 2 3" xfId="5729"/>
    <cellStyle name="Normal 12 3 3 2 2 4" xfId="5730"/>
    <cellStyle name="Normal 12 3 3 2 3" xfId="5731"/>
    <cellStyle name="Normal 12 3 3 2 3 2" xfId="5732"/>
    <cellStyle name="Normal 12 3 3 2 3 2 2" xfId="5733"/>
    <cellStyle name="Normal 12 3 3 2 3 3" xfId="5734"/>
    <cellStyle name="Normal 12 3 3 2 3 4" xfId="5735"/>
    <cellStyle name="Normal 12 3 3 2 4" xfId="5736"/>
    <cellStyle name="Normal 12 3 3 2 4 2" xfId="5737"/>
    <cellStyle name="Normal 12 3 3 2 5" xfId="5738"/>
    <cellStyle name="Normal 12 3 3 2 6" xfId="5739"/>
    <cellStyle name="Normal 12 3 3 2 7" xfId="5740"/>
    <cellStyle name="Normal 12 3 3 3" xfId="5741"/>
    <cellStyle name="Normal 12 3 3 3 2" xfId="5742"/>
    <cellStyle name="Normal 12 3 3 3 2 2" xfId="5743"/>
    <cellStyle name="Normal 12 3 3 3 3" xfId="5744"/>
    <cellStyle name="Normal 12 3 3 3 4" xfId="5745"/>
    <cellStyle name="Normal 12 3 3 4" xfId="5746"/>
    <cellStyle name="Normal 12 3 3 4 2" xfId="5747"/>
    <cellStyle name="Normal 12 3 3 4 2 2" xfId="5748"/>
    <cellStyle name="Normal 12 3 3 4 3" xfId="5749"/>
    <cellStyle name="Normal 12 3 3 4 4" xfId="5750"/>
    <cellStyle name="Normal 12 3 3 5" xfId="5751"/>
    <cellStyle name="Normal 12 3 3 5 2" xfId="5752"/>
    <cellStyle name="Normal 12 3 3 6" xfId="5753"/>
    <cellStyle name="Normal 12 3 3 7" xfId="5754"/>
    <cellStyle name="Normal 12 3 3 8" xfId="5755"/>
    <cellStyle name="Normal 12 3 3 9" xfId="5756"/>
    <cellStyle name="Normal 12 3 4" xfId="5757"/>
    <cellStyle name="Normal 12 3 4 2" xfId="5758"/>
    <cellStyle name="Normal 12 3 4 2 2" xfId="5759"/>
    <cellStyle name="Normal 12 3 4 2 2 2" xfId="5760"/>
    <cellStyle name="Normal 12 3 4 2 2 2 2" xfId="5761"/>
    <cellStyle name="Normal 12 3 4 2 2 3" xfId="5762"/>
    <cellStyle name="Normal 12 3 4 2 2 4" xfId="5763"/>
    <cellStyle name="Normal 12 3 4 2 3" xfId="5764"/>
    <cellStyle name="Normal 12 3 4 2 3 2" xfId="5765"/>
    <cellStyle name="Normal 12 3 4 2 3 2 2" xfId="5766"/>
    <cellStyle name="Normal 12 3 4 2 3 3" xfId="5767"/>
    <cellStyle name="Normal 12 3 4 2 3 4" xfId="5768"/>
    <cellStyle name="Normal 12 3 4 2 4" xfId="5769"/>
    <cellStyle name="Normal 12 3 4 2 4 2" xfId="5770"/>
    <cellStyle name="Normal 12 3 4 2 5" xfId="5771"/>
    <cellStyle name="Normal 12 3 4 2 6" xfId="5772"/>
    <cellStyle name="Normal 12 3 4 2 7" xfId="5773"/>
    <cellStyle name="Normal 12 3 4 3" xfId="5774"/>
    <cellStyle name="Normal 12 3 4 3 2" xfId="5775"/>
    <cellStyle name="Normal 12 3 4 3 2 2" xfId="5776"/>
    <cellStyle name="Normal 12 3 4 3 3" xfId="5777"/>
    <cellStyle name="Normal 12 3 4 3 4" xfId="5778"/>
    <cellStyle name="Normal 12 3 4 4" xfId="5779"/>
    <cellStyle name="Normal 12 3 4 4 2" xfId="5780"/>
    <cellStyle name="Normal 12 3 4 4 2 2" xfId="5781"/>
    <cellStyle name="Normal 12 3 4 4 3" xfId="5782"/>
    <cellStyle name="Normal 12 3 4 4 4" xfId="5783"/>
    <cellStyle name="Normal 12 3 4 5" xfId="5784"/>
    <cellStyle name="Normal 12 3 4 5 2" xfId="5785"/>
    <cellStyle name="Normal 12 3 4 6" xfId="5786"/>
    <cellStyle name="Normal 12 3 4 7" xfId="5787"/>
    <cellStyle name="Normal 12 3 4 8" xfId="5788"/>
    <cellStyle name="Normal 12 3 5" xfId="5789"/>
    <cellStyle name="Normal 12 3 5 2" xfId="5790"/>
    <cellStyle name="Normal 12 3 5 2 2" xfId="5791"/>
    <cellStyle name="Normal 12 3 5 2 2 2" xfId="5792"/>
    <cellStyle name="Normal 12 3 5 2 2 2 2" xfId="5793"/>
    <cellStyle name="Normal 12 3 5 2 2 3" xfId="5794"/>
    <cellStyle name="Normal 12 3 5 2 2 4" xfId="5795"/>
    <cellStyle name="Normal 12 3 5 2 3" xfId="5796"/>
    <cellStyle name="Normal 12 3 5 2 3 2" xfId="5797"/>
    <cellStyle name="Normal 12 3 5 2 4" xfId="5798"/>
    <cellStyle name="Normal 12 3 5 2 5" xfId="5799"/>
    <cellStyle name="Normal 12 3 5 2 6" xfId="5800"/>
    <cellStyle name="Normal 12 3 5 3" xfId="5801"/>
    <cellStyle name="Normal 12 3 5 3 2" xfId="5802"/>
    <cellStyle name="Normal 12 3 5 3 2 2" xfId="5803"/>
    <cellStyle name="Normal 12 3 5 3 3" xfId="5804"/>
    <cellStyle name="Normal 12 3 5 3 4" xfId="5805"/>
    <cellStyle name="Normal 12 3 5 4" xfId="5806"/>
    <cellStyle name="Normal 12 3 5 4 2" xfId="5807"/>
    <cellStyle name="Normal 12 3 5 4 2 2" xfId="5808"/>
    <cellStyle name="Normal 12 3 5 4 3" xfId="5809"/>
    <cellStyle name="Normal 12 3 5 4 4" xfId="5810"/>
    <cellStyle name="Normal 12 3 5 5" xfId="5811"/>
    <cellStyle name="Normal 12 3 5 5 2" xfId="5812"/>
    <cellStyle name="Normal 12 3 5 6" xfId="5813"/>
    <cellStyle name="Normal 12 3 5 7" xfId="5814"/>
    <cellStyle name="Normal 12 3 5 8" xfId="5815"/>
    <cellStyle name="Normal 12 3 6" xfId="5816"/>
    <cellStyle name="Normal 12 3 6 2" xfId="5817"/>
    <cellStyle name="Normal 12 3 6 2 2" xfId="5818"/>
    <cellStyle name="Normal 12 3 6 2 2 2" xfId="5819"/>
    <cellStyle name="Normal 12 3 6 2 2 2 2" xfId="5820"/>
    <cellStyle name="Normal 12 3 6 2 2 3" xfId="5821"/>
    <cellStyle name="Normal 12 3 6 2 2 4" xfId="5822"/>
    <cellStyle name="Normal 12 3 6 2 3" xfId="5823"/>
    <cellStyle name="Normal 12 3 6 2 3 2" xfId="5824"/>
    <cellStyle name="Normal 12 3 6 2 4" xfId="5825"/>
    <cellStyle name="Normal 12 3 6 2 5" xfId="5826"/>
    <cellStyle name="Normal 12 3 6 2 6" xfId="5827"/>
    <cellStyle name="Normal 12 3 6 3" xfId="5828"/>
    <cellStyle name="Normal 12 3 6 3 2" xfId="5829"/>
    <cellStyle name="Normal 12 3 6 3 2 2" xfId="5830"/>
    <cellStyle name="Normal 12 3 6 3 3" xfId="5831"/>
    <cellStyle name="Normal 12 3 6 3 4" xfId="5832"/>
    <cellStyle name="Normal 12 3 6 4" xfId="5833"/>
    <cellStyle name="Normal 12 3 6 4 2" xfId="5834"/>
    <cellStyle name="Normal 12 3 6 4 2 2" xfId="5835"/>
    <cellStyle name="Normal 12 3 6 4 3" xfId="5836"/>
    <cellStyle name="Normal 12 3 6 4 4" xfId="5837"/>
    <cellStyle name="Normal 12 3 6 5" xfId="5838"/>
    <cellStyle name="Normal 12 3 6 5 2" xfId="5839"/>
    <cellStyle name="Normal 12 3 6 6" xfId="5840"/>
    <cellStyle name="Normal 12 3 6 7" xfId="5841"/>
    <cellStyle name="Normal 12 3 6 8" xfId="5842"/>
    <cellStyle name="Normal 12 3 7" xfId="5843"/>
    <cellStyle name="Normal 12 3 7 2" xfId="5844"/>
    <cellStyle name="Normal 12 3 7 2 2" xfId="5845"/>
    <cellStyle name="Normal 12 3 7 2 2 2" xfId="5846"/>
    <cellStyle name="Normal 12 3 7 2 3" xfId="5847"/>
    <cellStyle name="Normal 12 3 7 2 4" xfId="5848"/>
    <cellStyle name="Normal 12 3 7 3" xfId="5849"/>
    <cellStyle name="Normal 12 3 7 3 2" xfId="5850"/>
    <cellStyle name="Normal 12 3 7 4" xfId="5851"/>
    <cellStyle name="Normal 12 3 7 5" xfId="5852"/>
    <cellStyle name="Normal 12 3 7 6" xfId="5853"/>
    <cellStyle name="Normal 12 3 8" xfId="5854"/>
    <cellStyle name="Normal 12 3 8 2" xfId="5855"/>
    <cellStyle name="Normal 12 3 8 2 2" xfId="5856"/>
    <cellStyle name="Normal 12 3 8 2 2 2" xfId="5857"/>
    <cellStyle name="Normal 12 3 8 2 3" xfId="5858"/>
    <cellStyle name="Normal 12 3 8 2 4" xfId="5859"/>
    <cellStyle name="Normal 12 3 8 3" xfId="5860"/>
    <cellStyle name="Normal 12 3 8 3 2" xfId="5861"/>
    <cellStyle name="Normal 12 3 8 4" xfId="5862"/>
    <cellStyle name="Normal 12 3 8 5" xfId="5863"/>
    <cellStyle name="Normal 12 3 8 6" xfId="5864"/>
    <cellStyle name="Normal 12 3 9" xfId="5865"/>
    <cellStyle name="Normal 12 3 9 2" xfId="5866"/>
    <cellStyle name="Normal 12 3 9 2 2" xfId="5867"/>
    <cellStyle name="Normal 12 3 9 3" xfId="5868"/>
    <cellStyle name="Normal 12 3 9 4" xfId="5869"/>
    <cellStyle name="Normal 12 3 9 5" xfId="5870"/>
    <cellStyle name="Normal 12 4" xfId="5871"/>
    <cellStyle name="Normal 12 4 10" xfId="5872"/>
    <cellStyle name="Normal 12 4 10 2" xfId="5873"/>
    <cellStyle name="Normal 12 4 10 2 2" xfId="5874"/>
    <cellStyle name="Normal 12 4 10 3" xfId="5875"/>
    <cellStyle name="Normal 12 4 10 4" xfId="5876"/>
    <cellStyle name="Normal 12 4 11" xfId="5877"/>
    <cellStyle name="Normal 12 4 11 2" xfId="5878"/>
    <cellStyle name="Normal 12 4 12" xfId="5879"/>
    <cellStyle name="Normal 12 4 13" xfId="5880"/>
    <cellStyle name="Normal 12 4 14" xfId="5881"/>
    <cellStyle name="Normal 12 4 15" xfId="5882"/>
    <cellStyle name="Normal 12 4 2" xfId="5883"/>
    <cellStyle name="Normal 12 4 2 10" xfId="5884"/>
    <cellStyle name="Normal 12 4 2 2" xfId="5885"/>
    <cellStyle name="Normal 12 4 2 2 2" xfId="5886"/>
    <cellStyle name="Normal 12 4 2 2 2 2" xfId="5887"/>
    <cellStyle name="Normal 12 4 2 2 2 2 2" xfId="5888"/>
    <cellStyle name="Normal 12 4 2 2 2 3" xfId="5889"/>
    <cellStyle name="Normal 12 4 2 2 2 4" xfId="5890"/>
    <cellStyle name="Normal 12 4 2 2 3" xfId="5891"/>
    <cellStyle name="Normal 12 4 2 2 3 2" xfId="5892"/>
    <cellStyle name="Normal 12 4 2 2 3 2 2" xfId="5893"/>
    <cellStyle name="Normal 12 4 2 2 3 3" xfId="5894"/>
    <cellStyle name="Normal 12 4 2 2 3 4" xfId="5895"/>
    <cellStyle name="Normal 12 4 2 2 4" xfId="5896"/>
    <cellStyle name="Normal 12 4 2 2 4 2" xfId="5897"/>
    <cellStyle name="Normal 12 4 2 2 5" xfId="5898"/>
    <cellStyle name="Normal 12 4 2 2 6" xfId="5899"/>
    <cellStyle name="Normal 12 4 2 2 7" xfId="5900"/>
    <cellStyle name="Normal 12 4 2 3" xfId="5901"/>
    <cellStyle name="Normal 12 4 2 3 2" xfId="5902"/>
    <cellStyle name="Normal 12 4 2 3 2 2" xfId="5903"/>
    <cellStyle name="Normal 12 4 2 3 3" xfId="5904"/>
    <cellStyle name="Normal 12 4 2 3 4" xfId="5905"/>
    <cellStyle name="Normal 12 4 2 4" xfId="5906"/>
    <cellStyle name="Normal 12 4 2 4 2" xfId="5907"/>
    <cellStyle name="Normal 12 4 2 4 2 2" xfId="5908"/>
    <cellStyle name="Normal 12 4 2 4 3" xfId="5909"/>
    <cellStyle name="Normal 12 4 2 4 4" xfId="5910"/>
    <cellStyle name="Normal 12 4 2 5" xfId="5911"/>
    <cellStyle name="Normal 12 4 2 5 2" xfId="5912"/>
    <cellStyle name="Normal 12 4 2 5 2 2" xfId="5913"/>
    <cellStyle name="Normal 12 4 2 5 3" xfId="5914"/>
    <cellStyle name="Normal 12 4 2 5 4" xfId="5915"/>
    <cellStyle name="Normal 12 4 2 6" xfId="5916"/>
    <cellStyle name="Normal 12 4 2 6 2" xfId="5917"/>
    <cellStyle name="Normal 12 4 2 6 2 2" xfId="5918"/>
    <cellStyle name="Normal 12 4 2 6 3" xfId="5919"/>
    <cellStyle name="Normal 12 4 2 6 4" xfId="5920"/>
    <cellStyle name="Normal 12 4 2 7" xfId="5921"/>
    <cellStyle name="Normal 12 4 2 7 2" xfId="5922"/>
    <cellStyle name="Normal 12 4 2 8" xfId="5923"/>
    <cellStyle name="Normal 12 4 2 9" xfId="5924"/>
    <cellStyle name="Normal 12 4 3" xfId="5925"/>
    <cellStyle name="Normal 12 4 3 2" xfId="5926"/>
    <cellStyle name="Normal 12 4 3 2 2" xfId="5927"/>
    <cellStyle name="Normal 12 4 3 2 2 2" xfId="5928"/>
    <cellStyle name="Normal 12 4 3 2 2 2 2" xfId="5929"/>
    <cellStyle name="Normal 12 4 3 2 2 3" xfId="5930"/>
    <cellStyle name="Normal 12 4 3 2 2 4" xfId="5931"/>
    <cellStyle name="Normal 12 4 3 2 3" xfId="5932"/>
    <cellStyle name="Normal 12 4 3 2 3 2" xfId="5933"/>
    <cellStyle name="Normal 12 4 3 2 3 2 2" xfId="5934"/>
    <cellStyle name="Normal 12 4 3 2 3 3" xfId="5935"/>
    <cellStyle name="Normal 12 4 3 2 3 4" xfId="5936"/>
    <cellStyle name="Normal 12 4 3 2 4" xfId="5937"/>
    <cellStyle name="Normal 12 4 3 2 4 2" xfId="5938"/>
    <cellStyle name="Normal 12 4 3 2 5" xfId="5939"/>
    <cellStyle name="Normal 12 4 3 2 6" xfId="5940"/>
    <cellStyle name="Normal 12 4 3 2 7" xfId="5941"/>
    <cellStyle name="Normal 12 4 3 3" xfId="5942"/>
    <cellStyle name="Normal 12 4 3 3 2" xfId="5943"/>
    <cellStyle name="Normal 12 4 3 3 2 2" xfId="5944"/>
    <cellStyle name="Normal 12 4 3 3 3" xfId="5945"/>
    <cellStyle name="Normal 12 4 3 3 4" xfId="5946"/>
    <cellStyle name="Normal 12 4 3 4" xfId="5947"/>
    <cellStyle name="Normal 12 4 3 4 2" xfId="5948"/>
    <cellStyle name="Normal 12 4 3 4 2 2" xfId="5949"/>
    <cellStyle name="Normal 12 4 3 4 3" xfId="5950"/>
    <cellStyle name="Normal 12 4 3 4 4" xfId="5951"/>
    <cellStyle name="Normal 12 4 3 5" xfId="5952"/>
    <cellStyle name="Normal 12 4 3 5 2" xfId="5953"/>
    <cellStyle name="Normal 12 4 3 6" xfId="5954"/>
    <cellStyle name="Normal 12 4 3 7" xfId="5955"/>
    <cellStyle name="Normal 12 4 3 8" xfId="5956"/>
    <cellStyle name="Normal 12 4 4" xfId="5957"/>
    <cellStyle name="Normal 12 4 4 2" xfId="5958"/>
    <cellStyle name="Normal 12 4 4 2 2" xfId="5959"/>
    <cellStyle name="Normal 12 4 4 2 2 2" xfId="5960"/>
    <cellStyle name="Normal 12 4 4 2 2 2 2" xfId="5961"/>
    <cellStyle name="Normal 12 4 4 2 2 3" xfId="5962"/>
    <cellStyle name="Normal 12 4 4 2 2 4" xfId="5963"/>
    <cellStyle name="Normal 12 4 4 2 3" xfId="5964"/>
    <cellStyle name="Normal 12 4 4 2 3 2" xfId="5965"/>
    <cellStyle name="Normal 12 4 4 2 3 2 2" xfId="5966"/>
    <cellStyle name="Normal 12 4 4 2 3 3" xfId="5967"/>
    <cellStyle name="Normal 12 4 4 2 3 4" xfId="5968"/>
    <cellStyle name="Normal 12 4 4 2 4" xfId="5969"/>
    <cellStyle name="Normal 12 4 4 2 4 2" xfId="5970"/>
    <cellStyle name="Normal 12 4 4 2 5" xfId="5971"/>
    <cellStyle name="Normal 12 4 4 2 6" xfId="5972"/>
    <cellStyle name="Normal 12 4 4 2 7" xfId="5973"/>
    <cellStyle name="Normal 12 4 4 3" xfId="5974"/>
    <cellStyle name="Normal 12 4 4 3 2" xfId="5975"/>
    <cellStyle name="Normal 12 4 4 3 2 2" xfId="5976"/>
    <cellStyle name="Normal 12 4 4 3 3" xfId="5977"/>
    <cellStyle name="Normal 12 4 4 3 4" xfId="5978"/>
    <cellStyle name="Normal 12 4 4 4" xfId="5979"/>
    <cellStyle name="Normal 12 4 4 4 2" xfId="5980"/>
    <cellStyle name="Normal 12 4 4 4 2 2" xfId="5981"/>
    <cellStyle name="Normal 12 4 4 4 3" xfId="5982"/>
    <cellStyle name="Normal 12 4 4 4 4" xfId="5983"/>
    <cellStyle name="Normal 12 4 4 5" xfId="5984"/>
    <cellStyle name="Normal 12 4 4 5 2" xfId="5985"/>
    <cellStyle name="Normal 12 4 4 6" xfId="5986"/>
    <cellStyle name="Normal 12 4 4 7" xfId="5987"/>
    <cellStyle name="Normal 12 4 4 8" xfId="5988"/>
    <cellStyle name="Normal 12 4 5" xfId="5989"/>
    <cellStyle name="Normal 12 4 5 2" xfId="5990"/>
    <cellStyle name="Normal 12 4 5 2 2" xfId="5991"/>
    <cellStyle name="Normal 12 4 5 2 2 2" xfId="5992"/>
    <cellStyle name="Normal 12 4 5 2 2 2 2" xfId="5993"/>
    <cellStyle name="Normal 12 4 5 2 2 3" xfId="5994"/>
    <cellStyle name="Normal 12 4 5 2 2 4" xfId="5995"/>
    <cellStyle name="Normal 12 4 5 2 3" xfId="5996"/>
    <cellStyle name="Normal 12 4 5 2 3 2" xfId="5997"/>
    <cellStyle name="Normal 12 4 5 2 4" xfId="5998"/>
    <cellStyle name="Normal 12 4 5 2 5" xfId="5999"/>
    <cellStyle name="Normal 12 4 5 2 6" xfId="6000"/>
    <cellStyle name="Normal 12 4 5 3" xfId="6001"/>
    <cellStyle name="Normal 12 4 5 3 2" xfId="6002"/>
    <cellStyle name="Normal 12 4 5 3 2 2" xfId="6003"/>
    <cellStyle name="Normal 12 4 5 3 3" xfId="6004"/>
    <cellStyle name="Normal 12 4 5 3 4" xfId="6005"/>
    <cellStyle name="Normal 12 4 5 4" xfId="6006"/>
    <cellStyle name="Normal 12 4 5 4 2" xfId="6007"/>
    <cellStyle name="Normal 12 4 5 4 2 2" xfId="6008"/>
    <cellStyle name="Normal 12 4 5 4 3" xfId="6009"/>
    <cellStyle name="Normal 12 4 5 4 4" xfId="6010"/>
    <cellStyle name="Normal 12 4 5 5" xfId="6011"/>
    <cellStyle name="Normal 12 4 5 5 2" xfId="6012"/>
    <cellStyle name="Normal 12 4 5 6" xfId="6013"/>
    <cellStyle name="Normal 12 4 5 7" xfId="6014"/>
    <cellStyle name="Normal 12 4 5 8" xfId="6015"/>
    <cellStyle name="Normal 12 4 6" xfId="6016"/>
    <cellStyle name="Normal 12 4 6 2" xfId="6017"/>
    <cellStyle name="Normal 12 4 6 2 2" xfId="6018"/>
    <cellStyle name="Normal 12 4 6 2 2 2" xfId="6019"/>
    <cellStyle name="Normal 12 4 6 2 2 2 2" xfId="6020"/>
    <cellStyle name="Normal 12 4 6 2 2 3" xfId="6021"/>
    <cellStyle name="Normal 12 4 6 2 2 4" xfId="6022"/>
    <cellStyle name="Normal 12 4 6 2 3" xfId="6023"/>
    <cellStyle name="Normal 12 4 6 2 3 2" xfId="6024"/>
    <cellStyle name="Normal 12 4 6 2 4" xfId="6025"/>
    <cellStyle name="Normal 12 4 6 2 5" xfId="6026"/>
    <cellStyle name="Normal 12 4 6 2 6" xfId="6027"/>
    <cellStyle name="Normal 12 4 6 3" xfId="6028"/>
    <cellStyle name="Normal 12 4 6 3 2" xfId="6029"/>
    <cellStyle name="Normal 12 4 6 3 2 2" xfId="6030"/>
    <cellStyle name="Normal 12 4 6 3 3" xfId="6031"/>
    <cellStyle name="Normal 12 4 6 3 4" xfId="6032"/>
    <cellStyle name="Normal 12 4 6 4" xfId="6033"/>
    <cellStyle name="Normal 12 4 6 4 2" xfId="6034"/>
    <cellStyle name="Normal 12 4 6 4 2 2" xfId="6035"/>
    <cellStyle name="Normal 12 4 6 4 3" xfId="6036"/>
    <cellStyle name="Normal 12 4 6 4 4" xfId="6037"/>
    <cellStyle name="Normal 12 4 6 5" xfId="6038"/>
    <cellStyle name="Normal 12 4 6 5 2" xfId="6039"/>
    <cellStyle name="Normal 12 4 6 6" xfId="6040"/>
    <cellStyle name="Normal 12 4 6 7" xfId="6041"/>
    <cellStyle name="Normal 12 4 6 8" xfId="6042"/>
    <cellStyle name="Normal 12 4 7" xfId="6043"/>
    <cellStyle name="Normal 12 4 7 2" xfId="6044"/>
    <cellStyle name="Normal 12 4 7 2 2" xfId="6045"/>
    <cellStyle name="Normal 12 4 7 2 2 2" xfId="6046"/>
    <cellStyle name="Normal 12 4 7 2 3" xfId="6047"/>
    <cellStyle name="Normal 12 4 7 2 4" xfId="6048"/>
    <cellStyle name="Normal 12 4 7 3" xfId="6049"/>
    <cellStyle name="Normal 12 4 7 3 2" xfId="6050"/>
    <cellStyle name="Normal 12 4 7 4" xfId="6051"/>
    <cellStyle name="Normal 12 4 7 5" xfId="6052"/>
    <cellStyle name="Normal 12 4 7 6" xfId="6053"/>
    <cellStyle name="Normal 12 4 8" xfId="6054"/>
    <cellStyle name="Normal 12 4 8 2" xfId="6055"/>
    <cellStyle name="Normal 12 4 8 2 2" xfId="6056"/>
    <cellStyle name="Normal 12 4 8 2 2 2" xfId="6057"/>
    <cellStyle name="Normal 12 4 8 2 3" xfId="6058"/>
    <cellStyle name="Normal 12 4 8 2 4" xfId="6059"/>
    <cellStyle name="Normal 12 4 8 3" xfId="6060"/>
    <cellStyle name="Normal 12 4 8 3 2" xfId="6061"/>
    <cellStyle name="Normal 12 4 8 4" xfId="6062"/>
    <cellStyle name="Normal 12 4 8 5" xfId="6063"/>
    <cellStyle name="Normal 12 4 8 6" xfId="6064"/>
    <cellStyle name="Normal 12 4 9" xfId="6065"/>
    <cellStyle name="Normal 12 4 9 2" xfId="6066"/>
    <cellStyle name="Normal 12 4 9 2 2" xfId="6067"/>
    <cellStyle name="Normal 12 4 9 3" xfId="6068"/>
    <cellStyle name="Normal 12 4 9 4" xfId="6069"/>
    <cellStyle name="Normal 12 4 9 5" xfId="6070"/>
    <cellStyle name="Normal 12 5" xfId="6071"/>
    <cellStyle name="Normal 12 5 10" xfId="6072"/>
    <cellStyle name="Normal 12 5 10 2" xfId="6073"/>
    <cellStyle name="Normal 12 5 10 2 2" xfId="6074"/>
    <cellStyle name="Normal 12 5 10 3" xfId="6075"/>
    <cellStyle name="Normal 12 5 10 4" xfId="6076"/>
    <cellStyle name="Normal 12 5 11" xfId="6077"/>
    <cellStyle name="Normal 12 5 11 2" xfId="6078"/>
    <cellStyle name="Normal 12 5 12" xfId="6079"/>
    <cellStyle name="Normal 12 5 13" xfId="6080"/>
    <cellStyle name="Normal 12 5 14" xfId="6081"/>
    <cellStyle name="Normal 12 5 15" xfId="6082"/>
    <cellStyle name="Normal 12 5 2" xfId="6083"/>
    <cellStyle name="Normal 12 5 2 10" xfId="6084"/>
    <cellStyle name="Normal 12 5 2 2" xfId="6085"/>
    <cellStyle name="Normal 12 5 2 2 2" xfId="6086"/>
    <cellStyle name="Normal 12 5 2 2 2 2" xfId="6087"/>
    <cellStyle name="Normal 12 5 2 2 2 2 2" xfId="6088"/>
    <cellStyle name="Normal 12 5 2 2 2 3" xfId="6089"/>
    <cellStyle name="Normal 12 5 2 2 2 4" xfId="6090"/>
    <cellStyle name="Normal 12 5 2 2 3" xfId="6091"/>
    <cellStyle name="Normal 12 5 2 2 3 2" xfId="6092"/>
    <cellStyle name="Normal 12 5 2 2 3 2 2" xfId="6093"/>
    <cellStyle name="Normal 12 5 2 2 3 3" xfId="6094"/>
    <cellStyle name="Normal 12 5 2 2 3 4" xfId="6095"/>
    <cellStyle name="Normal 12 5 2 2 4" xfId="6096"/>
    <cellStyle name="Normal 12 5 2 2 4 2" xfId="6097"/>
    <cellStyle name="Normal 12 5 2 2 5" xfId="6098"/>
    <cellStyle name="Normal 12 5 2 2 6" xfId="6099"/>
    <cellStyle name="Normal 12 5 2 2 7" xfId="6100"/>
    <cellStyle name="Normal 12 5 2 3" xfId="6101"/>
    <cellStyle name="Normal 12 5 2 3 2" xfId="6102"/>
    <cellStyle name="Normal 12 5 2 3 2 2" xfId="6103"/>
    <cellStyle name="Normal 12 5 2 3 3" xfId="6104"/>
    <cellStyle name="Normal 12 5 2 3 4" xfId="6105"/>
    <cellStyle name="Normal 12 5 2 4" xfId="6106"/>
    <cellStyle name="Normal 12 5 2 4 2" xfId="6107"/>
    <cellStyle name="Normal 12 5 2 4 2 2" xfId="6108"/>
    <cellStyle name="Normal 12 5 2 4 3" xfId="6109"/>
    <cellStyle name="Normal 12 5 2 4 4" xfId="6110"/>
    <cellStyle name="Normal 12 5 2 5" xfId="6111"/>
    <cellStyle name="Normal 12 5 2 5 2" xfId="6112"/>
    <cellStyle name="Normal 12 5 2 5 2 2" xfId="6113"/>
    <cellStyle name="Normal 12 5 2 5 3" xfId="6114"/>
    <cellStyle name="Normal 12 5 2 5 4" xfId="6115"/>
    <cellStyle name="Normal 12 5 2 6" xfId="6116"/>
    <cellStyle name="Normal 12 5 2 6 2" xfId="6117"/>
    <cellStyle name="Normal 12 5 2 6 2 2" xfId="6118"/>
    <cellStyle name="Normal 12 5 2 6 3" xfId="6119"/>
    <cellStyle name="Normal 12 5 2 6 4" xfId="6120"/>
    <cellStyle name="Normal 12 5 2 7" xfId="6121"/>
    <cellStyle name="Normal 12 5 2 7 2" xfId="6122"/>
    <cellStyle name="Normal 12 5 2 8" xfId="6123"/>
    <cellStyle name="Normal 12 5 2 9" xfId="6124"/>
    <cellStyle name="Normal 12 5 3" xfId="6125"/>
    <cellStyle name="Normal 12 5 3 2" xfId="6126"/>
    <cellStyle name="Normal 12 5 3 2 2" xfId="6127"/>
    <cellStyle name="Normal 12 5 3 2 2 2" xfId="6128"/>
    <cellStyle name="Normal 12 5 3 2 2 2 2" xfId="6129"/>
    <cellStyle name="Normal 12 5 3 2 2 3" xfId="6130"/>
    <cellStyle name="Normal 12 5 3 2 2 4" xfId="6131"/>
    <cellStyle name="Normal 12 5 3 2 3" xfId="6132"/>
    <cellStyle name="Normal 12 5 3 2 3 2" xfId="6133"/>
    <cellStyle name="Normal 12 5 3 2 3 2 2" xfId="6134"/>
    <cellStyle name="Normal 12 5 3 2 3 3" xfId="6135"/>
    <cellStyle name="Normal 12 5 3 2 3 4" xfId="6136"/>
    <cellStyle name="Normal 12 5 3 2 4" xfId="6137"/>
    <cellStyle name="Normal 12 5 3 2 4 2" xfId="6138"/>
    <cellStyle name="Normal 12 5 3 2 5" xfId="6139"/>
    <cellStyle name="Normal 12 5 3 2 6" xfId="6140"/>
    <cellStyle name="Normal 12 5 3 2 7" xfId="6141"/>
    <cellStyle name="Normal 12 5 3 3" xfId="6142"/>
    <cellStyle name="Normal 12 5 3 3 2" xfId="6143"/>
    <cellStyle name="Normal 12 5 3 3 2 2" xfId="6144"/>
    <cellStyle name="Normal 12 5 3 3 3" xfId="6145"/>
    <cellStyle name="Normal 12 5 3 3 4" xfId="6146"/>
    <cellStyle name="Normal 12 5 3 4" xfId="6147"/>
    <cellStyle name="Normal 12 5 3 4 2" xfId="6148"/>
    <cellStyle name="Normal 12 5 3 4 2 2" xfId="6149"/>
    <cellStyle name="Normal 12 5 3 4 3" xfId="6150"/>
    <cellStyle name="Normal 12 5 3 4 4" xfId="6151"/>
    <cellStyle name="Normal 12 5 3 5" xfId="6152"/>
    <cellStyle name="Normal 12 5 3 5 2" xfId="6153"/>
    <cellStyle name="Normal 12 5 3 6" xfId="6154"/>
    <cellStyle name="Normal 12 5 3 7" xfId="6155"/>
    <cellStyle name="Normal 12 5 3 8" xfId="6156"/>
    <cellStyle name="Normal 12 5 4" xfId="6157"/>
    <cellStyle name="Normal 12 5 4 2" xfId="6158"/>
    <cellStyle name="Normal 12 5 4 2 2" xfId="6159"/>
    <cellStyle name="Normal 12 5 4 2 2 2" xfId="6160"/>
    <cellStyle name="Normal 12 5 4 2 2 2 2" xfId="6161"/>
    <cellStyle name="Normal 12 5 4 2 2 3" xfId="6162"/>
    <cellStyle name="Normal 12 5 4 2 2 4" xfId="6163"/>
    <cellStyle name="Normal 12 5 4 2 3" xfId="6164"/>
    <cellStyle name="Normal 12 5 4 2 3 2" xfId="6165"/>
    <cellStyle name="Normal 12 5 4 2 3 2 2" xfId="6166"/>
    <cellStyle name="Normal 12 5 4 2 3 3" xfId="6167"/>
    <cellStyle name="Normal 12 5 4 2 3 4" xfId="6168"/>
    <cellStyle name="Normal 12 5 4 2 4" xfId="6169"/>
    <cellStyle name="Normal 12 5 4 2 4 2" xfId="6170"/>
    <cellStyle name="Normal 12 5 4 2 5" xfId="6171"/>
    <cellStyle name="Normal 12 5 4 2 6" xfId="6172"/>
    <cellStyle name="Normal 12 5 4 2 7" xfId="6173"/>
    <cellStyle name="Normal 12 5 4 3" xfId="6174"/>
    <cellStyle name="Normal 12 5 4 3 2" xfId="6175"/>
    <cellStyle name="Normal 12 5 4 3 2 2" xfId="6176"/>
    <cellStyle name="Normal 12 5 4 3 3" xfId="6177"/>
    <cellStyle name="Normal 12 5 4 3 4" xfId="6178"/>
    <cellStyle name="Normal 12 5 4 4" xfId="6179"/>
    <cellStyle name="Normal 12 5 4 4 2" xfId="6180"/>
    <cellStyle name="Normal 12 5 4 4 2 2" xfId="6181"/>
    <cellStyle name="Normal 12 5 4 4 3" xfId="6182"/>
    <cellStyle name="Normal 12 5 4 4 4" xfId="6183"/>
    <cellStyle name="Normal 12 5 4 5" xfId="6184"/>
    <cellStyle name="Normal 12 5 4 5 2" xfId="6185"/>
    <cellStyle name="Normal 12 5 4 6" xfId="6186"/>
    <cellStyle name="Normal 12 5 4 7" xfId="6187"/>
    <cellStyle name="Normal 12 5 4 8" xfId="6188"/>
    <cellStyle name="Normal 12 5 5" xfId="6189"/>
    <cellStyle name="Normal 12 5 5 2" xfId="6190"/>
    <cellStyle name="Normal 12 5 5 2 2" xfId="6191"/>
    <cellStyle name="Normal 12 5 5 2 2 2" xfId="6192"/>
    <cellStyle name="Normal 12 5 5 2 2 2 2" xfId="6193"/>
    <cellStyle name="Normal 12 5 5 2 2 3" xfId="6194"/>
    <cellStyle name="Normal 12 5 5 2 2 4" xfId="6195"/>
    <cellStyle name="Normal 12 5 5 2 3" xfId="6196"/>
    <cellStyle name="Normal 12 5 5 2 3 2" xfId="6197"/>
    <cellStyle name="Normal 12 5 5 2 4" xfId="6198"/>
    <cellStyle name="Normal 12 5 5 2 5" xfId="6199"/>
    <cellStyle name="Normal 12 5 5 2 6" xfId="6200"/>
    <cellStyle name="Normal 12 5 5 3" xfId="6201"/>
    <cellStyle name="Normal 12 5 5 3 2" xfId="6202"/>
    <cellStyle name="Normal 12 5 5 3 2 2" xfId="6203"/>
    <cellStyle name="Normal 12 5 5 3 3" xfId="6204"/>
    <cellStyle name="Normal 12 5 5 3 4" xfId="6205"/>
    <cellStyle name="Normal 12 5 5 4" xfId="6206"/>
    <cellStyle name="Normal 12 5 5 4 2" xfId="6207"/>
    <cellStyle name="Normal 12 5 5 4 2 2" xfId="6208"/>
    <cellStyle name="Normal 12 5 5 4 3" xfId="6209"/>
    <cellStyle name="Normal 12 5 5 4 4" xfId="6210"/>
    <cellStyle name="Normal 12 5 5 5" xfId="6211"/>
    <cellStyle name="Normal 12 5 5 5 2" xfId="6212"/>
    <cellStyle name="Normal 12 5 5 6" xfId="6213"/>
    <cellStyle name="Normal 12 5 5 7" xfId="6214"/>
    <cellStyle name="Normal 12 5 5 8" xfId="6215"/>
    <cellStyle name="Normal 12 5 6" xfId="6216"/>
    <cellStyle name="Normal 12 5 6 2" xfId="6217"/>
    <cellStyle name="Normal 12 5 6 2 2" xfId="6218"/>
    <cellStyle name="Normal 12 5 6 2 2 2" xfId="6219"/>
    <cellStyle name="Normal 12 5 6 2 2 2 2" xfId="6220"/>
    <cellStyle name="Normal 12 5 6 2 2 3" xfId="6221"/>
    <cellStyle name="Normal 12 5 6 2 2 4" xfId="6222"/>
    <cellStyle name="Normal 12 5 6 2 3" xfId="6223"/>
    <cellStyle name="Normal 12 5 6 2 3 2" xfId="6224"/>
    <cellStyle name="Normal 12 5 6 2 4" xfId="6225"/>
    <cellStyle name="Normal 12 5 6 2 5" xfId="6226"/>
    <cellStyle name="Normal 12 5 6 2 6" xfId="6227"/>
    <cellStyle name="Normal 12 5 6 3" xfId="6228"/>
    <cellStyle name="Normal 12 5 6 3 2" xfId="6229"/>
    <cellStyle name="Normal 12 5 6 3 2 2" xfId="6230"/>
    <cellStyle name="Normal 12 5 6 3 3" xfId="6231"/>
    <cellStyle name="Normal 12 5 6 3 4" xfId="6232"/>
    <cellStyle name="Normal 12 5 6 4" xfId="6233"/>
    <cellStyle name="Normal 12 5 6 4 2" xfId="6234"/>
    <cellStyle name="Normal 12 5 6 4 2 2" xfId="6235"/>
    <cellStyle name="Normal 12 5 6 4 3" xfId="6236"/>
    <cellStyle name="Normal 12 5 6 4 4" xfId="6237"/>
    <cellStyle name="Normal 12 5 6 5" xfId="6238"/>
    <cellStyle name="Normal 12 5 6 5 2" xfId="6239"/>
    <cellStyle name="Normal 12 5 6 6" xfId="6240"/>
    <cellStyle name="Normal 12 5 6 7" xfId="6241"/>
    <cellStyle name="Normal 12 5 6 8" xfId="6242"/>
    <cellStyle name="Normal 12 5 7" xfId="6243"/>
    <cellStyle name="Normal 12 5 7 2" xfId="6244"/>
    <cellStyle name="Normal 12 5 7 2 2" xfId="6245"/>
    <cellStyle name="Normal 12 5 7 2 2 2" xfId="6246"/>
    <cellStyle name="Normal 12 5 7 2 3" xfId="6247"/>
    <cellStyle name="Normal 12 5 7 2 4" xfId="6248"/>
    <cellStyle name="Normal 12 5 7 3" xfId="6249"/>
    <cellStyle name="Normal 12 5 7 3 2" xfId="6250"/>
    <cellStyle name="Normal 12 5 7 4" xfId="6251"/>
    <cellStyle name="Normal 12 5 7 5" xfId="6252"/>
    <cellStyle name="Normal 12 5 7 6" xfId="6253"/>
    <cellStyle name="Normal 12 5 8" xfId="6254"/>
    <cellStyle name="Normal 12 5 8 2" xfId="6255"/>
    <cellStyle name="Normal 12 5 8 2 2" xfId="6256"/>
    <cellStyle name="Normal 12 5 8 2 2 2" xfId="6257"/>
    <cellStyle name="Normal 12 5 8 2 3" xfId="6258"/>
    <cellStyle name="Normal 12 5 8 2 4" xfId="6259"/>
    <cellStyle name="Normal 12 5 8 3" xfId="6260"/>
    <cellStyle name="Normal 12 5 8 3 2" xfId="6261"/>
    <cellStyle name="Normal 12 5 8 4" xfId="6262"/>
    <cellStyle name="Normal 12 5 8 5" xfId="6263"/>
    <cellStyle name="Normal 12 5 8 6" xfId="6264"/>
    <cellStyle name="Normal 12 5 9" xfId="6265"/>
    <cellStyle name="Normal 12 5 9 2" xfId="6266"/>
    <cellStyle name="Normal 12 5 9 2 2" xfId="6267"/>
    <cellStyle name="Normal 12 5 9 3" xfId="6268"/>
    <cellStyle name="Normal 12 5 9 4" xfId="6269"/>
    <cellStyle name="Normal 12 5 9 5" xfId="6270"/>
    <cellStyle name="Normal 12 6" xfId="6271"/>
    <cellStyle name="Normal 12 6 10" xfId="6272"/>
    <cellStyle name="Normal 12 6 10 2" xfId="6273"/>
    <cellStyle name="Normal 12 6 11" xfId="6274"/>
    <cellStyle name="Normal 12 6 12" xfId="6275"/>
    <cellStyle name="Normal 12 6 13" xfId="6276"/>
    <cellStyle name="Normal 12 6 14" xfId="6277"/>
    <cellStyle name="Normal 12 6 2" xfId="6278"/>
    <cellStyle name="Normal 12 6 2 2" xfId="6279"/>
    <cellStyle name="Normal 12 6 2 2 2" xfId="6280"/>
    <cellStyle name="Normal 12 6 2 2 2 2" xfId="6281"/>
    <cellStyle name="Normal 12 6 2 2 2 2 2" xfId="6282"/>
    <cellStyle name="Normal 12 6 2 2 2 3" xfId="6283"/>
    <cellStyle name="Normal 12 6 2 2 2 4" xfId="6284"/>
    <cellStyle name="Normal 12 6 2 2 3" xfId="6285"/>
    <cellStyle name="Normal 12 6 2 2 3 2" xfId="6286"/>
    <cellStyle name="Normal 12 6 2 2 3 2 2" xfId="6287"/>
    <cellStyle name="Normal 12 6 2 2 3 3" xfId="6288"/>
    <cellStyle name="Normal 12 6 2 2 3 4" xfId="6289"/>
    <cellStyle name="Normal 12 6 2 2 4" xfId="6290"/>
    <cellStyle name="Normal 12 6 2 2 4 2" xfId="6291"/>
    <cellStyle name="Normal 12 6 2 2 5" xfId="6292"/>
    <cellStyle name="Normal 12 6 2 2 6" xfId="6293"/>
    <cellStyle name="Normal 12 6 2 2 7" xfId="6294"/>
    <cellStyle name="Normal 12 6 2 3" xfId="6295"/>
    <cellStyle name="Normal 12 6 2 3 2" xfId="6296"/>
    <cellStyle name="Normal 12 6 2 3 2 2" xfId="6297"/>
    <cellStyle name="Normal 12 6 2 3 3" xfId="6298"/>
    <cellStyle name="Normal 12 6 2 3 4" xfId="6299"/>
    <cellStyle name="Normal 12 6 2 4" xfId="6300"/>
    <cellStyle name="Normal 12 6 2 4 2" xfId="6301"/>
    <cellStyle name="Normal 12 6 2 4 2 2" xfId="6302"/>
    <cellStyle name="Normal 12 6 2 4 3" xfId="6303"/>
    <cellStyle name="Normal 12 6 2 4 4" xfId="6304"/>
    <cellStyle name="Normal 12 6 2 5" xfId="6305"/>
    <cellStyle name="Normal 12 6 2 5 2" xfId="6306"/>
    <cellStyle name="Normal 12 6 2 6" xfId="6307"/>
    <cellStyle name="Normal 12 6 2 7" xfId="6308"/>
    <cellStyle name="Normal 12 6 2 8" xfId="6309"/>
    <cellStyle name="Normal 12 6 3" xfId="6310"/>
    <cellStyle name="Normal 12 6 3 2" xfId="6311"/>
    <cellStyle name="Normal 12 6 3 2 2" xfId="6312"/>
    <cellStyle name="Normal 12 6 3 2 2 2" xfId="6313"/>
    <cellStyle name="Normal 12 6 3 2 2 2 2" xfId="6314"/>
    <cellStyle name="Normal 12 6 3 2 2 3" xfId="6315"/>
    <cellStyle name="Normal 12 6 3 2 2 4" xfId="6316"/>
    <cellStyle name="Normal 12 6 3 2 3" xfId="6317"/>
    <cellStyle name="Normal 12 6 3 2 3 2" xfId="6318"/>
    <cellStyle name="Normal 12 6 3 2 3 2 2" xfId="6319"/>
    <cellStyle name="Normal 12 6 3 2 3 3" xfId="6320"/>
    <cellStyle name="Normal 12 6 3 2 3 4" xfId="6321"/>
    <cellStyle name="Normal 12 6 3 2 4" xfId="6322"/>
    <cellStyle name="Normal 12 6 3 2 4 2" xfId="6323"/>
    <cellStyle name="Normal 12 6 3 2 5" xfId="6324"/>
    <cellStyle name="Normal 12 6 3 2 6" xfId="6325"/>
    <cellStyle name="Normal 12 6 3 2 7" xfId="6326"/>
    <cellStyle name="Normal 12 6 3 3" xfId="6327"/>
    <cellStyle name="Normal 12 6 3 3 2" xfId="6328"/>
    <cellStyle name="Normal 12 6 3 3 2 2" xfId="6329"/>
    <cellStyle name="Normal 12 6 3 3 3" xfId="6330"/>
    <cellStyle name="Normal 12 6 3 3 4" xfId="6331"/>
    <cellStyle name="Normal 12 6 3 4" xfId="6332"/>
    <cellStyle name="Normal 12 6 3 4 2" xfId="6333"/>
    <cellStyle name="Normal 12 6 3 4 2 2" xfId="6334"/>
    <cellStyle name="Normal 12 6 3 4 3" xfId="6335"/>
    <cellStyle name="Normal 12 6 3 4 4" xfId="6336"/>
    <cellStyle name="Normal 12 6 3 5" xfId="6337"/>
    <cellStyle name="Normal 12 6 3 5 2" xfId="6338"/>
    <cellStyle name="Normal 12 6 3 6" xfId="6339"/>
    <cellStyle name="Normal 12 6 3 7" xfId="6340"/>
    <cellStyle name="Normal 12 6 3 8" xfId="6341"/>
    <cellStyle name="Normal 12 6 4" xfId="6342"/>
    <cellStyle name="Normal 12 6 4 2" xfId="6343"/>
    <cellStyle name="Normal 12 6 4 2 2" xfId="6344"/>
    <cellStyle name="Normal 12 6 4 2 2 2" xfId="6345"/>
    <cellStyle name="Normal 12 6 4 2 2 2 2" xfId="6346"/>
    <cellStyle name="Normal 12 6 4 2 2 3" xfId="6347"/>
    <cellStyle name="Normal 12 6 4 2 2 4" xfId="6348"/>
    <cellStyle name="Normal 12 6 4 2 3" xfId="6349"/>
    <cellStyle name="Normal 12 6 4 2 3 2" xfId="6350"/>
    <cellStyle name="Normal 12 6 4 2 4" xfId="6351"/>
    <cellStyle name="Normal 12 6 4 2 5" xfId="6352"/>
    <cellStyle name="Normal 12 6 4 2 6" xfId="6353"/>
    <cellStyle name="Normal 12 6 4 3" xfId="6354"/>
    <cellStyle name="Normal 12 6 4 3 2" xfId="6355"/>
    <cellStyle name="Normal 12 6 4 3 2 2" xfId="6356"/>
    <cellStyle name="Normal 12 6 4 3 3" xfId="6357"/>
    <cellStyle name="Normal 12 6 4 3 4" xfId="6358"/>
    <cellStyle name="Normal 12 6 4 4" xfId="6359"/>
    <cellStyle name="Normal 12 6 4 4 2" xfId="6360"/>
    <cellStyle name="Normal 12 6 4 4 2 2" xfId="6361"/>
    <cellStyle name="Normal 12 6 4 4 3" xfId="6362"/>
    <cellStyle name="Normal 12 6 4 4 4" xfId="6363"/>
    <cellStyle name="Normal 12 6 4 5" xfId="6364"/>
    <cellStyle name="Normal 12 6 4 5 2" xfId="6365"/>
    <cellStyle name="Normal 12 6 4 6" xfId="6366"/>
    <cellStyle name="Normal 12 6 4 7" xfId="6367"/>
    <cellStyle name="Normal 12 6 4 8" xfId="6368"/>
    <cellStyle name="Normal 12 6 5" xfId="6369"/>
    <cellStyle name="Normal 12 6 5 2" xfId="6370"/>
    <cellStyle name="Normal 12 6 5 2 2" xfId="6371"/>
    <cellStyle name="Normal 12 6 5 2 2 2" xfId="6372"/>
    <cellStyle name="Normal 12 6 5 2 2 2 2" xfId="6373"/>
    <cellStyle name="Normal 12 6 5 2 2 3" xfId="6374"/>
    <cellStyle name="Normal 12 6 5 2 2 4" xfId="6375"/>
    <cellStyle name="Normal 12 6 5 2 3" xfId="6376"/>
    <cellStyle name="Normal 12 6 5 2 3 2" xfId="6377"/>
    <cellStyle name="Normal 12 6 5 2 4" xfId="6378"/>
    <cellStyle name="Normal 12 6 5 2 5" xfId="6379"/>
    <cellStyle name="Normal 12 6 5 2 6" xfId="6380"/>
    <cellStyle name="Normal 12 6 5 3" xfId="6381"/>
    <cellStyle name="Normal 12 6 5 3 2" xfId="6382"/>
    <cellStyle name="Normal 12 6 5 3 2 2" xfId="6383"/>
    <cellStyle name="Normal 12 6 5 3 3" xfId="6384"/>
    <cellStyle name="Normal 12 6 5 3 4" xfId="6385"/>
    <cellStyle name="Normal 12 6 5 4" xfId="6386"/>
    <cellStyle name="Normal 12 6 5 4 2" xfId="6387"/>
    <cellStyle name="Normal 12 6 5 4 2 2" xfId="6388"/>
    <cellStyle name="Normal 12 6 5 4 3" xfId="6389"/>
    <cellStyle name="Normal 12 6 5 4 4" xfId="6390"/>
    <cellStyle name="Normal 12 6 5 5" xfId="6391"/>
    <cellStyle name="Normal 12 6 5 5 2" xfId="6392"/>
    <cellStyle name="Normal 12 6 5 6" xfId="6393"/>
    <cellStyle name="Normal 12 6 5 7" xfId="6394"/>
    <cellStyle name="Normal 12 6 5 8" xfId="6395"/>
    <cellStyle name="Normal 12 6 6" xfId="6396"/>
    <cellStyle name="Normal 12 6 6 2" xfId="6397"/>
    <cellStyle name="Normal 12 6 6 2 2" xfId="6398"/>
    <cellStyle name="Normal 12 6 6 2 2 2" xfId="6399"/>
    <cellStyle name="Normal 12 6 6 2 3" xfId="6400"/>
    <cellStyle name="Normal 12 6 6 2 4" xfId="6401"/>
    <cellStyle name="Normal 12 6 6 3" xfId="6402"/>
    <cellStyle name="Normal 12 6 6 3 2" xfId="6403"/>
    <cellStyle name="Normal 12 6 6 4" xfId="6404"/>
    <cellStyle name="Normal 12 6 6 5" xfId="6405"/>
    <cellStyle name="Normal 12 6 6 6" xfId="6406"/>
    <cellStyle name="Normal 12 6 7" xfId="6407"/>
    <cellStyle name="Normal 12 6 7 2" xfId="6408"/>
    <cellStyle name="Normal 12 6 7 2 2" xfId="6409"/>
    <cellStyle name="Normal 12 6 7 2 2 2" xfId="6410"/>
    <cellStyle name="Normal 12 6 7 2 3" xfId="6411"/>
    <cellStyle name="Normal 12 6 7 2 4" xfId="6412"/>
    <cellStyle name="Normal 12 6 7 3" xfId="6413"/>
    <cellStyle name="Normal 12 6 7 3 2" xfId="6414"/>
    <cellStyle name="Normal 12 6 7 4" xfId="6415"/>
    <cellStyle name="Normal 12 6 7 5" xfId="6416"/>
    <cellStyle name="Normal 12 6 7 6" xfId="6417"/>
    <cellStyle name="Normal 12 6 8" xfId="6418"/>
    <cellStyle name="Normal 12 6 8 2" xfId="6419"/>
    <cellStyle name="Normal 12 6 8 2 2" xfId="6420"/>
    <cellStyle name="Normal 12 6 8 3" xfId="6421"/>
    <cellStyle name="Normal 12 6 8 4" xfId="6422"/>
    <cellStyle name="Normal 12 6 8 5" xfId="6423"/>
    <cellStyle name="Normal 12 6 9" xfId="6424"/>
    <cellStyle name="Normal 12 6 9 2" xfId="6425"/>
    <cellStyle name="Normal 12 6 9 2 2" xfId="6426"/>
    <cellStyle name="Normal 12 6 9 3" xfId="6427"/>
    <cellStyle name="Normal 12 6 9 4" xfId="6428"/>
    <cellStyle name="Normal 12 7" xfId="6429"/>
    <cellStyle name="Normal 12 7 2" xfId="6430"/>
    <cellStyle name="Normal 12 7 2 2" xfId="6431"/>
    <cellStyle name="Normal 12 7 2 2 2" xfId="6432"/>
    <cellStyle name="Normal 12 7 2 2 2 2" xfId="6433"/>
    <cellStyle name="Normal 12 7 2 2 3" xfId="6434"/>
    <cellStyle name="Normal 12 7 2 2 4" xfId="6435"/>
    <cellStyle name="Normal 12 7 2 3" xfId="6436"/>
    <cellStyle name="Normal 12 7 2 3 2" xfId="6437"/>
    <cellStyle name="Normal 12 7 2 3 2 2" xfId="6438"/>
    <cellStyle name="Normal 12 7 2 3 3" xfId="6439"/>
    <cellStyle name="Normal 12 7 2 3 4" xfId="6440"/>
    <cellStyle name="Normal 12 7 2 4" xfId="6441"/>
    <cellStyle name="Normal 12 7 2 4 2" xfId="6442"/>
    <cellStyle name="Normal 12 7 2 5" xfId="6443"/>
    <cellStyle name="Normal 12 7 2 6" xfId="6444"/>
    <cellStyle name="Normal 12 7 2 7" xfId="6445"/>
    <cellStyle name="Normal 12 7 3" xfId="6446"/>
    <cellStyle name="Normal 12 7 3 2" xfId="6447"/>
    <cellStyle name="Normal 12 7 3 2 2" xfId="6448"/>
    <cellStyle name="Normal 12 7 3 3" xfId="6449"/>
    <cellStyle name="Normal 12 7 3 4" xfId="6450"/>
    <cellStyle name="Normal 12 7 4" xfId="6451"/>
    <cellStyle name="Normal 12 7 4 2" xfId="6452"/>
    <cellStyle name="Normal 12 7 4 2 2" xfId="6453"/>
    <cellStyle name="Normal 12 7 4 3" xfId="6454"/>
    <cellStyle name="Normal 12 7 4 4" xfId="6455"/>
    <cellStyle name="Normal 12 7 5" xfId="6456"/>
    <cellStyle name="Normal 12 7 5 2" xfId="6457"/>
    <cellStyle name="Normal 12 7 6" xfId="6458"/>
    <cellStyle name="Normal 12 7 7" xfId="6459"/>
    <cellStyle name="Normal 12 7 8" xfId="6460"/>
    <cellStyle name="Normal 12 7 9" xfId="6461"/>
    <cellStyle name="Normal 12 8" xfId="6462"/>
    <cellStyle name="Normal 12 8 2" xfId="6463"/>
    <cellStyle name="Normal 12 8 2 2" xfId="6464"/>
    <cellStyle name="Normal 12 8 2 2 2" xfId="6465"/>
    <cellStyle name="Normal 12 8 2 2 2 2" xfId="6466"/>
    <cellStyle name="Normal 12 8 2 2 3" xfId="6467"/>
    <cellStyle name="Normal 12 8 2 2 4" xfId="6468"/>
    <cellStyle name="Normal 12 8 2 3" xfId="6469"/>
    <cellStyle name="Normal 12 8 2 3 2" xfId="6470"/>
    <cellStyle name="Normal 12 8 2 3 2 2" xfId="6471"/>
    <cellStyle name="Normal 12 8 2 3 3" xfId="6472"/>
    <cellStyle name="Normal 12 8 2 3 4" xfId="6473"/>
    <cellStyle name="Normal 12 8 2 4" xfId="6474"/>
    <cellStyle name="Normal 12 8 2 4 2" xfId="6475"/>
    <cellStyle name="Normal 12 8 2 5" xfId="6476"/>
    <cellStyle name="Normal 12 8 2 6" xfId="6477"/>
    <cellStyle name="Normal 12 8 2 7" xfId="6478"/>
    <cellStyle name="Normal 12 8 3" xfId="6479"/>
    <cellStyle name="Normal 12 8 3 2" xfId="6480"/>
    <cellStyle name="Normal 12 8 3 2 2" xfId="6481"/>
    <cellStyle name="Normal 12 8 3 3" xfId="6482"/>
    <cellStyle name="Normal 12 8 3 4" xfId="6483"/>
    <cellStyle name="Normal 12 8 4" xfId="6484"/>
    <cellStyle name="Normal 12 8 4 2" xfId="6485"/>
    <cellStyle name="Normal 12 8 4 2 2" xfId="6486"/>
    <cellStyle name="Normal 12 8 4 3" xfId="6487"/>
    <cellStyle name="Normal 12 8 4 4" xfId="6488"/>
    <cellStyle name="Normal 12 8 5" xfId="6489"/>
    <cellStyle name="Normal 12 8 5 2" xfId="6490"/>
    <cellStyle name="Normal 12 8 6" xfId="6491"/>
    <cellStyle name="Normal 12 8 7" xfId="6492"/>
    <cellStyle name="Normal 12 8 8" xfId="6493"/>
    <cellStyle name="Normal 12 9" xfId="6494"/>
    <cellStyle name="Normal 12 9 2" xfId="6495"/>
    <cellStyle name="Normal 12 9 2 2" xfId="6496"/>
    <cellStyle name="Normal 12 9 2 2 2" xfId="6497"/>
    <cellStyle name="Normal 12 9 2 2 2 2" xfId="6498"/>
    <cellStyle name="Normal 12 9 2 2 3" xfId="6499"/>
    <cellStyle name="Normal 12 9 2 2 4" xfId="6500"/>
    <cellStyle name="Normal 12 9 2 3" xfId="6501"/>
    <cellStyle name="Normal 12 9 2 3 2" xfId="6502"/>
    <cellStyle name="Normal 12 9 2 4" xfId="6503"/>
    <cellStyle name="Normal 12 9 2 5" xfId="6504"/>
    <cellStyle name="Normal 12 9 2 6" xfId="6505"/>
    <cellStyle name="Normal 12 9 3" xfId="6506"/>
    <cellStyle name="Normal 12 9 3 2" xfId="6507"/>
    <cellStyle name="Normal 12 9 3 2 2" xfId="6508"/>
    <cellStyle name="Normal 12 9 3 3" xfId="6509"/>
    <cellStyle name="Normal 12 9 3 4" xfId="6510"/>
    <cellStyle name="Normal 12 9 4" xfId="6511"/>
    <cellStyle name="Normal 12 9 4 2" xfId="6512"/>
    <cellStyle name="Normal 12 9 4 2 2" xfId="6513"/>
    <cellStyle name="Normal 12 9 4 3" xfId="6514"/>
    <cellStyle name="Normal 12 9 4 4" xfId="6515"/>
    <cellStyle name="Normal 12 9 5" xfId="6516"/>
    <cellStyle name="Normal 12 9 5 2" xfId="6517"/>
    <cellStyle name="Normal 12 9 6" xfId="6518"/>
    <cellStyle name="Normal 12 9 7" xfId="6519"/>
    <cellStyle name="Normal 12 9 8" xfId="6520"/>
    <cellStyle name="Normal 122" xfId="6521"/>
    <cellStyle name="Normal 13" xfId="6522"/>
    <cellStyle name="Normal 13 10" xfId="6523"/>
    <cellStyle name="Normal 13 10 2" xfId="6524"/>
    <cellStyle name="Normal 13 10 2 2" xfId="6525"/>
    <cellStyle name="Normal 13 10 3" xfId="6526"/>
    <cellStyle name="Normal 13 10 4" xfId="6527"/>
    <cellStyle name="Normal 13 11" xfId="6528"/>
    <cellStyle name="Normal 13 11 2" xfId="6529"/>
    <cellStyle name="Normal 13 12" xfId="6530"/>
    <cellStyle name="Normal 13 13" xfId="6531"/>
    <cellStyle name="Normal 13 14" xfId="6532"/>
    <cellStyle name="Normal 13 15" xfId="6533"/>
    <cellStyle name="Normal 13 16" xfId="6534"/>
    <cellStyle name="Normal 13 2" xfId="6535"/>
    <cellStyle name="Normal 13 2 10" xfId="6536"/>
    <cellStyle name="Normal 13 2 11" xfId="6537"/>
    <cellStyle name="Normal 13 2 12" xfId="6538"/>
    <cellStyle name="Normal 13 2 2" xfId="6539"/>
    <cellStyle name="Normal 13 2 2 2" xfId="6540"/>
    <cellStyle name="Normal 13 2 2 2 2" xfId="6541"/>
    <cellStyle name="Normal 13 2 2 2 2 2" xfId="6542"/>
    <cellStyle name="Normal 13 2 2 2 3" xfId="6543"/>
    <cellStyle name="Normal 13 2 2 2 4" xfId="6544"/>
    <cellStyle name="Normal 13 2 2 3" xfId="6545"/>
    <cellStyle name="Normal 13 2 2 3 2" xfId="6546"/>
    <cellStyle name="Normal 13 2 2 3 2 2" xfId="6547"/>
    <cellStyle name="Normal 13 2 2 3 3" xfId="6548"/>
    <cellStyle name="Normal 13 2 2 3 4" xfId="6549"/>
    <cellStyle name="Normal 13 2 2 4" xfId="6550"/>
    <cellStyle name="Normal 13 2 2 4 2" xfId="6551"/>
    <cellStyle name="Normal 13 2 2 5" xfId="6552"/>
    <cellStyle name="Normal 13 2 2 6" xfId="6553"/>
    <cellStyle name="Normal 13 2 2 7" xfId="6554"/>
    <cellStyle name="Normal 13 2 3" xfId="6555"/>
    <cellStyle name="Normal 13 2 3 2" xfId="6556"/>
    <cellStyle name="Normal 13 2 3 2 2" xfId="6557"/>
    <cellStyle name="Normal 13 2 3 3" xfId="6558"/>
    <cellStyle name="Normal 13 2 3 4" xfId="6559"/>
    <cellStyle name="Normal 13 2 4" xfId="6560"/>
    <cellStyle name="Normal 13 2 4 2" xfId="6561"/>
    <cellStyle name="Normal 13 2 4 2 2" xfId="6562"/>
    <cellStyle name="Normal 13 2 4 3" xfId="6563"/>
    <cellStyle name="Normal 13 2 4 4" xfId="6564"/>
    <cellStyle name="Normal 13 2 5" xfId="6565"/>
    <cellStyle name="Normal 13 2 5 2" xfId="6566"/>
    <cellStyle name="Normal 13 2 5 2 2" xfId="6567"/>
    <cellStyle name="Normal 13 2 5 3" xfId="6568"/>
    <cellStyle name="Normal 13 2 5 4" xfId="6569"/>
    <cellStyle name="Normal 13 2 6" xfId="6570"/>
    <cellStyle name="Normal 13 2 6 2" xfId="6571"/>
    <cellStyle name="Normal 13 2 6 2 2" xfId="6572"/>
    <cellStyle name="Normal 13 2 6 3" xfId="6573"/>
    <cellStyle name="Normal 13 2 6 4" xfId="6574"/>
    <cellStyle name="Normal 13 2 7" xfId="6575"/>
    <cellStyle name="Normal 13 2 7 2" xfId="6576"/>
    <cellStyle name="Normal 13 2 8" xfId="6577"/>
    <cellStyle name="Normal 13 2 9" xfId="6578"/>
    <cellStyle name="Normal 13 3" xfId="6579"/>
    <cellStyle name="Normal 13 3 2" xfId="6580"/>
    <cellStyle name="Normal 13 3 2 2" xfId="6581"/>
    <cellStyle name="Normal 13 3 2 2 2" xfId="6582"/>
    <cellStyle name="Normal 13 3 2 2 2 2" xfId="6583"/>
    <cellStyle name="Normal 13 3 2 2 3" xfId="6584"/>
    <cellStyle name="Normal 13 3 2 2 4" xfId="6585"/>
    <cellStyle name="Normal 13 3 2 3" xfId="6586"/>
    <cellStyle name="Normal 13 3 2 3 2" xfId="6587"/>
    <cellStyle name="Normal 13 3 2 3 2 2" xfId="6588"/>
    <cellStyle name="Normal 13 3 2 3 3" xfId="6589"/>
    <cellStyle name="Normal 13 3 2 3 4" xfId="6590"/>
    <cellStyle name="Normal 13 3 2 4" xfId="6591"/>
    <cellStyle name="Normal 13 3 2 4 2" xfId="6592"/>
    <cellStyle name="Normal 13 3 2 5" xfId="6593"/>
    <cellStyle name="Normal 13 3 2 6" xfId="6594"/>
    <cellStyle name="Normal 13 3 2 7" xfId="6595"/>
    <cellStyle name="Normal 13 3 3" xfId="6596"/>
    <cellStyle name="Normal 13 3 3 2" xfId="6597"/>
    <cellStyle name="Normal 13 3 3 2 2" xfId="6598"/>
    <cellStyle name="Normal 13 3 3 3" xfId="6599"/>
    <cellStyle name="Normal 13 3 3 4" xfId="6600"/>
    <cellStyle name="Normal 13 3 4" xfId="6601"/>
    <cellStyle name="Normal 13 3 4 2" xfId="6602"/>
    <cellStyle name="Normal 13 3 4 2 2" xfId="6603"/>
    <cellStyle name="Normal 13 3 4 3" xfId="6604"/>
    <cellStyle name="Normal 13 3 4 4" xfId="6605"/>
    <cellStyle name="Normal 13 3 5" xfId="6606"/>
    <cellStyle name="Normal 13 3 5 2" xfId="6607"/>
    <cellStyle name="Normal 13 3 6" xfId="6608"/>
    <cellStyle name="Normal 13 3 7" xfId="6609"/>
    <cellStyle name="Normal 13 3 8" xfId="6610"/>
    <cellStyle name="Normal 13 3 9" xfId="6611"/>
    <cellStyle name="Normal 13 4" xfId="6612"/>
    <cellStyle name="Normal 13 4 2" xfId="6613"/>
    <cellStyle name="Normal 13 4 2 2" xfId="6614"/>
    <cellStyle name="Normal 13 4 2 2 2" xfId="6615"/>
    <cellStyle name="Normal 13 4 2 2 2 2" xfId="6616"/>
    <cellStyle name="Normal 13 4 2 2 3" xfId="6617"/>
    <cellStyle name="Normal 13 4 2 2 4" xfId="6618"/>
    <cellStyle name="Normal 13 4 2 3" xfId="6619"/>
    <cellStyle name="Normal 13 4 2 3 2" xfId="6620"/>
    <cellStyle name="Normal 13 4 2 3 2 2" xfId="6621"/>
    <cellStyle name="Normal 13 4 2 3 3" xfId="6622"/>
    <cellStyle name="Normal 13 4 2 3 4" xfId="6623"/>
    <cellStyle name="Normal 13 4 2 4" xfId="6624"/>
    <cellStyle name="Normal 13 4 2 4 2" xfId="6625"/>
    <cellStyle name="Normal 13 4 2 5" xfId="6626"/>
    <cellStyle name="Normal 13 4 2 6" xfId="6627"/>
    <cellStyle name="Normal 13 4 2 7" xfId="6628"/>
    <cellStyle name="Normal 13 4 3" xfId="6629"/>
    <cellStyle name="Normal 13 4 3 2" xfId="6630"/>
    <cellStyle name="Normal 13 4 3 2 2" xfId="6631"/>
    <cellStyle name="Normal 13 4 3 3" xfId="6632"/>
    <cellStyle name="Normal 13 4 3 4" xfId="6633"/>
    <cellStyle name="Normal 13 4 4" xfId="6634"/>
    <cellStyle name="Normal 13 4 4 2" xfId="6635"/>
    <cellStyle name="Normal 13 4 4 2 2" xfId="6636"/>
    <cellStyle name="Normal 13 4 4 3" xfId="6637"/>
    <cellStyle name="Normal 13 4 4 4" xfId="6638"/>
    <cellStyle name="Normal 13 4 5" xfId="6639"/>
    <cellStyle name="Normal 13 4 5 2" xfId="6640"/>
    <cellStyle name="Normal 13 4 6" xfId="6641"/>
    <cellStyle name="Normal 13 4 7" xfId="6642"/>
    <cellStyle name="Normal 13 4 8" xfId="6643"/>
    <cellStyle name="Normal 13 5" xfId="6644"/>
    <cellStyle name="Normal 13 5 2" xfId="6645"/>
    <cellStyle name="Normal 13 5 2 2" xfId="6646"/>
    <cellStyle name="Normal 13 5 2 2 2" xfId="6647"/>
    <cellStyle name="Normal 13 5 2 2 2 2" xfId="6648"/>
    <cellStyle name="Normal 13 5 2 2 3" xfId="6649"/>
    <cellStyle name="Normal 13 5 2 2 4" xfId="6650"/>
    <cellStyle name="Normal 13 5 2 3" xfId="6651"/>
    <cellStyle name="Normal 13 5 2 3 2" xfId="6652"/>
    <cellStyle name="Normal 13 5 2 4" xfId="6653"/>
    <cellStyle name="Normal 13 5 2 5" xfId="6654"/>
    <cellStyle name="Normal 13 5 2 6" xfId="6655"/>
    <cellStyle name="Normal 13 5 3" xfId="6656"/>
    <cellStyle name="Normal 13 5 3 2" xfId="6657"/>
    <cellStyle name="Normal 13 5 3 2 2" xfId="6658"/>
    <cellStyle name="Normal 13 5 3 3" xfId="6659"/>
    <cellStyle name="Normal 13 5 3 4" xfId="6660"/>
    <cellStyle name="Normal 13 5 4" xfId="6661"/>
    <cellStyle name="Normal 13 5 4 2" xfId="6662"/>
    <cellStyle name="Normal 13 5 4 2 2" xfId="6663"/>
    <cellStyle name="Normal 13 5 4 3" xfId="6664"/>
    <cellStyle name="Normal 13 5 4 4" xfId="6665"/>
    <cellStyle name="Normal 13 5 5" xfId="6666"/>
    <cellStyle name="Normal 13 5 5 2" xfId="6667"/>
    <cellStyle name="Normal 13 5 6" xfId="6668"/>
    <cellStyle name="Normal 13 5 7" xfId="6669"/>
    <cellStyle name="Normal 13 5 8" xfId="6670"/>
    <cellStyle name="Normal 13 6" xfId="6671"/>
    <cellStyle name="Normal 13 6 2" xfId="6672"/>
    <cellStyle name="Normal 13 6 2 2" xfId="6673"/>
    <cellStyle name="Normal 13 6 2 2 2" xfId="6674"/>
    <cellStyle name="Normal 13 6 2 2 2 2" xfId="6675"/>
    <cellStyle name="Normal 13 6 2 2 3" xfId="6676"/>
    <cellStyle name="Normal 13 6 2 2 4" xfId="6677"/>
    <cellStyle name="Normal 13 6 2 3" xfId="6678"/>
    <cellStyle name="Normal 13 6 2 3 2" xfId="6679"/>
    <cellStyle name="Normal 13 6 2 4" xfId="6680"/>
    <cellStyle name="Normal 13 6 2 5" xfId="6681"/>
    <cellStyle name="Normal 13 6 2 6" xfId="6682"/>
    <cellStyle name="Normal 13 6 3" xfId="6683"/>
    <cellStyle name="Normal 13 6 3 2" xfId="6684"/>
    <cellStyle name="Normal 13 6 3 2 2" xfId="6685"/>
    <cellStyle name="Normal 13 6 3 3" xfId="6686"/>
    <cellStyle name="Normal 13 6 3 4" xfId="6687"/>
    <cellStyle name="Normal 13 6 4" xfId="6688"/>
    <cellStyle name="Normal 13 6 4 2" xfId="6689"/>
    <cellStyle name="Normal 13 6 4 2 2" xfId="6690"/>
    <cellStyle name="Normal 13 6 4 3" xfId="6691"/>
    <cellStyle name="Normal 13 6 4 4" xfId="6692"/>
    <cellStyle name="Normal 13 6 5" xfId="6693"/>
    <cellStyle name="Normal 13 6 5 2" xfId="6694"/>
    <cellStyle name="Normal 13 6 6" xfId="6695"/>
    <cellStyle name="Normal 13 6 7" xfId="6696"/>
    <cellStyle name="Normal 13 6 8" xfId="6697"/>
    <cellStyle name="Normal 13 7" xfId="6698"/>
    <cellStyle name="Normal 13 7 2" xfId="6699"/>
    <cellStyle name="Normal 13 7 2 2" xfId="6700"/>
    <cellStyle name="Normal 13 7 2 2 2" xfId="6701"/>
    <cellStyle name="Normal 13 7 2 3" xfId="6702"/>
    <cellStyle name="Normal 13 7 2 4" xfId="6703"/>
    <cellStyle name="Normal 13 7 3" xfId="6704"/>
    <cellStyle name="Normal 13 7 3 2" xfId="6705"/>
    <cellStyle name="Normal 13 7 4" xfId="6706"/>
    <cellStyle name="Normal 13 7 5" xfId="6707"/>
    <cellStyle name="Normal 13 7 6" xfId="6708"/>
    <cellStyle name="Normal 13 8" xfId="6709"/>
    <cellStyle name="Normal 13 8 2" xfId="6710"/>
    <cellStyle name="Normal 13 8 2 2" xfId="6711"/>
    <cellStyle name="Normal 13 8 2 2 2" xfId="6712"/>
    <cellStyle name="Normal 13 8 2 3" xfId="6713"/>
    <cellStyle name="Normal 13 8 2 4" xfId="6714"/>
    <cellStyle name="Normal 13 8 3" xfId="6715"/>
    <cellStyle name="Normal 13 8 3 2" xfId="6716"/>
    <cellStyle name="Normal 13 8 4" xfId="6717"/>
    <cellStyle name="Normal 13 8 5" xfId="6718"/>
    <cellStyle name="Normal 13 8 6" xfId="6719"/>
    <cellStyle name="Normal 13 9" xfId="6720"/>
    <cellStyle name="Normal 13 9 2" xfId="6721"/>
    <cellStyle name="Normal 13 9 2 2" xfId="6722"/>
    <cellStyle name="Normal 13 9 3" xfId="6723"/>
    <cellStyle name="Normal 13 9 4" xfId="6724"/>
    <cellStyle name="Normal 13 9 5" xfId="6725"/>
    <cellStyle name="Normal 14" xfId="6726"/>
    <cellStyle name="Normal 14 10" xfId="6727"/>
    <cellStyle name="Normal 14 10 2" xfId="6728"/>
    <cellStyle name="Normal 14 10 2 2" xfId="6729"/>
    <cellStyle name="Normal 14 10 3" xfId="6730"/>
    <cellStyle name="Normal 14 10 4" xfId="6731"/>
    <cellStyle name="Normal 14 10 5" xfId="6732"/>
    <cellStyle name="Normal 14 11" xfId="6733"/>
    <cellStyle name="Normal 14 12" xfId="6734"/>
    <cellStyle name="Normal 14 12 2" xfId="6735"/>
    <cellStyle name="Normal 14 12 2 2" xfId="6736"/>
    <cellStyle name="Normal 14 12 3" xfId="6737"/>
    <cellStyle name="Normal 14 12 4" xfId="6738"/>
    <cellStyle name="Normal 14 13" xfId="6739"/>
    <cellStyle name="Normal 14 13 2" xfId="6740"/>
    <cellStyle name="Normal 14 14" xfId="6741"/>
    <cellStyle name="Normal 14 15" xfId="6742"/>
    <cellStyle name="Normal 14 16" xfId="6743"/>
    <cellStyle name="Normal 14 17" xfId="6744"/>
    <cellStyle name="Normal 14 2" xfId="6745"/>
    <cellStyle name="Normal 14 2 10" xfId="6746"/>
    <cellStyle name="Normal 14 2 10 2" xfId="6747"/>
    <cellStyle name="Normal 14 2 10 2 2" xfId="6748"/>
    <cellStyle name="Normal 14 2 10 3" xfId="6749"/>
    <cellStyle name="Normal 14 2 10 4" xfId="6750"/>
    <cellStyle name="Normal 14 2 11" xfId="6751"/>
    <cellStyle name="Normal 14 2 11 2" xfId="6752"/>
    <cellStyle name="Normal 14 2 12" xfId="6753"/>
    <cellStyle name="Normal 14 2 13" xfId="6754"/>
    <cellStyle name="Normal 14 2 14" xfId="6755"/>
    <cellStyle name="Normal 14 2 15" xfId="6756"/>
    <cellStyle name="Normal 14 2 2" xfId="6757"/>
    <cellStyle name="Normal 14 2 2 10" xfId="6758"/>
    <cellStyle name="Normal 14 2 2 2" xfId="6759"/>
    <cellStyle name="Normal 14 2 2 2 2" xfId="6760"/>
    <cellStyle name="Normal 14 2 2 2 2 2" xfId="6761"/>
    <cellStyle name="Normal 14 2 2 2 2 2 2" xfId="6762"/>
    <cellStyle name="Normal 14 2 2 2 2 3" xfId="6763"/>
    <cellStyle name="Normal 14 2 2 2 2 4" xfId="6764"/>
    <cellStyle name="Normal 14 2 2 2 3" xfId="6765"/>
    <cellStyle name="Normal 14 2 2 2 3 2" xfId="6766"/>
    <cellStyle name="Normal 14 2 2 2 3 2 2" xfId="6767"/>
    <cellStyle name="Normal 14 2 2 2 3 3" xfId="6768"/>
    <cellStyle name="Normal 14 2 2 2 3 4" xfId="6769"/>
    <cellStyle name="Normal 14 2 2 2 4" xfId="6770"/>
    <cellStyle name="Normal 14 2 2 2 4 2" xfId="6771"/>
    <cellStyle name="Normal 14 2 2 2 5" xfId="6772"/>
    <cellStyle name="Normal 14 2 2 2 6" xfId="6773"/>
    <cellStyle name="Normal 14 2 2 2 7" xfId="6774"/>
    <cellStyle name="Normal 14 2 2 3" xfId="6775"/>
    <cellStyle name="Normal 14 2 2 3 2" xfId="6776"/>
    <cellStyle name="Normal 14 2 2 3 2 2" xfId="6777"/>
    <cellStyle name="Normal 14 2 2 3 3" xfId="6778"/>
    <cellStyle name="Normal 14 2 2 3 4" xfId="6779"/>
    <cellStyle name="Normal 14 2 2 4" xfId="6780"/>
    <cellStyle name="Normal 14 2 2 4 2" xfId="6781"/>
    <cellStyle name="Normal 14 2 2 4 2 2" xfId="6782"/>
    <cellStyle name="Normal 14 2 2 4 3" xfId="6783"/>
    <cellStyle name="Normal 14 2 2 4 4" xfId="6784"/>
    <cellStyle name="Normal 14 2 2 5" xfId="6785"/>
    <cellStyle name="Normal 14 2 2 5 2" xfId="6786"/>
    <cellStyle name="Normal 14 2 2 5 2 2" xfId="6787"/>
    <cellStyle name="Normal 14 2 2 5 3" xfId="6788"/>
    <cellStyle name="Normal 14 2 2 5 4" xfId="6789"/>
    <cellStyle name="Normal 14 2 2 6" xfId="6790"/>
    <cellStyle name="Normal 14 2 2 6 2" xfId="6791"/>
    <cellStyle name="Normal 14 2 2 6 2 2" xfId="6792"/>
    <cellStyle name="Normal 14 2 2 6 3" xfId="6793"/>
    <cellStyle name="Normal 14 2 2 6 4" xfId="6794"/>
    <cellStyle name="Normal 14 2 2 7" xfId="6795"/>
    <cellStyle name="Normal 14 2 2 7 2" xfId="6796"/>
    <cellStyle name="Normal 14 2 2 8" xfId="6797"/>
    <cellStyle name="Normal 14 2 2 9" xfId="6798"/>
    <cellStyle name="Normal 14 2 3" xfId="6799"/>
    <cellStyle name="Normal 14 2 3 2" xfId="6800"/>
    <cellStyle name="Normal 14 2 3 2 2" xfId="6801"/>
    <cellStyle name="Normal 14 2 3 2 2 2" xfId="6802"/>
    <cellStyle name="Normal 14 2 3 2 2 2 2" xfId="6803"/>
    <cellStyle name="Normal 14 2 3 2 2 3" xfId="6804"/>
    <cellStyle name="Normal 14 2 3 2 2 4" xfId="6805"/>
    <cellStyle name="Normal 14 2 3 2 3" xfId="6806"/>
    <cellStyle name="Normal 14 2 3 2 3 2" xfId="6807"/>
    <cellStyle name="Normal 14 2 3 2 3 2 2" xfId="6808"/>
    <cellStyle name="Normal 14 2 3 2 3 3" xfId="6809"/>
    <cellStyle name="Normal 14 2 3 2 3 4" xfId="6810"/>
    <cellStyle name="Normal 14 2 3 2 4" xfId="6811"/>
    <cellStyle name="Normal 14 2 3 2 4 2" xfId="6812"/>
    <cellStyle name="Normal 14 2 3 2 5" xfId="6813"/>
    <cellStyle name="Normal 14 2 3 2 6" xfId="6814"/>
    <cellStyle name="Normal 14 2 3 2 7" xfId="6815"/>
    <cellStyle name="Normal 14 2 3 3" xfId="6816"/>
    <cellStyle name="Normal 14 2 3 3 2" xfId="6817"/>
    <cellStyle name="Normal 14 2 3 3 2 2" xfId="6818"/>
    <cellStyle name="Normal 14 2 3 3 3" xfId="6819"/>
    <cellStyle name="Normal 14 2 3 3 4" xfId="6820"/>
    <cellStyle name="Normal 14 2 3 4" xfId="6821"/>
    <cellStyle name="Normal 14 2 3 4 2" xfId="6822"/>
    <cellStyle name="Normal 14 2 3 4 2 2" xfId="6823"/>
    <cellStyle name="Normal 14 2 3 4 3" xfId="6824"/>
    <cellStyle name="Normal 14 2 3 4 4" xfId="6825"/>
    <cellStyle name="Normal 14 2 3 5" xfId="6826"/>
    <cellStyle name="Normal 14 2 3 5 2" xfId="6827"/>
    <cellStyle name="Normal 14 2 3 6" xfId="6828"/>
    <cellStyle name="Normal 14 2 3 7" xfId="6829"/>
    <cellStyle name="Normal 14 2 3 8" xfId="6830"/>
    <cellStyle name="Normal 14 2 4" xfId="6831"/>
    <cellStyle name="Normal 14 2 4 2" xfId="6832"/>
    <cellStyle name="Normal 14 2 4 2 2" xfId="6833"/>
    <cellStyle name="Normal 14 2 4 2 2 2" xfId="6834"/>
    <cellStyle name="Normal 14 2 4 2 2 2 2" xfId="6835"/>
    <cellStyle name="Normal 14 2 4 2 2 3" xfId="6836"/>
    <cellStyle name="Normal 14 2 4 2 2 4" xfId="6837"/>
    <cellStyle name="Normal 14 2 4 2 3" xfId="6838"/>
    <cellStyle name="Normal 14 2 4 2 3 2" xfId="6839"/>
    <cellStyle name="Normal 14 2 4 2 3 2 2" xfId="6840"/>
    <cellStyle name="Normal 14 2 4 2 3 3" xfId="6841"/>
    <cellStyle name="Normal 14 2 4 2 3 4" xfId="6842"/>
    <cellStyle name="Normal 14 2 4 2 4" xfId="6843"/>
    <cellStyle name="Normal 14 2 4 2 4 2" xfId="6844"/>
    <cellStyle name="Normal 14 2 4 2 5" xfId="6845"/>
    <cellStyle name="Normal 14 2 4 2 6" xfId="6846"/>
    <cellStyle name="Normal 14 2 4 2 7" xfId="6847"/>
    <cellStyle name="Normal 14 2 4 3" xfId="6848"/>
    <cellStyle name="Normal 14 2 4 3 2" xfId="6849"/>
    <cellStyle name="Normal 14 2 4 3 2 2" xfId="6850"/>
    <cellStyle name="Normal 14 2 4 3 3" xfId="6851"/>
    <cellStyle name="Normal 14 2 4 3 4" xfId="6852"/>
    <cellStyle name="Normal 14 2 4 4" xfId="6853"/>
    <cellStyle name="Normal 14 2 4 4 2" xfId="6854"/>
    <cellStyle name="Normal 14 2 4 4 2 2" xfId="6855"/>
    <cellStyle name="Normal 14 2 4 4 3" xfId="6856"/>
    <cellStyle name="Normal 14 2 4 4 4" xfId="6857"/>
    <cellStyle name="Normal 14 2 4 5" xfId="6858"/>
    <cellStyle name="Normal 14 2 4 5 2" xfId="6859"/>
    <cellStyle name="Normal 14 2 4 6" xfId="6860"/>
    <cellStyle name="Normal 14 2 4 7" xfId="6861"/>
    <cellStyle name="Normal 14 2 4 8" xfId="6862"/>
    <cellStyle name="Normal 14 2 5" xfId="6863"/>
    <cellStyle name="Normal 14 2 5 2" xfId="6864"/>
    <cellStyle name="Normal 14 2 5 2 2" xfId="6865"/>
    <cellStyle name="Normal 14 2 5 2 2 2" xfId="6866"/>
    <cellStyle name="Normal 14 2 5 2 2 2 2" xfId="6867"/>
    <cellStyle name="Normal 14 2 5 2 2 3" xfId="6868"/>
    <cellStyle name="Normal 14 2 5 2 2 4" xfId="6869"/>
    <cellStyle name="Normal 14 2 5 2 3" xfId="6870"/>
    <cellStyle name="Normal 14 2 5 2 3 2" xfId="6871"/>
    <cellStyle name="Normal 14 2 5 2 4" xfId="6872"/>
    <cellStyle name="Normal 14 2 5 2 5" xfId="6873"/>
    <cellStyle name="Normal 14 2 5 2 6" xfId="6874"/>
    <cellStyle name="Normal 14 2 5 3" xfId="6875"/>
    <cellStyle name="Normal 14 2 5 3 2" xfId="6876"/>
    <cellStyle name="Normal 14 2 5 3 2 2" xfId="6877"/>
    <cellStyle name="Normal 14 2 5 3 3" xfId="6878"/>
    <cellStyle name="Normal 14 2 5 3 4" xfId="6879"/>
    <cellStyle name="Normal 14 2 5 4" xfId="6880"/>
    <cellStyle name="Normal 14 2 5 4 2" xfId="6881"/>
    <cellStyle name="Normal 14 2 5 4 2 2" xfId="6882"/>
    <cellStyle name="Normal 14 2 5 4 3" xfId="6883"/>
    <cellStyle name="Normal 14 2 5 4 4" xfId="6884"/>
    <cellStyle name="Normal 14 2 5 5" xfId="6885"/>
    <cellStyle name="Normal 14 2 5 5 2" xfId="6886"/>
    <cellStyle name="Normal 14 2 5 6" xfId="6887"/>
    <cellStyle name="Normal 14 2 5 7" xfId="6888"/>
    <cellStyle name="Normal 14 2 5 8" xfId="6889"/>
    <cellStyle name="Normal 14 2 6" xfId="6890"/>
    <cellStyle name="Normal 14 2 6 2" xfId="6891"/>
    <cellStyle name="Normal 14 2 6 2 2" xfId="6892"/>
    <cellStyle name="Normal 14 2 6 2 2 2" xfId="6893"/>
    <cellStyle name="Normal 14 2 6 2 2 2 2" xfId="6894"/>
    <cellStyle name="Normal 14 2 6 2 2 3" xfId="6895"/>
    <cellStyle name="Normal 14 2 6 2 2 4" xfId="6896"/>
    <cellStyle name="Normal 14 2 6 2 3" xfId="6897"/>
    <cellStyle name="Normal 14 2 6 2 3 2" xfId="6898"/>
    <cellStyle name="Normal 14 2 6 2 4" xfId="6899"/>
    <cellStyle name="Normal 14 2 6 2 5" xfId="6900"/>
    <cellStyle name="Normal 14 2 6 2 6" xfId="6901"/>
    <cellStyle name="Normal 14 2 6 3" xfId="6902"/>
    <cellStyle name="Normal 14 2 6 3 2" xfId="6903"/>
    <cellStyle name="Normal 14 2 6 3 2 2" xfId="6904"/>
    <cellStyle name="Normal 14 2 6 3 3" xfId="6905"/>
    <cellStyle name="Normal 14 2 6 3 4" xfId="6906"/>
    <cellStyle name="Normal 14 2 6 4" xfId="6907"/>
    <cellStyle name="Normal 14 2 6 4 2" xfId="6908"/>
    <cellStyle name="Normal 14 2 6 4 2 2" xfId="6909"/>
    <cellStyle name="Normal 14 2 6 4 3" xfId="6910"/>
    <cellStyle name="Normal 14 2 6 4 4" xfId="6911"/>
    <cellStyle name="Normal 14 2 6 5" xfId="6912"/>
    <cellStyle name="Normal 14 2 6 5 2" xfId="6913"/>
    <cellStyle name="Normal 14 2 6 6" xfId="6914"/>
    <cellStyle name="Normal 14 2 6 7" xfId="6915"/>
    <cellStyle name="Normal 14 2 6 8" xfId="6916"/>
    <cellStyle name="Normal 14 2 7" xfId="6917"/>
    <cellStyle name="Normal 14 2 7 2" xfId="6918"/>
    <cellStyle name="Normal 14 2 7 2 2" xfId="6919"/>
    <cellStyle name="Normal 14 2 7 2 2 2" xfId="6920"/>
    <cellStyle name="Normal 14 2 7 2 3" xfId="6921"/>
    <cellStyle name="Normal 14 2 7 2 4" xfId="6922"/>
    <cellStyle name="Normal 14 2 7 3" xfId="6923"/>
    <cellStyle name="Normal 14 2 7 3 2" xfId="6924"/>
    <cellStyle name="Normal 14 2 7 4" xfId="6925"/>
    <cellStyle name="Normal 14 2 7 5" xfId="6926"/>
    <cellStyle name="Normal 14 2 7 6" xfId="6927"/>
    <cellStyle name="Normal 14 2 8" xfId="6928"/>
    <cellStyle name="Normal 14 2 8 2" xfId="6929"/>
    <cellStyle name="Normal 14 2 8 2 2" xfId="6930"/>
    <cellStyle name="Normal 14 2 8 2 2 2" xfId="6931"/>
    <cellStyle name="Normal 14 2 8 2 3" xfId="6932"/>
    <cellStyle name="Normal 14 2 8 2 4" xfId="6933"/>
    <cellStyle name="Normal 14 2 8 3" xfId="6934"/>
    <cellStyle name="Normal 14 2 8 3 2" xfId="6935"/>
    <cellStyle name="Normal 14 2 8 4" xfId="6936"/>
    <cellStyle name="Normal 14 2 8 5" xfId="6937"/>
    <cellStyle name="Normal 14 2 8 6" xfId="6938"/>
    <cellStyle name="Normal 14 2 9" xfId="6939"/>
    <cellStyle name="Normal 14 2 9 2" xfId="6940"/>
    <cellStyle name="Normal 14 2 9 2 2" xfId="6941"/>
    <cellStyle name="Normal 14 2 9 3" xfId="6942"/>
    <cellStyle name="Normal 14 2 9 4" xfId="6943"/>
    <cellStyle name="Normal 14 2 9 5" xfId="6944"/>
    <cellStyle name="Normal 14 3" xfId="6945"/>
    <cellStyle name="Normal 14 3 10" xfId="6946"/>
    <cellStyle name="Normal 14 3 11" xfId="6947"/>
    <cellStyle name="Normal 14 3 2" xfId="6948"/>
    <cellStyle name="Normal 14 3 2 2" xfId="6949"/>
    <cellStyle name="Normal 14 3 2 2 2" xfId="6950"/>
    <cellStyle name="Normal 14 3 2 2 2 2" xfId="6951"/>
    <cellStyle name="Normal 14 3 2 2 3" xfId="6952"/>
    <cellStyle name="Normal 14 3 2 2 4" xfId="6953"/>
    <cellStyle name="Normal 14 3 2 3" xfId="6954"/>
    <cellStyle name="Normal 14 3 2 3 2" xfId="6955"/>
    <cellStyle name="Normal 14 3 2 3 2 2" xfId="6956"/>
    <cellStyle name="Normal 14 3 2 3 3" xfId="6957"/>
    <cellStyle name="Normal 14 3 2 3 4" xfId="6958"/>
    <cellStyle name="Normal 14 3 2 4" xfId="6959"/>
    <cellStyle name="Normal 14 3 2 4 2" xfId="6960"/>
    <cellStyle name="Normal 14 3 2 5" xfId="6961"/>
    <cellStyle name="Normal 14 3 2 6" xfId="6962"/>
    <cellStyle name="Normal 14 3 2 7" xfId="6963"/>
    <cellStyle name="Normal 14 3 3" xfId="6964"/>
    <cellStyle name="Normal 14 3 3 2" xfId="6965"/>
    <cellStyle name="Normal 14 3 3 2 2" xfId="6966"/>
    <cellStyle name="Normal 14 3 3 3" xfId="6967"/>
    <cellStyle name="Normal 14 3 3 4" xfId="6968"/>
    <cellStyle name="Normal 14 3 4" xfId="6969"/>
    <cellStyle name="Normal 14 3 4 2" xfId="6970"/>
    <cellStyle name="Normal 14 3 4 2 2" xfId="6971"/>
    <cellStyle name="Normal 14 3 4 3" xfId="6972"/>
    <cellStyle name="Normal 14 3 4 4" xfId="6973"/>
    <cellStyle name="Normal 14 3 5" xfId="6974"/>
    <cellStyle name="Normal 14 3 5 2" xfId="6975"/>
    <cellStyle name="Normal 14 3 5 2 2" xfId="6976"/>
    <cellStyle name="Normal 14 3 5 3" xfId="6977"/>
    <cellStyle name="Normal 14 3 5 4" xfId="6978"/>
    <cellStyle name="Normal 14 3 6" xfId="6979"/>
    <cellStyle name="Normal 14 3 6 2" xfId="6980"/>
    <cellStyle name="Normal 14 3 6 2 2" xfId="6981"/>
    <cellStyle name="Normal 14 3 6 3" xfId="6982"/>
    <cellStyle name="Normal 14 3 6 4" xfId="6983"/>
    <cellStyle name="Normal 14 3 7" xfId="6984"/>
    <cellStyle name="Normal 14 3 7 2" xfId="6985"/>
    <cellStyle name="Normal 14 3 8" xfId="6986"/>
    <cellStyle name="Normal 14 3 9" xfId="6987"/>
    <cellStyle name="Normal 14 4" xfId="6988"/>
    <cellStyle name="Normal 14 4 2" xfId="6989"/>
    <cellStyle name="Normal 14 4 2 2" xfId="6990"/>
    <cellStyle name="Normal 14 4 2 2 2" xfId="6991"/>
    <cellStyle name="Normal 14 4 2 2 2 2" xfId="6992"/>
    <cellStyle name="Normal 14 4 2 2 3" xfId="6993"/>
    <cellStyle name="Normal 14 4 2 2 4" xfId="6994"/>
    <cellStyle name="Normal 14 4 2 3" xfId="6995"/>
    <cellStyle name="Normal 14 4 2 3 2" xfId="6996"/>
    <cellStyle name="Normal 14 4 2 3 2 2" xfId="6997"/>
    <cellStyle name="Normal 14 4 2 3 3" xfId="6998"/>
    <cellStyle name="Normal 14 4 2 3 4" xfId="6999"/>
    <cellStyle name="Normal 14 4 2 4" xfId="7000"/>
    <cellStyle name="Normal 14 4 2 4 2" xfId="7001"/>
    <cellStyle name="Normal 14 4 2 5" xfId="7002"/>
    <cellStyle name="Normal 14 4 2 6" xfId="7003"/>
    <cellStyle name="Normal 14 4 2 7" xfId="7004"/>
    <cellStyle name="Normal 14 4 3" xfId="7005"/>
    <cellStyle name="Normal 14 4 3 2" xfId="7006"/>
    <cellStyle name="Normal 14 4 3 2 2" xfId="7007"/>
    <cellStyle name="Normal 14 4 3 3" xfId="7008"/>
    <cellStyle name="Normal 14 4 3 4" xfId="7009"/>
    <cellStyle name="Normal 14 4 4" xfId="7010"/>
    <cellStyle name="Normal 14 4 4 2" xfId="7011"/>
    <cellStyle name="Normal 14 4 4 2 2" xfId="7012"/>
    <cellStyle name="Normal 14 4 4 3" xfId="7013"/>
    <cellStyle name="Normal 14 4 4 4" xfId="7014"/>
    <cellStyle name="Normal 14 4 5" xfId="7015"/>
    <cellStyle name="Normal 14 4 5 2" xfId="7016"/>
    <cellStyle name="Normal 14 4 6" xfId="7017"/>
    <cellStyle name="Normal 14 4 7" xfId="7018"/>
    <cellStyle name="Normal 14 4 8" xfId="7019"/>
    <cellStyle name="Normal 14 4 9" xfId="7020"/>
    <cellStyle name="Normal 14 5" xfId="7021"/>
    <cellStyle name="Normal 14 5 2" xfId="7022"/>
    <cellStyle name="Normal 14 5 2 2" xfId="7023"/>
    <cellStyle name="Normal 14 5 2 2 2" xfId="7024"/>
    <cellStyle name="Normal 14 5 2 2 2 2" xfId="7025"/>
    <cellStyle name="Normal 14 5 2 2 3" xfId="7026"/>
    <cellStyle name="Normal 14 5 2 2 4" xfId="7027"/>
    <cellStyle name="Normal 14 5 2 3" xfId="7028"/>
    <cellStyle name="Normal 14 5 2 3 2" xfId="7029"/>
    <cellStyle name="Normal 14 5 2 3 2 2" xfId="7030"/>
    <cellStyle name="Normal 14 5 2 3 3" xfId="7031"/>
    <cellStyle name="Normal 14 5 2 3 4" xfId="7032"/>
    <cellStyle name="Normal 14 5 2 4" xfId="7033"/>
    <cellStyle name="Normal 14 5 2 4 2" xfId="7034"/>
    <cellStyle name="Normal 14 5 2 5" xfId="7035"/>
    <cellStyle name="Normal 14 5 2 6" xfId="7036"/>
    <cellStyle name="Normal 14 5 2 7" xfId="7037"/>
    <cellStyle name="Normal 14 5 3" xfId="7038"/>
    <cellStyle name="Normal 14 5 3 2" xfId="7039"/>
    <cellStyle name="Normal 14 5 3 2 2" xfId="7040"/>
    <cellStyle name="Normal 14 5 3 3" xfId="7041"/>
    <cellStyle name="Normal 14 5 3 4" xfId="7042"/>
    <cellStyle name="Normal 14 5 4" xfId="7043"/>
    <cellStyle name="Normal 14 5 4 2" xfId="7044"/>
    <cellStyle name="Normal 14 5 4 2 2" xfId="7045"/>
    <cellStyle name="Normal 14 5 4 3" xfId="7046"/>
    <cellStyle name="Normal 14 5 4 4" xfId="7047"/>
    <cellStyle name="Normal 14 5 5" xfId="7048"/>
    <cellStyle name="Normal 14 5 5 2" xfId="7049"/>
    <cellStyle name="Normal 14 5 6" xfId="7050"/>
    <cellStyle name="Normal 14 5 7" xfId="7051"/>
    <cellStyle name="Normal 14 5 8" xfId="7052"/>
    <cellStyle name="Normal 14 6" xfId="7053"/>
    <cellStyle name="Normal 14 6 2" xfId="7054"/>
    <cellStyle name="Normal 14 6 2 2" xfId="7055"/>
    <cellStyle name="Normal 14 6 2 2 2" xfId="7056"/>
    <cellStyle name="Normal 14 6 2 2 2 2" xfId="7057"/>
    <cellStyle name="Normal 14 6 2 2 3" xfId="7058"/>
    <cellStyle name="Normal 14 6 2 2 4" xfId="7059"/>
    <cellStyle name="Normal 14 6 2 3" xfId="7060"/>
    <cellStyle name="Normal 14 6 2 3 2" xfId="7061"/>
    <cellStyle name="Normal 14 6 2 4" xfId="7062"/>
    <cellStyle name="Normal 14 6 2 5" xfId="7063"/>
    <cellStyle name="Normal 14 6 2 6" xfId="7064"/>
    <cellStyle name="Normal 14 6 3" xfId="7065"/>
    <cellStyle name="Normal 14 6 3 2" xfId="7066"/>
    <cellStyle name="Normal 14 6 3 2 2" xfId="7067"/>
    <cellStyle name="Normal 14 6 3 3" xfId="7068"/>
    <cellStyle name="Normal 14 6 3 4" xfId="7069"/>
    <cellStyle name="Normal 14 6 4" xfId="7070"/>
    <cellStyle name="Normal 14 6 4 2" xfId="7071"/>
    <cellStyle name="Normal 14 6 4 2 2" xfId="7072"/>
    <cellStyle name="Normal 14 6 4 3" xfId="7073"/>
    <cellStyle name="Normal 14 6 4 4" xfId="7074"/>
    <cellStyle name="Normal 14 6 5" xfId="7075"/>
    <cellStyle name="Normal 14 6 5 2" xfId="7076"/>
    <cellStyle name="Normal 14 6 6" xfId="7077"/>
    <cellStyle name="Normal 14 6 7" xfId="7078"/>
    <cellStyle name="Normal 14 6 8" xfId="7079"/>
    <cellStyle name="Normal 14 7" xfId="7080"/>
    <cellStyle name="Normal 14 7 2" xfId="7081"/>
    <cellStyle name="Normal 14 7 2 2" xfId="7082"/>
    <cellStyle name="Normal 14 7 2 2 2" xfId="7083"/>
    <cellStyle name="Normal 14 7 2 2 2 2" xfId="7084"/>
    <cellStyle name="Normal 14 7 2 2 3" xfId="7085"/>
    <cellStyle name="Normal 14 7 2 2 4" xfId="7086"/>
    <cellStyle name="Normal 14 7 2 3" xfId="7087"/>
    <cellStyle name="Normal 14 7 2 3 2" xfId="7088"/>
    <cellStyle name="Normal 14 7 2 4" xfId="7089"/>
    <cellStyle name="Normal 14 7 2 5" xfId="7090"/>
    <cellStyle name="Normal 14 7 2 6" xfId="7091"/>
    <cellStyle name="Normal 14 7 3" xfId="7092"/>
    <cellStyle name="Normal 14 7 3 2" xfId="7093"/>
    <cellStyle name="Normal 14 7 3 2 2" xfId="7094"/>
    <cellStyle name="Normal 14 7 3 3" xfId="7095"/>
    <cellStyle name="Normal 14 7 3 4" xfId="7096"/>
    <cellStyle name="Normal 14 7 4" xfId="7097"/>
    <cellStyle name="Normal 14 7 4 2" xfId="7098"/>
    <cellStyle name="Normal 14 7 4 2 2" xfId="7099"/>
    <cellStyle name="Normal 14 7 4 3" xfId="7100"/>
    <cellStyle name="Normal 14 7 4 4" xfId="7101"/>
    <cellStyle name="Normal 14 7 5" xfId="7102"/>
    <cellStyle name="Normal 14 7 5 2" xfId="7103"/>
    <cellStyle name="Normal 14 7 6" xfId="7104"/>
    <cellStyle name="Normal 14 7 7" xfId="7105"/>
    <cellStyle name="Normal 14 7 8" xfId="7106"/>
    <cellStyle name="Normal 14 8" xfId="7107"/>
    <cellStyle name="Normal 14 8 2" xfId="7108"/>
    <cellStyle name="Normal 14 8 2 2" xfId="7109"/>
    <cellStyle name="Normal 14 8 2 2 2" xfId="7110"/>
    <cellStyle name="Normal 14 8 2 3" xfId="7111"/>
    <cellStyle name="Normal 14 8 2 4" xfId="7112"/>
    <cellStyle name="Normal 14 8 3" xfId="7113"/>
    <cellStyle name="Normal 14 8 3 2" xfId="7114"/>
    <cellStyle name="Normal 14 8 4" xfId="7115"/>
    <cellStyle name="Normal 14 8 5" xfId="7116"/>
    <cellStyle name="Normal 14 8 6" xfId="7117"/>
    <cellStyle name="Normal 14 9" xfId="7118"/>
    <cellStyle name="Normal 14 9 2" xfId="7119"/>
    <cellStyle name="Normal 14 9 2 2" xfId="7120"/>
    <cellStyle name="Normal 14 9 2 2 2" xfId="7121"/>
    <cellStyle name="Normal 14 9 2 3" xfId="7122"/>
    <cellStyle name="Normal 14 9 2 4" xfId="7123"/>
    <cellStyle name="Normal 14 9 3" xfId="7124"/>
    <cellStyle name="Normal 14 9 3 2" xfId="7125"/>
    <cellStyle name="Normal 14 9 4" xfId="7126"/>
    <cellStyle name="Normal 14 9 5" xfId="7127"/>
    <cellStyle name="Normal 14 9 6" xfId="7128"/>
    <cellStyle name="Normal 15" xfId="7129"/>
    <cellStyle name="Normal 15 10" xfId="7130"/>
    <cellStyle name="Normal 15 10 2" xfId="7131"/>
    <cellStyle name="Normal 15 10 2 2" xfId="7132"/>
    <cellStyle name="Normal 15 10 3" xfId="7133"/>
    <cellStyle name="Normal 15 10 4" xfId="7134"/>
    <cellStyle name="Normal 15 11" xfId="7135"/>
    <cellStyle name="Normal 15 11 2" xfId="7136"/>
    <cellStyle name="Normal 15 12" xfId="7137"/>
    <cellStyle name="Normal 15 13" xfId="7138"/>
    <cellStyle name="Normal 15 14" xfId="7139"/>
    <cellStyle name="Normal 15 15" xfId="7140"/>
    <cellStyle name="Normal 15 16" xfId="7141"/>
    <cellStyle name="Normal 15 2" xfId="7142"/>
    <cellStyle name="Normal 15 2 10" xfId="7143"/>
    <cellStyle name="Normal 15 2 11" xfId="7144"/>
    <cellStyle name="Normal 15 2 2" xfId="7145"/>
    <cellStyle name="Normal 15 2 2 2" xfId="7146"/>
    <cellStyle name="Normal 15 2 2 2 2" xfId="7147"/>
    <cellStyle name="Normal 15 2 2 2 2 2" xfId="7148"/>
    <cellStyle name="Normal 15 2 2 2 3" xfId="7149"/>
    <cellStyle name="Normal 15 2 2 2 4" xfId="7150"/>
    <cellStyle name="Normal 15 2 2 3" xfId="7151"/>
    <cellStyle name="Normal 15 2 2 3 2" xfId="7152"/>
    <cellStyle name="Normal 15 2 2 3 2 2" xfId="7153"/>
    <cellStyle name="Normal 15 2 2 3 3" xfId="7154"/>
    <cellStyle name="Normal 15 2 2 3 4" xfId="7155"/>
    <cellStyle name="Normal 15 2 2 4" xfId="7156"/>
    <cellStyle name="Normal 15 2 2 4 2" xfId="7157"/>
    <cellStyle name="Normal 15 2 2 5" xfId="7158"/>
    <cellStyle name="Normal 15 2 2 6" xfId="7159"/>
    <cellStyle name="Normal 15 2 2 7" xfId="7160"/>
    <cellStyle name="Normal 15 2 3" xfId="7161"/>
    <cellStyle name="Normal 15 2 3 2" xfId="7162"/>
    <cellStyle name="Normal 15 2 3 2 2" xfId="7163"/>
    <cellStyle name="Normal 15 2 3 3" xfId="7164"/>
    <cellStyle name="Normal 15 2 3 4" xfId="7165"/>
    <cellStyle name="Normal 15 2 4" xfId="7166"/>
    <cellStyle name="Normal 15 2 4 2" xfId="7167"/>
    <cellStyle name="Normal 15 2 4 2 2" xfId="7168"/>
    <cellStyle name="Normal 15 2 4 3" xfId="7169"/>
    <cellStyle name="Normal 15 2 4 4" xfId="7170"/>
    <cellStyle name="Normal 15 2 5" xfId="7171"/>
    <cellStyle name="Normal 15 2 5 2" xfId="7172"/>
    <cellStyle name="Normal 15 2 5 2 2" xfId="7173"/>
    <cellStyle name="Normal 15 2 5 3" xfId="7174"/>
    <cellStyle name="Normal 15 2 5 4" xfId="7175"/>
    <cellStyle name="Normal 15 2 6" xfId="7176"/>
    <cellStyle name="Normal 15 2 6 2" xfId="7177"/>
    <cellStyle name="Normal 15 2 6 2 2" xfId="7178"/>
    <cellStyle name="Normal 15 2 6 3" xfId="7179"/>
    <cellStyle name="Normal 15 2 6 4" xfId="7180"/>
    <cellStyle name="Normal 15 2 7" xfId="7181"/>
    <cellStyle name="Normal 15 2 7 2" xfId="7182"/>
    <cellStyle name="Normal 15 2 8" xfId="7183"/>
    <cellStyle name="Normal 15 2 9" xfId="7184"/>
    <cellStyle name="Normal 15 3" xfId="7185"/>
    <cellStyle name="Normal 15 3 2" xfId="7186"/>
    <cellStyle name="Normal 15 3 2 2" xfId="7187"/>
    <cellStyle name="Normal 15 3 2 2 2" xfId="7188"/>
    <cellStyle name="Normal 15 3 2 2 2 2" xfId="7189"/>
    <cellStyle name="Normal 15 3 2 2 3" xfId="7190"/>
    <cellStyle name="Normal 15 3 2 2 4" xfId="7191"/>
    <cellStyle name="Normal 15 3 2 3" xfId="7192"/>
    <cellStyle name="Normal 15 3 2 3 2" xfId="7193"/>
    <cellStyle name="Normal 15 3 2 3 2 2" xfId="7194"/>
    <cellStyle name="Normal 15 3 2 3 3" xfId="7195"/>
    <cellStyle name="Normal 15 3 2 3 4" xfId="7196"/>
    <cellStyle name="Normal 15 3 2 4" xfId="7197"/>
    <cellStyle name="Normal 15 3 2 4 2" xfId="7198"/>
    <cellStyle name="Normal 15 3 2 5" xfId="7199"/>
    <cellStyle name="Normal 15 3 2 6" xfId="7200"/>
    <cellStyle name="Normal 15 3 2 7" xfId="7201"/>
    <cellStyle name="Normal 15 3 3" xfId="7202"/>
    <cellStyle name="Normal 15 3 3 2" xfId="7203"/>
    <cellStyle name="Normal 15 3 3 2 2" xfId="7204"/>
    <cellStyle name="Normal 15 3 3 3" xfId="7205"/>
    <cellStyle name="Normal 15 3 3 4" xfId="7206"/>
    <cellStyle name="Normal 15 3 4" xfId="7207"/>
    <cellStyle name="Normal 15 3 4 2" xfId="7208"/>
    <cellStyle name="Normal 15 3 4 2 2" xfId="7209"/>
    <cellStyle name="Normal 15 3 4 3" xfId="7210"/>
    <cellStyle name="Normal 15 3 4 4" xfId="7211"/>
    <cellStyle name="Normal 15 3 5" xfId="7212"/>
    <cellStyle name="Normal 15 3 5 2" xfId="7213"/>
    <cellStyle name="Normal 15 3 6" xfId="7214"/>
    <cellStyle name="Normal 15 3 7" xfId="7215"/>
    <cellStyle name="Normal 15 3 8" xfId="7216"/>
    <cellStyle name="Normal 15 4" xfId="7217"/>
    <cellStyle name="Normal 15 4 2" xfId="7218"/>
    <cellStyle name="Normal 15 4 2 2" xfId="7219"/>
    <cellStyle name="Normal 15 4 2 2 2" xfId="7220"/>
    <cellStyle name="Normal 15 4 2 2 2 2" xfId="7221"/>
    <cellStyle name="Normal 15 4 2 2 3" xfId="7222"/>
    <cellStyle name="Normal 15 4 2 2 4" xfId="7223"/>
    <cellStyle name="Normal 15 4 2 3" xfId="7224"/>
    <cellStyle name="Normal 15 4 2 3 2" xfId="7225"/>
    <cellStyle name="Normal 15 4 2 3 2 2" xfId="7226"/>
    <cellStyle name="Normal 15 4 2 3 3" xfId="7227"/>
    <cellStyle name="Normal 15 4 2 3 4" xfId="7228"/>
    <cellStyle name="Normal 15 4 2 4" xfId="7229"/>
    <cellStyle name="Normal 15 4 2 4 2" xfId="7230"/>
    <cellStyle name="Normal 15 4 2 5" xfId="7231"/>
    <cellStyle name="Normal 15 4 2 6" xfId="7232"/>
    <cellStyle name="Normal 15 4 2 7" xfId="7233"/>
    <cellStyle name="Normal 15 4 3" xfId="7234"/>
    <cellStyle name="Normal 15 4 3 2" xfId="7235"/>
    <cellStyle name="Normal 15 4 3 2 2" xfId="7236"/>
    <cellStyle name="Normal 15 4 3 3" xfId="7237"/>
    <cellStyle name="Normal 15 4 3 4" xfId="7238"/>
    <cellStyle name="Normal 15 4 4" xfId="7239"/>
    <cellStyle name="Normal 15 4 4 2" xfId="7240"/>
    <cellStyle name="Normal 15 4 4 2 2" xfId="7241"/>
    <cellStyle name="Normal 15 4 4 3" xfId="7242"/>
    <cellStyle name="Normal 15 4 4 4" xfId="7243"/>
    <cellStyle name="Normal 15 4 5" xfId="7244"/>
    <cellStyle name="Normal 15 4 5 2" xfId="7245"/>
    <cellStyle name="Normal 15 4 6" xfId="7246"/>
    <cellStyle name="Normal 15 4 7" xfId="7247"/>
    <cellStyle name="Normal 15 4 8" xfId="7248"/>
    <cellStyle name="Normal 15 5" xfId="7249"/>
    <cellStyle name="Normal 15 5 2" xfId="7250"/>
    <cellStyle name="Normal 15 5 2 2" xfId="7251"/>
    <cellStyle name="Normal 15 5 2 2 2" xfId="7252"/>
    <cellStyle name="Normal 15 5 2 2 2 2" xfId="7253"/>
    <cellStyle name="Normal 15 5 2 2 3" xfId="7254"/>
    <cellStyle name="Normal 15 5 2 2 4" xfId="7255"/>
    <cellStyle name="Normal 15 5 2 3" xfId="7256"/>
    <cellStyle name="Normal 15 5 2 3 2" xfId="7257"/>
    <cellStyle name="Normal 15 5 2 4" xfId="7258"/>
    <cellStyle name="Normal 15 5 2 5" xfId="7259"/>
    <cellStyle name="Normal 15 5 2 6" xfId="7260"/>
    <cellStyle name="Normal 15 5 3" xfId="7261"/>
    <cellStyle name="Normal 15 5 3 2" xfId="7262"/>
    <cellStyle name="Normal 15 5 3 2 2" xfId="7263"/>
    <cellStyle name="Normal 15 5 3 3" xfId="7264"/>
    <cellStyle name="Normal 15 5 3 4" xfId="7265"/>
    <cellStyle name="Normal 15 5 4" xfId="7266"/>
    <cellStyle name="Normal 15 5 4 2" xfId="7267"/>
    <cellStyle name="Normal 15 5 4 2 2" xfId="7268"/>
    <cellStyle name="Normal 15 5 4 3" xfId="7269"/>
    <cellStyle name="Normal 15 5 4 4" xfId="7270"/>
    <cellStyle name="Normal 15 5 5" xfId="7271"/>
    <cellStyle name="Normal 15 5 5 2" xfId="7272"/>
    <cellStyle name="Normal 15 5 6" xfId="7273"/>
    <cellStyle name="Normal 15 5 7" xfId="7274"/>
    <cellStyle name="Normal 15 5 8" xfId="7275"/>
    <cellStyle name="Normal 15 6" xfId="7276"/>
    <cellStyle name="Normal 15 6 2" xfId="7277"/>
    <cellStyle name="Normal 15 6 2 2" xfId="7278"/>
    <cellStyle name="Normal 15 6 2 2 2" xfId="7279"/>
    <cellStyle name="Normal 15 6 2 2 2 2" xfId="7280"/>
    <cellStyle name="Normal 15 6 2 2 3" xfId="7281"/>
    <cellStyle name="Normal 15 6 2 2 4" xfId="7282"/>
    <cellStyle name="Normal 15 6 2 3" xfId="7283"/>
    <cellStyle name="Normal 15 6 2 3 2" xfId="7284"/>
    <cellStyle name="Normal 15 6 2 4" xfId="7285"/>
    <cellStyle name="Normal 15 6 2 5" xfId="7286"/>
    <cellStyle name="Normal 15 6 2 6" xfId="7287"/>
    <cellStyle name="Normal 15 6 3" xfId="7288"/>
    <cellStyle name="Normal 15 6 3 2" xfId="7289"/>
    <cellStyle name="Normal 15 6 3 2 2" xfId="7290"/>
    <cellStyle name="Normal 15 6 3 3" xfId="7291"/>
    <cellStyle name="Normal 15 6 3 4" xfId="7292"/>
    <cellStyle name="Normal 15 6 4" xfId="7293"/>
    <cellStyle name="Normal 15 6 4 2" xfId="7294"/>
    <cellStyle name="Normal 15 6 4 2 2" xfId="7295"/>
    <cellStyle name="Normal 15 6 4 3" xfId="7296"/>
    <cellStyle name="Normal 15 6 4 4" xfId="7297"/>
    <cellStyle name="Normal 15 6 5" xfId="7298"/>
    <cellStyle name="Normal 15 6 5 2" xfId="7299"/>
    <cellStyle name="Normal 15 6 6" xfId="7300"/>
    <cellStyle name="Normal 15 6 7" xfId="7301"/>
    <cellStyle name="Normal 15 6 8" xfId="7302"/>
    <cellStyle name="Normal 15 7" xfId="7303"/>
    <cellStyle name="Normal 15 7 2" xfId="7304"/>
    <cellStyle name="Normal 15 7 2 2" xfId="7305"/>
    <cellStyle name="Normal 15 7 2 2 2" xfId="7306"/>
    <cellStyle name="Normal 15 7 2 3" xfId="7307"/>
    <cellStyle name="Normal 15 7 2 4" xfId="7308"/>
    <cellStyle name="Normal 15 7 3" xfId="7309"/>
    <cellStyle name="Normal 15 7 3 2" xfId="7310"/>
    <cellStyle name="Normal 15 7 4" xfId="7311"/>
    <cellStyle name="Normal 15 7 5" xfId="7312"/>
    <cellStyle name="Normal 15 7 6" xfId="7313"/>
    <cellStyle name="Normal 15 8" xfId="7314"/>
    <cellStyle name="Normal 15 8 2" xfId="7315"/>
    <cellStyle name="Normal 15 8 2 2" xfId="7316"/>
    <cellStyle name="Normal 15 8 2 2 2" xfId="7317"/>
    <cellStyle name="Normal 15 8 2 3" xfId="7318"/>
    <cellStyle name="Normal 15 8 2 4" xfId="7319"/>
    <cellStyle name="Normal 15 8 3" xfId="7320"/>
    <cellStyle name="Normal 15 8 3 2" xfId="7321"/>
    <cellStyle name="Normal 15 8 4" xfId="7322"/>
    <cellStyle name="Normal 15 8 5" xfId="7323"/>
    <cellStyle name="Normal 15 8 6" xfId="7324"/>
    <cellStyle name="Normal 15 9" xfId="7325"/>
    <cellStyle name="Normal 15 9 2" xfId="7326"/>
    <cellStyle name="Normal 15 9 2 2" xfId="7327"/>
    <cellStyle name="Normal 15 9 3" xfId="7328"/>
    <cellStyle name="Normal 15 9 4" xfId="7329"/>
    <cellStyle name="Normal 15 9 5" xfId="7330"/>
    <cellStyle name="Normal 16" xfId="7331"/>
    <cellStyle name="Normal 16 10" xfId="7332"/>
    <cellStyle name="Normal 16 10 2" xfId="7333"/>
    <cellStyle name="Normal 16 10 2 2" xfId="7334"/>
    <cellStyle name="Normal 16 10 3" xfId="7335"/>
    <cellStyle name="Normal 16 10 4" xfId="7336"/>
    <cellStyle name="Normal 16 11" xfId="7337"/>
    <cellStyle name="Normal 16 11 2" xfId="7338"/>
    <cellStyle name="Normal 16 12" xfId="7339"/>
    <cellStyle name="Normal 16 13" xfId="7340"/>
    <cellStyle name="Normal 16 14" xfId="7341"/>
    <cellStyle name="Normal 16 15" xfId="7342"/>
    <cellStyle name="Normal 16 16" xfId="7343"/>
    <cellStyle name="Normal 16 2" xfId="7344"/>
    <cellStyle name="Normal 16 2 10" xfId="7345"/>
    <cellStyle name="Normal 16 2 11" xfId="7346"/>
    <cellStyle name="Normal 16 2 2" xfId="7347"/>
    <cellStyle name="Normal 16 2 2 2" xfId="7348"/>
    <cellStyle name="Normal 16 2 2 2 2" xfId="7349"/>
    <cellStyle name="Normal 16 2 2 2 2 2" xfId="7350"/>
    <cellStyle name="Normal 16 2 2 2 3" xfId="7351"/>
    <cellStyle name="Normal 16 2 2 2 4" xfId="7352"/>
    <cellStyle name="Normal 16 2 2 3" xfId="7353"/>
    <cellStyle name="Normal 16 2 2 3 2" xfId="7354"/>
    <cellStyle name="Normal 16 2 2 3 2 2" xfId="7355"/>
    <cellStyle name="Normal 16 2 2 3 3" xfId="7356"/>
    <cellStyle name="Normal 16 2 2 3 4" xfId="7357"/>
    <cellStyle name="Normal 16 2 2 4" xfId="7358"/>
    <cellStyle name="Normal 16 2 2 4 2" xfId="7359"/>
    <cellStyle name="Normal 16 2 2 5" xfId="7360"/>
    <cellStyle name="Normal 16 2 2 6" xfId="7361"/>
    <cellStyle name="Normal 16 2 2 7" xfId="7362"/>
    <cellStyle name="Normal 16 2 3" xfId="7363"/>
    <cellStyle name="Normal 16 2 3 2" xfId="7364"/>
    <cellStyle name="Normal 16 2 3 2 2" xfId="7365"/>
    <cellStyle name="Normal 16 2 3 3" xfId="7366"/>
    <cellStyle name="Normal 16 2 3 4" xfId="7367"/>
    <cellStyle name="Normal 16 2 4" xfId="7368"/>
    <cellStyle name="Normal 16 2 4 2" xfId="7369"/>
    <cellStyle name="Normal 16 2 4 2 2" xfId="7370"/>
    <cellStyle name="Normal 16 2 4 3" xfId="7371"/>
    <cellStyle name="Normal 16 2 4 4" xfId="7372"/>
    <cellStyle name="Normal 16 2 5" xfId="7373"/>
    <cellStyle name="Normal 16 2 5 2" xfId="7374"/>
    <cellStyle name="Normal 16 2 5 2 2" xfId="7375"/>
    <cellStyle name="Normal 16 2 5 3" xfId="7376"/>
    <cellStyle name="Normal 16 2 5 4" xfId="7377"/>
    <cellStyle name="Normal 16 2 6" xfId="7378"/>
    <cellStyle name="Normal 16 2 6 2" xfId="7379"/>
    <cellStyle name="Normal 16 2 6 2 2" xfId="7380"/>
    <cellStyle name="Normal 16 2 6 3" xfId="7381"/>
    <cellStyle name="Normal 16 2 6 4" xfId="7382"/>
    <cellStyle name="Normal 16 2 7" xfId="7383"/>
    <cellStyle name="Normal 16 2 7 2" xfId="7384"/>
    <cellStyle name="Normal 16 2 8" xfId="7385"/>
    <cellStyle name="Normal 16 2 9" xfId="7386"/>
    <cellStyle name="Normal 16 3" xfId="7387"/>
    <cellStyle name="Normal 16 3 2" xfId="7388"/>
    <cellStyle name="Normal 16 3 2 2" xfId="7389"/>
    <cellStyle name="Normal 16 3 2 2 2" xfId="7390"/>
    <cellStyle name="Normal 16 3 2 2 2 2" xfId="7391"/>
    <cellStyle name="Normal 16 3 2 2 3" xfId="7392"/>
    <cellStyle name="Normal 16 3 2 2 4" xfId="7393"/>
    <cellStyle name="Normal 16 3 2 3" xfId="7394"/>
    <cellStyle name="Normal 16 3 2 3 2" xfId="7395"/>
    <cellStyle name="Normal 16 3 2 3 2 2" xfId="7396"/>
    <cellStyle name="Normal 16 3 2 3 3" xfId="7397"/>
    <cellStyle name="Normal 16 3 2 3 4" xfId="7398"/>
    <cellStyle name="Normal 16 3 2 4" xfId="7399"/>
    <cellStyle name="Normal 16 3 2 4 2" xfId="7400"/>
    <cellStyle name="Normal 16 3 2 5" xfId="7401"/>
    <cellStyle name="Normal 16 3 2 6" xfId="7402"/>
    <cellStyle name="Normal 16 3 2 7" xfId="7403"/>
    <cellStyle name="Normal 16 3 3" xfId="7404"/>
    <cellStyle name="Normal 16 3 3 2" xfId="7405"/>
    <cellStyle name="Normal 16 3 3 2 2" xfId="7406"/>
    <cellStyle name="Normal 16 3 3 3" xfId="7407"/>
    <cellStyle name="Normal 16 3 3 4" xfId="7408"/>
    <cellStyle name="Normal 16 3 4" xfId="7409"/>
    <cellStyle name="Normal 16 3 4 2" xfId="7410"/>
    <cellStyle name="Normal 16 3 4 2 2" xfId="7411"/>
    <cellStyle name="Normal 16 3 4 3" xfId="7412"/>
    <cellStyle name="Normal 16 3 4 4" xfId="7413"/>
    <cellStyle name="Normal 16 3 5" xfId="7414"/>
    <cellStyle name="Normal 16 3 5 2" xfId="7415"/>
    <cellStyle name="Normal 16 3 6" xfId="7416"/>
    <cellStyle name="Normal 16 3 7" xfId="7417"/>
    <cellStyle name="Normal 16 3 8" xfId="7418"/>
    <cellStyle name="Normal 16 4" xfId="7419"/>
    <cellStyle name="Normal 16 4 2" xfId="7420"/>
    <cellStyle name="Normal 16 4 2 2" xfId="7421"/>
    <cellStyle name="Normal 16 4 2 2 2" xfId="7422"/>
    <cellStyle name="Normal 16 4 2 2 2 2" xfId="7423"/>
    <cellStyle name="Normal 16 4 2 2 3" xfId="7424"/>
    <cellStyle name="Normal 16 4 2 2 4" xfId="7425"/>
    <cellStyle name="Normal 16 4 2 3" xfId="7426"/>
    <cellStyle name="Normal 16 4 2 3 2" xfId="7427"/>
    <cellStyle name="Normal 16 4 2 3 2 2" xfId="7428"/>
    <cellStyle name="Normal 16 4 2 3 3" xfId="7429"/>
    <cellStyle name="Normal 16 4 2 3 4" xfId="7430"/>
    <cellStyle name="Normal 16 4 2 4" xfId="7431"/>
    <cellStyle name="Normal 16 4 2 4 2" xfId="7432"/>
    <cellStyle name="Normal 16 4 2 5" xfId="7433"/>
    <cellStyle name="Normal 16 4 2 6" xfId="7434"/>
    <cellStyle name="Normal 16 4 2 7" xfId="7435"/>
    <cellStyle name="Normal 16 4 3" xfId="7436"/>
    <cellStyle name="Normal 16 4 3 2" xfId="7437"/>
    <cellStyle name="Normal 16 4 3 2 2" xfId="7438"/>
    <cellStyle name="Normal 16 4 3 3" xfId="7439"/>
    <cellStyle name="Normal 16 4 3 4" xfId="7440"/>
    <cellStyle name="Normal 16 4 4" xfId="7441"/>
    <cellStyle name="Normal 16 4 4 2" xfId="7442"/>
    <cellStyle name="Normal 16 4 4 2 2" xfId="7443"/>
    <cellStyle name="Normal 16 4 4 3" xfId="7444"/>
    <cellStyle name="Normal 16 4 4 4" xfId="7445"/>
    <cellStyle name="Normal 16 4 5" xfId="7446"/>
    <cellStyle name="Normal 16 4 5 2" xfId="7447"/>
    <cellStyle name="Normal 16 4 6" xfId="7448"/>
    <cellStyle name="Normal 16 4 7" xfId="7449"/>
    <cellStyle name="Normal 16 4 8" xfId="7450"/>
    <cellStyle name="Normal 16 5" xfId="7451"/>
    <cellStyle name="Normal 16 5 2" xfId="7452"/>
    <cellStyle name="Normal 16 5 2 2" xfId="7453"/>
    <cellStyle name="Normal 16 5 2 2 2" xfId="7454"/>
    <cellStyle name="Normal 16 5 2 2 2 2" xfId="7455"/>
    <cellStyle name="Normal 16 5 2 2 3" xfId="7456"/>
    <cellStyle name="Normal 16 5 2 2 4" xfId="7457"/>
    <cellStyle name="Normal 16 5 2 3" xfId="7458"/>
    <cellStyle name="Normal 16 5 2 3 2" xfId="7459"/>
    <cellStyle name="Normal 16 5 2 4" xfId="7460"/>
    <cellStyle name="Normal 16 5 2 5" xfId="7461"/>
    <cellStyle name="Normal 16 5 2 6" xfId="7462"/>
    <cellStyle name="Normal 16 5 3" xfId="7463"/>
    <cellStyle name="Normal 16 5 3 2" xfId="7464"/>
    <cellStyle name="Normal 16 5 3 2 2" xfId="7465"/>
    <cellStyle name="Normal 16 5 3 3" xfId="7466"/>
    <cellStyle name="Normal 16 5 3 4" xfId="7467"/>
    <cellStyle name="Normal 16 5 4" xfId="7468"/>
    <cellStyle name="Normal 16 5 4 2" xfId="7469"/>
    <cellStyle name="Normal 16 5 4 2 2" xfId="7470"/>
    <cellStyle name="Normal 16 5 4 3" xfId="7471"/>
    <cellStyle name="Normal 16 5 4 4" xfId="7472"/>
    <cellStyle name="Normal 16 5 5" xfId="7473"/>
    <cellStyle name="Normal 16 5 5 2" xfId="7474"/>
    <cellStyle name="Normal 16 5 6" xfId="7475"/>
    <cellStyle name="Normal 16 5 7" xfId="7476"/>
    <cellStyle name="Normal 16 5 8" xfId="7477"/>
    <cellStyle name="Normal 16 6" xfId="7478"/>
    <cellStyle name="Normal 16 6 2" xfId="7479"/>
    <cellStyle name="Normal 16 6 2 2" xfId="7480"/>
    <cellStyle name="Normal 16 6 2 2 2" xfId="7481"/>
    <cellStyle name="Normal 16 6 2 2 2 2" xfId="7482"/>
    <cellStyle name="Normal 16 6 2 2 3" xfId="7483"/>
    <cellStyle name="Normal 16 6 2 2 4" xfId="7484"/>
    <cellStyle name="Normal 16 6 2 3" xfId="7485"/>
    <cellStyle name="Normal 16 6 2 3 2" xfId="7486"/>
    <cellStyle name="Normal 16 6 2 4" xfId="7487"/>
    <cellStyle name="Normal 16 6 2 5" xfId="7488"/>
    <cellStyle name="Normal 16 6 2 6" xfId="7489"/>
    <cellStyle name="Normal 16 6 3" xfId="7490"/>
    <cellStyle name="Normal 16 6 3 2" xfId="7491"/>
    <cellStyle name="Normal 16 6 3 2 2" xfId="7492"/>
    <cellStyle name="Normal 16 6 3 3" xfId="7493"/>
    <cellStyle name="Normal 16 6 3 4" xfId="7494"/>
    <cellStyle name="Normal 16 6 4" xfId="7495"/>
    <cellStyle name="Normal 16 6 4 2" xfId="7496"/>
    <cellStyle name="Normal 16 6 4 2 2" xfId="7497"/>
    <cellStyle name="Normal 16 6 4 3" xfId="7498"/>
    <cellStyle name="Normal 16 6 4 4" xfId="7499"/>
    <cellStyle name="Normal 16 6 5" xfId="7500"/>
    <cellStyle name="Normal 16 6 5 2" xfId="7501"/>
    <cellStyle name="Normal 16 6 6" xfId="7502"/>
    <cellStyle name="Normal 16 6 7" xfId="7503"/>
    <cellStyle name="Normal 16 6 8" xfId="7504"/>
    <cellStyle name="Normal 16 7" xfId="7505"/>
    <cellStyle name="Normal 16 7 2" xfId="7506"/>
    <cellStyle name="Normal 16 7 2 2" xfId="7507"/>
    <cellStyle name="Normal 16 7 2 2 2" xfId="7508"/>
    <cellStyle name="Normal 16 7 2 3" xfId="7509"/>
    <cellStyle name="Normal 16 7 2 4" xfId="7510"/>
    <cellStyle name="Normal 16 7 3" xfId="7511"/>
    <cellStyle name="Normal 16 7 3 2" xfId="7512"/>
    <cellStyle name="Normal 16 7 4" xfId="7513"/>
    <cellStyle name="Normal 16 7 5" xfId="7514"/>
    <cellStyle name="Normal 16 7 6" xfId="7515"/>
    <cellStyle name="Normal 16 8" xfId="7516"/>
    <cellStyle name="Normal 16 8 2" xfId="7517"/>
    <cellStyle name="Normal 16 8 2 2" xfId="7518"/>
    <cellStyle name="Normal 16 8 2 2 2" xfId="7519"/>
    <cellStyle name="Normal 16 8 2 3" xfId="7520"/>
    <cellStyle name="Normal 16 8 2 4" xfId="7521"/>
    <cellStyle name="Normal 16 8 3" xfId="7522"/>
    <cellStyle name="Normal 16 8 3 2" xfId="7523"/>
    <cellStyle name="Normal 16 8 4" xfId="7524"/>
    <cellStyle name="Normal 16 8 5" xfId="7525"/>
    <cellStyle name="Normal 16 8 6" xfId="7526"/>
    <cellStyle name="Normal 16 9" xfId="7527"/>
    <cellStyle name="Normal 16 9 2" xfId="7528"/>
    <cellStyle name="Normal 16 9 2 2" xfId="7529"/>
    <cellStyle name="Normal 16 9 3" xfId="7530"/>
    <cellStyle name="Normal 16 9 4" xfId="7531"/>
    <cellStyle name="Normal 16 9 5" xfId="7532"/>
    <cellStyle name="Normal 17" xfId="7533"/>
    <cellStyle name="Normal 17 10" xfId="7534"/>
    <cellStyle name="Normal 17 10 2" xfId="7535"/>
    <cellStyle name="Normal 17 10 2 2" xfId="7536"/>
    <cellStyle name="Normal 17 10 2 2 2" xfId="7537"/>
    <cellStyle name="Normal 17 10 2 3" xfId="7538"/>
    <cellStyle name="Normal 17 10 2 4" xfId="7539"/>
    <cellStyle name="Normal 17 10 3" xfId="7540"/>
    <cellStyle name="Normal 17 10 3 2" xfId="7541"/>
    <cellStyle name="Normal 17 10 4" xfId="7542"/>
    <cellStyle name="Normal 17 10 5" xfId="7543"/>
    <cellStyle name="Normal 17 10 6" xfId="7544"/>
    <cellStyle name="Normal 17 11" xfId="7545"/>
    <cellStyle name="Normal 17 11 2" xfId="7546"/>
    <cellStyle name="Normal 17 11 2 2" xfId="7547"/>
    <cellStyle name="Normal 17 11 3" xfId="7548"/>
    <cellStyle name="Normal 17 11 4" xfId="7549"/>
    <cellStyle name="Normal 17 11 5" xfId="7550"/>
    <cellStyle name="Normal 17 12" xfId="7551"/>
    <cellStyle name="Normal 17 12 2" xfId="7552"/>
    <cellStyle name="Normal 17 12 2 2" xfId="7553"/>
    <cellStyle name="Normal 17 12 3" xfId="7554"/>
    <cellStyle name="Normal 17 12 4" xfId="7555"/>
    <cellStyle name="Normal 17 13" xfId="7556"/>
    <cellStyle name="Normal 17 13 2" xfId="7557"/>
    <cellStyle name="Normal 17 14" xfId="7558"/>
    <cellStyle name="Normal 17 15" xfId="7559"/>
    <cellStyle name="Normal 17 16" xfId="7560"/>
    <cellStyle name="Normal 17 17" xfId="7561"/>
    <cellStyle name="Normal 17 18" xfId="7562"/>
    <cellStyle name="Normal 17 2" xfId="7563"/>
    <cellStyle name="Normal 17 2 10" xfId="7564"/>
    <cellStyle name="Normal 17 2 10 2" xfId="7565"/>
    <cellStyle name="Normal 17 2 10 2 2" xfId="7566"/>
    <cellStyle name="Normal 17 2 10 3" xfId="7567"/>
    <cellStyle name="Normal 17 2 10 4" xfId="7568"/>
    <cellStyle name="Normal 17 2 11" xfId="7569"/>
    <cellStyle name="Normal 17 2 11 2" xfId="7570"/>
    <cellStyle name="Normal 17 2 12" xfId="7571"/>
    <cellStyle name="Normal 17 2 13" xfId="7572"/>
    <cellStyle name="Normal 17 2 14" xfId="7573"/>
    <cellStyle name="Normal 17 2 15" xfId="7574"/>
    <cellStyle name="Normal 17 2 2" xfId="7575"/>
    <cellStyle name="Normal 17 2 2 10" xfId="7576"/>
    <cellStyle name="Normal 17 2 2 2" xfId="7577"/>
    <cellStyle name="Normal 17 2 2 2 2" xfId="7578"/>
    <cellStyle name="Normal 17 2 2 2 2 2" xfId="7579"/>
    <cellStyle name="Normal 17 2 2 2 2 2 2" xfId="7580"/>
    <cellStyle name="Normal 17 2 2 2 2 3" xfId="7581"/>
    <cellStyle name="Normal 17 2 2 2 2 4" xfId="7582"/>
    <cellStyle name="Normal 17 2 2 2 3" xfId="7583"/>
    <cellStyle name="Normal 17 2 2 2 3 2" xfId="7584"/>
    <cellStyle name="Normal 17 2 2 2 3 2 2" xfId="7585"/>
    <cellStyle name="Normal 17 2 2 2 3 3" xfId="7586"/>
    <cellStyle name="Normal 17 2 2 2 3 4" xfId="7587"/>
    <cellStyle name="Normal 17 2 2 2 4" xfId="7588"/>
    <cellStyle name="Normal 17 2 2 2 4 2" xfId="7589"/>
    <cellStyle name="Normal 17 2 2 2 5" xfId="7590"/>
    <cellStyle name="Normal 17 2 2 2 6" xfId="7591"/>
    <cellStyle name="Normal 17 2 2 2 7" xfId="7592"/>
    <cellStyle name="Normal 17 2 2 3" xfId="7593"/>
    <cellStyle name="Normal 17 2 2 3 2" xfId="7594"/>
    <cellStyle name="Normal 17 2 2 3 2 2" xfId="7595"/>
    <cellStyle name="Normal 17 2 2 3 3" xfId="7596"/>
    <cellStyle name="Normal 17 2 2 3 4" xfId="7597"/>
    <cellStyle name="Normal 17 2 2 4" xfId="7598"/>
    <cellStyle name="Normal 17 2 2 4 2" xfId="7599"/>
    <cellStyle name="Normal 17 2 2 4 2 2" xfId="7600"/>
    <cellStyle name="Normal 17 2 2 4 3" xfId="7601"/>
    <cellStyle name="Normal 17 2 2 4 4" xfId="7602"/>
    <cellStyle name="Normal 17 2 2 5" xfId="7603"/>
    <cellStyle name="Normal 17 2 2 5 2" xfId="7604"/>
    <cellStyle name="Normal 17 2 2 5 2 2" xfId="7605"/>
    <cellStyle name="Normal 17 2 2 5 3" xfId="7606"/>
    <cellStyle name="Normal 17 2 2 5 4" xfId="7607"/>
    <cellStyle name="Normal 17 2 2 6" xfId="7608"/>
    <cellStyle name="Normal 17 2 2 6 2" xfId="7609"/>
    <cellStyle name="Normal 17 2 2 6 2 2" xfId="7610"/>
    <cellStyle name="Normal 17 2 2 6 3" xfId="7611"/>
    <cellStyle name="Normal 17 2 2 6 4" xfId="7612"/>
    <cellStyle name="Normal 17 2 2 7" xfId="7613"/>
    <cellStyle name="Normal 17 2 2 7 2" xfId="7614"/>
    <cellStyle name="Normal 17 2 2 8" xfId="7615"/>
    <cellStyle name="Normal 17 2 2 9" xfId="7616"/>
    <cellStyle name="Normal 17 2 3" xfId="7617"/>
    <cellStyle name="Normal 17 2 3 2" xfId="7618"/>
    <cellStyle name="Normal 17 2 3 2 2" xfId="7619"/>
    <cellStyle name="Normal 17 2 3 2 2 2" xfId="7620"/>
    <cellStyle name="Normal 17 2 3 2 2 2 2" xfId="7621"/>
    <cellStyle name="Normal 17 2 3 2 2 3" xfId="7622"/>
    <cellStyle name="Normal 17 2 3 2 2 4" xfId="7623"/>
    <cellStyle name="Normal 17 2 3 2 3" xfId="7624"/>
    <cellStyle name="Normal 17 2 3 2 3 2" xfId="7625"/>
    <cellStyle name="Normal 17 2 3 2 3 2 2" xfId="7626"/>
    <cellStyle name="Normal 17 2 3 2 3 3" xfId="7627"/>
    <cellStyle name="Normal 17 2 3 2 3 4" xfId="7628"/>
    <cellStyle name="Normal 17 2 3 2 4" xfId="7629"/>
    <cellStyle name="Normal 17 2 3 2 4 2" xfId="7630"/>
    <cellStyle name="Normal 17 2 3 2 5" xfId="7631"/>
    <cellStyle name="Normal 17 2 3 2 6" xfId="7632"/>
    <cellStyle name="Normal 17 2 3 2 7" xfId="7633"/>
    <cellStyle name="Normal 17 2 3 3" xfId="7634"/>
    <cellStyle name="Normal 17 2 3 3 2" xfId="7635"/>
    <cellStyle name="Normal 17 2 3 3 2 2" xfId="7636"/>
    <cellStyle name="Normal 17 2 3 3 3" xfId="7637"/>
    <cellStyle name="Normal 17 2 3 3 4" xfId="7638"/>
    <cellStyle name="Normal 17 2 3 4" xfId="7639"/>
    <cellStyle name="Normal 17 2 3 4 2" xfId="7640"/>
    <cellStyle name="Normal 17 2 3 4 2 2" xfId="7641"/>
    <cellStyle name="Normal 17 2 3 4 3" xfId="7642"/>
    <cellStyle name="Normal 17 2 3 4 4" xfId="7643"/>
    <cellStyle name="Normal 17 2 3 5" xfId="7644"/>
    <cellStyle name="Normal 17 2 3 5 2" xfId="7645"/>
    <cellStyle name="Normal 17 2 3 6" xfId="7646"/>
    <cellStyle name="Normal 17 2 3 7" xfId="7647"/>
    <cellStyle name="Normal 17 2 3 8" xfId="7648"/>
    <cellStyle name="Normal 17 2 4" xfId="7649"/>
    <cellStyle name="Normal 17 2 4 2" xfId="7650"/>
    <cellStyle name="Normal 17 2 4 2 2" xfId="7651"/>
    <cellStyle name="Normal 17 2 4 2 2 2" xfId="7652"/>
    <cellStyle name="Normal 17 2 4 2 2 2 2" xfId="7653"/>
    <cellStyle name="Normal 17 2 4 2 2 3" xfId="7654"/>
    <cellStyle name="Normal 17 2 4 2 2 4" xfId="7655"/>
    <cellStyle name="Normal 17 2 4 2 3" xfId="7656"/>
    <cellStyle name="Normal 17 2 4 2 3 2" xfId="7657"/>
    <cellStyle name="Normal 17 2 4 2 3 2 2" xfId="7658"/>
    <cellStyle name="Normal 17 2 4 2 3 3" xfId="7659"/>
    <cellStyle name="Normal 17 2 4 2 3 4" xfId="7660"/>
    <cellStyle name="Normal 17 2 4 2 4" xfId="7661"/>
    <cellStyle name="Normal 17 2 4 2 4 2" xfId="7662"/>
    <cellStyle name="Normal 17 2 4 2 5" xfId="7663"/>
    <cellStyle name="Normal 17 2 4 2 6" xfId="7664"/>
    <cellStyle name="Normal 17 2 4 2 7" xfId="7665"/>
    <cellStyle name="Normal 17 2 4 3" xfId="7666"/>
    <cellStyle name="Normal 17 2 4 3 2" xfId="7667"/>
    <cellStyle name="Normal 17 2 4 3 2 2" xfId="7668"/>
    <cellStyle name="Normal 17 2 4 3 3" xfId="7669"/>
    <cellStyle name="Normal 17 2 4 3 4" xfId="7670"/>
    <cellStyle name="Normal 17 2 4 4" xfId="7671"/>
    <cellStyle name="Normal 17 2 4 4 2" xfId="7672"/>
    <cellStyle name="Normal 17 2 4 4 2 2" xfId="7673"/>
    <cellStyle name="Normal 17 2 4 4 3" xfId="7674"/>
    <cellStyle name="Normal 17 2 4 4 4" xfId="7675"/>
    <cellStyle name="Normal 17 2 4 5" xfId="7676"/>
    <cellStyle name="Normal 17 2 4 5 2" xfId="7677"/>
    <cellStyle name="Normal 17 2 4 6" xfId="7678"/>
    <cellStyle name="Normal 17 2 4 7" xfId="7679"/>
    <cellStyle name="Normal 17 2 4 8" xfId="7680"/>
    <cellStyle name="Normal 17 2 5" xfId="7681"/>
    <cellStyle name="Normal 17 2 5 2" xfId="7682"/>
    <cellStyle name="Normal 17 2 5 2 2" xfId="7683"/>
    <cellStyle name="Normal 17 2 5 2 2 2" xfId="7684"/>
    <cellStyle name="Normal 17 2 5 2 2 2 2" xfId="7685"/>
    <cellStyle name="Normal 17 2 5 2 2 3" xfId="7686"/>
    <cellStyle name="Normal 17 2 5 2 2 4" xfId="7687"/>
    <cellStyle name="Normal 17 2 5 2 3" xfId="7688"/>
    <cellStyle name="Normal 17 2 5 2 3 2" xfId="7689"/>
    <cellStyle name="Normal 17 2 5 2 4" xfId="7690"/>
    <cellStyle name="Normal 17 2 5 2 5" xfId="7691"/>
    <cellStyle name="Normal 17 2 5 2 6" xfId="7692"/>
    <cellStyle name="Normal 17 2 5 3" xfId="7693"/>
    <cellStyle name="Normal 17 2 5 3 2" xfId="7694"/>
    <cellStyle name="Normal 17 2 5 3 2 2" xfId="7695"/>
    <cellStyle name="Normal 17 2 5 3 3" xfId="7696"/>
    <cellStyle name="Normal 17 2 5 3 4" xfId="7697"/>
    <cellStyle name="Normal 17 2 5 4" xfId="7698"/>
    <cellStyle name="Normal 17 2 5 4 2" xfId="7699"/>
    <cellStyle name="Normal 17 2 5 4 2 2" xfId="7700"/>
    <cellStyle name="Normal 17 2 5 4 3" xfId="7701"/>
    <cellStyle name="Normal 17 2 5 4 4" xfId="7702"/>
    <cellStyle name="Normal 17 2 5 5" xfId="7703"/>
    <cellStyle name="Normal 17 2 5 5 2" xfId="7704"/>
    <cellStyle name="Normal 17 2 5 6" xfId="7705"/>
    <cellStyle name="Normal 17 2 5 7" xfId="7706"/>
    <cellStyle name="Normal 17 2 5 8" xfId="7707"/>
    <cellStyle name="Normal 17 2 6" xfId="7708"/>
    <cellStyle name="Normal 17 2 6 2" xfId="7709"/>
    <cellStyle name="Normal 17 2 6 2 2" xfId="7710"/>
    <cellStyle name="Normal 17 2 6 2 2 2" xfId="7711"/>
    <cellStyle name="Normal 17 2 6 2 2 2 2" xfId="7712"/>
    <cellStyle name="Normal 17 2 6 2 2 3" xfId="7713"/>
    <cellStyle name="Normal 17 2 6 2 2 4" xfId="7714"/>
    <cellStyle name="Normal 17 2 6 2 3" xfId="7715"/>
    <cellStyle name="Normal 17 2 6 2 3 2" xfId="7716"/>
    <cellStyle name="Normal 17 2 6 2 4" xfId="7717"/>
    <cellStyle name="Normal 17 2 6 2 5" xfId="7718"/>
    <cellStyle name="Normal 17 2 6 2 6" xfId="7719"/>
    <cellStyle name="Normal 17 2 6 3" xfId="7720"/>
    <cellStyle name="Normal 17 2 6 3 2" xfId="7721"/>
    <cellStyle name="Normal 17 2 6 3 2 2" xfId="7722"/>
    <cellStyle name="Normal 17 2 6 3 3" xfId="7723"/>
    <cellStyle name="Normal 17 2 6 3 4" xfId="7724"/>
    <cellStyle name="Normal 17 2 6 4" xfId="7725"/>
    <cellStyle name="Normal 17 2 6 4 2" xfId="7726"/>
    <cellStyle name="Normal 17 2 6 4 2 2" xfId="7727"/>
    <cellStyle name="Normal 17 2 6 4 3" xfId="7728"/>
    <cellStyle name="Normal 17 2 6 4 4" xfId="7729"/>
    <cellStyle name="Normal 17 2 6 5" xfId="7730"/>
    <cellStyle name="Normal 17 2 6 5 2" xfId="7731"/>
    <cellStyle name="Normal 17 2 6 6" xfId="7732"/>
    <cellStyle name="Normal 17 2 6 7" xfId="7733"/>
    <cellStyle name="Normal 17 2 6 8" xfId="7734"/>
    <cellStyle name="Normal 17 2 7" xfId="7735"/>
    <cellStyle name="Normal 17 2 7 2" xfId="7736"/>
    <cellStyle name="Normal 17 2 7 2 2" xfId="7737"/>
    <cellStyle name="Normal 17 2 7 2 2 2" xfId="7738"/>
    <cellStyle name="Normal 17 2 7 2 3" xfId="7739"/>
    <cellStyle name="Normal 17 2 7 2 4" xfId="7740"/>
    <cellStyle name="Normal 17 2 7 3" xfId="7741"/>
    <cellStyle name="Normal 17 2 7 3 2" xfId="7742"/>
    <cellStyle name="Normal 17 2 7 4" xfId="7743"/>
    <cellStyle name="Normal 17 2 7 5" xfId="7744"/>
    <cellStyle name="Normal 17 2 7 6" xfId="7745"/>
    <cellStyle name="Normal 17 2 8" xfId="7746"/>
    <cellStyle name="Normal 17 2 8 2" xfId="7747"/>
    <cellStyle name="Normal 17 2 8 2 2" xfId="7748"/>
    <cellStyle name="Normal 17 2 8 2 2 2" xfId="7749"/>
    <cellStyle name="Normal 17 2 8 2 3" xfId="7750"/>
    <cellStyle name="Normal 17 2 8 2 4" xfId="7751"/>
    <cellStyle name="Normal 17 2 8 3" xfId="7752"/>
    <cellStyle name="Normal 17 2 8 3 2" xfId="7753"/>
    <cellStyle name="Normal 17 2 8 4" xfId="7754"/>
    <cellStyle name="Normal 17 2 8 5" xfId="7755"/>
    <cellStyle name="Normal 17 2 8 6" xfId="7756"/>
    <cellStyle name="Normal 17 2 9" xfId="7757"/>
    <cellStyle name="Normal 17 2 9 2" xfId="7758"/>
    <cellStyle name="Normal 17 2 9 2 2" xfId="7759"/>
    <cellStyle name="Normal 17 2 9 3" xfId="7760"/>
    <cellStyle name="Normal 17 2 9 4" xfId="7761"/>
    <cellStyle name="Normal 17 2 9 5" xfId="7762"/>
    <cellStyle name="Normal 17 3" xfId="7763"/>
    <cellStyle name="Normal 17 3 10" xfId="7764"/>
    <cellStyle name="Normal 17 3 10 2" xfId="7765"/>
    <cellStyle name="Normal 17 3 10 2 2" xfId="7766"/>
    <cellStyle name="Normal 17 3 10 3" xfId="7767"/>
    <cellStyle name="Normal 17 3 10 4" xfId="7768"/>
    <cellStyle name="Normal 17 3 11" xfId="7769"/>
    <cellStyle name="Normal 17 3 11 2" xfId="7770"/>
    <cellStyle name="Normal 17 3 12" xfId="7771"/>
    <cellStyle name="Normal 17 3 13" xfId="7772"/>
    <cellStyle name="Normal 17 3 14" xfId="7773"/>
    <cellStyle name="Normal 17 3 2" xfId="7774"/>
    <cellStyle name="Normal 17 3 2 10" xfId="7775"/>
    <cellStyle name="Normal 17 3 2 2" xfId="7776"/>
    <cellStyle name="Normal 17 3 2 2 2" xfId="7777"/>
    <cellStyle name="Normal 17 3 2 2 2 2" xfId="7778"/>
    <cellStyle name="Normal 17 3 2 2 2 2 2" xfId="7779"/>
    <cellStyle name="Normal 17 3 2 2 2 3" xfId="7780"/>
    <cellStyle name="Normal 17 3 2 2 2 4" xfId="7781"/>
    <cellStyle name="Normal 17 3 2 2 3" xfId="7782"/>
    <cellStyle name="Normal 17 3 2 2 3 2" xfId="7783"/>
    <cellStyle name="Normal 17 3 2 2 3 2 2" xfId="7784"/>
    <cellStyle name="Normal 17 3 2 2 3 3" xfId="7785"/>
    <cellStyle name="Normal 17 3 2 2 3 4" xfId="7786"/>
    <cellStyle name="Normal 17 3 2 2 4" xfId="7787"/>
    <cellStyle name="Normal 17 3 2 2 4 2" xfId="7788"/>
    <cellStyle name="Normal 17 3 2 2 5" xfId="7789"/>
    <cellStyle name="Normal 17 3 2 2 6" xfId="7790"/>
    <cellStyle name="Normal 17 3 2 2 7" xfId="7791"/>
    <cellStyle name="Normal 17 3 2 3" xfId="7792"/>
    <cellStyle name="Normal 17 3 2 3 2" xfId="7793"/>
    <cellStyle name="Normal 17 3 2 3 2 2" xfId="7794"/>
    <cellStyle name="Normal 17 3 2 3 3" xfId="7795"/>
    <cellStyle name="Normal 17 3 2 3 4" xfId="7796"/>
    <cellStyle name="Normal 17 3 2 4" xfId="7797"/>
    <cellStyle name="Normal 17 3 2 4 2" xfId="7798"/>
    <cellStyle name="Normal 17 3 2 4 2 2" xfId="7799"/>
    <cellStyle name="Normal 17 3 2 4 3" xfId="7800"/>
    <cellStyle name="Normal 17 3 2 4 4" xfId="7801"/>
    <cellStyle name="Normal 17 3 2 5" xfId="7802"/>
    <cellStyle name="Normal 17 3 2 5 2" xfId="7803"/>
    <cellStyle name="Normal 17 3 2 5 2 2" xfId="7804"/>
    <cellStyle name="Normal 17 3 2 5 3" xfId="7805"/>
    <cellStyle name="Normal 17 3 2 5 4" xfId="7806"/>
    <cellStyle name="Normal 17 3 2 6" xfId="7807"/>
    <cellStyle name="Normal 17 3 2 6 2" xfId="7808"/>
    <cellStyle name="Normal 17 3 2 6 2 2" xfId="7809"/>
    <cellStyle name="Normal 17 3 2 6 3" xfId="7810"/>
    <cellStyle name="Normal 17 3 2 6 4" xfId="7811"/>
    <cellStyle name="Normal 17 3 2 7" xfId="7812"/>
    <cellStyle name="Normal 17 3 2 7 2" xfId="7813"/>
    <cellStyle name="Normal 17 3 2 8" xfId="7814"/>
    <cellStyle name="Normal 17 3 2 9" xfId="7815"/>
    <cellStyle name="Normal 17 3 3" xfId="7816"/>
    <cellStyle name="Normal 17 3 3 2" xfId="7817"/>
    <cellStyle name="Normal 17 3 3 2 2" xfId="7818"/>
    <cellStyle name="Normal 17 3 3 2 2 2" xfId="7819"/>
    <cellStyle name="Normal 17 3 3 2 2 2 2" xfId="7820"/>
    <cellStyle name="Normal 17 3 3 2 2 3" xfId="7821"/>
    <cellStyle name="Normal 17 3 3 2 2 4" xfId="7822"/>
    <cellStyle name="Normal 17 3 3 2 3" xfId="7823"/>
    <cellStyle name="Normal 17 3 3 2 3 2" xfId="7824"/>
    <cellStyle name="Normal 17 3 3 2 3 2 2" xfId="7825"/>
    <cellStyle name="Normal 17 3 3 2 3 3" xfId="7826"/>
    <cellStyle name="Normal 17 3 3 2 3 4" xfId="7827"/>
    <cellStyle name="Normal 17 3 3 2 4" xfId="7828"/>
    <cellStyle name="Normal 17 3 3 2 4 2" xfId="7829"/>
    <cellStyle name="Normal 17 3 3 2 5" xfId="7830"/>
    <cellStyle name="Normal 17 3 3 2 6" xfId="7831"/>
    <cellStyle name="Normal 17 3 3 2 7" xfId="7832"/>
    <cellStyle name="Normal 17 3 3 3" xfId="7833"/>
    <cellStyle name="Normal 17 3 3 3 2" xfId="7834"/>
    <cellStyle name="Normal 17 3 3 3 2 2" xfId="7835"/>
    <cellStyle name="Normal 17 3 3 3 3" xfId="7836"/>
    <cellStyle name="Normal 17 3 3 3 4" xfId="7837"/>
    <cellStyle name="Normal 17 3 3 4" xfId="7838"/>
    <cellStyle name="Normal 17 3 3 4 2" xfId="7839"/>
    <cellStyle name="Normal 17 3 3 4 2 2" xfId="7840"/>
    <cellStyle name="Normal 17 3 3 4 3" xfId="7841"/>
    <cellStyle name="Normal 17 3 3 4 4" xfId="7842"/>
    <cellStyle name="Normal 17 3 3 5" xfId="7843"/>
    <cellStyle name="Normal 17 3 3 5 2" xfId="7844"/>
    <cellStyle name="Normal 17 3 3 6" xfId="7845"/>
    <cellStyle name="Normal 17 3 3 7" xfId="7846"/>
    <cellStyle name="Normal 17 3 3 8" xfId="7847"/>
    <cellStyle name="Normal 17 3 4" xfId="7848"/>
    <cellStyle name="Normal 17 3 4 2" xfId="7849"/>
    <cellStyle name="Normal 17 3 4 2 2" xfId="7850"/>
    <cellStyle name="Normal 17 3 4 2 2 2" xfId="7851"/>
    <cellStyle name="Normal 17 3 4 2 2 2 2" xfId="7852"/>
    <cellStyle name="Normal 17 3 4 2 2 3" xfId="7853"/>
    <cellStyle name="Normal 17 3 4 2 2 4" xfId="7854"/>
    <cellStyle name="Normal 17 3 4 2 3" xfId="7855"/>
    <cellStyle name="Normal 17 3 4 2 3 2" xfId="7856"/>
    <cellStyle name="Normal 17 3 4 2 3 2 2" xfId="7857"/>
    <cellStyle name="Normal 17 3 4 2 3 3" xfId="7858"/>
    <cellStyle name="Normal 17 3 4 2 3 4" xfId="7859"/>
    <cellStyle name="Normal 17 3 4 2 4" xfId="7860"/>
    <cellStyle name="Normal 17 3 4 2 4 2" xfId="7861"/>
    <cellStyle name="Normal 17 3 4 2 5" xfId="7862"/>
    <cellStyle name="Normal 17 3 4 2 6" xfId="7863"/>
    <cellStyle name="Normal 17 3 4 2 7" xfId="7864"/>
    <cellStyle name="Normal 17 3 4 3" xfId="7865"/>
    <cellStyle name="Normal 17 3 4 3 2" xfId="7866"/>
    <cellStyle name="Normal 17 3 4 3 2 2" xfId="7867"/>
    <cellStyle name="Normal 17 3 4 3 3" xfId="7868"/>
    <cellStyle name="Normal 17 3 4 3 4" xfId="7869"/>
    <cellStyle name="Normal 17 3 4 4" xfId="7870"/>
    <cellStyle name="Normal 17 3 4 4 2" xfId="7871"/>
    <cellStyle name="Normal 17 3 4 4 2 2" xfId="7872"/>
    <cellStyle name="Normal 17 3 4 4 3" xfId="7873"/>
    <cellStyle name="Normal 17 3 4 4 4" xfId="7874"/>
    <cellStyle name="Normal 17 3 4 5" xfId="7875"/>
    <cellStyle name="Normal 17 3 4 5 2" xfId="7876"/>
    <cellStyle name="Normal 17 3 4 6" xfId="7877"/>
    <cellStyle name="Normal 17 3 4 7" xfId="7878"/>
    <cellStyle name="Normal 17 3 4 8" xfId="7879"/>
    <cellStyle name="Normal 17 3 5" xfId="7880"/>
    <cellStyle name="Normal 17 3 5 2" xfId="7881"/>
    <cellStyle name="Normal 17 3 5 2 2" xfId="7882"/>
    <cellStyle name="Normal 17 3 5 2 2 2" xfId="7883"/>
    <cellStyle name="Normal 17 3 5 2 2 2 2" xfId="7884"/>
    <cellStyle name="Normal 17 3 5 2 2 3" xfId="7885"/>
    <cellStyle name="Normal 17 3 5 2 2 4" xfId="7886"/>
    <cellStyle name="Normal 17 3 5 2 3" xfId="7887"/>
    <cellStyle name="Normal 17 3 5 2 3 2" xfId="7888"/>
    <cellStyle name="Normal 17 3 5 2 4" xfId="7889"/>
    <cellStyle name="Normal 17 3 5 2 5" xfId="7890"/>
    <cellStyle name="Normal 17 3 5 2 6" xfId="7891"/>
    <cellStyle name="Normal 17 3 5 3" xfId="7892"/>
    <cellStyle name="Normal 17 3 5 3 2" xfId="7893"/>
    <cellStyle name="Normal 17 3 5 3 2 2" xfId="7894"/>
    <cellStyle name="Normal 17 3 5 3 3" xfId="7895"/>
    <cellStyle name="Normal 17 3 5 3 4" xfId="7896"/>
    <cellStyle name="Normal 17 3 5 4" xfId="7897"/>
    <cellStyle name="Normal 17 3 5 4 2" xfId="7898"/>
    <cellStyle name="Normal 17 3 5 4 2 2" xfId="7899"/>
    <cellStyle name="Normal 17 3 5 4 3" xfId="7900"/>
    <cellStyle name="Normal 17 3 5 4 4" xfId="7901"/>
    <cellStyle name="Normal 17 3 5 5" xfId="7902"/>
    <cellStyle name="Normal 17 3 5 5 2" xfId="7903"/>
    <cellStyle name="Normal 17 3 5 6" xfId="7904"/>
    <cellStyle name="Normal 17 3 5 7" xfId="7905"/>
    <cellStyle name="Normal 17 3 5 8" xfId="7906"/>
    <cellStyle name="Normal 17 3 6" xfId="7907"/>
    <cellStyle name="Normal 17 3 6 2" xfId="7908"/>
    <cellStyle name="Normal 17 3 6 2 2" xfId="7909"/>
    <cellStyle name="Normal 17 3 6 2 2 2" xfId="7910"/>
    <cellStyle name="Normal 17 3 6 2 2 2 2" xfId="7911"/>
    <cellStyle name="Normal 17 3 6 2 2 3" xfId="7912"/>
    <cellStyle name="Normal 17 3 6 2 2 4" xfId="7913"/>
    <cellStyle name="Normal 17 3 6 2 3" xfId="7914"/>
    <cellStyle name="Normal 17 3 6 2 3 2" xfId="7915"/>
    <cellStyle name="Normal 17 3 6 2 4" xfId="7916"/>
    <cellStyle name="Normal 17 3 6 2 5" xfId="7917"/>
    <cellStyle name="Normal 17 3 6 2 6" xfId="7918"/>
    <cellStyle name="Normal 17 3 6 3" xfId="7919"/>
    <cellStyle name="Normal 17 3 6 3 2" xfId="7920"/>
    <cellStyle name="Normal 17 3 6 3 2 2" xfId="7921"/>
    <cellStyle name="Normal 17 3 6 3 3" xfId="7922"/>
    <cellStyle name="Normal 17 3 6 3 4" xfId="7923"/>
    <cellStyle name="Normal 17 3 6 4" xfId="7924"/>
    <cellStyle name="Normal 17 3 6 4 2" xfId="7925"/>
    <cellStyle name="Normal 17 3 6 4 2 2" xfId="7926"/>
    <cellStyle name="Normal 17 3 6 4 3" xfId="7927"/>
    <cellStyle name="Normal 17 3 6 4 4" xfId="7928"/>
    <cellStyle name="Normal 17 3 6 5" xfId="7929"/>
    <cellStyle name="Normal 17 3 6 5 2" xfId="7930"/>
    <cellStyle name="Normal 17 3 6 6" xfId="7931"/>
    <cellStyle name="Normal 17 3 6 7" xfId="7932"/>
    <cellStyle name="Normal 17 3 6 8" xfId="7933"/>
    <cellStyle name="Normal 17 3 7" xfId="7934"/>
    <cellStyle name="Normal 17 3 7 2" xfId="7935"/>
    <cellStyle name="Normal 17 3 7 2 2" xfId="7936"/>
    <cellStyle name="Normal 17 3 7 2 2 2" xfId="7937"/>
    <cellStyle name="Normal 17 3 7 2 3" xfId="7938"/>
    <cellStyle name="Normal 17 3 7 2 4" xfId="7939"/>
    <cellStyle name="Normal 17 3 7 3" xfId="7940"/>
    <cellStyle name="Normal 17 3 7 3 2" xfId="7941"/>
    <cellStyle name="Normal 17 3 7 4" xfId="7942"/>
    <cellStyle name="Normal 17 3 7 5" xfId="7943"/>
    <cellStyle name="Normal 17 3 7 6" xfId="7944"/>
    <cellStyle name="Normal 17 3 8" xfId="7945"/>
    <cellStyle name="Normal 17 3 8 2" xfId="7946"/>
    <cellStyle name="Normal 17 3 8 2 2" xfId="7947"/>
    <cellStyle name="Normal 17 3 8 2 2 2" xfId="7948"/>
    <cellStyle name="Normal 17 3 8 2 3" xfId="7949"/>
    <cellStyle name="Normal 17 3 8 2 4" xfId="7950"/>
    <cellStyle name="Normal 17 3 8 3" xfId="7951"/>
    <cellStyle name="Normal 17 3 8 3 2" xfId="7952"/>
    <cellStyle name="Normal 17 3 8 4" xfId="7953"/>
    <cellStyle name="Normal 17 3 8 5" xfId="7954"/>
    <cellStyle name="Normal 17 3 8 6" xfId="7955"/>
    <cellStyle name="Normal 17 3 9" xfId="7956"/>
    <cellStyle name="Normal 17 3 9 2" xfId="7957"/>
    <cellStyle name="Normal 17 3 9 2 2" xfId="7958"/>
    <cellStyle name="Normal 17 3 9 3" xfId="7959"/>
    <cellStyle name="Normal 17 3 9 4" xfId="7960"/>
    <cellStyle name="Normal 17 3 9 5" xfId="7961"/>
    <cellStyle name="Normal 17 4" xfId="7962"/>
    <cellStyle name="Normal 17 4 10" xfId="7963"/>
    <cellStyle name="Normal 17 4 10 2" xfId="7964"/>
    <cellStyle name="Normal 17 4 11" xfId="7965"/>
    <cellStyle name="Normal 17 4 12" xfId="7966"/>
    <cellStyle name="Normal 17 4 13" xfId="7967"/>
    <cellStyle name="Normal 17 4 2" xfId="7968"/>
    <cellStyle name="Normal 17 4 2 2" xfId="7969"/>
    <cellStyle name="Normal 17 4 2 2 2" xfId="7970"/>
    <cellStyle name="Normal 17 4 2 2 2 2" xfId="7971"/>
    <cellStyle name="Normal 17 4 2 2 2 2 2" xfId="7972"/>
    <cellStyle name="Normal 17 4 2 2 2 3" xfId="7973"/>
    <cellStyle name="Normal 17 4 2 2 2 4" xfId="7974"/>
    <cellStyle name="Normal 17 4 2 2 3" xfId="7975"/>
    <cellStyle name="Normal 17 4 2 2 3 2" xfId="7976"/>
    <cellStyle name="Normal 17 4 2 2 3 2 2" xfId="7977"/>
    <cellStyle name="Normal 17 4 2 2 3 3" xfId="7978"/>
    <cellStyle name="Normal 17 4 2 2 3 4" xfId="7979"/>
    <cellStyle name="Normal 17 4 2 2 4" xfId="7980"/>
    <cellStyle name="Normal 17 4 2 2 4 2" xfId="7981"/>
    <cellStyle name="Normal 17 4 2 2 5" xfId="7982"/>
    <cellStyle name="Normal 17 4 2 2 6" xfId="7983"/>
    <cellStyle name="Normal 17 4 2 2 7" xfId="7984"/>
    <cellStyle name="Normal 17 4 2 3" xfId="7985"/>
    <cellStyle name="Normal 17 4 2 3 2" xfId="7986"/>
    <cellStyle name="Normal 17 4 2 3 2 2" xfId="7987"/>
    <cellStyle name="Normal 17 4 2 3 3" xfId="7988"/>
    <cellStyle name="Normal 17 4 2 3 4" xfId="7989"/>
    <cellStyle name="Normal 17 4 2 4" xfId="7990"/>
    <cellStyle name="Normal 17 4 2 4 2" xfId="7991"/>
    <cellStyle name="Normal 17 4 2 4 2 2" xfId="7992"/>
    <cellStyle name="Normal 17 4 2 4 3" xfId="7993"/>
    <cellStyle name="Normal 17 4 2 4 4" xfId="7994"/>
    <cellStyle name="Normal 17 4 2 5" xfId="7995"/>
    <cellStyle name="Normal 17 4 2 5 2" xfId="7996"/>
    <cellStyle name="Normal 17 4 2 6" xfId="7997"/>
    <cellStyle name="Normal 17 4 2 7" xfId="7998"/>
    <cellStyle name="Normal 17 4 2 8" xfId="7999"/>
    <cellStyle name="Normal 17 4 3" xfId="8000"/>
    <cellStyle name="Normal 17 4 3 2" xfId="8001"/>
    <cellStyle name="Normal 17 4 3 2 2" xfId="8002"/>
    <cellStyle name="Normal 17 4 3 2 2 2" xfId="8003"/>
    <cellStyle name="Normal 17 4 3 2 2 2 2" xfId="8004"/>
    <cellStyle name="Normal 17 4 3 2 2 3" xfId="8005"/>
    <cellStyle name="Normal 17 4 3 2 2 4" xfId="8006"/>
    <cellStyle name="Normal 17 4 3 2 3" xfId="8007"/>
    <cellStyle name="Normal 17 4 3 2 3 2" xfId="8008"/>
    <cellStyle name="Normal 17 4 3 2 3 2 2" xfId="8009"/>
    <cellStyle name="Normal 17 4 3 2 3 3" xfId="8010"/>
    <cellStyle name="Normal 17 4 3 2 3 4" xfId="8011"/>
    <cellStyle name="Normal 17 4 3 2 4" xfId="8012"/>
    <cellStyle name="Normal 17 4 3 2 4 2" xfId="8013"/>
    <cellStyle name="Normal 17 4 3 2 5" xfId="8014"/>
    <cellStyle name="Normal 17 4 3 2 6" xfId="8015"/>
    <cellStyle name="Normal 17 4 3 2 7" xfId="8016"/>
    <cellStyle name="Normal 17 4 3 3" xfId="8017"/>
    <cellStyle name="Normal 17 4 3 3 2" xfId="8018"/>
    <cellStyle name="Normal 17 4 3 3 2 2" xfId="8019"/>
    <cellStyle name="Normal 17 4 3 3 3" xfId="8020"/>
    <cellStyle name="Normal 17 4 3 3 4" xfId="8021"/>
    <cellStyle name="Normal 17 4 3 4" xfId="8022"/>
    <cellStyle name="Normal 17 4 3 4 2" xfId="8023"/>
    <cellStyle name="Normal 17 4 3 4 2 2" xfId="8024"/>
    <cellStyle name="Normal 17 4 3 4 3" xfId="8025"/>
    <cellStyle name="Normal 17 4 3 4 4" xfId="8026"/>
    <cellStyle name="Normal 17 4 3 5" xfId="8027"/>
    <cellStyle name="Normal 17 4 3 5 2" xfId="8028"/>
    <cellStyle name="Normal 17 4 3 6" xfId="8029"/>
    <cellStyle name="Normal 17 4 3 7" xfId="8030"/>
    <cellStyle name="Normal 17 4 3 8" xfId="8031"/>
    <cellStyle name="Normal 17 4 4" xfId="8032"/>
    <cellStyle name="Normal 17 4 4 2" xfId="8033"/>
    <cellStyle name="Normal 17 4 4 2 2" xfId="8034"/>
    <cellStyle name="Normal 17 4 4 2 2 2" xfId="8035"/>
    <cellStyle name="Normal 17 4 4 2 2 2 2" xfId="8036"/>
    <cellStyle name="Normal 17 4 4 2 2 3" xfId="8037"/>
    <cellStyle name="Normal 17 4 4 2 2 4" xfId="8038"/>
    <cellStyle name="Normal 17 4 4 2 3" xfId="8039"/>
    <cellStyle name="Normal 17 4 4 2 3 2" xfId="8040"/>
    <cellStyle name="Normal 17 4 4 2 4" xfId="8041"/>
    <cellStyle name="Normal 17 4 4 2 5" xfId="8042"/>
    <cellStyle name="Normal 17 4 4 2 6" xfId="8043"/>
    <cellStyle name="Normal 17 4 4 3" xfId="8044"/>
    <cellStyle name="Normal 17 4 4 3 2" xfId="8045"/>
    <cellStyle name="Normal 17 4 4 3 2 2" xfId="8046"/>
    <cellStyle name="Normal 17 4 4 3 3" xfId="8047"/>
    <cellStyle name="Normal 17 4 4 3 4" xfId="8048"/>
    <cellStyle name="Normal 17 4 4 4" xfId="8049"/>
    <cellStyle name="Normal 17 4 4 4 2" xfId="8050"/>
    <cellStyle name="Normal 17 4 4 4 2 2" xfId="8051"/>
    <cellStyle name="Normal 17 4 4 4 3" xfId="8052"/>
    <cellStyle name="Normal 17 4 4 4 4" xfId="8053"/>
    <cellStyle name="Normal 17 4 4 5" xfId="8054"/>
    <cellStyle name="Normal 17 4 4 5 2" xfId="8055"/>
    <cellStyle name="Normal 17 4 4 6" xfId="8056"/>
    <cellStyle name="Normal 17 4 4 7" xfId="8057"/>
    <cellStyle name="Normal 17 4 4 8" xfId="8058"/>
    <cellStyle name="Normal 17 4 5" xfId="8059"/>
    <cellStyle name="Normal 17 4 5 2" xfId="8060"/>
    <cellStyle name="Normal 17 4 5 2 2" xfId="8061"/>
    <cellStyle name="Normal 17 4 5 2 2 2" xfId="8062"/>
    <cellStyle name="Normal 17 4 5 2 2 2 2" xfId="8063"/>
    <cellStyle name="Normal 17 4 5 2 2 3" xfId="8064"/>
    <cellStyle name="Normal 17 4 5 2 2 4" xfId="8065"/>
    <cellStyle name="Normal 17 4 5 2 3" xfId="8066"/>
    <cellStyle name="Normal 17 4 5 2 3 2" xfId="8067"/>
    <cellStyle name="Normal 17 4 5 2 4" xfId="8068"/>
    <cellStyle name="Normal 17 4 5 2 5" xfId="8069"/>
    <cellStyle name="Normal 17 4 5 2 6" xfId="8070"/>
    <cellStyle name="Normal 17 4 5 3" xfId="8071"/>
    <cellStyle name="Normal 17 4 5 3 2" xfId="8072"/>
    <cellStyle name="Normal 17 4 5 3 2 2" xfId="8073"/>
    <cellStyle name="Normal 17 4 5 3 3" xfId="8074"/>
    <cellStyle name="Normal 17 4 5 3 4" xfId="8075"/>
    <cellStyle name="Normal 17 4 5 4" xfId="8076"/>
    <cellStyle name="Normal 17 4 5 4 2" xfId="8077"/>
    <cellStyle name="Normal 17 4 5 4 2 2" xfId="8078"/>
    <cellStyle name="Normal 17 4 5 4 3" xfId="8079"/>
    <cellStyle name="Normal 17 4 5 4 4" xfId="8080"/>
    <cellStyle name="Normal 17 4 5 5" xfId="8081"/>
    <cellStyle name="Normal 17 4 5 5 2" xfId="8082"/>
    <cellStyle name="Normal 17 4 5 6" xfId="8083"/>
    <cellStyle name="Normal 17 4 5 7" xfId="8084"/>
    <cellStyle name="Normal 17 4 5 8" xfId="8085"/>
    <cellStyle name="Normal 17 4 6" xfId="8086"/>
    <cellStyle name="Normal 17 4 6 2" xfId="8087"/>
    <cellStyle name="Normal 17 4 6 2 2" xfId="8088"/>
    <cellStyle name="Normal 17 4 6 2 2 2" xfId="8089"/>
    <cellStyle name="Normal 17 4 6 2 3" xfId="8090"/>
    <cellStyle name="Normal 17 4 6 2 4" xfId="8091"/>
    <cellStyle name="Normal 17 4 6 3" xfId="8092"/>
    <cellStyle name="Normal 17 4 6 3 2" xfId="8093"/>
    <cellStyle name="Normal 17 4 6 4" xfId="8094"/>
    <cellStyle name="Normal 17 4 6 5" xfId="8095"/>
    <cellStyle name="Normal 17 4 6 6" xfId="8096"/>
    <cellStyle name="Normal 17 4 7" xfId="8097"/>
    <cellStyle name="Normal 17 4 7 2" xfId="8098"/>
    <cellStyle name="Normal 17 4 7 2 2" xfId="8099"/>
    <cellStyle name="Normal 17 4 7 2 2 2" xfId="8100"/>
    <cellStyle name="Normal 17 4 7 2 3" xfId="8101"/>
    <cellStyle name="Normal 17 4 7 2 4" xfId="8102"/>
    <cellStyle name="Normal 17 4 7 3" xfId="8103"/>
    <cellStyle name="Normal 17 4 7 3 2" xfId="8104"/>
    <cellStyle name="Normal 17 4 7 4" xfId="8105"/>
    <cellStyle name="Normal 17 4 7 5" xfId="8106"/>
    <cellStyle name="Normal 17 4 7 6" xfId="8107"/>
    <cellStyle name="Normal 17 4 8" xfId="8108"/>
    <cellStyle name="Normal 17 4 8 2" xfId="8109"/>
    <cellStyle name="Normal 17 4 8 2 2" xfId="8110"/>
    <cellStyle name="Normal 17 4 8 3" xfId="8111"/>
    <cellStyle name="Normal 17 4 8 4" xfId="8112"/>
    <cellStyle name="Normal 17 4 8 5" xfId="8113"/>
    <cellStyle name="Normal 17 4 9" xfId="8114"/>
    <cellStyle name="Normal 17 4 9 2" xfId="8115"/>
    <cellStyle name="Normal 17 4 9 2 2" xfId="8116"/>
    <cellStyle name="Normal 17 4 9 3" xfId="8117"/>
    <cellStyle name="Normal 17 4 9 4" xfId="8118"/>
    <cellStyle name="Normal 17 5" xfId="8119"/>
    <cellStyle name="Normal 17 5 2" xfId="8120"/>
    <cellStyle name="Normal 17 5 2 2" xfId="8121"/>
    <cellStyle name="Normal 17 5 2 2 2" xfId="8122"/>
    <cellStyle name="Normal 17 5 2 2 2 2" xfId="8123"/>
    <cellStyle name="Normal 17 5 2 2 3" xfId="8124"/>
    <cellStyle name="Normal 17 5 2 2 4" xfId="8125"/>
    <cellStyle name="Normal 17 5 2 3" xfId="8126"/>
    <cellStyle name="Normal 17 5 2 3 2" xfId="8127"/>
    <cellStyle name="Normal 17 5 2 3 2 2" xfId="8128"/>
    <cellStyle name="Normal 17 5 2 3 3" xfId="8129"/>
    <cellStyle name="Normal 17 5 2 3 4" xfId="8130"/>
    <cellStyle name="Normal 17 5 2 4" xfId="8131"/>
    <cellStyle name="Normal 17 5 2 4 2" xfId="8132"/>
    <cellStyle name="Normal 17 5 2 5" xfId="8133"/>
    <cellStyle name="Normal 17 5 2 6" xfId="8134"/>
    <cellStyle name="Normal 17 5 2 7" xfId="8135"/>
    <cellStyle name="Normal 17 5 3" xfId="8136"/>
    <cellStyle name="Normal 17 5 3 2" xfId="8137"/>
    <cellStyle name="Normal 17 5 3 2 2" xfId="8138"/>
    <cellStyle name="Normal 17 5 3 3" xfId="8139"/>
    <cellStyle name="Normal 17 5 3 4" xfId="8140"/>
    <cellStyle name="Normal 17 5 4" xfId="8141"/>
    <cellStyle name="Normal 17 5 4 2" xfId="8142"/>
    <cellStyle name="Normal 17 5 4 2 2" xfId="8143"/>
    <cellStyle name="Normal 17 5 4 3" xfId="8144"/>
    <cellStyle name="Normal 17 5 4 4" xfId="8145"/>
    <cellStyle name="Normal 17 5 5" xfId="8146"/>
    <cellStyle name="Normal 17 5 5 2" xfId="8147"/>
    <cellStyle name="Normal 17 5 6" xfId="8148"/>
    <cellStyle name="Normal 17 5 7" xfId="8149"/>
    <cellStyle name="Normal 17 5 8" xfId="8150"/>
    <cellStyle name="Normal 17 6" xfId="8151"/>
    <cellStyle name="Normal 17 6 2" xfId="8152"/>
    <cellStyle name="Normal 17 6 2 2" xfId="8153"/>
    <cellStyle name="Normal 17 6 2 2 2" xfId="8154"/>
    <cellStyle name="Normal 17 6 2 2 2 2" xfId="8155"/>
    <cellStyle name="Normal 17 6 2 2 3" xfId="8156"/>
    <cellStyle name="Normal 17 6 2 2 4" xfId="8157"/>
    <cellStyle name="Normal 17 6 2 3" xfId="8158"/>
    <cellStyle name="Normal 17 6 2 3 2" xfId="8159"/>
    <cellStyle name="Normal 17 6 2 3 2 2" xfId="8160"/>
    <cellStyle name="Normal 17 6 2 3 3" xfId="8161"/>
    <cellStyle name="Normal 17 6 2 3 4" xfId="8162"/>
    <cellStyle name="Normal 17 6 2 4" xfId="8163"/>
    <cellStyle name="Normal 17 6 2 4 2" xfId="8164"/>
    <cellStyle name="Normal 17 6 2 5" xfId="8165"/>
    <cellStyle name="Normal 17 6 2 6" xfId="8166"/>
    <cellStyle name="Normal 17 6 2 7" xfId="8167"/>
    <cellStyle name="Normal 17 6 3" xfId="8168"/>
    <cellStyle name="Normal 17 6 3 2" xfId="8169"/>
    <cellStyle name="Normal 17 6 3 2 2" xfId="8170"/>
    <cellStyle name="Normal 17 6 3 3" xfId="8171"/>
    <cellStyle name="Normal 17 6 3 4" xfId="8172"/>
    <cellStyle name="Normal 17 6 4" xfId="8173"/>
    <cellStyle name="Normal 17 6 4 2" xfId="8174"/>
    <cellStyle name="Normal 17 6 4 2 2" xfId="8175"/>
    <cellStyle name="Normal 17 6 4 3" xfId="8176"/>
    <cellStyle name="Normal 17 6 4 4" xfId="8177"/>
    <cellStyle name="Normal 17 6 5" xfId="8178"/>
    <cellStyle name="Normal 17 6 5 2" xfId="8179"/>
    <cellStyle name="Normal 17 6 6" xfId="8180"/>
    <cellStyle name="Normal 17 6 7" xfId="8181"/>
    <cellStyle name="Normal 17 6 8" xfId="8182"/>
    <cellStyle name="Normal 17 7" xfId="8183"/>
    <cellStyle name="Normal 17 7 2" xfId="8184"/>
    <cellStyle name="Normal 17 7 2 2" xfId="8185"/>
    <cellStyle name="Normal 17 7 2 2 2" xfId="8186"/>
    <cellStyle name="Normal 17 7 2 2 2 2" xfId="8187"/>
    <cellStyle name="Normal 17 7 2 2 3" xfId="8188"/>
    <cellStyle name="Normal 17 7 2 2 4" xfId="8189"/>
    <cellStyle name="Normal 17 7 2 3" xfId="8190"/>
    <cellStyle name="Normal 17 7 2 3 2" xfId="8191"/>
    <cellStyle name="Normal 17 7 2 4" xfId="8192"/>
    <cellStyle name="Normal 17 7 2 5" xfId="8193"/>
    <cellStyle name="Normal 17 7 2 6" xfId="8194"/>
    <cellStyle name="Normal 17 7 3" xfId="8195"/>
    <cellStyle name="Normal 17 7 3 2" xfId="8196"/>
    <cellStyle name="Normal 17 7 3 2 2" xfId="8197"/>
    <cellStyle name="Normal 17 7 3 3" xfId="8198"/>
    <cellStyle name="Normal 17 7 3 4" xfId="8199"/>
    <cellStyle name="Normal 17 7 4" xfId="8200"/>
    <cellStyle name="Normal 17 7 4 2" xfId="8201"/>
    <cellStyle name="Normal 17 7 4 2 2" xfId="8202"/>
    <cellStyle name="Normal 17 7 4 3" xfId="8203"/>
    <cellStyle name="Normal 17 7 4 4" xfId="8204"/>
    <cellStyle name="Normal 17 7 5" xfId="8205"/>
    <cellStyle name="Normal 17 7 5 2" xfId="8206"/>
    <cellStyle name="Normal 17 7 6" xfId="8207"/>
    <cellStyle name="Normal 17 7 7" xfId="8208"/>
    <cellStyle name="Normal 17 7 8" xfId="8209"/>
    <cellStyle name="Normal 17 8" xfId="8210"/>
    <cellStyle name="Normal 17 8 2" xfId="8211"/>
    <cellStyle name="Normal 17 8 2 2" xfId="8212"/>
    <cellStyle name="Normal 17 8 2 2 2" xfId="8213"/>
    <cellStyle name="Normal 17 8 2 2 2 2" xfId="8214"/>
    <cellStyle name="Normal 17 8 2 2 3" xfId="8215"/>
    <cellStyle name="Normal 17 8 2 2 4" xfId="8216"/>
    <cellStyle name="Normal 17 8 2 3" xfId="8217"/>
    <cellStyle name="Normal 17 8 2 3 2" xfId="8218"/>
    <cellStyle name="Normal 17 8 2 4" xfId="8219"/>
    <cellStyle name="Normal 17 8 2 5" xfId="8220"/>
    <cellStyle name="Normal 17 8 2 6" xfId="8221"/>
    <cellStyle name="Normal 17 8 3" xfId="8222"/>
    <cellStyle name="Normal 17 8 3 2" xfId="8223"/>
    <cellStyle name="Normal 17 8 3 2 2" xfId="8224"/>
    <cellStyle name="Normal 17 8 3 3" xfId="8225"/>
    <cellStyle name="Normal 17 8 3 4" xfId="8226"/>
    <cellStyle name="Normal 17 8 4" xfId="8227"/>
    <cellStyle name="Normal 17 8 4 2" xfId="8228"/>
    <cellStyle name="Normal 17 8 4 2 2" xfId="8229"/>
    <cellStyle name="Normal 17 8 4 3" xfId="8230"/>
    <cellStyle name="Normal 17 8 4 4" xfId="8231"/>
    <cellStyle name="Normal 17 8 5" xfId="8232"/>
    <cellStyle name="Normal 17 8 5 2" xfId="8233"/>
    <cellStyle name="Normal 17 8 6" xfId="8234"/>
    <cellStyle name="Normal 17 8 7" xfId="8235"/>
    <cellStyle name="Normal 17 8 8" xfId="8236"/>
    <cellStyle name="Normal 17 9" xfId="8237"/>
    <cellStyle name="Normal 17 9 2" xfId="8238"/>
    <cellStyle name="Normal 17 9 2 2" xfId="8239"/>
    <cellStyle name="Normal 17 9 2 2 2" xfId="8240"/>
    <cellStyle name="Normal 17 9 2 3" xfId="8241"/>
    <cellStyle name="Normal 17 9 2 4" xfId="8242"/>
    <cellStyle name="Normal 17 9 3" xfId="8243"/>
    <cellStyle name="Normal 17 9 3 2" xfId="8244"/>
    <cellStyle name="Normal 17 9 4" xfId="8245"/>
    <cellStyle name="Normal 17 9 5" xfId="8246"/>
    <cellStyle name="Normal 17 9 6" xfId="8247"/>
    <cellStyle name="Normal 18" xfId="8248"/>
    <cellStyle name="Normal 18 10" xfId="8249"/>
    <cellStyle name="Normal 18 10 2" xfId="8250"/>
    <cellStyle name="Normal 18 10 2 2" xfId="8251"/>
    <cellStyle name="Normal 18 10 3" xfId="8252"/>
    <cellStyle name="Normal 18 10 4" xfId="8253"/>
    <cellStyle name="Normal 18 11" xfId="8254"/>
    <cellStyle name="Normal 18 11 2" xfId="8255"/>
    <cellStyle name="Normal 18 12" xfId="8256"/>
    <cellStyle name="Normal 18 13" xfId="8257"/>
    <cellStyle name="Normal 18 14" xfId="8258"/>
    <cellStyle name="Normal 18 15" xfId="8259"/>
    <cellStyle name="Normal 18 16" xfId="8260"/>
    <cellStyle name="Normal 18 2" xfId="8261"/>
    <cellStyle name="Normal 18 2 10" xfId="8262"/>
    <cellStyle name="Normal 18 2 11" xfId="8263"/>
    <cellStyle name="Normal 18 2 2" xfId="8264"/>
    <cellStyle name="Normal 18 2 2 2" xfId="8265"/>
    <cellStyle name="Normal 18 2 2 2 2" xfId="8266"/>
    <cellStyle name="Normal 18 2 2 2 2 2" xfId="8267"/>
    <cellStyle name="Normal 18 2 2 2 3" xfId="8268"/>
    <cellStyle name="Normal 18 2 2 2 4" xfId="8269"/>
    <cellStyle name="Normal 18 2 2 3" xfId="8270"/>
    <cellStyle name="Normal 18 2 2 3 2" xfId="8271"/>
    <cellStyle name="Normal 18 2 2 3 2 2" xfId="8272"/>
    <cellStyle name="Normal 18 2 2 3 3" xfId="8273"/>
    <cellStyle name="Normal 18 2 2 3 4" xfId="8274"/>
    <cellStyle name="Normal 18 2 2 4" xfId="8275"/>
    <cellStyle name="Normal 18 2 2 4 2" xfId="8276"/>
    <cellStyle name="Normal 18 2 2 5" xfId="8277"/>
    <cellStyle name="Normal 18 2 2 6" xfId="8278"/>
    <cellStyle name="Normal 18 2 2 7" xfId="8279"/>
    <cellStyle name="Normal 18 2 3" xfId="8280"/>
    <cellStyle name="Normal 18 2 3 2" xfId="8281"/>
    <cellStyle name="Normal 18 2 3 2 2" xfId="8282"/>
    <cellStyle name="Normal 18 2 3 3" xfId="8283"/>
    <cellStyle name="Normal 18 2 3 4" xfId="8284"/>
    <cellStyle name="Normal 18 2 4" xfId="8285"/>
    <cellStyle name="Normal 18 2 4 2" xfId="8286"/>
    <cellStyle name="Normal 18 2 4 2 2" xfId="8287"/>
    <cellStyle name="Normal 18 2 4 3" xfId="8288"/>
    <cellStyle name="Normal 18 2 4 4" xfId="8289"/>
    <cellStyle name="Normal 18 2 5" xfId="8290"/>
    <cellStyle name="Normal 18 2 5 2" xfId="8291"/>
    <cellStyle name="Normal 18 2 5 2 2" xfId="8292"/>
    <cellStyle name="Normal 18 2 5 3" xfId="8293"/>
    <cellStyle name="Normal 18 2 5 4" xfId="8294"/>
    <cellStyle name="Normal 18 2 6" xfId="8295"/>
    <cellStyle name="Normal 18 2 6 2" xfId="8296"/>
    <cellStyle name="Normal 18 2 6 2 2" xfId="8297"/>
    <cellStyle name="Normal 18 2 6 3" xfId="8298"/>
    <cellStyle name="Normal 18 2 6 4" xfId="8299"/>
    <cellStyle name="Normal 18 2 7" xfId="8300"/>
    <cellStyle name="Normal 18 2 7 2" xfId="8301"/>
    <cellStyle name="Normal 18 2 8" xfId="8302"/>
    <cellStyle name="Normal 18 2 9" xfId="8303"/>
    <cellStyle name="Normal 18 3" xfId="8304"/>
    <cellStyle name="Normal 18 3 2" xfId="8305"/>
    <cellStyle name="Normal 18 3 2 2" xfId="8306"/>
    <cellStyle name="Normal 18 3 2 2 2" xfId="8307"/>
    <cellStyle name="Normal 18 3 2 2 2 2" xfId="8308"/>
    <cellStyle name="Normal 18 3 2 2 3" xfId="8309"/>
    <cellStyle name="Normal 18 3 2 2 4" xfId="8310"/>
    <cellStyle name="Normal 18 3 2 3" xfId="8311"/>
    <cellStyle name="Normal 18 3 2 3 2" xfId="8312"/>
    <cellStyle name="Normal 18 3 2 3 2 2" xfId="8313"/>
    <cellStyle name="Normal 18 3 2 3 3" xfId="8314"/>
    <cellStyle name="Normal 18 3 2 3 4" xfId="8315"/>
    <cellStyle name="Normal 18 3 2 4" xfId="8316"/>
    <cellStyle name="Normal 18 3 2 4 2" xfId="8317"/>
    <cellStyle name="Normal 18 3 2 5" xfId="8318"/>
    <cellStyle name="Normal 18 3 2 6" xfId="8319"/>
    <cellStyle name="Normal 18 3 2 7" xfId="8320"/>
    <cellStyle name="Normal 18 3 3" xfId="8321"/>
    <cellStyle name="Normal 18 3 3 2" xfId="8322"/>
    <cellStyle name="Normal 18 3 3 2 2" xfId="8323"/>
    <cellStyle name="Normal 18 3 3 3" xfId="8324"/>
    <cellStyle name="Normal 18 3 3 4" xfId="8325"/>
    <cellStyle name="Normal 18 3 4" xfId="8326"/>
    <cellStyle name="Normal 18 3 4 2" xfId="8327"/>
    <cellStyle name="Normal 18 3 4 2 2" xfId="8328"/>
    <cellStyle name="Normal 18 3 4 3" xfId="8329"/>
    <cellStyle name="Normal 18 3 4 4" xfId="8330"/>
    <cellStyle name="Normal 18 3 5" xfId="8331"/>
    <cellStyle name="Normal 18 3 5 2" xfId="8332"/>
    <cellStyle name="Normal 18 3 6" xfId="8333"/>
    <cellStyle name="Normal 18 3 7" xfId="8334"/>
    <cellStyle name="Normal 18 3 8" xfId="8335"/>
    <cellStyle name="Normal 18 4" xfId="8336"/>
    <cellStyle name="Normal 18 4 2" xfId="8337"/>
    <cellStyle name="Normal 18 4 2 2" xfId="8338"/>
    <cellStyle name="Normal 18 4 2 2 2" xfId="8339"/>
    <cellStyle name="Normal 18 4 2 2 2 2" xfId="8340"/>
    <cellStyle name="Normal 18 4 2 2 3" xfId="8341"/>
    <cellStyle name="Normal 18 4 2 2 4" xfId="8342"/>
    <cellStyle name="Normal 18 4 2 3" xfId="8343"/>
    <cellStyle name="Normal 18 4 2 3 2" xfId="8344"/>
    <cellStyle name="Normal 18 4 2 3 2 2" xfId="8345"/>
    <cellStyle name="Normal 18 4 2 3 3" xfId="8346"/>
    <cellStyle name="Normal 18 4 2 3 4" xfId="8347"/>
    <cellStyle name="Normal 18 4 2 4" xfId="8348"/>
    <cellStyle name="Normal 18 4 2 4 2" xfId="8349"/>
    <cellStyle name="Normal 18 4 2 5" xfId="8350"/>
    <cellStyle name="Normal 18 4 2 6" xfId="8351"/>
    <cellStyle name="Normal 18 4 2 7" xfId="8352"/>
    <cellStyle name="Normal 18 4 3" xfId="8353"/>
    <cellStyle name="Normal 18 4 3 2" xfId="8354"/>
    <cellStyle name="Normal 18 4 3 2 2" xfId="8355"/>
    <cellStyle name="Normal 18 4 3 3" xfId="8356"/>
    <cellStyle name="Normal 18 4 3 4" xfId="8357"/>
    <cellStyle name="Normal 18 4 4" xfId="8358"/>
    <cellStyle name="Normal 18 4 4 2" xfId="8359"/>
    <cellStyle name="Normal 18 4 4 2 2" xfId="8360"/>
    <cellStyle name="Normal 18 4 4 3" xfId="8361"/>
    <cellStyle name="Normal 18 4 4 4" xfId="8362"/>
    <cellStyle name="Normal 18 4 5" xfId="8363"/>
    <cellStyle name="Normal 18 4 5 2" xfId="8364"/>
    <cellStyle name="Normal 18 4 6" xfId="8365"/>
    <cellStyle name="Normal 18 4 7" xfId="8366"/>
    <cellStyle name="Normal 18 4 8" xfId="8367"/>
    <cellStyle name="Normal 18 5" xfId="8368"/>
    <cellStyle name="Normal 18 5 2" xfId="8369"/>
    <cellStyle name="Normal 18 5 2 2" xfId="8370"/>
    <cellStyle name="Normal 18 5 2 2 2" xfId="8371"/>
    <cellStyle name="Normal 18 5 2 2 2 2" xfId="8372"/>
    <cellStyle name="Normal 18 5 2 2 3" xfId="8373"/>
    <cellStyle name="Normal 18 5 2 2 4" xfId="8374"/>
    <cellStyle name="Normal 18 5 2 3" xfId="8375"/>
    <cellStyle name="Normal 18 5 2 3 2" xfId="8376"/>
    <cellStyle name="Normal 18 5 2 4" xfId="8377"/>
    <cellStyle name="Normal 18 5 2 5" xfId="8378"/>
    <cellStyle name="Normal 18 5 2 6" xfId="8379"/>
    <cellStyle name="Normal 18 5 3" xfId="8380"/>
    <cellStyle name="Normal 18 5 3 2" xfId="8381"/>
    <cellStyle name="Normal 18 5 3 2 2" xfId="8382"/>
    <cellStyle name="Normal 18 5 3 3" xfId="8383"/>
    <cellStyle name="Normal 18 5 3 4" xfId="8384"/>
    <cellStyle name="Normal 18 5 4" xfId="8385"/>
    <cellStyle name="Normal 18 5 4 2" xfId="8386"/>
    <cellStyle name="Normal 18 5 4 2 2" xfId="8387"/>
    <cellStyle name="Normal 18 5 4 3" xfId="8388"/>
    <cellStyle name="Normal 18 5 4 4" xfId="8389"/>
    <cellStyle name="Normal 18 5 5" xfId="8390"/>
    <cellStyle name="Normal 18 5 5 2" xfId="8391"/>
    <cellStyle name="Normal 18 5 6" xfId="8392"/>
    <cellStyle name="Normal 18 5 7" xfId="8393"/>
    <cellStyle name="Normal 18 5 8" xfId="8394"/>
    <cellStyle name="Normal 18 6" xfId="8395"/>
    <cellStyle name="Normal 18 6 2" xfId="8396"/>
    <cellStyle name="Normal 18 6 2 2" xfId="8397"/>
    <cellStyle name="Normal 18 6 2 2 2" xfId="8398"/>
    <cellStyle name="Normal 18 6 2 2 2 2" xfId="8399"/>
    <cellStyle name="Normal 18 6 2 2 3" xfId="8400"/>
    <cellStyle name="Normal 18 6 2 2 4" xfId="8401"/>
    <cellStyle name="Normal 18 6 2 3" xfId="8402"/>
    <cellStyle name="Normal 18 6 2 3 2" xfId="8403"/>
    <cellStyle name="Normal 18 6 2 4" xfId="8404"/>
    <cellStyle name="Normal 18 6 2 5" xfId="8405"/>
    <cellStyle name="Normal 18 6 2 6" xfId="8406"/>
    <cellStyle name="Normal 18 6 3" xfId="8407"/>
    <cellStyle name="Normal 18 6 3 2" xfId="8408"/>
    <cellStyle name="Normal 18 6 3 2 2" xfId="8409"/>
    <cellStyle name="Normal 18 6 3 3" xfId="8410"/>
    <cellStyle name="Normal 18 6 3 4" xfId="8411"/>
    <cellStyle name="Normal 18 6 4" xfId="8412"/>
    <cellStyle name="Normal 18 6 4 2" xfId="8413"/>
    <cellStyle name="Normal 18 6 4 2 2" xfId="8414"/>
    <cellStyle name="Normal 18 6 4 3" xfId="8415"/>
    <cellStyle name="Normal 18 6 4 4" xfId="8416"/>
    <cellStyle name="Normal 18 6 5" xfId="8417"/>
    <cellStyle name="Normal 18 6 5 2" xfId="8418"/>
    <cellStyle name="Normal 18 6 6" xfId="8419"/>
    <cellStyle name="Normal 18 6 7" xfId="8420"/>
    <cellStyle name="Normal 18 6 8" xfId="8421"/>
    <cellStyle name="Normal 18 7" xfId="8422"/>
    <cellStyle name="Normal 18 7 2" xfId="8423"/>
    <cellStyle name="Normal 18 7 2 2" xfId="8424"/>
    <cellStyle name="Normal 18 7 2 2 2" xfId="8425"/>
    <cellStyle name="Normal 18 7 2 3" xfId="8426"/>
    <cellStyle name="Normal 18 7 2 4" xfId="8427"/>
    <cellStyle name="Normal 18 7 3" xfId="8428"/>
    <cellStyle name="Normal 18 7 3 2" xfId="8429"/>
    <cellStyle name="Normal 18 7 4" xfId="8430"/>
    <cellStyle name="Normal 18 7 5" xfId="8431"/>
    <cellStyle name="Normal 18 7 6" xfId="8432"/>
    <cellStyle name="Normal 18 8" xfId="8433"/>
    <cellStyle name="Normal 18 8 2" xfId="8434"/>
    <cellStyle name="Normal 18 8 2 2" xfId="8435"/>
    <cellStyle name="Normal 18 8 2 2 2" xfId="8436"/>
    <cellStyle name="Normal 18 8 2 3" xfId="8437"/>
    <cellStyle name="Normal 18 8 2 4" xfId="8438"/>
    <cellStyle name="Normal 18 8 3" xfId="8439"/>
    <cellStyle name="Normal 18 8 3 2" xfId="8440"/>
    <cellStyle name="Normal 18 8 4" xfId="8441"/>
    <cellStyle name="Normal 18 8 5" xfId="8442"/>
    <cellStyle name="Normal 18 8 6" xfId="8443"/>
    <cellStyle name="Normal 18 9" xfId="8444"/>
    <cellStyle name="Normal 18 9 2" xfId="8445"/>
    <cellStyle name="Normal 18 9 2 2" xfId="8446"/>
    <cellStyle name="Normal 18 9 3" xfId="8447"/>
    <cellStyle name="Normal 18 9 4" xfId="8448"/>
    <cellStyle name="Normal 18 9 5" xfId="8449"/>
    <cellStyle name="Normal 19" xfId="8450"/>
    <cellStyle name="Normal 19 10" xfId="8451"/>
    <cellStyle name="Normal 19 10 2" xfId="8452"/>
    <cellStyle name="Normal 19 10 2 2" xfId="8453"/>
    <cellStyle name="Normal 19 10 3" xfId="8454"/>
    <cellStyle name="Normal 19 10 4" xfId="8455"/>
    <cellStyle name="Normal 19 11" xfId="8456"/>
    <cellStyle name="Normal 19 11 2" xfId="8457"/>
    <cellStyle name="Normal 19 12" xfId="8458"/>
    <cellStyle name="Normal 19 13" xfId="8459"/>
    <cellStyle name="Normal 19 14" xfId="8460"/>
    <cellStyle name="Normal 19 15" xfId="8461"/>
    <cellStyle name="Normal 19 16" xfId="8462"/>
    <cellStyle name="Normal 19 2" xfId="8463"/>
    <cellStyle name="Normal 19 2 10" xfId="8464"/>
    <cellStyle name="Normal 19 2 11" xfId="8465"/>
    <cellStyle name="Normal 19 2 2" xfId="8466"/>
    <cellStyle name="Normal 19 2 2 2" xfId="8467"/>
    <cellStyle name="Normal 19 2 2 2 2" xfId="8468"/>
    <cellStyle name="Normal 19 2 2 2 2 2" xfId="8469"/>
    <cellStyle name="Normal 19 2 2 2 3" xfId="8470"/>
    <cellStyle name="Normal 19 2 2 2 4" xfId="8471"/>
    <cellStyle name="Normal 19 2 2 3" xfId="8472"/>
    <cellStyle name="Normal 19 2 2 3 2" xfId="8473"/>
    <cellStyle name="Normal 19 2 2 3 2 2" xfId="8474"/>
    <cellStyle name="Normal 19 2 2 3 3" xfId="8475"/>
    <cellStyle name="Normal 19 2 2 3 4" xfId="8476"/>
    <cellStyle name="Normal 19 2 2 4" xfId="8477"/>
    <cellStyle name="Normal 19 2 2 4 2" xfId="8478"/>
    <cellStyle name="Normal 19 2 2 5" xfId="8479"/>
    <cellStyle name="Normal 19 2 2 6" xfId="8480"/>
    <cellStyle name="Normal 19 2 2 7" xfId="8481"/>
    <cellStyle name="Normal 19 2 3" xfId="8482"/>
    <cellStyle name="Normal 19 2 3 2" xfId="8483"/>
    <cellStyle name="Normal 19 2 3 2 2" xfId="8484"/>
    <cellStyle name="Normal 19 2 3 3" xfId="8485"/>
    <cellStyle name="Normal 19 2 3 4" xfId="8486"/>
    <cellStyle name="Normal 19 2 4" xfId="8487"/>
    <cellStyle name="Normal 19 2 4 2" xfId="8488"/>
    <cellStyle name="Normal 19 2 4 2 2" xfId="8489"/>
    <cellStyle name="Normal 19 2 4 3" xfId="8490"/>
    <cellStyle name="Normal 19 2 4 4" xfId="8491"/>
    <cellStyle name="Normal 19 2 5" xfId="8492"/>
    <cellStyle name="Normal 19 2 5 2" xfId="8493"/>
    <cellStyle name="Normal 19 2 5 2 2" xfId="8494"/>
    <cellStyle name="Normal 19 2 5 3" xfId="8495"/>
    <cellStyle name="Normal 19 2 5 4" xfId="8496"/>
    <cellStyle name="Normal 19 2 6" xfId="8497"/>
    <cellStyle name="Normal 19 2 6 2" xfId="8498"/>
    <cellStyle name="Normal 19 2 6 2 2" xfId="8499"/>
    <cellStyle name="Normal 19 2 6 3" xfId="8500"/>
    <cellStyle name="Normal 19 2 6 4" xfId="8501"/>
    <cellStyle name="Normal 19 2 7" xfId="8502"/>
    <cellStyle name="Normal 19 2 7 2" xfId="8503"/>
    <cellStyle name="Normal 19 2 8" xfId="8504"/>
    <cellStyle name="Normal 19 2 9" xfId="8505"/>
    <cellStyle name="Normal 19 3" xfId="8506"/>
    <cellStyle name="Normal 19 3 2" xfId="8507"/>
    <cellStyle name="Normal 19 3 2 2" xfId="8508"/>
    <cellStyle name="Normal 19 3 2 2 2" xfId="8509"/>
    <cellStyle name="Normal 19 3 2 2 2 2" xfId="8510"/>
    <cellStyle name="Normal 19 3 2 2 3" xfId="8511"/>
    <cellStyle name="Normal 19 3 2 2 4" xfId="8512"/>
    <cellStyle name="Normal 19 3 2 3" xfId="8513"/>
    <cellStyle name="Normal 19 3 2 3 2" xfId="8514"/>
    <cellStyle name="Normal 19 3 2 3 2 2" xfId="8515"/>
    <cellStyle name="Normal 19 3 2 3 3" xfId="8516"/>
    <cellStyle name="Normal 19 3 2 3 4" xfId="8517"/>
    <cellStyle name="Normal 19 3 2 4" xfId="8518"/>
    <cellStyle name="Normal 19 3 2 4 2" xfId="8519"/>
    <cellStyle name="Normal 19 3 2 5" xfId="8520"/>
    <cellStyle name="Normal 19 3 2 6" xfId="8521"/>
    <cellStyle name="Normal 19 3 2 7" xfId="8522"/>
    <cellStyle name="Normal 19 3 3" xfId="8523"/>
    <cellStyle name="Normal 19 3 3 2" xfId="8524"/>
    <cellStyle name="Normal 19 3 3 2 2" xfId="8525"/>
    <cellStyle name="Normal 19 3 3 3" xfId="8526"/>
    <cellStyle name="Normal 19 3 3 4" xfId="8527"/>
    <cellStyle name="Normal 19 3 4" xfId="8528"/>
    <cellStyle name="Normal 19 3 4 2" xfId="8529"/>
    <cellStyle name="Normal 19 3 4 2 2" xfId="8530"/>
    <cellStyle name="Normal 19 3 4 3" xfId="8531"/>
    <cellStyle name="Normal 19 3 4 4" xfId="8532"/>
    <cellStyle name="Normal 19 3 5" xfId="8533"/>
    <cellStyle name="Normal 19 3 5 2" xfId="8534"/>
    <cellStyle name="Normal 19 3 6" xfId="8535"/>
    <cellStyle name="Normal 19 3 7" xfId="8536"/>
    <cellStyle name="Normal 19 3 8" xfId="8537"/>
    <cellStyle name="Normal 19 4" xfId="8538"/>
    <cellStyle name="Normal 19 4 2" xfId="8539"/>
    <cellStyle name="Normal 19 4 2 2" xfId="8540"/>
    <cellStyle name="Normal 19 4 2 2 2" xfId="8541"/>
    <cellStyle name="Normal 19 4 2 2 2 2" xfId="8542"/>
    <cellStyle name="Normal 19 4 2 2 3" xfId="8543"/>
    <cellStyle name="Normal 19 4 2 2 4" xfId="8544"/>
    <cellStyle name="Normal 19 4 2 3" xfId="8545"/>
    <cellStyle name="Normal 19 4 2 3 2" xfId="8546"/>
    <cellStyle name="Normal 19 4 2 3 2 2" xfId="8547"/>
    <cellStyle name="Normal 19 4 2 3 3" xfId="8548"/>
    <cellStyle name="Normal 19 4 2 3 4" xfId="8549"/>
    <cellStyle name="Normal 19 4 2 4" xfId="8550"/>
    <cellStyle name="Normal 19 4 2 4 2" xfId="8551"/>
    <cellStyle name="Normal 19 4 2 5" xfId="8552"/>
    <cellStyle name="Normal 19 4 2 6" xfId="8553"/>
    <cellStyle name="Normal 19 4 2 7" xfId="8554"/>
    <cellStyle name="Normal 19 4 3" xfId="8555"/>
    <cellStyle name="Normal 19 4 3 2" xfId="8556"/>
    <cellStyle name="Normal 19 4 3 2 2" xfId="8557"/>
    <cellStyle name="Normal 19 4 3 3" xfId="8558"/>
    <cellStyle name="Normal 19 4 3 4" xfId="8559"/>
    <cellStyle name="Normal 19 4 4" xfId="8560"/>
    <cellStyle name="Normal 19 4 4 2" xfId="8561"/>
    <cellStyle name="Normal 19 4 4 2 2" xfId="8562"/>
    <cellStyle name="Normal 19 4 4 3" xfId="8563"/>
    <cellStyle name="Normal 19 4 4 4" xfId="8564"/>
    <cellStyle name="Normal 19 4 5" xfId="8565"/>
    <cellStyle name="Normal 19 4 5 2" xfId="8566"/>
    <cellStyle name="Normal 19 4 6" xfId="8567"/>
    <cellStyle name="Normal 19 4 7" xfId="8568"/>
    <cellStyle name="Normal 19 4 8" xfId="8569"/>
    <cellStyle name="Normal 19 5" xfId="8570"/>
    <cellStyle name="Normal 19 5 2" xfId="8571"/>
    <cellStyle name="Normal 19 5 2 2" xfId="8572"/>
    <cellStyle name="Normal 19 5 2 2 2" xfId="8573"/>
    <cellStyle name="Normal 19 5 2 2 2 2" xfId="8574"/>
    <cellStyle name="Normal 19 5 2 2 3" xfId="8575"/>
    <cellStyle name="Normal 19 5 2 2 4" xfId="8576"/>
    <cellStyle name="Normal 19 5 2 3" xfId="8577"/>
    <cellStyle name="Normal 19 5 2 3 2" xfId="8578"/>
    <cellStyle name="Normal 19 5 2 4" xfId="8579"/>
    <cellStyle name="Normal 19 5 2 5" xfId="8580"/>
    <cellStyle name="Normal 19 5 2 6" xfId="8581"/>
    <cellStyle name="Normal 19 5 3" xfId="8582"/>
    <cellStyle name="Normal 19 5 3 2" xfId="8583"/>
    <cellStyle name="Normal 19 5 3 2 2" xfId="8584"/>
    <cellStyle name="Normal 19 5 3 3" xfId="8585"/>
    <cellStyle name="Normal 19 5 3 4" xfId="8586"/>
    <cellStyle name="Normal 19 5 4" xfId="8587"/>
    <cellStyle name="Normal 19 5 4 2" xfId="8588"/>
    <cellStyle name="Normal 19 5 4 2 2" xfId="8589"/>
    <cellStyle name="Normal 19 5 4 3" xfId="8590"/>
    <cellStyle name="Normal 19 5 4 4" xfId="8591"/>
    <cellStyle name="Normal 19 5 5" xfId="8592"/>
    <cellStyle name="Normal 19 5 5 2" xfId="8593"/>
    <cellStyle name="Normal 19 5 6" xfId="8594"/>
    <cellStyle name="Normal 19 5 7" xfId="8595"/>
    <cellStyle name="Normal 19 5 8" xfId="8596"/>
    <cellStyle name="Normal 19 6" xfId="8597"/>
    <cellStyle name="Normal 19 6 2" xfId="8598"/>
    <cellStyle name="Normal 19 6 2 2" xfId="8599"/>
    <cellStyle name="Normal 19 6 2 2 2" xfId="8600"/>
    <cellStyle name="Normal 19 6 2 2 2 2" xfId="8601"/>
    <cellStyle name="Normal 19 6 2 2 3" xfId="8602"/>
    <cellStyle name="Normal 19 6 2 2 4" xfId="8603"/>
    <cellStyle name="Normal 19 6 2 3" xfId="8604"/>
    <cellStyle name="Normal 19 6 2 3 2" xfId="8605"/>
    <cellStyle name="Normal 19 6 2 4" xfId="8606"/>
    <cellStyle name="Normal 19 6 2 5" xfId="8607"/>
    <cellStyle name="Normal 19 6 2 6" xfId="8608"/>
    <cellStyle name="Normal 19 6 3" xfId="8609"/>
    <cellStyle name="Normal 19 6 3 2" xfId="8610"/>
    <cellStyle name="Normal 19 6 3 2 2" xfId="8611"/>
    <cellStyle name="Normal 19 6 3 3" xfId="8612"/>
    <cellStyle name="Normal 19 6 3 4" xfId="8613"/>
    <cellStyle name="Normal 19 6 4" xfId="8614"/>
    <cellStyle name="Normal 19 6 4 2" xfId="8615"/>
    <cellStyle name="Normal 19 6 4 2 2" xfId="8616"/>
    <cellStyle name="Normal 19 6 4 3" xfId="8617"/>
    <cellStyle name="Normal 19 6 4 4" xfId="8618"/>
    <cellStyle name="Normal 19 6 5" xfId="8619"/>
    <cellStyle name="Normal 19 6 5 2" xfId="8620"/>
    <cellStyle name="Normal 19 6 6" xfId="8621"/>
    <cellStyle name="Normal 19 6 7" xfId="8622"/>
    <cellStyle name="Normal 19 6 8" xfId="8623"/>
    <cellStyle name="Normal 19 7" xfId="8624"/>
    <cellStyle name="Normal 19 7 2" xfId="8625"/>
    <cellStyle name="Normal 19 7 2 2" xfId="8626"/>
    <cellStyle name="Normal 19 7 2 2 2" xfId="8627"/>
    <cellStyle name="Normal 19 7 2 3" xfId="8628"/>
    <cellStyle name="Normal 19 7 2 4" xfId="8629"/>
    <cellStyle name="Normal 19 7 3" xfId="8630"/>
    <cellStyle name="Normal 19 7 3 2" xfId="8631"/>
    <cellStyle name="Normal 19 7 4" xfId="8632"/>
    <cellStyle name="Normal 19 7 5" xfId="8633"/>
    <cellStyle name="Normal 19 7 6" xfId="8634"/>
    <cellStyle name="Normal 19 8" xfId="8635"/>
    <cellStyle name="Normal 19 8 2" xfId="8636"/>
    <cellStyle name="Normal 19 8 2 2" xfId="8637"/>
    <cellStyle name="Normal 19 8 2 2 2" xfId="8638"/>
    <cellStyle name="Normal 19 8 2 3" xfId="8639"/>
    <cellStyle name="Normal 19 8 2 4" xfId="8640"/>
    <cellStyle name="Normal 19 8 3" xfId="8641"/>
    <cellStyle name="Normal 19 8 3 2" xfId="8642"/>
    <cellStyle name="Normal 19 8 4" xfId="8643"/>
    <cellStyle name="Normal 19 8 5" xfId="8644"/>
    <cellStyle name="Normal 19 8 6" xfId="8645"/>
    <cellStyle name="Normal 19 9" xfId="8646"/>
    <cellStyle name="Normal 19 9 2" xfId="8647"/>
    <cellStyle name="Normal 19 9 2 2" xfId="8648"/>
    <cellStyle name="Normal 19 9 3" xfId="8649"/>
    <cellStyle name="Normal 19 9 4" xfId="8650"/>
    <cellStyle name="Normal 19 9 5" xfId="8651"/>
    <cellStyle name="Normal 2" xfId="8652"/>
    <cellStyle name="Normal 2 10" xfId="8653"/>
    <cellStyle name="Normal 2 10 2" xfId="8654"/>
    <cellStyle name="Normal 2 10 2 2" xfId="8655"/>
    <cellStyle name="Normal 2 10 3" xfId="8656"/>
    <cellStyle name="Normal 2 10 4" xfId="8657"/>
    <cellStyle name="Normal 2 10 5" xfId="8658"/>
    <cellStyle name="Normal 2 11" xfId="8659"/>
    <cellStyle name="Normal 2 11 2" xfId="8660"/>
    <cellStyle name="Normal 2 11 3" xfId="8661"/>
    <cellStyle name="Normal 2 12" xfId="8662"/>
    <cellStyle name="Normal 2 2" xfId="8663"/>
    <cellStyle name="Normal 2 2 2" xfId="8664"/>
    <cellStyle name="Normal 2 2 2 2" xfId="8665"/>
    <cellStyle name="Normal 2 2 2 3" xfId="8666"/>
    <cellStyle name="Normal 2 2 3" xfId="8667"/>
    <cellStyle name="Normal 2 2 4" xfId="8668"/>
    <cellStyle name="Normal 2 3" xfId="8669"/>
    <cellStyle name="Normal 2 3 10" xfId="8670"/>
    <cellStyle name="Normal 2 3 11" xfId="8671"/>
    <cellStyle name="Normal 2 3 11 2" xfId="8672"/>
    <cellStyle name="Normal 2 3 11 2 2" xfId="8673"/>
    <cellStyle name="Normal 2 3 11 3" xfId="8674"/>
    <cellStyle name="Normal 2 3 11 4" xfId="8675"/>
    <cellStyle name="Normal 2 3 12" xfId="8676"/>
    <cellStyle name="Normal 2 3 12 2" xfId="8677"/>
    <cellStyle name="Normal 2 3 13" xfId="8678"/>
    <cellStyle name="Normal 2 3 14" xfId="8679"/>
    <cellStyle name="Normal 2 3 15" xfId="8680"/>
    <cellStyle name="Normal 2 3 16" xfId="8681"/>
    <cellStyle name="Normal 2 3 2" xfId="8682"/>
    <cellStyle name="Normal 2 3 2 10" xfId="8683"/>
    <cellStyle name="Normal 2 3 2 2" xfId="8684"/>
    <cellStyle name="Normal 2 3 2 2 2" xfId="8685"/>
    <cellStyle name="Normal 2 3 2 2 2 2" xfId="8686"/>
    <cellStyle name="Normal 2 3 2 2 2 2 2" xfId="8687"/>
    <cellStyle name="Normal 2 3 2 2 2 3" xfId="8688"/>
    <cellStyle name="Normal 2 3 2 2 2 4" xfId="8689"/>
    <cellStyle name="Normal 2 3 2 2 3" xfId="8690"/>
    <cellStyle name="Normal 2 3 2 2 3 2" xfId="8691"/>
    <cellStyle name="Normal 2 3 2 2 3 2 2" xfId="8692"/>
    <cellStyle name="Normal 2 3 2 2 3 3" xfId="8693"/>
    <cellStyle name="Normal 2 3 2 2 3 4" xfId="8694"/>
    <cellStyle name="Normal 2 3 2 2 4" xfId="8695"/>
    <cellStyle name="Normal 2 3 2 2 4 2" xfId="8696"/>
    <cellStyle name="Normal 2 3 2 2 5" xfId="8697"/>
    <cellStyle name="Normal 2 3 2 2 6" xfId="8698"/>
    <cellStyle name="Normal 2 3 2 2 7" xfId="8699"/>
    <cellStyle name="Normal 2 3 2 3" xfId="8700"/>
    <cellStyle name="Normal 2 3 2 3 2" xfId="8701"/>
    <cellStyle name="Normal 2 3 2 3 2 2" xfId="8702"/>
    <cellStyle name="Normal 2 3 2 3 3" xfId="8703"/>
    <cellStyle name="Normal 2 3 2 3 4" xfId="8704"/>
    <cellStyle name="Normal 2 3 2 4" xfId="8705"/>
    <cellStyle name="Normal 2 3 2 4 2" xfId="8706"/>
    <cellStyle name="Normal 2 3 2 4 2 2" xfId="8707"/>
    <cellStyle name="Normal 2 3 2 4 3" xfId="8708"/>
    <cellStyle name="Normal 2 3 2 4 4" xfId="8709"/>
    <cellStyle name="Normal 2 3 2 5" xfId="8710"/>
    <cellStyle name="Normal 2 3 2 5 2" xfId="8711"/>
    <cellStyle name="Normal 2 3 2 5 2 2" xfId="8712"/>
    <cellStyle name="Normal 2 3 2 5 3" xfId="8713"/>
    <cellStyle name="Normal 2 3 2 5 4" xfId="8714"/>
    <cellStyle name="Normal 2 3 2 6" xfId="8715"/>
    <cellStyle name="Normal 2 3 2 6 2" xfId="8716"/>
    <cellStyle name="Normal 2 3 2 6 2 2" xfId="8717"/>
    <cellStyle name="Normal 2 3 2 6 3" xfId="8718"/>
    <cellStyle name="Normal 2 3 2 6 4" xfId="8719"/>
    <cellStyle name="Normal 2 3 2 7" xfId="8720"/>
    <cellStyle name="Normal 2 3 2 7 2" xfId="8721"/>
    <cellStyle name="Normal 2 3 2 8" xfId="8722"/>
    <cellStyle name="Normal 2 3 2 9" xfId="8723"/>
    <cellStyle name="Normal 2 3 3" xfId="8724"/>
    <cellStyle name="Normal 2 3 3 2" xfId="8725"/>
    <cellStyle name="Normal 2 3 3 2 2" xfId="8726"/>
    <cellStyle name="Normal 2 3 3 2 2 2" xfId="8727"/>
    <cellStyle name="Normal 2 3 3 2 2 2 2" xfId="8728"/>
    <cellStyle name="Normal 2 3 3 2 2 3" xfId="8729"/>
    <cellStyle name="Normal 2 3 3 2 2 4" xfId="8730"/>
    <cellStyle name="Normal 2 3 3 2 3" xfId="8731"/>
    <cellStyle name="Normal 2 3 3 2 3 2" xfId="8732"/>
    <cellStyle name="Normal 2 3 3 2 3 2 2" xfId="8733"/>
    <cellStyle name="Normal 2 3 3 2 3 3" xfId="8734"/>
    <cellStyle name="Normal 2 3 3 2 3 4" xfId="8735"/>
    <cellStyle name="Normal 2 3 3 2 4" xfId="8736"/>
    <cellStyle name="Normal 2 3 3 2 4 2" xfId="8737"/>
    <cellStyle name="Normal 2 3 3 2 5" xfId="8738"/>
    <cellStyle name="Normal 2 3 3 2 6" xfId="8739"/>
    <cellStyle name="Normal 2 3 3 2 7" xfId="8740"/>
    <cellStyle name="Normal 2 3 3 3" xfId="8741"/>
    <cellStyle name="Normal 2 3 3 3 2" xfId="8742"/>
    <cellStyle name="Normal 2 3 3 3 2 2" xfId="8743"/>
    <cellStyle name="Normal 2 3 3 3 3" xfId="8744"/>
    <cellStyle name="Normal 2 3 3 3 4" xfId="8745"/>
    <cellStyle name="Normal 2 3 3 4" xfId="8746"/>
    <cellStyle name="Normal 2 3 3 4 2" xfId="8747"/>
    <cellStyle name="Normal 2 3 3 4 2 2" xfId="8748"/>
    <cellStyle name="Normal 2 3 3 4 3" xfId="8749"/>
    <cellStyle name="Normal 2 3 3 4 4" xfId="8750"/>
    <cellStyle name="Normal 2 3 3 5" xfId="8751"/>
    <cellStyle name="Normal 2 3 3 5 2" xfId="8752"/>
    <cellStyle name="Normal 2 3 3 6" xfId="8753"/>
    <cellStyle name="Normal 2 3 3 7" xfId="8754"/>
    <cellStyle name="Normal 2 3 3 8" xfId="8755"/>
    <cellStyle name="Normal 2 3 4" xfId="8756"/>
    <cellStyle name="Normal 2 3 4 2" xfId="8757"/>
    <cellStyle name="Normal 2 3 4 2 2" xfId="8758"/>
    <cellStyle name="Normal 2 3 4 2 2 2" xfId="8759"/>
    <cellStyle name="Normal 2 3 4 2 2 2 2" xfId="8760"/>
    <cellStyle name="Normal 2 3 4 2 2 3" xfId="8761"/>
    <cellStyle name="Normal 2 3 4 2 2 4" xfId="8762"/>
    <cellStyle name="Normal 2 3 4 2 3" xfId="8763"/>
    <cellStyle name="Normal 2 3 4 2 3 2" xfId="8764"/>
    <cellStyle name="Normal 2 3 4 2 3 2 2" xfId="8765"/>
    <cellStyle name="Normal 2 3 4 2 3 3" xfId="8766"/>
    <cellStyle name="Normal 2 3 4 2 3 4" xfId="8767"/>
    <cellStyle name="Normal 2 3 4 2 4" xfId="8768"/>
    <cellStyle name="Normal 2 3 4 2 4 2" xfId="8769"/>
    <cellStyle name="Normal 2 3 4 2 5" xfId="8770"/>
    <cellStyle name="Normal 2 3 4 2 6" xfId="8771"/>
    <cellStyle name="Normal 2 3 4 2 7" xfId="8772"/>
    <cellStyle name="Normal 2 3 4 3" xfId="8773"/>
    <cellStyle name="Normal 2 3 4 3 2" xfId="8774"/>
    <cellStyle name="Normal 2 3 4 3 2 2" xfId="8775"/>
    <cellStyle name="Normal 2 3 4 3 3" xfId="8776"/>
    <cellStyle name="Normal 2 3 4 3 4" xfId="8777"/>
    <cellStyle name="Normal 2 3 4 4" xfId="8778"/>
    <cellStyle name="Normal 2 3 4 4 2" xfId="8779"/>
    <cellStyle name="Normal 2 3 4 4 2 2" xfId="8780"/>
    <cellStyle name="Normal 2 3 4 4 3" xfId="8781"/>
    <cellStyle name="Normal 2 3 4 4 4" xfId="8782"/>
    <cellStyle name="Normal 2 3 4 5" xfId="8783"/>
    <cellStyle name="Normal 2 3 4 5 2" xfId="8784"/>
    <cellStyle name="Normal 2 3 4 6" xfId="8785"/>
    <cellStyle name="Normal 2 3 4 7" xfId="8786"/>
    <cellStyle name="Normal 2 3 4 8" xfId="8787"/>
    <cellStyle name="Normal 2 3 5" xfId="8788"/>
    <cellStyle name="Normal 2 3 5 2" xfId="8789"/>
    <cellStyle name="Normal 2 3 5 2 2" xfId="8790"/>
    <cellStyle name="Normal 2 3 5 2 2 2" xfId="8791"/>
    <cellStyle name="Normal 2 3 5 2 2 2 2" xfId="8792"/>
    <cellStyle name="Normal 2 3 5 2 2 3" xfId="8793"/>
    <cellStyle name="Normal 2 3 5 2 2 4" xfId="8794"/>
    <cellStyle name="Normal 2 3 5 2 3" xfId="8795"/>
    <cellStyle name="Normal 2 3 5 2 3 2" xfId="8796"/>
    <cellStyle name="Normal 2 3 5 2 4" xfId="8797"/>
    <cellStyle name="Normal 2 3 5 2 5" xfId="8798"/>
    <cellStyle name="Normal 2 3 5 2 6" xfId="8799"/>
    <cellStyle name="Normal 2 3 5 3" xfId="8800"/>
    <cellStyle name="Normal 2 3 5 3 2" xfId="8801"/>
    <cellStyle name="Normal 2 3 5 3 2 2" xfId="8802"/>
    <cellStyle name="Normal 2 3 5 3 3" xfId="8803"/>
    <cellStyle name="Normal 2 3 5 3 4" xfId="8804"/>
    <cellStyle name="Normal 2 3 5 4" xfId="8805"/>
    <cellStyle name="Normal 2 3 5 4 2" xfId="8806"/>
    <cellStyle name="Normal 2 3 5 4 2 2" xfId="8807"/>
    <cellStyle name="Normal 2 3 5 4 3" xfId="8808"/>
    <cellStyle name="Normal 2 3 5 4 4" xfId="8809"/>
    <cellStyle name="Normal 2 3 5 5" xfId="8810"/>
    <cellStyle name="Normal 2 3 5 5 2" xfId="8811"/>
    <cellStyle name="Normal 2 3 5 6" xfId="8812"/>
    <cellStyle name="Normal 2 3 5 7" xfId="8813"/>
    <cellStyle name="Normal 2 3 5 8" xfId="8814"/>
    <cellStyle name="Normal 2 3 6" xfId="8815"/>
    <cellStyle name="Normal 2 3 6 2" xfId="8816"/>
    <cellStyle name="Normal 2 3 6 2 2" xfId="8817"/>
    <cellStyle name="Normal 2 3 6 2 2 2" xfId="8818"/>
    <cellStyle name="Normal 2 3 6 2 2 2 2" xfId="8819"/>
    <cellStyle name="Normal 2 3 6 2 2 3" xfId="8820"/>
    <cellStyle name="Normal 2 3 6 2 2 4" xfId="8821"/>
    <cellStyle name="Normal 2 3 6 2 3" xfId="8822"/>
    <cellStyle name="Normal 2 3 6 2 3 2" xfId="8823"/>
    <cellStyle name="Normal 2 3 6 2 4" xfId="8824"/>
    <cellStyle name="Normal 2 3 6 2 5" xfId="8825"/>
    <cellStyle name="Normal 2 3 6 2 6" xfId="8826"/>
    <cellStyle name="Normal 2 3 6 3" xfId="8827"/>
    <cellStyle name="Normal 2 3 6 3 2" xfId="8828"/>
    <cellStyle name="Normal 2 3 6 3 2 2" xfId="8829"/>
    <cellStyle name="Normal 2 3 6 3 3" xfId="8830"/>
    <cellStyle name="Normal 2 3 6 3 4" xfId="8831"/>
    <cellStyle name="Normal 2 3 6 4" xfId="8832"/>
    <cellStyle name="Normal 2 3 6 4 2" xfId="8833"/>
    <cellStyle name="Normal 2 3 6 4 2 2" xfId="8834"/>
    <cellStyle name="Normal 2 3 6 4 3" xfId="8835"/>
    <cellStyle name="Normal 2 3 6 4 4" xfId="8836"/>
    <cellStyle name="Normal 2 3 6 5" xfId="8837"/>
    <cellStyle name="Normal 2 3 6 5 2" xfId="8838"/>
    <cellStyle name="Normal 2 3 6 6" xfId="8839"/>
    <cellStyle name="Normal 2 3 6 7" xfId="8840"/>
    <cellStyle name="Normal 2 3 6 8" xfId="8841"/>
    <cellStyle name="Normal 2 3 7" xfId="8842"/>
    <cellStyle name="Normal 2 3 7 2" xfId="8843"/>
    <cellStyle name="Normal 2 3 7 2 2" xfId="8844"/>
    <cellStyle name="Normal 2 3 7 2 2 2" xfId="8845"/>
    <cellStyle name="Normal 2 3 7 2 3" xfId="8846"/>
    <cellStyle name="Normal 2 3 7 2 4" xfId="8847"/>
    <cellStyle name="Normal 2 3 7 3" xfId="8848"/>
    <cellStyle name="Normal 2 3 7 3 2" xfId="8849"/>
    <cellStyle name="Normal 2 3 7 4" xfId="8850"/>
    <cellStyle name="Normal 2 3 7 5" xfId="8851"/>
    <cellStyle name="Normal 2 3 7 6" xfId="8852"/>
    <cellStyle name="Normal 2 3 8" xfId="8853"/>
    <cellStyle name="Normal 2 3 8 2" xfId="8854"/>
    <cellStyle name="Normal 2 3 8 2 2" xfId="8855"/>
    <cellStyle name="Normal 2 3 8 2 2 2" xfId="8856"/>
    <cellStyle name="Normal 2 3 8 2 3" xfId="8857"/>
    <cellStyle name="Normal 2 3 8 2 4" xfId="8858"/>
    <cellStyle name="Normal 2 3 8 3" xfId="8859"/>
    <cellStyle name="Normal 2 3 8 3 2" xfId="8860"/>
    <cellStyle name="Normal 2 3 8 4" xfId="8861"/>
    <cellStyle name="Normal 2 3 8 5" xfId="8862"/>
    <cellStyle name="Normal 2 3 8 6" xfId="8863"/>
    <cellStyle name="Normal 2 3 9" xfId="8864"/>
    <cellStyle name="Normal 2 3 9 2" xfId="8865"/>
    <cellStyle name="Normal 2 3 9 2 2" xfId="8866"/>
    <cellStyle name="Normal 2 3 9 3" xfId="8867"/>
    <cellStyle name="Normal 2 3 9 4" xfId="8868"/>
    <cellStyle name="Normal 2 3 9 5" xfId="8869"/>
    <cellStyle name="Normal 2 4" xfId="8870"/>
    <cellStyle name="Normal 2 4 10" xfId="8871"/>
    <cellStyle name="Normal 2 4 10 2" xfId="8872"/>
    <cellStyle name="Normal 2 4 10 2 2" xfId="8873"/>
    <cellStyle name="Normal 2 4 10 3" xfId="8874"/>
    <cellStyle name="Normal 2 4 10 4" xfId="8875"/>
    <cellStyle name="Normal 2 4 11" xfId="8876"/>
    <cellStyle name="Normal 2 4 11 2" xfId="8877"/>
    <cellStyle name="Normal 2 4 12" xfId="8878"/>
    <cellStyle name="Normal 2 4 13" xfId="8879"/>
    <cellStyle name="Normal 2 4 14" xfId="8880"/>
    <cellStyle name="Normal 2 4 15" xfId="8881"/>
    <cellStyle name="Normal 2 4 2" xfId="8882"/>
    <cellStyle name="Normal 2 4 2 10" xfId="8883"/>
    <cellStyle name="Normal 2 4 2 2" xfId="8884"/>
    <cellStyle name="Normal 2 4 2 2 2" xfId="8885"/>
    <cellStyle name="Normal 2 4 2 2 2 2" xfId="8886"/>
    <cellStyle name="Normal 2 4 2 2 2 2 2" xfId="8887"/>
    <cellStyle name="Normal 2 4 2 2 2 3" xfId="8888"/>
    <cellStyle name="Normal 2 4 2 2 2 4" xfId="8889"/>
    <cellStyle name="Normal 2 4 2 2 3" xfId="8890"/>
    <cellStyle name="Normal 2 4 2 2 3 2" xfId="8891"/>
    <cellStyle name="Normal 2 4 2 2 3 2 2" xfId="8892"/>
    <cellStyle name="Normal 2 4 2 2 3 3" xfId="8893"/>
    <cellStyle name="Normal 2 4 2 2 3 4" xfId="8894"/>
    <cellStyle name="Normal 2 4 2 2 4" xfId="8895"/>
    <cellStyle name="Normal 2 4 2 2 4 2" xfId="8896"/>
    <cellStyle name="Normal 2 4 2 2 5" xfId="8897"/>
    <cellStyle name="Normal 2 4 2 2 6" xfId="8898"/>
    <cellStyle name="Normal 2 4 2 2 7" xfId="8899"/>
    <cellStyle name="Normal 2 4 2 3" xfId="8900"/>
    <cellStyle name="Normal 2 4 2 3 2" xfId="8901"/>
    <cellStyle name="Normal 2 4 2 3 2 2" xfId="8902"/>
    <cellStyle name="Normal 2 4 2 3 3" xfId="8903"/>
    <cellStyle name="Normal 2 4 2 3 4" xfId="8904"/>
    <cellStyle name="Normal 2 4 2 4" xfId="8905"/>
    <cellStyle name="Normal 2 4 2 4 2" xfId="8906"/>
    <cellStyle name="Normal 2 4 2 4 2 2" xfId="8907"/>
    <cellStyle name="Normal 2 4 2 4 3" xfId="8908"/>
    <cellStyle name="Normal 2 4 2 4 4" xfId="8909"/>
    <cellStyle name="Normal 2 4 2 5" xfId="8910"/>
    <cellStyle name="Normal 2 4 2 5 2" xfId="8911"/>
    <cellStyle name="Normal 2 4 2 5 2 2" xfId="8912"/>
    <cellStyle name="Normal 2 4 2 5 3" xfId="8913"/>
    <cellStyle name="Normal 2 4 2 5 4" xfId="8914"/>
    <cellStyle name="Normal 2 4 2 6" xfId="8915"/>
    <cellStyle name="Normal 2 4 2 6 2" xfId="8916"/>
    <cellStyle name="Normal 2 4 2 6 2 2" xfId="8917"/>
    <cellStyle name="Normal 2 4 2 6 3" xfId="8918"/>
    <cellStyle name="Normal 2 4 2 6 4" xfId="8919"/>
    <cellStyle name="Normal 2 4 2 7" xfId="8920"/>
    <cellStyle name="Normal 2 4 2 7 2" xfId="8921"/>
    <cellStyle name="Normal 2 4 2 8" xfId="8922"/>
    <cellStyle name="Normal 2 4 2 9" xfId="8923"/>
    <cellStyle name="Normal 2 4 3" xfId="8924"/>
    <cellStyle name="Normal 2 4 3 2" xfId="8925"/>
    <cellStyle name="Normal 2 4 3 2 2" xfId="8926"/>
    <cellStyle name="Normal 2 4 3 2 2 2" xfId="8927"/>
    <cellStyle name="Normal 2 4 3 2 2 2 2" xfId="8928"/>
    <cellStyle name="Normal 2 4 3 2 2 3" xfId="8929"/>
    <cellStyle name="Normal 2 4 3 2 2 4" xfId="8930"/>
    <cellStyle name="Normal 2 4 3 2 3" xfId="8931"/>
    <cellStyle name="Normal 2 4 3 2 3 2" xfId="8932"/>
    <cellStyle name="Normal 2 4 3 2 3 2 2" xfId="8933"/>
    <cellStyle name="Normal 2 4 3 2 3 3" xfId="8934"/>
    <cellStyle name="Normal 2 4 3 2 3 4" xfId="8935"/>
    <cellStyle name="Normal 2 4 3 2 4" xfId="8936"/>
    <cellStyle name="Normal 2 4 3 2 4 2" xfId="8937"/>
    <cellStyle name="Normal 2 4 3 2 5" xfId="8938"/>
    <cellStyle name="Normal 2 4 3 2 6" xfId="8939"/>
    <cellStyle name="Normal 2 4 3 2 7" xfId="8940"/>
    <cellStyle name="Normal 2 4 3 3" xfId="8941"/>
    <cellStyle name="Normal 2 4 3 3 2" xfId="8942"/>
    <cellStyle name="Normal 2 4 3 3 2 2" xfId="8943"/>
    <cellStyle name="Normal 2 4 3 3 3" xfId="8944"/>
    <cellStyle name="Normal 2 4 3 3 4" xfId="8945"/>
    <cellStyle name="Normal 2 4 3 4" xfId="8946"/>
    <cellStyle name="Normal 2 4 3 4 2" xfId="8947"/>
    <cellStyle name="Normal 2 4 3 4 2 2" xfId="8948"/>
    <cellStyle name="Normal 2 4 3 4 3" xfId="8949"/>
    <cellStyle name="Normal 2 4 3 4 4" xfId="8950"/>
    <cellStyle name="Normal 2 4 3 5" xfId="8951"/>
    <cellStyle name="Normal 2 4 3 5 2" xfId="8952"/>
    <cellStyle name="Normal 2 4 3 6" xfId="8953"/>
    <cellStyle name="Normal 2 4 3 7" xfId="8954"/>
    <cellStyle name="Normal 2 4 3 8" xfId="8955"/>
    <cellStyle name="Normal 2 4 4" xfId="8956"/>
    <cellStyle name="Normal 2 4 4 2" xfId="8957"/>
    <cellStyle name="Normal 2 4 4 2 2" xfId="8958"/>
    <cellStyle name="Normal 2 4 4 2 2 2" xfId="8959"/>
    <cellStyle name="Normal 2 4 4 2 2 2 2" xfId="8960"/>
    <cellStyle name="Normal 2 4 4 2 2 3" xfId="8961"/>
    <cellStyle name="Normal 2 4 4 2 2 4" xfId="8962"/>
    <cellStyle name="Normal 2 4 4 2 3" xfId="8963"/>
    <cellStyle name="Normal 2 4 4 2 3 2" xfId="8964"/>
    <cellStyle name="Normal 2 4 4 2 3 2 2" xfId="8965"/>
    <cellStyle name="Normal 2 4 4 2 3 3" xfId="8966"/>
    <cellStyle name="Normal 2 4 4 2 3 4" xfId="8967"/>
    <cellStyle name="Normal 2 4 4 2 4" xfId="8968"/>
    <cellStyle name="Normal 2 4 4 2 4 2" xfId="8969"/>
    <cellStyle name="Normal 2 4 4 2 5" xfId="8970"/>
    <cellStyle name="Normal 2 4 4 2 6" xfId="8971"/>
    <cellStyle name="Normal 2 4 4 2 7" xfId="8972"/>
    <cellStyle name="Normal 2 4 4 3" xfId="8973"/>
    <cellStyle name="Normal 2 4 4 3 2" xfId="8974"/>
    <cellStyle name="Normal 2 4 4 3 2 2" xfId="8975"/>
    <cellStyle name="Normal 2 4 4 3 3" xfId="8976"/>
    <cellStyle name="Normal 2 4 4 3 4" xfId="8977"/>
    <cellStyle name="Normal 2 4 4 4" xfId="8978"/>
    <cellStyle name="Normal 2 4 4 4 2" xfId="8979"/>
    <cellStyle name="Normal 2 4 4 4 2 2" xfId="8980"/>
    <cellStyle name="Normal 2 4 4 4 3" xfId="8981"/>
    <cellStyle name="Normal 2 4 4 4 4" xfId="8982"/>
    <cellStyle name="Normal 2 4 4 5" xfId="8983"/>
    <cellStyle name="Normal 2 4 4 5 2" xfId="8984"/>
    <cellStyle name="Normal 2 4 4 6" xfId="8985"/>
    <cellStyle name="Normal 2 4 4 7" xfId="8986"/>
    <cellStyle name="Normal 2 4 4 8" xfId="8987"/>
    <cellStyle name="Normal 2 4 5" xfId="8988"/>
    <cellStyle name="Normal 2 4 5 2" xfId="8989"/>
    <cellStyle name="Normal 2 4 5 2 2" xfId="8990"/>
    <cellStyle name="Normal 2 4 5 2 2 2" xfId="8991"/>
    <cellStyle name="Normal 2 4 5 2 2 2 2" xfId="8992"/>
    <cellStyle name="Normal 2 4 5 2 2 3" xfId="8993"/>
    <cellStyle name="Normal 2 4 5 2 2 4" xfId="8994"/>
    <cellStyle name="Normal 2 4 5 2 3" xfId="8995"/>
    <cellStyle name="Normal 2 4 5 2 3 2" xfId="8996"/>
    <cellStyle name="Normal 2 4 5 2 4" xfId="8997"/>
    <cellStyle name="Normal 2 4 5 2 5" xfId="8998"/>
    <cellStyle name="Normal 2 4 5 2 6" xfId="8999"/>
    <cellStyle name="Normal 2 4 5 3" xfId="9000"/>
    <cellStyle name="Normal 2 4 5 3 2" xfId="9001"/>
    <cellStyle name="Normal 2 4 5 3 2 2" xfId="9002"/>
    <cellStyle name="Normal 2 4 5 3 3" xfId="9003"/>
    <cellStyle name="Normal 2 4 5 3 4" xfId="9004"/>
    <cellStyle name="Normal 2 4 5 4" xfId="9005"/>
    <cellStyle name="Normal 2 4 5 4 2" xfId="9006"/>
    <cellStyle name="Normal 2 4 5 4 2 2" xfId="9007"/>
    <cellStyle name="Normal 2 4 5 4 3" xfId="9008"/>
    <cellStyle name="Normal 2 4 5 4 4" xfId="9009"/>
    <cellStyle name="Normal 2 4 5 5" xfId="9010"/>
    <cellStyle name="Normal 2 4 5 5 2" xfId="9011"/>
    <cellStyle name="Normal 2 4 5 6" xfId="9012"/>
    <cellStyle name="Normal 2 4 5 7" xfId="9013"/>
    <cellStyle name="Normal 2 4 5 8" xfId="9014"/>
    <cellStyle name="Normal 2 4 6" xfId="9015"/>
    <cellStyle name="Normal 2 4 6 2" xfId="9016"/>
    <cellStyle name="Normal 2 4 6 2 2" xfId="9017"/>
    <cellStyle name="Normal 2 4 6 2 2 2" xfId="9018"/>
    <cellStyle name="Normal 2 4 6 2 2 2 2" xfId="9019"/>
    <cellStyle name="Normal 2 4 6 2 2 3" xfId="9020"/>
    <cellStyle name="Normal 2 4 6 2 2 4" xfId="9021"/>
    <cellStyle name="Normal 2 4 6 2 3" xfId="9022"/>
    <cellStyle name="Normal 2 4 6 2 3 2" xfId="9023"/>
    <cellStyle name="Normal 2 4 6 2 4" xfId="9024"/>
    <cellStyle name="Normal 2 4 6 2 5" xfId="9025"/>
    <cellStyle name="Normal 2 4 6 2 6" xfId="9026"/>
    <cellStyle name="Normal 2 4 6 3" xfId="9027"/>
    <cellStyle name="Normal 2 4 6 3 2" xfId="9028"/>
    <cellStyle name="Normal 2 4 6 3 2 2" xfId="9029"/>
    <cellStyle name="Normal 2 4 6 3 3" xfId="9030"/>
    <cellStyle name="Normal 2 4 6 3 4" xfId="9031"/>
    <cellStyle name="Normal 2 4 6 4" xfId="9032"/>
    <cellStyle name="Normal 2 4 6 4 2" xfId="9033"/>
    <cellStyle name="Normal 2 4 6 4 2 2" xfId="9034"/>
    <cellStyle name="Normal 2 4 6 4 3" xfId="9035"/>
    <cellStyle name="Normal 2 4 6 4 4" xfId="9036"/>
    <cellStyle name="Normal 2 4 6 5" xfId="9037"/>
    <cellStyle name="Normal 2 4 6 5 2" xfId="9038"/>
    <cellStyle name="Normal 2 4 6 6" xfId="9039"/>
    <cellStyle name="Normal 2 4 6 7" xfId="9040"/>
    <cellStyle name="Normal 2 4 6 8" xfId="9041"/>
    <cellStyle name="Normal 2 4 7" xfId="9042"/>
    <cellStyle name="Normal 2 4 7 2" xfId="9043"/>
    <cellStyle name="Normal 2 4 7 2 2" xfId="9044"/>
    <cellStyle name="Normal 2 4 7 2 2 2" xfId="9045"/>
    <cellStyle name="Normal 2 4 7 2 3" xfId="9046"/>
    <cellStyle name="Normal 2 4 7 2 4" xfId="9047"/>
    <cellStyle name="Normal 2 4 7 3" xfId="9048"/>
    <cellStyle name="Normal 2 4 7 3 2" xfId="9049"/>
    <cellStyle name="Normal 2 4 7 4" xfId="9050"/>
    <cellStyle name="Normal 2 4 7 5" xfId="9051"/>
    <cellStyle name="Normal 2 4 7 6" xfId="9052"/>
    <cellStyle name="Normal 2 4 8" xfId="9053"/>
    <cellStyle name="Normal 2 4 8 2" xfId="9054"/>
    <cellStyle name="Normal 2 4 8 2 2" xfId="9055"/>
    <cellStyle name="Normal 2 4 8 2 2 2" xfId="9056"/>
    <cellStyle name="Normal 2 4 8 2 3" xfId="9057"/>
    <cellStyle name="Normal 2 4 8 2 4" xfId="9058"/>
    <cellStyle name="Normal 2 4 8 3" xfId="9059"/>
    <cellStyle name="Normal 2 4 8 3 2" xfId="9060"/>
    <cellStyle name="Normal 2 4 8 4" xfId="9061"/>
    <cellStyle name="Normal 2 4 8 5" xfId="9062"/>
    <cellStyle name="Normal 2 4 8 6" xfId="9063"/>
    <cellStyle name="Normal 2 4 9" xfId="9064"/>
    <cellStyle name="Normal 2 4 9 2" xfId="9065"/>
    <cellStyle name="Normal 2 4 9 2 2" xfId="9066"/>
    <cellStyle name="Normal 2 4 9 3" xfId="9067"/>
    <cellStyle name="Normal 2 4 9 4" xfId="9068"/>
    <cellStyle name="Normal 2 4 9 5" xfId="9069"/>
    <cellStyle name="Normal 2 5" xfId="9070"/>
    <cellStyle name="Normal 2 5 10" xfId="9071"/>
    <cellStyle name="Normal 2 5 10 2" xfId="9072"/>
    <cellStyle name="Normal 2 5 11" xfId="9073"/>
    <cellStyle name="Normal 2 5 12" xfId="9074"/>
    <cellStyle name="Normal 2 5 13" xfId="9075"/>
    <cellStyle name="Normal 2 5 2" xfId="9076"/>
    <cellStyle name="Normal 2 5 2 2" xfId="9077"/>
    <cellStyle name="Normal 2 5 2 2 2" xfId="9078"/>
    <cellStyle name="Normal 2 5 2 2 2 2" xfId="9079"/>
    <cellStyle name="Normal 2 5 2 2 2 2 2" xfId="9080"/>
    <cellStyle name="Normal 2 5 2 2 2 3" xfId="9081"/>
    <cellStyle name="Normal 2 5 2 2 2 4" xfId="9082"/>
    <cellStyle name="Normal 2 5 2 2 3" xfId="9083"/>
    <cellStyle name="Normal 2 5 2 2 3 2" xfId="9084"/>
    <cellStyle name="Normal 2 5 2 2 3 2 2" xfId="9085"/>
    <cellStyle name="Normal 2 5 2 2 3 3" xfId="9086"/>
    <cellStyle name="Normal 2 5 2 2 3 4" xfId="9087"/>
    <cellStyle name="Normal 2 5 2 2 4" xfId="9088"/>
    <cellStyle name="Normal 2 5 2 2 4 2" xfId="9089"/>
    <cellStyle name="Normal 2 5 2 2 5" xfId="9090"/>
    <cellStyle name="Normal 2 5 2 2 6" xfId="9091"/>
    <cellStyle name="Normal 2 5 2 2 7" xfId="9092"/>
    <cellStyle name="Normal 2 5 2 3" xfId="9093"/>
    <cellStyle name="Normal 2 5 2 3 2" xfId="9094"/>
    <cellStyle name="Normal 2 5 2 3 2 2" xfId="9095"/>
    <cellStyle name="Normal 2 5 2 3 3" xfId="9096"/>
    <cellStyle name="Normal 2 5 2 3 4" xfId="9097"/>
    <cellStyle name="Normal 2 5 2 4" xfId="9098"/>
    <cellStyle name="Normal 2 5 2 4 2" xfId="9099"/>
    <cellStyle name="Normal 2 5 2 4 2 2" xfId="9100"/>
    <cellStyle name="Normal 2 5 2 4 3" xfId="9101"/>
    <cellStyle name="Normal 2 5 2 4 4" xfId="9102"/>
    <cellStyle name="Normal 2 5 2 5" xfId="9103"/>
    <cellStyle name="Normal 2 5 2 5 2" xfId="9104"/>
    <cellStyle name="Normal 2 5 2 6" xfId="9105"/>
    <cellStyle name="Normal 2 5 2 7" xfId="9106"/>
    <cellStyle name="Normal 2 5 2 8" xfId="9107"/>
    <cellStyle name="Normal 2 5 3" xfId="9108"/>
    <cellStyle name="Normal 2 5 3 2" xfId="9109"/>
    <cellStyle name="Normal 2 5 3 2 2" xfId="9110"/>
    <cellStyle name="Normal 2 5 3 2 2 2" xfId="9111"/>
    <cellStyle name="Normal 2 5 3 2 2 2 2" xfId="9112"/>
    <cellStyle name="Normal 2 5 3 2 2 3" xfId="9113"/>
    <cellStyle name="Normal 2 5 3 2 2 4" xfId="9114"/>
    <cellStyle name="Normal 2 5 3 2 3" xfId="9115"/>
    <cellStyle name="Normal 2 5 3 2 3 2" xfId="9116"/>
    <cellStyle name="Normal 2 5 3 2 3 2 2" xfId="9117"/>
    <cellStyle name="Normal 2 5 3 2 3 3" xfId="9118"/>
    <cellStyle name="Normal 2 5 3 2 3 4" xfId="9119"/>
    <cellStyle name="Normal 2 5 3 2 4" xfId="9120"/>
    <cellStyle name="Normal 2 5 3 2 4 2" xfId="9121"/>
    <cellStyle name="Normal 2 5 3 2 5" xfId="9122"/>
    <cellStyle name="Normal 2 5 3 2 6" xfId="9123"/>
    <cellStyle name="Normal 2 5 3 2 7" xfId="9124"/>
    <cellStyle name="Normal 2 5 3 3" xfId="9125"/>
    <cellStyle name="Normal 2 5 3 3 2" xfId="9126"/>
    <cellStyle name="Normal 2 5 3 3 2 2" xfId="9127"/>
    <cellStyle name="Normal 2 5 3 3 3" xfId="9128"/>
    <cellStyle name="Normal 2 5 3 3 4" xfId="9129"/>
    <cellStyle name="Normal 2 5 3 4" xfId="9130"/>
    <cellStyle name="Normal 2 5 3 4 2" xfId="9131"/>
    <cellStyle name="Normal 2 5 3 4 2 2" xfId="9132"/>
    <cellStyle name="Normal 2 5 3 4 3" xfId="9133"/>
    <cellStyle name="Normal 2 5 3 4 4" xfId="9134"/>
    <cellStyle name="Normal 2 5 3 5" xfId="9135"/>
    <cellStyle name="Normal 2 5 3 5 2" xfId="9136"/>
    <cellStyle name="Normal 2 5 3 6" xfId="9137"/>
    <cellStyle name="Normal 2 5 3 7" xfId="9138"/>
    <cellStyle name="Normal 2 5 3 8" xfId="9139"/>
    <cellStyle name="Normal 2 5 4" xfId="9140"/>
    <cellStyle name="Normal 2 5 4 2" xfId="9141"/>
    <cellStyle name="Normal 2 5 4 2 2" xfId="9142"/>
    <cellStyle name="Normal 2 5 4 2 2 2" xfId="9143"/>
    <cellStyle name="Normal 2 5 4 2 2 2 2" xfId="9144"/>
    <cellStyle name="Normal 2 5 4 2 2 3" xfId="9145"/>
    <cellStyle name="Normal 2 5 4 2 2 4" xfId="9146"/>
    <cellStyle name="Normal 2 5 4 2 3" xfId="9147"/>
    <cellStyle name="Normal 2 5 4 2 3 2" xfId="9148"/>
    <cellStyle name="Normal 2 5 4 2 4" xfId="9149"/>
    <cellStyle name="Normal 2 5 4 2 5" xfId="9150"/>
    <cellStyle name="Normal 2 5 4 2 6" xfId="9151"/>
    <cellStyle name="Normal 2 5 4 3" xfId="9152"/>
    <cellStyle name="Normal 2 5 4 3 2" xfId="9153"/>
    <cellStyle name="Normal 2 5 4 3 2 2" xfId="9154"/>
    <cellStyle name="Normal 2 5 4 3 3" xfId="9155"/>
    <cellStyle name="Normal 2 5 4 3 4" xfId="9156"/>
    <cellStyle name="Normal 2 5 4 4" xfId="9157"/>
    <cellStyle name="Normal 2 5 4 4 2" xfId="9158"/>
    <cellStyle name="Normal 2 5 4 4 2 2" xfId="9159"/>
    <cellStyle name="Normal 2 5 4 4 3" xfId="9160"/>
    <cellStyle name="Normal 2 5 4 4 4" xfId="9161"/>
    <cellStyle name="Normal 2 5 4 5" xfId="9162"/>
    <cellStyle name="Normal 2 5 4 5 2" xfId="9163"/>
    <cellStyle name="Normal 2 5 4 6" xfId="9164"/>
    <cellStyle name="Normal 2 5 4 7" xfId="9165"/>
    <cellStyle name="Normal 2 5 4 8" xfId="9166"/>
    <cellStyle name="Normal 2 5 5" xfId="9167"/>
    <cellStyle name="Normal 2 5 5 2" xfId="9168"/>
    <cellStyle name="Normal 2 5 5 2 2" xfId="9169"/>
    <cellStyle name="Normal 2 5 5 2 2 2" xfId="9170"/>
    <cellStyle name="Normal 2 5 5 2 2 2 2" xfId="9171"/>
    <cellStyle name="Normal 2 5 5 2 2 3" xfId="9172"/>
    <cellStyle name="Normal 2 5 5 2 2 4" xfId="9173"/>
    <cellStyle name="Normal 2 5 5 2 3" xfId="9174"/>
    <cellStyle name="Normal 2 5 5 2 3 2" xfId="9175"/>
    <cellStyle name="Normal 2 5 5 2 4" xfId="9176"/>
    <cellStyle name="Normal 2 5 5 2 5" xfId="9177"/>
    <cellStyle name="Normal 2 5 5 2 6" xfId="9178"/>
    <cellStyle name="Normal 2 5 5 3" xfId="9179"/>
    <cellStyle name="Normal 2 5 5 3 2" xfId="9180"/>
    <cellStyle name="Normal 2 5 5 3 2 2" xfId="9181"/>
    <cellStyle name="Normal 2 5 5 3 3" xfId="9182"/>
    <cellStyle name="Normal 2 5 5 3 4" xfId="9183"/>
    <cellStyle name="Normal 2 5 5 4" xfId="9184"/>
    <cellStyle name="Normal 2 5 5 4 2" xfId="9185"/>
    <cellStyle name="Normal 2 5 5 4 2 2" xfId="9186"/>
    <cellStyle name="Normal 2 5 5 4 3" xfId="9187"/>
    <cellStyle name="Normal 2 5 5 4 4" xfId="9188"/>
    <cellStyle name="Normal 2 5 5 5" xfId="9189"/>
    <cellStyle name="Normal 2 5 5 5 2" xfId="9190"/>
    <cellStyle name="Normal 2 5 5 6" xfId="9191"/>
    <cellStyle name="Normal 2 5 5 7" xfId="9192"/>
    <cellStyle name="Normal 2 5 5 8" xfId="9193"/>
    <cellStyle name="Normal 2 5 6" xfId="9194"/>
    <cellStyle name="Normal 2 5 6 2" xfId="9195"/>
    <cellStyle name="Normal 2 5 6 2 2" xfId="9196"/>
    <cellStyle name="Normal 2 5 6 2 2 2" xfId="9197"/>
    <cellStyle name="Normal 2 5 6 2 3" xfId="9198"/>
    <cellStyle name="Normal 2 5 6 2 4" xfId="9199"/>
    <cellStyle name="Normal 2 5 6 3" xfId="9200"/>
    <cellStyle name="Normal 2 5 6 3 2" xfId="9201"/>
    <cellStyle name="Normal 2 5 6 4" xfId="9202"/>
    <cellStyle name="Normal 2 5 6 5" xfId="9203"/>
    <cellStyle name="Normal 2 5 6 6" xfId="9204"/>
    <cellStyle name="Normal 2 5 7" xfId="9205"/>
    <cellStyle name="Normal 2 5 7 2" xfId="9206"/>
    <cellStyle name="Normal 2 5 7 2 2" xfId="9207"/>
    <cellStyle name="Normal 2 5 7 2 2 2" xfId="9208"/>
    <cellStyle name="Normal 2 5 7 2 3" xfId="9209"/>
    <cellStyle name="Normal 2 5 7 2 4" xfId="9210"/>
    <cellStyle name="Normal 2 5 7 3" xfId="9211"/>
    <cellStyle name="Normal 2 5 7 3 2" xfId="9212"/>
    <cellStyle name="Normal 2 5 7 4" xfId="9213"/>
    <cellStyle name="Normal 2 5 7 5" xfId="9214"/>
    <cellStyle name="Normal 2 5 7 6" xfId="9215"/>
    <cellStyle name="Normal 2 5 8" xfId="9216"/>
    <cellStyle name="Normal 2 5 8 2" xfId="9217"/>
    <cellStyle name="Normal 2 5 8 2 2" xfId="9218"/>
    <cellStyle name="Normal 2 5 8 3" xfId="9219"/>
    <cellStyle name="Normal 2 5 8 4" xfId="9220"/>
    <cellStyle name="Normal 2 5 8 5" xfId="9221"/>
    <cellStyle name="Normal 2 5 9" xfId="9222"/>
    <cellStyle name="Normal 2 5 9 2" xfId="9223"/>
    <cellStyle name="Normal 2 5 9 2 2" xfId="9224"/>
    <cellStyle name="Normal 2 5 9 3" xfId="9225"/>
    <cellStyle name="Normal 2 5 9 4" xfId="9226"/>
    <cellStyle name="Normal 2 6" xfId="9227"/>
    <cellStyle name="Normal 2 6 2" xfId="9228"/>
    <cellStyle name="Normal 2 6 2 2" xfId="9229"/>
    <cellStyle name="Normal 2 6 2 2 2" xfId="9230"/>
    <cellStyle name="Normal 2 6 2 2 2 2" xfId="9231"/>
    <cellStyle name="Normal 2 6 2 2 3" xfId="9232"/>
    <cellStyle name="Normal 2 6 2 2 4" xfId="9233"/>
    <cellStyle name="Normal 2 6 2 3" xfId="9234"/>
    <cellStyle name="Normal 2 6 2 3 2" xfId="9235"/>
    <cellStyle name="Normal 2 6 2 3 2 2" xfId="9236"/>
    <cellStyle name="Normal 2 6 2 3 3" xfId="9237"/>
    <cellStyle name="Normal 2 6 2 3 4" xfId="9238"/>
    <cellStyle name="Normal 2 6 2 4" xfId="9239"/>
    <cellStyle name="Normal 2 6 2 4 2" xfId="9240"/>
    <cellStyle name="Normal 2 6 2 5" xfId="9241"/>
    <cellStyle name="Normal 2 6 2 6" xfId="9242"/>
    <cellStyle name="Normal 2 6 2 7" xfId="9243"/>
    <cellStyle name="Normal 2 6 3" xfId="9244"/>
    <cellStyle name="Normal 2 6 3 2" xfId="9245"/>
    <cellStyle name="Normal 2 6 3 2 2" xfId="9246"/>
    <cellStyle name="Normal 2 6 3 3" xfId="9247"/>
    <cellStyle name="Normal 2 6 3 4" xfId="9248"/>
    <cellStyle name="Normal 2 6 4" xfId="9249"/>
    <cellStyle name="Normal 2 6 4 2" xfId="9250"/>
    <cellStyle name="Normal 2 6 4 2 2" xfId="9251"/>
    <cellStyle name="Normal 2 6 4 3" xfId="9252"/>
    <cellStyle name="Normal 2 6 4 4" xfId="9253"/>
    <cellStyle name="Normal 2 6 5" xfId="9254"/>
    <cellStyle name="Normal 2 6 5 2" xfId="9255"/>
    <cellStyle name="Normal 2 6 6" xfId="9256"/>
    <cellStyle name="Normal 2 6 7" xfId="9257"/>
    <cellStyle name="Normal 2 6 8" xfId="9258"/>
    <cellStyle name="Normal 2 7" xfId="9259"/>
    <cellStyle name="Normal 2 7 2" xfId="9260"/>
    <cellStyle name="Normal 2 7 2 2" xfId="9261"/>
    <cellStyle name="Normal 2 7 2 2 2" xfId="9262"/>
    <cellStyle name="Normal 2 7 2 2 2 2" xfId="9263"/>
    <cellStyle name="Normal 2 7 2 2 3" xfId="9264"/>
    <cellStyle name="Normal 2 7 2 2 4" xfId="9265"/>
    <cellStyle name="Normal 2 7 2 3" xfId="9266"/>
    <cellStyle name="Normal 2 7 2 3 2" xfId="9267"/>
    <cellStyle name="Normal 2 7 2 3 2 2" xfId="9268"/>
    <cellStyle name="Normal 2 7 2 3 3" xfId="9269"/>
    <cellStyle name="Normal 2 7 2 3 4" xfId="9270"/>
    <cellStyle name="Normal 2 7 2 4" xfId="9271"/>
    <cellStyle name="Normal 2 7 2 4 2" xfId="9272"/>
    <cellStyle name="Normal 2 7 2 5" xfId="9273"/>
    <cellStyle name="Normal 2 7 2 6" xfId="9274"/>
    <cellStyle name="Normal 2 7 2 7" xfId="9275"/>
    <cellStyle name="Normal 2 7 3" xfId="9276"/>
    <cellStyle name="Normal 2 7 3 2" xfId="9277"/>
    <cellStyle name="Normal 2 7 3 2 2" xfId="9278"/>
    <cellStyle name="Normal 2 7 3 3" xfId="9279"/>
    <cellStyle name="Normal 2 7 3 4" xfId="9280"/>
    <cellStyle name="Normal 2 7 4" xfId="9281"/>
    <cellStyle name="Normal 2 7 4 2" xfId="9282"/>
    <cellStyle name="Normal 2 7 4 2 2" xfId="9283"/>
    <cellStyle name="Normal 2 7 4 3" xfId="9284"/>
    <cellStyle name="Normal 2 7 4 4" xfId="9285"/>
    <cellStyle name="Normal 2 7 5" xfId="9286"/>
    <cellStyle name="Normal 2 7 5 2" xfId="9287"/>
    <cellStyle name="Normal 2 7 6" xfId="9288"/>
    <cellStyle name="Normal 2 7 7" xfId="9289"/>
    <cellStyle name="Normal 2 7 8" xfId="9290"/>
    <cellStyle name="Normal 2 8" xfId="9291"/>
    <cellStyle name="Normal 2 8 2" xfId="9292"/>
    <cellStyle name="Normal 2 8 2 2" xfId="9293"/>
    <cellStyle name="Normal 2 8 2 2 2" xfId="9294"/>
    <cellStyle name="Normal 2 8 2 2 2 2" xfId="9295"/>
    <cellStyle name="Normal 2 8 2 2 3" xfId="9296"/>
    <cellStyle name="Normal 2 8 2 2 4" xfId="9297"/>
    <cellStyle name="Normal 2 8 2 3" xfId="9298"/>
    <cellStyle name="Normal 2 8 2 3 2" xfId="9299"/>
    <cellStyle name="Normal 2 8 2 4" xfId="9300"/>
    <cellStyle name="Normal 2 8 2 5" xfId="9301"/>
    <cellStyle name="Normal 2 8 2 6" xfId="9302"/>
    <cellStyle name="Normal 2 8 3" xfId="9303"/>
    <cellStyle name="Normal 2 8 3 2" xfId="9304"/>
    <cellStyle name="Normal 2 8 3 2 2" xfId="9305"/>
    <cellStyle name="Normal 2 8 3 3" xfId="9306"/>
    <cellStyle name="Normal 2 8 3 4" xfId="9307"/>
    <cellStyle name="Normal 2 8 4" xfId="9308"/>
    <cellStyle name="Normal 2 8 4 2" xfId="9309"/>
    <cellStyle name="Normal 2 8 5" xfId="9310"/>
    <cellStyle name="Normal 2 8 6" xfId="9311"/>
    <cellStyle name="Normal 2 8 7" xfId="9312"/>
    <cellStyle name="Normal 2 9" xfId="9313"/>
    <cellStyle name="Normal 2 9 2" xfId="9314"/>
    <cellStyle name="Normal 2 9 2 2" xfId="9315"/>
    <cellStyle name="Normal 2 9 2 2 2" xfId="9316"/>
    <cellStyle name="Normal 2 9 2 2 2 2" xfId="9317"/>
    <cellStyle name="Normal 2 9 2 2 3" xfId="9318"/>
    <cellStyle name="Normal 2 9 2 2 4" xfId="9319"/>
    <cellStyle name="Normal 2 9 2 3" xfId="9320"/>
    <cellStyle name="Normal 2 9 2 3 2" xfId="9321"/>
    <cellStyle name="Normal 2 9 2 4" xfId="9322"/>
    <cellStyle name="Normal 2 9 2 5" xfId="9323"/>
    <cellStyle name="Normal 2 9 2 6" xfId="9324"/>
    <cellStyle name="Normal 2 9 3" xfId="9325"/>
    <cellStyle name="Normal 2 9 3 2" xfId="9326"/>
    <cellStyle name="Normal 2 9 3 2 2" xfId="9327"/>
    <cellStyle name="Normal 2 9 3 3" xfId="9328"/>
    <cellStyle name="Normal 2 9 3 4" xfId="9329"/>
    <cellStyle name="Normal 2 9 4" xfId="9330"/>
    <cellStyle name="Normal 2 9 4 2" xfId="9331"/>
    <cellStyle name="Normal 2 9 5" xfId="9332"/>
    <cellStyle name="Normal 2 9 6" xfId="9333"/>
    <cellStyle name="Normal 2 9 7" xfId="9334"/>
    <cellStyle name="Normal 20" xfId="9335"/>
    <cellStyle name="Normal 20 10" xfId="9336"/>
    <cellStyle name="Normal 20 10 2" xfId="9337"/>
    <cellStyle name="Normal 20 10 2 2" xfId="9338"/>
    <cellStyle name="Normal 20 10 3" xfId="9339"/>
    <cellStyle name="Normal 20 10 4" xfId="9340"/>
    <cellStyle name="Normal 20 10 5" xfId="9341"/>
    <cellStyle name="Normal 20 11" xfId="9342"/>
    <cellStyle name="Normal 20 11 2" xfId="9343"/>
    <cellStyle name="Normal 20 11 2 2" xfId="9344"/>
    <cellStyle name="Normal 20 11 3" xfId="9345"/>
    <cellStyle name="Normal 20 11 4" xfId="9346"/>
    <cellStyle name="Normal 20 12" xfId="9347"/>
    <cellStyle name="Normal 20 12 2" xfId="9348"/>
    <cellStyle name="Normal 20 13" xfId="9349"/>
    <cellStyle name="Normal 20 14" xfId="9350"/>
    <cellStyle name="Normal 20 15" xfId="9351"/>
    <cellStyle name="Normal 20 16" xfId="9352"/>
    <cellStyle name="Normal 20 17" xfId="9353"/>
    <cellStyle name="Normal 20 2" xfId="9354"/>
    <cellStyle name="Normal 20 2 10" xfId="9355"/>
    <cellStyle name="Normal 20 2 10 2" xfId="9356"/>
    <cellStyle name="Normal 20 2 10 2 2" xfId="9357"/>
    <cellStyle name="Normal 20 2 10 3" xfId="9358"/>
    <cellStyle name="Normal 20 2 10 4" xfId="9359"/>
    <cellStyle name="Normal 20 2 11" xfId="9360"/>
    <cellStyle name="Normal 20 2 11 2" xfId="9361"/>
    <cellStyle name="Normal 20 2 12" xfId="9362"/>
    <cellStyle name="Normal 20 2 13" xfId="9363"/>
    <cellStyle name="Normal 20 2 14" xfId="9364"/>
    <cellStyle name="Normal 20 2 15" xfId="9365"/>
    <cellStyle name="Normal 20 2 2" xfId="9366"/>
    <cellStyle name="Normal 20 2 2 10" xfId="9367"/>
    <cellStyle name="Normal 20 2 2 2" xfId="9368"/>
    <cellStyle name="Normal 20 2 2 2 2" xfId="9369"/>
    <cellStyle name="Normal 20 2 2 2 2 2" xfId="9370"/>
    <cellStyle name="Normal 20 2 2 2 2 2 2" xfId="9371"/>
    <cellStyle name="Normal 20 2 2 2 2 3" xfId="9372"/>
    <cellStyle name="Normal 20 2 2 2 2 4" xfId="9373"/>
    <cellStyle name="Normal 20 2 2 2 3" xfId="9374"/>
    <cellStyle name="Normal 20 2 2 2 3 2" xfId="9375"/>
    <cellStyle name="Normal 20 2 2 2 3 2 2" xfId="9376"/>
    <cellStyle name="Normal 20 2 2 2 3 3" xfId="9377"/>
    <cellStyle name="Normal 20 2 2 2 3 4" xfId="9378"/>
    <cellStyle name="Normal 20 2 2 2 4" xfId="9379"/>
    <cellStyle name="Normal 20 2 2 2 4 2" xfId="9380"/>
    <cellStyle name="Normal 20 2 2 2 5" xfId="9381"/>
    <cellStyle name="Normal 20 2 2 2 6" xfId="9382"/>
    <cellStyle name="Normal 20 2 2 2 7" xfId="9383"/>
    <cellStyle name="Normal 20 2 2 3" xfId="9384"/>
    <cellStyle name="Normal 20 2 2 3 2" xfId="9385"/>
    <cellStyle name="Normal 20 2 2 3 2 2" xfId="9386"/>
    <cellStyle name="Normal 20 2 2 3 3" xfId="9387"/>
    <cellStyle name="Normal 20 2 2 3 4" xfId="9388"/>
    <cellStyle name="Normal 20 2 2 4" xfId="9389"/>
    <cellStyle name="Normal 20 2 2 4 2" xfId="9390"/>
    <cellStyle name="Normal 20 2 2 4 2 2" xfId="9391"/>
    <cellStyle name="Normal 20 2 2 4 3" xfId="9392"/>
    <cellStyle name="Normal 20 2 2 4 4" xfId="9393"/>
    <cellStyle name="Normal 20 2 2 5" xfId="9394"/>
    <cellStyle name="Normal 20 2 2 5 2" xfId="9395"/>
    <cellStyle name="Normal 20 2 2 5 2 2" xfId="9396"/>
    <cellStyle name="Normal 20 2 2 5 3" xfId="9397"/>
    <cellStyle name="Normal 20 2 2 5 4" xfId="9398"/>
    <cellStyle name="Normal 20 2 2 6" xfId="9399"/>
    <cellStyle name="Normal 20 2 2 6 2" xfId="9400"/>
    <cellStyle name="Normal 20 2 2 6 2 2" xfId="9401"/>
    <cellStyle name="Normal 20 2 2 6 3" xfId="9402"/>
    <cellStyle name="Normal 20 2 2 6 4" xfId="9403"/>
    <cellStyle name="Normal 20 2 2 7" xfId="9404"/>
    <cellStyle name="Normal 20 2 2 7 2" xfId="9405"/>
    <cellStyle name="Normal 20 2 2 8" xfId="9406"/>
    <cellStyle name="Normal 20 2 2 9" xfId="9407"/>
    <cellStyle name="Normal 20 2 3" xfId="9408"/>
    <cellStyle name="Normal 20 2 3 2" xfId="9409"/>
    <cellStyle name="Normal 20 2 3 2 2" xfId="9410"/>
    <cellStyle name="Normal 20 2 3 2 2 2" xfId="9411"/>
    <cellStyle name="Normal 20 2 3 2 2 2 2" xfId="9412"/>
    <cellStyle name="Normal 20 2 3 2 2 3" xfId="9413"/>
    <cellStyle name="Normal 20 2 3 2 2 4" xfId="9414"/>
    <cellStyle name="Normal 20 2 3 2 3" xfId="9415"/>
    <cellStyle name="Normal 20 2 3 2 3 2" xfId="9416"/>
    <cellStyle name="Normal 20 2 3 2 3 2 2" xfId="9417"/>
    <cellStyle name="Normal 20 2 3 2 3 3" xfId="9418"/>
    <cellStyle name="Normal 20 2 3 2 3 4" xfId="9419"/>
    <cellStyle name="Normal 20 2 3 2 4" xfId="9420"/>
    <cellStyle name="Normal 20 2 3 2 4 2" xfId="9421"/>
    <cellStyle name="Normal 20 2 3 2 5" xfId="9422"/>
    <cellStyle name="Normal 20 2 3 2 6" xfId="9423"/>
    <cellStyle name="Normal 20 2 3 2 7" xfId="9424"/>
    <cellStyle name="Normal 20 2 3 3" xfId="9425"/>
    <cellStyle name="Normal 20 2 3 3 2" xfId="9426"/>
    <cellStyle name="Normal 20 2 3 3 2 2" xfId="9427"/>
    <cellStyle name="Normal 20 2 3 3 3" xfId="9428"/>
    <cellStyle name="Normal 20 2 3 3 4" xfId="9429"/>
    <cellStyle name="Normal 20 2 3 4" xfId="9430"/>
    <cellStyle name="Normal 20 2 3 4 2" xfId="9431"/>
    <cellStyle name="Normal 20 2 3 4 2 2" xfId="9432"/>
    <cellStyle name="Normal 20 2 3 4 3" xfId="9433"/>
    <cellStyle name="Normal 20 2 3 4 4" xfId="9434"/>
    <cellStyle name="Normal 20 2 3 5" xfId="9435"/>
    <cellStyle name="Normal 20 2 3 5 2" xfId="9436"/>
    <cellStyle name="Normal 20 2 3 6" xfId="9437"/>
    <cellStyle name="Normal 20 2 3 7" xfId="9438"/>
    <cellStyle name="Normal 20 2 3 8" xfId="9439"/>
    <cellStyle name="Normal 20 2 4" xfId="9440"/>
    <cellStyle name="Normal 20 2 4 2" xfId="9441"/>
    <cellStyle name="Normal 20 2 4 2 2" xfId="9442"/>
    <cellStyle name="Normal 20 2 4 2 2 2" xfId="9443"/>
    <cellStyle name="Normal 20 2 4 2 2 2 2" xfId="9444"/>
    <cellStyle name="Normal 20 2 4 2 2 3" xfId="9445"/>
    <cellStyle name="Normal 20 2 4 2 2 4" xfId="9446"/>
    <cellStyle name="Normal 20 2 4 2 3" xfId="9447"/>
    <cellStyle name="Normal 20 2 4 2 3 2" xfId="9448"/>
    <cellStyle name="Normal 20 2 4 2 3 2 2" xfId="9449"/>
    <cellStyle name="Normal 20 2 4 2 3 3" xfId="9450"/>
    <cellStyle name="Normal 20 2 4 2 3 4" xfId="9451"/>
    <cellStyle name="Normal 20 2 4 2 4" xfId="9452"/>
    <cellStyle name="Normal 20 2 4 2 4 2" xfId="9453"/>
    <cellStyle name="Normal 20 2 4 2 5" xfId="9454"/>
    <cellStyle name="Normal 20 2 4 2 6" xfId="9455"/>
    <cellStyle name="Normal 20 2 4 2 7" xfId="9456"/>
    <cellStyle name="Normal 20 2 4 3" xfId="9457"/>
    <cellStyle name="Normal 20 2 4 3 2" xfId="9458"/>
    <cellStyle name="Normal 20 2 4 3 2 2" xfId="9459"/>
    <cellStyle name="Normal 20 2 4 3 3" xfId="9460"/>
    <cellStyle name="Normal 20 2 4 3 4" xfId="9461"/>
    <cellStyle name="Normal 20 2 4 4" xfId="9462"/>
    <cellStyle name="Normal 20 2 4 4 2" xfId="9463"/>
    <cellStyle name="Normal 20 2 4 4 2 2" xfId="9464"/>
    <cellStyle name="Normal 20 2 4 4 3" xfId="9465"/>
    <cellStyle name="Normal 20 2 4 4 4" xfId="9466"/>
    <cellStyle name="Normal 20 2 4 5" xfId="9467"/>
    <cellStyle name="Normal 20 2 4 5 2" xfId="9468"/>
    <cellStyle name="Normal 20 2 4 6" xfId="9469"/>
    <cellStyle name="Normal 20 2 4 7" xfId="9470"/>
    <cellStyle name="Normal 20 2 4 8" xfId="9471"/>
    <cellStyle name="Normal 20 2 5" xfId="9472"/>
    <cellStyle name="Normal 20 2 5 2" xfId="9473"/>
    <cellStyle name="Normal 20 2 5 2 2" xfId="9474"/>
    <cellStyle name="Normal 20 2 5 2 2 2" xfId="9475"/>
    <cellStyle name="Normal 20 2 5 2 2 2 2" xfId="9476"/>
    <cellStyle name="Normal 20 2 5 2 2 3" xfId="9477"/>
    <cellStyle name="Normal 20 2 5 2 2 4" xfId="9478"/>
    <cellStyle name="Normal 20 2 5 2 3" xfId="9479"/>
    <cellStyle name="Normal 20 2 5 2 3 2" xfId="9480"/>
    <cellStyle name="Normal 20 2 5 2 4" xfId="9481"/>
    <cellStyle name="Normal 20 2 5 2 5" xfId="9482"/>
    <cellStyle name="Normal 20 2 5 2 6" xfId="9483"/>
    <cellStyle name="Normal 20 2 5 3" xfId="9484"/>
    <cellStyle name="Normal 20 2 5 3 2" xfId="9485"/>
    <cellStyle name="Normal 20 2 5 3 2 2" xfId="9486"/>
    <cellStyle name="Normal 20 2 5 3 3" xfId="9487"/>
    <cellStyle name="Normal 20 2 5 3 4" xfId="9488"/>
    <cellStyle name="Normal 20 2 5 4" xfId="9489"/>
    <cellStyle name="Normal 20 2 5 4 2" xfId="9490"/>
    <cellStyle name="Normal 20 2 5 4 2 2" xfId="9491"/>
    <cellStyle name="Normal 20 2 5 4 3" xfId="9492"/>
    <cellStyle name="Normal 20 2 5 4 4" xfId="9493"/>
    <cellStyle name="Normal 20 2 5 5" xfId="9494"/>
    <cellStyle name="Normal 20 2 5 5 2" xfId="9495"/>
    <cellStyle name="Normal 20 2 5 6" xfId="9496"/>
    <cellStyle name="Normal 20 2 5 7" xfId="9497"/>
    <cellStyle name="Normal 20 2 5 8" xfId="9498"/>
    <cellStyle name="Normal 20 2 6" xfId="9499"/>
    <cellStyle name="Normal 20 2 6 2" xfId="9500"/>
    <cellStyle name="Normal 20 2 6 2 2" xfId="9501"/>
    <cellStyle name="Normal 20 2 6 2 2 2" xfId="9502"/>
    <cellStyle name="Normal 20 2 6 2 2 2 2" xfId="9503"/>
    <cellStyle name="Normal 20 2 6 2 2 3" xfId="9504"/>
    <cellStyle name="Normal 20 2 6 2 2 4" xfId="9505"/>
    <cellStyle name="Normal 20 2 6 2 3" xfId="9506"/>
    <cellStyle name="Normal 20 2 6 2 3 2" xfId="9507"/>
    <cellStyle name="Normal 20 2 6 2 4" xfId="9508"/>
    <cellStyle name="Normal 20 2 6 2 5" xfId="9509"/>
    <cellStyle name="Normal 20 2 6 2 6" xfId="9510"/>
    <cellStyle name="Normal 20 2 6 3" xfId="9511"/>
    <cellStyle name="Normal 20 2 6 3 2" xfId="9512"/>
    <cellStyle name="Normal 20 2 6 3 2 2" xfId="9513"/>
    <cellStyle name="Normal 20 2 6 3 3" xfId="9514"/>
    <cellStyle name="Normal 20 2 6 3 4" xfId="9515"/>
    <cellStyle name="Normal 20 2 6 4" xfId="9516"/>
    <cellStyle name="Normal 20 2 6 4 2" xfId="9517"/>
    <cellStyle name="Normal 20 2 6 4 2 2" xfId="9518"/>
    <cellStyle name="Normal 20 2 6 4 3" xfId="9519"/>
    <cellStyle name="Normal 20 2 6 4 4" xfId="9520"/>
    <cellStyle name="Normal 20 2 6 5" xfId="9521"/>
    <cellStyle name="Normal 20 2 6 5 2" xfId="9522"/>
    <cellStyle name="Normal 20 2 6 6" xfId="9523"/>
    <cellStyle name="Normal 20 2 6 7" xfId="9524"/>
    <cellStyle name="Normal 20 2 6 8" xfId="9525"/>
    <cellStyle name="Normal 20 2 7" xfId="9526"/>
    <cellStyle name="Normal 20 2 7 2" xfId="9527"/>
    <cellStyle name="Normal 20 2 7 2 2" xfId="9528"/>
    <cellStyle name="Normal 20 2 7 2 2 2" xfId="9529"/>
    <cellStyle name="Normal 20 2 7 2 3" xfId="9530"/>
    <cellStyle name="Normal 20 2 7 2 4" xfId="9531"/>
    <cellStyle name="Normal 20 2 7 3" xfId="9532"/>
    <cellStyle name="Normal 20 2 7 3 2" xfId="9533"/>
    <cellStyle name="Normal 20 2 7 4" xfId="9534"/>
    <cellStyle name="Normal 20 2 7 5" xfId="9535"/>
    <cellStyle name="Normal 20 2 7 6" xfId="9536"/>
    <cellStyle name="Normal 20 2 8" xfId="9537"/>
    <cellStyle name="Normal 20 2 8 2" xfId="9538"/>
    <cellStyle name="Normal 20 2 8 2 2" xfId="9539"/>
    <cellStyle name="Normal 20 2 8 2 2 2" xfId="9540"/>
    <cellStyle name="Normal 20 2 8 2 3" xfId="9541"/>
    <cellStyle name="Normal 20 2 8 2 4" xfId="9542"/>
    <cellStyle name="Normal 20 2 8 3" xfId="9543"/>
    <cellStyle name="Normal 20 2 8 3 2" xfId="9544"/>
    <cellStyle name="Normal 20 2 8 4" xfId="9545"/>
    <cellStyle name="Normal 20 2 8 5" xfId="9546"/>
    <cellStyle name="Normal 20 2 8 6" xfId="9547"/>
    <cellStyle name="Normal 20 2 9" xfId="9548"/>
    <cellStyle name="Normal 20 2 9 2" xfId="9549"/>
    <cellStyle name="Normal 20 2 9 2 2" xfId="9550"/>
    <cellStyle name="Normal 20 2 9 3" xfId="9551"/>
    <cellStyle name="Normal 20 2 9 4" xfId="9552"/>
    <cellStyle name="Normal 20 2 9 5" xfId="9553"/>
    <cellStyle name="Normal 20 3" xfId="9554"/>
    <cellStyle name="Normal 20 3 10" xfId="9555"/>
    <cellStyle name="Normal 20 3 2" xfId="9556"/>
    <cellStyle name="Normal 20 3 2 2" xfId="9557"/>
    <cellStyle name="Normal 20 3 2 2 2" xfId="9558"/>
    <cellStyle name="Normal 20 3 2 2 2 2" xfId="9559"/>
    <cellStyle name="Normal 20 3 2 2 3" xfId="9560"/>
    <cellStyle name="Normal 20 3 2 2 4" xfId="9561"/>
    <cellStyle name="Normal 20 3 2 3" xfId="9562"/>
    <cellStyle name="Normal 20 3 2 3 2" xfId="9563"/>
    <cellStyle name="Normal 20 3 2 3 2 2" xfId="9564"/>
    <cellStyle name="Normal 20 3 2 3 3" xfId="9565"/>
    <cellStyle name="Normal 20 3 2 3 4" xfId="9566"/>
    <cellStyle name="Normal 20 3 2 4" xfId="9567"/>
    <cellStyle name="Normal 20 3 2 4 2" xfId="9568"/>
    <cellStyle name="Normal 20 3 2 5" xfId="9569"/>
    <cellStyle name="Normal 20 3 2 6" xfId="9570"/>
    <cellStyle name="Normal 20 3 2 7" xfId="9571"/>
    <cellStyle name="Normal 20 3 3" xfId="9572"/>
    <cellStyle name="Normal 20 3 3 2" xfId="9573"/>
    <cellStyle name="Normal 20 3 3 2 2" xfId="9574"/>
    <cellStyle name="Normal 20 3 3 3" xfId="9575"/>
    <cellStyle name="Normal 20 3 3 4" xfId="9576"/>
    <cellStyle name="Normal 20 3 4" xfId="9577"/>
    <cellStyle name="Normal 20 3 4 2" xfId="9578"/>
    <cellStyle name="Normal 20 3 4 2 2" xfId="9579"/>
    <cellStyle name="Normal 20 3 4 3" xfId="9580"/>
    <cellStyle name="Normal 20 3 4 4" xfId="9581"/>
    <cellStyle name="Normal 20 3 5" xfId="9582"/>
    <cellStyle name="Normal 20 3 5 2" xfId="9583"/>
    <cellStyle name="Normal 20 3 5 2 2" xfId="9584"/>
    <cellStyle name="Normal 20 3 5 3" xfId="9585"/>
    <cellStyle name="Normal 20 3 5 4" xfId="9586"/>
    <cellStyle name="Normal 20 3 6" xfId="9587"/>
    <cellStyle name="Normal 20 3 6 2" xfId="9588"/>
    <cellStyle name="Normal 20 3 6 2 2" xfId="9589"/>
    <cellStyle name="Normal 20 3 6 3" xfId="9590"/>
    <cellStyle name="Normal 20 3 6 4" xfId="9591"/>
    <cellStyle name="Normal 20 3 7" xfId="9592"/>
    <cellStyle name="Normal 20 3 7 2" xfId="9593"/>
    <cellStyle name="Normal 20 3 8" xfId="9594"/>
    <cellStyle name="Normal 20 3 9" xfId="9595"/>
    <cellStyle name="Normal 20 4" xfId="9596"/>
    <cellStyle name="Normal 20 4 2" xfId="9597"/>
    <cellStyle name="Normal 20 4 2 2" xfId="9598"/>
    <cellStyle name="Normal 20 4 2 2 2" xfId="9599"/>
    <cellStyle name="Normal 20 4 2 2 2 2" xfId="9600"/>
    <cellStyle name="Normal 20 4 2 2 3" xfId="9601"/>
    <cellStyle name="Normal 20 4 2 2 4" xfId="9602"/>
    <cellStyle name="Normal 20 4 2 3" xfId="9603"/>
    <cellStyle name="Normal 20 4 2 3 2" xfId="9604"/>
    <cellStyle name="Normal 20 4 2 3 2 2" xfId="9605"/>
    <cellStyle name="Normal 20 4 2 3 3" xfId="9606"/>
    <cellStyle name="Normal 20 4 2 3 4" xfId="9607"/>
    <cellStyle name="Normal 20 4 2 4" xfId="9608"/>
    <cellStyle name="Normal 20 4 2 4 2" xfId="9609"/>
    <cellStyle name="Normal 20 4 2 5" xfId="9610"/>
    <cellStyle name="Normal 20 4 2 6" xfId="9611"/>
    <cellStyle name="Normal 20 4 2 7" xfId="9612"/>
    <cellStyle name="Normal 20 4 3" xfId="9613"/>
    <cellStyle name="Normal 20 4 3 2" xfId="9614"/>
    <cellStyle name="Normal 20 4 3 2 2" xfId="9615"/>
    <cellStyle name="Normal 20 4 3 3" xfId="9616"/>
    <cellStyle name="Normal 20 4 3 4" xfId="9617"/>
    <cellStyle name="Normal 20 4 4" xfId="9618"/>
    <cellStyle name="Normal 20 4 4 2" xfId="9619"/>
    <cellStyle name="Normal 20 4 4 2 2" xfId="9620"/>
    <cellStyle name="Normal 20 4 4 3" xfId="9621"/>
    <cellStyle name="Normal 20 4 4 4" xfId="9622"/>
    <cellStyle name="Normal 20 4 5" xfId="9623"/>
    <cellStyle name="Normal 20 4 5 2" xfId="9624"/>
    <cellStyle name="Normal 20 4 6" xfId="9625"/>
    <cellStyle name="Normal 20 4 7" xfId="9626"/>
    <cellStyle name="Normal 20 4 8" xfId="9627"/>
    <cellStyle name="Normal 20 5" xfId="9628"/>
    <cellStyle name="Normal 20 5 2" xfId="9629"/>
    <cellStyle name="Normal 20 5 2 2" xfId="9630"/>
    <cellStyle name="Normal 20 5 2 2 2" xfId="9631"/>
    <cellStyle name="Normal 20 5 2 2 2 2" xfId="9632"/>
    <cellStyle name="Normal 20 5 2 2 3" xfId="9633"/>
    <cellStyle name="Normal 20 5 2 2 4" xfId="9634"/>
    <cellStyle name="Normal 20 5 2 3" xfId="9635"/>
    <cellStyle name="Normal 20 5 2 3 2" xfId="9636"/>
    <cellStyle name="Normal 20 5 2 3 2 2" xfId="9637"/>
    <cellStyle name="Normal 20 5 2 3 3" xfId="9638"/>
    <cellStyle name="Normal 20 5 2 3 4" xfId="9639"/>
    <cellStyle name="Normal 20 5 2 4" xfId="9640"/>
    <cellStyle name="Normal 20 5 2 4 2" xfId="9641"/>
    <cellStyle name="Normal 20 5 2 5" xfId="9642"/>
    <cellStyle name="Normal 20 5 2 6" xfId="9643"/>
    <cellStyle name="Normal 20 5 2 7" xfId="9644"/>
    <cellStyle name="Normal 20 5 3" xfId="9645"/>
    <cellStyle name="Normal 20 5 3 2" xfId="9646"/>
    <cellStyle name="Normal 20 5 3 2 2" xfId="9647"/>
    <cellStyle name="Normal 20 5 3 3" xfId="9648"/>
    <cellStyle name="Normal 20 5 3 4" xfId="9649"/>
    <cellStyle name="Normal 20 5 4" xfId="9650"/>
    <cellStyle name="Normal 20 5 4 2" xfId="9651"/>
    <cellStyle name="Normal 20 5 4 2 2" xfId="9652"/>
    <cellStyle name="Normal 20 5 4 3" xfId="9653"/>
    <cellStyle name="Normal 20 5 4 4" xfId="9654"/>
    <cellStyle name="Normal 20 5 5" xfId="9655"/>
    <cellStyle name="Normal 20 5 5 2" xfId="9656"/>
    <cellStyle name="Normal 20 5 6" xfId="9657"/>
    <cellStyle name="Normal 20 5 7" xfId="9658"/>
    <cellStyle name="Normal 20 5 8" xfId="9659"/>
    <cellStyle name="Normal 20 6" xfId="9660"/>
    <cellStyle name="Normal 20 6 2" xfId="9661"/>
    <cellStyle name="Normal 20 6 2 2" xfId="9662"/>
    <cellStyle name="Normal 20 6 2 2 2" xfId="9663"/>
    <cellStyle name="Normal 20 6 2 2 2 2" xfId="9664"/>
    <cellStyle name="Normal 20 6 2 2 3" xfId="9665"/>
    <cellStyle name="Normal 20 6 2 2 4" xfId="9666"/>
    <cellStyle name="Normal 20 6 2 3" xfId="9667"/>
    <cellStyle name="Normal 20 6 2 3 2" xfId="9668"/>
    <cellStyle name="Normal 20 6 2 4" xfId="9669"/>
    <cellStyle name="Normal 20 6 2 5" xfId="9670"/>
    <cellStyle name="Normal 20 6 2 6" xfId="9671"/>
    <cellStyle name="Normal 20 6 3" xfId="9672"/>
    <cellStyle name="Normal 20 6 3 2" xfId="9673"/>
    <cellStyle name="Normal 20 6 3 2 2" xfId="9674"/>
    <cellStyle name="Normal 20 6 3 3" xfId="9675"/>
    <cellStyle name="Normal 20 6 3 4" xfId="9676"/>
    <cellStyle name="Normal 20 6 4" xfId="9677"/>
    <cellStyle name="Normal 20 6 4 2" xfId="9678"/>
    <cellStyle name="Normal 20 6 4 2 2" xfId="9679"/>
    <cellStyle name="Normal 20 6 4 3" xfId="9680"/>
    <cellStyle name="Normal 20 6 4 4" xfId="9681"/>
    <cellStyle name="Normal 20 6 5" xfId="9682"/>
    <cellStyle name="Normal 20 6 5 2" xfId="9683"/>
    <cellStyle name="Normal 20 6 6" xfId="9684"/>
    <cellStyle name="Normal 20 6 7" xfId="9685"/>
    <cellStyle name="Normal 20 6 8" xfId="9686"/>
    <cellStyle name="Normal 20 7" xfId="9687"/>
    <cellStyle name="Normal 20 7 2" xfId="9688"/>
    <cellStyle name="Normal 20 7 2 2" xfId="9689"/>
    <cellStyle name="Normal 20 7 2 2 2" xfId="9690"/>
    <cellStyle name="Normal 20 7 2 2 2 2" xfId="9691"/>
    <cellStyle name="Normal 20 7 2 2 3" xfId="9692"/>
    <cellStyle name="Normal 20 7 2 2 4" xfId="9693"/>
    <cellStyle name="Normal 20 7 2 3" xfId="9694"/>
    <cellStyle name="Normal 20 7 2 3 2" xfId="9695"/>
    <cellStyle name="Normal 20 7 2 4" xfId="9696"/>
    <cellStyle name="Normal 20 7 2 5" xfId="9697"/>
    <cellStyle name="Normal 20 7 2 6" xfId="9698"/>
    <cellStyle name="Normal 20 7 3" xfId="9699"/>
    <cellStyle name="Normal 20 7 3 2" xfId="9700"/>
    <cellStyle name="Normal 20 7 3 2 2" xfId="9701"/>
    <cellStyle name="Normal 20 7 3 3" xfId="9702"/>
    <cellStyle name="Normal 20 7 3 4" xfId="9703"/>
    <cellStyle name="Normal 20 7 4" xfId="9704"/>
    <cellStyle name="Normal 20 7 4 2" xfId="9705"/>
    <cellStyle name="Normal 20 7 4 2 2" xfId="9706"/>
    <cellStyle name="Normal 20 7 4 3" xfId="9707"/>
    <cellStyle name="Normal 20 7 4 4" xfId="9708"/>
    <cellStyle name="Normal 20 7 5" xfId="9709"/>
    <cellStyle name="Normal 20 7 5 2" xfId="9710"/>
    <cellStyle name="Normal 20 7 6" xfId="9711"/>
    <cellStyle name="Normal 20 7 7" xfId="9712"/>
    <cellStyle name="Normal 20 7 8" xfId="9713"/>
    <cellStyle name="Normal 20 8" xfId="9714"/>
    <cellStyle name="Normal 20 8 2" xfId="9715"/>
    <cellStyle name="Normal 20 8 2 2" xfId="9716"/>
    <cellStyle name="Normal 20 8 2 2 2" xfId="9717"/>
    <cellStyle name="Normal 20 8 2 3" xfId="9718"/>
    <cellStyle name="Normal 20 8 2 4" xfId="9719"/>
    <cellStyle name="Normal 20 8 3" xfId="9720"/>
    <cellStyle name="Normal 20 8 3 2" xfId="9721"/>
    <cellStyle name="Normal 20 8 4" xfId="9722"/>
    <cellStyle name="Normal 20 8 5" xfId="9723"/>
    <cellStyle name="Normal 20 8 6" xfId="9724"/>
    <cellStyle name="Normal 20 9" xfId="9725"/>
    <cellStyle name="Normal 20 9 2" xfId="9726"/>
    <cellStyle name="Normal 20 9 2 2" xfId="9727"/>
    <cellStyle name="Normal 20 9 2 2 2" xfId="9728"/>
    <cellStyle name="Normal 20 9 2 3" xfId="9729"/>
    <cellStyle name="Normal 20 9 2 4" xfId="9730"/>
    <cellStyle name="Normal 20 9 3" xfId="9731"/>
    <cellStyle name="Normal 20 9 3 2" xfId="9732"/>
    <cellStyle name="Normal 20 9 4" xfId="9733"/>
    <cellStyle name="Normal 20 9 5" xfId="9734"/>
    <cellStyle name="Normal 20 9 6" xfId="9735"/>
    <cellStyle name="Normal 21" xfId="9736"/>
    <cellStyle name="Normal 21 10" xfId="9737"/>
    <cellStyle name="Normal 21 10 2" xfId="9738"/>
    <cellStyle name="Normal 21 10 2 2" xfId="9739"/>
    <cellStyle name="Normal 21 10 3" xfId="9740"/>
    <cellStyle name="Normal 21 10 4" xfId="9741"/>
    <cellStyle name="Normal 21 11" xfId="9742"/>
    <cellStyle name="Normal 21 11 2" xfId="9743"/>
    <cellStyle name="Normal 21 12" xfId="9744"/>
    <cellStyle name="Normal 21 13" xfId="9745"/>
    <cellStyle name="Normal 21 14" xfId="9746"/>
    <cellStyle name="Normal 21 15" xfId="9747"/>
    <cellStyle name="Normal 21 16" xfId="9748"/>
    <cellStyle name="Normal 21 2" xfId="9749"/>
    <cellStyle name="Normal 21 2 10" xfId="9750"/>
    <cellStyle name="Normal 21 2 11" xfId="9751"/>
    <cellStyle name="Normal 21 2 2" xfId="9752"/>
    <cellStyle name="Normal 21 2 2 2" xfId="9753"/>
    <cellStyle name="Normal 21 2 2 2 2" xfId="9754"/>
    <cellStyle name="Normal 21 2 2 2 2 2" xfId="9755"/>
    <cellStyle name="Normal 21 2 2 2 3" xfId="9756"/>
    <cellStyle name="Normal 21 2 2 2 4" xfId="9757"/>
    <cellStyle name="Normal 21 2 2 3" xfId="9758"/>
    <cellStyle name="Normal 21 2 2 3 2" xfId="9759"/>
    <cellStyle name="Normal 21 2 2 3 2 2" xfId="9760"/>
    <cellStyle name="Normal 21 2 2 3 3" xfId="9761"/>
    <cellStyle name="Normal 21 2 2 3 4" xfId="9762"/>
    <cellStyle name="Normal 21 2 2 4" xfId="9763"/>
    <cellStyle name="Normal 21 2 2 4 2" xfId="9764"/>
    <cellStyle name="Normal 21 2 2 5" xfId="9765"/>
    <cellStyle name="Normal 21 2 2 6" xfId="9766"/>
    <cellStyle name="Normal 21 2 2 7" xfId="9767"/>
    <cellStyle name="Normal 21 2 3" xfId="9768"/>
    <cellStyle name="Normal 21 2 3 2" xfId="9769"/>
    <cellStyle name="Normal 21 2 3 2 2" xfId="9770"/>
    <cellStyle name="Normal 21 2 3 3" xfId="9771"/>
    <cellStyle name="Normal 21 2 3 4" xfId="9772"/>
    <cellStyle name="Normal 21 2 4" xfId="9773"/>
    <cellStyle name="Normal 21 2 4 2" xfId="9774"/>
    <cellStyle name="Normal 21 2 4 2 2" xfId="9775"/>
    <cellStyle name="Normal 21 2 4 3" xfId="9776"/>
    <cellStyle name="Normal 21 2 4 4" xfId="9777"/>
    <cellStyle name="Normal 21 2 5" xfId="9778"/>
    <cellStyle name="Normal 21 2 5 2" xfId="9779"/>
    <cellStyle name="Normal 21 2 5 2 2" xfId="9780"/>
    <cellStyle name="Normal 21 2 5 3" xfId="9781"/>
    <cellStyle name="Normal 21 2 5 4" xfId="9782"/>
    <cellStyle name="Normal 21 2 6" xfId="9783"/>
    <cellStyle name="Normal 21 2 6 2" xfId="9784"/>
    <cellStyle name="Normal 21 2 6 2 2" xfId="9785"/>
    <cellStyle name="Normal 21 2 6 3" xfId="9786"/>
    <cellStyle name="Normal 21 2 6 4" xfId="9787"/>
    <cellStyle name="Normal 21 2 7" xfId="9788"/>
    <cellStyle name="Normal 21 2 7 2" xfId="9789"/>
    <cellStyle name="Normal 21 2 8" xfId="9790"/>
    <cellStyle name="Normal 21 2 9" xfId="9791"/>
    <cellStyle name="Normal 21 3" xfId="9792"/>
    <cellStyle name="Normal 21 3 2" xfId="9793"/>
    <cellStyle name="Normal 21 3 2 2" xfId="9794"/>
    <cellStyle name="Normal 21 3 2 2 2" xfId="9795"/>
    <cellStyle name="Normal 21 3 2 2 2 2" xfId="9796"/>
    <cellStyle name="Normal 21 3 2 2 3" xfId="9797"/>
    <cellStyle name="Normal 21 3 2 2 4" xfId="9798"/>
    <cellStyle name="Normal 21 3 2 3" xfId="9799"/>
    <cellStyle name="Normal 21 3 2 3 2" xfId="9800"/>
    <cellStyle name="Normal 21 3 2 3 2 2" xfId="9801"/>
    <cellStyle name="Normal 21 3 2 3 3" xfId="9802"/>
    <cellStyle name="Normal 21 3 2 3 4" xfId="9803"/>
    <cellStyle name="Normal 21 3 2 4" xfId="9804"/>
    <cellStyle name="Normal 21 3 2 4 2" xfId="9805"/>
    <cellStyle name="Normal 21 3 2 5" xfId="9806"/>
    <cellStyle name="Normal 21 3 2 6" xfId="9807"/>
    <cellStyle name="Normal 21 3 2 7" xfId="9808"/>
    <cellStyle name="Normal 21 3 3" xfId="9809"/>
    <cellStyle name="Normal 21 3 3 2" xfId="9810"/>
    <cellStyle name="Normal 21 3 3 2 2" xfId="9811"/>
    <cellStyle name="Normal 21 3 3 3" xfId="9812"/>
    <cellStyle name="Normal 21 3 3 4" xfId="9813"/>
    <cellStyle name="Normal 21 3 4" xfId="9814"/>
    <cellStyle name="Normal 21 3 4 2" xfId="9815"/>
    <cellStyle name="Normal 21 3 4 2 2" xfId="9816"/>
    <cellStyle name="Normal 21 3 4 3" xfId="9817"/>
    <cellStyle name="Normal 21 3 4 4" xfId="9818"/>
    <cellStyle name="Normal 21 3 5" xfId="9819"/>
    <cellStyle name="Normal 21 3 5 2" xfId="9820"/>
    <cellStyle name="Normal 21 3 6" xfId="9821"/>
    <cellStyle name="Normal 21 3 7" xfId="9822"/>
    <cellStyle name="Normal 21 3 8" xfId="9823"/>
    <cellStyle name="Normal 21 4" xfId="9824"/>
    <cellStyle name="Normal 21 4 2" xfId="9825"/>
    <cellStyle name="Normal 21 4 2 2" xfId="9826"/>
    <cellStyle name="Normal 21 4 2 2 2" xfId="9827"/>
    <cellStyle name="Normal 21 4 2 2 2 2" xfId="9828"/>
    <cellStyle name="Normal 21 4 2 2 3" xfId="9829"/>
    <cellStyle name="Normal 21 4 2 2 4" xfId="9830"/>
    <cellStyle name="Normal 21 4 2 3" xfId="9831"/>
    <cellStyle name="Normal 21 4 2 3 2" xfId="9832"/>
    <cellStyle name="Normal 21 4 2 3 2 2" xfId="9833"/>
    <cellStyle name="Normal 21 4 2 3 3" xfId="9834"/>
    <cellStyle name="Normal 21 4 2 3 4" xfId="9835"/>
    <cellStyle name="Normal 21 4 2 4" xfId="9836"/>
    <cellStyle name="Normal 21 4 2 4 2" xfId="9837"/>
    <cellStyle name="Normal 21 4 2 5" xfId="9838"/>
    <cellStyle name="Normal 21 4 2 6" xfId="9839"/>
    <cellStyle name="Normal 21 4 2 7" xfId="9840"/>
    <cellStyle name="Normal 21 4 3" xfId="9841"/>
    <cellStyle name="Normal 21 4 3 2" xfId="9842"/>
    <cellStyle name="Normal 21 4 3 2 2" xfId="9843"/>
    <cellStyle name="Normal 21 4 3 3" xfId="9844"/>
    <cellStyle name="Normal 21 4 3 4" xfId="9845"/>
    <cellStyle name="Normal 21 4 4" xfId="9846"/>
    <cellStyle name="Normal 21 4 4 2" xfId="9847"/>
    <cellStyle name="Normal 21 4 4 2 2" xfId="9848"/>
    <cellStyle name="Normal 21 4 4 3" xfId="9849"/>
    <cellStyle name="Normal 21 4 4 4" xfId="9850"/>
    <cellStyle name="Normal 21 4 5" xfId="9851"/>
    <cellStyle name="Normal 21 4 5 2" xfId="9852"/>
    <cellStyle name="Normal 21 4 6" xfId="9853"/>
    <cellStyle name="Normal 21 4 7" xfId="9854"/>
    <cellStyle name="Normal 21 4 8" xfId="9855"/>
    <cellStyle name="Normal 21 5" xfId="9856"/>
    <cellStyle name="Normal 21 5 2" xfId="9857"/>
    <cellStyle name="Normal 21 5 2 2" xfId="9858"/>
    <cellStyle name="Normal 21 5 2 2 2" xfId="9859"/>
    <cellStyle name="Normal 21 5 2 2 2 2" xfId="9860"/>
    <cellStyle name="Normal 21 5 2 2 3" xfId="9861"/>
    <cellStyle name="Normal 21 5 2 2 4" xfId="9862"/>
    <cellStyle name="Normal 21 5 2 3" xfId="9863"/>
    <cellStyle name="Normal 21 5 2 3 2" xfId="9864"/>
    <cellStyle name="Normal 21 5 2 4" xfId="9865"/>
    <cellStyle name="Normal 21 5 2 5" xfId="9866"/>
    <cellStyle name="Normal 21 5 2 6" xfId="9867"/>
    <cellStyle name="Normal 21 5 3" xfId="9868"/>
    <cellStyle name="Normal 21 5 3 2" xfId="9869"/>
    <cellStyle name="Normal 21 5 3 2 2" xfId="9870"/>
    <cellStyle name="Normal 21 5 3 3" xfId="9871"/>
    <cellStyle name="Normal 21 5 3 4" xfId="9872"/>
    <cellStyle name="Normal 21 5 4" xfId="9873"/>
    <cellStyle name="Normal 21 5 4 2" xfId="9874"/>
    <cellStyle name="Normal 21 5 4 2 2" xfId="9875"/>
    <cellStyle name="Normal 21 5 4 3" xfId="9876"/>
    <cellStyle name="Normal 21 5 4 4" xfId="9877"/>
    <cellStyle name="Normal 21 5 5" xfId="9878"/>
    <cellStyle name="Normal 21 5 5 2" xfId="9879"/>
    <cellStyle name="Normal 21 5 6" xfId="9880"/>
    <cellStyle name="Normal 21 5 7" xfId="9881"/>
    <cellStyle name="Normal 21 5 8" xfId="9882"/>
    <cellStyle name="Normal 21 6" xfId="9883"/>
    <cellStyle name="Normal 21 6 2" xfId="9884"/>
    <cellStyle name="Normal 21 6 2 2" xfId="9885"/>
    <cellStyle name="Normal 21 6 2 2 2" xfId="9886"/>
    <cellStyle name="Normal 21 6 2 2 2 2" xfId="9887"/>
    <cellStyle name="Normal 21 6 2 2 3" xfId="9888"/>
    <cellStyle name="Normal 21 6 2 2 4" xfId="9889"/>
    <cellStyle name="Normal 21 6 2 3" xfId="9890"/>
    <cellStyle name="Normal 21 6 2 3 2" xfId="9891"/>
    <cellStyle name="Normal 21 6 2 4" xfId="9892"/>
    <cellStyle name="Normal 21 6 2 5" xfId="9893"/>
    <cellStyle name="Normal 21 6 2 6" xfId="9894"/>
    <cellStyle name="Normal 21 6 3" xfId="9895"/>
    <cellStyle name="Normal 21 6 3 2" xfId="9896"/>
    <cellStyle name="Normal 21 6 3 2 2" xfId="9897"/>
    <cellStyle name="Normal 21 6 3 3" xfId="9898"/>
    <cellStyle name="Normal 21 6 3 4" xfId="9899"/>
    <cellStyle name="Normal 21 6 4" xfId="9900"/>
    <cellStyle name="Normal 21 6 4 2" xfId="9901"/>
    <cellStyle name="Normal 21 6 4 2 2" xfId="9902"/>
    <cellStyle name="Normal 21 6 4 3" xfId="9903"/>
    <cellStyle name="Normal 21 6 4 4" xfId="9904"/>
    <cellStyle name="Normal 21 6 5" xfId="9905"/>
    <cellStyle name="Normal 21 6 5 2" xfId="9906"/>
    <cellStyle name="Normal 21 6 6" xfId="9907"/>
    <cellStyle name="Normal 21 6 7" xfId="9908"/>
    <cellStyle name="Normal 21 6 8" xfId="9909"/>
    <cellStyle name="Normal 21 7" xfId="9910"/>
    <cellStyle name="Normal 21 7 2" xfId="9911"/>
    <cellStyle name="Normal 21 7 2 2" xfId="9912"/>
    <cellStyle name="Normal 21 7 2 2 2" xfId="9913"/>
    <cellStyle name="Normal 21 7 2 3" xfId="9914"/>
    <cellStyle name="Normal 21 7 2 4" xfId="9915"/>
    <cellStyle name="Normal 21 7 3" xfId="9916"/>
    <cellStyle name="Normal 21 7 3 2" xfId="9917"/>
    <cellStyle name="Normal 21 7 4" xfId="9918"/>
    <cellStyle name="Normal 21 7 5" xfId="9919"/>
    <cellStyle name="Normal 21 7 6" xfId="9920"/>
    <cellStyle name="Normal 21 8" xfId="9921"/>
    <cellStyle name="Normal 21 8 2" xfId="9922"/>
    <cellStyle name="Normal 21 8 2 2" xfId="9923"/>
    <cellStyle name="Normal 21 8 2 2 2" xfId="9924"/>
    <cellStyle name="Normal 21 8 2 3" xfId="9925"/>
    <cellStyle name="Normal 21 8 2 4" xfId="9926"/>
    <cellStyle name="Normal 21 8 3" xfId="9927"/>
    <cellStyle name="Normal 21 8 3 2" xfId="9928"/>
    <cellStyle name="Normal 21 8 4" xfId="9929"/>
    <cellStyle name="Normal 21 8 5" xfId="9930"/>
    <cellStyle name="Normal 21 8 6" xfId="9931"/>
    <cellStyle name="Normal 21 9" xfId="9932"/>
    <cellStyle name="Normal 21 9 2" xfId="9933"/>
    <cellStyle name="Normal 21 9 2 2" xfId="9934"/>
    <cellStyle name="Normal 21 9 3" xfId="9935"/>
    <cellStyle name="Normal 21 9 4" xfId="9936"/>
    <cellStyle name="Normal 21 9 5" xfId="9937"/>
    <cellStyle name="Normal 22" xfId="9938"/>
    <cellStyle name="Normal 22 10" xfId="9939"/>
    <cellStyle name="Normal 22 10 2" xfId="9940"/>
    <cellStyle name="Normal 22 10 2 2" xfId="9941"/>
    <cellStyle name="Normal 22 10 3" xfId="9942"/>
    <cellStyle name="Normal 22 10 4" xfId="9943"/>
    <cellStyle name="Normal 22 11" xfId="9944"/>
    <cellStyle name="Normal 22 11 2" xfId="9945"/>
    <cellStyle name="Normal 22 12" xfId="9946"/>
    <cellStyle name="Normal 22 13" xfId="9947"/>
    <cellStyle name="Normal 22 14" xfId="9948"/>
    <cellStyle name="Normal 22 15" xfId="9949"/>
    <cellStyle name="Normal 22 2" xfId="9950"/>
    <cellStyle name="Normal 22 2 10" xfId="9951"/>
    <cellStyle name="Normal 22 2 2" xfId="9952"/>
    <cellStyle name="Normal 22 2 2 2" xfId="9953"/>
    <cellStyle name="Normal 22 2 2 2 2" xfId="9954"/>
    <cellStyle name="Normal 22 2 2 2 2 2" xfId="9955"/>
    <cellStyle name="Normal 22 2 2 2 3" xfId="9956"/>
    <cellStyle name="Normal 22 2 2 2 4" xfId="9957"/>
    <cellStyle name="Normal 22 2 2 3" xfId="9958"/>
    <cellStyle name="Normal 22 2 2 3 2" xfId="9959"/>
    <cellStyle name="Normal 22 2 2 3 2 2" xfId="9960"/>
    <cellStyle name="Normal 22 2 2 3 3" xfId="9961"/>
    <cellStyle name="Normal 22 2 2 3 4" xfId="9962"/>
    <cellStyle name="Normal 22 2 2 4" xfId="9963"/>
    <cellStyle name="Normal 22 2 2 4 2" xfId="9964"/>
    <cellStyle name="Normal 22 2 2 5" xfId="9965"/>
    <cellStyle name="Normal 22 2 2 6" xfId="9966"/>
    <cellStyle name="Normal 22 2 2 7" xfId="9967"/>
    <cellStyle name="Normal 22 2 3" xfId="9968"/>
    <cellStyle name="Normal 22 2 3 2" xfId="9969"/>
    <cellStyle name="Normal 22 2 3 2 2" xfId="9970"/>
    <cellStyle name="Normal 22 2 3 3" xfId="9971"/>
    <cellStyle name="Normal 22 2 3 4" xfId="9972"/>
    <cellStyle name="Normal 22 2 4" xfId="9973"/>
    <cellStyle name="Normal 22 2 4 2" xfId="9974"/>
    <cellStyle name="Normal 22 2 4 2 2" xfId="9975"/>
    <cellStyle name="Normal 22 2 4 3" xfId="9976"/>
    <cellStyle name="Normal 22 2 4 4" xfId="9977"/>
    <cellStyle name="Normal 22 2 5" xfId="9978"/>
    <cellStyle name="Normal 22 2 5 2" xfId="9979"/>
    <cellStyle name="Normal 22 2 5 2 2" xfId="9980"/>
    <cellStyle name="Normal 22 2 5 3" xfId="9981"/>
    <cellStyle name="Normal 22 2 5 4" xfId="9982"/>
    <cellStyle name="Normal 22 2 6" xfId="9983"/>
    <cellStyle name="Normal 22 2 6 2" xfId="9984"/>
    <cellStyle name="Normal 22 2 6 2 2" xfId="9985"/>
    <cellStyle name="Normal 22 2 6 3" xfId="9986"/>
    <cellStyle name="Normal 22 2 6 4" xfId="9987"/>
    <cellStyle name="Normal 22 2 7" xfId="9988"/>
    <cellStyle name="Normal 22 2 7 2" xfId="9989"/>
    <cellStyle name="Normal 22 2 8" xfId="9990"/>
    <cellStyle name="Normal 22 2 9" xfId="9991"/>
    <cellStyle name="Normal 22 3" xfId="9992"/>
    <cellStyle name="Normal 22 3 2" xfId="9993"/>
    <cellStyle name="Normal 22 3 2 2" xfId="9994"/>
    <cellStyle name="Normal 22 3 2 2 2" xfId="9995"/>
    <cellStyle name="Normal 22 3 2 2 2 2" xfId="9996"/>
    <cellStyle name="Normal 22 3 2 2 3" xfId="9997"/>
    <cellStyle name="Normal 22 3 2 2 4" xfId="9998"/>
    <cellStyle name="Normal 22 3 2 3" xfId="9999"/>
    <cellStyle name="Normal 22 3 2 3 2" xfId="10000"/>
    <cellStyle name="Normal 22 3 2 3 2 2" xfId="10001"/>
    <cellStyle name="Normal 22 3 2 3 3" xfId="10002"/>
    <cellStyle name="Normal 22 3 2 3 4" xfId="10003"/>
    <cellStyle name="Normal 22 3 2 4" xfId="10004"/>
    <cellStyle name="Normal 22 3 2 4 2" xfId="10005"/>
    <cellStyle name="Normal 22 3 2 5" xfId="10006"/>
    <cellStyle name="Normal 22 3 2 6" xfId="10007"/>
    <cellStyle name="Normal 22 3 2 7" xfId="10008"/>
    <cellStyle name="Normal 22 3 3" xfId="10009"/>
    <cellStyle name="Normal 22 3 3 2" xfId="10010"/>
    <cellStyle name="Normal 22 3 3 2 2" xfId="10011"/>
    <cellStyle name="Normal 22 3 3 3" xfId="10012"/>
    <cellStyle name="Normal 22 3 3 4" xfId="10013"/>
    <cellStyle name="Normal 22 3 4" xfId="10014"/>
    <cellStyle name="Normal 22 3 4 2" xfId="10015"/>
    <cellStyle name="Normal 22 3 4 2 2" xfId="10016"/>
    <cellStyle name="Normal 22 3 4 3" xfId="10017"/>
    <cellStyle name="Normal 22 3 4 4" xfId="10018"/>
    <cellStyle name="Normal 22 3 5" xfId="10019"/>
    <cellStyle name="Normal 22 3 5 2" xfId="10020"/>
    <cellStyle name="Normal 22 3 6" xfId="10021"/>
    <cellStyle name="Normal 22 3 7" xfId="10022"/>
    <cellStyle name="Normal 22 3 8" xfId="10023"/>
    <cellStyle name="Normal 22 4" xfId="10024"/>
    <cellStyle name="Normal 22 4 2" xfId="10025"/>
    <cellStyle name="Normal 22 4 2 2" xfId="10026"/>
    <cellStyle name="Normal 22 4 2 2 2" xfId="10027"/>
    <cellStyle name="Normal 22 4 2 2 2 2" xfId="10028"/>
    <cellStyle name="Normal 22 4 2 2 3" xfId="10029"/>
    <cellStyle name="Normal 22 4 2 2 4" xfId="10030"/>
    <cellStyle name="Normal 22 4 2 3" xfId="10031"/>
    <cellStyle name="Normal 22 4 2 3 2" xfId="10032"/>
    <cellStyle name="Normal 22 4 2 3 2 2" xfId="10033"/>
    <cellStyle name="Normal 22 4 2 3 3" xfId="10034"/>
    <cellStyle name="Normal 22 4 2 3 4" xfId="10035"/>
    <cellStyle name="Normal 22 4 2 4" xfId="10036"/>
    <cellStyle name="Normal 22 4 2 4 2" xfId="10037"/>
    <cellStyle name="Normal 22 4 2 5" xfId="10038"/>
    <cellStyle name="Normal 22 4 2 6" xfId="10039"/>
    <cellStyle name="Normal 22 4 2 7" xfId="10040"/>
    <cellStyle name="Normal 22 4 3" xfId="10041"/>
    <cellStyle name="Normal 22 4 3 2" xfId="10042"/>
    <cellStyle name="Normal 22 4 3 2 2" xfId="10043"/>
    <cellStyle name="Normal 22 4 3 3" xfId="10044"/>
    <cellStyle name="Normal 22 4 3 4" xfId="10045"/>
    <cellStyle name="Normal 22 4 4" xfId="10046"/>
    <cellStyle name="Normal 22 4 4 2" xfId="10047"/>
    <cellStyle name="Normal 22 4 4 2 2" xfId="10048"/>
    <cellStyle name="Normal 22 4 4 3" xfId="10049"/>
    <cellStyle name="Normal 22 4 4 4" xfId="10050"/>
    <cellStyle name="Normal 22 4 5" xfId="10051"/>
    <cellStyle name="Normal 22 4 5 2" xfId="10052"/>
    <cellStyle name="Normal 22 4 6" xfId="10053"/>
    <cellStyle name="Normal 22 4 7" xfId="10054"/>
    <cellStyle name="Normal 22 4 8" xfId="10055"/>
    <cellStyle name="Normal 22 5" xfId="10056"/>
    <cellStyle name="Normal 22 5 2" xfId="10057"/>
    <cellStyle name="Normal 22 5 2 2" xfId="10058"/>
    <cellStyle name="Normal 22 5 2 2 2" xfId="10059"/>
    <cellStyle name="Normal 22 5 2 2 2 2" xfId="10060"/>
    <cellStyle name="Normal 22 5 2 2 3" xfId="10061"/>
    <cellStyle name="Normal 22 5 2 2 4" xfId="10062"/>
    <cellStyle name="Normal 22 5 2 3" xfId="10063"/>
    <cellStyle name="Normal 22 5 2 3 2" xfId="10064"/>
    <cellStyle name="Normal 22 5 2 4" xfId="10065"/>
    <cellStyle name="Normal 22 5 2 5" xfId="10066"/>
    <cellStyle name="Normal 22 5 2 6" xfId="10067"/>
    <cellStyle name="Normal 22 5 3" xfId="10068"/>
    <cellStyle name="Normal 22 5 3 2" xfId="10069"/>
    <cellStyle name="Normal 22 5 3 2 2" xfId="10070"/>
    <cellStyle name="Normal 22 5 3 3" xfId="10071"/>
    <cellStyle name="Normal 22 5 3 4" xfId="10072"/>
    <cellStyle name="Normal 22 5 4" xfId="10073"/>
    <cellStyle name="Normal 22 5 4 2" xfId="10074"/>
    <cellStyle name="Normal 22 5 4 2 2" xfId="10075"/>
    <cellStyle name="Normal 22 5 4 3" xfId="10076"/>
    <cellStyle name="Normal 22 5 4 4" xfId="10077"/>
    <cellStyle name="Normal 22 5 5" xfId="10078"/>
    <cellStyle name="Normal 22 5 5 2" xfId="10079"/>
    <cellStyle name="Normal 22 5 6" xfId="10080"/>
    <cellStyle name="Normal 22 5 7" xfId="10081"/>
    <cellStyle name="Normal 22 5 8" xfId="10082"/>
    <cellStyle name="Normal 22 6" xfId="10083"/>
    <cellStyle name="Normal 22 6 2" xfId="10084"/>
    <cellStyle name="Normal 22 6 2 2" xfId="10085"/>
    <cellStyle name="Normal 22 6 2 2 2" xfId="10086"/>
    <cellStyle name="Normal 22 6 2 2 2 2" xfId="10087"/>
    <cellStyle name="Normal 22 6 2 2 3" xfId="10088"/>
    <cellStyle name="Normal 22 6 2 2 4" xfId="10089"/>
    <cellStyle name="Normal 22 6 2 3" xfId="10090"/>
    <cellStyle name="Normal 22 6 2 3 2" xfId="10091"/>
    <cellStyle name="Normal 22 6 2 4" xfId="10092"/>
    <cellStyle name="Normal 22 6 2 5" xfId="10093"/>
    <cellStyle name="Normal 22 6 2 6" xfId="10094"/>
    <cellStyle name="Normal 22 6 3" xfId="10095"/>
    <cellStyle name="Normal 22 6 3 2" xfId="10096"/>
    <cellStyle name="Normal 22 6 3 2 2" xfId="10097"/>
    <cellStyle name="Normal 22 6 3 3" xfId="10098"/>
    <cellStyle name="Normal 22 6 3 4" xfId="10099"/>
    <cellStyle name="Normal 22 6 4" xfId="10100"/>
    <cellStyle name="Normal 22 6 4 2" xfId="10101"/>
    <cellStyle name="Normal 22 6 4 2 2" xfId="10102"/>
    <cellStyle name="Normal 22 6 4 3" xfId="10103"/>
    <cellStyle name="Normal 22 6 4 4" xfId="10104"/>
    <cellStyle name="Normal 22 6 5" xfId="10105"/>
    <cellStyle name="Normal 22 6 5 2" xfId="10106"/>
    <cellStyle name="Normal 22 6 6" xfId="10107"/>
    <cellStyle name="Normal 22 6 7" xfId="10108"/>
    <cellStyle name="Normal 22 6 8" xfId="10109"/>
    <cellStyle name="Normal 22 7" xfId="10110"/>
    <cellStyle name="Normal 22 7 2" xfId="10111"/>
    <cellStyle name="Normal 22 7 2 2" xfId="10112"/>
    <cellStyle name="Normal 22 7 2 2 2" xfId="10113"/>
    <cellStyle name="Normal 22 7 2 3" xfId="10114"/>
    <cellStyle name="Normal 22 7 2 4" xfId="10115"/>
    <cellStyle name="Normal 22 7 3" xfId="10116"/>
    <cellStyle name="Normal 22 7 3 2" xfId="10117"/>
    <cellStyle name="Normal 22 7 4" xfId="10118"/>
    <cellStyle name="Normal 22 7 5" xfId="10119"/>
    <cellStyle name="Normal 22 7 6" xfId="10120"/>
    <cellStyle name="Normal 22 8" xfId="10121"/>
    <cellStyle name="Normal 22 8 2" xfId="10122"/>
    <cellStyle name="Normal 22 8 2 2" xfId="10123"/>
    <cellStyle name="Normal 22 8 2 2 2" xfId="10124"/>
    <cellStyle name="Normal 22 8 2 3" xfId="10125"/>
    <cellStyle name="Normal 22 8 2 4" xfId="10126"/>
    <cellStyle name="Normal 22 8 3" xfId="10127"/>
    <cellStyle name="Normal 22 8 3 2" xfId="10128"/>
    <cellStyle name="Normal 22 8 4" xfId="10129"/>
    <cellStyle name="Normal 22 8 5" xfId="10130"/>
    <cellStyle name="Normal 22 8 6" xfId="10131"/>
    <cellStyle name="Normal 22 9" xfId="10132"/>
    <cellStyle name="Normal 22 9 2" xfId="10133"/>
    <cellStyle name="Normal 22 9 2 2" xfId="10134"/>
    <cellStyle name="Normal 22 9 3" xfId="10135"/>
    <cellStyle name="Normal 22 9 4" xfId="10136"/>
    <cellStyle name="Normal 22 9 5" xfId="10137"/>
    <cellStyle name="Normal 23" xfId="10138"/>
    <cellStyle name="Normal 23 10" xfId="10139"/>
    <cellStyle name="Normal 23 10 2" xfId="10140"/>
    <cellStyle name="Normal 23 10 2 2" xfId="10141"/>
    <cellStyle name="Normal 23 10 3" xfId="10142"/>
    <cellStyle name="Normal 23 10 4" xfId="10143"/>
    <cellStyle name="Normal 23 11" xfId="10144"/>
    <cellStyle name="Normal 23 11 2" xfId="10145"/>
    <cellStyle name="Normal 23 12" xfId="10146"/>
    <cellStyle name="Normal 23 13" xfId="10147"/>
    <cellStyle name="Normal 23 14" xfId="10148"/>
    <cellStyle name="Normal 23 15" xfId="10149"/>
    <cellStyle name="Normal 23 2" xfId="10150"/>
    <cellStyle name="Normal 23 2 10" xfId="10151"/>
    <cellStyle name="Normal 23 2 2" xfId="10152"/>
    <cellStyle name="Normal 23 2 2 2" xfId="10153"/>
    <cellStyle name="Normal 23 2 2 2 2" xfId="10154"/>
    <cellStyle name="Normal 23 2 2 2 2 2" xfId="10155"/>
    <cellStyle name="Normal 23 2 2 2 3" xfId="10156"/>
    <cellStyle name="Normal 23 2 2 2 4" xfId="10157"/>
    <cellStyle name="Normal 23 2 2 3" xfId="10158"/>
    <cellStyle name="Normal 23 2 2 3 2" xfId="10159"/>
    <cellStyle name="Normal 23 2 2 3 2 2" xfId="10160"/>
    <cellStyle name="Normal 23 2 2 3 3" xfId="10161"/>
    <cellStyle name="Normal 23 2 2 3 4" xfId="10162"/>
    <cellStyle name="Normal 23 2 2 4" xfId="10163"/>
    <cellStyle name="Normal 23 2 2 4 2" xfId="10164"/>
    <cellStyle name="Normal 23 2 2 5" xfId="10165"/>
    <cellStyle name="Normal 23 2 2 6" xfId="10166"/>
    <cellStyle name="Normal 23 2 2 7" xfId="10167"/>
    <cellStyle name="Normal 23 2 3" xfId="10168"/>
    <cellStyle name="Normal 23 2 3 2" xfId="10169"/>
    <cellStyle name="Normal 23 2 3 2 2" xfId="10170"/>
    <cellStyle name="Normal 23 2 3 3" xfId="10171"/>
    <cellStyle name="Normal 23 2 3 4" xfId="10172"/>
    <cellStyle name="Normal 23 2 4" xfId="10173"/>
    <cellStyle name="Normal 23 2 4 2" xfId="10174"/>
    <cellStyle name="Normal 23 2 4 2 2" xfId="10175"/>
    <cellStyle name="Normal 23 2 4 3" xfId="10176"/>
    <cellStyle name="Normal 23 2 4 4" xfId="10177"/>
    <cellStyle name="Normal 23 2 5" xfId="10178"/>
    <cellStyle name="Normal 23 2 5 2" xfId="10179"/>
    <cellStyle name="Normal 23 2 5 2 2" xfId="10180"/>
    <cellStyle name="Normal 23 2 5 3" xfId="10181"/>
    <cellStyle name="Normal 23 2 5 4" xfId="10182"/>
    <cellStyle name="Normal 23 2 6" xfId="10183"/>
    <cellStyle name="Normal 23 2 6 2" xfId="10184"/>
    <cellStyle name="Normal 23 2 6 2 2" xfId="10185"/>
    <cellStyle name="Normal 23 2 6 3" xfId="10186"/>
    <cellStyle name="Normal 23 2 6 4" xfId="10187"/>
    <cellStyle name="Normal 23 2 7" xfId="10188"/>
    <cellStyle name="Normal 23 2 7 2" xfId="10189"/>
    <cellStyle name="Normal 23 2 8" xfId="10190"/>
    <cellStyle name="Normal 23 2 9" xfId="10191"/>
    <cellStyle name="Normal 23 3" xfId="10192"/>
    <cellStyle name="Normal 23 3 2" xfId="10193"/>
    <cellStyle name="Normal 23 3 2 2" xfId="10194"/>
    <cellStyle name="Normal 23 3 2 2 2" xfId="10195"/>
    <cellStyle name="Normal 23 3 2 2 2 2" xfId="10196"/>
    <cellStyle name="Normal 23 3 2 2 3" xfId="10197"/>
    <cellStyle name="Normal 23 3 2 2 4" xfId="10198"/>
    <cellStyle name="Normal 23 3 2 3" xfId="10199"/>
    <cellStyle name="Normal 23 3 2 3 2" xfId="10200"/>
    <cellStyle name="Normal 23 3 2 3 2 2" xfId="10201"/>
    <cellStyle name="Normal 23 3 2 3 3" xfId="10202"/>
    <cellStyle name="Normal 23 3 2 3 4" xfId="10203"/>
    <cellStyle name="Normal 23 3 2 4" xfId="10204"/>
    <cellStyle name="Normal 23 3 2 4 2" xfId="10205"/>
    <cellStyle name="Normal 23 3 2 5" xfId="10206"/>
    <cellStyle name="Normal 23 3 2 6" xfId="10207"/>
    <cellStyle name="Normal 23 3 2 7" xfId="10208"/>
    <cellStyle name="Normal 23 3 3" xfId="10209"/>
    <cellStyle name="Normal 23 3 3 2" xfId="10210"/>
    <cellStyle name="Normal 23 3 3 2 2" xfId="10211"/>
    <cellStyle name="Normal 23 3 3 3" xfId="10212"/>
    <cellStyle name="Normal 23 3 3 4" xfId="10213"/>
    <cellStyle name="Normal 23 3 4" xfId="10214"/>
    <cellStyle name="Normal 23 3 4 2" xfId="10215"/>
    <cellStyle name="Normal 23 3 4 2 2" xfId="10216"/>
    <cellStyle name="Normal 23 3 4 3" xfId="10217"/>
    <cellStyle name="Normal 23 3 4 4" xfId="10218"/>
    <cellStyle name="Normal 23 3 5" xfId="10219"/>
    <cellStyle name="Normal 23 3 5 2" xfId="10220"/>
    <cellStyle name="Normal 23 3 6" xfId="10221"/>
    <cellStyle name="Normal 23 3 7" xfId="10222"/>
    <cellStyle name="Normal 23 3 8" xfId="10223"/>
    <cellStyle name="Normal 23 4" xfId="10224"/>
    <cellStyle name="Normal 23 4 2" xfId="10225"/>
    <cellStyle name="Normal 23 4 2 2" xfId="10226"/>
    <cellStyle name="Normal 23 4 2 2 2" xfId="10227"/>
    <cellStyle name="Normal 23 4 2 2 2 2" xfId="10228"/>
    <cellStyle name="Normal 23 4 2 2 3" xfId="10229"/>
    <cellStyle name="Normal 23 4 2 2 4" xfId="10230"/>
    <cellStyle name="Normal 23 4 2 3" xfId="10231"/>
    <cellStyle name="Normal 23 4 2 3 2" xfId="10232"/>
    <cellStyle name="Normal 23 4 2 3 2 2" xfId="10233"/>
    <cellStyle name="Normal 23 4 2 3 3" xfId="10234"/>
    <cellStyle name="Normal 23 4 2 3 4" xfId="10235"/>
    <cellStyle name="Normal 23 4 2 4" xfId="10236"/>
    <cellStyle name="Normal 23 4 2 4 2" xfId="10237"/>
    <cellStyle name="Normal 23 4 2 5" xfId="10238"/>
    <cellStyle name="Normal 23 4 2 6" xfId="10239"/>
    <cellStyle name="Normal 23 4 2 7" xfId="10240"/>
    <cellStyle name="Normal 23 4 3" xfId="10241"/>
    <cellStyle name="Normal 23 4 3 2" xfId="10242"/>
    <cellStyle name="Normal 23 4 3 2 2" xfId="10243"/>
    <cellStyle name="Normal 23 4 3 3" xfId="10244"/>
    <cellStyle name="Normal 23 4 3 4" xfId="10245"/>
    <cellStyle name="Normal 23 4 4" xfId="10246"/>
    <cellStyle name="Normal 23 4 4 2" xfId="10247"/>
    <cellStyle name="Normal 23 4 4 2 2" xfId="10248"/>
    <cellStyle name="Normal 23 4 4 3" xfId="10249"/>
    <cellStyle name="Normal 23 4 4 4" xfId="10250"/>
    <cellStyle name="Normal 23 4 5" xfId="10251"/>
    <cellStyle name="Normal 23 4 5 2" xfId="10252"/>
    <cellStyle name="Normal 23 4 6" xfId="10253"/>
    <cellStyle name="Normal 23 4 7" xfId="10254"/>
    <cellStyle name="Normal 23 4 8" xfId="10255"/>
    <cellStyle name="Normal 23 5" xfId="10256"/>
    <cellStyle name="Normal 23 5 2" xfId="10257"/>
    <cellStyle name="Normal 23 5 2 2" xfId="10258"/>
    <cellStyle name="Normal 23 5 2 2 2" xfId="10259"/>
    <cellStyle name="Normal 23 5 2 2 2 2" xfId="10260"/>
    <cellStyle name="Normal 23 5 2 2 3" xfId="10261"/>
    <cellStyle name="Normal 23 5 2 2 4" xfId="10262"/>
    <cellStyle name="Normal 23 5 2 3" xfId="10263"/>
    <cellStyle name="Normal 23 5 2 3 2" xfId="10264"/>
    <cellStyle name="Normal 23 5 2 4" xfId="10265"/>
    <cellStyle name="Normal 23 5 2 5" xfId="10266"/>
    <cellStyle name="Normal 23 5 2 6" xfId="10267"/>
    <cellStyle name="Normal 23 5 3" xfId="10268"/>
    <cellStyle name="Normal 23 5 3 2" xfId="10269"/>
    <cellStyle name="Normal 23 5 3 2 2" xfId="10270"/>
    <cellStyle name="Normal 23 5 3 3" xfId="10271"/>
    <cellStyle name="Normal 23 5 3 4" xfId="10272"/>
    <cellStyle name="Normal 23 5 4" xfId="10273"/>
    <cellStyle name="Normal 23 5 4 2" xfId="10274"/>
    <cellStyle name="Normal 23 5 4 2 2" xfId="10275"/>
    <cellStyle name="Normal 23 5 4 3" xfId="10276"/>
    <cellStyle name="Normal 23 5 4 4" xfId="10277"/>
    <cellStyle name="Normal 23 5 5" xfId="10278"/>
    <cellStyle name="Normal 23 5 5 2" xfId="10279"/>
    <cellStyle name="Normal 23 5 6" xfId="10280"/>
    <cellStyle name="Normal 23 5 7" xfId="10281"/>
    <cellStyle name="Normal 23 5 8" xfId="10282"/>
    <cellStyle name="Normal 23 6" xfId="10283"/>
    <cellStyle name="Normal 23 6 2" xfId="10284"/>
    <cellStyle name="Normal 23 6 2 2" xfId="10285"/>
    <cellStyle name="Normal 23 6 2 2 2" xfId="10286"/>
    <cellStyle name="Normal 23 6 2 2 2 2" xfId="10287"/>
    <cellStyle name="Normal 23 6 2 2 3" xfId="10288"/>
    <cellStyle name="Normal 23 6 2 2 4" xfId="10289"/>
    <cellStyle name="Normal 23 6 2 3" xfId="10290"/>
    <cellStyle name="Normal 23 6 2 3 2" xfId="10291"/>
    <cellStyle name="Normal 23 6 2 4" xfId="10292"/>
    <cellStyle name="Normal 23 6 2 5" xfId="10293"/>
    <cellStyle name="Normal 23 6 2 6" xfId="10294"/>
    <cellStyle name="Normal 23 6 3" xfId="10295"/>
    <cellStyle name="Normal 23 6 3 2" xfId="10296"/>
    <cellStyle name="Normal 23 6 3 2 2" xfId="10297"/>
    <cellStyle name="Normal 23 6 3 3" xfId="10298"/>
    <cellStyle name="Normal 23 6 3 4" xfId="10299"/>
    <cellStyle name="Normal 23 6 4" xfId="10300"/>
    <cellStyle name="Normal 23 6 4 2" xfId="10301"/>
    <cellStyle name="Normal 23 6 4 2 2" xfId="10302"/>
    <cellStyle name="Normal 23 6 4 3" xfId="10303"/>
    <cellStyle name="Normal 23 6 4 4" xfId="10304"/>
    <cellStyle name="Normal 23 6 5" xfId="10305"/>
    <cellStyle name="Normal 23 6 5 2" xfId="10306"/>
    <cellStyle name="Normal 23 6 6" xfId="10307"/>
    <cellStyle name="Normal 23 6 7" xfId="10308"/>
    <cellStyle name="Normal 23 6 8" xfId="10309"/>
    <cellStyle name="Normal 23 7" xfId="10310"/>
    <cellStyle name="Normal 23 7 2" xfId="10311"/>
    <cellStyle name="Normal 23 7 2 2" xfId="10312"/>
    <cellStyle name="Normal 23 7 2 2 2" xfId="10313"/>
    <cellStyle name="Normal 23 7 2 3" xfId="10314"/>
    <cellStyle name="Normal 23 7 2 4" xfId="10315"/>
    <cellStyle name="Normal 23 7 3" xfId="10316"/>
    <cellStyle name="Normal 23 7 3 2" xfId="10317"/>
    <cellStyle name="Normal 23 7 4" xfId="10318"/>
    <cellStyle name="Normal 23 7 5" xfId="10319"/>
    <cellStyle name="Normal 23 7 6" xfId="10320"/>
    <cellStyle name="Normal 23 8" xfId="10321"/>
    <cellStyle name="Normal 23 8 2" xfId="10322"/>
    <cellStyle name="Normal 23 8 2 2" xfId="10323"/>
    <cellStyle name="Normal 23 8 2 2 2" xfId="10324"/>
    <cellStyle name="Normal 23 8 2 3" xfId="10325"/>
    <cellStyle name="Normal 23 8 2 4" xfId="10326"/>
    <cellStyle name="Normal 23 8 3" xfId="10327"/>
    <cellStyle name="Normal 23 8 3 2" xfId="10328"/>
    <cellStyle name="Normal 23 8 4" xfId="10329"/>
    <cellStyle name="Normal 23 8 5" xfId="10330"/>
    <cellStyle name="Normal 23 8 6" xfId="10331"/>
    <cellStyle name="Normal 23 9" xfId="10332"/>
    <cellStyle name="Normal 23 9 2" xfId="10333"/>
    <cellStyle name="Normal 23 9 2 2" xfId="10334"/>
    <cellStyle name="Normal 23 9 3" xfId="10335"/>
    <cellStyle name="Normal 23 9 4" xfId="10336"/>
    <cellStyle name="Normal 23 9 5" xfId="10337"/>
    <cellStyle name="Normal 24" xfId="10338"/>
    <cellStyle name="Normal 24 10" xfId="10339"/>
    <cellStyle name="Normal 24 10 2" xfId="10340"/>
    <cellStyle name="Normal 24 10 2 2" xfId="10341"/>
    <cellStyle name="Normal 24 10 3" xfId="10342"/>
    <cellStyle name="Normal 24 10 4" xfId="10343"/>
    <cellStyle name="Normal 24 10 5" xfId="10344"/>
    <cellStyle name="Normal 24 11" xfId="10345"/>
    <cellStyle name="Normal 24 11 2" xfId="10346"/>
    <cellStyle name="Normal 24 11 2 2" xfId="10347"/>
    <cellStyle name="Normal 24 11 3" xfId="10348"/>
    <cellStyle name="Normal 24 11 4" xfId="10349"/>
    <cellStyle name="Normal 24 12" xfId="10350"/>
    <cellStyle name="Normal 24 12 2" xfId="10351"/>
    <cellStyle name="Normal 24 13" xfId="10352"/>
    <cellStyle name="Normal 24 14" xfId="10353"/>
    <cellStyle name="Normal 24 15" xfId="10354"/>
    <cellStyle name="Normal 24 16" xfId="10355"/>
    <cellStyle name="Normal 24 2" xfId="10356"/>
    <cellStyle name="Normal 24 2 10" xfId="10357"/>
    <cellStyle name="Normal 24 2 10 2" xfId="10358"/>
    <cellStyle name="Normal 24 2 10 2 2" xfId="10359"/>
    <cellStyle name="Normal 24 2 10 3" xfId="10360"/>
    <cellStyle name="Normal 24 2 10 4" xfId="10361"/>
    <cellStyle name="Normal 24 2 11" xfId="10362"/>
    <cellStyle name="Normal 24 2 11 2" xfId="10363"/>
    <cellStyle name="Normal 24 2 12" xfId="10364"/>
    <cellStyle name="Normal 24 2 13" xfId="10365"/>
    <cellStyle name="Normal 24 2 14" xfId="10366"/>
    <cellStyle name="Normal 24 2 2" xfId="10367"/>
    <cellStyle name="Normal 24 2 2 10" xfId="10368"/>
    <cellStyle name="Normal 24 2 2 2" xfId="10369"/>
    <cellStyle name="Normal 24 2 2 2 2" xfId="10370"/>
    <cellStyle name="Normal 24 2 2 2 2 2" xfId="10371"/>
    <cellStyle name="Normal 24 2 2 2 2 2 2" xfId="10372"/>
    <cellStyle name="Normal 24 2 2 2 2 3" xfId="10373"/>
    <cellStyle name="Normal 24 2 2 2 2 4" xfId="10374"/>
    <cellStyle name="Normal 24 2 2 2 3" xfId="10375"/>
    <cellStyle name="Normal 24 2 2 2 3 2" xfId="10376"/>
    <cellStyle name="Normal 24 2 2 2 3 2 2" xfId="10377"/>
    <cellStyle name="Normal 24 2 2 2 3 3" xfId="10378"/>
    <cellStyle name="Normal 24 2 2 2 3 4" xfId="10379"/>
    <cellStyle name="Normal 24 2 2 2 4" xfId="10380"/>
    <cellStyle name="Normal 24 2 2 2 4 2" xfId="10381"/>
    <cellStyle name="Normal 24 2 2 2 5" xfId="10382"/>
    <cellStyle name="Normal 24 2 2 2 6" xfId="10383"/>
    <cellStyle name="Normal 24 2 2 2 7" xfId="10384"/>
    <cellStyle name="Normal 24 2 2 3" xfId="10385"/>
    <cellStyle name="Normal 24 2 2 3 2" xfId="10386"/>
    <cellStyle name="Normal 24 2 2 3 2 2" xfId="10387"/>
    <cellStyle name="Normal 24 2 2 3 3" xfId="10388"/>
    <cellStyle name="Normal 24 2 2 3 4" xfId="10389"/>
    <cellStyle name="Normal 24 2 2 4" xfId="10390"/>
    <cellStyle name="Normal 24 2 2 4 2" xfId="10391"/>
    <cellStyle name="Normal 24 2 2 4 2 2" xfId="10392"/>
    <cellStyle name="Normal 24 2 2 4 3" xfId="10393"/>
    <cellStyle name="Normal 24 2 2 4 4" xfId="10394"/>
    <cellStyle name="Normal 24 2 2 5" xfId="10395"/>
    <cellStyle name="Normal 24 2 2 5 2" xfId="10396"/>
    <cellStyle name="Normal 24 2 2 5 2 2" xfId="10397"/>
    <cellStyle name="Normal 24 2 2 5 3" xfId="10398"/>
    <cellStyle name="Normal 24 2 2 5 4" xfId="10399"/>
    <cellStyle name="Normal 24 2 2 6" xfId="10400"/>
    <cellStyle name="Normal 24 2 2 6 2" xfId="10401"/>
    <cellStyle name="Normal 24 2 2 6 2 2" xfId="10402"/>
    <cellStyle name="Normal 24 2 2 6 3" xfId="10403"/>
    <cellStyle name="Normal 24 2 2 6 4" xfId="10404"/>
    <cellStyle name="Normal 24 2 2 7" xfId="10405"/>
    <cellStyle name="Normal 24 2 2 7 2" xfId="10406"/>
    <cellStyle name="Normal 24 2 2 8" xfId="10407"/>
    <cellStyle name="Normal 24 2 2 9" xfId="10408"/>
    <cellStyle name="Normal 24 2 3" xfId="10409"/>
    <cellStyle name="Normal 24 2 3 2" xfId="10410"/>
    <cellStyle name="Normal 24 2 3 2 2" xfId="10411"/>
    <cellStyle name="Normal 24 2 3 2 2 2" xfId="10412"/>
    <cellStyle name="Normal 24 2 3 2 2 2 2" xfId="10413"/>
    <cellStyle name="Normal 24 2 3 2 2 3" xfId="10414"/>
    <cellStyle name="Normal 24 2 3 2 2 4" xfId="10415"/>
    <cellStyle name="Normal 24 2 3 2 3" xfId="10416"/>
    <cellStyle name="Normal 24 2 3 2 3 2" xfId="10417"/>
    <cellStyle name="Normal 24 2 3 2 3 2 2" xfId="10418"/>
    <cellStyle name="Normal 24 2 3 2 3 3" xfId="10419"/>
    <cellStyle name="Normal 24 2 3 2 3 4" xfId="10420"/>
    <cellStyle name="Normal 24 2 3 2 4" xfId="10421"/>
    <cellStyle name="Normal 24 2 3 2 4 2" xfId="10422"/>
    <cellStyle name="Normal 24 2 3 2 5" xfId="10423"/>
    <cellStyle name="Normal 24 2 3 2 6" xfId="10424"/>
    <cellStyle name="Normal 24 2 3 2 7" xfId="10425"/>
    <cellStyle name="Normal 24 2 3 3" xfId="10426"/>
    <cellStyle name="Normal 24 2 3 3 2" xfId="10427"/>
    <cellStyle name="Normal 24 2 3 3 2 2" xfId="10428"/>
    <cellStyle name="Normal 24 2 3 3 3" xfId="10429"/>
    <cellStyle name="Normal 24 2 3 3 4" xfId="10430"/>
    <cellStyle name="Normal 24 2 3 4" xfId="10431"/>
    <cellStyle name="Normal 24 2 3 4 2" xfId="10432"/>
    <cellStyle name="Normal 24 2 3 4 2 2" xfId="10433"/>
    <cellStyle name="Normal 24 2 3 4 3" xfId="10434"/>
    <cellStyle name="Normal 24 2 3 4 4" xfId="10435"/>
    <cellStyle name="Normal 24 2 3 5" xfId="10436"/>
    <cellStyle name="Normal 24 2 3 5 2" xfId="10437"/>
    <cellStyle name="Normal 24 2 3 6" xfId="10438"/>
    <cellStyle name="Normal 24 2 3 7" xfId="10439"/>
    <cellStyle name="Normal 24 2 3 8" xfId="10440"/>
    <cellStyle name="Normal 24 2 4" xfId="10441"/>
    <cellStyle name="Normal 24 2 4 2" xfId="10442"/>
    <cellStyle name="Normal 24 2 4 2 2" xfId="10443"/>
    <cellStyle name="Normal 24 2 4 2 2 2" xfId="10444"/>
    <cellStyle name="Normal 24 2 4 2 2 2 2" xfId="10445"/>
    <cellStyle name="Normal 24 2 4 2 2 3" xfId="10446"/>
    <cellStyle name="Normal 24 2 4 2 2 4" xfId="10447"/>
    <cellStyle name="Normal 24 2 4 2 3" xfId="10448"/>
    <cellStyle name="Normal 24 2 4 2 3 2" xfId="10449"/>
    <cellStyle name="Normal 24 2 4 2 3 2 2" xfId="10450"/>
    <cellStyle name="Normal 24 2 4 2 3 3" xfId="10451"/>
    <cellStyle name="Normal 24 2 4 2 3 4" xfId="10452"/>
    <cellStyle name="Normal 24 2 4 2 4" xfId="10453"/>
    <cellStyle name="Normal 24 2 4 2 4 2" xfId="10454"/>
    <cellStyle name="Normal 24 2 4 2 5" xfId="10455"/>
    <cellStyle name="Normal 24 2 4 2 6" xfId="10456"/>
    <cellStyle name="Normal 24 2 4 2 7" xfId="10457"/>
    <cellStyle name="Normal 24 2 4 3" xfId="10458"/>
    <cellStyle name="Normal 24 2 4 3 2" xfId="10459"/>
    <cellStyle name="Normal 24 2 4 3 2 2" xfId="10460"/>
    <cellStyle name="Normal 24 2 4 3 3" xfId="10461"/>
    <cellStyle name="Normal 24 2 4 3 4" xfId="10462"/>
    <cellStyle name="Normal 24 2 4 4" xfId="10463"/>
    <cellStyle name="Normal 24 2 4 4 2" xfId="10464"/>
    <cellStyle name="Normal 24 2 4 4 2 2" xfId="10465"/>
    <cellStyle name="Normal 24 2 4 4 3" xfId="10466"/>
    <cellStyle name="Normal 24 2 4 4 4" xfId="10467"/>
    <cellStyle name="Normal 24 2 4 5" xfId="10468"/>
    <cellStyle name="Normal 24 2 4 5 2" xfId="10469"/>
    <cellStyle name="Normal 24 2 4 6" xfId="10470"/>
    <cellStyle name="Normal 24 2 4 7" xfId="10471"/>
    <cellStyle name="Normal 24 2 4 8" xfId="10472"/>
    <cellStyle name="Normal 24 2 5" xfId="10473"/>
    <cellStyle name="Normal 24 2 5 2" xfId="10474"/>
    <cellStyle name="Normal 24 2 5 2 2" xfId="10475"/>
    <cellStyle name="Normal 24 2 5 2 2 2" xfId="10476"/>
    <cellStyle name="Normal 24 2 5 2 2 2 2" xfId="10477"/>
    <cellStyle name="Normal 24 2 5 2 2 3" xfId="10478"/>
    <cellStyle name="Normal 24 2 5 2 2 4" xfId="10479"/>
    <cellStyle name="Normal 24 2 5 2 3" xfId="10480"/>
    <cellStyle name="Normal 24 2 5 2 3 2" xfId="10481"/>
    <cellStyle name="Normal 24 2 5 2 4" xfId="10482"/>
    <cellStyle name="Normal 24 2 5 2 5" xfId="10483"/>
    <cellStyle name="Normal 24 2 5 2 6" xfId="10484"/>
    <cellStyle name="Normal 24 2 5 3" xfId="10485"/>
    <cellStyle name="Normal 24 2 5 3 2" xfId="10486"/>
    <cellStyle name="Normal 24 2 5 3 2 2" xfId="10487"/>
    <cellStyle name="Normal 24 2 5 3 3" xfId="10488"/>
    <cellStyle name="Normal 24 2 5 3 4" xfId="10489"/>
    <cellStyle name="Normal 24 2 5 4" xfId="10490"/>
    <cellStyle name="Normal 24 2 5 4 2" xfId="10491"/>
    <cellStyle name="Normal 24 2 5 4 2 2" xfId="10492"/>
    <cellStyle name="Normal 24 2 5 4 3" xfId="10493"/>
    <cellStyle name="Normal 24 2 5 4 4" xfId="10494"/>
    <cellStyle name="Normal 24 2 5 5" xfId="10495"/>
    <cellStyle name="Normal 24 2 5 5 2" xfId="10496"/>
    <cellStyle name="Normal 24 2 5 6" xfId="10497"/>
    <cellStyle name="Normal 24 2 5 7" xfId="10498"/>
    <cellStyle name="Normal 24 2 5 8" xfId="10499"/>
    <cellStyle name="Normal 24 2 6" xfId="10500"/>
    <cellStyle name="Normal 24 2 6 2" xfId="10501"/>
    <cellStyle name="Normal 24 2 6 2 2" xfId="10502"/>
    <cellStyle name="Normal 24 2 6 2 2 2" xfId="10503"/>
    <cellStyle name="Normal 24 2 6 2 2 2 2" xfId="10504"/>
    <cellStyle name="Normal 24 2 6 2 2 3" xfId="10505"/>
    <cellStyle name="Normal 24 2 6 2 2 4" xfId="10506"/>
    <cellStyle name="Normal 24 2 6 2 3" xfId="10507"/>
    <cellStyle name="Normal 24 2 6 2 3 2" xfId="10508"/>
    <cellStyle name="Normal 24 2 6 2 4" xfId="10509"/>
    <cellStyle name="Normal 24 2 6 2 5" xfId="10510"/>
    <cellStyle name="Normal 24 2 6 2 6" xfId="10511"/>
    <cellStyle name="Normal 24 2 6 3" xfId="10512"/>
    <cellStyle name="Normal 24 2 6 3 2" xfId="10513"/>
    <cellStyle name="Normal 24 2 6 3 2 2" xfId="10514"/>
    <cellStyle name="Normal 24 2 6 3 3" xfId="10515"/>
    <cellStyle name="Normal 24 2 6 3 4" xfId="10516"/>
    <cellStyle name="Normal 24 2 6 4" xfId="10517"/>
    <cellStyle name="Normal 24 2 6 4 2" xfId="10518"/>
    <cellStyle name="Normal 24 2 6 4 2 2" xfId="10519"/>
    <cellStyle name="Normal 24 2 6 4 3" xfId="10520"/>
    <cellStyle name="Normal 24 2 6 4 4" xfId="10521"/>
    <cellStyle name="Normal 24 2 6 5" xfId="10522"/>
    <cellStyle name="Normal 24 2 6 5 2" xfId="10523"/>
    <cellStyle name="Normal 24 2 6 6" xfId="10524"/>
    <cellStyle name="Normal 24 2 6 7" xfId="10525"/>
    <cellStyle name="Normal 24 2 6 8" xfId="10526"/>
    <cellStyle name="Normal 24 2 7" xfId="10527"/>
    <cellStyle name="Normal 24 2 7 2" xfId="10528"/>
    <cellStyle name="Normal 24 2 7 2 2" xfId="10529"/>
    <cellStyle name="Normal 24 2 7 2 2 2" xfId="10530"/>
    <cellStyle name="Normal 24 2 7 2 3" xfId="10531"/>
    <cellStyle name="Normal 24 2 7 2 4" xfId="10532"/>
    <cellStyle name="Normal 24 2 7 3" xfId="10533"/>
    <cellStyle name="Normal 24 2 7 3 2" xfId="10534"/>
    <cellStyle name="Normal 24 2 7 4" xfId="10535"/>
    <cellStyle name="Normal 24 2 7 5" xfId="10536"/>
    <cellStyle name="Normal 24 2 7 6" xfId="10537"/>
    <cellStyle name="Normal 24 2 8" xfId="10538"/>
    <cellStyle name="Normal 24 2 8 2" xfId="10539"/>
    <cellStyle name="Normal 24 2 8 2 2" xfId="10540"/>
    <cellStyle name="Normal 24 2 8 2 2 2" xfId="10541"/>
    <cellStyle name="Normal 24 2 8 2 3" xfId="10542"/>
    <cellStyle name="Normal 24 2 8 2 4" xfId="10543"/>
    <cellStyle name="Normal 24 2 8 3" xfId="10544"/>
    <cellStyle name="Normal 24 2 8 3 2" xfId="10545"/>
    <cellStyle name="Normal 24 2 8 4" xfId="10546"/>
    <cellStyle name="Normal 24 2 8 5" xfId="10547"/>
    <cellStyle name="Normal 24 2 8 6" xfId="10548"/>
    <cellStyle name="Normal 24 2 9" xfId="10549"/>
    <cellStyle name="Normal 24 2 9 2" xfId="10550"/>
    <cellStyle name="Normal 24 2 9 2 2" xfId="10551"/>
    <cellStyle name="Normal 24 2 9 3" xfId="10552"/>
    <cellStyle name="Normal 24 2 9 4" xfId="10553"/>
    <cellStyle name="Normal 24 2 9 5" xfId="10554"/>
    <cellStyle name="Normal 24 3" xfId="10555"/>
    <cellStyle name="Normal 24 3 10" xfId="10556"/>
    <cellStyle name="Normal 24 3 2" xfId="10557"/>
    <cellStyle name="Normal 24 3 2 2" xfId="10558"/>
    <cellStyle name="Normal 24 3 2 2 2" xfId="10559"/>
    <cellStyle name="Normal 24 3 2 2 2 2" xfId="10560"/>
    <cellStyle name="Normal 24 3 2 2 3" xfId="10561"/>
    <cellStyle name="Normal 24 3 2 2 4" xfId="10562"/>
    <cellStyle name="Normal 24 3 2 3" xfId="10563"/>
    <cellStyle name="Normal 24 3 2 3 2" xfId="10564"/>
    <cellStyle name="Normal 24 3 2 3 2 2" xfId="10565"/>
    <cellStyle name="Normal 24 3 2 3 3" xfId="10566"/>
    <cellStyle name="Normal 24 3 2 3 4" xfId="10567"/>
    <cellStyle name="Normal 24 3 2 4" xfId="10568"/>
    <cellStyle name="Normal 24 3 2 4 2" xfId="10569"/>
    <cellStyle name="Normal 24 3 2 5" xfId="10570"/>
    <cellStyle name="Normal 24 3 2 6" xfId="10571"/>
    <cellStyle name="Normal 24 3 2 7" xfId="10572"/>
    <cellStyle name="Normal 24 3 3" xfId="10573"/>
    <cellStyle name="Normal 24 3 3 2" xfId="10574"/>
    <cellStyle name="Normal 24 3 3 2 2" xfId="10575"/>
    <cellStyle name="Normal 24 3 3 3" xfId="10576"/>
    <cellStyle name="Normal 24 3 3 4" xfId="10577"/>
    <cellStyle name="Normal 24 3 4" xfId="10578"/>
    <cellStyle name="Normal 24 3 4 2" xfId="10579"/>
    <cellStyle name="Normal 24 3 4 2 2" xfId="10580"/>
    <cellStyle name="Normal 24 3 4 3" xfId="10581"/>
    <cellStyle name="Normal 24 3 4 4" xfId="10582"/>
    <cellStyle name="Normal 24 3 5" xfId="10583"/>
    <cellStyle name="Normal 24 3 5 2" xfId="10584"/>
    <cellStyle name="Normal 24 3 5 2 2" xfId="10585"/>
    <cellStyle name="Normal 24 3 5 3" xfId="10586"/>
    <cellStyle name="Normal 24 3 5 4" xfId="10587"/>
    <cellStyle name="Normal 24 3 6" xfId="10588"/>
    <cellStyle name="Normal 24 3 6 2" xfId="10589"/>
    <cellStyle name="Normal 24 3 6 2 2" xfId="10590"/>
    <cellStyle name="Normal 24 3 6 3" xfId="10591"/>
    <cellStyle name="Normal 24 3 6 4" xfId="10592"/>
    <cellStyle name="Normal 24 3 7" xfId="10593"/>
    <cellStyle name="Normal 24 3 7 2" xfId="10594"/>
    <cellStyle name="Normal 24 3 8" xfId="10595"/>
    <cellStyle name="Normal 24 3 9" xfId="10596"/>
    <cellStyle name="Normal 24 4" xfId="10597"/>
    <cellStyle name="Normal 24 4 2" xfId="10598"/>
    <cellStyle name="Normal 24 4 2 2" xfId="10599"/>
    <cellStyle name="Normal 24 4 2 2 2" xfId="10600"/>
    <cellStyle name="Normal 24 4 2 2 2 2" xfId="10601"/>
    <cellStyle name="Normal 24 4 2 2 3" xfId="10602"/>
    <cellStyle name="Normal 24 4 2 2 4" xfId="10603"/>
    <cellStyle name="Normal 24 4 2 3" xfId="10604"/>
    <cellStyle name="Normal 24 4 2 3 2" xfId="10605"/>
    <cellStyle name="Normal 24 4 2 3 2 2" xfId="10606"/>
    <cellStyle name="Normal 24 4 2 3 3" xfId="10607"/>
    <cellStyle name="Normal 24 4 2 3 4" xfId="10608"/>
    <cellStyle name="Normal 24 4 2 4" xfId="10609"/>
    <cellStyle name="Normal 24 4 2 4 2" xfId="10610"/>
    <cellStyle name="Normal 24 4 2 5" xfId="10611"/>
    <cellStyle name="Normal 24 4 2 6" xfId="10612"/>
    <cellStyle name="Normal 24 4 2 7" xfId="10613"/>
    <cellStyle name="Normal 24 4 3" xfId="10614"/>
    <cellStyle name="Normal 24 4 3 2" xfId="10615"/>
    <cellStyle name="Normal 24 4 3 2 2" xfId="10616"/>
    <cellStyle name="Normal 24 4 3 3" xfId="10617"/>
    <cellStyle name="Normal 24 4 3 4" xfId="10618"/>
    <cellStyle name="Normal 24 4 4" xfId="10619"/>
    <cellStyle name="Normal 24 4 4 2" xfId="10620"/>
    <cellStyle name="Normal 24 4 4 2 2" xfId="10621"/>
    <cellStyle name="Normal 24 4 4 3" xfId="10622"/>
    <cellStyle name="Normal 24 4 4 4" xfId="10623"/>
    <cellStyle name="Normal 24 4 5" xfId="10624"/>
    <cellStyle name="Normal 24 4 5 2" xfId="10625"/>
    <cellStyle name="Normal 24 4 6" xfId="10626"/>
    <cellStyle name="Normal 24 4 7" xfId="10627"/>
    <cellStyle name="Normal 24 4 8" xfId="10628"/>
    <cellStyle name="Normal 24 5" xfId="10629"/>
    <cellStyle name="Normal 24 5 2" xfId="10630"/>
    <cellStyle name="Normal 24 5 2 2" xfId="10631"/>
    <cellStyle name="Normal 24 5 2 2 2" xfId="10632"/>
    <cellStyle name="Normal 24 5 2 2 2 2" xfId="10633"/>
    <cellStyle name="Normal 24 5 2 2 3" xfId="10634"/>
    <cellStyle name="Normal 24 5 2 2 4" xfId="10635"/>
    <cellStyle name="Normal 24 5 2 3" xfId="10636"/>
    <cellStyle name="Normal 24 5 2 3 2" xfId="10637"/>
    <cellStyle name="Normal 24 5 2 3 2 2" xfId="10638"/>
    <cellStyle name="Normal 24 5 2 3 3" xfId="10639"/>
    <cellStyle name="Normal 24 5 2 3 4" xfId="10640"/>
    <cellStyle name="Normal 24 5 2 4" xfId="10641"/>
    <cellStyle name="Normal 24 5 2 4 2" xfId="10642"/>
    <cellStyle name="Normal 24 5 2 5" xfId="10643"/>
    <cellStyle name="Normal 24 5 2 6" xfId="10644"/>
    <cellStyle name="Normal 24 5 2 7" xfId="10645"/>
    <cellStyle name="Normal 24 5 3" xfId="10646"/>
    <cellStyle name="Normal 24 5 3 2" xfId="10647"/>
    <cellStyle name="Normal 24 5 3 2 2" xfId="10648"/>
    <cellStyle name="Normal 24 5 3 3" xfId="10649"/>
    <cellStyle name="Normal 24 5 3 4" xfId="10650"/>
    <cellStyle name="Normal 24 5 4" xfId="10651"/>
    <cellStyle name="Normal 24 5 4 2" xfId="10652"/>
    <cellStyle name="Normal 24 5 4 2 2" xfId="10653"/>
    <cellStyle name="Normal 24 5 4 3" xfId="10654"/>
    <cellStyle name="Normal 24 5 4 4" xfId="10655"/>
    <cellStyle name="Normal 24 5 5" xfId="10656"/>
    <cellStyle name="Normal 24 5 5 2" xfId="10657"/>
    <cellStyle name="Normal 24 5 6" xfId="10658"/>
    <cellStyle name="Normal 24 5 7" xfId="10659"/>
    <cellStyle name="Normal 24 5 8" xfId="10660"/>
    <cellStyle name="Normal 24 6" xfId="10661"/>
    <cellStyle name="Normal 24 6 2" xfId="10662"/>
    <cellStyle name="Normal 24 6 2 2" xfId="10663"/>
    <cellStyle name="Normal 24 6 2 2 2" xfId="10664"/>
    <cellStyle name="Normal 24 6 2 2 2 2" xfId="10665"/>
    <cellStyle name="Normal 24 6 2 2 3" xfId="10666"/>
    <cellStyle name="Normal 24 6 2 2 4" xfId="10667"/>
    <cellStyle name="Normal 24 6 2 3" xfId="10668"/>
    <cellStyle name="Normal 24 6 2 3 2" xfId="10669"/>
    <cellStyle name="Normal 24 6 2 4" xfId="10670"/>
    <cellStyle name="Normal 24 6 2 5" xfId="10671"/>
    <cellStyle name="Normal 24 6 2 6" xfId="10672"/>
    <cellStyle name="Normal 24 6 3" xfId="10673"/>
    <cellStyle name="Normal 24 6 3 2" xfId="10674"/>
    <cellStyle name="Normal 24 6 3 2 2" xfId="10675"/>
    <cellStyle name="Normal 24 6 3 3" xfId="10676"/>
    <cellStyle name="Normal 24 6 3 4" xfId="10677"/>
    <cellStyle name="Normal 24 6 4" xfId="10678"/>
    <cellStyle name="Normal 24 6 4 2" xfId="10679"/>
    <cellStyle name="Normal 24 6 4 2 2" xfId="10680"/>
    <cellStyle name="Normal 24 6 4 3" xfId="10681"/>
    <cellStyle name="Normal 24 6 4 4" xfId="10682"/>
    <cellStyle name="Normal 24 6 5" xfId="10683"/>
    <cellStyle name="Normal 24 6 5 2" xfId="10684"/>
    <cellStyle name="Normal 24 6 6" xfId="10685"/>
    <cellStyle name="Normal 24 6 7" xfId="10686"/>
    <cellStyle name="Normal 24 6 8" xfId="10687"/>
    <cellStyle name="Normal 24 7" xfId="10688"/>
    <cellStyle name="Normal 24 7 2" xfId="10689"/>
    <cellStyle name="Normal 24 7 2 2" xfId="10690"/>
    <cellStyle name="Normal 24 7 2 2 2" xfId="10691"/>
    <cellStyle name="Normal 24 7 2 2 2 2" xfId="10692"/>
    <cellStyle name="Normal 24 7 2 2 3" xfId="10693"/>
    <cellStyle name="Normal 24 7 2 2 4" xfId="10694"/>
    <cellStyle name="Normal 24 7 2 3" xfId="10695"/>
    <cellStyle name="Normal 24 7 2 3 2" xfId="10696"/>
    <cellStyle name="Normal 24 7 2 4" xfId="10697"/>
    <cellStyle name="Normal 24 7 2 5" xfId="10698"/>
    <cellStyle name="Normal 24 7 2 6" xfId="10699"/>
    <cellStyle name="Normal 24 7 3" xfId="10700"/>
    <cellStyle name="Normal 24 7 3 2" xfId="10701"/>
    <cellStyle name="Normal 24 7 3 2 2" xfId="10702"/>
    <cellStyle name="Normal 24 7 3 3" xfId="10703"/>
    <cellStyle name="Normal 24 7 3 4" xfId="10704"/>
    <cellStyle name="Normal 24 7 4" xfId="10705"/>
    <cellStyle name="Normal 24 7 4 2" xfId="10706"/>
    <cellStyle name="Normal 24 7 4 2 2" xfId="10707"/>
    <cellStyle name="Normal 24 7 4 3" xfId="10708"/>
    <cellStyle name="Normal 24 7 4 4" xfId="10709"/>
    <cellStyle name="Normal 24 7 5" xfId="10710"/>
    <cellStyle name="Normal 24 7 5 2" xfId="10711"/>
    <cellStyle name="Normal 24 7 6" xfId="10712"/>
    <cellStyle name="Normal 24 7 7" xfId="10713"/>
    <cellStyle name="Normal 24 7 8" xfId="10714"/>
    <cellStyle name="Normal 24 8" xfId="10715"/>
    <cellStyle name="Normal 24 8 2" xfId="10716"/>
    <cellStyle name="Normal 24 8 2 2" xfId="10717"/>
    <cellStyle name="Normal 24 8 2 2 2" xfId="10718"/>
    <cellStyle name="Normal 24 8 2 3" xfId="10719"/>
    <cellStyle name="Normal 24 8 2 4" xfId="10720"/>
    <cellStyle name="Normal 24 8 3" xfId="10721"/>
    <cellStyle name="Normal 24 8 3 2" xfId="10722"/>
    <cellStyle name="Normal 24 8 4" xfId="10723"/>
    <cellStyle name="Normal 24 8 5" xfId="10724"/>
    <cellStyle name="Normal 24 8 6" xfId="10725"/>
    <cellStyle name="Normal 24 9" xfId="10726"/>
    <cellStyle name="Normal 24 9 2" xfId="10727"/>
    <cellStyle name="Normal 24 9 2 2" xfId="10728"/>
    <cellStyle name="Normal 24 9 2 2 2" xfId="10729"/>
    <cellStyle name="Normal 24 9 2 3" xfId="10730"/>
    <cellStyle name="Normal 24 9 2 4" xfId="10731"/>
    <cellStyle name="Normal 24 9 3" xfId="10732"/>
    <cellStyle name="Normal 24 9 3 2" xfId="10733"/>
    <cellStyle name="Normal 24 9 4" xfId="10734"/>
    <cellStyle name="Normal 24 9 5" xfId="10735"/>
    <cellStyle name="Normal 24 9 6" xfId="10736"/>
    <cellStyle name="Normal 25" xfId="10737"/>
    <cellStyle name="Normal 25 10" xfId="10738"/>
    <cellStyle name="Normal 25 10 2" xfId="10739"/>
    <cellStyle name="Normal 25 10 2 2" xfId="10740"/>
    <cellStyle name="Normal 25 10 3" xfId="10741"/>
    <cellStyle name="Normal 25 10 4" xfId="10742"/>
    <cellStyle name="Normal 25 11" xfId="10743"/>
    <cellStyle name="Normal 25 11 2" xfId="10744"/>
    <cellStyle name="Normal 25 12" xfId="10745"/>
    <cellStyle name="Normal 25 13" xfId="10746"/>
    <cellStyle name="Normal 25 14" xfId="10747"/>
    <cellStyle name="Normal 25 15" xfId="10748"/>
    <cellStyle name="Normal 25 2" xfId="10749"/>
    <cellStyle name="Normal 25 2 10" xfId="10750"/>
    <cellStyle name="Normal 25 2 2" xfId="10751"/>
    <cellStyle name="Normal 25 2 2 2" xfId="10752"/>
    <cellStyle name="Normal 25 2 2 2 2" xfId="10753"/>
    <cellStyle name="Normal 25 2 2 2 2 2" xfId="10754"/>
    <cellStyle name="Normal 25 2 2 2 3" xfId="10755"/>
    <cellStyle name="Normal 25 2 2 2 4" xfId="10756"/>
    <cellStyle name="Normal 25 2 2 3" xfId="10757"/>
    <cellStyle name="Normal 25 2 2 3 2" xfId="10758"/>
    <cellStyle name="Normal 25 2 2 3 2 2" xfId="10759"/>
    <cellStyle name="Normal 25 2 2 3 3" xfId="10760"/>
    <cellStyle name="Normal 25 2 2 3 4" xfId="10761"/>
    <cellStyle name="Normal 25 2 2 4" xfId="10762"/>
    <cellStyle name="Normal 25 2 2 4 2" xfId="10763"/>
    <cellStyle name="Normal 25 2 2 5" xfId="10764"/>
    <cellStyle name="Normal 25 2 2 6" xfId="10765"/>
    <cellStyle name="Normal 25 2 2 7" xfId="10766"/>
    <cellStyle name="Normal 25 2 3" xfId="10767"/>
    <cellStyle name="Normal 25 2 3 2" xfId="10768"/>
    <cellStyle name="Normal 25 2 3 2 2" xfId="10769"/>
    <cellStyle name="Normal 25 2 3 3" xfId="10770"/>
    <cellStyle name="Normal 25 2 3 4" xfId="10771"/>
    <cellStyle name="Normal 25 2 4" xfId="10772"/>
    <cellStyle name="Normal 25 2 4 2" xfId="10773"/>
    <cellStyle name="Normal 25 2 4 2 2" xfId="10774"/>
    <cellStyle name="Normal 25 2 4 3" xfId="10775"/>
    <cellStyle name="Normal 25 2 4 4" xfId="10776"/>
    <cellStyle name="Normal 25 2 5" xfId="10777"/>
    <cellStyle name="Normal 25 2 5 2" xfId="10778"/>
    <cellStyle name="Normal 25 2 5 2 2" xfId="10779"/>
    <cellStyle name="Normal 25 2 5 3" xfId="10780"/>
    <cellStyle name="Normal 25 2 5 4" xfId="10781"/>
    <cellStyle name="Normal 25 2 6" xfId="10782"/>
    <cellStyle name="Normal 25 2 6 2" xfId="10783"/>
    <cellStyle name="Normal 25 2 6 2 2" xfId="10784"/>
    <cellStyle name="Normal 25 2 6 3" xfId="10785"/>
    <cellStyle name="Normal 25 2 6 4" xfId="10786"/>
    <cellStyle name="Normal 25 2 7" xfId="10787"/>
    <cellStyle name="Normal 25 2 7 2" xfId="10788"/>
    <cellStyle name="Normal 25 2 8" xfId="10789"/>
    <cellStyle name="Normal 25 2 9" xfId="10790"/>
    <cellStyle name="Normal 25 3" xfId="10791"/>
    <cellStyle name="Normal 25 3 2" xfId="10792"/>
    <cellStyle name="Normal 25 3 2 2" xfId="10793"/>
    <cellStyle name="Normal 25 3 2 2 2" xfId="10794"/>
    <cellStyle name="Normal 25 3 2 2 2 2" xfId="10795"/>
    <cellStyle name="Normal 25 3 2 2 3" xfId="10796"/>
    <cellStyle name="Normal 25 3 2 2 4" xfId="10797"/>
    <cellStyle name="Normal 25 3 2 3" xfId="10798"/>
    <cellStyle name="Normal 25 3 2 3 2" xfId="10799"/>
    <cellStyle name="Normal 25 3 2 3 2 2" xfId="10800"/>
    <cellStyle name="Normal 25 3 2 3 3" xfId="10801"/>
    <cellStyle name="Normal 25 3 2 3 4" xfId="10802"/>
    <cellStyle name="Normal 25 3 2 4" xfId="10803"/>
    <cellStyle name="Normal 25 3 2 4 2" xfId="10804"/>
    <cellStyle name="Normal 25 3 2 5" xfId="10805"/>
    <cellStyle name="Normal 25 3 2 6" xfId="10806"/>
    <cellStyle name="Normal 25 3 2 7" xfId="10807"/>
    <cellStyle name="Normal 25 3 3" xfId="10808"/>
    <cellStyle name="Normal 25 3 3 2" xfId="10809"/>
    <cellStyle name="Normal 25 3 3 2 2" xfId="10810"/>
    <cellStyle name="Normal 25 3 3 3" xfId="10811"/>
    <cellStyle name="Normal 25 3 3 4" xfId="10812"/>
    <cellStyle name="Normal 25 3 4" xfId="10813"/>
    <cellStyle name="Normal 25 3 4 2" xfId="10814"/>
    <cellStyle name="Normal 25 3 4 2 2" xfId="10815"/>
    <cellStyle name="Normal 25 3 4 3" xfId="10816"/>
    <cellStyle name="Normal 25 3 4 4" xfId="10817"/>
    <cellStyle name="Normal 25 3 5" xfId="10818"/>
    <cellStyle name="Normal 25 3 5 2" xfId="10819"/>
    <cellStyle name="Normal 25 3 6" xfId="10820"/>
    <cellStyle name="Normal 25 3 7" xfId="10821"/>
    <cellStyle name="Normal 25 3 8" xfId="10822"/>
    <cellStyle name="Normal 25 4" xfId="10823"/>
    <cellStyle name="Normal 25 4 2" xfId="10824"/>
    <cellStyle name="Normal 25 4 2 2" xfId="10825"/>
    <cellStyle name="Normal 25 4 2 2 2" xfId="10826"/>
    <cellStyle name="Normal 25 4 2 2 2 2" xfId="10827"/>
    <cellStyle name="Normal 25 4 2 2 3" xfId="10828"/>
    <cellStyle name="Normal 25 4 2 2 4" xfId="10829"/>
    <cellStyle name="Normal 25 4 2 3" xfId="10830"/>
    <cellStyle name="Normal 25 4 2 3 2" xfId="10831"/>
    <cellStyle name="Normal 25 4 2 3 2 2" xfId="10832"/>
    <cellStyle name="Normal 25 4 2 3 3" xfId="10833"/>
    <cellStyle name="Normal 25 4 2 3 4" xfId="10834"/>
    <cellStyle name="Normal 25 4 2 4" xfId="10835"/>
    <cellStyle name="Normal 25 4 2 4 2" xfId="10836"/>
    <cellStyle name="Normal 25 4 2 5" xfId="10837"/>
    <cellStyle name="Normal 25 4 2 6" xfId="10838"/>
    <cellStyle name="Normal 25 4 2 7" xfId="10839"/>
    <cellStyle name="Normal 25 4 3" xfId="10840"/>
    <cellStyle name="Normal 25 4 3 2" xfId="10841"/>
    <cellStyle name="Normal 25 4 3 2 2" xfId="10842"/>
    <cellStyle name="Normal 25 4 3 3" xfId="10843"/>
    <cellStyle name="Normal 25 4 3 4" xfId="10844"/>
    <cellStyle name="Normal 25 4 4" xfId="10845"/>
    <cellStyle name="Normal 25 4 4 2" xfId="10846"/>
    <cellStyle name="Normal 25 4 4 2 2" xfId="10847"/>
    <cellStyle name="Normal 25 4 4 3" xfId="10848"/>
    <cellStyle name="Normal 25 4 4 4" xfId="10849"/>
    <cellStyle name="Normal 25 4 5" xfId="10850"/>
    <cellStyle name="Normal 25 4 5 2" xfId="10851"/>
    <cellStyle name="Normal 25 4 6" xfId="10852"/>
    <cellStyle name="Normal 25 4 7" xfId="10853"/>
    <cellStyle name="Normal 25 4 8" xfId="10854"/>
    <cellStyle name="Normal 25 5" xfId="10855"/>
    <cellStyle name="Normal 25 5 2" xfId="10856"/>
    <cellStyle name="Normal 25 5 2 2" xfId="10857"/>
    <cellStyle name="Normal 25 5 2 2 2" xfId="10858"/>
    <cellStyle name="Normal 25 5 2 2 2 2" xfId="10859"/>
    <cellStyle name="Normal 25 5 2 2 3" xfId="10860"/>
    <cellStyle name="Normal 25 5 2 2 4" xfId="10861"/>
    <cellStyle name="Normal 25 5 2 3" xfId="10862"/>
    <cellStyle name="Normal 25 5 2 3 2" xfId="10863"/>
    <cellStyle name="Normal 25 5 2 4" xfId="10864"/>
    <cellStyle name="Normal 25 5 2 5" xfId="10865"/>
    <cellStyle name="Normal 25 5 2 6" xfId="10866"/>
    <cellStyle name="Normal 25 5 3" xfId="10867"/>
    <cellStyle name="Normal 25 5 3 2" xfId="10868"/>
    <cellStyle name="Normal 25 5 3 2 2" xfId="10869"/>
    <cellStyle name="Normal 25 5 3 3" xfId="10870"/>
    <cellStyle name="Normal 25 5 3 4" xfId="10871"/>
    <cellStyle name="Normal 25 5 4" xfId="10872"/>
    <cellStyle name="Normal 25 5 4 2" xfId="10873"/>
    <cellStyle name="Normal 25 5 4 2 2" xfId="10874"/>
    <cellStyle name="Normal 25 5 4 3" xfId="10875"/>
    <cellStyle name="Normal 25 5 4 4" xfId="10876"/>
    <cellStyle name="Normal 25 5 5" xfId="10877"/>
    <cellStyle name="Normal 25 5 5 2" xfId="10878"/>
    <cellStyle name="Normal 25 5 6" xfId="10879"/>
    <cellStyle name="Normal 25 5 7" xfId="10880"/>
    <cellStyle name="Normal 25 5 8" xfId="10881"/>
    <cellStyle name="Normal 25 6" xfId="10882"/>
    <cellStyle name="Normal 25 6 2" xfId="10883"/>
    <cellStyle name="Normal 25 6 2 2" xfId="10884"/>
    <cellStyle name="Normal 25 6 2 2 2" xfId="10885"/>
    <cellStyle name="Normal 25 6 2 2 2 2" xfId="10886"/>
    <cellStyle name="Normal 25 6 2 2 3" xfId="10887"/>
    <cellStyle name="Normal 25 6 2 2 4" xfId="10888"/>
    <cellStyle name="Normal 25 6 2 3" xfId="10889"/>
    <cellStyle name="Normal 25 6 2 3 2" xfId="10890"/>
    <cellStyle name="Normal 25 6 2 4" xfId="10891"/>
    <cellStyle name="Normal 25 6 2 5" xfId="10892"/>
    <cellStyle name="Normal 25 6 2 6" xfId="10893"/>
    <cellStyle name="Normal 25 6 3" xfId="10894"/>
    <cellStyle name="Normal 25 6 3 2" xfId="10895"/>
    <cellStyle name="Normal 25 6 3 2 2" xfId="10896"/>
    <cellStyle name="Normal 25 6 3 3" xfId="10897"/>
    <cellStyle name="Normal 25 6 3 4" xfId="10898"/>
    <cellStyle name="Normal 25 6 4" xfId="10899"/>
    <cellStyle name="Normal 25 6 4 2" xfId="10900"/>
    <cellStyle name="Normal 25 6 4 2 2" xfId="10901"/>
    <cellStyle name="Normal 25 6 4 3" xfId="10902"/>
    <cellStyle name="Normal 25 6 4 4" xfId="10903"/>
    <cellStyle name="Normal 25 6 5" xfId="10904"/>
    <cellStyle name="Normal 25 6 5 2" xfId="10905"/>
    <cellStyle name="Normal 25 6 6" xfId="10906"/>
    <cellStyle name="Normal 25 6 7" xfId="10907"/>
    <cellStyle name="Normal 25 6 8" xfId="10908"/>
    <cellStyle name="Normal 25 7" xfId="10909"/>
    <cellStyle name="Normal 25 7 2" xfId="10910"/>
    <cellStyle name="Normal 25 7 2 2" xfId="10911"/>
    <cellStyle name="Normal 25 7 2 2 2" xfId="10912"/>
    <cellStyle name="Normal 25 7 2 3" xfId="10913"/>
    <cellStyle name="Normal 25 7 2 4" xfId="10914"/>
    <cellStyle name="Normal 25 7 3" xfId="10915"/>
    <cellStyle name="Normal 25 7 3 2" xfId="10916"/>
    <cellStyle name="Normal 25 7 4" xfId="10917"/>
    <cellStyle name="Normal 25 7 5" xfId="10918"/>
    <cellStyle name="Normal 25 7 6" xfId="10919"/>
    <cellStyle name="Normal 25 8" xfId="10920"/>
    <cellStyle name="Normal 25 8 2" xfId="10921"/>
    <cellStyle name="Normal 25 8 2 2" xfId="10922"/>
    <cellStyle name="Normal 25 8 2 2 2" xfId="10923"/>
    <cellStyle name="Normal 25 8 2 3" xfId="10924"/>
    <cellStyle name="Normal 25 8 2 4" xfId="10925"/>
    <cellStyle name="Normal 25 8 3" xfId="10926"/>
    <cellStyle name="Normal 25 8 3 2" xfId="10927"/>
    <cellStyle name="Normal 25 8 4" xfId="10928"/>
    <cellStyle name="Normal 25 8 5" xfId="10929"/>
    <cellStyle name="Normal 25 8 6" xfId="10930"/>
    <cellStyle name="Normal 25 9" xfId="10931"/>
    <cellStyle name="Normal 25 9 2" xfId="10932"/>
    <cellStyle name="Normal 25 9 2 2" xfId="10933"/>
    <cellStyle name="Normal 25 9 3" xfId="10934"/>
    <cellStyle name="Normal 25 9 4" xfId="10935"/>
    <cellStyle name="Normal 25 9 5" xfId="10936"/>
    <cellStyle name="Normal 26" xfId="10937"/>
    <cellStyle name="Normal 26 10" xfId="10938"/>
    <cellStyle name="Normal 26 10 2" xfId="10939"/>
    <cellStyle name="Normal 26 10 2 2" xfId="10940"/>
    <cellStyle name="Normal 26 10 3" xfId="10941"/>
    <cellStyle name="Normal 26 10 4" xfId="10942"/>
    <cellStyle name="Normal 26 11" xfId="10943"/>
    <cellStyle name="Normal 26 11 2" xfId="10944"/>
    <cellStyle name="Normal 26 12" xfId="10945"/>
    <cellStyle name="Normal 26 13" xfId="10946"/>
    <cellStyle name="Normal 26 14" xfId="10947"/>
    <cellStyle name="Normal 26 15" xfId="10948"/>
    <cellStyle name="Normal 26 2" xfId="10949"/>
    <cellStyle name="Normal 26 2 10" xfId="10950"/>
    <cellStyle name="Normal 26 2 2" xfId="10951"/>
    <cellStyle name="Normal 26 2 2 2" xfId="10952"/>
    <cellStyle name="Normal 26 2 2 2 2" xfId="10953"/>
    <cellStyle name="Normal 26 2 2 2 2 2" xfId="10954"/>
    <cellStyle name="Normal 26 2 2 2 3" xfId="10955"/>
    <cellStyle name="Normal 26 2 2 2 4" xfId="10956"/>
    <cellStyle name="Normal 26 2 2 3" xfId="10957"/>
    <cellStyle name="Normal 26 2 2 3 2" xfId="10958"/>
    <cellStyle name="Normal 26 2 2 3 2 2" xfId="10959"/>
    <cellStyle name="Normal 26 2 2 3 3" xfId="10960"/>
    <cellStyle name="Normal 26 2 2 3 4" xfId="10961"/>
    <cellStyle name="Normal 26 2 2 4" xfId="10962"/>
    <cellStyle name="Normal 26 2 2 4 2" xfId="10963"/>
    <cellStyle name="Normal 26 2 2 5" xfId="10964"/>
    <cellStyle name="Normal 26 2 2 6" xfId="10965"/>
    <cellStyle name="Normal 26 2 2 7" xfId="10966"/>
    <cellStyle name="Normal 26 2 3" xfId="10967"/>
    <cellStyle name="Normal 26 2 3 2" xfId="10968"/>
    <cellStyle name="Normal 26 2 3 2 2" xfId="10969"/>
    <cellStyle name="Normal 26 2 3 3" xfId="10970"/>
    <cellStyle name="Normal 26 2 3 4" xfId="10971"/>
    <cellStyle name="Normal 26 2 4" xfId="10972"/>
    <cellStyle name="Normal 26 2 4 2" xfId="10973"/>
    <cellStyle name="Normal 26 2 4 2 2" xfId="10974"/>
    <cellStyle name="Normal 26 2 4 3" xfId="10975"/>
    <cellStyle name="Normal 26 2 4 4" xfId="10976"/>
    <cellStyle name="Normal 26 2 5" xfId="10977"/>
    <cellStyle name="Normal 26 2 5 2" xfId="10978"/>
    <cellStyle name="Normal 26 2 5 2 2" xfId="10979"/>
    <cellStyle name="Normal 26 2 5 3" xfId="10980"/>
    <cellStyle name="Normal 26 2 5 4" xfId="10981"/>
    <cellStyle name="Normal 26 2 6" xfId="10982"/>
    <cellStyle name="Normal 26 2 6 2" xfId="10983"/>
    <cellStyle name="Normal 26 2 6 2 2" xfId="10984"/>
    <cellStyle name="Normal 26 2 6 3" xfId="10985"/>
    <cellStyle name="Normal 26 2 6 4" xfId="10986"/>
    <cellStyle name="Normal 26 2 7" xfId="10987"/>
    <cellStyle name="Normal 26 2 7 2" xfId="10988"/>
    <cellStyle name="Normal 26 2 8" xfId="10989"/>
    <cellStyle name="Normal 26 2 9" xfId="10990"/>
    <cellStyle name="Normal 26 3" xfId="10991"/>
    <cellStyle name="Normal 26 3 2" xfId="10992"/>
    <cellStyle name="Normal 26 3 2 2" xfId="10993"/>
    <cellStyle name="Normal 26 3 2 2 2" xfId="10994"/>
    <cellStyle name="Normal 26 3 2 2 2 2" xfId="10995"/>
    <cellStyle name="Normal 26 3 2 2 3" xfId="10996"/>
    <cellStyle name="Normal 26 3 2 2 4" xfId="10997"/>
    <cellStyle name="Normal 26 3 2 3" xfId="10998"/>
    <cellStyle name="Normal 26 3 2 3 2" xfId="10999"/>
    <cellStyle name="Normal 26 3 2 3 2 2" xfId="11000"/>
    <cellStyle name="Normal 26 3 2 3 3" xfId="11001"/>
    <cellStyle name="Normal 26 3 2 3 4" xfId="11002"/>
    <cellStyle name="Normal 26 3 2 4" xfId="11003"/>
    <cellStyle name="Normal 26 3 2 4 2" xfId="11004"/>
    <cellStyle name="Normal 26 3 2 5" xfId="11005"/>
    <cellStyle name="Normal 26 3 2 6" xfId="11006"/>
    <cellStyle name="Normal 26 3 2 7" xfId="11007"/>
    <cellStyle name="Normal 26 3 3" xfId="11008"/>
    <cellStyle name="Normal 26 3 3 2" xfId="11009"/>
    <cellStyle name="Normal 26 3 3 2 2" xfId="11010"/>
    <cellStyle name="Normal 26 3 3 3" xfId="11011"/>
    <cellStyle name="Normal 26 3 3 4" xfId="11012"/>
    <cellStyle name="Normal 26 3 4" xfId="11013"/>
    <cellStyle name="Normal 26 3 4 2" xfId="11014"/>
    <cellStyle name="Normal 26 3 4 2 2" xfId="11015"/>
    <cellStyle name="Normal 26 3 4 3" xfId="11016"/>
    <cellStyle name="Normal 26 3 4 4" xfId="11017"/>
    <cellStyle name="Normal 26 3 5" xfId="11018"/>
    <cellStyle name="Normal 26 3 5 2" xfId="11019"/>
    <cellStyle name="Normal 26 3 6" xfId="11020"/>
    <cellStyle name="Normal 26 3 7" xfId="11021"/>
    <cellStyle name="Normal 26 3 8" xfId="11022"/>
    <cellStyle name="Normal 26 4" xfId="11023"/>
    <cellStyle name="Normal 26 4 2" xfId="11024"/>
    <cellStyle name="Normal 26 4 2 2" xfId="11025"/>
    <cellStyle name="Normal 26 4 2 2 2" xfId="11026"/>
    <cellStyle name="Normal 26 4 2 2 2 2" xfId="11027"/>
    <cellStyle name="Normal 26 4 2 2 3" xfId="11028"/>
    <cellStyle name="Normal 26 4 2 2 4" xfId="11029"/>
    <cellStyle name="Normal 26 4 2 3" xfId="11030"/>
    <cellStyle name="Normal 26 4 2 3 2" xfId="11031"/>
    <cellStyle name="Normal 26 4 2 3 2 2" xfId="11032"/>
    <cellStyle name="Normal 26 4 2 3 3" xfId="11033"/>
    <cellStyle name="Normal 26 4 2 3 4" xfId="11034"/>
    <cellStyle name="Normal 26 4 2 4" xfId="11035"/>
    <cellStyle name="Normal 26 4 2 4 2" xfId="11036"/>
    <cellStyle name="Normal 26 4 2 5" xfId="11037"/>
    <cellStyle name="Normal 26 4 2 6" xfId="11038"/>
    <cellStyle name="Normal 26 4 2 7" xfId="11039"/>
    <cellStyle name="Normal 26 4 3" xfId="11040"/>
    <cellStyle name="Normal 26 4 3 2" xfId="11041"/>
    <cellStyle name="Normal 26 4 3 2 2" xfId="11042"/>
    <cellStyle name="Normal 26 4 3 3" xfId="11043"/>
    <cellStyle name="Normal 26 4 3 4" xfId="11044"/>
    <cellStyle name="Normal 26 4 4" xfId="11045"/>
    <cellStyle name="Normal 26 4 4 2" xfId="11046"/>
    <cellStyle name="Normal 26 4 4 2 2" xfId="11047"/>
    <cellStyle name="Normal 26 4 4 3" xfId="11048"/>
    <cellStyle name="Normal 26 4 4 4" xfId="11049"/>
    <cellStyle name="Normal 26 4 5" xfId="11050"/>
    <cellStyle name="Normal 26 4 5 2" xfId="11051"/>
    <cellStyle name="Normal 26 4 6" xfId="11052"/>
    <cellStyle name="Normal 26 4 7" xfId="11053"/>
    <cellStyle name="Normal 26 4 8" xfId="11054"/>
    <cellStyle name="Normal 26 5" xfId="11055"/>
    <cellStyle name="Normal 26 5 2" xfId="11056"/>
    <cellStyle name="Normal 26 5 2 2" xfId="11057"/>
    <cellStyle name="Normal 26 5 2 2 2" xfId="11058"/>
    <cellStyle name="Normal 26 5 2 2 2 2" xfId="11059"/>
    <cellStyle name="Normal 26 5 2 2 3" xfId="11060"/>
    <cellStyle name="Normal 26 5 2 2 4" xfId="11061"/>
    <cellStyle name="Normal 26 5 2 3" xfId="11062"/>
    <cellStyle name="Normal 26 5 2 3 2" xfId="11063"/>
    <cellStyle name="Normal 26 5 2 4" xfId="11064"/>
    <cellStyle name="Normal 26 5 2 5" xfId="11065"/>
    <cellStyle name="Normal 26 5 2 6" xfId="11066"/>
    <cellStyle name="Normal 26 5 3" xfId="11067"/>
    <cellStyle name="Normal 26 5 3 2" xfId="11068"/>
    <cellStyle name="Normal 26 5 3 2 2" xfId="11069"/>
    <cellStyle name="Normal 26 5 3 3" xfId="11070"/>
    <cellStyle name="Normal 26 5 3 4" xfId="11071"/>
    <cellStyle name="Normal 26 5 4" xfId="11072"/>
    <cellStyle name="Normal 26 5 4 2" xfId="11073"/>
    <cellStyle name="Normal 26 5 4 2 2" xfId="11074"/>
    <cellStyle name="Normal 26 5 4 3" xfId="11075"/>
    <cellStyle name="Normal 26 5 4 4" xfId="11076"/>
    <cellStyle name="Normal 26 5 5" xfId="11077"/>
    <cellStyle name="Normal 26 5 5 2" xfId="11078"/>
    <cellStyle name="Normal 26 5 6" xfId="11079"/>
    <cellStyle name="Normal 26 5 7" xfId="11080"/>
    <cellStyle name="Normal 26 5 8" xfId="11081"/>
    <cellStyle name="Normal 26 6" xfId="11082"/>
    <cellStyle name="Normal 26 6 2" xfId="11083"/>
    <cellStyle name="Normal 26 6 2 2" xfId="11084"/>
    <cellStyle name="Normal 26 6 2 2 2" xfId="11085"/>
    <cellStyle name="Normal 26 6 2 2 2 2" xfId="11086"/>
    <cellStyle name="Normal 26 6 2 2 3" xfId="11087"/>
    <cellStyle name="Normal 26 6 2 2 4" xfId="11088"/>
    <cellStyle name="Normal 26 6 2 3" xfId="11089"/>
    <cellStyle name="Normal 26 6 2 3 2" xfId="11090"/>
    <cellStyle name="Normal 26 6 2 4" xfId="11091"/>
    <cellStyle name="Normal 26 6 2 5" xfId="11092"/>
    <cellStyle name="Normal 26 6 2 6" xfId="11093"/>
    <cellStyle name="Normal 26 6 3" xfId="11094"/>
    <cellStyle name="Normal 26 6 3 2" xfId="11095"/>
    <cellStyle name="Normal 26 6 3 2 2" xfId="11096"/>
    <cellStyle name="Normal 26 6 3 3" xfId="11097"/>
    <cellStyle name="Normal 26 6 3 4" xfId="11098"/>
    <cellStyle name="Normal 26 6 4" xfId="11099"/>
    <cellStyle name="Normal 26 6 4 2" xfId="11100"/>
    <cellStyle name="Normal 26 6 4 2 2" xfId="11101"/>
    <cellStyle name="Normal 26 6 4 3" xfId="11102"/>
    <cellStyle name="Normal 26 6 4 4" xfId="11103"/>
    <cellStyle name="Normal 26 6 5" xfId="11104"/>
    <cellStyle name="Normal 26 6 5 2" xfId="11105"/>
    <cellStyle name="Normal 26 6 6" xfId="11106"/>
    <cellStyle name="Normal 26 6 7" xfId="11107"/>
    <cellStyle name="Normal 26 6 8" xfId="11108"/>
    <cellStyle name="Normal 26 7" xfId="11109"/>
    <cellStyle name="Normal 26 7 2" xfId="11110"/>
    <cellStyle name="Normal 26 7 2 2" xfId="11111"/>
    <cellStyle name="Normal 26 7 2 2 2" xfId="11112"/>
    <cellStyle name="Normal 26 7 2 3" xfId="11113"/>
    <cellStyle name="Normal 26 7 2 4" xfId="11114"/>
    <cellStyle name="Normal 26 7 3" xfId="11115"/>
    <cellStyle name="Normal 26 7 3 2" xfId="11116"/>
    <cellStyle name="Normal 26 7 4" xfId="11117"/>
    <cellStyle name="Normal 26 7 5" xfId="11118"/>
    <cellStyle name="Normal 26 7 6" xfId="11119"/>
    <cellStyle name="Normal 26 8" xfId="11120"/>
    <cellStyle name="Normal 26 8 2" xfId="11121"/>
    <cellStyle name="Normal 26 8 2 2" xfId="11122"/>
    <cellStyle name="Normal 26 8 2 2 2" xfId="11123"/>
    <cellStyle name="Normal 26 8 2 3" xfId="11124"/>
    <cellStyle name="Normal 26 8 2 4" xfId="11125"/>
    <cellStyle name="Normal 26 8 3" xfId="11126"/>
    <cellStyle name="Normal 26 8 3 2" xfId="11127"/>
    <cellStyle name="Normal 26 8 4" xfId="11128"/>
    <cellStyle name="Normal 26 8 5" xfId="11129"/>
    <cellStyle name="Normal 26 8 6" xfId="11130"/>
    <cellStyle name="Normal 26 9" xfId="11131"/>
    <cellStyle name="Normal 26 9 2" xfId="11132"/>
    <cellStyle name="Normal 26 9 2 2" xfId="11133"/>
    <cellStyle name="Normal 26 9 3" xfId="11134"/>
    <cellStyle name="Normal 26 9 4" xfId="11135"/>
    <cellStyle name="Normal 26 9 5" xfId="11136"/>
    <cellStyle name="Normal 27" xfId="11137"/>
    <cellStyle name="Normal 27 10" xfId="11138"/>
    <cellStyle name="Normal 27 10 2" xfId="11139"/>
    <cellStyle name="Normal 27 10 2 2" xfId="11140"/>
    <cellStyle name="Normal 27 10 3" xfId="11141"/>
    <cellStyle name="Normal 27 10 4" xfId="11142"/>
    <cellStyle name="Normal 27 11" xfId="11143"/>
    <cellStyle name="Normal 27 11 2" xfId="11144"/>
    <cellStyle name="Normal 27 12" xfId="11145"/>
    <cellStyle name="Normal 27 13" xfId="11146"/>
    <cellStyle name="Normal 27 14" xfId="11147"/>
    <cellStyle name="Normal 27 15" xfId="11148"/>
    <cellStyle name="Normal 27 2" xfId="11149"/>
    <cellStyle name="Normal 27 2 10" xfId="11150"/>
    <cellStyle name="Normal 27 2 2" xfId="11151"/>
    <cellStyle name="Normal 27 2 2 2" xfId="11152"/>
    <cellStyle name="Normal 27 2 2 2 2" xfId="11153"/>
    <cellStyle name="Normal 27 2 2 2 2 2" xfId="11154"/>
    <cellStyle name="Normal 27 2 2 2 3" xfId="11155"/>
    <cellStyle name="Normal 27 2 2 2 4" xfId="11156"/>
    <cellStyle name="Normal 27 2 2 3" xfId="11157"/>
    <cellStyle name="Normal 27 2 2 3 2" xfId="11158"/>
    <cellStyle name="Normal 27 2 2 3 2 2" xfId="11159"/>
    <cellStyle name="Normal 27 2 2 3 3" xfId="11160"/>
    <cellStyle name="Normal 27 2 2 3 4" xfId="11161"/>
    <cellStyle name="Normal 27 2 2 4" xfId="11162"/>
    <cellStyle name="Normal 27 2 2 4 2" xfId="11163"/>
    <cellStyle name="Normal 27 2 2 5" xfId="11164"/>
    <cellStyle name="Normal 27 2 2 6" xfId="11165"/>
    <cellStyle name="Normal 27 2 2 7" xfId="11166"/>
    <cellStyle name="Normal 27 2 3" xfId="11167"/>
    <cellStyle name="Normal 27 2 3 2" xfId="11168"/>
    <cellStyle name="Normal 27 2 3 2 2" xfId="11169"/>
    <cellStyle name="Normal 27 2 3 3" xfId="11170"/>
    <cellStyle name="Normal 27 2 3 4" xfId="11171"/>
    <cellStyle name="Normal 27 2 4" xfId="11172"/>
    <cellStyle name="Normal 27 2 4 2" xfId="11173"/>
    <cellStyle name="Normal 27 2 4 2 2" xfId="11174"/>
    <cellStyle name="Normal 27 2 4 3" xfId="11175"/>
    <cellStyle name="Normal 27 2 4 4" xfId="11176"/>
    <cellStyle name="Normal 27 2 5" xfId="11177"/>
    <cellStyle name="Normal 27 2 5 2" xfId="11178"/>
    <cellStyle name="Normal 27 2 5 2 2" xfId="11179"/>
    <cellStyle name="Normal 27 2 5 3" xfId="11180"/>
    <cellStyle name="Normal 27 2 5 4" xfId="11181"/>
    <cellStyle name="Normal 27 2 6" xfId="11182"/>
    <cellStyle name="Normal 27 2 6 2" xfId="11183"/>
    <cellStyle name="Normal 27 2 6 2 2" xfId="11184"/>
    <cellStyle name="Normal 27 2 6 3" xfId="11185"/>
    <cellStyle name="Normal 27 2 6 4" xfId="11186"/>
    <cellStyle name="Normal 27 2 7" xfId="11187"/>
    <cellStyle name="Normal 27 2 7 2" xfId="11188"/>
    <cellStyle name="Normal 27 2 8" xfId="11189"/>
    <cellStyle name="Normal 27 2 9" xfId="11190"/>
    <cellStyle name="Normal 27 3" xfId="11191"/>
    <cellStyle name="Normal 27 3 2" xfId="11192"/>
    <cellStyle name="Normal 27 3 2 2" xfId="11193"/>
    <cellStyle name="Normal 27 3 2 2 2" xfId="11194"/>
    <cellStyle name="Normal 27 3 2 2 2 2" xfId="11195"/>
    <cellStyle name="Normal 27 3 2 2 3" xfId="11196"/>
    <cellStyle name="Normal 27 3 2 2 4" xfId="11197"/>
    <cellStyle name="Normal 27 3 2 3" xfId="11198"/>
    <cellStyle name="Normal 27 3 2 3 2" xfId="11199"/>
    <cellStyle name="Normal 27 3 2 3 2 2" xfId="11200"/>
    <cellStyle name="Normal 27 3 2 3 3" xfId="11201"/>
    <cellStyle name="Normal 27 3 2 3 4" xfId="11202"/>
    <cellStyle name="Normal 27 3 2 4" xfId="11203"/>
    <cellStyle name="Normal 27 3 2 4 2" xfId="11204"/>
    <cellStyle name="Normal 27 3 2 5" xfId="11205"/>
    <cellStyle name="Normal 27 3 2 6" xfId="11206"/>
    <cellStyle name="Normal 27 3 2 7" xfId="11207"/>
    <cellStyle name="Normal 27 3 3" xfId="11208"/>
    <cellStyle name="Normal 27 3 3 2" xfId="11209"/>
    <cellStyle name="Normal 27 3 3 2 2" xfId="11210"/>
    <cellStyle name="Normal 27 3 3 3" xfId="11211"/>
    <cellStyle name="Normal 27 3 3 4" xfId="11212"/>
    <cellStyle name="Normal 27 3 4" xfId="11213"/>
    <cellStyle name="Normal 27 3 4 2" xfId="11214"/>
    <cellStyle name="Normal 27 3 4 2 2" xfId="11215"/>
    <cellStyle name="Normal 27 3 4 3" xfId="11216"/>
    <cellStyle name="Normal 27 3 4 4" xfId="11217"/>
    <cellStyle name="Normal 27 3 5" xfId="11218"/>
    <cellStyle name="Normal 27 3 5 2" xfId="11219"/>
    <cellStyle name="Normal 27 3 6" xfId="11220"/>
    <cellStyle name="Normal 27 3 7" xfId="11221"/>
    <cellStyle name="Normal 27 3 8" xfId="11222"/>
    <cellStyle name="Normal 27 4" xfId="11223"/>
    <cellStyle name="Normal 27 4 2" xfId="11224"/>
    <cellStyle name="Normal 27 4 2 2" xfId="11225"/>
    <cellStyle name="Normal 27 4 2 2 2" xfId="11226"/>
    <cellStyle name="Normal 27 4 2 2 2 2" xfId="11227"/>
    <cellStyle name="Normal 27 4 2 2 3" xfId="11228"/>
    <cellStyle name="Normal 27 4 2 2 4" xfId="11229"/>
    <cellStyle name="Normal 27 4 2 3" xfId="11230"/>
    <cellStyle name="Normal 27 4 2 3 2" xfId="11231"/>
    <cellStyle name="Normal 27 4 2 3 2 2" xfId="11232"/>
    <cellStyle name="Normal 27 4 2 3 3" xfId="11233"/>
    <cellStyle name="Normal 27 4 2 3 4" xfId="11234"/>
    <cellStyle name="Normal 27 4 2 4" xfId="11235"/>
    <cellStyle name="Normal 27 4 2 4 2" xfId="11236"/>
    <cellStyle name="Normal 27 4 2 5" xfId="11237"/>
    <cellStyle name="Normal 27 4 2 6" xfId="11238"/>
    <cellStyle name="Normal 27 4 2 7" xfId="11239"/>
    <cellStyle name="Normal 27 4 3" xfId="11240"/>
    <cellStyle name="Normal 27 4 3 2" xfId="11241"/>
    <cellStyle name="Normal 27 4 3 2 2" xfId="11242"/>
    <cellStyle name="Normal 27 4 3 3" xfId="11243"/>
    <cellStyle name="Normal 27 4 3 4" xfId="11244"/>
    <cellStyle name="Normal 27 4 4" xfId="11245"/>
    <cellStyle name="Normal 27 4 4 2" xfId="11246"/>
    <cellStyle name="Normal 27 4 4 2 2" xfId="11247"/>
    <cellStyle name="Normal 27 4 4 3" xfId="11248"/>
    <cellStyle name="Normal 27 4 4 4" xfId="11249"/>
    <cellStyle name="Normal 27 4 5" xfId="11250"/>
    <cellStyle name="Normal 27 4 5 2" xfId="11251"/>
    <cellStyle name="Normal 27 4 6" xfId="11252"/>
    <cellStyle name="Normal 27 4 7" xfId="11253"/>
    <cellStyle name="Normal 27 4 8" xfId="11254"/>
    <cellStyle name="Normal 27 5" xfId="11255"/>
    <cellStyle name="Normal 27 5 2" xfId="11256"/>
    <cellStyle name="Normal 27 5 2 2" xfId="11257"/>
    <cellStyle name="Normal 27 5 2 2 2" xfId="11258"/>
    <cellStyle name="Normal 27 5 2 2 2 2" xfId="11259"/>
    <cellStyle name="Normal 27 5 2 2 3" xfId="11260"/>
    <cellStyle name="Normal 27 5 2 2 4" xfId="11261"/>
    <cellStyle name="Normal 27 5 2 3" xfId="11262"/>
    <cellStyle name="Normal 27 5 2 3 2" xfId="11263"/>
    <cellStyle name="Normal 27 5 2 4" xfId="11264"/>
    <cellStyle name="Normal 27 5 2 5" xfId="11265"/>
    <cellStyle name="Normal 27 5 2 6" xfId="11266"/>
    <cellStyle name="Normal 27 5 3" xfId="11267"/>
    <cellStyle name="Normal 27 5 3 2" xfId="11268"/>
    <cellStyle name="Normal 27 5 3 2 2" xfId="11269"/>
    <cellStyle name="Normal 27 5 3 3" xfId="11270"/>
    <cellStyle name="Normal 27 5 3 4" xfId="11271"/>
    <cellStyle name="Normal 27 5 4" xfId="11272"/>
    <cellStyle name="Normal 27 5 4 2" xfId="11273"/>
    <cellStyle name="Normal 27 5 4 2 2" xfId="11274"/>
    <cellStyle name="Normal 27 5 4 3" xfId="11275"/>
    <cellStyle name="Normal 27 5 4 4" xfId="11276"/>
    <cellStyle name="Normal 27 5 5" xfId="11277"/>
    <cellStyle name="Normal 27 5 5 2" xfId="11278"/>
    <cellStyle name="Normal 27 5 6" xfId="11279"/>
    <cellStyle name="Normal 27 5 7" xfId="11280"/>
    <cellStyle name="Normal 27 5 8" xfId="11281"/>
    <cellStyle name="Normal 27 6" xfId="11282"/>
    <cellStyle name="Normal 27 6 2" xfId="11283"/>
    <cellStyle name="Normal 27 6 2 2" xfId="11284"/>
    <cellStyle name="Normal 27 6 2 2 2" xfId="11285"/>
    <cellStyle name="Normal 27 6 2 2 2 2" xfId="11286"/>
    <cellStyle name="Normal 27 6 2 2 3" xfId="11287"/>
    <cellStyle name="Normal 27 6 2 2 4" xfId="11288"/>
    <cellStyle name="Normal 27 6 2 3" xfId="11289"/>
    <cellStyle name="Normal 27 6 2 3 2" xfId="11290"/>
    <cellStyle name="Normal 27 6 2 4" xfId="11291"/>
    <cellStyle name="Normal 27 6 2 5" xfId="11292"/>
    <cellStyle name="Normal 27 6 2 6" xfId="11293"/>
    <cellStyle name="Normal 27 6 3" xfId="11294"/>
    <cellStyle name="Normal 27 6 3 2" xfId="11295"/>
    <cellStyle name="Normal 27 6 3 2 2" xfId="11296"/>
    <cellStyle name="Normal 27 6 3 3" xfId="11297"/>
    <cellStyle name="Normal 27 6 3 4" xfId="11298"/>
    <cellStyle name="Normal 27 6 4" xfId="11299"/>
    <cellStyle name="Normal 27 6 4 2" xfId="11300"/>
    <cellStyle name="Normal 27 6 4 2 2" xfId="11301"/>
    <cellStyle name="Normal 27 6 4 3" xfId="11302"/>
    <cellStyle name="Normal 27 6 4 4" xfId="11303"/>
    <cellStyle name="Normal 27 6 5" xfId="11304"/>
    <cellStyle name="Normal 27 6 5 2" xfId="11305"/>
    <cellStyle name="Normal 27 6 6" xfId="11306"/>
    <cellStyle name="Normal 27 6 7" xfId="11307"/>
    <cellStyle name="Normal 27 6 8" xfId="11308"/>
    <cellStyle name="Normal 27 7" xfId="11309"/>
    <cellStyle name="Normal 27 7 2" xfId="11310"/>
    <cellStyle name="Normal 27 7 2 2" xfId="11311"/>
    <cellStyle name="Normal 27 7 2 2 2" xfId="11312"/>
    <cellStyle name="Normal 27 7 2 3" xfId="11313"/>
    <cellStyle name="Normal 27 7 2 4" xfId="11314"/>
    <cellStyle name="Normal 27 7 3" xfId="11315"/>
    <cellStyle name="Normal 27 7 3 2" xfId="11316"/>
    <cellStyle name="Normal 27 7 4" xfId="11317"/>
    <cellStyle name="Normal 27 7 5" xfId="11318"/>
    <cellStyle name="Normal 27 7 6" xfId="11319"/>
    <cellStyle name="Normal 27 8" xfId="11320"/>
    <cellStyle name="Normal 27 8 2" xfId="11321"/>
    <cellStyle name="Normal 27 8 2 2" xfId="11322"/>
    <cellStyle name="Normal 27 8 2 2 2" xfId="11323"/>
    <cellStyle name="Normal 27 8 2 3" xfId="11324"/>
    <cellStyle name="Normal 27 8 2 4" xfId="11325"/>
    <cellStyle name="Normal 27 8 3" xfId="11326"/>
    <cellStyle name="Normal 27 8 3 2" xfId="11327"/>
    <cellStyle name="Normal 27 8 4" xfId="11328"/>
    <cellStyle name="Normal 27 8 5" xfId="11329"/>
    <cellStyle name="Normal 27 8 6" xfId="11330"/>
    <cellStyle name="Normal 27 9" xfId="11331"/>
    <cellStyle name="Normal 27 9 2" xfId="11332"/>
    <cellStyle name="Normal 27 9 2 2" xfId="11333"/>
    <cellStyle name="Normal 27 9 3" xfId="11334"/>
    <cellStyle name="Normal 27 9 4" xfId="11335"/>
    <cellStyle name="Normal 27 9 5" xfId="11336"/>
    <cellStyle name="Normal 28" xfId="11337"/>
    <cellStyle name="Normal 28 10" xfId="11338"/>
    <cellStyle name="Normal 28 10 2" xfId="11339"/>
    <cellStyle name="Normal 28 10 2 2" xfId="11340"/>
    <cellStyle name="Normal 28 10 3" xfId="11341"/>
    <cellStyle name="Normal 28 10 4" xfId="11342"/>
    <cellStyle name="Normal 28 11" xfId="11343"/>
    <cellStyle name="Normal 28 11 2" xfId="11344"/>
    <cellStyle name="Normal 28 12" xfId="11345"/>
    <cellStyle name="Normal 28 13" xfId="11346"/>
    <cellStyle name="Normal 28 14" xfId="11347"/>
    <cellStyle name="Normal 28 15" xfId="11348"/>
    <cellStyle name="Normal 28 2" xfId="11349"/>
    <cellStyle name="Normal 28 2 10" xfId="11350"/>
    <cellStyle name="Normal 28 2 2" xfId="11351"/>
    <cellStyle name="Normal 28 2 2 2" xfId="11352"/>
    <cellStyle name="Normal 28 2 2 2 2" xfId="11353"/>
    <cellStyle name="Normal 28 2 2 2 2 2" xfId="11354"/>
    <cellStyle name="Normal 28 2 2 2 3" xfId="11355"/>
    <cellStyle name="Normal 28 2 2 2 4" xfId="11356"/>
    <cellStyle name="Normal 28 2 2 3" xfId="11357"/>
    <cellStyle name="Normal 28 2 2 3 2" xfId="11358"/>
    <cellStyle name="Normal 28 2 2 3 2 2" xfId="11359"/>
    <cellStyle name="Normal 28 2 2 3 3" xfId="11360"/>
    <cellStyle name="Normal 28 2 2 3 4" xfId="11361"/>
    <cellStyle name="Normal 28 2 2 4" xfId="11362"/>
    <cellStyle name="Normal 28 2 2 4 2" xfId="11363"/>
    <cellStyle name="Normal 28 2 2 5" xfId="11364"/>
    <cellStyle name="Normal 28 2 2 6" xfId="11365"/>
    <cellStyle name="Normal 28 2 2 7" xfId="11366"/>
    <cellStyle name="Normal 28 2 3" xfId="11367"/>
    <cellStyle name="Normal 28 2 3 2" xfId="11368"/>
    <cellStyle name="Normal 28 2 3 2 2" xfId="11369"/>
    <cellStyle name="Normal 28 2 3 3" xfId="11370"/>
    <cellStyle name="Normal 28 2 3 4" xfId="11371"/>
    <cellStyle name="Normal 28 2 4" xfId="11372"/>
    <cellStyle name="Normal 28 2 4 2" xfId="11373"/>
    <cellStyle name="Normal 28 2 4 2 2" xfId="11374"/>
    <cellStyle name="Normal 28 2 4 3" xfId="11375"/>
    <cellStyle name="Normal 28 2 4 4" xfId="11376"/>
    <cellStyle name="Normal 28 2 5" xfId="11377"/>
    <cellStyle name="Normal 28 2 5 2" xfId="11378"/>
    <cellStyle name="Normal 28 2 5 2 2" xfId="11379"/>
    <cellStyle name="Normal 28 2 5 3" xfId="11380"/>
    <cellStyle name="Normal 28 2 5 4" xfId="11381"/>
    <cellStyle name="Normal 28 2 6" xfId="11382"/>
    <cellStyle name="Normal 28 2 6 2" xfId="11383"/>
    <cellStyle name="Normal 28 2 6 2 2" xfId="11384"/>
    <cellStyle name="Normal 28 2 6 3" xfId="11385"/>
    <cellStyle name="Normal 28 2 6 4" xfId="11386"/>
    <cellStyle name="Normal 28 2 7" xfId="11387"/>
    <cellStyle name="Normal 28 2 7 2" xfId="11388"/>
    <cellStyle name="Normal 28 2 8" xfId="11389"/>
    <cellStyle name="Normal 28 2 9" xfId="11390"/>
    <cellStyle name="Normal 28 3" xfId="11391"/>
    <cellStyle name="Normal 28 3 2" xfId="11392"/>
    <cellStyle name="Normal 28 3 2 2" xfId="11393"/>
    <cellStyle name="Normal 28 3 2 2 2" xfId="11394"/>
    <cellStyle name="Normal 28 3 2 2 2 2" xfId="11395"/>
    <cellStyle name="Normal 28 3 2 2 3" xfId="11396"/>
    <cellStyle name="Normal 28 3 2 2 4" xfId="11397"/>
    <cellStyle name="Normal 28 3 2 3" xfId="11398"/>
    <cellStyle name="Normal 28 3 2 3 2" xfId="11399"/>
    <cellStyle name="Normal 28 3 2 3 2 2" xfId="11400"/>
    <cellStyle name="Normal 28 3 2 3 3" xfId="11401"/>
    <cellStyle name="Normal 28 3 2 3 4" xfId="11402"/>
    <cellStyle name="Normal 28 3 2 4" xfId="11403"/>
    <cellStyle name="Normal 28 3 2 4 2" xfId="11404"/>
    <cellStyle name="Normal 28 3 2 5" xfId="11405"/>
    <cellStyle name="Normal 28 3 2 6" xfId="11406"/>
    <cellStyle name="Normal 28 3 2 7" xfId="11407"/>
    <cellStyle name="Normal 28 3 3" xfId="11408"/>
    <cellStyle name="Normal 28 3 3 2" xfId="11409"/>
    <cellStyle name="Normal 28 3 3 2 2" xfId="11410"/>
    <cellStyle name="Normal 28 3 3 3" xfId="11411"/>
    <cellStyle name="Normal 28 3 3 4" xfId="11412"/>
    <cellStyle name="Normal 28 3 4" xfId="11413"/>
    <cellStyle name="Normal 28 3 4 2" xfId="11414"/>
    <cellStyle name="Normal 28 3 4 2 2" xfId="11415"/>
    <cellStyle name="Normal 28 3 4 3" xfId="11416"/>
    <cellStyle name="Normal 28 3 4 4" xfId="11417"/>
    <cellStyle name="Normal 28 3 5" xfId="11418"/>
    <cellStyle name="Normal 28 3 5 2" xfId="11419"/>
    <cellStyle name="Normal 28 3 6" xfId="11420"/>
    <cellStyle name="Normal 28 3 7" xfId="11421"/>
    <cellStyle name="Normal 28 3 8" xfId="11422"/>
    <cellStyle name="Normal 28 4" xfId="11423"/>
    <cellStyle name="Normal 28 4 2" xfId="11424"/>
    <cellStyle name="Normal 28 4 2 2" xfId="11425"/>
    <cellStyle name="Normal 28 4 2 2 2" xfId="11426"/>
    <cellStyle name="Normal 28 4 2 2 2 2" xfId="11427"/>
    <cellStyle name="Normal 28 4 2 2 3" xfId="11428"/>
    <cellStyle name="Normal 28 4 2 2 4" xfId="11429"/>
    <cellStyle name="Normal 28 4 2 3" xfId="11430"/>
    <cellStyle name="Normal 28 4 2 3 2" xfId="11431"/>
    <cellStyle name="Normal 28 4 2 3 2 2" xfId="11432"/>
    <cellStyle name="Normal 28 4 2 3 3" xfId="11433"/>
    <cellStyle name="Normal 28 4 2 3 4" xfId="11434"/>
    <cellStyle name="Normal 28 4 2 4" xfId="11435"/>
    <cellStyle name="Normal 28 4 2 4 2" xfId="11436"/>
    <cellStyle name="Normal 28 4 2 5" xfId="11437"/>
    <cellStyle name="Normal 28 4 2 6" xfId="11438"/>
    <cellStyle name="Normal 28 4 2 7" xfId="11439"/>
    <cellStyle name="Normal 28 4 3" xfId="11440"/>
    <cellStyle name="Normal 28 4 3 2" xfId="11441"/>
    <cellStyle name="Normal 28 4 3 2 2" xfId="11442"/>
    <cellStyle name="Normal 28 4 3 3" xfId="11443"/>
    <cellStyle name="Normal 28 4 3 4" xfId="11444"/>
    <cellStyle name="Normal 28 4 4" xfId="11445"/>
    <cellStyle name="Normal 28 4 4 2" xfId="11446"/>
    <cellStyle name="Normal 28 4 4 2 2" xfId="11447"/>
    <cellStyle name="Normal 28 4 4 3" xfId="11448"/>
    <cellStyle name="Normal 28 4 4 4" xfId="11449"/>
    <cellStyle name="Normal 28 4 5" xfId="11450"/>
    <cellStyle name="Normal 28 4 5 2" xfId="11451"/>
    <cellStyle name="Normal 28 4 6" xfId="11452"/>
    <cellStyle name="Normal 28 4 7" xfId="11453"/>
    <cellStyle name="Normal 28 4 8" xfId="11454"/>
    <cellStyle name="Normal 28 5" xfId="11455"/>
    <cellStyle name="Normal 28 5 2" xfId="11456"/>
    <cellStyle name="Normal 28 5 2 2" xfId="11457"/>
    <cellStyle name="Normal 28 5 2 2 2" xfId="11458"/>
    <cellStyle name="Normal 28 5 2 2 2 2" xfId="11459"/>
    <cellStyle name="Normal 28 5 2 2 3" xfId="11460"/>
    <cellStyle name="Normal 28 5 2 2 4" xfId="11461"/>
    <cellStyle name="Normal 28 5 2 3" xfId="11462"/>
    <cellStyle name="Normal 28 5 2 3 2" xfId="11463"/>
    <cellStyle name="Normal 28 5 2 4" xfId="11464"/>
    <cellStyle name="Normal 28 5 2 5" xfId="11465"/>
    <cellStyle name="Normal 28 5 2 6" xfId="11466"/>
    <cellStyle name="Normal 28 5 3" xfId="11467"/>
    <cellStyle name="Normal 28 5 3 2" xfId="11468"/>
    <cellStyle name="Normal 28 5 3 2 2" xfId="11469"/>
    <cellStyle name="Normal 28 5 3 3" xfId="11470"/>
    <cellStyle name="Normal 28 5 3 4" xfId="11471"/>
    <cellStyle name="Normal 28 5 4" xfId="11472"/>
    <cellStyle name="Normal 28 5 4 2" xfId="11473"/>
    <cellStyle name="Normal 28 5 4 2 2" xfId="11474"/>
    <cellStyle name="Normal 28 5 4 3" xfId="11475"/>
    <cellStyle name="Normal 28 5 4 4" xfId="11476"/>
    <cellStyle name="Normal 28 5 5" xfId="11477"/>
    <cellStyle name="Normal 28 5 5 2" xfId="11478"/>
    <cellStyle name="Normal 28 5 6" xfId="11479"/>
    <cellStyle name="Normal 28 5 7" xfId="11480"/>
    <cellStyle name="Normal 28 5 8" xfId="11481"/>
    <cellStyle name="Normal 28 6" xfId="11482"/>
    <cellStyle name="Normal 28 6 2" xfId="11483"/>
    <cellStyle name="Normal 28 6 2 2" xfId="11484"/>
    <cellStyle name="Normal 28 6 2 2 2" xfId="11485"/>
    <cellStyle name="Normal 28 6 2 2 2 2" xfId="11486"/>
    <cellStyle name="Normal 28 6 2 2 3" xfId="11487"/>
    <cellStyle name="Normal 28 6 2 2 4" xfId="11488"/>
    <cellStyle name="Normal 28 6 2 3" xfId="11489"/>
    <cellStyle name="Normal 28 6 2 3 2" xfId="11490"/>
    <cellStyle name="Normal 28 6 2 4" xfId="11491"/>
    <cellStyle name="Normal 28 6 2 5" xfId="11492"/>
    <cellStyle name="Normal 28 6 2 6" xfId="11493"/>
    <cellStyle name="Normal 28 6 3" xfId="11494"/>
    <cellStyle name="Normal 28 6 3 2" xfId="11495"/>
    <cellStyle name="Normal 28 6 3 2 2" xfId="11496"/>
    <cellStyle name="Normal 28 6 3 3" xfId="11497"/>
    <cellStyle name="Normal 28 6 3 4" xfId="11498"/>
    <cellStyle name="Normal 28 6 4" xfId="11499"/>
    <cellStyle name="Normal 28 6 4 2" xfId="11500"/>
    <cellStyle name="Normal 28 6 4 2 2" xfId="11501"/>
    <cellStyle name="Normal 28 6 4 3" xfId="11502"/>
    <cellStyle name="Normal 28 6 4 4" xfId="11503"/>
    <cellStyle name="Normal 28 6 5" xfId="11504"/>
    <cellStyle name="Normal 28 6 5 2" xfId="11505"/>
    <cellStyle name="Normal 28 6 6" xfId="11506"/>
    <cellStyle name="Normal 28 6 7" xfId="11507"/>
    <cellStyle name="Normal 28 6 8" xfId="11508"/>
    <cellStyle name="Normal 28 7" xfId="11509"/>
    <cellStyle name="Normal 28 7 2" xfId="11510"/>
    <cellStyle name="Normal 28 7 2 2" xfId="11511"/>
    <cellStyle name="Normal 28 7 2 2 2" xfId="11512"/>
    <cellStyle name="Normal 28 7 2 3" xfId="11513"/>
    <cellStyle name="Normal 28 7 2 4" xfId="11514"/>
    <cellStyle name="Normal 28 7 3" xfId="11515"/>
    <cellStyle name="Normal 28 7 3 2" xfId="11516"/>
    <cellStyle name="Normal 28 7 4" xfId="11517"/>
    <cellStyle name="Normal 28 7 5" xfId="11518"/>
    <cellStyle name="Normal 28 7 6" xfId="11519"/>
    <cellStyle name="Normal 28 8" xfId="11520"/>
    <cellStyle name="Normal 28 8 2" xfId="11521"/>
    <cellStyle name="Normal 28 8 2 2" xfId="11522"/>
    <cellStyle name="Normal 28 8 2 2 2" xfId="11523"/>
    <cellStyle name="Normal 28 8 2 3" xfId="11524"/>
    <cellStyle name="Normal 28 8 2 4" xfId="11525"/>
    <cellStyle name="Normal 28 8 3" xfId="11526"/>
    <cellStyle name="Normal 28 8 3 2" xfId="11527"/>
    <cellStyle name="Normal 28 8 4" xfId="11528"/>
    <cellStyle name="Normal 28 8 5" xfId="11529"/>
    <cellStyle name="Normal 28 8 6" xfId="11530"/>
    <cellStyle name="Normal 28 9" xfId="11531"/>
    <cellStyle name="Normal 28 9 2" xfId="11532"/>
    <cellStyle name="Normal 28 9 2 2" xfId="11533"/>
    <cellStyle name="Normal 28 9 3" xfId="11534"/>
    <cellStyle name="Normal 28 9 4" xfId="11535"/>
    <cellStyle name="Normal 28 9 5" xfId="11536"/>
    <cellStyle name="Normal 29" xfId="11537"/>
    <cellStyle name="Normal 29 10" xfId="11538"/>
    <cellStyle name="Normal 29 10 2" xfId="11539"/>
    <cellStyle name="Normal 29 10 2 2" xfId="11540"/>
    <cellStyle name="Normal 29 10 2 2 2" xfId="11541"/>
    <cellStyle name="Normal 29 10 2 3" xfId="11542"/>
    <cellStyle name="Normal 29 10 2 4" xfId="11543"/>
    <cellStyle name="Normal 29 10 3" xfId="11544"/>
    <cellStyle name="Normal 29 10 3 2" xfId="11545"/>
    <cellStyle name="Normal 29 10 4" xfId="11546"/>
    <cellStyle name="Normal 29 10 5" xfId="11547"/>
    <cellStyle name="Normal 29 10 6" xfId="11548"/>
    <cellStyle name="Normal 29 11" xfId="11549"/>
    <cellStyle name="Normal 29 11 2" xfId="11550"/>
    <cellStyle name="Normal 29 11 2 2" xfId="11551"/>
    <cellStyle name="Normal 29 11 3" xfId="11552"/>
    <cellStyle name="Normal 29 11 4" xfId="11553"/>
    <cellStyle name="Normal 29 11 5" xfId="11554"/>
    <cellStyle name="Normal 29 12" xfId="11555"/>
    <cellStyle name="Normal 29 12 2" xfId="11556"/>
    <cellStyle name="Normal 29 12 2 2" xfId="11557"/>
    <cellStyle name="Normal 29 12 3" xfId="11558"/>
    <cellStyle name="Normal 29 12 4" xfId="11559"/>
    <cellStyle name="Normal 29 13" xfId="11560"/>
    <cellStyle name="Normal 29 13 2" xfId="11561"/>
    <cellStyle name="Normal 29 14" xfId="11562"/>
    <cellStyle name="Normal 29 15" xfId="11563"/>
    <cellStyle name="Normal 29 16" xfId="11564"/>
    <cellStyle name="Normal 29 17" xfId="11565"/>
    <cellStyle name="Normal 29 2" xfId="11566"/>
    <cellStyle name="Normal 29 2 10" xfId="11567"/>
    <cellStyle name="Normal 29 2 10 2" xfId="11568"/>
    <cellStyle name="Normal 29 2 10 2 2" xfId="11569"/>
    <cellStyle name="Normal 29 2 10 3" xfId="11570"/>
    <cellStyle name="Normal 29 2 10 4" xfId="11571"/>
    <cellStyle name="Normal 29 2 11" xfId="11572"/>
    <cellStyle name="Normal 29 2 11 2" xfId="11573"/>
    <cellStyle name="Normal 29 2 12" xfId="11574"/>
    <cellStyle name="Normal 29 2 13" xfId="11575"/>
    <cellStyle name="Normal 29 2 14" xfId="11576"/>
    <cellStyle name="Normal 29 2 2" xfId="11577"/>
    <cellStyle name="Normal 29 2 2 10" xfId="11578"/>
    <cellStyle name="Normal 29 2 2 2" xfId="11579"/>
    <cellStyle name="Normal 29 2 2 2 2" xfId="11580"/>
    <cellStyle name="Normal 29 2 2 2 2 2" xfId="11581"/>
    <cellStyle name="Normal 29 2 2 2 2 2 2" xfId="11582"/>
    <cellStyle name="Normal 29 2 2 2 2 3" xfId="11583"/>
    <cellStyle name="Normal 29 2 2 2 2 4" xfId="11584"/>
    <cellStyle name="Normal 29 2 2 2 3" xfId="11585"/>
    <cellStyle name="Normal 29 2 2 2 3 2" xfId="11586"/>
    <cellStyle name="Normal 29 2 2 2 3 2 2" xfId="11587"/>
    <cellStyle name="Normal 29 2 2 2 3 3" xfId="11588"/>
    <cellStyle name="Normal 29 2 2 2 3 4" xfId="11589"/>
    <cellStyle name="Normal 29 2 2 2 4" xfId="11590"/>
    <cellStyle name="Normal 29 2 2 2 4 2" xfId="11591"/>
    <cellStyle name="Normal 29 2 2 2 5" xfId="11592"/>
    <cellStyle name="Normal 29 2 2 2 6" xfId="11593"/>
    <cellStyle name="Normal 29 2 2 2 7" xfId="11594"/>
    <cellStyle name="Normal 29 2 2 3" xfId="11595"/>
    <cellStyle name="Normal 29 2 2 3 2" xfId="11596"/>
    <cellStyle name="Normal 29 2 2 3 2 2" xfId="11597"/>
    <cellStyle name="Normal 29 2 2 3 3" xfId="11598"/>
    <cellStyle name="Normal 29 2 2 3 4" xfId="11599"/>
    <cellStyle name="Normal 29 2 2 4" xfId="11600"/>
    <cellStyle name="Normal 29 2 2 4 2" xfId="11601"/>
    <cellStyle name="Normal 29 2 2 4 2 2" xfId="11602"/>
    <cellStyle name="Normal 29 2 2 4 3" xfId="11603"/>
    <cellStyle name="Normal 29 2 2 4 4" xfId="11604"/>
    <cellStyle name="Normal 29 2 2 5" xfId="11605"/>
    <cellStyle name="Normal 29 2 2 5 2" xfId="11606"/>
    <cellStyle name="Normal 29 2 2 5 2 2" xfId="11607"/>
    <cellStyle name="Normal 29 2 2 5 3" xfId="11608"/>
    <cellStyle name="Normal 29 2 2 5 4" xfId="11609"/>
    <cellStyle name="Normal 29 2 2 6" xfId="11610"/>
    <cellStyle name="Normal 29 2 2 6 2" xfId="11611"/>
    <cellStyle name="Normal 29 2 2 6 2 2" xfId="11612"/>
    <cellStyle name="Normal 29 2 2 6 3" xfId="11613"/>
    <cellStyle name="Normal 29 2 2 6 4" xfId="11614"/>
    <cellStyle name="Normal 29 2 2 7" xfId="11615"/>
    <cellStyle name="Normal 29 2 2 7 2" xfId="11616"/>
    <cellStyle name="Normal 29 2 2 8" xfId="11617"/>
    <cellStyle name="Normal 29 2 2 9" xfId="11618"/>
    <cellStyle name="Normal 29 2 3" xfId="11619"/>
    <cellStyle name="Normal 29 2 3 2" xfId="11620"/>
    <cellStyle name="Normal 29 2 3 2 2" xfId="11621"/>
    <cellStyle name="Normal 29 2 3 2 2 2" xfId="11622"/>
    <cellStyle name="Normal 29 2 3 2 2 2 2" xfId="11623"/>
    <cellStyle name="Normal 29 2 3 2 2 3" xfId="11624"/>
    <cellStyle name="Normal 29 2 3 2 2 4" xfId="11625"/>
    <cellStyle name="Normal 29 2 3 2 3" xfId="11626"/>
    <cellStyle name="Normal 29 2 3 2 3 2" xfId="11627"/>
    <cellStyle name="Normal 29 2 3 2 3 2 2" xfId="11628"/>
    <cellStyle name="Normal 29 2 3 2 3 3" xfId="11629"/>
    <cellStyle name="Normal 29 2 3 2 3 4" xfId="11630"/>
    <cellStyle name="Normal 29 2 3 2 4" xfId="11631"/>
    <cellStyle name="Normal 29 2 3 2 4 2" xfId="11632"/>
    <cellStyle name="Normal 29 2 3 2 5" xfId="11633"/>
    <cellStyle name="Normal 29 2 3 2 6" xfId="11634"/>
    <cellStyle name="Normal 29 2 3 2 7" xfId="11635"/>
    <cellStyle name="Normal 29 2 3 3" xfId="11636"/>
    <cellStyle name="Normal 29 2 3 3 2" xfId="11637"/>
    <cellStyle name="Normal 29 2 3 3 2 2" xfId="11638"/>
    <cellStyle name="Normal 29 2 3 3 3" xfId="11639"/>
    <cellStyle name="Normal 29 2 3 3 4" xfId="11640"/>
    <cellStyle name="Normal 29 2 3 4" xfId="11641"/>
    <cellStyle name="Normal 29 2 3 4 2" xfId="11642"/>
    <cellStyle name="Normal 29 2 3 4 2 2" xfId="11643"/>
    <cellStyle name="Normal 29 2 3 4 3" xfId="11644"/>
    <cellStyle name="Normal 29 2 3 4 4" xfId="11645"/>
    <cellStyle name="Normal 29 2 3 5" xfId="11646"/>
    <cellStyle name="Normal 29 2 3 5 2" xfId="11647"/>
    <cellStyle name="Normal 29 2 3 6" xfId="11648"/>
    <cellStyle name="Normal 29 2 3 7" xfId="11649"/>
    <cellStyle name="Normal 29 2 3 8" xfId="11650"/>
    <cellStyle name="Normal 29 2 4" xfId="11651"/>
    <cellStyle name="Normal 29 2 4 2" xfId="11652"/>
    <cellStyle name="Normal 29 2 4 2 2" xfId="11653"/>
    <cellStyle name="Normal 29 2 4 2 2 2" xfId="11654"/>
    <cellStyle name="Normal 29 2 4 2 2 2 2" xfId="11655"/>
    <cellStyle name="Normal 29 2 4 2 2 3" xfId="11656"/>
    <cellStyle name="Normal 29 2 4 2 2 4" xfId="11657"/>
    <cellStyle name="Normal 29 2 4 2 3" xfId="11658"/>
    <cellStyle name="Normal 29 2 4 2 3 2" xfId="11659"/>
    <cellStyle name="Normal 29 2 4 2 3 2 2" xfId="11660"/>
    <cellStyle name="Normal 29 2 4 2 3 3" xfId="11661"/>
    <cellStyle name="Normal 29 2 4 2 3 4" xfId="11662"/>
    <cellStyle name="Normal 29 2 4 2 4" xfId="11663"/>
    <cellStyle name="Normal 29 2 4 2 4 2" xfId="11664"/>
    <cellStyle name="Normal 29 2 4 2 5" xfId="11665"/>
    <cellStyle name="Normal 29 2 4 2 6" xfId="11666"/>
    <cellStyle name="Normal 29 2 4 2 7" xfId="11667"/>
    <cellStyle name="Normal 29 2 4 3" xfId="11668"/>
    <cellStyle name="Normal 29 2 4 3 2" xfId="11669"/>
    <cellStyle name="Normal 29 2 4 3 2 2" xfId="11670"/>
    <cellStyle name="Normal 29 2 4 3 3" xfId="11671"/>
    <cellStyle name="Normal 29 2 4 3 4" xfId="11672"/>
    <cellStyle name="Normal 29 2 4 4" xfId="11673"/>
    <cellStyle name="Normal 29 2 4 4 2" xfId="11674"/>
    <cellStyle name="Normal 29 2 4 4 2 2" xfId="11675"/>
    <cellStyle name="Normal 29 2 4 4 3" xfId="11676"/>
    <cellStyle name="Normal 29 2 4 4 4" xfId="11677"/>
    <cellStyle name="Normal 29 2 4 5" xfId="11678"/>
    <cellStyle name="Normal 29 2 4 5 2" xfId="11679"/>
    <cellStyle name="Normal 29 2 4 6" xfId="11680"/>
    <cellStyle name="Normal 29 2 4 7" xfId="11681"/>
    <cellStyle name="Normal 29 2 4 8" xfId="11682"/>
    <cellStyle name="Normal 29 2 5" xfId="11683"/>
    <cellStyle name="Normal 29 2 5 2" xfId="11684"/>
    <cellStyle name="Normal 29 2 5 2 2" xfId="11685"/>
    <cellStyle name="Normal 29 2 5 2 2 2" xfId="11686"/>
    <cellStyle name="Normal 29 2 5 2 2 2 2" xfId="11687"/>
    <cellStyle name="Normal 29 2 5 2 2 3" xfId="11688"/>
    <cellStyle name="Normal 29 2 5 2 2 4" xfId="11689"/>
    <cellStyle name="Normal 29 2 5 2 3" xfId="11690"/>
    <cellStyle name="Normal 29 2 5 2 3 2" xfId="11691"/>
    <cellStyle name="Normal 29 2 5 2 4" xfId="11692"/>
    <cellStyle name="Normal 29 2 5 2 5" xfId="11693"/>
    <cellStyle name="Normal 29 2 5 2 6" xfId="11694"/>
    <cellStyle name="Normal 29 2 5 3" xfId="11695"/>
    <cellStyle name="Normal 29 2 5 3 2" xfId="11696"/>
    <cellStyle name="Normal 29 2 5 3 2 2" xfId="11697"/>
    <cellStyle name="Normal 29 2 5 3 3" xfId="11698"/>
    <cellStyle name="Normal 29 2 5 3 4" xfId="11699"/>
    <cellStyle name="Normal 29 2 5 4" xfId="11700"/>
    <cellStyle name="Normal 29 2 5 4 2" xfId="11701"/>
    <cellStyle name="Normal 29 2 5 4 2 2" xfId="11702"/>
    <cellStyle name="Normal 29 2 5 4 3" xfId="11703"/>
    <cellStyle name="Normal 29 2 5 4 4" xfId="11704"/>
    <cellStyle name="Normal 29 2 5 5" xfId="11705"/>
    <cellStyle name="Normal 29 2 5 5 2" xfId="11706"/>
    <cellStyle name="Normal 29 2 5 6" xfId="11707"/>
    <cellStyle name="Normal 29 2 5 7" xfId="11708"/>
    <cellStyle name="Normal 29 2 5 8" xfId="11709"/>
    <cellStyle name="Normal 29 2 6" xfId="11710"/>
    <cellStyle name="Normal 29 2 6 2" xfId="11711"/>
    <cellStyle name="Normal 29 2 6 2 2" xfId="11712"/>
    <cellStyle name="Normal 29 2 6 2 2 2" xfId="11713"/>
    <cellStyle name="Normal 29 2 6 2 2 2 2" xfId="11714"/>
    <cellStyle name="Normal 29 2 6 2 2 3" xfId="11715"/>
    <cellStyle name="Normal 29 2 6 2 2 4" xfId="11716"/>
    <cellStyle name="Normal 29 2 6 2 3" xfId="11717"/>
    <cellStyle name="Normal 29 2 6 2 3 2" xfId="11718"/>
    <cellStyle name="Normal 29 2 6 2 4" xfId="11719"/>
    <cellStyle name="Normal 29 2 6 2 5" xfId="11720"/>
    <cellStyle name="Normal 29 2 6 2 6" xfId="11721"/>
    <cellStyle name="Normal 29 2 6 3" xfId="11722"/>
    <cellStyle name="Normal 29 2 6 3 2" xfId="11723"/>
    <cellStyle name="Normal 29 2 6 3 2 2" xfId="11724"/>
    <cellStyle name="Normal 29 2 6 3 3" xfId="11725"/>
    <cellStyle name="Normal 29 2 6 3 4" xfId="11726"/>
    <cellStyle name="Normal 29 2 6 4" xfId="11727"/>
    <cellStyle name="Normal 29 2 6 4 2" xfId="11728"/>
    <cellStyle name="Normal 29 2 6 4 2 2" xfId="11729"/>
    <cellStyle name="Normal 29 2 6 4 3" xfId="11730"/>
    <cellStyle name="Normal 29 2 6 4 4" xfId="11731"/>
    <cellStyle name="Normal 29 2 6 5" xfId="11732"/>
    <cellStyle name="Normal 29 2 6 5 2" xfId="11733"/>
    <cellStyle name="Normal 29 2 6 6" xfId="11734"/>
    <cellStyle name="Normal 29 2 6 7" xfId="11735"/>
    <cellStyle name="Normal 29 2 6 8" xfId="11736"/>
    <cellStyle name="Normal 29 2 7" xfId="11737"/>
    <cellStyle name="Normal 29 2 7 2" xfId="11738"/>
    <cellStyle name="Normal 29 2 7 2 2" xfId="11739"/>
    <cellStyle name="Normal 29 2 7 2 2 2" xfId="11740"/>
    <cellStyle name="Normal 29 2 7 2 3" xfId="11741"/>
    <cellStyle name="Normal 29 2 7 2 4" xfId="11742"/>
    <cellStyle name="Normal 29 2 7 3" xfId="11743"/>
    <cellStyle name="Normal 29 2 7 3 2" xfId="11744"/>
    <cellStyle name="Normal 29 2 7 4" xfId="11745"/>
    <cellStyle name="Normal 29 2 7 5" xfId="11746"/>
    <cellStyle name="Normal 29 2 7 6" xfId="11747"/>
    <cellStyle name="Normal 29 2 8" xfId="11748"/>
    <cellStyle name="Normal 29 2 8 2" xfId="11749"/>
    <cellStyle name="Normal 29 2 8 2 2" xfId="11750"/>
    <cellStyle name="Normal 29 2 8 2 2 2" xfId="11751"/>
    <cellStyle name="Normal 29 2 8 2 3" xfId="11752"/>
    <cellStyle name="Normal 29 2 8 2 4" xfId="11753"/>
    <cellStyle name="Normal 29 2 8 3" xfId="11754"/>
    <cellStyle name="Normal 29 2 8 3 2" xfId="11755"/>
    <cellStyle name="Normal 29 2 8 4" xfId="11756"/>
    <cellStyle name="Normal 29 2 8 5" xfId="11757"/>
    <cellStyle name="Normal 29 2 8 6" xfId="11758"/>
    <cellStyle name="Normal 29 2 9" xfId="11759"/>
    <cellStyle name="Normal 29 2 9 2" xfId="11760"/>
    <cellStyle name="Normal 29 2 9 2 2" xfId="11761"/>
    <cellStyle name="Normal 29 2 9 3" xfId="11762"/>
    <cellStyle name="Normal 29 2 9 4" xfId="11763"/>
    <cellStyle name="Normal 29 2 9 5" xfId="11764"/>
    <cellStyle name="Normal 29 3" xfId="11765"/>
    <cellStyle name="Normal 29 3 10" xfId="11766"/>
    <cellStyle name="Normal 29 3 10 2" xfId="11767"/>
    <cellStyle name="Normal 29 3 10 2 2" xfId="11768"/>
    <cellStyle name="Normal 29 3 10 3" xfId="11769"/>
    <cellStyle name="Normal 29 3 10 4" xfId="11770"/>
    <cellStyle name="Normal 29 3 11" xfId="11771"/>
    <cellStyle name="Normal 29 3 11 2" xfId="11772"/>
    <cellStyle name="Normal 29 3 12" xfId="11773"/>
    <cellStyle name="Normal 29 3 13" xfId="11774"/>
    <cellStyle name="Normal 29 3 14" xfId="11775"/>
    <cellStyle name="Normal 29 3 2" xfId="11776"/>
    <cellStyle name="Normal 29 3 2 10" xfId="11777"/>
    <cellStyle name="Normal 29 3 2 2" xfId="11778"/>
    <cellStyle name="Normal 29 3 2 2 2" xfId="11779"/>
    <cellStyle name="Normal 29 3 2 2 2 2" xfId="11780"/>
    <cellStyle name="Normal 29 3 2 2 2 2 2" xfId="11781"/>
    <cellStyle name="Normal 29 3 2 2 2 3" xfId="11782"/>
    <cellStyle name="Normal 29 3 2 2 2 4" xfId="11783"/>
    <cellStyle name="Normal 29 3 2 2 3" xfId="11784"/>
    <cellStyle name="Normal 29 3 2 2 3 2" xfId="11785"/>
    <cellStyle name="Normal 29 3 2 2 3 2 2" xfId="11786"/>
    <cellStyle name="Normal 29 3 2 2 3 3" xfId="11787"/>
    <cellStyle name="Normal 29 3 2 2 3 4" xfId="11788"/>
    <cellStyle name="Normal 29 3 2 2 4" xfId="11789"/>
    <cellStyle name="Normal 29 3 2 2 4 2" xfId="11790"/>
    <cellStyle name="Normal 29 3 2 2 5" xfId="11791"/>
    <cellStyle name="Normal 29 3 2 2 6" xfId="11792"/>
    <cellStyle name="Normal 29 3 2 2 7" xfId="11793"/>
    <cellStyle name="Normal 29 3 2 3" xfId="11794"/>
    <cellStyle name="Normal 29 3 2 3 2" xfId="11795"/>
    <cellStyle name="Normal 29 3 2 3 2 2" xfId="11796"/>
    <cellStyle name="Normal 29 3 2 3 3" xfId="11797"/>
    <cellStyle name="Normal 29 3 2 3 4" xfId="11798"/>
    <cellStyle name="Normal 29 3 2 4" xfId="11799"/>
    <cellStyle name="Normal 29 3 2 4 2" xfId="11800"/>
    <cellStyle name="Normal 29 3 2 4 2 2" xfId="11801"/>
    <cellStyle name="Normal 29 3 2 4 3" xfId="11802"/>
    <cellStyle name="Normal 29 3 2 4 4" xfId="11803"/>
    <cellStyle name="Normal 29 3 2 5" xfId="11804"/>
    <cellStyle name="Normal 29 3 2 5 2" xfId="11805"/>
    <cellStyle name="Normal 29 3 2 5 2 2" xfId="11806"/>
    <cellStyle name="Normal 29 3 2 5 3" xfId="11807"/>
    <cellStyle name="Normal 29 3 2 5 4" xfId="11808"/>
    <cellStyle name="Normal 29 3 2 6" xfId="11809"/>
    <cellStyle name="Normal 29 3 2 6 2" xfId="11810"/>
    <cellStyle name="Normal 29 3 2 6 2 2" xfId="11811"/>
    <cellStyle name="Normal 29 3 2 6 3" xfId="11812"/>
    <cellStyle name="Normal 29 3 2 6 4" xfId="11813"/>
    <cellStyle name="Normal 29 3 2 7" xfId="11814"/>
    <cellStyle name="Normal 29 3 2 7 2" xfId="11815"/>
    <cellStyle name="Normal 29 3 2 8" xfId="11816"/>
    <cellStyle name="Normal 29 3 2 9" xfId="11817"/>
    <cellStyle name="Normal 29 3 3" xfId="11818"/>
    <cellStyle name="Normal 29 3 3 2" xfId="11819"/>
    <cellStyle name="Normal 29 3 3 2 2" xfId="11820"/>
    <cellStyle name="Normal 29 3 3 2 2 2" xfId="11821"/>
    <cellStyle name="Normal 29 3 3 2 2 2 2" xfId="11822"/>
    <cellStyle name="Normal 29 3 3 2 2 3" xfId="11823"/>
    <cellStyle name="Normal 29 3 3 2 2 4" xfId="11824"/>
    <cellStyle name="Normal 29 3 3 2 3" xfId="11825"/>
    <cellStyle name="Normal 29 3 3 2 3 2" xfId="11826"/>
    <cellStyle name="Normal 29 3 3 2 3 2 2" xfId="11827"/>
    <cellStyle name="Normal 29 3 3 2 3 3" xfId="11828"/>
    <cellStyle name="Normal 29 3 3 2 3 4" xfId="11829"/>
    <cellStyle name="Normal 29 3 3 2 4" xfId="11830"/>
    <cellStyle name="Normal 29 3 3 2 4 2" xfId="11831"/>
    <cellStyle name="Normal 29 3 3 2 5" xfId="11832"/>
    <cellStyle name="Normal 29 3 3 2 6" xfId="11833"/>
    <cellStyle name="Normal 29 3 3 2 7" xfId="11834"/>
    <cellStyle name="Normal 29 3 3 3" xfId="11835"/>
    <cellStyle name="Normal 29 3 3 3 2" xfId="11836"/>
    <cellStyle name="Normal 29 3 3 3 2 2" xfId="11837"/>
    <cellStyle name="Normal 29 3 3 3 3" xfId="11838"/>
    <cellStyle name="Normal 29 3 3 3 4" xfId="11839"/>
    <cellStyle name="Normal 29 3 3 4" xfId="11840"/>
    <cellStyle name="Normal 29 3 3 4 2" xfId="11841"/>
    <cellStyle name="Normal 29 3 3 4 2 2" xfId="11842"/>
    <cellStyle name="Normal 29 3 3 4 3" xfId="11843"/>
    <cellStyle name="Normal 29 3 3 4 4" xfId="11844"/>
    <cellStyle name="Normal 29 3 3 5" xfId="11845"/>
    <cellStyle name="Normal 29 3 3 5 2" xfId="11846"/>
    <cellStyle name="Normal 29 3 3 6" xfId="11847"/>
    <cellStyle name="Normal 29 3 3 7" xfId="11848"/>
    <cellStyle name="Normal 29 3 3 8" xfId="11849"/>
    <cellStyle name="Normal 29 3 4" xfId="11850"/>
    <cellStyle name="Normal 29 3 4 2" xfId="11851"/>
    <cellStyle name="Normal 29 3 4 2 2" xfId="11852"/>
    <cellStyle name="Normal 29 3 4 2 2 2" xfId="11853"/>
    <cellStyle name="Normal 29 3 4 2 2 2 2" xfId="11854"/>
    <cellStyle name="Normal 29 3 4 2 2 3" xfId="11855"/>
    <cellStyle name="Normal 29 3 4 2 2 4" xfId="11856"/>
    <cellStyle name="Normal 29 3 4 2 3" xfId="11857"/>
    <cellStyle name="Normal 29 3 4 2 3 2" xfId="11858"/>
    <cellStyle name="Normal 29 3 4 2 3 2 2" xfId="11859"/>
    <cellStyle name="Normal 29 3 4 2 3 3" xfId="11860"/>
    <cellStyle name="Normal 29 3 4 2 3 4" xfId="11861"/>
    <cellStyle name="Normal 29 3 4 2 4" xfId="11862"/>
    <cellStyle name="Normal 29 3 4 2 4 2" xfId="11863"/>
    <cellStyle name="Normal 29 3 4 2 5" xfId="11864"/>
    <cellStyle name="Normal 29 3 4 2 6" xfId="11865"/>
    <cellStyle name="Normal 29 3 4 2 7" xfId="11866"/>
    <cellStyle name="Normal 29 3 4 3" xfId="11867"/>
    <cellStyle name="Normal 29 3 4 3 2" xfId="11868"/>
    <cellStyle name="Normal 29 3 4 3 2 2" xfId="11869"/>
    <cellStyle name="Normal 29 3 4 3 3" xfId="11870"/>
    <cellStyle name="Normal 29 3 4 3 4" xfId="11871"/>
    <cellStyle name="Normal 29 3 4 4" xfId="11872"/>
    <cellStyle name="Normal 29 3 4 4 2" xfId="11873"/>
    <cellStyle name="Normal 29 3 4 4 2 2" xfId="11874"/>
    <cellStyle name="Normal 29 3 4 4 3" xfId="11875"/>
    <cellStyle name="Normal 29 3 4 4 4" xfId="11876"/>
    <cellStyle name="Normal 29 3 4 5" xfId="11877"/>
    <cellStyle name="Normal 29 3 4 5 2" xfId="11878"/>
    <cellStyle name="Normal 29 3 4 6" xfId="11879"/>
    <cellStyle name="Normal 29 3 4 7" xfId="11880"/>
    <cellStyle name="Normal 29 3 4 8" xfId="11881"/>
    <cellStyle name="Normal 29 3 5" xfId="11882"/>
    <cellStyle name="Normal 29 3 5 2" xfId="11883"/>
    <cellStyle name="Normal 29 3 5 2 2" xfId="11884"/>
    <cellStyle name="Normal 29 3 5 2 2 2" xfId="11885"/>
    <cellStyle name="Normal 29 3 5 2 2 2 2" xfId="11886"/>
    <cellStyle name="Normal 29 3 5 2 2 3" xfId="11887"/>
    <cellStyle name="Normal 29 3 5 2 2 4" xfId="11888"/>
    <cellStyle name="Normal 29 3 5 2 3" xfId="11889"/>
    <cellStyle name="Normal 29 3 5 2 3 2" xfId="11890"/>
    <cellStyle name="Normal 29 3 5 2 4" xfId="11891"/>
    <cellStyle name="Normal 29 3 5 2 5" xfId="11892"/>
    <cellStyle name="Normal 29 3 5 2 6" xfId="11893"/>
    <cellStyle name="Normal 29 3 5 3" xfId="11894"/>
    <cellStyle name="Normal 29 3 5 3 2" xfId="11895"/>
    <cellStyle name="Normal 29 3 5 3 2 2" xfId="11896"/>
    <cellStyle name="Normal 29 3 5 3 3" xfId="11897"/>
    <cellStyle name="Normal 29 3 5 3 4" xfId="11898"/>
    <cellStyle name="Normal 29 3 5 4" xfId="11899"/>
    <cellStyle name="Normal 29 3 5 4 2" xfId="11900"/>
    <cellStyle name="Normal 29 3 5 4 2 2" xfId="11901"/>
    <cellStyle name="Normal 29 3 5 4 3" xfId="11902"/>
    <cellStyle name="Normal 29 3 5 4 4" xfId="11903"/>
    <cellStyle name="Normal 29 3 5 5" xfId="11904"/>
    <cellStyle name="Normal 29 3 5 5 2" xfId="11905"/>
    <cellStyle name="Normal 29 3 5 6" xfId="11906"/>
    <cellStyle name="Normal 29 3 5 7" xfId="11907"/>
    <cellStyle name="Normal 29 3 5 8" xfId="11908"/>
    <cellStyle name="Normal 29 3 6" xfId="11909"/>
    <cellStyle name="Normal 29 3 6 2" xfId="11910"/>
    <cellStyle name="Normal 29 3 6 2 2" xfId="11911"/>
    <cellStyle name="Normal 29 3 6 2 2 2" xfId="11912"/>
    <cellStyle name="Normal 29 3 6 2 2 2 2" xfId="11913"/>
    <cellStyle name="Normal 29 3 6 2 2 3" xfId="11914"/>
    <cellStyle name="Normal 29 3 6 2 2 4" xfId="11915"/>
    <cellStyle name="Normal 29 3 6 2 3" xfId="11916"/>
    <cellStyle name="Normal 29 3 6 2 3 2" xfId="11917"/>
    <cellStyle name="Normal 29 3 6 2 4" xfId="11918"/>
    <cellStyle name="Normal 29 3 6 2 5" xfId="11919"/>
    <cellStyle name="Normal 29 3 6 2 6" xfId="11920"/>
    <cellStyle name="Normal 29 3 6 3" xfId="11921"/>
    <cellStyle name="Normal 29 3 6 3 2" xfId="11922"/>
    <cellStyle name="Normal 29 3 6 3 2 2" xfId="11923"/>
    <cellStyle name="Normal 29 3 6 3 3" xfId="11924"/>
    <cellStyle name="Normal 29 3 6 3 4" xfId="11925"/>
    <cellStyle name="Normal 29 3 6 4" xfId="11926"/>
    <cellStyle name="Normal 29 3 6 4 2" xfId="11927"/>
    <cellStyle name="Normal 29 3 6 4 2 2" xfId="11928"/>
    <cellStyle name="Normal 29 3 6 4 3" xfId="11929"/>
    <cellStyle name="Normal 29 3 6 4 4" xfId="11930"/>
    <cellStyle name="Normal 29 3 6 5" xfId="11931"/>
    <cellStyle name="Normal 29 3 6 5 2" xfId="11932"/>
    <cellStyle name="Normal 29 3 6 6" xfId="11933"/>
    <cellStyle name="Normal 29 3 6 7" xfId="11934"/>
    <cellStyle name="Normal 29 3 6 8" xfId="11935"/>
    <cellStyle name="Normal 29 3 7" xfId="11936"/>
    <cellStyle name="Normal 29 3 7 2" xfId="11937"/>
    <cellStyle name="Normal 29 3 7 2 2" xfId="11938"/>
    <cellStyle name="Normal 29 3 7 2 2 2" xfId="11939"/>
    <cellStyle name="Normal 29 3 7 2 3" xfId="11940"/>
    <cellStyle name="Normal 29 3 7 2 4" xfId="11941"/>
    <cellStyle name="Normal 29 3 7 3" xfId="11942"/>
    <cellStyle name="Normal 29 3 7 3 2" xfId="11943"/>
    <cellStyle name="Normal 29 3 7 4" xfId="11944"/>
    <cellStyle name="Normal 29 3 7 5" xfId="11945"/>
    <cellStyle name="Normal 29 3 7 6" xfId="11946"/>
    <cellStyle name="Normal 29 3 8" xfId="11947"/>
    <cellStyle name="Normal 29 3 8 2" xfId="11948"/>
    <cellStyle name="Normal 29 3 8 2 2" xfId="11949"/>
    <cellStyle name="Normal 29 3 8 2 2 2" xfId="11950"/>
    <cellStyle name="Normal 29 3 8 2 3" xfId="11951"/>
    <cellStyle name="Normal 29 3 8 2 4" xfId="11952"/>
    <cellStyle name="Normal 29 3 8 3" xfId="11953"/>
    <cellStyle name="Normal 29 3 8 3 2" xfId="11954"/>
    <cellStyle name="Normal 29 3 8 4" xfId="11955"/>
    <cellStyle name="Normal 29 3 8 5" xfId="11956"/>
    <cellStyle name="Normal 29 3 8 6" xfId="11957"/>
    <cellStyle name="Normal 29 3 9" xfId="11958"/>
    <cellStyle name="Normal 29 3 9 2" xfId="11959"/>
    <cellStyle name="Normal 29 3 9 2 2" xfId="11960"/>
    <cellStyle name="Normal 29 3 9 3" xfId="11961"/>
    <cellStyle name="Normal 29 3 9 4" xfId="11962"/>
    <cellStyle name="Normal 29 3 9 5" xfId="11963"/>
    <cellStyle name="Normal 29 4" xfId="11964"/>
    <cellStyle name="Normal 29 4 10" xfId="11965"/>
    <cellStyle name="Normal 29 4 10 2" xfId="11966"/>
    <cellStyle name="Normal 29 4 11" xfId="11967"/>
    <cellStyle name="Normal 29 4 12" xfId="11968"/>
    <cellStyle name="Normal 29 4 13" xfId="11969"/>
    <cellStyle name="Normal 29 4 2" xfId="11970"/>
    <cellStyle name="Normal 29 4 2 2" xfId="11971"/>
    <cellStyle name="Normal 29 4 2 2 2" xfId="11972"/>
    <cellStyle name="Normal 29 4 2 2 2 2" xfId="11973"/>
    <cellStyle name="Normal 29 4 2 2 2 2 2" xfId="11974"/>
    <cellStyle name="Normal 29 4 2 2 2 3" xfId="11975"/>
    <cellStyle name="Normal 29 4 2 2 2 4" xfId="11976"/>
    <cellStyle name="Normal 29 4 2 2 3" xfId="11977"/>
    <cellStyle name="Normal 29 4 2 2 3 2" xfId="11978"/>
    <cellStyle name="Normal 29 4 2 2 3 2 2" xfId="11979"/>
    <cellStyle name="Normal 29 4 2 2 3 3" xfId="11980"/>
    <cellStyle name="Normal 29 4 2 2 3 4" xfId="11981"/>
    <cellStyle name="Normal 29 4 2 2 4" xfId="11982"/>
    <cellStyle name="Normal 29 4 2 2 4 2" xfId="11983"/>
    <cellStyle name="Normal 29 4 2 2 5" xfId="11984"/>
    <cellStyle name="Normal 29 4 2 2 6" xfId="11985"/>
    <cellStyle name="Normal 29 4 2 2 7" xfId="11986"/>
    <cellStyle name="Normal 29 4 2 3" xfId="11987"/>
    <cellStyle name="Normal 29 4 2 3 2" xfId="11988"/>
    <cellStyle name="Normal 29 4 2 3 2 2" xfId="11989"/>
    <cellStyle name="Normal 29 4 2 3 3" xfId="11990"/>
    <cellStyle name="Normal 29 4 2 3 4" xfId="11991"/>
    <cellStyle name="Normal 29 4 2 4" xfId="11992"/>
    <cellStyle name="Normal 29 4 2 4 2" xfId="11993"/>
    <cellStyle name="Normal 29 4 2 4 2 2" xfId="11994"/>
    <cellStyle name="Normal 29 4 2 4 3" xfId="11995"/>
    <cellStyle name="Normal 29 4 2 4 4" xfId="11996"/>
    <cellStyle name="Normal 29 4 2 5" xfId="11997"/>
    <cellStyle name="Normal 29 4 2 5 2" xfId="11998"/>
    <cellStyle name="Normal 29 4 2 6" xfId="11999"/>
    <cellStyle name="Normal 29 4 2 7" xfId="12000"/>
    <cellStyle name="Normal 29 4 2 8" xfId="12001"/>
    <cellStyle name="Normal 29 4 3" xfId="12002"/>
    <cellStyle name="Normal 29 4 3 2" xfId="12003"/>
    <cellStyle name="Normal 29 4 3 2 2" xfId="12004"/>
    <cellStyle name="Normal 29 4 3 2 2 2" xfId="12005"/>
    <cellStyle name="Normal 29 4 3 2 2 2 2" xfId="12006"/>
    <cellStyle name="Normal 29 4 3 2 2 3" xfId="12007"/>
    <cellStyle name="Normal 29 4 3 2 2 4" xfId="12008"/>
    <cellStyle name="Normal 29 4 3 2 3" xfId="12009"/>
    <cellStyle name="Normal 29 4 3 2 3 2" xfId="12010"/>
    <cellStyle name="Normal 29 4 3 2 3 2 2" xfId="12011"/>
    <cellStyle name="Normal 29 4 3 2 3 3" xfId="12012"/>
    <cellStyle name="Normal 29 4 3 2 3 4" xfId="12013"/>
    <cellStyle name="Normal 29 4 3 2 4" xfId="12014"/>
    <cellStyle name="Normal 29 4 3 2 4 2" xfId="12015"/>
    <cellStyle name="Normal 29 4 3 2 5" xfId="12016"/>
    <cellStyle name="Normal 29 4 3 2 6" xfId="12017"/>
    <cellStyle name="Normal 29 4 3 2 7" xfId="12018"/>
    <cellStyle name="Normal 29 4 3 3" xfId="12019"/>
    <cellStyle name="Normal 29 4 3 3 2" xfId="12020"/>
    <cellStyle name="Normal 29 4 3 3 2 2" xfId="12021"/>
    <cellStyle name="Normal 29 4 3 3 3" xfId="12022"/>
    <cellStyle name="Normal 29 4 3 3 4" xfId="12023"/>
    <cellStyle name="Normal 29 4 3 4" xfId="12024"/>
    <cellStyle name="Normal 29 4 3 4 2" xfId="12025"/>
    <cellStyle name="Normal 29 4 3 4 2 2" xfId="12026"/>
    <cellStyle name="Normal 29 4 3 4 3" xfId="12027"/>
    <cellStyle name="Normal 29 4 3 4 4" xfId="12028"/>
    <cellStyle name="Normal 29 4 3 5" xfId="12029"/>
    <cellStyle name="Normal 29 4 3 5 2" xfId="12030"/>
    <cellStyle name="Normal 29 4 3 6" xfId="12031"/>
    <cellStyle name="Normal 29 4 3 7" xfId="12032"/>
    <cellStyle name="Normal 29 4 3 8" xfId="12033"/>
    <cellStyle name="Normal 29 4 4" xfId="12034"/>
    <cellStyle name="Normal 29 4 4 2" xfId="12035"/>
    <cellStyle name="Normal 29 4 4 2 2" xfId="12036"/>
    <cellStyle name="Normal 29 4 4 2 2 2" xfId="12037"/>
    <cellStyle name="Normal 29 4 4 2 2 2 2" xfId="12038"/>
    <cellStyle name="Normal 29 4 4 2 2 3" xfId="12039"/>
    <cellStyle name="Normal 29 4 4 2 2 4" xfId="12040"/>
    <cellStyle name="Normal 29 4 4 2 3" xfId="12041"/>
    <cellStyle name="Normal 29 4 4 2 3 2" xfId="12042"/>
    <cellStyle name="Normal 29 4 4 2 4" xfId="12043"/>
    <cellStyle name="Normal 29 4 4 2 5" xfId="12044"/>
    <cellStyle name="Normal 29 4 4 2 6" xfId="12045"/>
    <cellStyle name="Normal 29 4 4 3" xfId="12046"/>
    <cellStyle name="Normal 29 4 4 3 2" xfId="12047"/>
    <cellStyle name="Normal 29 4 4 3 2 2" xfId="12048"/>
    <cellStyle name="Normal 29 4 4 3 3" xfId="12049"/>
    <cellStyle name="Normal 29 4 4 3 4" xfId="12050"/>
    <cellStyle name="Normal 29 4 4 4" xfId="12051"/>
    <cellStyle name="Normal 29 4 4 4 2" xfId="12052"/>
    <cellStyle name="Normal 29 4 4 4 2 2" xfId="12053"/>
    <cellStyle name="Normal 29 4 4 4 3" xfId="12054"/>
    <cellStyle name="Normal 29 4 4 4 4" xfId="12055"/>
    <cellStyle name="Normal 29 4 4 5" xfId="12056"/>
    <cellStyle name="Normal 29 4 4 5 2" xfId="12057"/>
    <cellStyle name="Normal 29 4 4 6" xfId="12058"/>
    <cellStyle name="Normal 29 4 4 7" xfId="12059"/>
    <cellStyle name="Normal 29 4 4 8" xfId="12060"/>
    <cellStyle name="Normal 29 4 5" xfId="12061"/>
    <cellStyle name="Normal 29 4 5 2" xfId="12062"/>
    <cellStyle name="Normal 29 4 5 2 2" xfId="12063"/>
    <cellStyle name="Normal 29 4 5 2 2 2" xfId="12064"/>
    <cellStyle name="Normal 29 4 5 2 2 2 2" xfId="12065"/>
    <cellStyle name="Normal 29 4 5 2 2 3" xfId="12066"/>
    <cellStyle name="Normal 29 4 5 2 2 4" xfId="12067"/>
    <cellStyle name="Normal 29 4 5 2 3" xfId="12068"/>
    <cellStyle name="Normal 29 4 5 2 3 2" xfId="12069"/>
    <cellStyle name="Normal 29 4 5 2 4" xfId="12070"/>
    <cellStyle name="Normal 29 4 5 2 5" xfId="12071"/>
    <cellStyle name="Normal 29 4 5 2 6" xfId="12072"/>
    <cellStyle name="Normal 29 4 5 3" xfId="12073"/>
    <cellStyle name="Normal 29 4 5 3 2" xfId="12074"/>
    <cellStyle name="Normal 29 4 5 3 2 2" xfId="12075"/>
    <cellStyle name="Normal 29 4 5 3 3" xfId="12076"/>
    <cellStyle name="Normal 29 4 5 3 4" xfId="12077"/>
    <cellStyle name="Normal 29 4 5 4" xfId="12078"/>
    <cellStyle name="Normal 29 4 5 4 2" xfId="12079"/>
    <cellStyle name="Normal 29 4 5 4 2 2" xfId="12080"/>
    <cellStyle name="Normal 29 4 5 4 3" xfId="12081"/>
    <cellStyle name="Normal 29 4 5 4 4" xfId="12082"/>
    <cellStyle name="Normal 29 4 5 5" xfId="12083"/>
    <cellStyle name="Normal 29 4 5 5 2" xfId="12084"/>
    <cellStyle name="Normal 29 4 5 6" xfId="12085"/>
    <cellStyle name="Normal 29 4 5 7" xfId="12086"/>
    <cellStyle name="Normal 29 4 5 8" xfId="12087"/>
    <cellStyle name="Normal 29 4 6" xfId="12088"/>
    <cellStyle name="Normal 29 4 6 2" xfId="12089"/>
    <cellStyle name="Normal 29 4 6 2 2" xfId="12090"/>
    <cellStyle name="Normal 29 4 6 2 2 2" xfId="12091"/>
    <cellStyle name="Normal 29 4 6 2 3" xfId="12092"/>
    <cellStyle name="Normal 29 4 6 2 4" xfId="12093"/>
    <cellStyle name="Normal 29 4 6 3" xfId="12094"/>
    <cellStyle name="Normal 29 4 6 3 2" xfId="12095"/>
    <cellStyle name="Normal 29 4 6 4" xfId="12096"/>
    <cellStyle name="Normal 29 4 6 5" xfId="12097"/>
    <cellStyle name="Normal 29 4 6 6" xfId="12098"/>
    <cellStyle name="Normal 29 4 7" xfId="12099"/>
    <cellStyle name="Normal 29 4 7 2" xfId="12100"/>
    <cellStyle name="Normal 29 4 7 2 2" xfId="12101"/>
    <cellStyle name="Normal 29 4 7 2 2 2" xfId="12102"/>
    <cellStyle name="Normal 29 4 7 2 3" xfId="12103"/>
    <cellStyle name="Normal 29 4 7 2 4" xfId="12104"/>
    <cellStyle name="Normal 29 4 7 3" xfId="12105"/>
    <cellStyle name="Normal 29 4 7 3 2" xfId="12106"/>
    <cellStyle name="Normal 29 4 7 4" xfId="12107"/>
    <cellStyle name="Normal 29 4 7 5" xfId="12108"/>
    <cellStyle name="Normal 29 4 7 6" xfId="12109"/>
    <cellStyle name="Normal 29 4 8" xfId="12110"/>
    <cellStyle name="Normal 29 4 8 2" xfId="12111"/>
    <cellStyle name="Normal 29 4 8 2 2" xfId="12112"/>
    <cellStyle name="Normal 29 4 8 3" xfId="12113"/>
    <cellStyle name="Normal 29 4 8 4" xfId="12114"/>
    <cellStyle name="Normal 29 4 8 5" xfId="12115"/>
    <cellStyle name="Normal 29 4 9" xfId="12116"/>
    <cellStyle name="Normal 29 4 9 2" xfId="12117"/>
    <cellStyle name="Normal 29 4 9 2 2" xfId="12118"/>
    <cellStyle name="Normal 29 4 9 3" xfId="12119"/>
    <cellStyle name="Normal 29 4 9 4" xfId="12120"/>
    <cellStyle name="Normal 29 5" xfId="12121"/>
    <cellStyle name="Normal 29 5 2" xfId="12122"/>
    <cellStyle name="Normal 29 5 2 2" xfId="12123"/>
    <cellStyle name="Normal 29 5 2 2 2" xfId="12124"/>
    <cellStyle name="Normal 29 5 2 2 2 2" xfId="12125"/>
    <cellStyle name="Normal 29 5 2 2 3" xfId="12126"/>
    <cellStyle name="Normal 29 5 2 2 4" xfId="12127"/>
    <cellStyle name="Normal 29 5 2 3" xfId="12128"/>
    <cellStyle name="Normal 29 5 2 3 2" xfId="12129"/>
    <cellStyle name="Normal 29 5 2 3 2 2" xfId="12130"/>
    <cellStyle name="Normal 29 5 2 3 3" xfId="12131"/>
    <cellStyle name="Normal 29 5 2 3 4" xfId="12132"/>
    <cellStyle name="Normal 29 5 2 4" xfId="12133"/>
    <cellStyle name="Normal 29 5 2 4 2" xfId="12134"/>
    <cellStyle name="Normal 29 5 2 5" xfId="12135"/>
    <cellStyle name="Normal 29 5 2 6" xfId="12136"/>
    <cellStyle name="Normal 29 5 2 7" xfId="12137"/>
    <cellStyle name="Normal 29 5 3" xfId="12138"/>
    <cellStyle name="Normal 29 5 3 2" xfId="12139"/>
    <cellStyle name="Normal 29 5 3 2 2" xfId="12140"/>
    <cellStyle name="Normal 29 5 3 3" xfId="12141"/>
    <cellStyle name="Normal 29 5 3 4" xfId="12142"/>
    <cellStyle name="Normal 29 5 4" xfId="12143"/>
    <cellStyle name="Normal 29 5 4 2" xfId="12144"/>
    <cellStyle name="Normal 29 5 4 2 2" xfId="12145"/>
    <cellStyle name="Normal 29 5 4 3" xfId="12146"/>
    <cellStyle name="Normal 29 5 4 4" xfId="12147"/>
    <cellStyle name="Normal 29 5 5" xfId="12148"/>
    <cellStyle name="Normal 29 5 5 2" xfId="12149"/>
    <cellStyle name="Normal 29 5 6" xfId="12150"/>
    <cellStyle name="Normal 29 5 7" xfId="12151"/>
    <cellStyle name="Normal 29 5 8" xfId="12152"/>
    <cellStyle name="Normal 29 6" xfId="12153"/>
    <cellStyle name="Normal 29 6 2" xfId="12154"/>
    <cellStyle name="Normal 29 6 2 2" xfId="12155"/>
    <cellStyle name="Normal 29 6 2 2 2" xfId="12156"/>
    <cellStyle name="Normal 29 6 2 2 2 2" xfId="12157"/>
    <cellStyle name="Normal 29 6 2 2 3" xfId="12158"/>
    <cellStyle name="Normal 29 6 2 2 4" xfId="12159"/>
    <cellStyle name="Normal 29 6 2 3" xfId="12160"/>
    <cellStyle name="Normal 29 6 2 3 2" xfId="12161"/>
    <cellStyle name="Normal 29 6 2 3 2 2" xfId="12162"/>
    <cellStyle name="Normal 29 6 2 3 3" xfId="12163"/>
    <cellStyle name="Normal 29 6 2 3 4" xfId="12164"/>
    <cellStyle name="Normal 29 6 2 4" xfId="12165"/>
    <cellStyle name="Normal 29 6 2 4 2" xfId="12166"/>
    <cellStyle name="Normal 29 6 2 5" xfId="12167"/>
    <cellStyle name="Normal 29 6 2 6" xfId="12168"/>
    <cellStyle name="Normal 29 6 2 7" xfId="12169"/>
    <cellStyle name="Normal 29 6 3" xfId="12170"/>
    <cellStyle name="Normal 29 6 3 2" xfId="12171"/>
    <cellStyle name="Normal 29 6 3 2 2" xfId="12172"/>
    <cellStyle name="Normal 29 6 3 3" xfId="12173"/>
    <cellStyle name="Normal 29 6 3 4" xfId="12174"/>
    <cellStyle name="Normal 29 6 4" xfId="12175"/>
    <cellStyle name="Normal 29 6 4 2" xfId="12176"/>
    <cellStyle name="Normal 29 6 4 2 2" xfId="12177"/>
    <cellStyle name="Normal 29 6 4 3" xfId="12178"/>
    <cellStyle name="Normal 29 6 4 4" xfId="12179"/>
    <cellStyle name="Normal 29 6 5" xfId="12180"/>
    <cellStyle name="Normal 29 6 5 2" xfId="12181"/>
    <cellStyle name="Normal 29 6 6" xfId="12182"/>
    <cellStyle name="Normal 29 6 7" xfId="12183"/>
    <cellStyle name="Normal 29 6 8" xfId="12184"/>
    <cellStyle name="Normal 29 7" xfId="12185"/>
    <cellStyle name="Normal 29 7 2" xfId="12186"/>
    <cellStyle name="Normal 29 7 2 2" xfId="12187"/>
    <cellStyle name="Normal 29 7 2 2 2" xfId="12188"/>
    <cellStyle name="Normal 29 7 2 2 2 2" xfId="12189"/>
    <cellStyle name="Normal 29 7 2 2 3" xfId="12190"/>
    <cellStyle name="Normal 29 7 2 2 4" xfId="12191"/>
    <cellStyle name="Normal 29 7 2 3" xfId="12192"/>
    <cellStyle name="Normal 29 7 2 3 2" xfId="12193"/>
    <cellStyle name="Normal 29 7 2 4" xfId="12194"/>
    <cellStyle name="Normal 29 7 2 5" xfId="12195"/>
    <cellStyle name="Normal 29 7 2 6" xfId="12196"/>
    <cellStyle name="Normal 29 7 3" xfId="12197"/>
    <cellStyle name="Normal 29 7 3 2" xfId="12198"/>
    <cellStyle name="Normal 29 7 3 2 2" xfId="12199"/>
    <cellStyle name="Normal 29 7 3 3" xfId="12200"/>
    <cellStyle name="Normal 29 7 3 4" xfId="12201"/>
    <cellStyle name="Normal 29 7 4" xfId="12202"/>
    <cellStyle name="Normal 29 7 4 2" xfId="12203"/>
    <cellStyle name="Normal 29 7 4 2 2" xfId="12204"/>
    <cellStyle name="Normal 29 7 4 3" xfId="12205"/>
    <cellStyle name="Normal 29 7 4 4" xfId="12206"/>
    <cellStyle name="Normal 29 7 5" xfId="12207"/>
    <cellStyle name="Normal 29 7 5 2" xfId="12208"/>
    <cellStyle name="Normal 29 7 6" xfId="12209"/>
    <cellStyle name="Normal 29 7 7" xfId="12210"/>
    <cellStyle name="Normal 29 7 8" xfId="12211"/>
    <cellStyle name="Normal 29 8" xfId="12212"/>
    <cellStyle name="Normal 29 8 2" xfId="12213"/>
    <cellStyle name="Normal 29 8 2 2" xfId="12214"/>
    <cellStyle name="Normal 29 8 2 2 2" xfId="12215"/>
    <cellStyle name="Normal 29 8 2 2 2 2" xfId="12216"/>
    <cellStyle name="Normal 29 8 2 2 3" xfId="12217"/>
    <cellStyle name="Normal 29 8 2 2 4" xfId="12218"/>
    <cellStyle name="Normal 29 8 2 3" xfId="12219"/>
    <cellStyle name="Normal 29 8 2 3 2" xfId="12220"/>
    <cellStyle name="Normal 29 8 2 4" xfId="12221"/>
    <cellStyle name="Normal 29 8 2 5" xfId="12222"/>
    <cellStyle name="Normal 29 8 2 6" xfId="12223"/>
    <cellStyle name="Normal 29 8 3" xfId="12224"/>
    <cellStyle name="Normal 29 8 3 2" xfId="12225"/>
    <cellStyle name="Normal 29 8 3 2 2" xfId="12226"/>
    <cellStyle name="Normal 29 8 3 3" xfId="12227"/>
    <cellStyle name="Normal 29 8 3 4" xfId="12228"/>
    <cellStyle name="Normal 29 8 4" xfId="12229"/>
    <cellStyle name="Normal 29 8 4 2" xfId="12230"/>
    <cellStyle name="Normal 29 8 4 2 2" xfId="12231"/>
    <cellStyle name="Normal 29 8 4 3" xfId="12232"/>
    <cellStyle name="Normal 29 8 4 4" xfId="12233"/>
    <cellStyle name="Normal 29 8 5" xfId="12234"/>
    <cellStyle name="Normal 29 8 5 2" xfId="12235"/>
    <cellStyle name="Normal 29 8 6" xfId="12236"/>
    <cellStyle name="Normal 29 8 7" xfId="12237"/>
    <cellStyle name="Normal 29 8 8" xfId="12238"/>
    <cellStyle name="Normal 29 9" xfId="12239"/>
    <cellStyle name="Normal 29 9 2" xfId="12240"/>
    <cellStyle name="Normal 29 9 2 2" xfId="12241"/>
    <cellStyle name="Normal 29 9 2 2 2" xfId="12242"/>
    <cellStyle name="Normal 29 9 2 3" xfId="12243"/>
    <cellStyle name="Normal 29 9 2 4" xfId="12244"/>
    <cellStyle name="Normal 29 9 3" xfId="12245"/>
    <cellStyle name="Normal 29 9 3 2" xfId="12246"/>
    <cellStyle name="Normal 29 9 4" xfId="12247"/>
    <cellStyle name="Normal 29 9 5" xfId="12248"/>
    <cellStyle name="Normal 29 9 6" xfId="12249"/>
    <cellStyle name="Normal 3" xfId="12250"/>
    <cellStyle name="Normal 3 10" xfId="12251"/>
    <cellStyle name="Normal 3 10 2" xfId="12252"/>
    <cellStyle name="Normal 3 10 2 2" xfId="12253"/>
    <cellStyle name="Normal 3 10 2 2 2" xfId="12254"/>
    <cellStyle name="Normal 3 10 2 3" xfId="12255"/>
    <cellStyle name="Normal 3 10 2 4" xfId="12256"/>
    <cellStyle name="Normal 3 10 3" xfId="12257"/>
    <cellStyle name="Normal 3 10 3 2" xfId="12258"/>
    <cellStyle name="Normal 3 10 4" xfId="12259"/>
    <cellStyle name="Normal 3 10 5" xfId="12260"/>
    <cellStyle name="Normal 3 10 6" xfId="12261"/>
    <cellStyle name="Normal 3 10 7" xfId="12262"/>
    <cellStyle name="Normal 3 11" xfId="12263"/>
    <cellStyle name="Normal 3 11 2" xfId="12264"/>
    <cellStyle name="Normal 3 11 2 2" xfId="12265"/>
    <cellStyle name="Normal 3 11 2 2 2" xfId="12266"/>
    <cellStyle name="Normal 3 11 2 3" xfId="12267"/>
    <cellStyle name="Normal 3 11 2 4" xfId="12268"/>
    <cellStyle name="Normal 3 11 3" xfId="12269"/>
    <cellStyle name="Normal 3 11 3 2" xfId="12270"/>
    <cellStyle name="Normal 3 11 4" xfId="12271"/>
    <cellStyle name="Normal 3 11 5" xfId="12272"/>
    <cellStyle name="Normal 3 11 6" xfId="12273"/>
    <cellStyle name="Normal 3 11 7" xfId="12274"/>
    <cellStyle name="Normal 3 12" xfId="12275"/>
    <cellStyle name="Normal 3 12 2" xfId="12276"/>
    <cellStyle name="Normal 3 12 2 2" xfId="12277"/>
    <cellStyle name="Normal 3 12 3" xfId="12278"/>
    <cellStyle name="Normal 3 12 4" xfId="12279"/>
    <cellStyle name="Normal 3 12 5" xfId="12280"/>
    <cellStyle name="Normal 3 13" xfId="12281"/>
    <cellStyle name="Normal 3 13 2" xfId="12282"/>
    <cellStyle name="Normal 3 13 2 2" xfId="12283"/>
    <cellStyle name="Normal 3 13 3" xfId="12284"/>
    <cellStyle name="Normal 3 13 4" xfId="12285"/>
    <cellStyle name="Normal 3 14" xfId="12286"/>
    <cellStyle name="Normal 3 14 2" xfId="12287"/>
    <cellStyle name="Normal 3 15" xfId="12288"/>
    <cellStyle name="Normal 3 16" xfId="12289"/>
    <cellStyle name="Normal 3 17" xfId="12290"/>
    <cellStyle name="Normal 3 18" xfId="12291"/>
    <cellStyle name="Normal 3 19" xfId="12292"/>
    <cellStyle name="Normal 3 2" xfId="12293"/>
    <cellStyle name="Normal 3 2 10" xfId="12294"/>
    <cellStyle name="Normal 3 2 10 2" xfId="12295"/>
    <cellStyle name="Normal 3 2 10 2 2" xfId="12296"/>
    <cellStyle name="Normal 3 2 10 3" xfId="12297"/>
    <cellStyle name="Normal 3 2 10 4" xfId="12298"/>
    <cellStyle name="Normal 3 2 11" xfId="12299"/>
    <cellStyle name="Normal 3 2 11 2" xfId="12300"/>
    <cellStyle name="Normal 3 2 12" xfId="12301"/>
    <cellStyle name="Normal 3 2 13" xfId="12302"/>
    <cellStyle name="Normal 3 2 14" xfId="12303"/>
    <cellStyle name="Normal 3 2 15" xfId="12304"/>
    <cellStyle name="Normal 3 2 16" xfId="12305"/>
    <cellStyle name="Normal 3 2 17" xfId="12306"/>
    <cellStyle name="Normal 3 2 2" xfId="12307"/>
    <cellStyle name="Normal 3 2 2 10" xfId="12308"/>
    <cellStyle name="Normal 3 2 2 11" xfId="12309"/>
    <cellStyle name="Normal 3 2 2 12" xfId="12310"/>
    <cellStyle name="Normal 3 2 2 2" xfId="12311"/>
    <cellStyle name="Normal 3 2 2 2 2" xfId="12312"/>
    <cellStyle name="Normal 3 2 2 2 2 2" xfId="12313"/>
    <cellStyle name="Normal 3 2 2 2 2 2 2" xfId="12314"/>
    <cellStyle name="Normal 3 2 2 2 2 3" xfId="12315"/>
    <cellStyle name="Normal 3 2 2 2 2 4" xfId="12316"/>
    <cellStyle name="Normal 3 2 2 2 3" xfId="12317"/>
    <cellStyle name="Normal 3 2 2 2 3 2" xfId="12318"/>
    <cellStyle name="Normal 3 2 2 2 3 2 2" xfId="12319"/>
    <cellStyle name="Normal 3 2 2 2 3 3" xfId="12320"/>
    <cellStyle name="Normal 3 2 2 2 3 4" xfId="12321"/>
    <cellStyle name="Normal 3 2 2 2 4" xfId="12322"/>
    <cellStyle name="Normal 3 2 2 2 4 2" xfId="12323"/>
    <cellStyle name="Normal 3 2 2 2 5" xfId="12324"/>
    <cellStyle name="Normal 3 2 2 2 6" xfId="12325"/>
    <cellStyle name="Normal 3 2 2 2 7" xfId="12326"/>
    <cellStyle name="Normal 3 2 2 2 8" xfId="12327"/>
    <cellStyle name="Normal 3 2 2 3" xfId="12328"/>
    <cellStyle name="Normal 3 2 2 3 2" xfId="12329"/>
    <cellStyle name="Normal 3 2 2 3 2 2" xfId="12330"/>
    <cellStyle name="Normal 3 2 2 3 3" xfId="12331"/>
    <cellStyle name="Normal 3 2 2 3 4" xfId="12332"/>
    <cellStyle name="Normal 3 2 2 4" xfId="12333"/>
    <cellStyle name="Normal 3 2 2 4 2" xfId="12334"/>
    <cellStyle name="Normal 3 2 2 4 2 2" xfId="12335"/>
    <cellStyle name="Normal 3 2 2 4 3" xfId="12336"/>
    <cellStyle name="Normal 3 2 2 4 4" xfId="12337"/>
    <cellStyle name="Normal 3 2 2 5" xfId="12338"/>
    <cellStyle name="Normal 3 2 2 5 2" xfId="12339"/>
    <cellStyle name="Normal 3 2 2 5 2 2" xfId="12340"/>
    <cellStyle name="Normal 3 2 2 5 3" xfId="12341"/>
    <cellStyle name="Normal 3 2 2 5 4" xfId="12342"/>
    <cellStyle name="Normal 3 2 2 6" xfId="12343"/>
    <cellStyle name="Normal 3 2 2 6 2" xfId="12344"/>
    <cellStyle name="Normal 3 2 2 6 2 2" xfId="12345"/>
    <cellStyle name="Normal 3 2 2 6 3" xfId="12346"/>
    <cellStyle name="Normal 3 2 2 6 4" xfId="12347"/>
    <cellStyle name="Normal 3 2 2 7" xfId="12348"/>
    <cellStyle name="Normal 3 2 2 7 2" xfId="12349"/>
    <cellStyle name="Normal 3 2 2 8" xfId="12350"/>
    <cellStyle name="Normal 3 2 2 9" xfId="12351"/>
    <cellStyle name="Normal 3 2 3" xfId="12352"/>
    <cellStyle name="Normal 3 2 3 2" xfId="12353"/>
    <cellStyle name="Normal 3 2 3 2 2" xfId="12354"/>
    <cellStyle name="Normal 3 2 3 2 2 2" xfId="12355"/>
    <cellStyle name="Normal 3 2 3 2 2 2 2" xfId="12356"/>
    <cellStyle name="Normal 3 2 3 2 2 3" xfId="12357"/>
    <cellStyle name="Normal 3 2 3 2 2 4" xfId="12358"/>
    <cellStyle name="Normal 3 2 3 2 3" xfId="12359"/>
    <cellStyle name="Normal 3 2 3 2 3 2" xfId="12360"/>
    <cellStyle name="Normal 3 2 3 2 3 2 2" xfId="12361"/>
    <cellStyle name="Normal 3 2 3 2 3 3" xfId="12362"/>
    <cellStyle name="Normal 3 2 3 2 3 4" xfId="12363"/>
    <cellStyle name="Normal 3 2 3 2 4" xfId="12364"/>
    <cellStyle name="Normal 3 2 3 2 4 2" xfId="12365"/>
    <cellStyle name="Normal 3 2 3 2 5" xfId="12366"/>
    <cellStyle name="Normal 3 2 3 2 6" xfId="12367"/>
    <cellStyle name="Normal 3 2 3 2 7" xfId="12368"/>
    <cellStyle name="Normal 3 2 3 3" xfId="12369"/>
    <cellStyle name="Normal 3 2 3 3 2" xfId="12370"/>
    <cellStyle name="Normal 3 2 3 3 2 2" xfId="12371"/>
    <cellStyle name="Normal 3 2 3 3 3" xfId="12372"/>
    <cellStyle name="Normal 3 2 3 3 4" xfId="12373"/>
    <cellStyle name="Normal 3 2 3 4" xfId="12374"/>
    <cellStyle name="Normal 3 2 3 4 2" xfId="12375"/>
    <cellStyle name="Normal 3 2 3 4 2 2" xfId="12376"/>
    <cellStyle name="Normal 3 2 3 4 3" xfId="12377"/>
    <cellStyle name="Normal 3 2 3 4 4" xfId="12378"/>
    <cellStyle name="Normal 3 2 3 5" xfId="12379"/>
    <cellStyle name="Normal 3 2 3 5 2" xfId="12380"/>
    <cellStyle name="Normal 3 2 3 6" xfId="12381"/>
    <cellStyle name="Normal 3 2 3 7" xfId="12382"/>
    <cellStyle name="Normal 3 2 3 8" xfId="12383"/>
    <cellStyle name="Normal 3 2 4" xfId="12384"/>
    <cellStyle name="Normal 3 2 4 2" xfId="12385"/>
    <cellStyle name="Normal 3 2 4 2 2" xfId="12386"/>
    <cellStyle name="Normal 3 2 4 2 2 2" xfId="12387"/>
    <cellStyle name="Normal 3 2 4 2 2 2 2" xfId="12388"/>
    <cellStyle name="Normal 3 2 4 2 2 3" xfId="12389"/>
    <cellStyle name="Normal 3 2 4 2 2 4" xfId="12390"/>
    <cellStyle name="Normal 3 2 4 2 3" xfId="12391"/>
    <cellStyle name="Normal 3 2 4 2 3 2" xfId="12392"/>
    <cellStyle name="Normal 3 2 4 2 3 2 2" xfId="12393"/>
    <cellStyle name="Normal 3 2 4 2 3 3" xfId="12394"/>
    <cellStyle name="Normal 3 2 4 2 3 4" xfId="12395"/>
    <cellStyle name="Normal 3 2 4 2 4" xfId="12396"/>
    <cellStyle name="Normal 3 2 4 2 4 2" xfId="12397"/>
    <cellStyle name="Normal 3 2 4 2 5" xfId="12398"/>
    <cellStyle name="Normal 3 2 4 2 6" xfId="12399"/>
    <cellStyle name="Normal 3 2 4 2 7" xfId="12400"/>
    <cellStyle name="Normal 3 2 4 3" xfId="12401"/>
    <cellStyle name="Normal 3 2 4 3 2" xfId="12402"/>
    <cellStyle name="Normal 3 2 4 3 2 2" xfId="12403"/>
    <cellStyle name="Normal 3 2 4 3 3" xfId="12404"/>
    <cellStyle name="Normal 3 2 4 3 4" xfId="12405"/>
    <cellStyle name="Normal 3 2 4 4" xfId="12406"/>
    <cellStyle name="Normal 3 2 4 4 2" xfId="12407"/>
    <cellStyle name="Normal 3 2 4 4 2 2" xfId="12408"/>
    <cellStyle name="Normal 3 2 4 4 3" xfId="12409"/>
    <cellStyle name="Normal 3 2 4 4 4" xfId="12410"/>
    <cellStyle name="Normal 3 2 4 5" xfId="12411"/>
    <cellStyle name="Normal 3 2 4 5 2" xfId="12412"/>
    <cellStyle name="Normal 3 2 4 6" xfId="12413"/>
    <cellStyle name="Normal 3 2 4 7" xfId="12414"/>
    <cellStyle name="Normal 3 2 4 8" xfId="12415"/>
    <cellStyle name="Normal 3 2 5" xfId="12416"/>
    <cellStyle name="Normal 3 2 5 2" xfId="12417"/>
    <cellStyle name="Normal 3 2 5 2 2" xfId="12418"/>
    <cellStyle name="Normal 3 2 5 2 2 2" xfId="12419"/>
    <cellStyle name="Normal 3 2 5 2 2 2 2" xfId="12420"/>
    <cellStyle name="Normal 3 2 5 2 2 3" xfId="12421"/>
    <cellStyle name="Normal 3 2 5 2 2 4" xfId="12422"/>
    <cellStyle name="Normal 3 2 5 2 3" xfId="12423"/>
    <cellStyle name="Normal 3 2 5 2 3 2" xfId="12424"/>
    <cellStyle name="Normal 3 2 5 2 4" xfId="12425"/>
    <cellStyle name="Normal 3 2 5 2 5" xfId="12426"/>
    <cellStyle name="Normal 3 2 5 2 6" xfId="12427"/>
    <cellStyle name="Normal 3 2 5 3" xfId="12428"/>
    <cellStyle name="Normal 3 2 5 3 2" xfId="12429"/>
    <cellStyle name="Normal 3 2 5 3 2 2" xfId="12430"/>
    <cellStyle name="Normal 3 2 5 3 3" xfId="12431"/>
    <cellStyle name="Normal 3 2 5 3 4" xfId="12432"/>
    <cellStyle name="Normal 3 2 5 4" xfId="12433"/>
    <cellStyle name="Normal 3 2 5 4 2" xfId="12434"/>
    <cellStyle name="Normal 3 2 5 4 2 2" xfId="12435"/>
    <cellStyle name="Normal 3 2 5 4 3" xfId="12436"/>
    <cellStyle name="Normal 3 2 5 4 4" xfId="12437"/>
    <cellStyle name="Normal 3 2 5 5" xfId="12438"/>
    <cellStyle name="Normal 3 2 5 5 2" xfId="12439"/>
    <cellStyle name="Normal 3 2 5 6" xfId="12440"/>
    <cellStyle name="Normal 3 2 5 7" xfId="12441"/>
    <cellStyle name="Normal 3 2 5 8" xfId="12442"/>
    <cellStyle name="Normal 3 2 6" xfId="12443"/>
    <cellStyle name="Normal 3 2 6 2" xfId="12444"/>
    <cellStyle name="Normal 3 2 6 2 2" xfId="12445"/>
    <cellStyle name="Normal 3 2 6 2 2 2" xfId="12446"/>
    <cellStyle name="Normal 3 2 6 2 2 2 2" xfId="12447"/>
    <cellStyle name="Normal 3 2 6 2 2 3" xfId="12448"/>
    <cellStyle name="Normal 3 2 6 2 2 4" xfId="12449"/>
    <cellStyle name="Normal 3 2 6 2 3" xfId="12450"/>
    <cellStyle name="Normal 3 2 6 2 3 2" xfId="12451"/>
    <cellStyle name="Normal 3 2 6 2 4" xfId="12452"/>
    <cellStyle name="Normal 3 2 6 2 5" xfId="12453"/>
    <cellStyle name="Normal 3 2 6 2 6" xfId="12454"/>
    <cellStyle name="Normal 3 2 6 3" xfId="12455"/>
    <cellStyle name="Normal 3 2 6 3 2" xfId="12456"/>
    <cellStyle name="Normal 3 2 6 3 2 2" xfId="12457"/>
    <cellStyle name="Normal 3 2 6 3 3" xfId="12458"/>
    <cellStyle name="Normal 3 2 6 3 4" xfId="12459"/>
    <cellStyle name="Normal 3 2 6 4" xfId="12460"/>
    <cellStyle name="Normal 3 2 6 4 2" xfId="12461"/>
    <cellStyle name="Normal 3 2 6 4 2 2" xfId="12462"/>
    <cellStyle name="Normal 3 2 6 4 3" xfId="12463"/>
    <cellStyle name="Normal 3 2 6 4 4" xfId="12464"/>
    <cellStyle name="Normal 3 2 6 5" xfId="12465"/>
    <cellStyle name="Normal 3 2 6 5 2" xfId="12466"/>
    <cellStyle name="Normal 3 2 6 6" xfId="12467"/>
    <cellStyle name="Normal 3 2 6 7" xfId="12468"/>
    <cellStyle name="Normal 3 2 6 8" xfId="12469"/>
    <cellStyle name="Normal 3 2 7" xfId="12470"/>
    <cellStyle name="Normal 3 2 7 2" xfId="12471"/>
    <cellStyle name="Normal 3 2 7 2 2" xfId="12472"/>
    <cellStyle name="Normal 3 2 7 2 2 2" xfId="12473"/>
    <cellStyle name="Normal 3 2 7 2 3" xfId="12474"/>
    <cellStyle name="Normal 3 2 7 2 4" xfId="12475"/>
    <cellStyle name="Normal 3 2 7 3" xfId="12476"/>
    <cellStyle name="Normal 3 2 7 3 2" xfId="12477"/>
    <cellStyle name="Normal 3 2 7 4" xfId="12478"/>
    <cellStyle name="Normal 3 2 7 5" xfId="12479"/>
    <cellStyle name="Normal 3 2 7 6" xfId="12480"/>
    <cellStyle name="Normal 3 2 8" xfId="12481"/>
    <cellStyle name="Normal 3 2 8 2" xfId="12482"/>
    <cellStyle name="Normal 3 2 8 2 2" xfId="12483"/>
    <cellStyle name="Normal 3 2 8 2 2 2" xfId="12484"/>
    <cellStyle name="Normal 3 2 8 2 3" xfId="12485"/>
    <cellStyle name="Normal 3 2 8 2 4" xfId="12486"/>
    <cellStyle name="Normal 3 2 8 3" xfId="12487"/>
    <cellStyle name="Normal 3 2 8 3 2" xfId="12488"/>
    <cellStyle name="Normal 3 2 8 4" xfId="12489"/>
    <cellStyle name="Normal 3 2 8 5" xfId="12490"/>
    <cellStyle name="Normal 3 2 8 6" xfId="12491"/>
    <cellStyle name="Normal 3 2 9" xfId="12492"/>
    <cellStyle name="Normal 3 2 9 2" xfId="12493"/>
    <cellStyle name="Normal 3 2 9 2 2" xfId="12494"/>
    <cellStyle name="Normal 3 2 9 3" xfId="12495"/>
    <cellStyle name="Normal 3 2 9 4" xfId="12496"/>
    <cellStyle name="Normal 3 2 9 5" xfId="12497"/>
    <cellStyle name="Normal 3 3" xfId="12498"/>
    <cellStyle name="Normal 3 3 10" xfId="12499"/>
    <cellStyle name="Normal 3 3 10 2" xfId="12500"/>
    <cellStyle name="Normal 3 3 10 2 2" xfId="12501"/>
    <cellStyle name="Normal 3 3 10 3" xfId="12502"/>
    <cellStyle name="Normal 3 3 10 4" xfId="12503"/>
    <cellStyle name="Normal 3 3 11" xfId="12504"/>
    <cellStyle name="Normal 3 3 11 2" xfId="12505"/>
    <cellStyle name="Normal 3 3 12" xfId="12506"/>
    <cellStyle name="Normal 3 3 13" xfId="12507"/>
    <cellStyle name="Normal 3 3 14" xfId="12508"/>
    <cellStyle name="Normal 3 3 15" xfId="12509"/>
    <cellStyle name="Normal 3 3 16" xfId="12510"/>
    <cellStyle name="Normal 3 3 2" xfId="12511"/>
    <cellStyle name="Normal 3 3 2 10" xfId="12512"/>
    <cellStyle name="Normal 3 3 2 11" xfId="12513"/>
    <cellStyle name="Normal 3 3 2 2" xfId="12514"/>
    <cellStyle name="Normal 3 3 2 2 2" xfId="12515"/>
    <cellStyle name="Normal 3 3 2 2 2 2" xfId="12516"/>
    <cellStyle name="Normal 3 3 2 2 2 2 2" xfId="12517"/>
    <cellStyle name="Normal 3 3 2 2 2 3" xfId="12518"/>
    <cellStyle name="Normal 3 3 2 2 2 4" xfId="12519"/>
    <cellStyle name="Normal 3 3 2 2 3" xfId="12520"/>
    <cellStyle name="Normal 3 3 2 2 3 2" xfId="12521"/>
    <cellStyle name="Normal 3 3 2 2 3 2 2" xfId="12522"/>
    <cellStyle name="Normal 3 3 2 2 3 3" xfId="12523"/>
    <cellStyle name="Normal 3 3 2 2 3 4" xfId="12524"/>
    <cellStyle name="Normal 3 3 2 2 4" xfId="12525"/>
    <cellStyle name="Normal 3 3 2 2 4 2" xfId="12526"/>
    <cellStyle name="Normal 3 3 2 2 5" xfId="12527"/>
    <cellStyle name="Normal 3 3 2 2 6" xfId="12528"/>
    <cellStyle name="Normal 3 3 2 2 7" xfId="12529"/>
    <cellStyle name="Normal 3 3 2 2 8" xfId="12530"/>
    <cellStyle name="Normal 3 3 2 3" xfId="12531"/>
    <cellStyle name="Normal 3 3 2 3 2" xfId="12532"/>
    <cellStyle name="Normal 3 3 2 3 2 2" xfId="12533"/>
    <cellStyle name="Normal 3 3 2 3 3" xfId="12534"/>
    <cellStyle name="Normal 3 3 2 3 4" xfId="12535"/>
    <cellStyle name="Normal 3 3 2 4" xfId="12536"/>
    <cellStyle name="Normal 3 3 2 4 2" xfId="12537"/>
    <cellStyle name="Normal 3 3 2 4 2 2" xfId="12538"/>
    <cellStyle name="Normal 3 3 2 4 3" xfId="12539"/>
    <cellStyle name="Normal 3 3 2 4 4" xfId="12540"/>
    <cellStyle name="Normal 3 3 2 5" xfId="12541"/>
    <cellStyle name="Normal 3 3 2 5 2" xfId="12542"/>
    <cellStyle name="Normal 3 3 2 5 2 2" xfId="12543"/>
    <cellStyle name="Normal 3 3 2 5 3" xfId="12544"/>
    <cellStyle name="Normal 3 3 2 5 4" xfId="12545"/>
    <cellStyle name="Normal 3 3 2 6" xfId="12546"/>
    <cellStyle name="Normal 3 3 2 6 2" xfId="12547"/>
    <cellStyle name="Normal 3 3 2 6 2 2" xfId="12548"/>
    <cellStyle name="Normal 3 3 2 6 3" xfId="12549"/>
    <cellStyle name="Normal 3 3 2 6 4" xfId="12550"/>
    <cellStyle name="Normal 3 3 2 7" xfId="12551"/>
    <cellStyle name="Normal 3 3 2 7 2" xfId="12552"/>
    <cellStyle name="Normal 3 3 2 8" xfId="12553"/>
    <cellStyle name="Normal 3 3 2 9" xfId="12554"/>
    <cellStyle name="Normal 3 3 3" xfId="12555"/>
    <cellStyle name="Normal 3 3 3 2" xfId="12556"/>
    <cellStyle name="Normal 3 3 3 2 2" xfId="12557"/>
    <cellStyle name="Normal 3 3 3 2 2 2" xfId="12558"/>
    <cellStyle name="Normal 3 3 3 2 2 2 2" xfId="12559"/>
    <cellStyle name="Normal 3 3 3 2 2 3" xfId="12560"/>
    <cellStyle name="Normal 3 3 3 2 2 4" xfId="12561"/>
    <cellStyle name="Normal 3 3 3 2 3" xfId="12562"/>
    <cellStyle name="Normal 3 3 3 2 3 2" xfId="12563"/>
    <cellStyle name="Normal 3 3 3 2 3 2 2" xfId="12564"/>
    <cellStyle name="Normal 3 3 3 2 3 3" xfId="12565"/>
    <cellStyle name="Normal 3 3 3 2 3 4" xfId="12566"/>
    <cellStyle name="Normal 3 3 3 2 4" xfId="12567"/>
    <cellStyle name="Normal 3 3 3 2 4 2" xfId="12568"/>
    <cellStyle name="Normal 3 3 3 2 5" xfId="12569"/>
    <cellStyle name="Normal 3 3 3 2 6" xfId="12570"/>
    <cellStyle name="Normal 3 3 3 2 7" xfId="12571"/>
    <cellStyle name="Normal 3 3 3 3" xfId="12572"/>
    <cellStyle name="Normal 3 3 3 3 2" xfId="12573"/>
    <cellStyle name="Normal 3 3 3 3 2 2" xfId="12574"/>
    <cellStyle name="Normal 3 3 3 3 3" xfId="12575"/>
    <cellStyle name="Normal 3 3 3 3 4" xfId="12576"/>
    <cellStyle name="Normal 3 3 3 4" xfId="12577"/>
    <cellStyle name="Normal 3 3 3 4 2" xfId="12578"/>
    <cellStyle name="Normal 3 3 3 4 2 2" xfId="12579"/>
    <cellStyle name="Normal 3 3 3 4 3" xfId="12580"/>
    <cellStyle name="Normal 3 3 3 4 4" xfId="12581"/>
    <cellStyle name="Normal 3 3 3 5" xfId="12582"/>
    <cellStyle name="Normal 3 3 3 5 2" xfId="12583"/>
    <cellStyle name="Normal 3 3 3 6" xfId="12584"/>
    <cellStyle name="Normal 3 3 3 7" xfId="12585"/>
    <cellStyle name="Normal 3 3 3 8" xfId="12586"/>
    <cellStyle name="Normal 3 3 4" xfId="12587"/>
    <cellStyle name="Normal 3 3 4 2" xfId="12588"/>
    <cellStyle name="Normal 3 3 4 2 2" xfId="12589"/>
    <cellStyle name="Normal 3 3 4 2 2 2" xfId="12590"/>
    <cellStyle name="Normal 3 3 4 2 2 2 2" xfId="12591"/>
    <cellStyle name="Normal 3 3 4 2 2 3" xfId="12592"/>
    <cellStyle name="Normal 3 3 4 2 2 4" xfId="12593"/>
    <cellStyle name="Normal 3 3 4 2 3" xfId="12594"/>
    <cellStyle name="Normal 3 3 4 2 3 2" xfId="12595"/>
    <cellStyle name="Normal 3 3 4 2 3 2 2" xfId="12596"/>
    <cellStyle name="Normal 3 3 4 2 3 3" xfId="12597"/>
    <cellStyle name="Normal 3 3 4 2 3 4" xfId="12598"/>
    <cellStyle name="Normal 3 3 4 2 4" xfId="12599"/>
    <cellStyle name="Normal 3 3 4 2 4 2" xfId="12600"/>
    <cellStyle name="Normal 3 3 4 2 5" xfId="12601"/>
    <cellStyle name="Normal 3 3 4 2 6" xfId="12602"/>
    <cellStyle name="Normal 3 3 4 2 7" xfId="12603"/>
    <cellStyle name="Normal 3 3 4 3" xfId="12604"/>
    <cellStyle name="Normal 3 3 4 3 2" xfId="12605"/>
    <cellStyle name="Normal 3 3 4 3 2 2" xfId="12606"/>
    <cellStyle name="Normal 3 3 4 3 3" xfId="12607"/>
    <cellStyle name="Normal 3 3 4 3 4" xfId="12608"/>
    <cellStyle name="Normal 3 3 4 4" xfId="12609"/>
    <cellStyle name="Normal 3 3 4 4 2" xfId="12610"/>
    <cellStyle name="Normal 3 3 4 4 2 2" xfId="12611"/>
    <cellStyle name="Normal 3 3 4 4 3" xfId="12612"/>
    <cellStyle name="Normal 3 3 4 4 4" xfId="12613"/>
    <cellStyle name="Normal 3 3 4 5" xfId="12614"/>
    <cellStyle name="Normal 3 3 4 5 2" xfId="12615"/>
    <cellStyle name="Normal 3 3 4 6" xfId="12616"/>
    <cellStyle name="Normal 3 3 4 7" xfId="12617"/>
    <cellStyle name="Normal 3 3 4 8" xfId="12618"/>
    <cellStyle name="Normal 3 3 5" xfId="12619"/>
    <cellStyle name="Normal 3 3 5 2" xfId="12620"/>
    <cellStyle name="Normal 3 3 5 2 2" xfId="12621"/>
    <cellStyle name="Normal 3 3 5 2 2 2" xfId="12622"/>
    <cellStyle name="Normal 3 3 5 2 2 2 2" xfId="12623"/>
    <cellStyle name="Normal 3 3 5 2 2 3" xfId="12624"/>
    <cellStyle name="Normal 3 3 5 2 2 4" xfId="12625"/>
    <cellStyle name="Normal 3 3 5 2 3" xfId="12626"/>
    <cellStyle name="Normal 3 3 5 2 3 2" xfId="12627"/>
    <cellStyle name="Normal 3 3 5 2 4" xfId="12628"/>
    <cellStyle name="Normal 3 3 5 2 5" xfId="12629"/>
    <cellStyle name="Normal 3 3 5 2 6" xfId="12630"/>
    <cellStyle name="Normal 3 3 5 3" xfId="12631"/>
    <cellStyle name="Normal 3 3 5 3 2" xfId="12632"/>
    <cellStyle name="Normal 3 3 5 3 2 2" xfId="12633"/>
    <cellStyle name="Normal 3 3 5 3 3" xfId="12634"/>
    <cellStyle name="Normal 3 3 5 3 4" xfId="12635"/>
    <cellStyle name="Normal 3 3 5 4" xfId="12636"/>
    <cellStyle name="Normal 3 3 5 4 2" xfId="12637"/>
    <cellStyle name="Normal 3 3 5 4 2 2" xfId="12638"/>
    <cellStyle name="Normal 3 3 5 4 3" xfId="12639"/>
    <cellStyle name="Normal 3 3 5 4 4" xfId="12640"/>
    <cellStyle name="Normal 3 3 5 5" xfId="12641"/>
    <cellStyle name="Normal 3 3 5 5 2" xfId="12642"/>
    <cellStyle name="Normal 3 3 5 6" xfId="12643"/>
    <cellStyle name="Normal 3 3 5 7" xfId="12644"/>
    <cellStyle name="Normal 3 3 5 8" xfId="12645"/>
    <cellStyle name="Normal 3 3 6" xfId="12646"/>
    <cellStyle name="Normal 3 3 6 2" xfId="12647"/>
    <cellStyle name="Normal 3 3 6 2 2" xfId="12648"/>
    <cellStyle name="Normal 3 3 6 2 2 2" xfId="12649"/>
    <cellStyle name="Normal 3 3 6 2 2 2 2" xfId="12650"/>
    <cellStyle name="Normal 3 3 6 2 2 3" xfId="12651"/>
    <cellStyle name="Normal 3 3 6 2 2 4" xfId="12652"/>
    <cellStyle name="Normal 3 3 6 2 3" xfId="12653"/>
    <cellStyle name="Normal 3 3 6 2 3 2" xfId="12654"/>
    <cellStyle name="Normal 3 3 6 2 4" xfId="12655"/>
    <cellStyle name="Normal 3 3 6 2 5" xfId="12656"/>
    <cellStyle name="Normal 3 3 6 2 6" xfId="12657"/>
    <cellStyle name="Normal 3 3 6 3" xfId="12658"/>
    <cellStyle name="Normal 3 3 6 3 2" xfId="12659"/>
    <cellStyle name="Normal 3 3 6 3 2 2" xfId="12660"/>
    <cellStyle name="Normal 3 3 6 3 3" xfId="12661"/>
    <cellStyle name="Normal 3 3 6 3 4" xfId="12662"/>
    <cellStyle name="Normal 3 3 6 4" xfId="12663"/>
    <cellStyle name="Normal 3 3 6 4 2" xfId="12664"/>
    <cellStyle name="Normal 3 3 6 4 2 2" xfId="12665"/>
    <cellStyle name="Normal 3 3 6 4 3" xfId="12666"/>
    <cellStyle name="Normal 3 3 6 4 4" xfId="12667"/>
    <cellStyle name="Normal 3 3 6 5" xfId="12668"/>
    <cellStyle name="Normal 3 3 6 5 2" xfId="12669"/>
    <cellStyle name="Normal 3 3 6 6" xfId="12670"/>
    <cellStyle name="Normal 3 3 6 7" xfId="12671"/>
    <cellStyle name="Normal 3 3 6 8" xfId="12672"/>
    <cellStyle name="Normal 3 3 7" xfId="12673"/>
    <cellStyle name="Normal 3 3 7 2" xfId="12674"/>
    <cellStyle name="Normal 3 3 7 2 2" xfId="12675"/>
    <cellStyle name="Normal 3 3 7 2 2 2" xfId="12676"/>
    <cellStyle name="Normal 3 3 7 2 3" xfId="12677"/>
    <cellStyle name="Normal 3 3 7 2 4" xfId="12678"/>
    <cellStyle name="Normal 3 3 7 3" xfId="12679"/>
    <cellStyle name="Normal 3 3 7 3 2" xfId="12680"/>
    <cellStyle name="Normal 3 3 7 4" xfId="12681"/>
    <cellStyle name="Normal 3 3 7 5" xfId="12682"/>
    <cellStyle name="Normal 3 3 7 6" xfId="12683"/>
    <cellStyle name="Normal 3 3 8" xfId="12684"/>
    <cellStyle name="Normal 3 3 8 2" xfId="12685"/>
    <cellStyle name="Normal 3 3 8 2 2" xfId="12686"/>
    <cellStyle name="Normal 3 3 8 2 2 2" xfId="12687"/>
    <cellStyle name="Normal 3 3 8 2 3" xfId="12688"/>
    <cellStyle name="Normal 3 3 8 2 4" xfId="12689"/>
    <cellStyle name="Normal 3 3 8 3" xfId="12690"/>
    <cellStyle name="Normal 3 3 8 3 2" xfId="12691"/>
    <cellStyle name="Normal 3 3 8 4" xfId="12692"/>
    <cellStyle name="Normal 3 3 8 5" xfId="12693"/>
    <cellStyle name="Normal 3 3 8 6" xfId="12694"/>
    <cellStyle name="Normal 3 3 9" xfId="12695"/>
    <cellStyle name="Normal 3 3 9 2" xfId="12696"/>
    <cellStyle name="Normal 3 3 9 2 2" xfId="12697"/>
    <cellStyle name="Normal 3 3 9 3" xfId="12698"/>
    <cellStyle name="Normal 3 3 9 4" xfId="12699"/>
    <cellStyle name="Normal 3 3 9 5" xfId="12700"/>
    <cellStyle name="Normal 3 4" xfId="12701"/>
    <cellStyle name="Normal 3 4 10" xfId="12702"/>
    <cellStyle name="Normal 3 4 10 2" xfId="12703"/>
    <cellStyle name="Normal 3 4 10 2 2" xfId="12704"/>
    <cellStyle name="Normal 3 4 10 3" xfId="12705"/>
    <cellStyle name="Normal 3 4 10 4" xfId="12706"/>
    <cellStyle name="Normal 3 4 11" xfId="12707"/>
    <cellStyle name="Normal 3 4 11 2" xfId="12708"/>
    <cellStyle name="Normal 3 4 12" xfId="12709"/>
    <cellStyle name="Normal 3 4 13" xfId="12710"/>
    <cellStyle name="Normal 3 4 14" xfId="12711"/>
    <cellStyle name="Normal 3 4 15" xfId="12712"/>
    <cellStyle name="Normal 3 4 2" xfId="12713"/>
    <cellStyle name="Normal 3 4 2 10" xfId="12714"/>
    <cellStyle name="Normal 3 4 2 11" xfId="12715"/>
    <cellStyle name="Normal 3 4 2 2" xfId="12716"/>
    <cellStyle name="Normal 3 4 2 2 2" xfId="12717"/>
    <cellStyle name="Normal 3 4 2 2 2 2" xfId="12718"/>
    <cellStyle name="Normal 3 4 2 2 2 2 2" xfId="12719"/>
    <cellStyle name="Normal 3 4 2 2 2 3" xfId="12720"/>
    <cellStyle name="Normal 3 4 2 2 2 4" xfId="12721"/>
    <cellStyle name="Normal 3 4 2 2 3" xfId="12722"/>
    <cellStyle name="Normal 3 4 2 2 3 2" xfId="12723"/>
    <cellStyle name="Normal 3 4 2 2 3 2 2" xfId="12724"/>
    <cellStyle name="Normal 3 4 2 2 3 3" xfId="12725"/>
    <cellStyle name="Normal 3 4 2 2 3 4" xfId="12726"/>
    <cellStyle name="Normal 3 4 2 2 4" xfId="12727"/>
    <cellStyle name="Normal 3 4 2 2 4 2" xfId="12728"/>
    <cellStyle name="Normal 3 4 2 2 5" xfId="12729"/>
    <cellStyle name="Normal 3 4 2 2 6" xfId="12730"/>
    <cellStyle name="Normal 3 4 2 2 7" xfId="12731"/>
    <cellStyle name="Normal 3 4 2 3" xfId="12732"/>
    <cellStyle name="Normal 3 4 2 3 2" xfId="12733"/>
    <cellStyle name="Normal 3 4 2 3 2 2" xfId="12734"/>
    <cellStyle name="Normal 3 4 2 3 3" xfId="12735"/>
    <cellStyle name="Normal 3 4 2 3 4" xfId="12736"/>
    <cellStyle name="Normal 3 4 2 4" xfId="12737"/>
    <cellStyle name="Normal 3 4 2 4 2" xfId="12738"/>
    <cellStyle name="Normal 3 4 2 4 2 2" xfId="12739"/>
    <cellStyle name="Normal 3 4 2 4 3" xfId="12740"/>
    <cellStyle name="Normal 3 4 2 4 4" xfId="12741"/>
    <cellStyle name="Normal 3 4 2 5" xfId="12742"/>
    <cellStyle name="Normal 3 4 2 5 2" xfId="12743"/>
    <cellStyle name="Normal 3 4 2 5 2 2" xfId="12744"/>
    <cellStyle name="Normal 3 4 2 5 3" xfId="12745"/>
    <cellStyle name="Normal 3 4 2 5 4" xfId="12746"/>
    <cellStyle name="Normal 3 4 2 6" xfId="12747"/>
    <cellStyle name="Normal 3 4 2 6 2" xfId="12748"/>
    <cellStyle name="Normal 3 4 2 6 2 2" xfId="12749"/>
    <cellStyle name="Normal 3 4 2 6 3" xfId="12750"/>
    <cellStyle name="Normal 3 4 2 6 4" xfId="12751"/>
    <cellStyle name="Normal 3 4 2 7" xfId="12752"/>
    <cellStyle name="Normal 3 4 2 7 2" xfId="12753"/>
    <cellStyle name="Normal 3 4 2 8" xfId="12754"/>
    <cellStyle name="Normal 3 4 2 9" xfId="12755"/>
    <cellStyle name="Normal 3 4 3" xfId="12756"/>
    <cellStyle name="Normal 3 4 3 2" xfId="12757"/>
    <cellStyle name="Normal 3 4 3 2 2" xfId="12758"/>
    <cellStyle name="Normal 3 4 3 2 2 2" xfId="12759"/>
    <cellStyle name="Normal 3 4 3 2 2 2 2" xfId="12760"/>
    <cellStyle name="Normal 3 4 3 2 2 3" xfId="12761"/>
    <cellStyle name="Normal 3 4 3 2 2 4" xfId="12762"/>
    <cellStyle name="Normal 3 4 3 2 3" xfId="12763"/>
    <cellStyle name="Normal 3 4 3 2 3 2" xfId="12764"/>
    <cellStyle name="Normal 3 4 3 2 3 2 2" xfId="12765"/>
    <cellStyle name="Normal 3 4 3 2 3 3" xfId="12766"/>
    <cellStyle name="Normal 3 4 3 2 3 4" xfId="12767"/>
    <cellStyle name="Normal 3 4 3 2 4" xfId="12768"/>
    <cellStyle name="Normal 3 4 3 2 4 2" xfId="12769"/>
    <cellStyle name="Normal 3 4 3 2 5" xfId="12770"/>
    <cellStyle name="Normal 3 4 3 2 6" xfId="12771"/>
    <cellStyle name="Normal 3 4 3 2 7" xfId="12772"/>
    <cellStyle name="Normal 3 4 3 3" xfId="12773"/>
    <cellStyle name="Normal 3 4 3 3 2" xfId="12774"/>
    <cellStyle name="Normal 3 4 3 3 2 2" xfId="12775"/>
    <cellStyle name="Normal 3 4 3 3 3" xfId="12776"/>
    <cellStyle name="Normal 3 4 3 3 4" xfId="12777"/>
    <cellStyle name="Normal 3 4 3 4" xfId="12778"/>
    <cellStyle name="Normal 3 4 3 4 2" xfId="12779"/>
    <cellStyle name="Normal 3 4 3 4 2 2" xfId="12780"/>
    <cellStyle name="Normal 3 4 3 4 3" xfId="12781"/>
    <cellStyle name="Normal 3 4 3 4 4" xfId="12782"/>
    <cellStyle name="Normal 3 4 3 5" xfId="12783"/>
    <cellStyle name="Normal 3 4 3 5 2" xfId="12784"/>
    <cellStyle name="Normal 3 4 3 6" xfId="12785"/>
    <cellStyle name="Normal 3 4 3 7" xfId="12786"/>
    <cellStyle name="Normal 3 4 3 8" xfId="12787"/>
    <cellStyle name="Normal 3 4 4" xfId="12788"/>
    <cellStyle name="Normal 3 4 4 2" xfId="12789"/>
    <cellStyle name="Normal 3 4 4 2 2" xfId="12790"/>
    <cellStyle name="Normal 3 4 4 2 2 2" xfId="12791"/>
    <cellStyle name="Normal 3 4 4 2 2 2 2" xfId="12792"/>
    <cellStyle name="Normal 3 4 4 2 2 3" xfId="12793"/>
    <cellStyle name="Normal 3 4 4 2 2 4" xfId="12794"/>
    <cellStyle name="Normal 3 4 4 2 3" xfId="12795"/>
    <cellStyle name="Normal 3 4 4 2 3 2" xfId="12796"/>
    <cellStyle name="Normal 3 4 4 2 3 2 2" xfId="12797"/>
    <cellStyle name="Normal 3 4 4 2 3 3" xfId="12798"/>
    <cellStyle name="Normal 3 4 4 2 3 4" xfId="12799"/>
    <cellStyle name="Normal 3 4 4 2 4" xfId="12800"/>
    <cellStyle name="Normal 3 4 4 2 4 2" xfId="12801"/>
    <cellStyle name="Normal 3 4 4 2 5" xfId="12802"/>
    <cellStyle name="Normal 3 4 4 2 6" xfId="12803"/>
    <cellStyle name="Normal 3 4 4 2 7" xfId="12804"/>
    <cellStyle name="Normal 3 4 4 3" xfId="12805"/>
    <cellStyle name="Normal 3 4 4 3 2" xfId="12806"/>
    <cellStyle name="Normal 3 4 4 3 2 2" xfId="12807"/>
    <cellStyle name="Normal 3 4 4 3 3" xfId="12808"/>
    <cellStyle name="Normal 3 4 4 3 4" xfId="12809"/>
    <cellStyle name="Normal 3 4 4 4" xfId="12810"/>
    <cellStyle name="Normal 3 4 4 4 2" xfId="12811"/>
    <cellStyle name="Normal 3 4 4 4 2 2" xfId="12812"/>
    <cellStyle name="Normal 3 4 4 4 3" xfId="12813"/>
    <cellStyle name="Normal 3 4 4 4 4" xfId="12814"/>
    <cellStyle name="Normal 3 4 4 5" xfId="12815"/>
    <cellStyle name="Normal 3 4 4 5 2" xfId="12816"/>
    <cellStyle name="Normal 3 4 4 6" xfId="12817"/>
    <cellStyle name="Normal 3 4 4 7" xfId="12818"/>
    <cellStyle name="Normal 3 4 4 8" xfId="12819"/>
    <cellStyle name="Normal 3 4 5" xfId="12820"/>
    <cellStyle name="Normal 3 4 5 2" xfId="12821"/>
    <cellStyle name="Normal 3 4 5 2 2" xfId="12822"/>
    <cellStyle name="Normal 3 4 5 2 2 2" xfId="12823"/>
    <cellStyle name="Normal 3 4 5 2 2 2 2" xfId="12824"/>
    <cellStyle name="Normal 3 4 5 2 2 3" xfId="12825"/>
    <cellStyle name="Normal 3 4 5 2 2 4" xfId="12826"/>
    <cellStyle name="Normal 3 4 5 2 3" xfId="12827"/>
    <cellStyle name="Normal 3 4 5 2 3 2" xfId="12828"/>
    <cellStyle name="Normal 3 4 5 2 4" xfId="12829"/>
    <cellStyle name="Normal 3 4 5 2 5" xfId="12830"/>
    <cellStyle name="Normal 3 4 5 2 6" xfId="12831"/>
    <cellStyle name="Normal 3 4 5 3" xfId="12832"/>
    <cellStyle name="Normal 3 4 5 3 2" xfId="12833"/>
    <cellStyle name="Normal 3 4 5 3 2 2" xfId="12834"/>
    <cellStyle name="Normal 3 4 5 3 3" xfId="12835"/>
    <cellStyle name="Normal 3 4 5 3 4" xfId="12836"/>
    <cellStyle name="Normal 3 4 5 4" xfId="12837"/>
    <cellStyle name="Normal 3 4 5 4 2" xfId="12838"/>
    <cellStyle name="Normal 3 4 5 4 2 2" xfId="12839"/>
    <cellStyle name="Normal 3 4 5 4 3" xfId="12840"/>
    <cellStyle name="Normal 3 4 5 4 4" xfId="12841"/>
    <cellStyle name="Normal 3 4 5 5" xfId="12842"/>
    <cellStyle name="Normal 3 4 5 5 2" xfId="12843"/>
    <cellStyle name="Normal 3 4 5 6" xfId="12844"/>
    <cellStyle name="Normal 3 4 5 7" xfId="12845"/>
    <cellStyle name="Normal 3 4 5 8" xfId="12846"/>
    <cellStyle name="Normal 3 4 6" xfId="12847"/>
    <cellStyle name="Normal 3 4 6 2" xfId="12848"/>
    <cellStyle name="Normal 3 4 6 2 2" xfId="12849"/>
    <cellStyle name="Normal 3 4 6 2 2 2" xfId="12850"/>
    <cellStyle name="Normal 3 4 6 2 2 2 2" xfId="12851"/>
    <cellStyle name="Normal 3 4 6 2 2 3" xfId="12852"/>
    <cellStyle name="Normal 3 4 6 2 2 4" xfId="12853"/>
    <cellStyle name="Normal 3 4 6 2 3" xfId="12854"/>
    <cellStyle name="Normal 3 4 6 2 3 2" xfId="12855"/>
    <cellStyle name="Normal 3 4 6 2 4" xfId="12856"/>
    <cellStyle name="Normal 3 4 6 2 5" xfId="12857"/>
    <cellStyle name="Normal 3 4 6 2 6" xfId="12858"/>
    <cellStyle name="Normal 3 4 6 3" xfId="12859"/>
    <cellStyle name="Normal 3 4 6 3 2" xfId="12860"/>
    <cellStyle name="Normal 3 4 6 3 2 2" xfId="12861"/>
    <cellStyle name="Normal 3 4 6 3 3" xfId="12862"/>
    <cellStyle name="Normal 3 4 6 3 4" xfId="12863"/>
    <cellStyle name="Normal 3 4 6 4" xfId="12864"/>
    <cellStyle name="Normal 3 4 6 4 2" xfId="12865"/>
    <cellStyle name="Normal 3 4 6 4 2 2" xfId="12866"/>
    <cellStyle name="Normal 3 4 6 4 3" xfId="12867"/>
    <cellStyle name="Normal 3 4 6 4 4" xfId="12868"/>
    <cellStyle name="Normal 3 4 6 5" xfId="12869"/>
    <cellStyle name="Normal 3 4 6 5 2" xfId="12870"/>
    <cellStyle name="Normal 3 4 6 6" xfId="12871"/>
    <cellStyle name="Normal 3 4 6 7" xfId="12872"/>
    <cellStyle name="Normal 3 4 6 8" xfId="12873"/>
    <cellStyle name="Normal 3 4 7" xfId="12874"/>
    <cellStyle name="Normal 3 4 7 2" xfId="12875"/>
    <cellStyle name="Normal 3 4 7 2 2" xfId="12876"/>
    <cellStyle name="Normal 3 4 7 2 2 2" xfId="12877"/>
    <cellStyle name="Normal 3 4 7 2 3" xfId="12878"/>
    <cellStyle name="Normal 3 4 7 2 4" xfId="12879"/>
    <cellStyle name="Normal 3 4 7 3" xfId="12880"/>
    <cellStyle name="Normal 3 4 7 3 2" xfId="12881"/>
    <cellStyle name="Normal 3 4 7 4" xfId="12882"/>
    <cellStyle name="Normal 3 4 7 5" xfId="12883"/>
    <cellStyle name="Normal 3 4 7 6" xfId="12884"/>
    <cellStyle name="Normal 3 4 8" xfId="12885"/>
    <cellStyle name="Normal 3 4 8 2" xfId="12886"/>
    <cellStyle name="Normal 3 4 8 2 2" xfId="12887"/>
    <cellStyle name="Normal 3 4 8 2 2 2" xfId="12888"/>
    <cellStyle name="Normal 3 4 8 2 3" xfId="12889"/>
    <cellStyle name="Normal 3 4 8 2 4" xfId="12890"/>
    <cellStyle name="Normal 3 4 8 3" xfId="12891"/>
    <cellStyle name="Normal 3 4 8 3 2" xfId="12892"/>
    <cellStyle name="Normal 3 4 8 4" xfId="12893"/>
    <cellStyle name="Normal 3 4 8 5" xfId="12894"/>
    <cellStyle name="Normal 3 4 8 6" xfId="12895"/>
    <cellStyle name="Normal 3 4 9" xfId="12896"/>
    <cellStyle name="Normal 3 4 9 2" xfId="12897"/>
    <cellStyle name="Normal 3 4 9 2 2" xfId="12898"/>
    <cellStyle name="Normal 3 4 9 3" xfId="12899"/>
    <cellStyle name="Normal 3 4 9 4" xfId="12900"/>
    <cellStyle name="Normal 3 4 9 5" xfId="12901"/>
    <cellStyle name="Normal 3 5" xfId="12902"/>
    <cellStyle name="Normal 3 5 10" xfId="12903"/>
    <cellStyle name="Normal 3 5 10 2" xfId="12904"/>
    <cellStyle name="Normal 3 5 11" xfId="12905"/>
    <cellStyle name="Normal 3 5 12" xfId="12906"/>
    <cellStyle name="Normal 3 5 13" xfId="12907"/>
    <cellStyle name="Normal 3 5 14" xfId="12908"/>
    <cellStyle name="Normal 3 5 2" xfId="12909"/>
    <cellStyle name="Normal 3 5 2 2" xfId="12910"/>
    <cellStyle name="Normal 3 5 2 2 2" xfId="12911"/>
    <cellStyle name="Normal 3 5 2 2 2 2" xfId="12912"/>
    <cellStyle name="Normal 3 5 2 2 2 2 2" xfId="12913"/>
    <cellStyle name="Normal 3 5 2 2 2 3" xfId="12914"/>
    <cellStyle name="Normal 3 5 2 2 2 4" xfId="12915"/>
    <cellStyle name="Normal 3 5 2 2 3" xfId="12916"/>
    <cellStyle name="Normal 3 5 2 2 3 2" xfId="12917"/>
    <cellStyle name="Normal 3 5 2 2 3 2 2" xfId="12918"/>
    <cellStyle name="Normal 3 5 2 2 3 3" xfId="12919"/>
    <cellStyle name="Normal 3 5 2 2 3 4" xfId="12920"/>
    <cellStyle name="Normal 3 5 2 2 4" xfId="12921"/>
    <cellStyle name="Normal 3 5 2 2 4 2" xfId="12922"/>
    <cellStyle name="Normal 3 5 2 2 5" xfId="12923"/>
    <cellStyle name="Normal 3 5 2 2 6" xfId="12924"/>
    <cellStyle name="Normal 3 5 2 2 7" xfId="12925"/>
    <cellStyle name="Normal 3 5 2 3" xfId="12926"/>
    <cellStyle name="Normal 3 5 2 3 2" xfId="12927"/>
    <cellStyle name="Normal 3 5 2 3 2 2" xfId="12928"/>
    <cellStyle name="Normal 3 5 2 3 3" xfId="12929"/>
    <cellStyle name="Normal 3 5 2 3 4" xfId="12930"/>
    <cellStyle name="Normal 3 5 2 4" xfId="12931"/>
    <cellStyle name="Normal 3 5 2 4 2" xfId="12932"/>
    <cellStyle name="Normal 3 5 2 4 2 2" xfId="12933"/>
    <cellStyle name="Normal 3 5 2 4 3" xfId="12934"/>
    <cellStyle name="Normal 3 5 2 4 4" xfId="12935"/>
    <cellStyle name="Normal 3 5 2 5" xfId="12936"/>
    <cellStyle name="Normal 3 5 2 5 2" xfId="12937"/>
    <cellStyle name="Normal 3 5 2 6" xfId="12938"/>
    <cellStyle name="Normal 3 5 2 7" xfId="12939"/>
    <cellStyle name="Normal 3 5 2 8" xfId="12940"/>
    <cellStyle name="Normal 3 5 2 9" xfId="12941"/>
    <cellStyle name="Normal 3 5 3" xfId="12942"/>
    <cellStyle name="Normal 3 5 3 2" xfId="12943"/>
    <cellStyle name="Normal 3 5 3 2 2" xfId="12944"/>
    <cellStyle name="Normal 3 5 3 2 2 2" xfId="12945"/>
    <cellStyle name="Normal 3 5 3 2 2 2 2" xfId="12946"/>
    <cellStyle name="Normal 3 5 3 2 2 3" xfId="12947"/>
    <cellStyle name="Normal 3 5 3 2 2 4" xfId="12948"/>
    <cellStyle name="Normal 3 5 3 2 3" xfId="12949"/>
    <cellStyle name="Normal 3 5 3 2 3 2" xfId="12950"/>
    <cellStyle name="Normal 3 5 3 2 3 2 2" xfId="12951"/>
    <cellStyle name="Normal 3 5 3 2 3 3" xfId="12952"/>
    <cellStyle name="Normal 3 5 3 2 3 4" xfId="12953"/>
    <cellStyle name="Normal 3 5 3 2 4" xfId="12954"/>
    <cellStyle name="Normal 3 5 3 2 4 2" xfId="12955"/>
    <cellStyle name="Normal 3 5 3 2 5" xfId="12956"/>
    <cellStyle name="Normal 3 5 3 2 6" xfId="12957"/>
    <cellStyle name="Normal 3 5 3 2 7" xfId="12958"/>
    <cellStyle name="Normal 3 5 3 3" xfId="12959"/>
    <cellStyle name="Normal 3 5 3 3 2" xfId="12960"/>
    <cellStyle name="Normal 3 5 3 3 2 2" xfId="12961"/>
    <cellStyle name="Normal 3 5 3 3 3" xfId="12962"/>
    <cellStyle name="Normal 3 5 3 3 4" xfId="12963"/>
    <cellStyle name="Normal 3 5 3 4" xfId="12964"/>
    <cellStyle name="Normal 3 5 3 4 2" xfId="12965"/>
    <cellStyle name="Normal 3 5 3 4 2 2" xfId="12966"/>
    <cellStyle name="Normal 3 5 3 4 3" xfId="12967"/>
    <cellStyle name="Normal 3 5 3 4 4" xfId="12968"/>
    <cellStyle name="Normal 3 5 3 5" xfId="12969"/>
    <cellStyle name="Normal 3 5 3 5 2" xfId="12970"/>
    <cellStyle name="Normal 3 5 3 6" xfId="12971"/>
    <cellStyle name="Normal 3 5 3 7" xfId="12972"/>
    <cellStyle name="Normal 3 5 3 8" xfId="12973"/>
    <cellStyle name="Normal 3 5 4" xfId="12974"/>
    <cellStyle name="Normal 3 5 4 2" xfId="12975"/>
    <cellStyle name="Normal 3 5 4 2 2" xfId="12976"/>
    <cellStyle name="Normal 3 5 4 2 2 2" xfId="12977"/>
    <cellStyle name="Normal 3 5 4 2 2 2 2" xfId="12978"/>
    <cellStyle name="Normal 3 5 4 2 2 3" xfId="12979"/>
    <cellStyle name="Normal 3 5 4 2 2 4" xfId="12980"/>
    <cellStyle name="Normal 3 5 4 2 3" xfId="12981"/>
    <cellStyle name="Normal 3 5 4 2 3 2" xfId="12982"/>
    <cellStyle name="Normal 3 5 4 2 4" xfId="12983"/>
    <cellStyle name="Normal 3 5 4 2 5" xfId="12984"/>
    <cellStyle name="Normal 3 5 4 2 6" xfId="12985"/>
    <cellStyle name="Normal 3 5 4 3" xfId="12986"/>
    <cellStyle name="Normal 3 5 4 3 2" xfId="12987"/>
    <cellStyle name="Normal 3 5 4 3 2 2" xfId="12988"/>
    <cellStyle name="Normal 3 5 4 3 3" xfId="12989"/>
    <cellStyle name="Normal 3 5 4 3 4" xfId="12990"/>
    <cellStyle name="Normal 3 5 4 4" xfId="12991"/>
    <cellStyle name="Normal 3 5 4 4 2" xfId="12992"/>
    <cellStyle name="Normal 3 5 4 4 2 2" xfId="12993"/>
    <cellStyle name="Normal 3 5 4 4 3" xfId="12994"/>
    <cellStyle name="Normal 3 5 4 4 4" xfId="12995"/>
    <cellStyle name="Normal 3 5 4 5" xfId="12996"/>
    <cellStyle name="Normal 3 5 4 5 2" xfId="12997"/>
    <cellStyle name="Normal 3 5 4 6" xfId="12998"/>
    <cellStyle name="Normal 3 5 4 7" xfId="12999"/>
    <cellStyle name="Normal 3 5 4 8" xfId="13000"/>
    <cellStyle name="Normal 3 5 5" xfId="13001"/>
    <cellStyle name="Normal 3 5 5 2" xfId="13002"/>
    <cellStyle name="Normal 3 5 5 2 2" xfId="13003"/>
    <cellStyle name="Normal 3 5 5 2 2 2" xfId="13004"/>
    <cellStyle name="Normal 3 5 5 2 2 2 2" xfId="13005"/>
    <cellStyle name="Normal 3 5 5 2 2 3" xfId="13006"/>
    <cellStyle name="Normal 3 5 5 2 2 4" xfId="13007"/>
    <cellStyle name="Normal 3 5 5 2 3" xfId="13008"/>
    <cellStyle name="Normal 3 5 5 2 3 2" xfId="13009"/>
    <cellStyle name="Normal 3 5 5 2 4" xfId="13010"/>
    <cellStyle name="Normal 3 5 5 2 5" xfId="13011"/>
    <cellStyle name="Normal 3 5 5 2 6" xfId="13012"/>
    <cellStyle name="Normal 3 5 5 3" xfId="13013"/>
    <cellStyle name="Normal 3 5 5 3 2" xfId="13014"/>
    <cellStyle name="Normal 3 5 5 3 2 2" xfId="13015"/>
    <cellStyle name="Normal 3 5 5 3 3" xfId="13016"/>
    <cellStyle name="Normal 3 5 5 3 4" xfId="13017"/>
    <cellStyle name="Normal 3 5 5 4" xfId="13018"/>
    <cellStyle name="Normal 3 5 5 4 2" xfId="13019"/>
    <cellStyle name="Normal 3 5 5 4 2 2" xfId="13020"/>
    <cellStyle name="Normal 3 5 5 4 3" xfId="13021"/>
    <cellStyle name="Normal 3 5 5 4 4" xfId="13022"/>
    <cellStyle name="Normal 3 5 5 5" xfId="13023"/>
    <cellStyle name="Normal 3 5 5 5 2" xfId="13024"/>
    <cellStyle name="Normal 3 5 5 6" xfId="13025"/>
    <cellStyle name="Normal 3 5 5 7" xfId="13026"/>
    <cellStyle name="Normal 3 5 5 8" xfId="13027"/>
    <cellStyle name="Normal 3 5 6" xfId="13028"/>
    <cellStyle name="Normal 3 5 6 2" xfId="13029"/>
    <cellStyle name="Normal 3 5 6 2 2" xfId="13030"/>
    <cellStyle name="Normal 3 5 6 2 2 2" xfId="13031"/>
    <cellStyle name="Normal 3 5 6 2 3" xfId="13032"/>
    <cellStyle name="Normal 3 5 6 2 4" xfId="13033"/>
    <cellStyle name="Normal 3 5 6 3" xfId="13034"/>
    <cellStyle name="Normal 3 5 6 3 2" xfId="13035"/>
    <cellStyle name="Normal 3 5 6 4" xfId="13036"/>
    <cellStyle name="Normal 3 5 6 5" xfId="13037"/>
    <cellStyle name="Normal 3 5 6 6" xfId="13038"/>
    <cellStyle name="Normal 3 5 7" xfId="13039"/>
    <cellStyle name="Normal 3 5 7 2" xfId="13040"/>
    <cellStyle name="Normal 3 5 7 2 2" xfId="13041"/>
    <cellStyle name="Normal 3 5 7 2 2 2" xfId="13042"/>
    <cellStyle name="Normal 3 5 7 2 3" xfId="13043"/>
    <cellStyle name="Normal 3 5 7 2 4" xfId="13044"/>
    <cellStyle name="Normal 3 5 7 3" xfId="13045"/>
    <cellStyle name="Normal 3 5 7 3 2" xfId="13046"/>
    <cellStyle name="Normal 3 5 7 4" xfId="13047"/>
    <cellStyle name="Normal 3 5 7 5" xfId="13048"/>
    <cellStyle name="Normal 3 5 7 6" xfId="13049"/>
    <cellStyle name="Normal 3 5 8" xfId="13050"/>
    <cellStyle name="Normal 3 5 8 2" xfId="13051"/>
    <cellStyle name="Normal 3 5 8 2 2" xfId="13052"/>
    <cellStyle name="Normal 3 5 8 3" xfId="13053"/>
    <cellStyle name="Normal 3 5 8 4" xfId="13054"/>
    <cellStyle name="Normal 3 5 8 5" xfId="13055"/>
    <cellStyle name="Normal 3 5 9" xfId="13056"/>
    <cellStyle name="Normal 3 5 9 2" xfId="13057"/>
    <cellStyle name="Normal 3 5 9 2 2" xfId="13058"/>
    <cellStyle name="Normal 3 5 9 3" xfId="13059"/>
    <cellStyle name="Normal 3 5 9 4" xfId="13060"/>
    <cellStyle name="Normal 3 6" xfId="13061"/>
    <cellStyle name="Normal 3 6 2" xfId="13062"/>
    <cellStyle name="Normal 3 6 2 2" xfId="13063"/>
    <cellStyle name="Normal 3 6 2 2 2" xfId="13064"/>
    <cellStyle name="Normal 3 6 2 2 2 2" xfId="13065"/>
    <cellStyle name="Normal 3 6 2 2 3" xfId="13066"/>
    <cellStyle name="Normal 3 6 2 2 4" xfId="13067"/>
    <cellStyle name="Normal 3 6 2 3" xfId="13068"/>
    <cellStyle name="Normal 3 6 2 3 2" xfId="13069"/>
    <cellStyle name="Normal 3 6 2 3 2 2" xfId="13070"/>
    <cellStyle name="Normal 3 6 2 3 3" xfId="13071"/>
    <cellStyle name="Normal 3 6 2 3 4" xfId="13072"/>
    <cellStyle name="Normal 3 6 2 4" xfId="13073"/>
    <cellStyle name="Normal 3 6 2 4 2" xfId="13074"/>
    <cellStyle name="Normal 3 6 2 5" xfId="13075"/>
    <cellStyle name="Normal 3 6 2 6" xfId="13076"/>
    <cellStyle name="Normal 3 6 2 7" xfId="13077"/>
    <cellStyle name="Normal 3 6 2 8" xfId="13078"/>
    <cellStyle name="Normal 3 6 3" xfId="13079"/>
    <cellStyle name="Normal 3 6 3 2" xfId="13080"/>
    <cellStyle name="Normal 3 6 3 2 2" xfId="13081"/>
    <cellStyle name="Normal 3 6 3 3" xfId="13082"/>
    <cellStyle name="Normal 3 6 3 4" xfId="13083"/>
    <cellStyle name="Normal 3 6 4" xfId="13084"/>
    <cellStyle name="Normal 3 6 4 2" xfId="13085"/>
    <cellStyle name="Normal 3 6 4 2 2" xfId="13086"/>
    <cellStyle name="Normal 3 6 4 3" xfId="13087"/>
    <cellStyle name="Normal 3 6 4 4" xfId="13088"/>
    <cellStyle name="Normal 3 6 5" xfId="13089"/>
    <cellStyle name="Normal 3 6 5 2" xfId="13090"/>
    <cellStyle name="Normal 3 6 6" xfId="13091"/>
    <cellStyle name="Normal 3 6 7" xfId="13092"/>
    <cellStyle name="Normal 3 6 8" xfId="13093"/>
    <cellStyle name="Normal 3 6 9" xfId="13094"/>
    <cellStyle name="Normal 3 7" xfId="13095"/>
    <cellStyle name="Normal 3 7 2" xfId="13096"/>
    <cellStyle name="Normal 3 7 2 2" xfId="13097"/>
    <cellStyle name="Normal 3 7 2 2 2" xfId="13098"/>
    <cellStyle name="Normal 3 7 2 2 2 2" xfId="13099"/>
    <cellStyle name="Normal 3 7 2 2 3" xfId="13100"/>
    <cellStyle name="Normal 3 7 2 2 4" xfId="13101"/>
    <cellStyle name="Normal 3 7 2 3" xfId="13102"/>
    <cellStyle name="Normal 3 7 2 3 2" xfId="13103"/>
    <cellStyle name="Normal 3 7 2 3 2 2" xfId="13104"/>
    <cellStyle name="Normal 3 7 2 3 3" xfId="13105"/>
    <cellStyle name="Normal 3 7 2 3 4" xfId="13106"/>
    <cellStyle name="Normal 3 7 2 4" xfId="13107"/>
    <cellStyle name="Normal 3 7 2 4 2" xfId="13108"/>
    <cellStyle name="Normal 3 7 2 5" xfId="13109"/>
    <cellStyle name="Normal 3 7 2 6" xfId="13110"/>
    <cellStyle name="Normal 3 7 2 7" xfId="13111"/>
    <cellStyle name="Normal 3 7 3" xfId="13112"/>
    <cellStyle name="Normal 3 7 3 2" xfId="13113"/>
    <cellStyle name="Normal 3 7 3 2 2" xfId="13114"/>
    <cellStyle name="Normal 3 7 3 3" xfId="13115"/>
    <cellStyle name="Normal 3 7 3 4" xfId="13116"/>
    <cellStyle name="Normal 3 7 4" xfId="13117"/>
    <cellStyle name="Normal 3 7 4 2" xfId="13118"/>
    <cellStyle name="Normal 3 7 4 2 2" xfId="13119"/>
    <cellStyle name="Normal 3 7 4 3" xfId="13120"/>
    <cellStyle name="Normal 3 7 4 4" xfId="13121"/>
    <cellStyle name="Normal 3 7 5" xfId="13122"/>
    <cellStyle name="Normal 3 7 5 2" xfId="13123"/>
    <cellStyle name="Normal 3 7 6" xfId="13124"/>
    <cellStyle name="Normal 3 7 7" xfId="13125"/>
    <cellStyle name="Normal 3 7 8" xfId="13126"/>
    <cellStyle name="Normal 3 7 9" xfId="13127"/>
    <cellStyle name="Normal 3 8" xfId="13128"/>
    <cellStyle name="Normal 3 8 2" xfId="13129"/>
    <cellStyle name="Normal 3 8 2 2" xfId="13130"/>
    <cellStyle name="Normal 3 8 2 2 2" xfId="13131"/>
    <cellStyle name="Normal 3 8 2 2 2 2" xfId="13132"/>
    <cellStyle name="Normal 3 8 2 2 3" xfId="13133"/>
    <cellStyle name="Normal 3 8 2 2 4" xfId="13134"/>
    <cellStyle name="Normal 3 8 2 3" xfId="13135"/>
    <cellStyle name="Normal 3 8 2 3 2" xfId="13136"/>
    <cellStyle name="Normal 3 8 2 4" xfId="13137"/>
    <cellStyle name="Normal 3 8 2 5" xfId="13138"/>
    <cellStyle name="Normal 3 8 2 6" xfId="13139"/>
    <cellStyle name="Normal 3 8 3" xfId="13140"/>
    <cellStyle name="Normal 3 8 3 2" xfId="13141"/>
    <cellStyle name="Normal 3 8 3 2 2" xfId="13142"/>
    <cellStyle name="Normal 3 8 3 3" xfId="13143"/>
    <cellStyle name="Normal 3 8 3 4" xfId="13144"/>
    <cellStyle name="Normal 3 8 4" xfId="13145"/>
    <cellStyle name="Normal 3 8 4 2" xfId="13146"/>
    <cellStyle name="Normal 3 8 4 2 2" xfId="13147"/>
    <cellStyle name="Normal 3 8 4 3" xfId="13148"/>
    <cellStyle name="Normal 3 8 4 4" xfId="13149"/>
    <cellStyle name="Normal 3 8 5" xfId="13150"/>
    <cellStyle name="Normal 3 8 5 2" xfId="13151"/>
    <cellStyle name="Normal 3 8 6" xfId="13152"/>
    <cellStyle name="Normal 3 8 7" xfId="13153"/>
    <cellStyle name="Normal 3 8 8" xfId="13154"/>
    <cellStyle name="Normal 3 8 9" xfId="13155"/>
    <cellStyle name="Normal 3 9" xfId="13156"/>
    <cellStyle name="Normal 3 9 2" xfId="13157"/>
    <cellStyle name="Normal 3 9 2 2" xfId="13158"/>
    <cellStyle name="Normal 3 9 2 2 2" xfId="13159"/>
    <cellStyle name="Normal 3 9 2 2 2 2" xfId="13160"/>
    <cellStyle name="Normal 3 9 2 2 3" xfId="13161"/>
    <cellStyle name="Normal 3 9 2 2 4" xfId="13162"/>
    <cellStyle name="Normal 3 9 2 3" xfId="13163"/>
    <cellStyle name="Normal 3 9 2 3 2" xfId="13164"/>
    <cellStyle name="Normal 3 9 2 4" xfId="13165"/>
    <cellStyle name="Normal 3 9 2 5" xfId="13166"/>
    <cellStyle name="Normal 3 9 2 6" xfId="13167"/>
    <cellStyle name="Normal 3 9 3" xfId="13168"/>
    <cellStyle name="Normal 3 9 3 2" xfId="13169"/>
    <cellStyle name="Normal 3 9 3 2 2" xfId="13170"/>
    <cellStyle name="Normal 3 9 3 3" xfId="13171"/>
    <cellStyle name="Normal 3 9 3 4" xfId="13172"/>
    <cellStyle name="Normal 3 9 4" xfId="13173"/>
    <cellStyle name="Normal 3 9 4 2" xfId="13174"/>
    <cellStyle name="Normal 3 9 4 2 2" xfId="13175"/>
    <cellStyle name="Normal 3 9 4 3" xfId="13176"/>
    <cellStyle name="Normal 3 9 4 4" xfId="13177"/>
    <cellStyle name="Normal 3 9 5" xfId="13178"/>
    <cellStyle name="Normal 3 9 5 2" xfId="13179"/>
    <cellStyle name="Normal 3 9 6" xfId="13180"/>
    <cellStyle name="Normal 3 9 7" xfId="13181"/>
    <cellStyle name="Normal 3 9 8" xfId="13182"/>
    <cellStyle name="Normal 3 9 9" xfId="13183"/>
    <cellStyle name="Normal 30" xfId="13184"/>
    <cellStyle name="Normal 30 10" xfId="13185"/>
    <cellStyle name="Normal 30 10 2" xfId="13186"/>
    <cellStyle name="Normal 30 10 2 2" xfId="13187"/>
    <cellStyle name="Normal 30 10 3" xfId="13188"/>
    <cellStyle name="Normal 30 10 4" xfId="13189"/>
    <cellStyle name="Normal 30 11" xfId="13190"/>
    <cellStyle name="Normal 30 11 2" xfId="13191"/>
    <cellStyle name="Normal 30 12" xfId="13192"/>
    <cellStyle name="Normal 30 13" xfId="13193"/>
    <cellStyle name="Normal 30 14" xfId="13194"/>
    <cellStyle name="Normal 30 15" xfId="13195"/>
    <cellStyle name="Normal 30 2" xfId="13196"/>
    <cellStyle name="Normal 30 2 10" xfId="13197"/>
    <cellStyle name="Normal 30 2 2" xfId="13198"/>
    <cellStyle name="Normal 30 2 2 2" xfId="13199"/>
    <cellStyle name="Normal 30 2 2 2 2" xfId="13200"/>
    <cellStyle name="Normal 30 2 2 2 2 2" xfId="13201"/>
    <cellStyle name="Normal 30 2 2 2 3" xfId="13202"/>
    <cellStyle name="Normal 30 2 2 2 4" xfId="13203"/>
    <cellStyle name="Normal 30 2 2 3" xfId="13204"/>
    <cellStyle name="Normal 30 2 2 3 2" xfId="13205"/>
    <cellStyle name="Normal 30 2 2 3 2 2" xfId="13206"/>
    <cellStyle name="Normal 30 2 2 3 3" xfId="13207"/>
    <cellStyle name="Normal 30 2 2 3 4" xfId="13208"/>
    <cellStyle name="Normal 30 2 2 4" xfId="13209"/>
    <cellStyle name="Normal 30 2 2 4 2" xfId="13210"/>
    <cellStyle name="Normal 30 2 2 5" xfId="13211"/>
    <cellStyle name="Normal 30 2 2 6" xfId="13212"/>
    <cellStyle name="Normal 30 2 2 7" xfId="13213"/>
    <cellStyle name="Normal 30 2 3" xfId="13214"/>
    <cellStyle name="Normal 30 2 3 2" xfId="13215"/>
    <cellStyle name="Normal 30 2 3 2 2" xfId="13216"/>
    <cellStyle name="Normal 30 2 3 3" xfId="13217"/>
    <cellStyle name="Normal 30 2 3 4" xfId="13218"/>
    <cellStyle name="Normal 30 2 4" xfId="13219"/>
    <cellStyle name="Normal 30 2 4 2" xfId="13220"/>
    <cellStyle name="Normal 30 2 4 2 2" xfId="13221"/>
    <cellStyle name="Normal 30 2 4 3" xfId="13222"/>
    <cellStyle name="Normal 30 2 4 4" xfId="13223"/>
    <cellStyle name="Normal 30 2 5" xfId="13224"/>
    <cellStyle name="Normal 30 2 5 2" xfId="13225"/>
    <cellStyle name="Normal 30 2 5 2 2" xfId="13226"/>
    <cellStyle name="Normal 30 2 5 3" xfId="13227"/>
    <cellStyle name="Normal 30 2 5 4" xfId="13228"/>
    <cellStyle name="Normal 30 2 6" xfId="13229"/>
    <cellStyle name="Normal 30 2 6 2" xfId="13230"/>
    <cellStyle name="Normal 30 2 6 2 2" xfId="13231"/>
    <cellStyle name="Normal 30 2 6 3" xfId="13232"/>
    <cellStyle name="Normal 30 2 6 4" xfId="13233"/>
    <cellStyle name="Normal 30 2 7" xfId="13234"/>
    <cellStyle name="Normal 30 2 7 2" xfId="13235"/>
    <cellStyle name="Normal 30 2 8" xfId="13236"/>
    <cellStyle name="Normal 30 2 9" xfId="13237"/>
    <cellStyle name="Normal 30 3" xfId="13238"/>
    <cellStyle name="Normal 30 3 2" xfId="13239"/>
    <cellStyle name="Normal 30 3 2 2" xfId="13240"/>
    <cellStyle name="Normal 30 3 2 2 2" xfId="13241"/>
    <cellStyle name="Normal 30 3 2 2 2 2" xfId="13242"/>
    <cellStyle name="Normal 30 3 2 2 3" xfId="13243"/>
    <cellStyle name="Normal 30 3 2 2 4" xfId="13244"/>
    <cellStyle name="Normal 30 3 2 3" xfId="13245"/>
    <cellStyle name="Normal 30 3 2 3 2" xfId="13246"/>
    <cellStyle name="Normal 30 3 2 3 2 2" xfId="13247"/>
    <cellStyle name="Normal 30 3 2 3 3" xfId="13248"/>
    <cellStyle name="Normal 30 3 2 3 4" xfId="13249"/>
    <cellStyle name="Normal 30 3 2 4" xfId="13250"/>
    <cellStyle name="Normal 30 3 2 4 2" xfId="13251"/>
    <cellStyle name="Normal 30 3 2 5" xfId="13252"/>
    <cellStyle name="Normal 30 3 2 6" xfId="13253"/>
    <cellStyle name="Normal 30 3 2 7" xfId="13254"/>
    <cellStyle name="Normal 30 3 3" xfId="13255"/>
    <cellStyle name="Normal 30 3 3 2" xfId="13256"/>
    <cellStyle name="Normal 30 3 3 2 2" xfId="13257"/>
    <cellStyle name="Normal 30 3 3 3" xfId="13258"/>
    <cellStyle name="Normal 30 3 3 4" xfId="13259"/>
    <cellStyle name="Normal 30 3 4" xfId="13260"/>
    <cellStyle name="Normal 30 3 4 2" xfId="13261"/>
    <cellStyle name="Normal 30 3 4 2 2" xfId="13262"/>
    <cellStyle name="Normal 30 3 4 3" xfId="13263"/>
    <cellStyle name="Normal 30 3 4 4" xfId="13264"/>
    <cellStyle name="Normal 30 3 5" xfId="13265"/>
    <cellStyle name="Normal 30 3 5 2" xfId="13266"/>
    <cellStyle name="Normal 30 3 6" xfId="13267"/>
    <cellStyle name="Normal 30 3 7" xfId="13268"/>
    <cellStyle name="Normal 30 3 8" xfId="13269"/>
    <cellStyle name="Normal 30 4" xfId="13270"/>
    <cellStyle name="Normal 30 4 2" xfId="13271"/>
    <cellStyle name="Normal 30 4 2 2" xfId="13272"/>
    <cellStyle name="Normal 30 4 2 2 2" xfId="13273"/>
    <cellStyle name="Normal 30 4 2 2 2 2" xfId="13274"/>
    <cellStyle name="Normal 30 4 2 2 3" xfId="13275"/>
    <cellStyle name="Normal 30 4 2 2 4" xfId="13276"/>
    <cellStyle name="Normal 30 4 2 3" xfId="13277"/>
    <cellStyle name="Normal 30 4 2 3 2" xfId="13278"/>
    <cellStyle name="Normal 30 4 2 3 2 2" xfId="13279"/>
    <cellStyle name="Normal 30 4 2 3 3" xfId="13280"/>
    <cellStyle name="Normal 30 4 2 3 4" xfId="13281"/>
    <cellStyle name="Normal 30 4 2 4" xfId="13282"/>
    <cellStyle name="Normal 30 4 2 4 2" xfId="13283"/>
    <cellStyle name="Normal 30 4 2 5" xfId="13284"/>
    <cellStyle name="Normal 30 4 2 6" xfId="13285"/>
    <cellStyle name="Normal 30 4 2 7" xfId="13286"/>
    <cellStyle name="Normal 30 4 3" xfId="13287"/>
    <cellStyle name="Normal 30 4 3 2" xfId="13288"/>
    <cellStyle name="Normal 30 4 3 2 2" xfId="13289"/>
    <cellStyle name="Normal 30 4 3 3" xfId="13290"/>
    <cellStyle name="Normal 30 4 3 4" xfId="13291"/>
    <cellStyle name="Normal 30 4 4" xfId="13292"/>
    <cellStyle name="Normal 30 4 4 2" xfId="13293"/>
    <cellStyle name="Normal 30 4 4 2 2" xfId="13294"/>
    <cellStyle name="Normal 30 4 4 3" xfId="13295"/>
    <cellStyle name="Normal 30 4 4 4" xfId="13296"/>
    <cellStyle name="Normal 30 4 5" xfId="13297"/>
    <cellStyle name="Normal 30 4 5 2" xfId="13298"/>
    <cellStyle name="Normal 30 4 6" xfId="13299"/>
    <cellStyle name="Normal 30 4 7" xfId="13300"/>
    <cellStyle name="Normal 30 4 8" xfId="13301"/>
    <cellStyle name="Normal 30 5" xfId="13302"/>
    <cellStyle name="Normal 30 5 2" xfId="13303"/>
    <cellStyle name="Normal 30 5 2 2" xfId="13304"/>
    <cellStyle name="Normal 30 5 2 2 2" xfId="13305"/>
    <cellStyle name="Normal 30 5 2 2 2 2" xfId="13306"/>
    <cellStyle name="Normal 30 5 2 2 3" xfId="13307"/>
    <cellStyle name="Normal 30 5 2 2 4" xfId="13308"/>
    <cellStyle name="Normal 30 5 2 3" xfId="13309"/>
    <cellStyle name="Normal 30 5 2 3 2" xfId="13310"/>
    <cellStyle name="Normal 30 5 2 4" xfId="13311"/>
    <cellStyle name="Normal 30 5 2 5" xfId="13312"/>
    <cellStyle name="Normal 30 5 2 6" xfId="13313"/>
    <cellStyle name="Normal 30 5 3" xfId="13314"/>
    <cellStyle name="Normal 30 5 3 2" xfId="13315"/>
    <cellStyle name="Normal 30 5 3 2 2" xfId="13316"/>
    <cellStyle name="Normal 30 5 3 3" xfId="13317"/>
    <cellStyle name="Normal 30 5 3 4" xfId="13318"/>
    <cellStyle name="Normal 30 5 4" xfId="13319"/>
    <cellStyle name="Normal 30 5 4 2" xfId="13320"/>
    <cellStyle name="Normal 30 5 4 2 2" xfId="13321"/>
    <cellStyle name="Normal 30 5 4 3" xfId="13322"/>
    <cellStyle name="Normal 30 5 4 4" xfId="13323"/>
    <cellStyle name="Normal 30 5 5" xfId="13324"/>
    <cellStyle name="Normal 30 5 5 2" xfId="13325"/>
    <cellStyle name="Normal 30 5 6" xfId="13326"/>
    <cellStyle name="Normal 30 5 7" xfId="13327"/>
    <cellStyle name="Normal 30 5 8" xfId="13328"/>
    <cellStyle name="Normal 30 6" xfId="13329"/>
    <cellStyle name="Normal 30 6 2" xfId="13330"/>
    <cellStyle name="Normal 30 6 2 2" xfId="13331"/>
    <cellStyle name="Normal 30 6 2 2 2" xfId="13332"/>
    <cellStyle name="Normal 30 6 2 2 2 2" xfId="13333"/>
    <cellStyle name="Normal 30 6 2 2 3" xfId="13334"/>
    <cellStyle name="Normal 30 6 2 2 4" xfId="13335"/>
    <cellStyle name="Normal 30 6 2 3" xfId="13336"/>
    <cellStyle name="Normal 30 6 2 3 2" xfId="13337"/>
    <cellStyle name="Normal 30 6 2 4" xfId="13338"/>
    <cellStyle name="Normal 30 6 2 5" xfId="13339"/>
    <cellStyle name="Normal 30 6 2 6" xfId="13340"/>
    <cellStyle name="Normal 30 6 3" xfId="13341"/>
    <cellStyle name="Normal 30 6 3 2" xfId="13342"/>
    <cellStyle name="Normal 30 6 3 2 2" xfId="13343"/>
    <cellStyle name="Normal 30 6 3 3" xfId="13344"/>
    <cellStyle name="Normal 30 6 3 4" xfId="13345"/>
    <cellStyle name="Normal 30 6 4" xfId="13346"/>
    <cellStyle name="Normal 30 6 4 2" xfId="13347"/>
    <cellStyle name="Normal 30 6 4 2 2" xfId="13348"/>
    <cellStyle name="Normal 30 6 4 3" xfId="13349"/>
    <cellStyle name="Normal 30 6 4 4" xfId="13350"/>
    <cellStyle name="Normal 30 6 5" xfId="13351"/>
    <cellStyle name="Normal 30 6 5 2" xfId="13352"/>
    <cellStyle name="Normal 30 6 6" xfId="13353"/>
    <cellStyle name="Normal 30 6 7" xfId="13354"/>
    <cellStyle name="Normal 30 6 8" xfId="13355"/>
    <cellStyle name="Normal 30 7" xfId="13356"/>
    <cellStyle name="Normal 30 7 2" xfId="13357"/>
    <cellStyle name="Normal 30 7 2 2" xfId="13358"/>
    <cellStyle name="Normal 30 7 2 2 2" xfId="13359"/>
    <cellStyle name="Normal 30 7 2 3" xfId="13360"/>
    <cellStyle name="Normal 30 7 2 4" xfId="13361"/>
    <cellStyle name="Normal 30 7 3" xfId="13362"/>
    <cellStyle name="Normal 30 7 3 2" xfId="13363"/>
    <cellStyle name="Normal 30 7 4" xfId="13364"/>
    <cellStyle name="Normal 30 7 5" xfId="13365"/>
    <cellStyle name="Normal 30 7 6" xfId="13366"/>
    <cellStyle name="Normal 30 8" xfId="13367"/>
    <cellStyle name="Normal 30 8 2" xfId="13368"/>
    <cellStyle name="Normal 30 8 2 2" xfId="13369"/>
    <cellStyle name="Normal 30 8 2 2 2" xfId="13370"/>
    <cellStyle name="Normal 30 8 2 3" xfId="13371"/>
    <cellStyle name="Normal 30 8 2 4" xfId="13372"/>
    <cellStyle name="Normal 30 8 3" xfId="13373"/>
    <cellStyle name="Normal 30 8 3 2" xfId="13374"/>
    <cellStyle name="Normal 30 8 4" xfId="13375"/>
    <cellStyle name="Normal 30 8 5" xfId="13376"/>
    <cellStyle name="Normal 30 8 6" xfId="13377"/>
    <cellStyle name="Normal 30 9" xfId="13378"/>
    <cellStyle name="Normal 30 9 2" xfId="13379"/>
    <cellStyle name="Normal 30 9 2 2" xfId="13380"/>
    <cellStyle name="Normal 30 9 3" xfId="13381"/>
    <cellStyle name="Normal 30 9 4" xfId="13382"/>
    <cellStyle name="Normal 30 9 5" xfId="13383"/>
    <cellStyle name="Normal 31" xfId="13384"/>
    <cellStyle name="Normal 31 10" xfId="13385"/>
    <cellStyle name="Normal 31 10 2" xfId="13386"/>
    <cellStyle name="Normal 31 10 2 2" xfId="13387"/>
    <cellStyle name="Normal 31 10 2 2 2" xfId="13388"/>
    <cellStyle name="Normal 31 10 2 3" xfId="13389"/>
    <cellStyle name="Normal 31 10 2 4" xfId="13390"/>
    <cellStyle name="Normal 31 10 3" xfId="13391"/>
    <cellStyle name="Normal 31 10 3 2" xfId="13392"/>
    <cellStyle name="Normal 31 10 4" xfId="13393"/>
    <cellStyle name="Normal 31 10 5" xfId="13394"/>
    <cellStyle name="Normal 31 10 6" xfId="13395"/>
    <cellStyle name="Normal 31 11" xfId="13396"/>
    <cellStyle name="Normal 31 11 2" xfId="13397"/>
    <cellStyle name="Normal 31 11 2 2" xfId="13398"/>
    <cellStyle name="Normal 31 11 3" xfId="13399"/>
    <cellStyle name="Normal 31 11 4" xfId="13400"/>
    <cellStyle name="Normal 31 11 5" xfId="13401"/>
    <cellStyle name="Normal 31 12" xfId="13402"/>
    <cellStyle name="Normal 31 12 2" xfId="13403"/>
    <cellStyle name="Normal 31 12 2 2" xfId="13404"/>
    <cellStyle name="Normal 31 12 3" xfId="13405"/>
    <cellStyle name="Normal 31 12 4" xfId="13406"/>
    <cellStyle name="Normal 31 13" xfId="13407"/>
    <cellStyle name="Normal 31 13 2" xfId="13408"/>
    <cellStyle name="Normal 31 14" xfId="13409"/>
    <cellStyle name="Normal 31 15" xfId="13410"/>
    <cellStyle name="Normal 31 16" xfId="13411"/>
    <cellStyle name="Normal 31 17" xfId="13412"/>
    <cellStyle name="Normal 31 2" xfId="13413"/>
    <cellStyle name="Normal 31 2 10" xfId="13414"/>
    <cellStyle name="Normal 31 2 10 2" xfId="13415"/>
    <cellStyle name="Normal 31 2 10 2 2" xfId="13416"/>
    <cellStyle name="Normal 31 2 10 3" xfId="13417"/>
    <cellStyle name="Normal 31 2 10 4" xfId="13418"/>
    <cellStyle name="Normal 31 2 11" xfId="13419"/>
    <cellStyle name="Normal 31 2 11 2" xfId="13420"/>
    <cellStyle name="Normal 31 2 12" xfId="13421"/>
    <cellStyle name="Normal 31 2 13" xfId="13422"/>
    <cellStyle name="Normal 31 2 14" xfId="13423"/>
    <cellStyle name="Normal 31 2 2" xfId="13424"/>
    <cellStyle name="Normal 31 2 2 10" xfId="13425"/>
    <cellStyle name="Normal 31 2 2 2" xfId="13426"/>
    <cellStyle name="Normal 31 2 2 2 2" xfId="13427"/>
    <cellStyle name="Normal 31 2 2 2 2 2" xfId="13428"/>
    <cellStyle name="Normal 31 2 2 2 2 2 2" xfId="13429"/>
    <cellStyle name="Normal 31 2 2 2 2 3" xfId="13430"/>
    <cellStyle name="Normal 31 2 2 2 2 4" xfId="13431"/>
    <cellStyle name="Normal 31 2 2 2 3" xfId="13432"/>
    <cellStyle name="Normal 31 2 2 2 3 2" xfId="13433"/>
    <cellStyle name="Normal 31 2 2 2 3 2 2" xfId="13434"/>
    <cellStyle name="Normal 31 2 2 2 3 3" xfId="13435"/>
    <cellStyle name="Normal 31 2 2 2 3 4" xfId="13436"/>
    <cellStyle name="Normal 31 2 2 2 4" xfId="13437"/>
    <cellStyle name="Normal 31 2 2 2 4 2" xfId="13438"/>
    <cellStyle name="Normal 31 2 2 2 5" xfId="13439"/>
    <cellStyle name="Normal 31 2 2 2 6" xfId="13440"/>
    <cellStyle name="Normal 31 2 2 2 7" xfId="13441"/>
    <cellStyle name="Normal 31 2 2 3" xfId="13442"/>
    <cellStyle name="Normal 31 2 2 3 2" xfId="13443"/>
    <cellStyle name="Normal 31 2 2 3 2 2" xfId="13444"/>
    <cellStyle name="Normal 31 2 2 3 3" xfId="13445"/>
    <cellStyle name="Normal 31 2 2 3 4" xfId="13446"/>
    <cellStyle name="Normal 31 2 2 4" xfId="13447"/>
    <cellStyle name="Normal 31 2 2 4 2" xfId="13448"/>
    <cellStyle name="Normal 31 2 2 4 2 2" xfId="13449"/>
    <cellStyle name="Normal 31 2 2 4 3" xfId="13450"/>
    <cellStyle name="Normal 31 2 2 4 4" xfId="13451"/>
    <cellStyle name="Normal 31 2 2 5" xfId="13452"/>
    <cellStyle name="Normal 31 2 2 5 2" xfId="13453"/>
    <cellStyle name="Normal 31 2 2 5 2 2" xfId="13454"/>
    <cellStyle name="Normal 31 2 2 5 3" xfId="13455"/>
    <cellStyle name="Normal 31 2 2 5 4" xfId="13456"/>
    <cellStyle name="Normal 31 2 2 6" xfId="13457"/>
    <cellStyle name="Normal 31 2 2 6 2" xfId="13458"/>
    <cellStyle name="Normal 31 2 2 6 2 2" xfId="13459"/>
    <cellStyle name="Normal 31 2 2 6 3" xfId="13460"/>
    <cellStyle name="Normal 31 2 2 6 4" xfId="13461"/>
    <cellStyle name="Normal 31 2 2 7" xfId="13462"/>
    <cellStyle name="Normal 31 2 2 7 2" xfId="13463"/>
    <cellStyle name="Normal 31 2 2 8" xfId="13464"/>
    <cellStyle name="Normal 31 2 2 9" xfId="13465"/>
    <cellStyle name="Normal 31 2 3" xfId="13466"/>
    <cellStyle name="Normal 31 2 3 2" xfId="13467"/>
    <cellStyle name="Normal 31 2 3 2 2" xfId="13468"/>
    <cellStyle name="Normal 31 2 3 2 2 2" xfId="13469"/>
    <cellStyle name="Normal 31 2 3 2 2 2 2" xfId="13470"/>
    <cellStyle name="Normal 31 2 3 2 2 3" xfId="13471"/>
    <cellStyle name="Normal 31 2 3 2 2 4" xfId="13472"/>
    <cellStyle name="Normal 31 2 3 2 3" xfId="13473"/>
    <cellStyle name="Normal 31 2 3 2 3 2" xfId="13474"/>
    <cellStyle name="Normal 31 2 3 2 3 2 2" xfId="13475"/>
    <cellStyle name="Normal 31 2 3 2 3 3" xfId="13476"/>
    <cellStyle name="Normal 31 2 3 2 3 4" xfId="13477"/>
    <cellStyle name="Normal 31 2 3 2 4" xfId="13478"/>
    <cellStyle name="Normal 31 2 3 2 4 2" xfId="13479"/>
    <cellStyle name="Normal 31 2 3 2 5" xfId="13480"/>
    <cellStyle name="Normal 31 2 3 2 6" xfId="13481"/>
    <cellStyle name="Normal 31 2 3 2 7" xfId="13482"/>
    <cellStyle name="Normal 31 2 3 3" xfId="13483"/>
    <cellStyle name="Normal 31 2 3 3 2" xfId="13484"/>
    <cellStyle name="Normal 31 2 3 3 2 2" xfId="13485"/>
    <cellStyle name="Normal 31 2 3 3 3" xfId="13486"/>
    <cellStyle name="Normal 31 2 3 3 4" xfId="13487"/>
    <cellStyle name="Normal 31 2 3 4" xfId="13488"/>
    <cellStyle name="Normal 31 2 3 4 2" xfId="13489"/>
    <cellStyle name="Normal 31 2 3 4 2 2" xfId="13490"/>
    <cellStyle name="Normal 31 2 3 4 3" xfId="13491"/>
    <cellStyle name="Normal 31 2 3 4 4" xfId="13492"/>
    <cellStyle name="Normal 31 2 3 5" xfId="13493"/>
    <cellStyle name="Normal 31 2 3 5 2" xfId="13494"/>
    <cellStyle name="Normal 31 2 3 6" xfId="13495"/>
    <cellStyle name="Normal 31 2 3 7" xfId="13496"/>
    <cellStyle name="Normal 31 2 3 8" xfId="13497"/>
    <cellStyle name="Normal 31 2 4" xfId="13498"/>
    <cellStyle name="Normal 31 2 4 2" xfId="13499"/>
    <cellStyle name="Normal 31 2 4 2 2" xfId="13500"/>
    <cellStyle name="Normal 31 2 4 2 2 2" xfId="13501"/>
    <cellStyle name="Normal 31 2 4 2 2 2 2" xfId="13502"/>
    <cellStyle name="Normal 31 2 4 2 2 3" xfId="13503"/>
    <cellStyle name="Normal 31 2 4 2 2 4" xfId="13504"/>
    <cellStyle name="Normal 31 2 4 2 3" xfId="13505"/>
    <cellStyle name="Normal 31 2 4 2 3 2" xfId="13506"/>
    <cellStyle name="Normal 31 2 4 2 3 2 2" xfId="13507"/>
    <cellStyle name="Normal 31 2 4 2 3 3" xfId="13508"/>
    <cellStyle name="Normal 31 2 4 2 3 4" xfId="13509"/>
    <cellStyle name="Normal 31 2 4 2 4" xfId="13510"/>
    <cellStyle name="Normal 31 2 4 2 4 2" xfId="13511"/>
    <cellStyle name="Normal 31 2 4 2 5" xfId="13512"/>
    <cellStyle name="Normal 31 2 4 2 6" xfId="13513"/>
    <cellStyle name="Normal 31 2 4 2 7" xfId="13514"/>
    <cellStyle name="Normal 31 2 4 3" xfId="13515"/>
    <cellStyle name="Normal 31 2 4 3 2" xfId="13516"/>
    <cellStyle name="Normal 31 2 4 3 2 2" xfId="13517"/>
    <cellStyle name="Normal 31 2 4 3 3" xfId="13518"/>
    <cellStyle name="Normal 31 2 4 3 4" xfId="13519"/>
    <cellStyle name="Normal 31 2 4 4" xfId="13520"/>
    <cellStyle name="Normal 31 2 4 4 2" xfId="13521"/>
    <cellStyle name="Normal 31 2 4 4 2 2" xfId="13522"/>
    <cellStyle name="Normal 31 2 4 4 3" xfId="13523"/>
    <cellStyle name="Normal 31 2 4 4 4" xfId="13524"/>
    <cellStyle name="Normal 31 2 4 5" xfId="13525"/>
    <cellStyle name="Normal 31 2 4 5 2" xfId="13526"/>
    <cellStyle name="Normal 31 2 4 6" xfId="13527"/>
    <cellStyle name="Normal 31 2 4 7" xfId="13528"/>
    <cellStyle name="Normal 31 2 4 8" xfId="13529"/>
    <cellStyle name="Normal 31 2 5" xfId="13530"/>
    <cellStyle name="Normal 31 2 5 2" xfId="13531"/>
    <cellStyle name="Normal 31 2 5 2 2" xfId="13532"/>
    <cellStyle name="Normal 31 2 5 2 2 2" xfId="13533"/>
    <cellStyle name="Normal 31 2 5 2 2 2 2" xfId="13534"/>
    <cellStyle name="Normal 31 2 5 2 2 3" xfId="13535"/>
    <cellStyle name="Normal 31 2 5 2 2 4" xfId="13536"/>
    <cellStyle name="Normal 31 2 5 2 3" xfId="13537"/>
    <cellStyle name="Normal 31 2 5 2 3 2" xfId="13538"/>
    <cellStyle name="Normal 31 2 5 2 4" xfId="13539"/>
    <cellStyle name="Normal 31 2 5 2 5" xfId="13540"/>
    <cellStyle name="Normal 31 2 5 2 6" xfId="13541"/>
    <cellStyle name="Normal 31 2 5 3" xfId="13542"/>
    <cellStyle name="Normal 31 2 5 3 2" xfId="13543"/>
    <cellStyle name="Normal 31 2 5 3 2 2" xfId="13544"/>
    <cellStyle name="Normal 31 2 5 3 3" xfId="13545"/>
    <cellStyle name="Normal 31 2 5 3 4" xfId="13546"/>
    <cellStyle name="Normal 31 2 5 4" xfId="13547"/>
    <cellStyle name="Normal 31 2 5 4 2" xfId="13548"/>
    <cellStyle name="Normal 31 2 5 4 2 2" xfId="13549"/>
    <cellStyle name="Normal 31 2 5 4 3" xfId="13550"/>
    <cellStyle name="Normal 31 2 5 4 4" xfId="13551"/>
    <cellStyle name="Normal 31 2 5 5" xfId="13552"/>
    <cellStyle name="Normal 31 2 5 5 2" xfId="13553"/>
    <cellStyle name="Normal 31 2 5 6" xfId="13554"/>
    <cellStyle name="Normal 31 2 5 7" xfId="13555"/>
    <cellStyle name="Normal 31 2 5 8" xfId="13556"/>
    <cellStyle name="Normal 31 2 6" xfId="13557"/>
    <cellStyle name="Normal 31 2 6 2" xfId="13558"/>
    <cellStyle name="Normal 31 2 6 2 2" xfId="13559"/>
    <cellStyle name="Normal 31 2 6 2 2 2" xfId="13560"/>
    <cellStyle name="Normal 31 2 6 2 2 2 2" xfId="13561"/>
    <cellStyle name="Normal 31 2 6 2 2 3" xfId="13562"/>
    <cellStyle name="Normal 31 2 6 2 2 4" xfId="13563"/>
    <cellStyle name="Normal 31 2 6 2 3" xfId="13564"/>
    <cellStyle name="Normal 31 2 6 2 3 2" xfId="13565"/>
    <cellStyle name="Normal 31 2 6 2 4" xfId="13566"/>
    <cellStyle name="Normal 31 2 6 2 5" xfId="13567"/>
    <cellStyle name="Normal 31 2 6 2 6" xfId="13568"/>
    <cellStyle name="Normal 31 2 6 3" xfId="13569"/>
    <cellStyle name="Normal 31 2 6 3 2" xfId="13570"/>
    <cellStyle name="Normal 31 2 6 3 2 2" xfId="13571"/>
    <cellStyle name="Normal 31 2 6 3 3" xfId="13572"/>
    <cellStyle name="Normal 31 2 6 3 4" xfId="13573"/>
    <cellStyle name="Normal 31 2 6 4" xfId="13574"/>
    <cellStyle name="Normal 31 2 6 4 2" xfId="13575"/>
    <cellStyle name="Normal 31 2 6 4 2 2" xfId="13576"/>
    <cellStyle name="Normal 31 2 6 4 3" xfId="13577"/>
    <cellStyle name="Normal 31 2 6 4 4" xfId="13578"/>
    <cellStyle name="Normal 31 2 6 5" xfId="13579"/>
    <cellStyle name="Normal 31 2 6 5 2" xfId="13580"/>
    <cellStyle name="Normal 31 2 6 6" xfId="13581"/>
    <cellStyle name="Normal 31 2 6 7" xfId="13582"/>
    <cellStyle name="Normal 31 2 6 8" xfId="13583"/>
    <cellStyle name="Normal 31 2 7" xfId="13584"/>
    <cellStyle name="Normal 31 2 7 2" xfId="13585"/>
    <cellStyle name="Normal 31 2 7 2 2" xfId="13586"/>
    <cellStyle name="Normal 31 2 7 2 2 2" xfId="13587"/>
    <cellStyle name="Normal 31 2 7 2 3" xfId="13588"/>
    <cellStyle name="Normal 31 2 7 2 4" xfId="13589"/>
    <cellStyle name="Normal 31 2 7 3" xfId="13590"/>
    <cellStyle name="Normal 31 2 7 3 2" xfId="13591"/>
    <cellStyle name="Normal 31 2 7 4" xfId="13592"/>
    <cellStyle name="Normal 31 2 7 5" xfId="13593"/>
    <cellStyle name="Normal 31 2 7 6" xfId="13594"/>
    <cellStyle name="Normal 31 2 8" xfId="13595"/>
    <cellStyle name="Normal 31 2 8 2" xfId="13596"/>
    <cellStyle name="Normal 31 2 8 2 2" xfId="13597"/>
    <cellStyle name="Normal 31 2 8 2 2 2" xfId="13598"/>
    <cellStyle name="Normal 31 2 8 2 3" xfId="13599"/>
    <cellStyle name="Normal 31 2 8 2 4" xfId="13600"/>
    <cellStyle name="Normal 31 2 8 3" xfId="13601"/>
    <cellStyle name="Normal 31 2 8 3 2" xfId="13602"/>
    <cellStyle name="Normal 31 2 8 4" xfId="13603"/>
    <cellStyle name="Normal 31 2 8 5" xfId="13604"/>
    <cellStyle name="Normal 31 2 8 6" xfId="13605"/>
    <cellStyle name="Normal 31 2 9" xfId="13606"/>
    <cellStyle name="Normal 31 2 9 2" xfId="13607"/>
    <cellStyle name="Normal 31 2 9 2 2" xfId="13608"/>
    <cellStyle name="Normal 31 2 9 3" xfId="13609"/>
    <cellStyle name="Normal 31 2 9 4" xfId="13610"/>
    <cellStyle name="Normal 31 2 9 5" xfId="13611"/>
    <cellStyle name="Normal 31 3" xfId="13612"/>
    <cellStyle name="Normal 31 3 10" xfId="13613"/>
    <cellStyle name="Normal 31 3 10 2" xfId="13614"/>
    <cellStyle name="Normal 31 3 10 2 2" xfId="13615"/>
    <cellStyle name="Normal 31 3 10 3" xfId="13616"/>
    <cellStyle name="Normal 31 3 10 4" xfId="13617"/>
    <cellStyle name="Normal 31 3 11" xfId="13618"/>
    <cellStyle name="Normal 31 3 11 2" xfId="13619"/>
    <cellStyle name="Normal 31 3 12" xfId="13620"/>
    <cellStyle name="Normal 31 3 13" xfId="13621"/>
    <cellStyle name="Normal 31 3 14" xfId="13622"/>
    <cellStyle name="Normal 31 3 2" xfId="13623"/>
    <cellStyle name="Normal 31 3 2 10" xfId="13624"/>
    <cellStyle name="Normal 31 3 2 2" xfId="13625"/>
    <cellStyle name="Normal 31 3 2 2 2" xfId="13626"/>
    <cellStyle name="Normal 31 3 2 2 2 2" xfId="13627"/>
    <cellStyle name="Normal 31 3 2 2 2 2 2" xfId="13628"/>
    <cellStyle name="Normal 31 3 2 2 2 3" xfId="13629"/>
    <cellStyle name="Normal 31 3 2 2 2 4" xfId="13630"/>
    <cellStyle name="Normal 31 3 2 2 3" xfId="13631"/>
    <cellStyle name="Normal 31 3 2 2 3 2" xfId="13632"/>
    <cellStyle name="Normal 31 3 2 2 3 2 2" xfId="13633"/>
    <cellStyle name="Normal 31 3 2 2 3 3" xfId="13634"/>
    <cellStyle name="Normal 31 3 2 2 3 4" xfId="13635"/>
    <cellStyle name="Normal 31 3 2 2 4" xfId="13636"/>
    <cellStyle name="Normal 31 3 2 2 4 2" xfId="13637"/>
    <cellStyle name="Normal 31 3 2 2 5" xfId="13638"/>
    <cellStyle name="Normal 31 3 2 2 6" xfId="13639"/>
    <cellStyle name="Normal 31 3 2 2 7" xfId="13640"/>
    <cellStyle name="Normal 31 3 2 3" xfId="13641"/>
    <cellStyle name="Normal 31 3 2 3 2" xfId="13642"/>
    <cellStyle name="Normal 31 3 2 3 2 2" xfId="13643"/>
    <cellStyle name="Normal 31 3 2 3 3" xfId="13644"/>
    <cellStyle name="Normal 31 3 2 3 4" xfId="13645"/>
    <cellStyle name="Normal 31 3 2 4" xfId="13646"/>
    <cellStyle name="Normal 31 3 2 4 2" xfId="13647"/>
    <cellStyle name="Normal 31 3 2 4 2 2" xfId="13648"/>
    <cellStyle name="Normal 31 3 2 4 3" xfId="13649"/>
    <cellStyle name="Normal 31 3 2 4 4" xfId="13650"/>
    <cellStyle name="Normal 31 3 2 5" xfId="13651"/>
    <cellStyle name="Normal 31 3 2 5 2" xfId="13652"/>
    <cellStyle name="Normal 31 3 2 5 2 2" xfId="13653"/>
    <cellStyle name="Normal 31 3 2 5 3" xfId="13654"/>
    <cellStyle name="Normal 31 3 2 5 4" xfId="13655"/>
    <cellStyle name="Normal 31 3 2 6" xfId="13656"/>
    <cellStyle name="Normal 31 3 2 6 2" xfId="13657"/>
    <cellStyle name="Normal 31 3 2 6 2 2" xfId="13658"/>
    <cellStyle name="Normal 31 3 2 6 3" xfId="13659"/>
    <cellStyle name="Normal 31 3 2 6 4" xfId="13660"/>
    <cellStyle name="Normal 31 3 2 7" xfId="13661"/>
    <cellStyle name="Normal 31 3 2 7 2" xfId="13662"/>
    <cellStyle name="Normal 31 3 2 8" xfId="13663"/>
    <cellStyle name="Normal 31 3 2 9" xfId="13664"/>
    <cellStyle name="Normal 31 3 3" xfId="13665"/>
    <cellStyle name="Normal 31 3 3 2" xfId="13666"/>
    <cellStyle name="Normal 31 3 3 2 2" xfId="13667"/>
    <cellStyle name="Normal 31 3 3 2 2 2" xfId="13668"/>
    <cellStyle name="Normal 31 3 3 2 2 2 2" xfId="13669"/>
    <cellStyle name="Normal 31 3 3 2 2 3" xfId="13670"/>
    <cellStyle name="Normal 31 3 3 2 2 4" xfId="13671"/>
    <cellStyle name="Normal 31 3 3 2 3" xfId="13672"/>
    <cellStyle name="Normal 31 3 3 2 3 2" xfId="13673"/>
    <cellStyle name="Normal 31 3 3 2 3 2 2" xfId="13674"/>
    <cellStyle name="Normal 31 3 3 2 3 3" xfId="13675"/>
    <cellStyle name="Normal 31 3 3 2 3 4" xfId="13676"/>
    <cellStyle name="Normal 31 3 3 2 4" xfId="13677"/>
    <cellStyle name="Normal 31 3 3 2 4 2" xfId="13678"/>
    <cellStyle name="Normal 31 3 3 2 5" xfId="13679"/>
    <cellStyle name="Normal 31 3 3 2 6" xfId="13680"/>
    <cellStyle name="Normal 31 3 3 2 7" xfId="13681"/>
    <cellStyle name="Normal 31 3 3 3" xfId="13682"/>
    <cellStyle name="Normal 31 3 3 3 2" xfId="13683"/>
    <cellStyle name="Normal 31 3 3 3 2 2" xfId="13684"/>
    <cellStyle name="Normal 31 3 3 3 3" xfId="13685"/>
    <cellStyle name="Normal 31 3 3 3 4" xfId="13686"/>
    <cellStyle name="Normal 31 3 3 4" xfId="13687"/>
    <cellStyle name="Normal 31 3 3 4 2" xfId="13688"/>
    <cellStyle name="Normal 31 3 3 4 2 2" xfId="13689"/>
    <cellStyle name="Normal 31 3 3 4 3" xfId="13690"/>
    <cellStyle name="Normal 31 3 3 4 4" xfId="13691"/>
    <cellStyle name="Normal 31 3 3 5" xfId="13692"/>
    <cellStyle name="Normal 31 3 3 5 2" xfId="13693"/>
    <cellStyle name="Normal 31 3 3 6" xfId="13694"/>
    <cellStyle name="Normal 31 3 3 7" xfId="13695"/>
    <cellStyle name="Normal 31 3 3 8" xfId="13696"/>
    <cellStyle name="Normal 31 3 4" xfId="13697"/>
    <cellStyle name="Normal 31 3 4 2" xfId="13698"/>
    <cellStyle name="Normal 31 3 4 2 2" xfId="13699"/>
    <cellStyle name="Normal 31 3 4 2 2 2" xfId="13700"/>
    <cellStyle name="Normal 31 3 4 2 2 2 2" xfId="13701"/>
    <cellStyle name="Normal 31 3 4 2 2 3" xfId="13702"/>
    <cellStyle name="Normal 31 3 4 2 2 4" xfId="13703"/>
    <cellStyle name="Normal 31 3 4 2 3" xfId="13704"/>
    <cellStyle name="Normal 31 3 4 2 3 2" xfId="13705"/>
    <cellStyle name="Normal 31 3 4 2 3 2 2" xfId="13706"/>
    <cellStyle name="Normal 31 3 4 2 3 3" xfId="13707"/>
    <cellStyle name="Normal 31 3 4 2 3 4" xfId="13708"/>
    <cellStyle name="Normal 31 3 4 2 4" xfId="13709"/>
    <cellStyle name="Normal 31 3 4 2 4 2" xfId="13710"/>
    <cellStyle name="Normal 31 3 4 2 5" xfId="13711"/>
    <cellStyle name="Normal 31 3 4 2 6" xfId="13712"/>
    <cellStyle name="Normal 31 3 4 2 7" xfId="13713"/>
    <cellStyle name="Normal 31 3 4 3" xfId="13714"/>
    <cellStyle name="Normal 31 3 4 3 2" xfId="13715"/>
    <cellStyle name="Normal 31 3 4 3 2 2" xfId="13716"/>
    <cellStyle name="Normal 31 3 4 3 3" xfId="13717"/>
    <cellStyle name="Normal 31 3 4 3 4" xfId="13718"/>
    <cellStyle name="Normal 31 3 4 4" xfId="13719"/>
    <cellStyle name="Normal 31 3 4 4 2" xfId="13720"/>
    <cellStyle name="Normal 31 3 4 4 2 2" xfId="13721"/>
    <cellStyle name="Normal 31 3 4 4 3" xfId="13722"/>
    <cellStyle name="Normal 31 3 4 4 4" xfId="13723"/>
    <cellStyle name="Normal 31 3 4 5" xfId="13724"/>
    <cellStyle name="Normal 31 3 4 5 2" xfId="13725"/>
    <cellStyle name="Normal 31 3 4 6" xfId="13726"/>
    <cellStyle name="Normal 31 3 4 7" xfId="13727"/>
    <cellStyle name="Normal 31 3 4 8" xfId="13728"/>
    <cellStyle name="Normal 31 3 5" xfId="13729"/>
    <cellStyle name="Normal 31 3 5 2" xfId="13730"/>
    <cellStyle name="Normal 31 3 5 2 2" xfId="13731"/>
    <cellStyle name="Normal 31 3 5 2 2 2" xfId="13732"/>
    <cellStyle name="Normal 31 3 5 2 2 2 2" xfId="13733"/>
    <cellStyle name="Normal 31 3 5 2 2 3" xfId="13734"/>
    <cellStyle name="Normal 31 3 5 2 2 4" xfId="13735"/>
    <cellStyle name="Normal 31 3 5 2 3" xfId="13736"/>
    <cellStyle name="Normal 31 3 5 2 3 2" xfId="13737"/>
    <cellStyle name="Normal 31 3 5 2 4" xfId="13738"/>
    <cellStyle name="Normal 31 3 5 2 5" xfId="13739"/>
    <cellStyle name="Normal 31 3 5 2 6" xfId="13740"/>
    <cellStyle name="Normal 31 3 5 3" xfId="13741"/>
    <cellStyle name="Normal 31 3 5 3 2" xfId="13742"/>
    <cellStyle name="Normal 31 3 5 3 2 2" xfId="13743"/>
    <cellStyle name="Normal 31 3 5 3 3" xfId="13744"/>
    <cellStyle name="Normal 31 3 5 3 4" xfId="13745"/>
    <cellStyle name="Normal 31 3 5 4" xfId="13746"/>
    <cellStyle name="Normal 31 3 5 4 2" xfId="13747"/>
    <cellStyle name="Normal 31 3 5 4 2 2" xfId="13748"/>
    <cellStyle name="Normal 31 3 5 4 3" xfId="13749"/>
    <cellStyle name="Normal 31 3 5 4 4" xfId="13750"/>
    <cellStyle name="Normal 31 3 5 5" xfId="13751"/>
    <cellStyle name="Normal 31 3 5 5 2" xfId="13752"/>
    <cellStyle name="Normal 31 3 5 6" xfId="13753"/>
    <cellStyle name="Normal 31 3 5 7" xfId="13754"/>
    <cellStyle name="Normal 31 3 5 8" xfId="13755"/>
    <cellStyle name="Normal 31 3 6" xfId="13756"/>
    <cellStyle name="Normal 31 3 6 2" xfId="13757"/>
    <cellStyle name="Normal 31 3 6 2 2" xfId="13758"/>
    <cellStyle name="Normal 31 3 6 2 2 2" xfId="13759"/>
    <cellStyle name="Normal 31 3 6 2 2 2 2" xfId="13760"/>
    <cellStyle name="Normal 31 3 6 2 2 3" xfId="13761"/>
    <cellStyle name="Normal 31 3 6 2 2 4" xfId="13762"/>
    <cellStyle name="Normal 31 3 6 2 3" xfId="13763"/>
    <cellStyle name="Normal 31 3 6 2 3 2" xfId="13764"/>
    <cellStyle name="Normal 31 3 6 2 4" xfId="13765"/>
    <cellStyle name="Normal 31 3 6 2 5" xfId="13766"/>
    <cellStyle name="Normal 31 3 6 2 6" xfId="13767"/>
    <cellStyle name="Normal 31 3 6 3" xfId="13768"/>
    <cellStyle name="Normal 31 3 6 3 2" xfId="13769"/>
    <cellStyle name="Normal 31 3 6 3 2 2" xfId="13770"/>
    <cellStyle name="Normal 31 3 6 3 3" xfId="13771"/>
    <cellStyle name="Normal 31 3 6 3 4" xfId="13772"/>
    <cellStyle name="Normal 31 3 6 4" xfId="13773"/>
    <cellStyle name="Normal 31 3 6 4 2" xfId="13774"/>
    <cellStyle name="Normal 31 3 6 4 2 2" xfId="13775"/>
    <cellStyle name="Normal 31 3 6 4 3" xfId="13776"/>
    <cellStyle name="Normal 31 3 6 4 4" xfId="13777"/>
    <cellStyle name="Normal 31 3 6 5" xfId="13778"/>
    <cellStyle name="Normal 31 3 6 5 2" xfId="13779"/>
    <cellStyle name="Normal 31 3 6 6" xfId="13780"/>
    <cellStyle name="Normal 31 3 6 7" xfId="13781"/>
    <cellStyle name="Normal 31 3 6 8" xfId="13782"/>
    <cellStyle name="Normal 31 3 7" xfId="13783"/>
    <cellStyle name="Normal 31 3 7 2" xfId="13784"/>
    <cellStyle name="Normal 31 3 7 2 2" xfId="13785"/>
    <cellStyle name="Normal 31 3 7 2 2 2" xfId="13786"/>
    <cellStyle name="Normal 31 3 7 2 3" xfId="13787"/>
    <cellStyle name="Normal 31 3 7 2 4" xfId="13788"/>
    <cellStyle name="Normal 31 3 7 3" xfId="13789"/>
    <cellStyle name="Normal 31 3 7 3 2" xfId="13790"/>
    <cellStyle name="Normal 31 3 7 4" xfId="13791"/>
    <cellStyle name="Normal 31 3 7 5" xfId="13792"/>
    <cellStyle name="Normal 31 3 7 6" xfId="13793"/>
    <cellStyle name="Normal 31 3 8" xfId="13794"/>
    <cellStyle name="Normal 31 3 8 2" xfId="13795"/>
    <cellStyle name="Normal 31 3 8 2 2" xfId="13796"/>
    <cellStyle name="Normal 31 3 8 2 2 2" xfId="13797"/>
    <cellStyle name="Normal 31 3 8 2 3" xfId="13798"/>
    <cellStyle name="Normal 31 3 8 2 4" xfId="13799"/>
    <cellStyle name="Normal 31 3 8 3" xfId="13800"/>
    <cellStyle name="Normal 31 3 8 3 2" xfId="13801"/>
    <cellStyle name="Normal 31 3 8 4" xfId="13802"/>
    <cellStyle name="Normal 31 3 8 5" xfId="13803"/>
    <cellStyle name="Normal 31 3 8 6" xfId="13804"/>
    <cellStyle name="Normal 31 3 9" xfId="13805"/>
    <cellStyle name="Normal 31 3 9 2" xfId="13806"/>
    <cellStyle name="Normal 31 3 9 2 2" xfId="13807"/>
    <cellStyle name="Normal 31 3 9 3" xfId="13808"/>
    <cellStyle name="Normal 31 3 9 4" xfId="13809"/>
    <cellStyle name="Normal 31 3 9 5" xfId="13810"/>
    <cellStyle name="Normal 31 4" xfId="13811"/>
    <cellStyle name="Normal 31 4 10" xfId="13812"/>
    <cellStyle name="Normal 31 4 10 2" xfId="13813"/>
    <cellStyle name="Normal 31 4 11" xfId="13814"/>
    <cellStyle name="Normal 31 4 12" xfId="13815"/>
    <cellStyle name="Normal 31 4 13" xfId="13816"/>
    <cellStyle name="Normal 31 4 2" xfId="13817"/>
    <cellStyle name="Normal 31 4 2 2" xfId="13818"/>
    <cellStyle name="Normal 31 4 2 2 2" xfId="13819"/>
    <cellStyle name="Normal 31 4 2 2 2 2" xfId="13820"/>
    <cellStyle name="Normal 31 4 2 2 2 2 2" xfId="13821"/>
    <cellStyle name="Normal 31 4 2 2 2 3" xfId="13822"/>
    <cellStyle name="Normal 31 4 2 2 2 4" xfId="13823"/>
    <cellStyle name="Normal 31 4 2 2 3" xfId="13824"/>
    <cellStyle name="Normal 31 4 2 2 3 2" xfId="13825"/>
    <cellStyle name="Normal 31 4 2 2 3 2 2" xfId="13826"/>
    <cellStyle name="Normal 31 4 2 2 3 3" xfId="13827"/>
    <cellStyle name="Normal 31 4 2 2 3 4" xfId="13828"/>
    <cellStyle name="Normal 31 4 2 2 4" xfId="13829"/>
    <cellStyle name="Normal 31 4 2 2 4 2" xfId="13830"/>
    <cellStyle name="Normal 31 4 2 2 5" xfId="13831"/>
    <cellStyle name="Normal 31 4 2 2 6" xfId="13832"/>
    <cellStyle name="Normal 31 4 2 2 7" xfId="13833"/>
    <cellStyle name="Normal 31 4 2 3" xfId="13834"/>
    <cellStyle name="Normal 31 4 2 3 2" xfId="13835"/>
    <cellStyle name="Normal 31 4 2 3 2 2" xfId="13836"/>
    <cellStyle name="Normal 31 4 2 3 3" xfId="13837"/>
    <cellStyle name="Normal 31 4 2 3 4" xfId="13838"/>
    <cellStyle name="Normal 31 4 2 4" xfId="13839"/>
    <cellStyle name="Normal 31 4 2 4 2" xfId="13840"/>
    <cellStyle name="Normal 31 4 2 4 2 2" xfId="13841"/>
    <cellStyle name="Normal 31 4 2 4 3" xfId="13842"/>
    <cellStyle name="Normal 31 4 2 4 4" xfId="13843"/>
    <cellStyle name="Normal 31 4 2 5" xfId="13844"/>
    <cellStyle name="Normal 31 4 2 5 2" xfId="13845"/>
    <cellStyle name="Normal 31 4 2 6" xfId="13846"/>
    <cellStyle name="Normal 31 4 2 7" xfId="13847"/>
    <cellStyle name="Normal 31 4 2 8" xfId="13848"/>
    <cellStyle name="Normal 31 4 3" xfId="13849"/>
    <cellStyle name="Normal 31 4 3 2" xfId="13850"/>
    <cellStyle name="Normal 31 4 3 2 2" xfId="13851"/>
    <cellStyle name="Normal 31 4 3 2 2 2" xfId="13852"/>
    <cellStyle name="Normal 31 4 3 2 2 2 2" xfId="13853"/>
    <cellStyle name="Normal 31 4 3 2 2 3" xfId="13854"/>
    <cellStyle name="Normal 31 4 3 2 2 4" xfId="13855"/>
    <cellStyle name="Normal 31 4 3 2 3" xfId="13856"/>
    <cellStyle name="Normal 31 4 3 2 3 2" xfId="13857"/>
    <cellStyle name="Normal 31 4 3 2 3 2 2" xfId="13858"/>
    <cellStyle name="Normal 31 4 3 2 3 3" xfId="13859"/>
    <cellStyle name="Normal 31 4 3 2 3 4" xfId="13860"/>
    <cellStyle name="Normal 31 4 3 2 4" xfId="13861"/>
    <cellStyle name="Normal 31 4 3 2 4 2" xfId="13862"/>
    <cellStyle name="Normal 31 4 3 2 5" xfId="13863"/>
    <cellStyle name="Normal 31 4 3 2 6" xfId="13864"/>
    <cellStyle name="Normal 31 4 3 2 7" xfId="13865"/>
    <cellStyle name="Normal 31 4 3 3" xfId="13866"/>
    <cellStyle name="Normal 31 4 3 3 2" xfId="13867"/>
    <cellStyle name="Normal 31 4 3 3 2 2" xfId="13868"/>
    <cellStyle name="Normal 31 4 3 3 3" xfId="13869"/>
    <cellStyle name="Normal 31 4 3 3 4" xfId="13870"/>
    <cellStyle name="Normal 31 4 3 4" xfId="13871"/>
    <cellStyle name="Normal 31 4 3 4 2" xfId="13872"/>
    <cellStyle name="Normal 31 4 3 4 2 2" xfId="13873"/>
    <cellStyle name="Normal 31 4 3 4 3" xfId="13874"/>
    <cellStyle name="Normal 31 4 3 4 4" xfId="13875"/>
    <cellStyle name="Normal 31 4 3 5" xfId="13876"/>
    <cellStyle name="Normal 31 4 3 5 2" xfId="13877"/>
    <cellStyle name="Normal 31 4 3 6" xfId="13878"/>
    <cellStyle name="Normal 31 4 3 7" xfId="13879"/>
    <cellStyle name="Normal 31 4 3 8" xfId="13880"/>
    <cellStyle name="Normal 31 4 4" xfId="13881"/>
    <cellStyle name="Normal 31 4 4 2" xfId="13882"/>
    <cellStyle name="Normal 31 4 4 2 2" xfId="13883"/>
    <cellStyle name="Normal 31 4 4 2 2 2" xfId="13884"/>
    <cellStyle name="Normal 31 4 4 2 2 2 2" xfId="13885"/>
    <cellStyle name="Normal 31 4 4 2 2 3" xfId="13886"/>
    <cellStyle name="Normal 31 4 4 2 2 4" xfId="13887"/>
    <cellStyle name="Normal 31 4 4 2 3" xfId="13888"/>
    <cellStyle name="Normal 31 4 4 2 3 2" xfId="13889"/>
    <cellStyle name="Normal 31 4 4 2 4" xfId="13890"/>
    <cellStyle name="Normal 31 4 4 2 5" xfId="13891"/>
    <cellStyle name="Normal 31 4 4 2 6" xfId="13892"/>
    <cellStyle name="Normal 31 4 4 3" xfId="13893"/>
    <cellStyle name="Normal 31 4 4 3 2" xfId="13894"/>
    <cellStyle name="Normal 31 4 4 3 2 2" xfId="13895"/>
    <cellStyle name="Normal 31 4 4 3 3" xfId="13896"/>
    <cellStyle name="Normal 31 4 4 3 4" xfId="13897"/>
    <cellStyle name="Normal 31 4 4 4" xfId="13898"/>
    <cellStyle name="Normal 31 4 4 4 2" xfId="13899"/>
    <cellStyle name="Normal 31 4 4 4 2 2" xfId="13900"/>
    <cellStyle name="Normal 31 4 4 4 3" xfId="13901"/>
    <cellStyle name="Normal 31 4 4 4 4" xfId="13902"/>
    <cellStyle name="Normal 31 4 4 5" xfId="13903"/>
    <cellStyle name="Normal 31 4 4 5 2" xfId="13904"/>
    <cellStyle name="Normal 31 4 4 6" xfId="13905"/>
    <cellStyle name="Normal 31 4 4 7" xfId="13906"/>
    <cellStyle name="Normal 31 4 4 8" xfId="13907"/>
    <cellStyle name="Normal 31 4 5" xfId="13908"/>
    <cellStyle name="Normal 31 4 5 2" xfId="13909"/>
    <cellStyle name="Normal 31 4 5 2 2" xfId="13910"/>
    <cellStyle name="Normal 31 4 5 2 2 2" xfId="13911"/>
    <cellStyle name="Normal 31 4 5 2 2 2 2" xfId="13912"/>
    <cellStyle name="Normal 31 4 5 2 2 3" xfId="13913"/>
    <cellStyle name="Normal 31 4 5 2 2 4" xfId="13914"/>
    <cellStyle name="Normal 31 4 5 2 3" xfId="13915"/>
    <cellStyle name="Normal 31 4 5 2 3 2" xfId="13916"/>
    <cellStyle name="Normal 31 4 5 2 4" xfId="13917"/>
    <cellStyle name="Normal 31 4 5 2 5" xfId="13918"/>
    <cellStyle name="Normal 31 4 5 2 6" xfId="13919"/>
    <cellStyle name="Normal 31 4 5 3" xfId="13920"/>
    <cellStyle name="Normal 31 4 5 3 2" xfId="13921"/>
    <cellStyle name="Normal 31 4 5 3 2 2" xfId="13922"/>
    <cellStyle name="Normal 31 4 5 3 3" xfId="13923"/>
    <cellStyle name="Normal 31 4 5 3 4" xfId="13924"/>
    <cellStyle name="Normal 31 4 5 4" xfId="13925"/>
    <cellStyle name="Normal 31 4 5 4 2" xfId="13926"/>
    <cellStyle name="Normal 31 4 5 4 2 2" xfId="13927"/>
    <cellStyle name="Normal 31 4 5 4 3" xfId="13928"/>
    <cellStyle name="Normal 31 4 5 4 4" xfId="13929"/>
    <cellStyle name="Normal 31 4 5 5" xfId="13930"/>
    <cellStyle name="Normal 31 4 5 5 2" xfId="13931"/>
    <cellStyle name="Normal 31 4 5 6" xfId="13932"/>
    <cellStyle name="Normal 31 4 5 7" xfId="13933"/>
    <cellStyle name="Normal 31 4 5 8" xfId="13934"/>
    <cellStyle name="Normal 31 4 6" xfId="13935"/>
    <cellStyle name="Normal 31 4 6 2" xfId="13936"/>
    <cellStyle name="Normal 31 4 6 2 2" xfId="13937"/>
    <cellStyle name="Normal 31 4 6 2 2 2" xfId="13938"/>
    <cellStyle name="Normal 31 4 6 2 3" xfId="13939"/>
    <cellStyle name="Normal 31 4 6 2 4" xfId="13940"/>
    <cellStyle name="Normal 31 4 6 3" xfId="13941"/>
    <cellStyle name="Normal 31 4 6 3 2" xfId="13942"/>
    <cellStyle name="Normal 31 4 6 4" xfId="13943"/>
    <cellStyle name="Normal 31 4 6 5" xfId="13944"/>
    <cellStyle name="Normal 31 4 6 6" xfId="13945"/>
    <cellStyle name="Normal 31 4 7" xfId="13946"/>
    <cellStyle name="Normal 31 4 7 2" xfId="13947"/>
    <cellStyle name="Normal 31 4 7 2 2" xfId="13948"/>
    <cellStyle name="Normal 31 4 7 2 2 2" xfId="13949"/>
    <cellStyle name="Normal 31 4 7 2 3" xfId="13950"/>
    <cellStyle name="Normal 31 4 7 2 4" xfId="13951"/>
    <cellStyle name="Normal 31 4 7 3" xfId="13952"/>
    <cellStyle name="Normal 31 4 7 3 2" xfId="13953"/>
    <cellStyle name="Normal 31 4 7 4" xfId="13954"/>
    <cellStyle name="Normal 31 4 7 5" xfId="13955"/>
    <cellStyle name="Normal 31 4 7 6" xfId="13956"/>
    <cellStyle name="Normal 31 4 8" xfId="13957"/>
    <cellStyle name="Normal 31 4 8 2" xfId="13958"/>
    <cellStyle name="Normal 31 4 8 2 2" xfId="13959"/>
    <cellStyle name="Normal 31 4 8 3" xfId="13960"/>
    <cellStyle name="Normal 31 4 8 4" xfId="13961"/>
    <cellStyle name="Normal 31 4 8 5" xfId="13962"/>
    <cellStyle name="Normal 31 4 9" xfId="13963"/>
    <cellStyle name="Normal 31 4 9 2" xfId="13964"/>
    <cellStyle name="Normal 31 4 9 2 2" xfId="13965"/>
    <cellStyle name="Normal 31 4 9 3" xfId="13966"/>
    <cellStyle name="Normal 31 4 9 4" xfId="13967"/>
    <cellStyle name="Normal 31 5" xfId="13968"/>
    <cellStyle name="Normal 31 5 2" xfId="13969"/>
    <cellStyle name="Normal 31 5 2 2" xfId="13970"/>
    <cellStyle name="Normal 31 5 2 2 2" xfId="13971"/>
    <cellStyle name="Normal 31 5 2 2 2 2" xfId="13972"/>
    <cellStyle name="Normal 31 5 2 2 3" xfId="13973"/>
    <cellStyle name="Normal 31 5 2 2 4" xfId="13974"/>
    <cellStyle name="Normal 31 5 2 3" xfId="13975"/>
    <cellStyle name="Normal 31 5 2 3 2" xfId="13976"/>
    <cellStyle name="Normal 31 5 2 3 2 2" xfId="13977"/>
    <cellStyle name="Normal 31 5 2 3 3" xfId="13978"/>
    <cellStyle name="Normal 31 5 2 3 4" xfId="13979"/>
    <cellStyle name="Normal 31 5 2 4" xfId="13980"/>
    <cellStyle name="Normal 31 5 2 4 2" xfId="13981"/>
    <cellStyle name="Normal 31 5 2 5" xfId="13982"/>
    <cellStyle name="Normal 31 5 2 6" xfId="13983"/>
    <cellStyle name="Normal 31 5 2 7" xfId="13984"/>
    <cellStyle name="Normal 31 5 3" xfId="13985"/>
    <cellStyle name="Normal 31 5 3 2" xfId="13986"/>
    <cellStyle name="Normal 31 5 3 2 2" xfId="13987"/>
    <cellStyle name="Normal 31 5 3 3" xfId="13988"/>
    <cellStyle name="Normal 31 5 3 4" xfId="13989"/>
    <cellStyle name="Normal 31 5 4" xfId="13990"/>
    <cellStyle name="Normal 31 5 4 2" xfId="13991"/>
    <cellStyle name="Normal 31 5 4 2 2" xfId="13992"/>
    <cellStyle name="Normal 31 5 4 3" xfId="13993"/>
    <cellStyle name="Normal 31 5 4 4" xfId="13994"/>
    <cellStyle name="Normal 31 5 5" xfId="13995"/>
    <cellStyle name="Normal 31 5 5 2" xfId="13996"/>
    <cellStyle name="Normal 31 5 6" xfId="13997"/>
    <cellStyle name="Normal 31 5 7" xfId="13998"/>
    <cellStyle name="Normal 31 5 8" xfId="13999"/>
    <cellStyle name="Normal 31 6" xfId="14000"/>
    <cellStyle name="Normal 31 6 2" xfId="14001"/>
    <cellStyle name="Normal 31 6 2 2" xfId="14002"/>
    <cellStyle name="Normal 31 6 2 2 2" xfId="14003"/>
    <cellStyle name="Normal 31 6 2 2 2 2" xfId="14004"/>
    <cellStyle name="Normal 31 6 2 2 3" xfId="14005"/>
    <cellStyle name="Normal 31 6 2 2 4" xfId="14006"/>
    <cellStyle name="Normal 31 6 2 3" xfId="14007"/>
    <cellStyle name="Normal 31 6 2 3 2" xfId="14008"/>
    <cellStyle name="Normal 31 6 2 3 2 2" xfId="14009"/>
    <cellStyle name="Normal 31 6 2 3 3" xfId="14010"/>
    <cellStyle name="Normal 31 6 2 3 4" xfId="14011"/>
    <cellStyle name="Normal 31 6 2 4" xfId="14012"/>
    <cellStyle name="Normal 31 6 2 4 2" xfId="14013"/>
    <cellStyle name="Normal 31 6 2 5" xfId="14014"/>
    <cellStyle name="Normal 31 6 2 6" xfId="14015"/>
    <cellStyle name="Normal 31 6 2 7" xfId="14016"/>
    <cellStyle name="Normal 31 6 3" xfId="14017"/>
    <cellStyle name="Normal 31 6 3 2" xfId="14018"/>
    <cellStyle name="Normal 31 6 3 2 2" xfId="14019"/>
    <cellStyle name="Normal 31 6 3 3" xfId="14020"/>
    <cellStyle name="Normal 31 6 3 4" xfId="14021"/>
    <cellStyle name="Normal 31 6 4" xfId="14022"/>
    <cellStyle name="Normal 31 6 4 2" xfId="14023"/>
    <cellStyle name="Normal 31 6 4 2 2" xfId="14024"/>
    <cellStyle name="Normal 31 6 4 3" xfId="14025"/>
    <cellStyle name="Normal 31 6 4 4" xfId="14026"/>
    <cellStyle name="Normal 31 6 5" xfId="14027"/>
    <cellStyle name="Normal 31 6 5 2" xfId="14028"/>
    <cellStyle name="Normal 31 6 6" xfId="14029"/>
    <cellStyle name="Normal 31 6 7" xfId="14030"/>
    <cellStyle name="Normal 31 6 8" xfId="14031"/>
    <cellStyle name="Normal 31 7" xfId="14032"/>
    <cellStyle name="Normal 31 7 2" xfId="14033"/>
    <cellStyle name="Normal 31 7 2 2" xfId="14034"/>
    <cellStyle name="Normal 31 7 2 2 2" xfId="14035"/>
    <cellStyle name="Normal 31 7 2 2 2 2" xfId="14036"/>
    <cellStyle name="Normal 31 7 2 2 3" xfId="14037"/>
    <cellStyle name="Normal 31 7 2 2 4" xfId="14038"/>
    <cellStyle name="Normal 31 7 2 3" xfId="14039"/>
    <cellStyle name="Normal 31 7 2 3 2" xfId="14040"/>
    <cellStyle name="Normal 31 7 2 4" xfId="14041"/>
    <cellStyle name="Normal 31 7 2 5" xfId="14042"/>
    <cellStyle name="Normal 31 7 2 6" xfId="14043"/>
    <cellStyle name="Normal 31 7 3" xfId="14044"/>
    <cellStyle name="Normal 31 7 3 2" xfId="14045"/>
    <cellStyle name="Normal 31 7 3 2 2" xfId="14046"/>
    <cellStyle name="Normal 31 7 3 3" xfId="14047"/>
    <cellStyle name="Normal 31 7 3 4" xfId="14048"/>
    <cellStyle name="Normal 31 7 4" xfId="14049"/>
    <cellStyle name="Normal 31 7 4 2" xfId="14050"/>
    <cellStyle name="Normal 31 7 4 2 2" xfId="14051"/>
    <cellStyle name="Normal 31 7 4 3" xfId="14052"/>
    <cellStyle name="Normal 31 7 4 4" xfId="14053"/>
    <cellStyle name="Normal 31 7 5" xfId="14054"/>
    <cellStyle name="Normal 31 7 5 2" xfId="14055"/>
    <cellStyle name="Normal 31 7 6" xfId="14056"/>
    <cellStyle name="Normal 31 7 7" xfId="14057"/>
    <cellStyle name="Normal 31 7 8" xfId="14058"/>
    <cellStyle name="Normal 31 8" xfId="14059"/>
    <cellStyle name="Normal 31 8 2" xfId="14060"/>
    <cellStyle name="Normal 31 8 2 2" xfId="14061"/>
    <cellStyle name="Normal 31 8 2 2 2" xfId="14062"/>
    <cellStyle name="Normal 31 8 2 2 2 2" xfId="14063"/>
    <cellStyle name="Normal 31 8 2 2 3" xfId="14064"/>
    <cellStyle name="Normal 31 8 2 2 4" xfId="14065"/>
    <cellStyle name="Normal 31 8 2 3" xfId="14066"/>
    <cellStyle name="Normal 31 8 2 3 2" xfId="14067"/>
    <cellStyle name="Normal 31 8 2 4" xfId="14068"/>
    <cellStyle name="Normal 31 8 2 5" xfId="14069"/>
    <cellStyle name="Normal 31 8 2 6" xfId="14070"/>
    <cellStyle name="Normal 31 8 3" xfId="14071"/>
    <cellStyle name="Normal 31 8 3 2" xfId="14072"/>
    <cellStyle name="Normal 31 8 3 2 2" xfId="14073"/>
    <cellStyle name="Normal 31 8 3 3" xfId="14074"/>
    <cellStyle name="Normal 31 8 3 4" xfId="14075"/>
    <cellStyle name="Normal 31 8 4" xfId="14076"/>
    <cellStyle name="Normal 31 8 4 2" xfId="14077"/>
    <cellStyle name="Normal 31 8 4 2 2" xfId="14078"/>
    <cellStyle name="Normal 31 8 4 3" xfId="14079"/>
    <cellStyle name="Normal 31 8 4 4" xfId="14080"/>
    <cellStyle name="Normal 31 8 5" xfId="14081"/>
    <cellStyle name="Normal 31 8 5 2" xfId="14082"/>
    <cellStyle name="Normal 31 8 6" xfId="14083"/>
    <cellStyle name="Normal 31 8 7" xfId="14084"/>
    <cellStyle name="Normal 31 8 8" xfId="14085"/>
    <cellStyle name="Normal 31 9" xfId="14086"/>
    <cellStyle name="Normal 31 9 2" xfId="14087"/>
    <cellStyle name="Normal 31 9 2 2" xfId="14088"/>
    <cellStyle name="Normal 31 9 2 2 2" xfId="14089"/>
    <cellStyle name="Normal 31 9 2 3" xfId="14090"/>
    <cellStyle name="Normal 31 9 2 4" xfId="14091"/>
    <cellStyle name="Normal 31 9 3" xfId="14092"/>
    <cellStyle name="Normal 31 9 3 2" xfId="14093"/>
    <cellStyle name="Normal 31 9 4" xfId="14094"/>
    <cellStyle name="Normal 31 9 5" xfId="14095"/>
    <cellStyle name="Normal 31 9 6" xfId="14096"/>
    <cellStyle name="Normal 32" xfId="14097"/>
    <cellStyle name="Normal 32 10" xfId="14098"/>
    <cellStyle name="Normal 32 10 2" xfId="14099"/>
    <cellStyle name="Normal 32 10 2 2" xfId="14100"/>
    <cellStyle name="Normal 32 10 3" xfId="14101"/>
    <cellStyle name="Normal 32 10 4" xfId="14102"/>
    <cellStyle name="Normal 32 10 5" xfId="14103"/>
    <cellStyle name="Normal 32 11" xfId="14104"/>
    <cellStyle name="Normal 32 11 2" xfId="14105"/>
    <cellStyle name="Normal 32 11 2 2" xfId="14106"/>
    <cellStyle name="Normal 32 11 3" xfId="14107"/>
    <cellStyle name="Normal 32 11 4" xfId="14108"/>
    <cellStyle name="Normal 32 12" xfId="14109"/>
    <cellStyle name="Normal 32 12 2" xfId="14110"/>
    <cellStyle name="Normal 32 13" xfId="14111"/>
    <cellStyle name="Normal 32 14" xfId="14112"/>
    <cellStyle name="Normal 32 15" xfId="14113"/>
    <cellStyle name="Normal 32 16" xfId="14114"/>
    <cellStyle name="Normal 32 2" xfId="14115"/>
    <cellStyle name="Normal 32 2 10" xfId="14116"/>
    <cellStyle name="Normal 32 2 11" xfId="14117"/>
    <cellStyle name="Normal 32 2 2" xfId="14118"/>
    <cellStyle name="Normal 32 2 2 2" xfId="14119"/>
    <cellStyle name="Normal 32 2 2 2 2" xfId="14120"/>
    <cellStyle name="Normal 32 2 2 2 2 2" xfId="14121"/>
    <cellStyle name="Normal 32 2 2 2 3" xfId="14122"/>
    <cellStyle name="Normal 32 2 2 2 4" xfId="14123"/>
    <cellStyle name="Normal 32 2 2 3" xfId="14124"/>
    <cellStyle name="Normal 32 2 2 3 2" xfId="14125"/>
    <cellStyle name="Normal 32 2 2 3 2 2" xfId="14126"/>
    <cellStyle name="Normal 32 2 2 3 3" xfId="14127"/>
    <cellStyle name="Normal 32 2 2 3 4" xfId="14128"/>
    <cellStyle name="Normal 32 2 2 4" xfId="14129"/>
    <cellStyle name="Normal 32 2 2 4 2" xfId="14130"/>
    <cellStyle name="Normal 32 2 2 5" xfId="14131"/>
    <cellStyle name="Normal 32 2 2 6" xfId="14132"/>
    <cellStyle name="Normal 32 2 2 7" xfId="14133"/>
    <cellStyle name="Normal 32 2 3" xfId="14134"/>
    <cellStyle name="Normal 32 2 3 10" xfId="14135"/>
    <cellStyle name="Normal 32 2 3 10 2" xfId="14136"/>
    <cellStyle name="Normal 32 2 3 10 2 2" xfId="14137"/>
    <cellStyle name="Normal 32 2 3 10 3" xfId="14138"/>
    <cellStyle name="Normal 32 2 3 10 4" xfId="14139"/>
    <cellStyle name="Normal 32 2 3 11" xfId="14140"/>
    <cellStyle name="Normal 32 2 3 11 2" xfId="14141"/>
    <cellStyle name="Normal 32 2 3 12" xfId="14142"/>
    <cellStyle name="Normal 32 2 3 13" xfId="14143"/>
    <cellStyle name="Normal 32 2 3 14" xfId="14144"/>
    <cellStyle name="Normal 32 2 3 2" xfId="14145"/>
    <cellStyle name="Normal 32 2 3 2 10" xfId="14146"/>
    <cellStyle name="Normal 32 2 3 2 2" xfId="14147"/>
    <cellStyle name="Normal 32 2 3 2 2 2" xfId="14148"/>
    <cellStyle name="Normal 32 2 3 2 2 2 2" xfId="14149"/>
    <cellStyle name="Normal 32 2 3 2 2 2 2 2" xfId="14150"/>
    <cellStyle name="Normal 32 2 3 2 2 2 3" xfId="14151"/>
    <cellStyle name="Normal 32 2 3 2 2 2 4" xfId="14152"/>
    <cellStyle name="Normal 32 2 3 2 2 3" xfId="14153"/>
    <cellStyle name="Normal 32 2 3 2 2 3 2" xfId="14154"/>
    <cellStyle name="Normal 32 2 3 2 2 3 2 2" xfId="14155"/>
    <cellStyle name="Normal 32 2 3 2 2 3 3" xfId="14156"/>
    <cellStyle name="Normal 32 2 3 2 2 3 4" xfId="14157"/>
    <cellStyle name="Normal 32 2 3 2 2 4" xfId="14158"/>
    <cellStyle name="Normal 32 2 3 2 2 4 2" xfId="14159"/>
    <cellStyle name="Normal 32 2 3 2 2 5" xfId="14160"/>
    <cellStyle name="Normal 32 2 3 2 2 6" xfId="14161"/>
    <cellStyle name="Normal 32 2 3 2 2 7" xfId="14162"/>
    <cellStyle name="Normal 32 2 3 2 3" xfId="14163"/>
    <cellStyle name="Normal 32 2 3 2 3 2" xfId="14164"/>
    <cellStyle name="Normal 32 2 3 2 3 2 2" xfId="14165"/>
    <cellStyle name="Normal 32 2 3 2 3 3" xfId="14166"/>
    <cellStyle name="Normal 32 2 3 2 3 4" xfId="14167"/>
    <cellStyle name="Normal 32 2 3 2 4" xfId="14168"/>
    <cellStyle name="Normal 32 2 3 2 4 2" xfId="14169"/>
    <cellStyle name="Normal 32 2 3 2 4 2 2" xfId="14170"/>
    <cellStyle name="Normal 32 2 3 2 4 3" xfId="14171"/>
    <cellStyle name="Normal 32 2 3 2 4 4" xfId="14172"/>
    <cellStyle name="Normal 32 2 3 2 5" xfId="14173"/>
    <cellStyle name="Normal 32 2 3 2 5 2" xfId="14174"/>
    <cellStyle name="Normal 32 2 3 2 5 2 2" xfId="14175"/>
    <cellStyle name="Normal 32 2 3 2 5 3" xfId="14176"/>
    <cellStyle name="Normal 32 2 3 2 5 4" xfId="14177"/>
    <cellStyle name="Normal 32 2 3 2 6" xfId="14178"/>
    <cellStyle name="Normal 32 2 3 2 6 2" xfId="14179"/>
    <cellStyle name="Normal 32 2 3 2 6 2 2" xfId="14180"/>
    <cellStyle name="Normal 32 2 3 2 6 3" xfId="14181"/>
    <cellStyle name="Normal 32 2 3 2 6 4" xfId="14182"/>
    <cellStyle name="Normal 32 2 3 2 7" xfId="14183"/>
    <cellStyle name="Normal 32 2 3 2 7 2" xfId="14184"/>
    <cellStyle name="Normal 32 2 3 2 8" xfId="14185"/>
    <cellStyle name="Normal 32 2 3 2 9" xfId="14186"/>
    <cellStyle name="Normal 32 2 3 3" xfId="14187"/>
    <cellStyle name="Normal 32 2 3 3 2" xfId="14188"/>
    <cellStyle name="Normal 32 2 3 3 2 2" xfId="14189"/>
    <cellStyle name="Normal 32 2 3 3 2 2 2" xfId="14190"/>
    <cellStyle name="Normal 32 2 3 3 2 2 2 2" xfId="14191"/>
    <cellStyle name="Normal 32 2 3 3 2 2 3" xfId="14192"/>
    <cellStyle name="Normal 32 2 3 3 2 2 4" xfId="14193"/>
    <cellStyle name="Normal 32 2 3 3 2 3" xfId="14194"/>
    <cellStyle name="Normal 32 2 3 3 2 3 2" xfId="14195"/>
    <cellStyle name="Normal 32 2 3 3 2 3 2 2" xfId="14196"/>
    <cellStyle name="Normal 32 2 3 3 2 3 3" xfId="14197"/>
    <cellStyle name="Normal 32 2 3 3 2 3 4" xfId="14198"/>
    <cellStyle name="Normal 32 2 3 3 2 4" xfId="14199"/>
    <cellStyle name="Normal 32 2 3 3 2 4 2" xfId="14200"/>
    <cellStyle name="Normal 32 2 3 3 2 5" xfId="14201"/>
    <cellStyle name="Normal 32 2 3 3 2 6" xfId="14202"/>
    <cellStyle name="Normal 32 2 3 3 2 7" xfId="14203"/>
    <cellStyle name="Normal 32 2 3 3 3" xfId="14204"/>
    <cellStyle name="Normal 32 2 3 3 3 2" xfId="14205"/>
    <cellStyle name="Normal 32 2 3 3 3 2 2" xfId="14206"/>
    <cellStyle name="Normal 32 2 3 3 3 3" xfId="14207"/>
    <cellStyle name="Normal 32 2 3 3 3 4" xfId="14208"/>
    <cellStyle name="Normal 32 2 3 3 4" xfId="14209"/>
    <cellStyle name="Normal 32 2 3 3 4 2" xfId="14210"/>
    <cellStyle name="Normal 32 2 3 3 4 2 2" xfId="14211"/>
    <cellStyle name="Normal 32 2 3 3 4 3" xfId="14212"/>
    <cellStyle name="Normal 32 2 3 3 4 4" xfId="14213"/>
    <cellStyle name="Normal 32 2 3 3 5" xfId="14214"/>
    <cellStyle name="Normal 32 2 3 3 5 2" xfId="14215"/>
    <cellStyle name="Normal 32 2 3 3 6" xfId="14216"/>
    <cellStyle name="Normal 32 2 3 3 7" xfId="14217"/>
    <cellStyle name="Normal 32 2 3 3 8" xfId="14218"/>
    <cellStyle name="Normal 32 2 3 4" xfId="14219"/>
    <cellStyle name="Normal 32 2 3 4 2" xfId="14220"/>
    <cellStyle name="Normal 32 2 3 4 2 2" xfId="14221"/>
    <cellStyle name="Normal 32 2 3 4 2 2 2" xfId="14222"/>
    <cellStyle name="Normal 32 2 3 4 2 2 2 2" xfId="14223"/>
    <cellStyle name="Normal 32 2 3 4 2 2 3" xfId="14224"/>
    <cellStyle name="Normal 32 2 3 4 2 2 4" xfId="14225"/>
    <cellStyle name="Normal 32 2 3 4 2 3" xfId="14226"/>
    <cellStyle name="Normal 32 2 3 4 2 3 2" xfId="14227"/>
    <cellStyle name="Normal 32 2 3 4 2 3 2 2" xfId="14228"/>
    <cellStyle name="Normal 32 2 3 4 2 3 3" xfId="14229"/>
    <cellStyle name="Normal 32 2 3 4 2 3 4" xfId="14230"/>
    <cellStyle name="Normal 32 2 3 4 2 4" xfId="14231"/>
    <cellStyle name="Normal 32 2 3 4 2 4 2" xfId="14232"/>
    <cellStyle name="Normal 32 2 3 4 2 5" xfId="14233"/>
    <cellStyle name="Normal 32 2 3 4 2 6" xfId="14234"/>
    <cellStyle name="Normal 32 2 3 4 2 7" xfId="14235"/>
    <cellStyle name="Normal 32 2 3 4 3" xfId="14236"/>
    <cellStyle name="Normal 32 2 3 4 3 2" xfId="14237"/>
    <cellStyle name="Normal 32 2 3 4 3 2 2" xfId="14238"/>
    <cellStyle name="Normal 32 2 3 4 3 3" xfId="14239"/>
    <cellStyle name="Normal 32 2 3 4 3 4" xfId="14240"/>
    <cellStyle name="Normal 32 2 3 4 4" xfId="14241"/>
    <cellStyle name="Normal 32 2 3 4 4 2" xfId="14242"/>
    <cellStyle name="Normal 32 2 3 4 4 2 2" xfId="14243"/>
    <cellStyle name="Normal 32 2 3 4 4 3" xfId="14244"/>
    <cellStyle name="Normal 32 2 3 4 4 4" xfId="14245"/>
    <cellStyle name="Normal 32 2 3 4 5" xfId="14246"/>
    <cellStyle name="Normal 32 2 3 4 5 2" xfId="14247"/>
    <cellStyle name="Normal 32 2 3 4 6" xfId="14248"/>
    <cellStyle name="Normal 32 2 3 4 7" xfId="14249"/>
    <cellStyle name="Normal 32 2 3 4 8" xfId="14250"/>
    <cellStyle name="Normal 32 2 3 5" xfId="14251"/>
    <cellStyle name="Normal 32 2 3 5 2" xfId="14252"/>
    <cellStyle name="Normal 32 2 3 5 2 2" xfId="14253"/>
    <cellStyle name="Normal 32 2 3 5 2 2 2" xfId="14254"/>
    <cellStyle name="Normal 32 2 3 5 2 2 2 2" xfId="14255"/>
    <cellStyle name="Normal 32 2 3 5 2 2 3" xfId="14256"/>
    <cellStyle name="Normal 32 2 3 5 2 2 4" xfId="14257"/>
    <cellStyle name="Normal 32 2 3 5 2 3" xfId="14258"/>
    <cellStyle name="Normal 32 2 3 5 2 3 2" xfId="14259"/>
    <cellStyle name="Normal 32 2 3 5 2 4" xfId="14260"/>
    <cellStyle name="Normal 32 2 3 5 2 5" xfId="14261"/>
    <cellStyle name="Normal 32 2 3 5 2 6" xfId="14262"/>
    <cellStyle name="Normal 32 2 3 5 3" xfId="14263"/>
    <cellStyle name="Normal 32 2 3 5 3 2" xfId="14264"/>
    <cellStyle name="Normal 32 2 3 5 3 2 2" xfId="14265"/>
    <cellStyle name="Normal 32 2 3 5 3 3" xfId="14266"/>
    <cellStyle name="Normal 32 2 3 5 3 4" xfId="14267"/>
    <cellStyle name="Normal 32 2 3 5 4" xfId="14268"/>
    <cellStyle name="Normal 32 2 3 5 4 2" xfId="14269"/>
    <cellStyle name="Normal 32 2 3 5 4 2 2" xfId="14270"/>
    <cellStyle name="Normal 32 2 3 5 4 3" xfId="14271"/>
    <cellStyle name="Normal 32 2 3 5 4 4" xfId="14272"/>
    <cellStyle name="Normal 32 2 3 5 5" xfId="14273"/>
    <cellStyle name="Normal 32 2 3 5 5 2" xfId="14274"/>
    <cellStyle name="Normal 32 2 3 5 6" xfId="14275"/>
    <cellStyle name="Normal 32 2 3 5 7" xfId="14276"/>
    <cellStyle name="Normal 32 2 3 5 8" xfId="14277"/>
    <cellStyle name="Normal 32 2 3 6" xfId="14278"/>
    <cellStyle name="Normal 32 2 3 6 2" xfId="14279"/>
    <cellStyle name="Normal 32 2 3 6 2 2" xfId="14280"/>
    <cellStyle name="Normal 32 2 3 6 2 2 2" xfId="14281"/>
    <cellStyle name="Normal 32 2 3 6 2 2 2 2" xfId="14282"/>
    <cellStyle name="Normal 32 2 3 6 2 2 3" xfId="14283"/>
    <cellStyle name="Normal 32 2 3 6 2 2 4" xfId="14284"/>
    <cellStyle name="Normal 32 2 3 6 2 3" xfId="14285"/>
    <cellStyle name="Normal 32 2 3 6 2 3 2" xfId="14286"/>
    <cellStyle name="Normal 32 2 3 6 2 4" xfId="14287"/>
    <cellStyle name="Normal 32 2 3 6 2 5" xfId="14288"/>
    <cellStyle name="Normal 32 2 3 6 2 6" xfId="14289"/>
    <cellStyle name="Normal 32 2 3 6 3" xfId="14290"/>
    <cellStyle name="Normal 32 2 3 6 3 2" xfId="14291"/>
    <cellStyle name="Normal 32 2 3 6 3 2 2" xfId="14292"/>
    <cellStyle name="Normal 32 2 3 6 3 3" xfId="14293"/>
    <cellStyle name="Normal 32 2 3 6 3 4" xfId="14294"/>
    <cellStyle name="Normal 32 2 3 6 4" xfId="14295"/>
    <cellStyle name="Normal 32 2 3 6 4 2" xfId="14296"/>
    <cellStyle name="Normal 32 2 3 6 4 2 2" xfId="14297"/>
    <cellStyle name="Normal 32 2 3 6 4 3" xfId="14298"/>
    <cellStyle name="Normal 32 2 3 6 4 4" xfId="14299"/>
    <cellStyle name="Normal 32 2 3 6 5" xfId="14300"/>
    <cellStyle name="Normal 32 2 3 6 5 2" xfId="14301"/>
    <cellStyle name="Normal 32 2 3 6 6" xfId="14302"/>
    <cellStyle name="Normal 32 2 3 6 7" xfId="14303"/>
    <cellStyle name="Normal 32 2 3 6 8" xfId="14304"/>
    <cellStyle name="Normal 32 2 3 7" xfId="14305"/>
    <cellStyle name="Normal 32 2 3 7 2" xfId="14306"/>
    <cellStyle name="Normal 32 2 3 7 2 2" xfId="14307"/>
    <cellStyle name="Normal 32 2 3 7 2 2 2" xfId="14308"/>
    <cellStyle name="Normal 32 2 3 7 2 3" xfId="14309"/>
    <cellStyle name="Normal 32 2 3 7 2 4" xfId="14310"/>
    <cellStyle name="Normal 32 2 3 7 3" xfId="14311"/>
    <cellStyle name="Normal 32 2 3 7 3 2" xfId="14312"/>
    <cellStyle name="Normal 32 2 3 7 4" xfId="14313"/>
    <cellStyle name="Normal 32 2 3 7 5" xfId="14314"/>
    <cellStyle name="Normal 32 2 3 7 6" xfId="14315"/>
    <cellStyle name="Normal 32 2 3 8" xfId="14316"/>
    <cellStyle name="Normal 32 2 3 8 2" xfId="14317"/>
    <cellStyle name="Normal 32 2 3 8 2 2" xfId="14318"/>
    <cellStyle name="Normal 32 2 3 8 2 2 2" xfId="14319"/>
    <cellStyle name="Normal 32 2 3 8 2 3" xfId="14320"/>
    <cellStyle name="Normal 32 2 3 8 2 4" xfId="14321"/>
    <cellStyle name="Normal 32 2 3 8 3" xfId="14322"/>
    <cellStyle name="Normal 32 2 3 8 3 2" xfId="14323"/>
    <cellStyle name="Normal 32 2 3 8 4" xfId="14324"/>
    <cellStyle name="Normal 32 2 3 8 5" xfId="14325"/>
    <cellStyle name="Normal 32 2 3 8 6" xfId="14326"/>
    <cellStyle name="Normal 32 2 3 9" xfId="14327"/>
    <cellStyle name="Normal 32 2 3 9 2" xfId="14328"/>
    <cellStyle name="Normal 32 2 3 9 2 2" xfId="14329"/>
    <cellStyle name="Normal 32 2 3 9 3" xfId="14330"/>
    <cellStyle name="Normal 32 2 3 9 4" xfId="14331"/>
    <cellStyle name="Normal 32 2 3 9 5" xfId="14332"/>
    <cellStyle name="Normal 32 2 4" xfId="14333"/>
    <cellStyle name="Normal 32 2 4 2" xfId="14334"/>
    <cellStyle name="Normal 32 2 4 2 2" xfId="14335"/>
    <cellStyle name="Normal 32 2 4 3" xfId="14336"/>
    <cellStyle name="Normal 32 2 4 4" xfId="14337"/>
    <cellStyle name="Normal 32 2 5" xfId="14338"/>
    <cellStyle name="Normal 32 2 5 2" xfId="14339"/>
    <cellStyle name="Normal 32 2 5 2 2" xfId="14340"/>
    <cellStyle name="Normal 32 2 5 3" xfId="14341"/>
    <cellStyle name="Normal 32 2 5 4" xfId="14342"/>
    <cellStyle name="Normal 32 2 6" xfId="14343"/>
    <cellStyle name="Normal 32 2 6 2" xfId="14344"/>
    <cellStyle name="Normal 32 2 6 2 2" xfId="14345"/>
    <cellStyle name="Normal 32 2 6 3" xfId="14346"/>
    <cellStyle name="Normal 32 2 6 4" xfId="14347"/>
    <cellStyle name="Normal 32 2 7" xfId="14348"/>
    <cellStyle name="Normal 32 2 7 2" xfId="14349"/>
    <cellStyle name="Normal 32 2 7 2 2" xfId="14350"/>
    <cellStyle name="Normal 32 2 7 3" xfId="14351"/>
    <cellStyle name="Normal 32 2 7 4" xfId="14352"/>
    <cellStyle name="Normal 32 2 8" xfId="14353"/>
    <cellStyle name="Normal 32 2 8 2" xfId="14354"/>
    <cellStyle name="Normal 32 2 9" xfId="14355"/>
    <cellStyle name="Normal 32 3" xfId="14356"/>
    <cellStyle name="Normal 32 3 2" xfId="14357"/>
    <cellStyle name="Normal 32 3 2 2" xfId="14358"/>
    <cellStyle name="Normal 32 3 2 2 2" xfId="14359"/>
    <cellStyle name="Normal 32 3 2 2 2 2" xfId="14360"/>
    <cellStyle name="Normal 32 3 2 2 3" xfId="14361"/>
    <cellStyle name="Normal 32 3 2 2 4" xfId="14362"/>
    <cellStyle name="Normal 32 3 2 3" xfId="14363"/>
    <cellStyle name="Normal 32 3 2 3 2" xfId="14364"/>
    <cellStyle name="Normal 32 3 2 3 2 2" xfId="14365"/>
    <cellStyle name="Normal 32 3 2 3 3" xfId="14366"/>
    <cellStyle name="Normal 32 3 2 3 4" xfId="14367"/>
    <cellStyle name="Normal 32 3 2 4" xfId="14368"/>
    <cellStyle name="Normal 32 3 2 4 2" xfId="14369"/>
    <cellStyle name="Normal 32 3 2 5" xfId="14370"/>
    <cellStyle name="Normal 32 3 2 6" xfId="14371"/>
    <cellStyle name="Normal 32 3 2 7" xfId="14372"/>
    <cellStyle name="Normal 32 3 3" xfId="14373"/>
    <cellStyle name="Normal 32 3 3 2" xfId="14374"/>
    <cellStyle name="Normal 32 3 3 2 2" xfId="14375"/>
    <cellStyle name="Normal 32 3 3 3" xfId="14376"/>
    <cellStyle name="Normal 32 3 3 4" xfId="14377"/>
    <cellStyle name="Normal 32 3 4" xfId="14378"/>
    <cellStyle name="Normal 32 3 4 2" xfId="14379"/>
    <cellStyle name="Normal 32 3 4 2 2" xfId="14380"/>
    <cellStyle name="Normal 32 3 4 3" xfId="14381"/>
    <cellStyle name="Normal 32 3 4 4" xfId="14382"/>
    <cellStyle name="Normal 32 3 5" xfId="14383"/>
    <cellStyle name="Normal 32 3 5 2" xfId="14384"/>
    <cellStyle name="Normal 32 3 6" xfId="14385"/>
    <cellStyle name="Normal 32 3 7" xfId="14386"/>
    <cellStyle name="Normal 32 3 8" xfId="14387"/>
    <cellStyle name="Normal 32 4" xfId="14388"/>
    <cellStyle name="Normal 32 4 2" xfId="14389"/>
    <cellStyle name="Normal 32 4 2 2" xfId="14390"/>
    <cellStyle name="Normal 32 4 2 2 2" xfId="14391"/>
    <cellStyle name="Normal 32 4 2 2 2 2" xfId="14392"/>
    <cellStyle name="Normal 32 4 2 2 3" xfId="14393"/>
    <cellStyle name="Normal 32 4 2 2 4" xfId="14394"/>
    <cellStyle name="Normal 32 4 2 3" xfId="14395"/>
    <cellStyle name="Normal 32 4 2 3 2" xfId="14396"/>
    <cellStyle name="Normal 32 4 2 3 2 2" xfId="14397"/>
    <cellStyle name="Normal 32 4 2 3 3" xfId="14398"/>
    <cellStyle name="Normal 32 4 2 3 4" xfId="14399"/>
    <cellStyle name="Normal 32 4 2 4" xfId="14400"/>
    <cellStyle name="Normal 32 4 2 4 2" xfId="14401"/>
    <cellStyle name="Normal 32 4 2 5" xfId="14402"/>
    <cellStyle name="Normal 32 4 2 6" xfId="14403"/>
    <cellStyle name="Normal 32 4 2 7" xfId="14404"/>
    <cellStyle name="Normal 32 4 3" xfId="14405"/>
    <cellStyle name="Normal 32 4 3 2" xfId="14406"/>
    <cellStyle name="Normal 32 4 3 2 2" xfId="14407"/>
    <cellStyle name="Normal 32 4 3 3" xfId="14408"/>
    <cellStyle name="Normal 32 4 3 4" xfId="14409"/>
    <cellStyle name="Normal 32 4 4" xfId="14410"/>
    <cellStyle name="Normal 32 4 4 2" xfId="14411"/>
    <cellStyle name="Normal 32 4 4 2 2" xfId="14412"/>
    <cellStyle name="Normal 32 4 4 3" xfId="14413"/>
    <cellStyle name="Normal 32 4 4 4" xfId="14414"/>
    <cellStyle name="Normal 32 4 5" xfId="14415"/>
    <cellStyle name="Normal 32 4 5 2" xfId="14416"/>
    <cellStyle name="Normal 32 4 6" xfId="14417"/>
    <cellStyle name="Normal 32 4 7" xfId="14418"/>
    <cellStyle name="Normal 32 4 8" xfId="14419"/>
    <cellStyle name="Normal 32 5" xfId="14420"/>
    <cellStyle name="Normal 32 5 2" xfId="14421"/>
    <cellStyle name="Normal 32 5 2 2" xfId="14422"/>
    <cellStyle name="Normal 32 5 2 2 2" xfId="14423"/>
    <cellStyle name="Normal 32 5 2 2 2 2" xfId="14424"/>
    <cellStyle name="Normal 32 5 2 2 3" xfId="14425"/>
    <cellStyle name="Normal 32 5 2 2 4" xfId="14426"/>
    <cellStyle name="Normal 32 5 2 3" xfId="14427"/>
    <cellStyle name="Normal 32 5 2 3 2" xfId="14428"/>
    <cellStyle name="Normal 32 5 2 3 2 2" xfId="14429"/>
    <cellStyle name="Normal 32 5 2 3 3" xfId="14430"/>
    <cellStyle name="Normal 32 5 2 3 4" xfId="14431"/>
    <cellStyle name="Normal 32 5 2 4" xfId="14432"/>
    <cellStyle name="Normal 32 5 2 4 2" xfId="14433"/>
    <cellStyle name="Normal 32 5 2 5" xfId="14434"/>
    <cellStyle name="Normal 32 5 2 6" xfId="14435"/>
    <cellStyle name="Normal 32 5 2 7" xfId="14436"/>
    <cellStyle name="Normal 32 5 3" xfId="14437"/>
    <cellStyle name="Normal 32 5 3 2" xfId="14438"/>
    <cellStyle name="Normal 32 5 3 2 2" xfId="14439"/>
    <cellStyle name="Normal 32 5 3 3" xfId="14440"/>
    <cellStyle name="Normal 32 5 3 4" xfId="14441"/>
    <cellStyle name="Normal 32 5 4" xfId="14442"/>
    <cellStyle name="Normal 32 5 4 2" xfId="14443"/>
    <cellStyle name="Normal 32 5 4 2 2" xfId="14444"/>
    <cellStyle name="Normal 32 5 4 3" xfId="14445"/>
    <cellStyle name="Normal 32 5 4 4" xfId="14446"/>
    <cellStyle name="Normal 32 5 5" xfId="14447"/>
    <cellStyle name="Normal 32 5 5 2" xfId="14448"/>
    <cellStyle name="Normal 32 5 6" xfId="14449"/>
    <cellStyle name="Normal 32 5 7" xfId="14450"/>
    <cellStyle name="Normal 32 5 8" xfId="14451"/>
    <cellStyle name="Normal 32 6" xfId="14452"/>
    <cellStyle name="Normal 32 6 2" xfId="14453"/>
    <cellStyle name="Normal 32 6 2 2" xfId="14454"/>
    <cellStyle name="Normal 32 6 2 2 2" xfId="14455"/>
    <cellStyle name="Normal 32 6 2 2 2 2" xfId="14456"/>
    <cellStyle name="Normal 32 6 2 2 3" xfId="14457"/>
    <cellStyle name="Normal 32 6 2 2 4" xfId="14458"/>
    <cellStyle name="Normal 32 6 2 3" xfId="14459"/>
    <cellStyle name="Normal 32 6 2 3 2" xfId="14460"/>
    <cellStyle name="Normal 32 6 2 4" xfId="14461"/>
    <cellStyle name="Normal 32 6 2 5" xfId="14462"/>
    <cellStyle name="Normal 32 6 2 6" xfId="14463"/>
    <cellStyle name="Normal 32 6 3" xfId="14464"/>
    <cellStyle name="Normal 32 6 3 2" xfId="14465"/>
    <cellStyle name="Normal 32 6 3 2 2" xfId="14466"/>
    <cellStyle name="Normal 32 6 3 3" xfId="14467"/>
    <cellStyle name="Normal 32 6 3 4" xfId="14468"/>
    <cellStyle name="Normal 32 6 4" xfId="14469"/>
    <cellStyle name="Normal 32 6 4 2" xfId="14470"/>
    <cellStyle name="Normal 32 6 4 2 2" xfId="14471"/>
    <cellStyle name="Normal 32 6 4 3" xfId="14472"/>
    <cellStyle name="Normal 32 6 4 4" xfId="14473"/>
    <cellStyle name="Normal 32 6 5" xfId="14474"/>
    <cellStyle name="Normal 32 6 5 2" xfId="14475"/>
    <cellStyle name="Normal 32 6 6" xfId="14476"/>
    <cellStyle name="Normal 32 6 7" xfId="14477"/>
    <cellStyle name="Normal 32 6 8" xfId="14478"/>
    <cellStyle name="Normal 32 7" xfId="14479"/>
    <cellStyle name="Normal 32 7 2" xfId="14480"/>
    <cellStyle name="Normal 32 7 2 2" xfId="14481"/>
    <cellStyle name="Normal 32 7 2 2 2" xfId="14482"/>
    <cellStyle name="Normal 32 7 2 2 2 2" xfId="14483"/>
    <cellStyle name="Normal 32 7 2 2 3" xfId="14484"/>
    <cellStyle name="Normal 32 7 2 2 4" xfId="14485"/>
    <cellStyle name="Normal 32 7 2 3" xfId="14486"/>
    <cellStyle name="Normal 32 7 2 3 2" xfId="14487"/>
    <cellStyle name="Normal 32 7 2 4" xfId="14488"/>
    <cellStyle name="Normal 32 7 2 5" xfId="14489"/>
    <cellStyle name="Normal 32 7 2 6" xfId="14490"/>
    <cellStyle name="Normal 32 7 3" xfId="14491"/>
    <cellStyle name="Normal 32 7 3 2" xfId="14492"/>
    <cellStyle name="Normal 32 7 3 2 2" xfId="14493"/>
    <cellStyle name="Normal 32 7 3 3" xfId="14494"/>
    <cellStyle name="Normal 32 7 3 4" xfId="14495"/>
    <cellStyle name="Normal 32 7 4" xfId="14496"/>
    <cellStyle name="Normal 32 7 4 2" xfId="14497"/>
    <cellStyle name="Normal 32 7 4 2 2" xfId="14498"/>
    <cellStyle name="Normal 32 7 4 3" xfId="14499"/>
    <cellStyle name="Normal 32 7 4 4" xfId="14500"/>
    <cellStyle name="Normal 32 7 5" xfId="14501"/>
    <cellStyle name="Normal 32 7 5 2" xfId="14502"/>
    <cellStyle name="Normal 32 7 6" xfId="14503"/>
    <cellStyle name="Normal 32 7 7" xfId="14504"/>
    <cellStyle name="Normal 32 7 8" xfId="14505"/>
    <cellStyle name="Normal 32 8" xfId="14506"/>
    <cellStyle name="Normal 32 8 2" xfId="14507"/>
    <cellStyle name="Normal 32 8 2 2" xfId="14508"/>
    <cellStyle name="Normal 32 8 2 2 2" xfId="14509"/>
    <cellStyle name="Normal 32 8 2 3" xfId="14510"/>
    <cellStyle name="Normal 32 8 2 4" xfId="14511"/>
    <cellStyle name="Normal 32 8 3" xfId="14512"/>
    <cellStyle name="Normal 32 8 3 2" xfId="14513"/>
    <cellStyle name="Normal 32 8 4" xfId="14514"/>
    <cellStyle name="Normal 32 8 5" xfId="14515"/>
    <cellStyle name="Normal 32 8 6" xfId="14516"/>
    <cellStyle name="Normal 32 9" xfId="14517"/>
    <cellStyle name="Normal 32 9 2" xfId="14518"/>
    <cellStyle name="Normal 32 9 2 2" xfId="14519"/>
    <cellStyle name="Normal 32 9 2 2 2" xfId="14520"/>
    <cellStyle name="Normal 32 9 2 3" xfId="14521"/>
    <cellStyle name="Normal 32 9 2 4" xfId="14522"/>
    <cellStyle name="Normal 32 9 3" xfId="14523"/>
    <cellStyle name="Normal 32 9 3 2" xfId="14524"/>
    <cellStyle name="Normal 32 9 4" xfId="14525"/>
    <cellStyle name="Normal 32 9 5" xfId="14526"/>
    <cellStyle name="Normal 32 9 6" xfId="14527"/>
    <cellStyle name="Normal 33" xfId="14528"/>
    <cellStyle name="Normal 33 10" xfId="14529"/>
    <cellStyle name="Normal 33 10 2" xfId="14530"/>
    <cellStyle name="Normal 33 10 2 2" xfId="14531"/>
    <cellStyle name="Normal 33 10 3" xfId="14532"/>
    <cellStyle name="Normal 33 10 4" xfId="14533"/>
    <cellStyle name="Normal 33 10 5" xfId="14534"/>
    <cellStyle name="Normal 33 11" xfId="14535"/>
    <cellStyle name="Normal 33 11 2" xfId="14536"/>
    <cellStyle name="Normal 33 11 2 2" xfId="14537"/>
    <cellStyle name="Normal 33 11 3" xfId="14538"/>
    <cellStyle name="Normal 33 11 4" xfId="14539"/>
    <cellStyle name="Normal 33 12" xfId="14540"/>
    <cellStyle name="Normal 33 12 2" xfId="14541"/>
    <cellStyle name="Normal 33 13" xfId="14542"/>
    <cellStyle name="Normal 33 14" xfId="14543"/>
    <cellStyle name="Normal 33 15" xfId="14544"/>
    <cellStyle name="Normal 33 16" xfId="14545"/>
    <cellStyle name="Normal 33 2" xfId="14546"/>
    <cellStyle name="Normal 33 2 10" xfId="14547"/>
    <cellStyle name="Normal 33 2 2" xfId="14548"/>
    <cellStyle name="Normal 33 2 2 2" xfId="14549"/>
    <cellStyle name="Normal 33 2 2 2 2" xfId="14550"/>
    <cellStyle name="Normal 33 2 2 2 2 2" xfId="14551"/>
    <cellStyle name="Normal 33 2 2 2 3" xfId="14552"/>
    <cellStyle name="Normal 33 2 2 2 4" xfId="14553"/>
    <cellStyle name="Normal 33 2 2 3" xfId="14554"/>
    <cellStyle name="Normal 33 2 2 3 2" xfId="14555"/>
    <cellStyle name="Normal 33 2 2 3 2 2" xfId="14556"/>
    <cellStyle name="Normal 33 2 2 3 3" xfId="14557"/>
    <cellStyle name="Normal 33 2 2 3 4" xfId="14558"/>
    <cellStyle name="Normal 33 2 2 4" xfId="14559"/>
    <cellStyle name="Normal 33 2 2 4 2" xfId="14560"/>
    <cellStyle name="Normal 33 2 2 5" xfId="14561"/>
    <cellStyle name="Normal 33 2 2 6" xfId="14562"/>
    <cellStyle name="Normal 33 2 2 7" xfId="14563"/>
    <cellStyle name="Normal 33 2 3" xfId="14564"/>
    <cellStyle name="Normal 33 2 3 2" xfId="14565"/>
    <cellStyle name="Normal 33 2 3 2 2" xfId="14566"/>
    <cellStyle name="Normal 33 2 3 3" xfId="14567"/>
    <cellStyle name="Normal 33 2 3 4" xfId="14568"/>
    <cellStyle name="Normal 33 2 4" xfId="14569"/>
    <cellStyle name="Normal 33 2 4 2" xfId="14570"/>
    <cellStyle name="Normal 33 2 4 2 2" xfId="14571"/>
    <cellStyle name="Normal 33 2 4 3" xfId="14572"/>
    <cellStyle name="Normal 33 2 4 4" xfId="14573"/>
    <cellStyle name="Normal 33 2 5" xfId="14574"/>
    <cellStyle name="Normal 33 2 5 2" xfId="14575"/>
    <cellStyle name="Normal 33 2 5 2 2" xfId="14576"/>
    <cellStyle name="Normal 33 2 5 3" xfId="14577"/>
    <cellStyle name="Normal 33 2 5 4" xfId="14578"/>
    <cellStyle name="Normal 33 2 6" xfId="14579"/>
    <cellStyle name="Normal 33 2 6 2" xfId="14580"/>
    <cellStyle name="Normal 33 2 6 2 2" xfId="14581"/>
    <cellStyle name="Normal 33 2 6 3" xfId="14582"/>
    <cellStyle name="Normal 33 2 6 4" xfId="14583"/>
    <cellStyle name="Normal 33 2 7" xfId="14584"/>
    <cellStyle name="Normal 33 2 7 2" xfId="14585"/>
    <cellStyle name="Normal 33 2 8" xfId="14586"/>
    <cellStyle name="Normal 33 2 9" xfId="14587"/>
    <cellStyle name="Normal 33 3" xfId="14588"/>
    <cellStyle name="Normal 33 3 2" xfId="14589"/>
    <cellStyle name="Normal 33 3 2 2" xfId="14590"/>
    <cellStyle name="Normal 33 3 2 2 2" xfId="14591"/>
    <cellStyle name="Normal 33 3 2 2 2 2" xfId="14592"/>
    <cellStyle name="Normal 33 3 2 2 3" xfId="14593"/>
    <cellStyle name="Normal 33 3 2 2 4" xfId="14594"/>
    <cellStyle name="Normal 33 3 2 3" xfId="14595"/>
    <cellStyle name="Normal 33 3 2 3 2" xfId="14596"/>
    <cellStyle name="Normal 33 3 2 3 2 2" xfId="14597"/>
    <cellStyle name="Normal 33 3 2 3 3" xfId="14598"/>
    <cellStyle name="Normal 33 3 2 3 4" xfId="14599"/>
    <cellStyle name="Normal 33 3 2 4" xfId="14600"/>
    <cellStyle name="Normal 33 3 2 4 2" xfId="14601"/>
    <cellStyle name="Normal 33 3 2 5" xfId="14602"/>
    <cellStyle name="Normal 33 3 2 6" xfId="14603"/>
    <cellStyle name="Normal 33 3 2 7" xfId="14604"/>
    <cellStyle name="Normal 33 3 3" xfId="14605"/>
    <cellStyle name="Normal 33 3 3 2" xfId="14606"/>
    <cellStyle name="Normal 33 3 3 2 2" xfId="14607"/>
    <cellStyle name="Normal 33 3 3 3" xfId="14608"/>
    <cellStyle name="Normal 33 3 3 4" xfId="14609"/>
    <cellStyle name="Normal 33 3 4" xfId="14610"/>
    <cellStyle name="Normal 33 3 4 2" xfId="14611"/>
    <cellStyle name="Normal 33 3 4 2 2" xfId="14612"/>
    <cellStyle name="Normal 33 3 4 3" xfId="14613"/>
    <cellStyle name="Normal 33 3 4 4" xfId="14614"/>
    <cellStyle name="Normal 33 3 5" xfId="14615"/>
    <cellStyle name="Normal 33 3 5 2" xfId="14616"/>
    <cellStyle name="Normal 33 3 6" xfId="14617"/>
    <cellStyle name="Normal 33 3 7" xfId="14618"/>
    <cellStyle name="Normal 33 3 8" xfId="14619"/>
    <cellStyle name="Normal 33 4" xfId="14620"/>
    <cellStyle name="Normal 33 4 2" xfId="14621"/>
    <cellStyle name="Normal 33 4 2 2" xfId="14622"/>
    <cellStyle name="Normal 33 4 2 2 2" xfId="14623"/>
    <cellStyle name="Normal 33 4 2 2 2 2" xfId="14624"/>
    <cellStyle name="Normal 33 4 2 2 3" xfId="14625"/>
    <cellStyle name="Normal 33 4 2 2 4" xfId="14626"/>
    <cellStyle name="Normal 33 4 2 3" xfId="14627"/>
    <cellStyle name="Normal 33 4 2 3 2" xfId="14628"/>
    <cellStyle name="Normal 33 4 2 3 2 2" xfId="14629"/>
    <cellStyle name="Normal 33 4 2 3 3" xfId="14630"/>
    <cellStyle name="Normal 33 4 2 3 4" xfId="14631"/>
    <cellStyle name="Normal 33 4 2 4" xfId="14632"/>
    <cellStyle name="Normal 33 4 2 4 2" xfId="14633"/>
    <cellStyle name="Normal 33 4 2 5" xfId="14634"/>
    <cellStyle name="Normal 33 4 2 6" xfId="14635"/>
    <cellStyle name="Normal 33 4 2 7" xfId="14636"/>
    <cellStyle name="Normal 33 4 3" xfId="14637"/>
    <cellStyle name="Normal 33 4 3 2" xfId="14638"/>
    <cellStyle name="Normal 33 4 3 2 2" xfId="14639"/>
    <cellStyle name="Normal 33 4 3 3" xfId="14640"/>
    <cellStyle name="Normal 33 4 3 4" xfId="14641"/>
    <cellStyle name="Normal 33 4 4" xfId="14642"/>
    <cellStyle name="Normal 33 4 4 2" xfId="14643"/>
    <cellStyle name="Normal 33 4 4 2 2" xfId="14644"/>
    <cellStyle name="Normal 33 4 4 3" xfId="14645"/>
    <cellStyle name="Normal 33 4 4 4" xfId="14646"/>
    <cellStyle name="Normal 33 4 5" xfId="14647"/>
    <cellStyle name="Normal 33 4 5 2" xfId="14648"/>
    <cellStyle name="Normal 33 4 6" xfId="14649"/>
    <cellStyle name="Normal 33 4 7" xfId="14650"/>
    <cellStyle name="Normal 33 4 8" xfId="14651"/>
    <cellStyle name="Normal 33 5" xfId="14652"/>
    <cellStyle name="Normal 33 5 2" xfId="14653"/>
    <cellStyle name="Normal 33 5 2 2" xfId="14654"/>
    <cellStyle name="Normal 33 5 2 2 2" xfId="14655"/>
    <cellStyle name="Normal 33 5 2 2 2 2" xfId="14656"/>
    <cellStyle name="Normal 33 5 2 2 3" xfId="14657"/>
    <cellStyle name="Normal 33 5 2 2 4" xfId="14658"/>
    <cellStyle name="Normal 33 5 2 3" xfId="14659"/>
    <cellStyle name="Normal 33 5 2 3 2" xfId="14660"/>
    <cellStyle name="Normal 33 5 2 3 2 2" xfId="14661"/>
    <cellStyle name="Normal 33 5 2 3 3" xfId="14662"/>
    <cellStyle name="Normal 33 5 2 3 4" xfId="14663"/>
    <cellStyle name="Normal 33 5 2 4" xfId="14664"/>
    <cellStyle name="Normal 33 5 2 4 2" xfId="14665"/>
    <cellStyle name="Normal 33 5 2 5" xfId="14666"/>
    <cellStyle name="Normal 33 5 2 6" xfId="14667"/>
    <cellStyle name="Normal 33 5 2 7" xfId="14668"/>
    <cellStyle name="Normal 33 5 3" xfId="14669"/>
    <cellStyle name="Normal 33 5 3 2" xfId="14670"/>
    <cellStyle name="Normal 33 5 3 2 2" xfId="14671"/>
    <cellStyle name="Normal 33 5 3 3" xfId="14672"/>
    <cellStyle name="Normal 33 5 3 4" xfId="14673"/>
    <cellStyle name="Normal 33 5 4" xfId="14674"/>
    <cellStyle name="Normal 33 5 4 2" xfId="14675"/>
    <cellStyle name="Normal 33 5 4 2 2" xfId="14676"/>
    <cellStyle name="Normal 33 5 4 3" xfId="14677"/>
    <cellStyle name="Normal 33 5 4 4" xfId="14678"/>
    <cellStyle name="Normal 33 5 5" xfId="14679"/>
    <cellStyle name="Normal 33 5 5 2" xfId="14680"/>
    <cellStyle name="Normal 33 5 6" xfId="14681"/>
    <cellStyle name="Normal 33 5 7" xfId="14682"/>
    <cellStyle name="Normal 33 5 8" xfId="14683"/>
    <cellStyle name="Normal 33 6" xfId="14684"/>
    <cellStyle name="Normal 33 6 2" xfId="14685"/>
    <cellStyle name="Normal 33 6 2 2" xfId="14686"/>
    <cellStyle name="Normal 33 6 2 2 2" xfId="14687"/>
    <cellStyle name="Normal 33 6 2 2 2 2" xfId="14688"/>
    <cellStyle name="Normal 33 6 2 2 3" xfId="14689"/>
    <cellStyle name="Normal 33 6 2 2 4" xfId="14690"/>
    <cellStyle name="Normal 33 6 2 3" xfId="14691"/>
    <cellStyle name="Normal 33 6 2 3 2" xfId="14692"/>
    <cellStyle name="Normal 33 6 2 4" xfId="14693"/>
    <cellStyle name="Normal 33 6 2 5" xfId="14694"/>
    <cellStyle name="Normal 33 6 2 6" xfId="14695"/>
    <cellStyle name="Normal 33 6 3" xfId="14696"/>
    <cellStyle name="Normal 33 6 3 2" xfId="14697"/>
    <cellStyle name="Normal 33 6 3 2 2" xfId="14698"/>
    <cellStyle name="Normal 33 6 3 3" xfId="14699"/>
    <cellStyle name="Normal 33 6 3 4" xfId="14700"/>
    <cellStyle name="Normal 33 6 4" xfId="14701"/>
    <cellStyle name="Normal 33 6 4 2" xfId="14702"/>
    <cellStyle name="Normal 33 6 4 2 2" xfId="14703"/>
    <cellStyle name="Normal 33 6 4 3" xfId="14704"/>
    <cellStyle name="Normal 33 6 4 4" xfId="14705"/>
    <cellStyle name="Normal 33 6 5" xfId="14706"/>
    <cellStyle name="Normal 33 6 5 2" xfId="14707"/>
    <cellStyle name="Normal 33 6 6" xfId="14708"/>
    <cellStyle name="Normal 33 6 7" xfId="14709"/>
    <cellStyle name="Normal 33 6 8" xfId="14710"/>
    <cellStyle name="Normal 33 7" xfId="14711"/>
    <cellStyle name="Normal 33 7 2" xfId="14712"/>
    <cellStyle name="Normal 33 7 2 2" xfId="14713"/>
    <cellStyle name="Normal 33 7 2 2 2" xfId="14714"/>
    <cellStyle name="Normal 33 7 2 2 2 2" xfId="14715"/>
    <cellStyle name="Normal 33 7 2 2 3" xfId="14716"/>
    <cellStyle name="Normal 33 7 2 2 4" xfId="14717"/>
    <cellStyle name="Normal 33 7 2 3" xfId="14718"/>
    <cellStyle name="Normal 33 7 2 3 2" xfId="14719"/>
    <cellStyle name="Normal 33 7 2 4" xfId="14720"/>
    <cellStyle name="Normal 33 7 2 5" xfId="14721"/>
    <cellStyle name="Normal 33 7 2 6" xfId="14722"/>
    <cellStyle name="Normal 33 7 3" xfId="14723"/>
    <cellStyle name="Normal 33 7 3 2" xfId="14724"/>
    <cellStyle name="Normal 33 7 3 2 2" xfId="14725"/>
    <cellStyle name="Normal 33 7 3 3" xfId="14726"/>
    <cellStyle name="Normal 33 7 3 4" xfId="14727"/>
    <cellStyle name="Normal 33 7 4" xfId="14728"/>
    <cellStyle name="Normal 33 7 4 2" xfId="14729"/>
    <cellStyle name="Normal 33 7 4 2 2" xfId="14730"/>
    <cellStyle name="Normal 33 7 4 3" xfId="14731"/>
    <cellStyle name="Normal 33 7 4 4" xfId="14732"/>
    <cellStyle name="Normal 33 7 5" xfId="14733"/>
    <cellStyle name="Normal 33 7 5 2" xfId="14734"/>
    <cellStyle name="Normal 33 7 6" xfId="14735"/>
    <cellStyle name="Normal 33 7 7" xfId="14736"/>
    <cellStyle name="Normal 33 7 8" xfId="14737"/>
    <cellStyle name="Normal 33 8" xfId="14738"/>
    <cellStyle name="Normal 33 8 2" xfId="14739"/>
    <cellStyle name="Normal 33 8 2 2" xfId="14740"/>
    <cellStyle name="Normal 33 8 2 2 2" xfId="14741"/>
    <cellStyle name="Normal 33 8 2 3" xfId="14742"/>
    <cellStyle name="Normal 33 8 2 4" xfId="14743"/>
    <cellStyle name="Normal 33 8 3" xfId="14744"/>
    <cellStyle name="Normal 33 8 3 2" xfId="14745"/>
    <cellStyle name="Normal 33 8 4" xfId="14746"/>
    <cellStyle name="Normal 33 8 5" xfId="14747"/>
    <cellStyle name="Normal 33 8 6" xfId="14748"/>
    <cellStyle name="Normal 33 9" xfId="14749"/>
    <cellStyle name="Normal 33 9 2" xfId="14750"/>
    <cellStyle name="Normal 33 9 2 2" xfId="14751"/>
    <cellStyle name="Normal 33 9 2 2 2" xfId="14752"/>
    <cellStyle name="Normal 33 9 2 3" xfId="14753"/>
    <cellStyle name="Normal 33 9 2 4" xfId="14754"/>
    <cellStyle name="Normal 33 9 3" xfId="14755"/>
    <cellStyle name="Normal 33 9 3 2" xfId="14756"/>
    <cellStyle name="Normal 33 9 4" xfId="14757"/>
    <cellStyle name="Normal 33 9 5" xfId="14758"/>
    <cellStyle name="Normal 33 9 6" xfId="14759"/>
    <cellStyle name="Normal 34" xfId="14760"/>
    <cellStyle name="Normal 34 10" xfId="14761"/>
    <cellStyle name="Normal 34 10 2" xfId="14762"/>
    <cellStyle name="Normal 34 11" xfId="14763"/>
    <cellStyle name="Normal 34 12" xfId="14764"/>
    <cellStyle name="Normal 34 13" xfId="14765"/>
    <cellStyle name="Normal 34 14" xfId="14766"/>
    <cellStyle name="Normal 34 2" xfId="14767"/>
    <cellStyle name="Normal 34 2 2" xfId="14768"/>
    <cellStyle name="Normal 34 2 2 2" xfId="14769"/>
    <cellStyle name="Normal 34 2 2 2 2" xfId="14770"/>
    <cellStyle name="Normal 34 2 2 2 2 2" xfId="14771"/>
    <cellStyle name="Normal 34 2 2 2 3" xfId="14772"/>
    <cellStyle name="Normal 34 2 2 2 4" xfId="14773"/>
    <cellStyle name="Normal 34 2 2 3" xfId="14774"/>
    <cellStyle name="Normal 34 2 2 3 2" xfId="14775"/>
    <cellStyle name="Normal 34 2 2 3 2 2" xfId="14776"/>
    <cellStyle name="Normal 34 2 2 3 3" xfId="14777"/>
    <cellStyle name="Normal 34 2 2 3 4" xfId="14778"/>
    <cellStyle name="Normal 34 2 2 4" xfId="14779"/>
    <cellStyle name="Normal 34 2 2 4 2" xfId="14780"/>
    <cellStyle name="Normal 34 2 2 5" xfId="14781"/>
    <cellStyle name="Normal 34 2 2 6" xfId="14782"/>
    <cellStyle name="Normal 34 2 2 7" xfId="14783"/>
    <cellStyle name="Normal 34 2 3" xfId="14784"/>
    <cellStyle name="Normal 34 2 3 2" xfId="14785"/>
    <cellStyle name="Normal 34 2 3 2 2" xfId="14786"/>
    <cellStyle name="Normal 34 2 3 3" xfId="14787"/>
    <cellStyle name="Normal 34 2 3 4" xfId="14788"/>
    <cellStyle name="Normal 34 2 4" xfId="14789"/>
    <cellStyle name="Normal 34 2 4 2" xfId="14790"/>
    <cellStyle name="Normal 34 2 4 2 2" xfId="14791"/>
    <cellStyle name="Normal 34 2 4 3" xfId="14792"/>
    <cellStyle name="Normal 34 2 4 4" xfId="14793"/>
    <cellStyle name="Normal 34 2 5" xfId="14794"/>
    <cellStyle name="Normal 34 2 5 2" xfId="14795"/>
    <cellStyle name="Normal 34 2 6" xfId="14796"/>
    <cellStyle name="Normal 34 2 7" xfId="14797"/>
    <cellStyle name="Normal 34 2 8" xfId="14798"/>
    <cellStyle name="Normal 34 3" xfId="14799"/>
    <cellStyle name="Normal 34 3 2" xfId="14800"/>
    <cellStyle name="Normal 34 3 2 2" xfId="14801"/>
    <cellStyle name="Normal 34 3 2 2 2" xfId="14802"/>
    <cellStyle name="Normal 34 3 2 2 2 2" xfId="14803"/>
    <cellStyle name="Normal 34 3 2 2 3" xfId="14804"/>
    <cellStyle name="Normal 34 3 2 2 4" xfId="14805"/>
    <cellStyle name="Normal 34 3 2 3" xfId="14806"/>
    <cellStyle name="Normal 34 3 2 3 2" xfId="14807"/>
    <cellStyle name="Normal 34 3 2 3 2 2" xfId="14808"/>
    <cellStyle name="Normal 34 3 2 3 3" xfId="14809"/>
    <cellStyle name="Normal 34 3 2 3 4" xfId="14810"/>
    <cellStyle name="Normal 34 3 2 4" xfId="14811"/>
    <cellStyle name="Normal 34 3 2 4 2" xfId="14812"/>
    <cellStyle name="Normal 34 3 2 5" xfId="14813"/>
    <cellStyle name="Normal 34 3 2 6" xfId="14814"/>
    <cellStyle name="Normal 34 3 2 7" xfId="14815"/>
    <cellStyle name="Normal 34 3 3" xfId="14816"/>
    <cellStyle name="Normal 34 3 3 2" xfId="14817"/>
    <cellStyle name="Normal 34 3 3 2 2" xfId="14818"/>
    <cellStyle name="Normal 34 3 3 3" xfId="14819"/>
    <cellStyle name="Normal 34 3 3 4" xfId="14820"/>
    <cellStyle name="Normal 34 3 4" xfId="14821"/>
    <cellStyle name="Normal 34 3 4 2" xfId="14822"/>
    <cellStyle name="Normal 34 3 4 2 2" xfId="14823"/>
    <cellStyle name="Normal 34 3 4 3" xfId="14824"/>
    <cellStyle name="Normal 34 3 4 4" xfId="14825"/>
    <cellStyle name="Normal 34 3 5" xfId="14826"/>
    <cellStyle name="Normal 34 3 5 2" xfId="14827"/>
    <cellStyle name="Normal 34 3 6" xfId="14828"/>
    <cellStyle name="Normal 34 3 7" xfId="14829"/>
    <cellStyle name="Normal 34 3 8" xfId="14830"/>
    <cellStyle name="Normal 34 4" xfId="14831"/>
    <cellStyle name="Normal 34 4 2" xfId="14832"/>
    <cellStyle name="Normal 34 4 2 2" xfId="14833"/>
    <cellStyle name="Normal 34 4 2 2 2" xfId="14834"/>
    <cellStyle name="Normal 34 4 2 2 2 2" xfId="14835"/>
    <cellStyle name="Normal 34 4 2 2 3" xfId="14836"/>
    <cellStyle name="Normal 34 4 2 2 4" xfId="14837"/>
    <cellStyle name="Normal 34 4 2 3" xfId="14838"/>
    <cellStyle name="Normal 34 4 2 3 2" xfId="14839"/>
    <cellStyle name="Normal 34 4 2 4" xfId="14840"/>
    <cellStyle name="Normal 34 4 2 5" xfId="14841"/>
    <cellStyle name="Normal 34 4 2 6" xfId="14842"/>
    <cellStyle name="Normal 34 4 3" xfId="14843"/>
    <cellStyle name="Normal 34 4 3 2" xfId="14844"/>
    <cellStyle name="Normal 34 4 3 2 2" xfId="14845"/>
    <cellStyle name="Normal 34 4 3 3" xfId="14846"/>
    <cellStyle name="Normal 34 4 3 4" xfId="14847"/>
    <cellStyle name="Normal 34 4 4" xfId="14848"/>
    <cellStyle name="Normal 34 4 4 2" xfId="14849"/>
    <cellStyle name="Normal 34 4 4 2 2" xfId="14850"/>
    <cellStyle name="Normal 34 4 4 3" xfId="14851"/>
    <cellStyle name="Normal 34 4 4 4" xfId="14852"/>
    <cellStyle name="Normal 34 4 5" xfId="14853"/>
    <cellStyle name="Normal 34 4 5 2" xfId="14854"/>
    <cellStyle name="Normal 34 4 6" xfId="14855"/>
    <cellStyle name="Normal 34 4 7" xfId="14856"/>
    <cellStyle name="Normal 34 4 8" xfId="14857"/>
    <cellStyle name="Normal 34 5" xfId="14858"/>
    <cellStyle name="Normal 34 5 2" xfId="14859"/>
    <cellStyle name="Normal 34 5 2 2" xfId="14860"/>
    <cellStyle name="Normal 34 5 2 2 2" xfId="14861"/>
    <cellStyle name="Normal 34 5 2 2 2 2" xfId="14862"/>
    <cellStyle name="Normal 34 5 2 2 3" xfId="14863"/>
    <cellStyle name="Normal 34 5 2 2 4" xfId="14864"/>
    <cellStyle name="Normal 34 5 2 3" xfId="14865"/>
    <cellStyle name="Normal 34 5 2 3 2" xfId="14866"/>
    <cellStyle name="Normal 34 5 2 4" xfId="14867"/>
    <cellStyle name="Normal 34 5 2 5" xfId="14868"/>
    <cellStyle name="Normal 34 5 2 6" xfId="14869"/>
    <cellStyle name="Normal 34 5 3" xfId="14870"/>
    <cellStyle name="Normal 34 5 3 2" xfId="14871"/>
    <cellStyle name="Normal 34 5 3 2 2" xfId="14872"/>
    <cellStyle name="Normal 34 5 3 3" xfId="14873"/>
    <cellStyle name="Normal 34 5 3 4" xfId="14874"/>
    <cellStyle name="Normal 34 5 4" xfId="14875"/>
    <cellStyle name="Normal 34 5 4 2" xfId="14876"/>
    <cellStyle name="Normal 34 5 4 2 2" xfId="14877"/>
    <cellStyle name="Normal 34 5 4 3" xfId="14878"/>
    <cellStyle name="Normal 34 5 4 4" xfId="14879"/>
    <cellStyle name="Normal 34 5 5" xfId="14880"/>
    <cellStyle name="Normal 34 5 5 2" xfId="14881"/>
    <cellStyle name="Normal 34 5 6" xfId="14882"/>
    <cellStyle name="Normal 34 5 7" xfId="14883"/>
    <cellStyle name="Normal 34 5 8" xfId="14884"/>
    <cellStyle name="Normal 34 6" xfId="14885"/>
    <cellStyle name="Normal 34 6 2" xfId="14886"/>
    <cellStyle name="Normal 34 6 2 2" xfId="14887"/>
    <cellStyle name="Normal 34 6 2 2 2" xfId="14888"/>
    <cellStyle name="Normal 34 6 2 3" xfId="14889"/>
    <cellStyle name="Normal 34 6 2 4" xfId="14890"/>
    <cellStyle name="Normal 34 6 3" xfId="14891"/>
    <cellStyle name="Normal 34 6 3 2" xfId="14892"/>
    <cellStyle name="Normal 34 6 4" xfId="14893"/>
    <cellStyle name="Normal 34 6 5" xfId="14894"/>
    <cellStyle name="Normal 34 6 6" xfId="14895"/>
    <cellStyle name="Normal 34 7" xfId="14896"/>
    <cellStyle name="Normal 34 7 2" xfId="14897"/>
    <cellStyle name="Normal 34 7 2 2" xfId="14898"/>
    <cellStyle name="Normal 34 7 2 2 2" xfId="14899"/>
    <cellStyle name="Normal 34 7 2 3" xfId="14900"/>
    <cellStyle name="Normal 34 7 2 4" xfId="14901"/>
    <cellStyle name="Normal 34 7 3" xfId="14902"/>
    <cellStyle name="Normal 34 7 3 2" xfId="14903"/>
    <cellStyle name="Normal 34 7 4" xfId="14904"/>
    <cellStyle name="Normal 34 7 5" xfId="14905"/>
    <cellStyle name="Normal 34 7 6" xfId="14906"/>
    <cellStyle name="Normal 34 8" xfId="14907"/>
    <cellStyle name="Normal 34 8 2" xfId="14908"/>
    <cellStyle name="Normal 34 8 2 2" xfId="14909"/>
    <cellStyle name="Normal 34 8 3" xfId="14910"/>
    <cellStyle name="Normal 34 8 4" xfId="14911"/>
    <cellStyle name="Normal 34 8 5" xfId="14912"/>
    <cellStyle name="Normal 34 9" xfId="14913"/>
    <cellStyle name="Normal 34 9 2" xfId="14914"/>
    <cellStyle name="Normal 34 9 2 2" xfId="14915"/>
    <cellStyle name="Normal 34 9 3" xfId="14916"/>
    <cellStyle name="Normal 34 9 4" xfId="14917"/>
    <cellStyle name="Normal 35" xfId="14918"/>
    <cellStyle name="Normal 35 2" xfId="14919"/>
    <cellStyle name="Normal 35 3" xfId="14920"/>
    <cellStyle name="Normal 35 3 2" xfId="14921"/>
    <cellStyle name="Normal 35 3 2 2" xfId="14922"/>
    <cellStyle name="Normal 35 3 3" xfId="14923"/>
    <cellStyle name="Normal 35 3 4" xfId="14924"/>
    <cellStyle name="Normal 35 4" xfId="14925"/>
    <cellStyle name="Normal 36" xfId="14926"/>
    <cellStyle name="Normal 36 2" xfId="14927"/>
    <cellStyle name="Normal 36 2 2" xfId="14928"/>
    <cellStyle name="Normal 36 2 2 2" xfId="14929"/>
    <cellStyle name="Normal 36 2 2 2 2" xfId="14930"/>
    <cellStyle name="Normal 36 2 2 3" xfId="14931"/>
    <cellStyle name="Normal 36 2 2 4" xfId="14932"/>
    <cellStyle name="Normal 36 2 3" xfId="14933"/>
    <cellStyle name="Normal 36 2 3 2" xfId="14934"/>
    <cellStyle name="Normal 36 2 3 2 2" xfId="14935"/>
    <cellStyle name="Normal 36 2 3 3" xfId="14936"/>
    <cellStyle name="Normal 36 2 3 4" xfId="14937"/>
    <cellStyle name="Normal 36 2 4" xfId="14938"/>
    <cellStyle name="Normal 36 2 4 2" xfId="14939"/>
    <cellStyle name="Normal 36 2 5" xfId="14940"/>
    <cellStyle name="Normal 36 2 6" xfId="14941"/>
    <cellStyle name="Normal 36 2 7" xfId="14942"/>
    <cellStyle name="Normal 36 3" xfId="14943"/>
    <cellStyle name="Normal 36 3 2" xfId="14944"/>
    <cellStyle name="Normal 36 3 2 2" xfId="14945"/>
    <cellStyle name="Normal 36 3 3" xfId="14946"/>
    <cellStyle name="Normal 36 3 4" xfId="14947"/>
    <cellStyle name="Normal 36 4" xfId="14948"/>
    <cellStyle name="Normal 36 4 2" xfId="14949"/>
    <cellStyle name="Normal 36 4 2 2" xfId="14950"/>
    <cellStyle name="Normal 36 4 3" xfId="14951"/>
    <cellStyle name="Normal 36 4 4" xfId="14952"/>
    <cellStyle name="Normal 36 5" xfId="14953"/>
    <cellStyle name="Normal 36 6" xfId="14954"/>
    <cellStyle name="Normal 36 6 2" xfId="14955"/>
    <cellStyle name="Normal 36 7" xfId="14956"/>
    <cellStyle name="Normal 36 8" xfId="14957"/>
    <cellStyle name="Normal 36 9" xfId="14958"/>
    <cellStyle name="Normal 37" xfId="14959"/>
    <cellStyle name="Normal 37 2" xfId="14960"/>
    <cellStyle name="Normal 37 2 2" xfId="14961"/>
    <cellStyle name="Normal 37 2 2 2" xfId="14962"/>
    <cellStyle name="Normal 37 2 2 2 2" xfId="14963"/>
    <cellStyle name="Normal 37 2 2 3" xfId="14964"/>
    <cellStyle name="Normal 37 2 2 4" xfId="14965"/>
    <cellStyle name="Normal 37 2 3" xfId="14966"/>
    <cellStyle name="Normal 37 2 3 2" xfId="14967"/>
    <cellStyle name="Normal 37 2 3 2 2" xfId="14968"/>
    <cellStyle name="Normal 37 2 3 3" xfId="14969"/>
    <cellStyle name="Normal 37 2 3 4" xfId="14970"/>
    <cellStyle name="Normal 37 2 4" xfId="14971"/>
    <cellStyle name="Normal 37 2 4 2" xfId="14972"/>
    <cellStyle name="Normal 37 2 5" xfId="14973"/>
    <cellStyle name="Normal 37 2 6" xfId="14974"/>
    <cellStyle name="Normal 37 2 7" xfId="14975"/>
    <cellStyle name="Normal 37 3" xfId="14976"/>
    <cellStyle name="Normal 37 3 2" xfId="14977"/>
    <cellStyle name="Normal 37 3 2 2" xfId="14978"/>
    <cellStyle name="Normal 37 3 3" xfId="14979"/>
    <cellStyle name="Normal 37 3 4" xfId="14980"/>
    <cellStyle name="Normal 37 4" xfId="14981"/>
    <cellStyle name="Normal 37 4 2" xfId="14982"/>
    <cellStyle name="Normal 37 4 2 2" xfId="14983"/>
    <cellStyle name="Normal 37 4 3" xfId="14984"/>
    <cellStyle name="Normal 37 4 4" xfId="14985"/>
    <cellStyle name="Normal 37 5" xfId="14986"/>
    <cellStyle name="Normal 37 5 2" xfId="14987"/>
    <cellStyle name="Normal 37 6" xfId="14988"/>
    <cellStyle name="Normal 37 7" xfId="14989"/>
    <cellStyle name="Normal 37 8" xfId="14990"/>
    <cellStyle name="Normal 38" xfId="14991"/>
    <cellStyle name="Normal 38 2" xfId="14992"/>
    <cellStyle name="Normal 38 2 2" xfId="14993"/>
    <cellStyle name="Normal 38 2 2 2" xfId="14994"/>
    <cellStyle name="Normal 38 2 2 2 2" xfId="14995"/>
    <cellStyle name="Normal 38 2 2 3" xfId="14996"/>
    <cellStyle name="Normal 38 2 2 4" xfId="14997"/>
    <cellStyle name="Normal 38 2 3" xfId="14998"/>
    <cellStyle name="Normal 38 2 3 2" xfId="14999"/>
    <cellStyle name="Normal 38 2 3 2 2" xfId="15000"/>
    <cellStyle name="Normal 38 2 3 3" xfId="15001"/>
    <cellStyle name="Normal 38 2 3 4" xfId="15002"/>
    <cellStyle name="Normal 38 2 4" xfId="15003"/>
    <cellStyle name="Normal 38 2 4 2" xfId="15004"/>
    <cellStyle name="Normal 38 2 5" xfId="15005"/>
    <cellStyle name="Normal 38 2 6" xfId="15006"/>
    <cellStyle name="Normal 38 2 7" xfId="15007"/>
    <cellStyle name="Normal 38 3" xfId="15008"/>
    <cellStyle name="Normal 38 3 2" xfId="15009"/>
    <cellStyle name="Normal 38 3 2 2" xfId="15010"/>
    <cellStyle name="Normal 38 3 3" xfId="15011"/>
    <cellStyle name="Normal 38 3 4" xfId="15012"/>
    <cellStyle name="Normal 38 4" xfId="15013"/>
    <cellStyle name="Normal 38 4 2" xfId="15014"/>
    <cellStyle name="Normal 38 4 2 2" xfId="15015"/>
    <cellStyle name="Normal 38 4 3" xfId="15016"/>
    <cellStyle name="Normal 38 4 4" xfId="15017"/>
    <cellStyle name="Normal 38 5" xfId="15018"/>
    <cellStyle name="Normal 38 5 2" xfId="15019"/>
    <cellStyle name="Normal 38 6" xfId="15020"/>
    <cellStyle name="Normal 38 7" xfId="15021"/>
    <cellStyle name="Normal 38 8" xfId="15022"/>
    <cellStyle name="Normal 39" xfId="15023"/>
    <cellStyle name="Normal 39 2" xfId="15024"/>
    <cellStyle name="Normal 39 2 2" xfId="15025"/>
    <cellStyle name="Normal 39 2 2 2" xfId="15026"/>
    <cellStyle name="Normal 39 2 2 2 2" xfId="15027"/>
    <cellStyle name="Normal 39 2 2 3" xfId="15028"/>
    <cellStyle name="Normal 39 2 2 4" xfId="15029"/>
    <cellStyle name="Normal 39 2 3" xfId="15030"/>
    <cellStyle name="Normal 39 2 3 2" xfId="15031"/>
    <cellStyle name="Normal 39 2 4" xfId="15032"/>
    <cellStyle name="Normal 39 2 5" xfId="15033"/>
    <cellStyle name="Normal 39 2 6" xfId="15034"/>
    <cellStyle name="Normal 39 3" xfId="15035"/>
    <cellStyle name="Normal 39 3 2" xfId="15036"/>
    <cellStyle name="Normal 39 3 2 2" xfId="15037"/>
    <cellStyle name="Normal 39 3 3" xfId="15038"/>
    <cellStyle name="Normal 39 3 4" xfId="15039"/>
    <cellStyle name="Normal 39 4" xfId="15040"/>
    <cellStyle name="Normal 39 4 2" xfId="15041"/>
    <cellStyle name="Normal 39 4 2 2" xfId="15042"/>
    <cellStyle name="Normal 39 4 3" xfId="15043"/>
    <cellStyle name="Normal 39 4 4" xfId="15044"/>
    <cellStyle name="Normal 39 5" xfId="15045"/>
    <cellStyle name="Normal 39 5 2" xfId="15046"/>
    <cellStyle name="Normal 39 6" xfId="15047"/>
    <cellStyle name="Normal 39 7" xfId="15048"/>
    <cellStyle name="Normal 39 8" xfId="15049"/>
    <cellStyle name="Normal 4" xfId="15050"/>
    <cellStyle name="Normal 4 10" xfId="15051"/>
    <cellStyle name="Normal 4 10 2" xfId="15052"/>
    <cellStyle name="Normal 4 10 2 2" xfId="15053"/>
    <cellStyle name="Normal 4 10 2 2 2" xfId="15054"/>
    <cellStyle name="Normal 4 10 2 3" xfId="15055"/>
    <cellStyle name="Normal 4 10 2 4" xfId="15056"/>
    <cellStyle name="Normal 4 10 3" xfId="15057"/>
    <cellStyle name="Normal 4 10 3 2" xfId="15058"/>
    <cellStyle name="Normal 4 10 4" xfId="15059"/>
    <cellStyle name="Normal 4 10 5" xfId="15060"/>
    <cellStyle name="Normal 4 10 6" xfId="15061"/>
    <cellStyle name="Normal 4 10 7" xfId="15062"/>
    <cellStyle name="Normal 4 11" xfId="15063"/>
    <cellStyle name="Normal 4 11 2" xfId="15064"/>
    <cellStyle name="Normal 4 11 2 2" xfId="15065"/>
    <cellStyle name="Normal 4 11 2 2 2" xfId="15066"/>
    <cellStyle name="Normal 4 11 2 3" xfId="15067"/>
    <cellStyle name="Normal 4 11 2 4" xfId="15068"/>
    <cellStyle name="Normal 4 11 3" xfId="15069"/>
    <cellStyle name="Normal 4 11 3 2" xfId="15070"/>
    <cellStyle name="Normal 4 11 4" xfId="15071"/>
    <cellStyle name="Normal 4 11 5" xfId="15072"/>
    <cellStyle name="Normal 4 11 6" xfId="15073"/>
    <cellStyle name="Normal 4 11 7" xfId="15074"/>
    <cellStyle name="Normal 4 12" xfId="15075"/>
    <cellStyle name="Normal 4 12 2" xfId="15076"/>
    <cellStyle name="Normal 4 12 2 2" xfId="15077"/>
    <cellStyle name="Normal 4 12 3" xfId="15078"/>
    <cellStyle name="Normal 4 12 4" xfId="15079"/>
    <cellStyle name="Normal 4 12 5" xfId="15080"/>
    <cellStyle name="Normal 4 13" xfId="15081"/>
    <cellStyle name="Normal 4 13 2" xfId="15082"/>
    <cellStyle name="Normal 4 13 2 2" xfId="15083"/>
    <cellStyle name="Normal 4 13 3" xfId="15084"/>
    <cellStyle name="Normal 4 13 4" xfId="15085"/>
    <cellStyle name="Normal 4 14" xfId="15086"/>
    <cellStyle name="Normal 4 14 2" xfId="15087"/>
    <cellStyle name="Normal 4 15" xfId="15088"/>
    <cellStyle name="Normal 4 16" xfId="15089"/>
    <cellStyle name="Normal 4 17" xfId="15090"/>
    <cellStyle name="Normal 4 18" xfId="15091"/>
    <cellStyle name="Normal 4 19" xfId="15092"/>
    <cellStyle name="Normal 4 2" xfId="15093"/>
    <cellStyle name="Normal 4 2 10" xfId="15094"/>
    <cellStyle name="Normal 4 2 10 2" xfId="15095"/>
    <cellStyle name="Normal 4 2 10 2 2" xfId="15096"/>
    <cellStyle name="Normal 4 2 10 3" xfId="15097"/>
    <cellStyle name="Normal 4 2 10 4" xfId="15098"/>
    <cellStyle name="Normal 4 2 11" xfId="15099"/>
    <cellStyle name="Normal 4 2 11 2" xfId="15100"/>
    <cellStyle name="Normal 4 2 12" xfId="15101"/>
    <cellStyle name="Normal 4 2 13" xfId="15102"/>
    <cellStyle name="Normal 4 2 14" xfId="15103"/>
    <cellStyle name="Normal 4 2 15" xfId="15104"/>
    <cellStyle name="Normal 4 2 16" xfId="15105"/>
    <cellStyle name="Normal 4 2 2" xfId="15106"/>
    <cellStyle name="Normal 4 2 2 10" xfId="15107"/>
    <cellStyle name="Normal 4 2 2 11" xfId="15108"/>
    <cellStyle name="Normal 4 2 2 12" xfId="15109"/>
    <cellStyle name="Normal 4 2 2 2" xfId="15110"/>
    <cellStyle name="Normal 4 2 2 2 2" xfId="15111"/>
    <cellStyle name="Normal 4 2 2 2 2 2" xfId="15112"/>
    <cellStyle name="Normal 4 2 2 2 2 2 2" xfId="15113"/>
    <cellStyle name="Normal 4 2 2 2 2 3" xfId="15114"/>
    <cellStyle name="Normal 4 2 2 2 2 4" xfId="15115"/>
    <cellStyle name="Normal 4 2 2 2 3" xfId="15116"/>
    <cellStyle name="Normal 4 2 2 2 3 2" xfId="15117"/>
    <cellStyle name="Normal 4 2 2 2 3 2 2" xfId="15118"/>
    <cellStyle name="Normal 4 2 2 2 3 3" xfId="15119"/>
    <cellStyle name="Normal 4 2 2 2 3 4" xfId="15120"/>
    <cellStyle name="Normal 4 2 2 2 4" xfId="15121"/>
    <cellStyle name="Normal 4 2 2 2 4 2" xfId="15122"/>
    <cellStyle name="Normal 4 2 2 2 5" xfId="15123"/>
    <cellStyle name="Normal 4 2 2 2 6" xfId="15124"/>
    <cellStyle name="Normal 4 2 2 2 7" xfId="15125"/>
    <cellStyle name="Normal 4 2 2 3" xfId="15126"/>
    <cellStyle name="Normal 4 2 2 3 2" xfId="15127"/>
    <cellStyle name="Normal 4 2 2 3 2 2" xfId="15128"/>
    <cellStyle name="Normal 4 2 2 3 3" xfId="15129"/>
    <cellStyle name="Normal 4 2 2 3 4" xfId="15130"/>
    <cellStyle name="Normal 4 2 2 4" xfId="15131"/>
    <cellStyle name="Normal 4 2 2 4 2" xfId="15132"/>
    <cellStyle name="Normal 4 2 2 4 2 2" xfId="15133"/>
    <cellStyle name="Normal 4 2 2 4 3" xfId="15134"/>
    <cellStyle name="Normal 4 2 2 4 4" xfId="15135"/>
    <cellStyle name="Normal 4 2 2 5" xfId="15136"/>
    <cellStyle name="Normal 4 2 2 5 2" xfId="15137"/>
    <cellStyle name="Normal 4 2 2 5 2 2" xfId="15138"/>
    <cellStyle name="Normal 4 2 2 5 3" xfId="15139"/>
    <cellStyle name="Normal 4 2 2 5 4" xfId="15140"/>
    <cellStyle name="Normal 4 2 2 6" xfId="15141"/>
    <cellStyle name="Normal 4 2 2 6 2" xfId="15142"/>
    <cellStyle name="Normal 4 2 2 6 2 2" xfId="15143"/>
    <cellStyle name="Normal 4 2 2 6 3" xfId="15144"/>
    <cellStyle name="Normal 4 2 2 6 4" xfId="15145"/>
    <cellStyle name="Normal 4 2 2 7" xfId="15146"/>
    <cellStyle name="Normal 4 2 2 7 2" xfId="15147"/>
    <cellStyle name="Normal 4 2 2 8" xfId="15148"/>
    <cellStyle name="Normal 4 2 2 9" xfId="15149"/>
    <cellStyle name="Normal 4 2 3" xfId="15150"/>
    <cellStyle name="Normal 4 2 3 2" xfId="15151"/>
    <cellStyle name="Normal 4 2 3 2 2" xfId="15152"/>
    <cellStyle name="Normal 4 2 3 2 2 2" xfId="15153"/>
    <cellStyle name="Normal 4 2 3 2 2 2 2" xfId="15154"/>
    <cellStyle name="Normal 4 2 3 2 2 3" xfId="15155"/>
    <cellStyle name="Normal 4 2 3 2 2 4" xfId="15156"/>
    <cellStyle name="Normal 4 2 3 2 3" xfId="15157"/>
    <cellStyle name="Normal 4 2 3 2 3 2" xfId="15158"/>
    <cellStyle name="Normal 4 2 3 2 3 2 2" xfId="15159"/>
    <cellStyle name="Normal 4 2 3 2 3 3" xfId="15160"/>
    <cellStyle name="Normal 4 2 3 2 3 4" xfId="15161"/>
    <cellStyle name="Normal 4 2 3 2 4" xfId="15162"/>
    <cellStyle name="Normal 4 2 3 2 4 2" xfId="15163"/>
    <cellStyle name="Normal 4 2 3 2 5" xfId="15164"/>
    <cellStyle name="Normal 4 2 3 2 6" xfId="15165"/>
    <cellStyle name="Normal 4 2 3 2 7" xfId="15166"/>
    <cellStyle name="Normal 4 2 3 3" xfId="15167"/>
    <cellStyle name="Normal 4 2 3 3 2" xfId="15168"/>
    <cellStyle name="Normal 4 2 3 3 2 2" xfId="15169"/>
    <cellStyle name="Normal 4 2 3 3 3" xfId="15170"/>
    <cellStyle name="Normal 4 2 3 3 4" xfId="15171"/>
    <cellStyle name="Normal 4 2 3 4" xfId="15172"/>
    <cellStyle name="Normal 4 2 3 4 2" xfId="15173"/>
    <cellStyle name="Normal 4 2 3 4 2 2" xfId="15174"/>
    <cellStyle name="Normal 4 2 3 4 3" xfId="15175"/>
    <cellStyle name="Normal 4 2 3 4 4" xfId="15176"/>
    <cellStyle name="Normal 4 2 3 5" xfId="15177"/>
    <cellStyle name="Normal 4 2 3 5 2" xfId="15178"/>
    <cellStyle name="Normal 4 2 3 6" xfId="15179"/>
    <cellStyle name="Normal 4 2 3 7" xfId="15180"/>
    <cellStyle name="Normal 4 2 3 8" xfId="15181"/>
    <cellStyle name="Normal 4 2 4" xfId="15182"/>
    <cellStyle name="Normal 4 2 4 2" xfId="15183"/>
    <cellStyle name="Normal 4 2 4 2 2" xfId="15184"/>
    <cellStyle name="Normal 4 2 4 2 2 2" xfId="15185"/>
    <cellStyle name="Normal 4 2 4 2 2 2 2" xfId="15186"/>
    <cellStyle name="Normal 4 2 4 2 2 3" xfId="15187"/>
    <cellStyle name="Normal 4 2 4 2 2 4" xfId="15188"/>
    <cellStyle name="Normal 4 2 4 2 3" xfId="15189"/>
    <cellStyle name="Normal 4 2 4 2 3 2" xfId="15190"/>
    <cellStyle name="Normal 4 2 4 2 3 2 2" xfId="15191"/>
    <cellStyle name="Normal 4 2 4 2 3 3" xfId="15192"/>
    <cellStyle name="Normal 4 2 4 2 3 4" xfId="15193"/>
    <cellStyle name="Normal 4 2 4 2 4" xfId="15194"/>
    <cellStyle name="Normal 4 2 4 2 4 2" xfId="15195"/>
    <cellStyle name="Normal 4 2 4 2 5" xfId="15196"/>
    <cellStyle name="Normal 4 2 4 2 6" xfId="15197"/>
    <cellStyle name="Normal 4 2 4 2 7" xfId="15198"/>
    <cellStyle name="Normal 4 2 4 3" xfId="15199"/>
    <cellStyle name="Normal 4 2 4 3 2" xfId="15200"/>
    <cellStyle name="Normal 4 2 4 3 2 2" xfId="15201"/>
    <cellStyle name="Normal 4 2 4 3 3" xfId="15202"/>
    <cellStyle name="Normal 4 2 4 3 4" xfId="15203"/>
    <cellStyle name="Normal 4 2 4 4" xfId="15204"/>
    <cellStyle name="Normal 4 2 4 4 2" xfId="15205"/>
    <cellStyle name="Normal 4 2 4 4 2 2" xfId="15206"/>
    <cellStyle name="Normal 4 2 4 4 3" xfId="15207"/>
    <cellStyle name="Normal 4 2 4 4 4" xfId="15208"/>
    <cellStyle name="Normal 4 2 4 5" xfId="15209"/>
    <cellStyle name="Normal 4 2 4 5 2" xfId="15210"/>
    <cellStyle name="Normal 4 2 4 6" xfId="15211"/>
    <cellStyle name="Normal 4 2 4 7" xfId="15212"/>
    <cellStyle name="Normal 4 2 4 8" xfId="15213"/>
    <cellStyle name="Normal 4 2 5" xfId="15214"/>
    <cellStyle name="Normal 4 2 5 2" xfId="15215"/>
    <cellStyle name="Normal 4 2 5 2 2" xfId="15216"/>
    <cellStyle name="Normal 4 2 5 2 2 2" xfId="15217"/>
    <cellStyle name="Normal 4 2 5 2 2 2 2" xfId="15218"/>
    <cellStyle name="Normal 4 2 5 2 2 3" xfId="15219"/>
    <cellStyle name="Normal 4 2 5 2 2 4" xfId="15220"/>
    <cellStyle name="Normal 4 2 5 2 3" xfId="15221"/>
    <cellStyle name="Normal 4 2 5 2 3 2" xfId="15222"/>
    <cellStyle name="Normal 4 2 5 2 4" xfId="15223"/>
    <cellStyle name="Normal 4 2 5 2 5" xfId="15224"/>
    <cellStyle name="Normal 4 2 5 2 6" xfId="15225"/>
    <cellStyle name="Normal 4 2 5 3" xfId="15226"/>
    <cellStyle name="Normal 4 2 5 3 2" xfId="15227"/>
    <cellStyle name="Normal 4 2 5 3 2 2" xfId="15228"/>
    <cellStyle name="Normal 4 2 5 3 3" xfId="15229"/>
    <cellStyle name="Normal 4 2 5 3 4" xfId="15230"/>
    <cellStyle name="Normal 4 2 5 4" xfId="15231"/>
    <cellStyle name="Normal 4 2 5 4 2" xfId="15232"/>
    <cellStyle name="Normal 4 2 5 4 2 2" xfId="15233"/>
    <cellStyle name="Normal 4 2 5 4 3" xfId="15234"/>
    <cellStyle name="Normal 4 2 5 4 4" xfId="15235"/>
    <cellStyle name="Normal 4 2 5 5" xfId="15236"/>
    <cellStyle name="Normal 4 2 5 5 2" xfId="15237"/>
    <cellStyle name="Normal 4 2 5 6" xfId="15238"/>
    <cellStyle name="Normal 4 2 5 7" xfId="15239"/>
    <cellStyle name="Normal 4 2 5 8" xfId="15240"/>
    <cellStyle name="Normal 4 2 6" xfId="15241"/>
    <cellStyle name="Normal 4 2 6 2" xfId="15242"/>
    <cellStyle name="Normal 4 2 6 2 2" xfId="15243"/>
    <cellStyle name="Normal 4 2 6 2 2 2" xfId="15244"/>
    <cellStyle name="Normal 4 2 6 2 2 2 2" xfId="15245"/>
    <cellStyle name="Normal 4 2 6 2 2 3" xfId="15246"/>
    <cellStyle name="Normal 4 2 6 2 2 4" xfId="15247"/>
    <cellStyle name="Normal 4 2 6 2 3" xfId="15248"/>
    <cellStyle name="Normal 4 2 6 2 3 2" xfId="15249"/>
    <cellStyle name="Normal 4 2 6 2 4" xfId="15250"/>
    <cellStyle name="Normal 4 2 6 2 5" xfId="15251"/>
    <cellStyle name="Normal 4 2 6 2 6" xfId="15252"/>
    <cellStyle name="Normal 4 2 6 3" xfId="15253"/>
    <cellStyle name="Normal 4 2 6 3 2" xfId="15254"/>
    <cellStyle name="Normal 4 2 6 3 2 2" xfId="15255"/>
    <cellStyle name="Normal 4 2 6 3 3" xfId="15256"/>
    <cellStyle name="Normal 4 2 6 3 4" xfId="15257"/>
    <cellStyle name="Normal 4 2 6 4" xfId="15258"/>
    <cellStyle name="Normal 4 2 6 4 2" xfId="15259"/>
    <cellStyle name="Normal 4 2 6 4 2 2" xfId="15260"/>
    <cellStyle name="Normal 4 2 6 4 3" xfId="15261"/>
    <cellStyle name="Normal 4 2 6 4 4" xfId="15262"/>
    <cellStyle name="Normal 4 2 6 5" xfId="15263"/>
    <cellStyle name="Normal 4 2 6 5 2" xfId="15264"/>
    <cellStyle name="Normal 4 2 6 6" xfId="15265"/>
    <cellStyle name="Normal 4 2 6 7" xfId="15266"/>
    <cellStyle name="Normal 4 2 6 8" xfId="15267"/>
    <cellStyle name="Normal 4 2 7" xfId="15268"/>
    <cellStyle name="Normal 4 2 7 2" xfId="15269"/>
    <cellStyle name="Normal 4 2 7 2 2" xfId="15270"/>
    <cellStyle name="Normal 4 2 7 2 2 2" xfId="15271"/>
    <cellStyle name="Normal 4 2 7 2 3" xfId="15272"/>
    <cellStyle name="Normal 4 2 7 2 4" xfId="15273"/>
    <cellStyle name="Normal 4 2 7 3" xfId="15274"/>
    <cellStyle name="Normal 4 2 7 3 2" xfId="15275"/>
    <cellStyle name="Normal 4 2 7 4" xfId="15276"/>
    <cellStyle name="Normal 4 2 7 5" xfId="15277"/>
    <cellStyle name="Normal 4 2 7 6" xfId="15278"/>
    <cellStyle name="Normal 4 2 8" xfId="15279"/>
    <cellStyle name="Normal 4 2 8 2" xfId="15280"/>
    <cellStyle name="Normal 4 2 8 2 2" xfId="15281"/>
    <cellStyle name="Normal 4 2 8 2 2 2" xfId="15282"/>
    <cellStyle name="Normal 4 2 8 2 3" xfId="15283"/>
    <cellStyle name="Normal 4 2 8 2 4" xfId="15284"/>
    <cellStyle name="Normal 4 2 8 3" xfId="15285"/>
    <cellStyle name="Normal 4 2 8 3 2" xfId="15286"/>
    <cellStyle name="Normal 4 2 8 4" xfId="15287"/>
    <cellStyle name="Normal 4 2 8 5" xfId="15288"/>
    <cellStyle name="Normal 4 2 8 6" xfId="15289"/>
    <cellStyle name="Normal 4 2 9" xfId="15290"/>
    <cellStyle name="Normal 4 2 9 2" xfId="15291"/>
    <cellStyle name="Normal 4 2 9 2 2" xfId="15292"/>
    <cellStyle name="Normal 4 2 9 3" xfId="15293"/>
    <cellStyle name="Normal 4 2 9 4" xfId="15294"/>
    <cellStyle name="Normal 4 2 9 5" xfId="15295"/>
    <cellStyle name="Normal 4 20" xfId="15296"/>
    <cellStyle name="Normal 4 3" xfId="15297"/>
    <cellStyle name="Normal 4 3 10" xfId="15298"/>
    <cellStyle name="Normal 4 3 10 2" xfId="15299"/>
    <cellStyle name="Normal 4 3 10 2 2" xfId="15300"/>
    <cellStyle name="Normal 4 3 10 3" xfId="15301"/>
    <cellStyle name="Normal 4 3 10 4" xfId="15302"/>
    <cellStyle name="Normal 4 3 11" xfId="15303"/>
    <cellStyle name="Normal 4 3 11 2" xfId="15304"/>
    <cellStyle name="Normal 4 3 12" xfId="15305"/>
    <cellStyle name="Normal 4 3 13" xfId="15306"/>
    <cellStyle name="Normal 4 3 14" xfId="15307"/>
    <cellStyle name="Normal 4 3 15" xfId="15308"/>
    <cellStyle name="Normal 4 3 16" xfId="15309"/>
    <cellStyle name="Normal 4 3 2" xfId="15310"/>
    <cellStyle name="Normal 4 3 2 10" xfId="15311"/>
    <cellStyle name="Normal 4 3 2 11" xfId="15312"/>
    <cellStyle name="Normal 4 3 2 2" xfId="15313"/>
    <cellStyle name="Normal 4 3 2 2 2" xfId="15314"/>
    <cellStyle name="Normal 4 3 2 2 2 2" xfId="15315"/>
    <cellStyle name="Normal 4 3 2 2 2 2 2" xfId="15316"/>
    <cellStyle name="Normal 4 3 2 2 2 3" xfId="15317"/>
    <cellStyle name="Normal 4 3 2 2 2 4" xfId="15318"/>
    <cellStyle name="Normal 4 3 2 2 3" xfId="15319"/>
    <cellStyle name="Normal 4 3 2 2 3 2" xfId="15320"/>
    <cellStyle name="Normal 4 3 2 2 3 2 2" xfId="15321"/>
    <cellStyle name="Normal 4 3 2 2 3 3" xfId="15322"/>
    <cellStyle name="Normal 4 3 2 2 3 4" xfId="15323"/>
    <cellStyle name="Normal 4 3 2 2 4" xfId="15324"/>
    <cellStyle name="Normal 4 3 2 2 4 2" xfId="15325"/>
    <cellStyle name="Normal 4 3 2 2 5" xfId="15326"/>
    <cellStyle name="Normal 4 3 2 2 6" xfId="15327"/>
    <cellStyle name="Normal 4 3 2 2 7" xfId="15328"/>
    <cellStyle name="Normal 4 3 2 3" xfId="15329"/>
    <cellStyle name="Normal 4 3 2 3 2" xfId="15330"/>
    <cellStyle name="Normal 4 3 2 3 2 2" xfId="15331"/>
    <cellStyle name="Normal 4 3 2 3 3" xfId="15332"/>
    <cellStyle name="Normal 4 3 2 3 4" xfId="15333"/>
    <cellStyle name="Normal 4 3 2 4" xfId="15334"/>
    <cellStyle name="Normal 4 3 2 4 2" xfId="15335"/>
    <cellStyle name="Normal 4 3 2 4 2 2" xfId="15336"/>
    <cellStyle name="Normal 4 3 2 4 3" xfId="15337"/>
    <cellStyle name="Normal 4 3 2 4 4" xfId="15338"/>
    <cellStyle name="Normal 4 3 2 5" xfId="15339"/>
    <cellStyle name="Normal 4 3 2 5 2" xfId="15340"/>
    <cellStyle name="Normal 4 3 2 5 2 2" xfId="15341"/>
    <cellStyle name="Normal 4 3 2 5 3" xfId="15342"/>
    <cellStyle name="Normal 4 3 2 5 4" xfId="15343"/>
    <cellStyle name="Normal 4 3 2 6" xfId="15344"/>
    <cellStyle name="Normal 4 3 2 6 2" xfId="15345"/>
    <cellStyle name="Normal 4 3 2 6 2 2" xfId="15346"/>
    <cellStyle name="Normal 4 3 2 6 3" xfId="15347"/>
    <cellStyle name="Normal 4 3 2 6 4" xfId="15348"/>
    <cellStyle name="Normal 4 3 2 7" xfId="15349"/>
    <cellStyle name="Normal 4 3 2 7 2" xfId="15350"/>
    <cellStyle name="Normal 4 3 2 8" xfId="15351"/>
    <cellStyle name="Normal 4 3 2 9" xfId="15352"/>
    <cellStyle name="Normal 4 3 3" xfId="15353"/>
    <cellStyle name="Normal 4 3 3 2" xfId="15354"/>
    <cellStyle name="Normal 4 3 3 2 2" xfId="15355"/>
    <cellStyle name="Normal 4 3 3 2 2 2" xfId="15356"/>
    <cellStyle name="Normal 4 3 3 2 2 2 2" xfId="15357"/>
    <cellStyle name="Normal 4 3 3 2 2 3" xfId="15358"/>
    <cellStyle name="Normal 4 3 3 2 2 4" xfId="15359"/>
    <cellStyle name="Normal 4 3 3 2 3" xfId="15360"/>
    <cellStyle name="Normal 4 3 3 2 3 2" xfId="15361"/>
    <cellStyle name="Normal 4 3 3 2 3 2 2" xfId="15362"/>
    <cellStyle name="Normal 4 3 3 2 3 3" xfId="15363"/>
    <cellStyle name="Normal 4 3 3 2 3 4" xfId="15364"/>
    <cellStyle name="Normal 4 3 3 2 4" xfId="15365"/>
    <cellStyle name="Normal 4 3 3 2 4 2" xfId="15366"/>
    <cellStyle name="Normal 4 3 3 2 5" xfId="15367"/>
    <cellStyle name="Normal 4 3 3 2 6" xfId="15368"/>
    <cellStyle name="Normal 4 3 3 2 7" xfId="15369"/>
    <cellStyle name="Normal 4 3 3 3" xfId="15370"/>
    <cellStyle name="Normal 4 3 3 3 2" xfId="15371"/>
    <cellStyle name="Normal 4 3 3 3 2 2" xfId="15372"/>
    <cellStyle name="Normal 4 3 3 3 3" xfId="15373"/>
    <cellStyle name="Normal 4 3 3 3 4" xfId="15374"/>
    <cellStyle name="Normal 4 3 3 4" xfId="15375"/>
    <cellStyle name="Normal 4 3 3 4 2" xfId="15376"/>
    <cellStyle name="Normal 4 3 3 4 2 2" xfId="15377"/>
    <cellStyle name="Normal 4 3 3 4 3" xfId="15378"/>
    <cellStyle name="Normal 4 3 3 4 4" xfId="15379"/>
    <cellStyle name="Normal 4 3 3 5" xfId="15380"/>
    <cellStyle name="Normal 4 3 3 5 2" xfId="15381"/>
    <cellStyle name="Normal 4 3 3 6" xfId="15382"/>
    <cellStyle name="Normal 4 3 3 7" xfId="15383"/>
    <cellStyle name="Normal 4 3 3 8" xfId="15384"/>
    <cellStyle name="Normal 4 3 4" xfId="15385"/>
    <cellStyle name="Normal 4 3 4 2" xfId="15386"/>
    <cellStyle name="Normal 4 3 4 2 2" xfId="15387"/>
    <cellStyle name="Normal 4 3 4 2 2 2" xfId="15388"/>
    <cellStyle name="Normal 4 3 4 2 2 2 2" xfId="15389"/>
    <cellStyle name="Normal 4 3 4 2 2 3" xfId="15390"/>
    <cellStyle name="Normal 4 3 4 2 2 4" xfId="15391"/>
    <cellStyle name="Normal 4 3 4 2 3" xfId="15392"/>
    <cellStyle name="Normal 4 3 4 2 3 2" xfId="15393"/>
    <cellStyle name="Normal 4 3 4 2 3 2 2" xfId="15394"/>
    <cellStyle name="Normal 4 3 4 2 3 3" xfId="15395"/>
    <cellStyle name="Normal 4 3 4 2 3 4" xfId="15396"/>
    <cellStyle name="Normal 4 3 4 2 4" xfId="15397"/>
    <cellStyle name="Normal 4 3 4 2 4 2" xfId="15398"/>
    <cellStyle name="Normal 4 3 4 2 5" xfId="15399"/>
    <cellStyle name="Normal 4 3 4 2 6" xfId="15400"/>
    <cellStyle name="Normal 4 3 4 2 7" xfId="15401"/>
    <cellStyle name="Normal 4 3 4 3" xfId="15402"/>
    <cellStyle name="Normal 4 3 4 3 2" xfId="15403"/>
    <cellStyle name="Normal 4 3 4 3 2 2" xfId="15404"/>
    <cellStyle name="Normal 4 3 4 3 3" xfId="15405"/>
    <cellStyle name="Normal 4 3 4 3 4" xfId="15406"/>
    <cellStyle name="Normal 4 3 4 4" xfId="15407"/>
    <cellStyle name="Normal 4 3 4 4 2" xfId="15408"/>
    <cellStyle name="Normal 4 3 4 4 2 2" xfId="15409"/>
    <cellStyle name="Normal 4 3 4 4 3" xfId="15410"/>
    <cellStyle name="Normal 4 3 4 4 4" xfId="15411"/>
    <cellStyle name="Normal 4 3 4 5" xfId="15412"/>
    <cellStyle name="Normal 4 3 4 5 2" xfId="15413"/>
    <cellStyle name="Normal 4 3 4 6" xfId="15414"/>
    <cellStyle name="Normal 4 3 4 7" xfId="15415"/>
    <cellStyle name="Normal 4 3 4 8" xfId="15416"/>
    <cellStyle name="Normal 4 3 5" xfId="15417"/>
    <cellStyle name="Normal 4 3 5 2" xfId="15418"/>
    <cellStyle name="Normal 4 3 5 2 2" xfId="15419"/>
    <cellStyle name="Normal 4 3 5 2 2 2" xfId="15420"/>
    <cellStyle name="Normal 4 3 5 2 2 2 2" xfId="15421"/>
    <cellStyle name="Normal 4 3 5 2 2 3" xfId="15422"/>
    <cellStyle name="Normal 4 3 5 2 2 4" xfId="15423"/>
    <cellStyle name="Normal 4 3 5 2 3" xfId="15424"/>
    <cellStyle name="Normal 4 3 5 2 3 2" xfId="15425"/>
    <cellStyle name="Normal 4 3 5 2 4" xfId="15426"/>
    <cellStyle name="Normal 4 3 5 2 5" xfId="15427"/>
    <cellStyle name="Normal 4 3 5 2 6" xfId="15428"/>
    <cellStyle name="Normal 4 3 5 3" xfId="15429"/>
    <cellStyle name="Normal 4 3 5 3 2" xfId="15430"/>
    <cellStyle name="Normal 4 3 5 3 2 2" xfId="15431"/>
    <cellStyle name="Normal 4 3 5 3 3" xfId="15432"/>
    <cellStyle name="Normal 4 3 5 3 4" xfId="15433"/>
    <cellStyle name="Normal 4 3 5 4" xfId="15434"/>
    <cellStyle name="Normal 4 3 5 4 2" xfId="15435"/>
    <cellStyle name="Normal 4 3 5 4 2 2" xfId="15436"/>
    <cellStyle name="Normal 4 3 5 4 3" xfId="15437"/>
    <cellStyle name="Normal 4 3 5 4 4" xfId="15438"/>
    <cellStyle name="Normal 4 3 5 5" xfId="15439"/>
    <cellStyle name="Normal 4 3 5 5 2" xfId="15440"/>
    <cellStyle name="Normal 4 3 5 6" xfId="15441"/>
    <cellStyle name="Normal 4 3 5 7" xfId="15442"/>
    <cellStyle name="Normal 4 3 5 8" xfId="15443"/>
    <cellStyle name="Normal 4 3 6" xfId="15444"/>
    <cellStyle name="Normal 4 3 6 2" xfId="15445"/>
    <cellStyle name="Normal 4 3 6 2 2" xfId="15446"/>
    <cellStyle name="Normal 4 3 6 2 2 2" xfId="15447"/>
    <cellStyle name="Normal 4 3 6 2 2 2 2" xfId="15448"/>
    <cellStyle name="Normal 4 3 6 2 2 3" xfId="15449"/>
    <cellStyle name="Normal 4 3 6 2 2 4" xfId="15450"/>
    <cellStyle name="Normal 4 3 6 2 3" xfId="15451"/>
    <cellStyle name="Normal 4 3 6 2 3 2" xfId="15452"/>
    <cellStyle name="Normal 4 3 6 2 4" xfId="15453"/>
    <cellStyle name="Normal 4 3 6 2 5" xfId="15454"/>
    <cellStyle name="Normal 4 3 6 2 6" xfId="15455"/>
    <cellStyle name="Normal 4 3 6 3" xfId="15456"/>
    <cellStyle name="Normal 4 3 6 3 2" xfId="15457"/>
    <cellStyle name="Normal 4 3 6 3 2 2" xfId="15458"/>
    <cellStyle name="Normal 4 3 6 3 3" xfId="15459"/>
    <cellStyle name="Normal 4 3 6 3 4" xfId="15460"/>
    <cellStyle name="Normal 4 3 6 4" xfId="15461"/>
    <cellStyle name="Normal 4 3 6 4 2" xfId="15462"/>
    <cellStyle name="Normal 4 3 6 4 2 2" xfId="15463"/>
    <cellStyle name="Normal 4 3 6 4 3" xfId="15464"/>
    <cellStyle name="Normal 4 3 6 4 4" xfId="15465"/>
    <cellStyle name="Normal 4 3 6 5" xfId="15466"/>
    <cellStyle name="Normal 4 3 6 5 2" xfId="15467"/>
    <cellStyle name="Normal 4 3 6 6" xfId="15468"/>
    <cellStyle name="Normal 4 3 6 7" xfId="15469"/>
    <cellStyle name="Normal 4 3 6 8" xfId="15470"/>
    <cellStyle name="Normal 4 3 7" xfId="15471"/>
    <cellStyle name="Normal 4 3 7 2" xfId="15472"/>
    <cellStyle name="Normal 4 3 7 2 2" xfId="15473"/>
    <cellStyle name="Normal 4 3 7 2 2 2" xfId="15474"/>
    <cellStyle name="Normal 4 3 7 2 3" xfId="15475"/>
    <cellStyle name="Normal 4 3 7 2 4" xfId="15476"/>
    <cellStyle name="Normal 4 3 7 3" xfId="15477"/>
    <cellStyle name="Normal 4 3 7 3 2" xfId="15478"/>
    <cellStyle name="Normal 4 3 7 4" xfId="15479"/>
    <cellStyle name="Normal 4 3 7 5" xfId="15480"/>
    <cellStyle name="Normal 4 3 7 6" xfId="15481"/>
    <cellStyle name="Normal 4 3 8" xfId="15482"/>
    <cellStyle name="Normal 4 3 8 2" xfId="15483"/>
    <cellStyle name="Normal 4 3 8 2 2" xfId="15484"/>
    <cellStyle name="Normal 4 3 8 2 2 2" xfId="15485"/>
    <cellStyle name="Normal 4 3 8 2 3" xfId="15486"/>
    <cellStyle name="Normal 4 3 8 2 4" xfId="15487"/>
    <cellStyle name="Normal 4 3 8 3" xfId="15488"/>
    <cellStyle name="Normal 4 3 8 3 2" xfId="15489"/>
    <cellStyle name="Normal 4 3 8 4" xfId="15490"/>
    <cellStyle name="Normal 4 3 8 5" xfId="15491"/>
    <cellStyle name="Normal 4 3 8 6" xfId="15492"/>
    <cellStyle name="Normal 4 3 9" xfId="15493"/>
    <cellStyle name="Normal 4 3 9 2" xfId="15494"/>
    <cellStyle name="Normal 4 3 9 2 2" xfId="15495"/>
    <cellStyle name="Normal 4 3 9 3" xfId="15496"/>
    <cellStyle name="Normal 4 3 9 4" xfId="15497"/>
    <cellStyle name="Normal 4 3 9 5" xfId="15498"/>
    <cellStyle name="Normal 4 4" xfId="15499"/>
    <cellStyle name="Normal 4 4 10" xfId="15500"/>
    <cellStyle name="Normal 4 4 10 2" xfId="15501"/>
    <cellStyle name="Normal 4 4 10 2 2" xfId="15502"/>
    <cellStyle name="Normal 4 4 10 3" xfId="15503"/>
    <cellStyle name="Normal 4 4 10 4" xfId="15504"/>
    <cellStyle name="Normal 4 4 11" xfId="15505"/>
    <cellStyle name="Normal 4 4 11 2" xfId="15506"/>
    <cellStyle name="Normal 4 4 12" xfId="15507"/>
    <cellStyle name="Normal 4 4 13" xfId="15508"/>
    <cellStyle name="Normal 4 4 14" xfId="15509"/>
    <cellStyle name="Normal 4 4 15" xfId="15510"/>
    <cellStyle name="Normal 4 4 2" xfId="15511"/>
    <cellStyle name="Normal 4 4 2 10" xfId="15512"/>
    <cellStyle name="Normal 4 4 2 11" xfId="15513"/>
    <cellStyle name="Normal 4 4 2 2" xfId="15514"/>
    <cellStyle name="Normal 4 4 2 2 2" xfId="15515"/>
    <cellStyle name="Normal 4 4 2 2 2 2" xfId="15516"/>
    <cellStyle name="Normal 4 4 2 2 2 2 2" xfId="15517"/>
    <cellStyle name="Normal 4 4 2 2 2 3" xfId="15518"/>
    <cellStyle name="Normal 4 4 2 2 2 4" xfId="15519"/>
    <cellStyle name="Normal 4 4 2 2 3" xfId="15520"/>
    <cellStyle name="Normal 4 4 2 2 3 2" xfId="15521"/>
    <cellStyle name="Normal 4 4 2 2 3 2 2" xfId="15522"/>
    <cellStyle name="Normal 4 4 2 2 3 3" xfId="15523"/>
    <cellStyle name="Normal 4 4 2 2 3 4" xfId="15524"/>
    <cellStyle name="Normal 4 4 2 2 4" xfId="15525"/>
    <cellStyle name="Normal 4 4 2 2 4 2" xfId="15526"/>
    <cellStyle name="Normal 4 4 2 2 5" xfId="15527"/>
    <cellStyle name="Normal 4 4 2 2 6" xfId="15528"/>
    <cellStyle name="Normal 4 4 2 2 7" xfId="15529"/>
    <cellStyle name="Normal 4 4 2 3" xfId="15530"/>
    <cellStyle name="Normal 4 4 2 3 2" xfId="15531"/>
    <cellStyle name="Normal 4 4 2 3 2 2" xfId="15532"/>
    <cellStyle name="Normal 4 4 2 3 3" xfId="15533"/>
    <cellStyle name="Normal 4 4 2 3 4" xfId="15534"/>
    <cellStyle name="Normal 4 4 2 4" xfId="15535"/>
    <cellStyle name="Normal 4 4 2 4 2" xfId="15536"/>
    <cellStyle name="Normal 4 4 2 4 2 2" xfId="15537"/>
    <cellStyle name="Normal 4 4 2 4 3" xfId="15538"/>
    <cellStyle name="Normal 4 4 2 4 4" xfId="15539"/>
    <cellStyle name="Normal 4 4 2 5" xfId="15540"/>
    <cellStyle name="Normal 4 4 2 5 2" xfId="15541"/>
    <cellStyle name="Normal 4 4 2 5 2 2" xfId="15542"/>
    <cellStyle name="Normal 4 4 2 5 3" xfId="15543"/>
    <cellStyle name="Normal 4 4 2 5 4" xfId="15544"/>
    <cellStyle name="Normal 4 4 2 6" xfId="15545"/>
    <cellStyle name="Normal 4 4 2 6 2" xfId="15546"/>
    <cellStyle name="Normal 4 4 2 6 2 2" xfId="15547"/>
    <cellStyle name="Normal 4 4 2 6 3" xfId="15548"/>
    <cellStyle name="Normal 4 4 2 6 4" xfId="15549"/>
    <cellStyle name="Normal 4 4 2 7" xfId="15550"/>
    <cellStyle name="Normal 4 4 2 7 2" xfId="15551"/>
    <cellStyle name="Normal 4 4 2 8" xfId="15552"/>
    <cellStyle name="Normal 4 4 2 9" xfId="15553"/>
    <cellStyle name="Normal 4 4 3" xfId="15554"/>
    <cellStyle name="Normal 4 4 3 2" xfId="15555"/>
    <cellStyle name="Normal 4 4 3 2 2" xfId="15556"/>
    <cellStyle name="Normal 4 4 3 2 2 2" xfId="15557"/>
    <cellStyle name="Normal 4 4 3 2 2 2 2" xfId="15558"/>
    <cellStyle name="Normal 4 4 3 2 2 3" xfId="15559"/>
    <cellStyle name="Normal 4 4 3 2 2 4" xfId="15560"/>
    <cellStyle name="Normal 4 4 3 2 3" xfId="15561"/>
    <cellStyle name="Normal 4 4 3 2 3 2" xfId="15562"/>
    <cellStyle name="Normal 4 4 3 2 3 2 2" xfId="15563"/>
    <cellStyle name="Normal 4 4 3 2 3 3" xfId="15564"/>
    <cellStyle name="Normal 4 4 3 2 3 4" xfId="15565"/>
    <cellStyle name="Normal 4 4 3 2 4" xfId="15566"/>
    <cellStyle name="Normal 4 4 3 2 4 2" xfId="15567"/>
    <cellStyle name="Normal 4 4 3 2 5" xfId="15568"/>
    <cellStyle name="Normal 4 4 3 2 6" xfId="15569"/>
    <cellStyle name="Normal 4 4 3 2 7" xfId="15570"/>
    <cellStyle name="Normal 4 4 3 3" xfId="15571"/>
    <cellStyle name="Normal 4 4 3 3 2" xfId="15572"/>
    <cellStyle name="Normal 4 4 3 3 2 2" xfId="15573"/>
    <cellStyle name="Normal 4 4 3 3 3" xfId="15574"/>
    <cellStyle name="Normal 4 4 3 3 4" xfId="15575"/>
    <cellStyle name="Normal 4 4 3 4" xfId="15576"/>
    <cellStyle name="Normal 4 4 3 4 2" xfId="15577"/>
    <cellStyle name="Normal 4 4 3 4 2 2" xfId="15578"/>
    <cellStyle name="Normal 4 4 3 4 3" xfId="15579"/>
    <cellStyle name="Normal 4 4 3 4 4" xfId="15580"/>
    <cellStyle name="Normal 4 4 3 5" xfId="15581"/>
    <cellStyle name="Normal 4 4 3 5 2" xfId="15582"/>
    <cellStyle name="Normal 4 4 3 6" xfId="15583"/>
    <cellStyle name="Normal 4 4 3 7" xfId="15584"/>
    <cellStyle name="Normal 4 4 3 8" xfId="15585"/>
    <cellStyle name="Normal 4 4 4" xfId="15586"/>
    <cellStyle name="Normal 4 4 4 2" xfId="15587"/>
    <cellStyle name="Normal 4 4 4 2 2" xfId="15588"/>
    <cellStyle name="Normal 4 4 4 2 2 2" xfId="15589"/>
    <cellStyle name="Normal 4 4 4 2 2 2 2" xfId="15590"/>
    <cellStyle name="Normal 4 4 4 2 2 3" xfId="15591"/>
    <cellStyle name="Normal 4 4 4 2 2 4" xfId="15592"/>
    <cellStyle name="Normal 4 4 4 2 3" xfId="15593"/>
    <cellStyle name="Normal 4 4 4 2 3 2" xfId="15594"/>
    <cellStyle name="Normal 4 4 4 2 3 2 2" xfId="15595"/>
    <cellStyle name="Normal 4 4 4 2 3 3" xfId="15596"/>
    <cellStyle name="Normal 4 4 4 2 3 4" xfId="15597"/>
    <cellStyle name="Normal 4 4 4 2 4" xfId="15598"/>
    <cellStyle name="Normal 4 4 4 2 4 2" xfId="15599"/>
    <cellStyle name="Normal 4 4 4 2 5" xfId="15600"/>
    <cellStyle name="Normal 4 4 4 2 6" xfId="15601"/>
    <cellStyle name="Normal 4 4 4 2 7" xfId="15602"/>
    <cellStyle name="Normal 4 4 4 3" xfId="15603"/>
    <cellStyle name="Normal 4 4 4 3 2" xfId="15604"/>
    <cellStyle name="Normal 4 4 4 3 2 2" xfId="15605"/>
    <cellStyle name="Normal 4 4 4 3 3" xfId="15606"/>
    <cellStyle name="Normal 4 4 4 3 4" xfId="15607"/>
    <cellStyle name="Normal 4 4 4 4" xfId="15608"/>
    <cellStyle name="Normal 4 4 4 4 2" xfId="15609"/>
    <cellStyle name="Normal 4 4 4 4 2 2" xfId="15610"/>
    <cellStyle name="Normal 4 4 4 4 3" xfId="15611"/>
    <cellStyle name="Normal 4 4 4 4 4" xfId="15612"/>
    <cellStyle name="Normal 4 4 4 5" xfId="15613"/>
    <cellStyle name="Normal 4 4 4 5 2" xfId="15614"/>
    <cellStyle name="Normal 4 4 4 6" xfId="15615"/>
    <cellStyle name="Normal 4 4 4 7" xfId="15616"/>
    <cellStyle name="Normal 4 4 4 8" xfId="15617"/>
    <cellStyle name="Normal 4 4 5" xfId="15618"/>
    <cellStyle name="Normal 4 4 5 2" xfId="15619"/>
    <cellStyle name="Normal 4 4 5 2 2" xfId="15620"/>
    <cellStyle name="Normal 4 4 5 2 2 2" xfId="15621"/>
    <cellStyle name="Normal 4 4 5 2 2 2 2" xfId="15622"/>
    <cellStyle name="Normal 4 4 5 2 2 3" xfId="15623"/>
    <cellStyle name="Normal 4 4 5 2 2 4" xfId="15624"/>
    <cellStyle name="Normal 4 4 5 2 3" xfId="15625"/>
    <cellStyle name="Normal 4 4 5 2 3 2" xfId="15626"/>
    <cellStyle name="Normal 4 4 5 2 4" xfId="15627"/>
    <cellStyle name="Normal 4 4 5 2 5" xfId="15628"/>
    <cellStyle name="Normal 4 4 5 2 6" xfId="15629"/>
    <cellStyle name="Normal 4 4 5 3" xfId="15630"/>
    <cellStyle name="Normal 4 4 5 3 2" xfId="15631"/>
    <cellStyle name="Normal 4 4 5 3 2 2" xfId="15632"/>
    <cellStyle name="Normal 4 4 5 3 3" xfId="15633"/>
    <cellStyle name="Normal 4 4 5 3 4" xfId="15634"/>
    <cellStyle name="Normal 4 4 5 4" xfId="15635"/>
    <cellStyle name="Normal 4 4 5 4 2" xfId="15636"/>
    <cellStyle name="Normal 4 4 5 4 2 2" xfId="15637"/>
    <cellStyle name="Normal 4 4 5 4 3" xfId="15638"/>
    <cellStyle name="Normal 4 4 5 4 4" xfId="15639"/>
    <cellStyle name="Normal 4 4 5 5" xfId="15640"/>
    <cellStyle name="Normal 4 4 5 5 2" xfId="15641"/>
    <cellStyle name="Normal 4 4 5 6" xfId="15642"/>
    <cellStyle name="Normal 4 4 5 7" xfId="15643"/>
    <cellStyle name="Normal 4 4 5 8" xfId="15644"/>
    <cellStyle name="Normal 4 4 6" xfId="15645"/>
    <cellStyle name="Normal 4 4 6 2" xfId="15646"/>
    <cellStyle name="Normal 4 4 6 2 2" xfId="15647"/>
    <cellStyle name="Normal 4 4 6 2 2 2" xfId="15648"/>
    <cellStyle name="Normal 4 4 6 2 2 2 2" xfId="15649"/>
    <cellStyle name="Normal 4 4 6 2 2 3" xfId="15650"/>
    <cellStyle name="Normal 4 4 6 2 2 4" xfId="15651"/>
    <cellStyle name="Normal 4 4 6 2 3" xfId="15652"/>
    <cellStyle name="Normal 4 4 6 2 3 2" xfId="15653"/>
    <cellStyle name="Normal 4 4 6 2 4" xfId="15654"/>
    <cellStyle name="Normal 4 4 6 2 5" xfId="15655"/>
    <cellStyle name="Normal 4 4 6 2 6" xfId="15656"/>
    <cellStyle name="Normal 4 4 6 3" xfId="15657"/>
    <cellStyle name="Normal 4 4 6 3 2" xfId="15658"/>
    <cellStyle name="Normal 4 4 6 3 2 2" xfId="15659"/>
    <cellStyle name="Normal 4 4 6 3 3" xfId="15660"/>
    <cellStyle name="Normal 4 4 6 3 4" xfId="15661"/>
    <cellStyle name="Normal 4 4 6 4" xfId="15662"/>
    <cellStyle name="Normal 4 4 6 4 2" xfId="15663"/>
    <cellStyle name="Normal 4 4 6 4 2 2" xfId="15664"/>
    <cellStyle name="Normal 4 4 6 4 3" xfId="15665"/>
    <cellStyle name="Normal 4 4 6 4 4" xfId="15666"/>
    <cellStyle name="Normal 4 4 6 5" xfId="15667"/>
    <cellStyle name="Normal 4 4 6 5 2" xfId="15668"/>
    <cellStyle name="Normal 4 4 6 6" xfId="15669"/>
    <cellStyle name="Normal 4 4 6 7" xfId="15670"/>
    <cellStyle name="Normal 4 4 6 8" xfId="15671"/>
    <cellStyle name="Normal 4 4 7" xfId="15672"/>
    <cellStyle name="Normal 4 4 7 2" xfId="15673"/>
    <cellStyle name="Normal 4 4 7 2 2" xfId="15674"/>
    <cellStyle name="Normal 4 4 7 2 2 2" xfId="15675"/>
    <cellStyle name="Normal 4 4 7 2 3" xfId="15676"/>
    <cellStyle name="Normal 4 4 7 2 4" xfId="15677"/>
    <cellStyle name="Normal 4 4 7 3" xfId="15678"/>
    <cellStyle name="Normal 4 4 7 3 2" xfId="15679"/>
    <cellStyle name="Normal 4 4 7 4" xfId="15680"/>
    <cellStyle name="Normal 4 4 7 5" xfId="15681"/>
    <cellStyle name="Normal 4 4 7 6" xfId="15682"/>
    <cellStyle name="Normal 4 4 8" xfId="15683"/>
    <cellStyle name="Normal 4 4 8 2" xfId="15684"/>
    <cellStyle name="Normal 4 4 8 2 2" xfId="15685"/>
    <cellStyle name="Normal 4 4 8 2 2 2" xfId="15686"/>
    <cellStyle name="Normal 4 4 8 2 3" xfId="15687"/>
    <cellStyle name="Normal 4 4 8 2 4" xfId="15688"/>
    <cellStyle name="Normal 4 4 8 3" xfId="15689"/>
    <cellStyle name="Normal 4 4 8 3 2" xfId="15690"/>
    <cellStyle name="Normal 4 4 8 4" xfId="15691"/>
    <cellStyle name="Normal 4 4 8 5" xfId="15692"/>
    <cellStyle name="Normal 4 4 8 6" xfId="15693"/>
    <cellStyle name="Normal 4 4 9" xfId="15694"/>
    <cellStyle name="Normal 4 4 9 2" xfId="15695"/>
    <cellStyle name="Normal 4 4 9 2 2" xfId="15696"/>
    <cellStyle name="Normal 4 4 9 3" xfId="15697"/>
    <cellStyle name="Normal 4 4 9 4" xfId="15698"/>
    <cellStyle name="Normal 4 4 9 5" xfId="15699"/>
    <cellStyle name="Normal 4 5" xfId="15700"/>
    <cellStyle name="Normal 4 5 10" xfId="15701"/>
    <cellStyle name="Normal 4 5 10 2" xfId="15702"/>
    <cellStyle name="Normal 4 5 11" xfId="15703"/>
    <cellStyle name="Normal 4 5 12" xfId="15704"/>
    <cellStyle name="Normal 4 5 13" xfId="15705"/>
    <cellStyle name="Normal 4 5 14" xfId="15706"/>
    <cellStyle name="Normal 4 5 2" xfId="15707"/>
    <cellStyle name="Normal 4 5 2 2" xfId="15708"/>
    <cellStyle name="Normal 4 5 2 2 2" xfId="15709"/>
    <cellStyle name="Normal 4 5 2 2 2 2" xfId="15710"/>
    <cellStyle name="Normal 4 5 2 2 2 2 2" xfId="15711"/>
    <cellStyle name="Normal 4 5 2 2 2 3" xfId="15712"/>
    <cellStyle name="Normal 4 5 2 2 2 4" xfId="15713"/>
    <cellStyle name="Normal 4 5 2 2 3" xfId="15714"/>
    <cellStyle name="Normal 4 5 2 2 3 2" xfId="15715"/>
    <cellStyle name="Normal 4 5 2 2 3 2 2" xfId="15716"/>
    <cellStyle name="Normal 4 5 2 2 3 3" xfId="15717"/>
    <cellStyle name="Normal 4 5 2 2 3 4" xfId="15718"/>
    <cellStyle name="Normal 4 5 2 2 4" xfId="15719"/>
    <cellStyle name="Normal 4 5 2 2 4 2" xfId="15720"/>
    <cellStyle name="Normal 4 5 2 2 5" xfId="15721"/>
    <cellStyle name="Normal 4 5 2 2 6" xfId="15722"/>
    <cellStyle name="Normal 4 5 2 2 7" xfId="15723"/>
    <cellStyle name="Normal 4 5 2 3" xfId="15724"/>
    <cellStyle name="Normal 4 5 2 3 2" xfId="15725"/>
    <cellStyle name="Normal 4 5 2 3 2 2" xfId="15726"/>
    <cellStyle name="Normal 4 5 2 3 3" xfId="15727"/>
    <cellStyle name="Normal 4 5 2 3 4" xfId="15728"/>
    <cellStyle name="Normal 4 5 2 4" xfId="15729"/>
    <cellStyle name="Normal 4 5 2 4 2" xfId="15730"/>
    <cellStyle name="Normal 4 5 2 4 2 2" xfId="15731"/>
    <cellStyle name="Normal 4 5 2 4 3" xfId="15732"/>
    <cellStyle name="Normal 4 5 2 4 4" xfId="15733"/>
    <cellStyle name="Normal 4 5 2 5" xfId="15734"/>
    <cellStyle name="Normal 4 5 2 5 2" xfId="15735"/>
    <cellStyle name="Normal 4 5 2 6" xfId="15736"/>
    <cellStyle name="Normal 4 5 2 7" xfId="15737"/>
    <cellStyle name="Normal 4 5 2 8" xfId="15738"/>
    <cellStyle name="Normal 4 5 2 9" xfId="15739"/>
    <cellStyle name="Normal 4 5 3" xfId="15740"/>
    <cellStyle name="Normal 4 5 3 2" xfId="15741"/>
    <cellStyle name="Normal 4 5 3 2 2" xfId="15742"/>
    <cellStyle name="Normal 4 5 3 2 2 2" xfId="15743"/>
    <cellStyle name="Normal 4 5 3 2 2 2 2" xfId="15744"/>
    <cellStyle name="Normal 4 5 3 2 2 3" xfId="15745"/>
    <cellStyle name="Normal 4 5 3 2 2 4" xfId="15746"/>
    <cellStyle name="Normal 4 5 3 2 3" xfId="15747"/>
    <cellStyle name="Normal 4 5 3 2 3 2" xfId="15748"/>
    <cellStyle name="Normal 4 5 3 2 3 2 2" xfId="15749"/>
    <cellStyle name="Normal 4 5 3 2 3 3" xfId="15750"/>
    <cellStyle name="Normal 4 5 3 2 3 4" xfId="15751"/>
    <cellStyle name="Normal 4 5 3 2 4" xfId="15752"/>
    <cellStyle name="Normal 4 5 3 2 4 2" xfId="15753"/>
    <cellStyle name="Normal 4 5 3 2 5" xfId="15754"/>
    <cellStyle name="Normal 4 5 3 2 6" xfId="15755"/>
    <cellStyle name="Normal 4 5 3 2 7" xfId="15756"/>
    <cellStyle name="Normal 4 5 3 3" xfId="15757"/>
    <cellStyle name="Normal 4 5 3 3 2" xfId="15758"/>
    <cellStyle name="Normal 4 5 3 3 2 2" xfId="15759"/>
    <cellStyle name="Normal 4 5 3 3 3" xfId="15760"/>
    <cellStyle name="Normal 4 5 3 3 4" xfId="15761"/>
    <cellStyle name="Normal 4 5 3 4" xfId="15762"/>
    <cellStyle name="Normal 4 5 3 4 2" xfId="15763"/>
    <cellStyle name="Normal 4 5 3 4 2 2" xfId="15764"/>
    <cellStyle name="Normal 4 5 3 4 3" xfId="15765"/>
    <cellStyle name="Normal 4 5 3 4 4" xfId="15766"/>
    <cellStyle name="Normal 4 5 3 5" xfId="15767"/>
    <cellStyle name="Normal 4 5 3 5 2" xfId="15768"/>
    <cellStyle name="Normal 4 5 3 6" xfId="15769"/>
    <cellStyle name="Normal 4 5 3 7" xfId="15770"/>
    <cellStyle name="Normal 4 5 3 8" xfId="15771"/>
    <cellStyle name="Normal 4 5 4" xfId="15772"/>
    <cellStyle name="Normal 4 5 4 2" xfId="15773"/>
    <cellStyle name="Normal 4 5 4 2 2" xfId="15774"/>
    <cellStyle name="Normal 4 5 4 2 2 2" xfId="15775"/>
    <cellStyle name="Normal 4 5 4 2 2 2 2" xfId="15776"/>
    <cellStyle name="Normal 4 5 4 2 2 3" xfId="15777"/>
    <cellStyle name="Normal 4 5 4 2 2 4" xfId="15778"/>
    <cellStyle name="Normal 4 5 4 2 3" xfId="15779"/>
    <cellStyle name="Normal 4 5 4 2 3 2" xfId="15780"/>
    <cellStyle name="Normal 4 5 4 2 4" xfId="15781"/>
    <cellStyle name="Normal 4 5 4 2 5" xfId="15782"/>
    <cellStyle name="Normal 4 5 4 2 6" xfId="15783"/>
    <cellStyle name="Normal 4 5 4 3" xfId="15784"/>
    <cellStyle name="Normal 4 5 4 3 2" xfId="15785"/>
    <cellStyle name="Normal 4 5 4 3 2 2" xfId="15786"/>
    <cellStyle name="Normal 4 5 4 3 3" xfId="15787"/>
    <cellStyle name="Normal 4 5 4 3 4" xfId="15788"/>
    <cellStyle name="Normal 4 5 4 4" xfId="15789"/>
    <cellStyle name="Normal 4 5 4 4 2" xfId="15790"/>
    <cellStyle name="Normal 4 5 4 4 2 2" xfId="15791"/>
    <cellStyle name="Normal 4 5 4 4 3" xfId="15792"/>
    <cellStyle name="Normal 4 5 4 4 4" xfId="15793"/>
    <cellStyle name="Normal 4 5 4 5" xfId="15794"/>
    <cellStyle name="Normal 4 5 4 5 2" xfId="15795"/>
    <cellStyle name="Normal 4 5 4 6" xfId="15796"/>
    <cellStyle name="Normal 4 5 4 7" xfId="15797"/>
    <cellStyle name="Normal 4 5 4 8" xfId="15798"/>
    <cellStyle name="Normal 4 5 5" xfId="15799"/>
    <cellStyle name="Normal 4 5 5 2" xfId="15800"/>
    <cellStyle name="Normal 4 5 5 2 2" xfId="15801"/>
    <cellStyle name="Normal 4 5 5 2 2 2" xfId="15802"/>
    <cellStyle name="Normal 4 5 5 2 2 2 2" xfId="15803"/>
    <cellStyle name="Normal 4 5 5 2 2 3" xfId="15804"/>
    <cellStyle name="Normal 4 5 5 2 2 4" xfId="15805"/>
    <cellStyle name="Normal 4 5 5 2 3" xfId="15806"/>
    <cellStyle name="Normal 4 5 5 2 3 2" xfId="15807"/>
    <cellStyle name="Normal 4 5 5 2 4" xfId="15808"/>
    <cellStyle name="Normal 4 5 5 2 5" xfId="15809"/>
    <cellStyle name="Normal 4 5 5 2 6" xfId="15810"/>
    <cellStyle name="Normal 4 5 5 3" xfId="15811"/>
    <cellStyle name="Normal 4 5 5 3 2" xfId="15812"/>
    <cellStyle name="Normal 4 5 5 3 2 2" xfId="15813"/>
    <cellStyle name="Normal 4 5 5 3 3" xfId="15814"/>
    <cellStyle name="Normal 4 5 5 3 4" xfId="15815"/>
    <cellStyle name="Normal 4 5 5 4" xfId="15816"/>
    <cellStyle name="Normal 4 5 5 4 2" xfId="15817"/>
    <cellStyle name="Normal 4 5 5 4 2 2" xfId="15818"/>
    <cellStyle name="Normal 4 5 5 4 3" xfId="15819"/>
    <cellStyle name="Normal 4 5 5 4 4" xfId="15820"/>
    <cellStyle name="Normal 4 5 5 5" xfId="15821"/>
    <cellStyle name="Normal 4 5 5 5 2" xfId="15822"/>
    <cellStyle name="Normal 4 5 5 6" xfId="15823"/>
    <cellStyle name="Normal 4 5 5 7" xfId="15824"/>
    <cellStyle name="Normal 4 5 5 8" xfId="15825"/>
    <cellStyle name="Normal 4 5 6" xfId="15826"/>
    <cellStyle name="Normal 4 5 6 2" xfId="15827"/>
    <cellStyle name="Normal 4 5 6 2 2" xfId="15828"/>
    <cellStyle name="Normal 4 5 6 2 2 2" xfId="15829"/>
    <cellStyle name="Normal 4 5 6 2 3" xfId="15830"/>
    <cellStyle name="Normal 4 5 6 2 4" xfId="15831"/>
    <cellStyle name="Normal 4 5 6 3" xfId="15832"/>
    <cellStyle name="Normal 4 5 6 3 2" xfId="15833"/>
    <cellStyle name="Normal 4 5 6 4" xfId="15834"/>
    <cellStyle name="Normal 4 5 6 5" xfId="15835"/>
    <cellStyle name="Normal 4 5 6 6" xfId="15836"/>
    <cellStyle name="Normal 4 5 7" xfId="15837"/>
    <cellStyle name="Normal 4 5 7 2" xfId="15838"/>
    <cellStyle name="Normal 4 5 7 2 2" xfId="15839"/>
    <cellStyle name="Normal 4 5 7 2 2 2" xfId="15840"/>
    <cellStyle name="Normal 4 5 7 2 3" xfId="15841"/>
    <cellStyle name="Normal 4 5 7 2 4" xfId="15842"/>
    <cellStyle name="Normal 4 5 7 3" xfId="15843"/>
    <cellStyle name="Normal 4 5 7 3 2" xfId="15844"/>
    <cellStyle name="Normal 4 5 7 4" xfId="15845"/>
    <cellStyle name="Normal 4 5 7 5" xfId="15846"/>
    <cellStyle name="Normal 4 5 7 6" xfId="15847"/>
    <cellStyle name="Normal 4 5 8" xfId="15848"/>
    <cellStyle name="Normal 4 5 8 2" xfId="15849"/>
    <cellStyle name="Normal 4 5 8 2 2" xfId="15850"/>
    <cellStyle name="Normal 4 5 8 3" xfId="15851"/>
    <cellStyle name="Normal 4 5 8 4" xfId="15852"/>
    <cellStyle name="Normal 4 5 8 5" xfId="15853"/>
    <cellStyle name="Normal 4 5 9" xfId="15854"/>
    <cellStyle name="Normal 4 5 9 2" xfId="15855"/>
    <cellStyle name="Normal 4 5 9 2 2" xfId="15856"/>
    <cellStyle name="Normal 4 5 9 3" xfId="15857"/>
    <cellStyle name="Normal 4 5 9 4" xfId="15858"/>
    <cellStyle name="Normal 4 6" xfId="15859"/>
    <cellStyle name="Normal 4 6 2" xfId="15860"/>
    <cellStyle name="Normal 4 6 2 2" xfId="15861"/>
    <cellStyle name="Normal 4 6 2 2 2" xfId="15862"/>
    <cellStyle name="Normal 4 6 2 2 2 2" xfId="15863"/>
    <cellStyle name="Normal 4 6 2 2 3" xfId="15864"/>
    <cellStyle name="Normal 4 6 2 2 4" xfId="15865"/>
    <cellStyle name="Normal 4 6 2 3" xfId="15866"/>
    <cellStyle name="Normal 4 6 2 3 2" xfId="15867"/>
    <cellStyle name="Normal 4 6 2 3 2 2" xfId="15868"/>
    <cellStyle name="Normal 4 6 2 3 3" xfId="15869"/>
    <cellStyle name="Normal 4 6 2 3 4" xfId="15870"/>
    <cellStyle name="Normal 4 6 2 4" xfId="15871"/>
    <cellStyle name="Normal 4 6 2 4 2" xfId="15872"/>
    <cellStyle name="Normal 4 6 2 5" xfId="15873"/>
    <cellStyle name="Normal 4 6 2 6" xfId="15874"/>
    <cellStyle name="Normal 4 6 2 7" xfId="15875"/>
    <cellStyle name="Normal 4 6 2 8" xfId="15876"/>
    <cellStyle name="Normal 4 6 3" xfId="15877"/>
    <cellStyle name="Normal 4 6 3 2" xfId="15878"/>
    <cellStyle name="Normal 4 6 3 2 2" xfId="15879"/>
    <cellStyle name="Normal 4 6 3 3" xfId="15880"/>
    <cellStyle name="Normal 4 6 3 4" xfId="15881"/>
    <cellStyle name="Normal 4 6 4" xfId="15882"/>
    <cellStyle name="Normal 4 6 4 2" xfId="15883"/>
    <cellStyle name="Normal 4 6 4 2 2" xfId="15884"/>
    <cellStyle name="Normal 4 6 4 3" xfId="15885"/>
    <cellStyle name="Normal 4 6 4 4" xfId="15886"/>
    <cellStyle name="Normal 4 6 5" xfId="15887"/>
    <cellStyle name="Normal 4 6 5 2" xfId="15888"/>
    <cellStyle name="Normal 4 6 6" xfId="15889"/>
    <cellStyle name="Normal 4 6 7" xfId="15890"/>
    <cellStyle name="Normal 4 6 8" xfId="15891"/>
    <cellStyle name="Normal 4 6 9" xfId="15892"/>
    <cellStyle name="Normal 4 7" xfId="15893"/>
    <cellStyle name="Normal 4 7 2" xfId="15894"/>
    <cellStyle name="Normal 4 7 2 2" xfId="15895"/>
    <cellStyle name="Normal 4 7 2 2 2" xfId="15896"/>
    <cellStyle name="Normal 4 7 2 2 2 2" xfId="15897"/>
    <cellStyle name="Normal 4 7 2 2 3" xfId="15898"/>
    <cellStyle name="Normal 4 7 2 2 4" xfId="15899"/>
    <cellStyle name="Normal 4 7 2 3" xfId="15900"/>
    <cellStyle name="Normal 4 7 2 3 2" xfId="15901"/>
    <cellStyle name="Normal 4 7 2 3 2 2" xfId="15902"/>
    <cellStyle name="Normal 4 7 2 3 3" xfId="15903"/>
    <cellStyle name="Normal 4 7 2 3 4" xfId="15904"/>
    <cellStyle name="Normal 4 7 2 4" xfId="15905"/>
    <cellStyle name="Normal 4 7 2 4 2" xfId="15906"/>
    <cellStyle name="Normal 4 7 2 5" xfId="15907"/>
    <cellStyle name="Normal 4 7 2 6" xfId="15908"/>
    <cellStyle name="Normal 4 7 2 7" xfId="15909"/>
    <cellStyle name="Normal 4 7 3" xfId="15910"/>
    <cellStyle name="Normal 4 7 3 2" xfId="15911"/>
    <cellStyle name="Normal 4 7 3 2 2" xfId="15912"/>
    <cellStyle name="Normal 4 7 3 3" xfId="15913"/>
    <cellStyle name="Normal 4 7 3 4" xfId="15914"/>
    <cellStyle name="Normal 4 7 4" xfId="15915"/>
    <cellStyle name="Normal 4 7 4 2" xfId="15916"/>
    <cellStyle name="Normal 4 7 4 2 2" xfId="15917"/>
    <cellStyle name="Normal 4 7 4 3" xfId="15918"/>
    <cellStyle name="Normal 4 7 4 4" xfId="15919"/>
    <cellStyle name="Normal 4 7 5" xfId="15920"/>
    <cellStyle name="Normal 4 7 5 2" xfId="15921"/>
    <cellStyle name="Normal 4 7 6" xfId="15922"/>
    <cellStyle name="Normal 4 7 7" xfId="15923"/>
    <cellStyle name="Normal 4 7 8" xfId="15924"/>
    <cellStyle name="Normal 4 7 9" xfId="15925"/>
    <cellStyle name="Normal 4 8" xfId="15926"/>
    <cellStyle name="Normal 4 8 2" xfId="15927"/>
    <cellStyle name="Normal 4 8 2 2" xfId="15928"/>
    <cellStyle name="Normal 4 8 2 2 2" xfId="15929"/>
    <cellStyle name="Normal 4 8 2 2 2 2" xfId="15930"/>
    <cellStyle name="Normal 4 8 2 2 3" xfId="15931"/>
    <cellStyle name="Normal 4 8 2 2 4" xfId="15932"/>
    <cellStyle name="Normal 4 8 2 3" xfId="15933"/>
    <cellStyle name="Normal 4 8 2 3 2" xfId="15934"/>
    <cellStyle name="Normal 4 8 2 4" xfId="15935"/>
    <cellStyle name="Normal 4 8 2 5" xfId="15936"/>
    <cellStyle name="Normal 4 8 2 6" xfId="15937"/>
    <cellStyle name="Normal 4 8 3" xfId="15938"/>
    <cellStyle name="Normal 4 8 3 2" xfId="15939"/>
    <cellStyle name="Normal 4 8 3 2 2" xfId="15940"/>
    <cellStyle name="Normal 4 8 3 3" xfId="15941"/>
    <cellStyle name="Normal 4 8 3 4" xfId="15942"/>
    <cellStyle name="Normal 4 8 4" xfId="15943"/>
    <cellStyle name="Normal 4 8 4 2" xfId="15944"/>
    <cellStyle name="Normal 4 8 4 2 2" xfId="15945"/>
    <cellStyle name="Normal 4 8 4 3" xfId="15946"/>
    <cellStyle name="Normal 4 8 4 4" xfId="15947"/>
    <cellStyle name="Normal 4 8 5" xfId="15948"/>
    <cellStyle name="Normal 4 8 5 2" xfId="15949"/>
    <cellStyle name="Normal 4 8 6" xfId="15950"/>
    <cellStyle name="Normal 4 8 7" xfId="15951"/>
    <cellStyle name="Normal 4 8 8" xfId="15952"/>
    <cellStyle name="Normal 4 8 9" xfId="15953"/>
    <cellStyle name="Normal 4 9" xfId="15954"/>
    <cellStyle name="Normal 4 9 2" xfId="15955"/>
    <cellStyle name="Normal 4 9 2 2" xfId="15956"/>
    <cellStyle name="Normal 4 9 2 2 2" xfId="15957"/>
    <cellStyle name="Normal 4 9 2 2 2 2" xfId="15958"/>
    <cellStyle name="Normal 4 9 2 2 3" xfId="15959"/>
    <cellStyle name="Normal 4 9 2 2 4" xfId="15960"/>
    <cellStyle name="Normal 4 9 2 3" xfId="15961"/>
    <cellStyle name="Normal 4 9 2 3 2" xfId="15962"/>
    <cellStyle name="Normal 4 9 2 4" xfId="15963"/>
    <cellStyle name="Normal 4 9 2 5" xfId="15964"/>
    <cellStyle name="Normal 4 9 2 6" xfId="15965"/>
    <cellStyle name="Normal 4 9 3" xfId="15966"/>
    <cellStyle name="Normal 4 9 3 2" xfId="15967"/>
    <cellStyle name="Normal 4 9 3 2 2" xfId="15968"/>
    <cellStyle name="Normal 4 9 3 3" xfId="15969"/>
    <cellStyle name="Normal 4 9 3 4" xfId="15970"/>
    <cellStyle name="Normal 4 9 4" xfId="15971"/>
    <cellStyle name="Normal 4 9 4 2" xfId="15972"/>
    <cellStyle name="Normal 4 9 4 2 2" xfId="15973"/>
    <cellStyle name="Normal 4 9 4 3" xfId="15974"/>
    <cellStyle name="Normal 4 9 4 4" xfId="15975"/>
    <cellStyle name="Normal 4 9 5" xfId="15976"/>
    <cellStyle name="Normal 4 9 5 2" xfId="15977"/>
    <cellStyle name="Normal 4 9 6" xfId="15978"/>
    <cellStyle name="Normal 4 9 7" xfId="15979"/>
    <cellStyle name="Normal 4 9 8" xfId="15980"/>
    <cellStyle name="Normal 4 9 9" xfId="15981"/>
    <cellStyle name="Normal 40" xfId="15982"/>
    <cellStyle name="Normal 40 2" xfId="15983"/>
    <cellStyle name="Normal 40 2 2" xfId="15984"/>
    <cellStyle name="Normal 40 2 2 2" xfId="15985"/>
    <cellStyle name="Normal 40 2 2 2 2" xfId="15986"/>
    <cellStyle name="Normal 40 2 2 3" xfId="15987"/>
    <cellStyle name="Normal 40 2 2 4" xfId="15988"/>
    <cellStyle name="Normal 40 2 3" xfId="15989"/>
    <cellStyle name="Normal 40 2 3 2" xfId="15990"/>
    <cellStyle name="Normal 40 2 4" xfId="15991"/>
    <cellStyle name="Normal 40 2 5" xfId="15992"/>
    <cellStyle name="Normal 40 2 6" xfId="15993"/>
    <cellStyle name="Normal 40 3" xfId="15994"/>
    <cellStyle name="Normal 40 3 2" xfId="15995"/>
    <cellStyle name="Normal 40 3 2 2" xfId="15996"/>
    <cellStyle name="Normal 40 3 3" xfId="15997"/>
    <cellStyle name="Normal 40 3 4" xfId="15998"/>
    <cellStyle name="Normal 40 4" xfId="15999"/>
    <cellStyle name="Normal 40 4 2" xfId="16000"/>
    <cellStyle name="Normal 40 4 2 2" xfId="16001"/>
    <cellStyle name="Normal 40 4 3" xfId="16002"/>
    <cellStyle name="Normal 40 4 4" xfId="16003"/>
    <cellStyle name="Normal 40 5" xfId="16004"/>
    <cellStyle name="Normal 40 5 2" xfId="16005"/>
    <cellStyle name="Normal 40 6" xfId="16006"/>
    <cellStyle name="Normal 40 7" xfId="16007"/>
    <cellStyle name="Normal 40 8" xfId="16008"/>
    <cellStyle name="Normal 41" xfId="16009"/>
    <cellStyle name="Normal 41 2" xfId="16010"/>
    <cellStyle name="Normal 41 2 2" xfId="16011"/>
    <cellStyle name="Normal 41 2 2 2" xfId="16012"/>
    <cellStyle name="Normal 41 2 2 2 2" xfId="16013"/>
    <cellStyle name="Normal 41 2 2 3" xfId="16014"/>
    <cellStyle name="Normal 41 2 2 4" xfId="16015"/>
    <cellStyle name="Normal 41 2 3" xfId="16016"/>
    <cellStyle name="Normal 41 2 3 2" xfId="16017"/>
    <cellStyle name="Normal 41 2 4" xfId="16018"/>
    <cellStyle name="Normal 41 2 5" xfId="16019"/>
    <cellStyle name="Normal 41 2 6" xfId="16020"/>
    <cellStyle name="Normal 41 3" xfId="16021"/>
    <cellStyle name="Normal 41 3 2" xfId="16022"/>
    <cellStyle name="Normal 41 3 2 2" xfId="16023"/>
    <cellStyle name="Normal 41 3 3" xfId="16024"/>
    <cellStyle name="Normal 41 3 4" xfId="16025"/>
    <cellStyle name="Normal 41 4" xfId="16026"/>
    <cellStyle name="Normal 41 4 2" xfId="16027"/>
    <cellStyle name="Normal 41 4 2 2" xfId="16028"/>
    <cellStyle name="Normal 41 4 3" xfId="16029"/>
    <cellStyle name="Normal 41 4 4" xfId="16030"/>
    <cellStyle name="Normal 41 5" xfId="16031"/>
    <cellStyle name="Normal 41 5 2" xfId="16032"/>
    <cellStyle name="Normal 41 6" xfId="16033"/>
    <cellStyle name="Normal 41 7" xfId="16034"/>
    <cellStyle name="Normal 41 8" xfId="16035"/>
    <cellStyle name="Normal 42" xfId="16036"/>
    <cellStyle name="Normal 42 2" xfId="16037"/>
    <cellStyle name="Normal 42 3" xfId="16038"/>
    <cellStyle name="Normal 42 3 2" xfId="16039"/>
    <cellStyle name="Normal 42 4" xfId="16040"/>
    <cellStyle name="Normal 42 5" xfId="16041"/>
    <cellStyle name="Normal 43" xfId="16042"/>
    <cellStyle name="Normal 43 2" xfId="16043"/>
    <cellStyle name="Normal 43 2 2" xfId="16044"/>
    <cellStyle name="Normal 43 2 2 2" xfId="16045"/>
    <cellStyle name="Normal 43 2 3" xfId="16046"/>
    <cellStyle name="Normal 43 2 4" xfId="16047"/>
    <cellStyle name="Normal 43 3" xfId="16048"/>
    <cellStyle name="Normal 43 3 2" xfId="16049"/>
    <cellStyle name="Normal 43 3 2 2" xfId="16050"/>
    <cellStyle name="Normal 43 3 3" xfId="16051"/>
    <cellStyle name="Normal 43 3 4" xfId="16052"/>
    <cellStyle name="Normal 43 4" xfId="16053"/>
    <cellStyle name="Normal 43 4 2" xfId="16054"/>
    <cellStyle name="Normal 43 5" xfId="16055"/>
    <cellStyle name="Normal 43 6" xfId="16056"/>
    <cellStyle name="Normal 43 7" xfId="16057"/>
    <cellStyle name="Normal 44" xfId="16058"/>
    <cellStyle name="Normal 44 2" xfId="16059"/>
    <cellStyle name="Normal 44 2 2" xfId="16060"/>
    <cellStyle name="Normal 44 2 2 2" xfId="16061"/>
    <cellStyle name="Normal 44 2 3" xfId="16062"/>
    <cellStyle name="Normal 44 2 4" xfId="16063"/>
    <cellStyle name="Normal 44 3" xfId="16064"/>
    <cellStyle name="Normal 44 3 2" xfId="16065"/>
    <cellStyle name="Normal 44 4" xfId="16066"/>
    <cellStyle name="Normal 44 5" xfId="16067"/>
    <cellStyle name="Normal 44 6" xfId="16068"/>
    <cellStyle name="Normal 45" xfId="16069"/>
    <cellStyle name="Normal 45 2" xfId="16070"/>
    <cellStyle name="Normal 45 2 2" xfId="16071"/>
    <cellStyle name="Normal 45 2 2 2" xfId="16072"/>
    <cellStyle name="Normal 45 2 3" xfId="16073"/>
    <cellStyle name="Normal 45 2 4" xfId="16074"/>
    <cellStyle name="Normal 45 3" xfId="16075"/>
    <cellStyle name="Normal 45 3 2" xfId="16076"/>
    <cellStyle name="Normal 45 4" xfId="16077"/>
    <cellStyle name="Normal 45 5" xfId="16078"/>
    <cellStyle name="Normal 45 6" xfId="16079"/>
    <cellStyle name="Normal 46" xfId="16080"/>
    <cellStyle name="Normal 46 2" xfId="16081"/>
    <cellStyle name="Normal 46 2 2" xfId="16082"/>
    <cellStyle name="Normal 46 3" xfId="16083"/>
    <cellStyle name="Normal 46 4" xfId="16084"/>
    <cellStyle name="Normal 46 5" xfId="16085"/>
    <cellStyle name="Normal 47" xfId="16086"/>
    <cellStyle name="Normal 47 2" xfId="16087"/>
    <cellStyle name="Normal 47 2 2" xfId="16088"/>
    <cellStyle name="Normal 47 3" xfId="16089"/>
    <cellStyle name="Normal 47 4" xfId="16090"/>
    <cellStyle name="Normal 47 5" xfId="16091"/>
    <cellStyle name="Normal 48" xfId="16092"/>
    <cellStyle name="Normal 48 2" xfId="16093"/>
    <cellStyle name="Normal 48 2 2" xfId="16094"/>
    <cellStyle name="Normal 48 3" xfId="16095"/>
    <cellStyle name="Normal 48 4" xfId="16096"/>
    <cellStyle name="Normal 48 5" xfId="16097"/>
    <cellStyle name="Normal 49" xfId="16098"/>
    <cellStyle name="Normal 49 2" xfId="16099"/>
    <cellStyle name="Normal 49 3" xfId="16100"/>
    <cellStyle name="Normal 5" xfId="5"/>
    <cellStyle name="Normal 5 10" xfId="16101"/>
    <cellStyle name="Normal 5 10 10" xfId="16102"/>
    <cellStyle name="Normal 5 10 10 2" xfId="16103"/>
    <cellStyle name="Normal 5 10 10 2 2" xfId="16104"/>
    <cellStyle name="Normal 5 10 10 2 2 2" xfId="16105"/>
    <cellStyle name="Normal 5 10 10 2 3" xfId="16106"/>
    <cellStyle name="Normal 5 10 10 2 4" xfId="16107"/>
    <cellStyle name="Normal 5 10 10 3" xfId="16108"/>
    <cellStyle name="Normal 5 10 10 3 2" xfId="16109"/>
    <cellStyle name="Normal 5 10 10 4" xfId="16110"/>
    <cellStyle name="Normal 5 10 10 5" xfId="16111"/>
    <cellStyle name="Normal 5 10 10 6" xfId="16112"/>
    <cellStyle name="Normal 5 10 11" xfId="16113"/>
    <cellStyle name="Normal 5 10 11 2" xfId="16114"/>
    <cellStyle name="Normal 5 10 11 2 2" xfId="16115"/>
    <cellStyle name="Normal 5 10 11 3" xfId="16116"/>
    <cellStyle name="Normal 5 10 11 4" xfId="16117"/>
    <cellStyle name="Normal 5 10 11 5" xfId="16118"/>
    <cellStyle name="Normal 5 10 12" xfId="16119"/>
    <cellStyle name="Normal 5 10 12 2" xfId="16120"/>
    <cellStyle name="Normal 5 10 12 2 2" xfId="16121"/>
    <cellStyle name="Normal 5 10 12 3" xfId="16122"/>
    <cellStyle name="Normal 5 10 12 4" xfId="16123"/>
    <cellStyle name="Normal 5 10 13" xfId="16124"/>
    <cellStyle name="Normal 5 10 13 2" xfId="16125"/>
    <cellStyle name="Normal 5 10 14" xfId="16126"/>
    <cellStyle name="Normal 5 10 15" xfId="16127"/>
    <cellStyle name="Normal 5 10 16" xfId="16128"/>
    <cellStyle name="Normal 5 10 17" xfId="16129"/>
    <cellStyle name="Normal 5 10 2" xfId="16130"/>
    <cellStyle name="Normal 5 10 2 10" xfId="16131"/>
    <cellStyle name="Normal 5 10 2 10 2" xfId="16132"/>
    <cellStyle name="Normal 5 10 2 10 2 2" xfId="16133"/>
    <cellStyle name="Normal 5 10 2 10 3" xfId="16134"/>
    <cellStyle name="Normal 5 10 2 10 4" xfId="16135"/>
    <cellStyle name="Normal 5 10 2 11" xfId="16136"/>
    <cellStyle name="Normal 5 10 2 11 2" xfId="16137"/>
    <cellStyle name="Normal 5 10 2 12" xfId="16138"/>
    <cellStyle name="Normal 5 10 2 13" xfId="16139"/>
    <cellStyle name="Normal 5 10 2 14" xfId="16140"/>
    <cellStyle name="Normal 5 10 2 2" xfId="16141"/>
    <cellStyle name="Normal 5 10 2 2 10" xfId="16142"/>
    <cellStyle name="Normal 5 10 2 2 2" xfId="16143"/>
    <cellStyle name="Normal 5 10 2 2 2 2" xfId="16144"/>
    <cellStyle name="Normal 5 10 2 2 2 2 2" xfId="16145"/>
    <cellStyle name="Normal 5 10 2 2 2 2 2 2" xfId="16146"/>
    <cellStyle name="Normal 5 10 2 2 2 2 3" xfId="16147"/>
    <cellStyle name="Normal 5 10 2 2 2 2 4" xfId="16148"/>
    <cellStyle name="Normal 5 10 2 2 2 3" xfId="16149"/>
    <cellStyle name="Normal 5 10 2 2 2 3 2" xfId="16150"/>
    <cellStyle name="Normal 5 10 2 2 2 3 2 2" xfId="16151"/>
    <cellStyle name="Normal 5 10 2 2 2 3 3" xfId="16152"/>
    <cellStyle name="Normal 5 10 2 2 2 3 4" xfId="16153"/>
    <cellStyle name="Normal 5 10 2 2 2 4" xfId="16154"/>
    <cellStyle name="Normal 5 10 2 2 2 4 2" xfId="16155"/>
    <cellStyle name="Normal 5 10 2 2 2 5" xfId="16156"/>
    <cellStyle name="Normal 5 10 2 2 2 6" xfId="16157"/>
    <cellStyle name="Normal 5 10 2 2 2 7" xfId="16158"/>
    <cellStyle name="Normal 5 10 2 2 3" xfId="16159"/>
    <cellStyle name="Normal 5 10 2 2 3 2" xfId="16160"/>
    <cellStyle name="Normal 5 10 2 2 3 2 2" xfId="16161"/>
    <cellStyle name="Normal 5 10 2 2 3 3" xfId="16162"/>
    <cellStyle name="Normal 5 10 2 2 3 4" xfId="16163"/>
    <cellStyle name="Normal 5 10 2 2 4" xfId="16164"/>
    <cellStyle name="Normal 5 10 2 2 4 2" xfId="16165"/>
    <cellStyle name="Normal 5 10 2 2 4 2 2" xfId="16166"/>
    <cellStyle name="Normal 5 10 2 2 4 3" xfId="16167"/>
    <cellStyle name="Normal 5 10 2 2 4 4" xfId="16168"/>
    <cellStyle name="Normal 5 10 2 2 5" xfId="16169"/>
    <cellStyle name="Normal 5 10 2 2 5 2" xfId="16170"/>
    <cellStyle name="Normal 5 10 2 2 5 2 2" xfId="16171"/>
    <cellStyle name="Normal 5 10 2 2 5 3" xfId="16172"/>
    <cellStyle name="Normal 5 10 2 2 5 4" xfId="16173"/>
    <cellStyle name="Normal 5 10 2 2 6" xfId="16174"/>
    <cellStyle name="Normal 5 10 2 2 6 2" xfId="16175"/>
    <cellStyle name="Normal 5 10 2 2 6 2 2" xfId="16176"/>
    <cellStyle name="Normal 5 10 2 2 6 3" xfId="16177"/>
    <cellStyle name="Normal 5 10 2 2 6 4" xfId="16178"/>
    <cellStyle name="Normal 5 10 2 2 7" xfId="16179"/>
    <cellStyle name="Normal 5 10 2 2 7 2" xfId="16180"/>
    <cellStyle name="Normal 5 10 2 2 8" xfId="16181"/>
    <cellStyle name="Normal 5 10 2 2 9" xfId="16182"/>
    <cellStyle name="Normal 5 10 2 3" xfId="16183"/>
    <cellStyle name="Normal 5 10 2 3 2" xfId="16184"/>
    <cellStyle name="Normal 5 10 2 3 2 2" xfId="16185"/>
    <cellStyle name="Normal 5 10 2 3 2 2 2" xfId="16186"/>
    <cellStyle name="Normal 5 10 2 3 2 2 2 2" xfId="16187"/>
    <cellStyle name="Normal 5 10 2 3 2 2 3" xfId="16188"/>
    <cellStyle name="Normal 5 10 2 3 2 2 4" xfId="16189"/>
    <cellStyle name="Normal 5 10 2 3 2 3" xfId="16190"/>
    <cellStyle name="Normal 5 10 2 3 2 3 2" xfId="16191"/>
    <cellStyle name="Normal 5 10 2 3 2 3 2 2" xfId="16192"/>
    <cellStyle name="Normal 5 10 2 3 2 3 3" xfId="16193"/>
    <cellStyle name="Normal 5 10 2 3 2 3 4" xfId="16194"/>
    <cellStyle name="Normal 5 10 2 3 2 4" xfId="16195"/>
    <cellStyle name="Normal 5 10 2 3 2 4 2" xfId="16196"/>
    <cellStyle name="Normal 5 10 2 3 2 5" xfId="16197"/>
    <cellStyle name="Normal 5 10 2 3 2 6" xfId="16198"/>
    <cellStyle name="Normal 5 10 2 3 2 7" xfId="16199"/>
    <cellStyle name="Normal 5 10 2 3 3" xfId="16200"/>
    <cellStyle name="Normal 5 10 2 3 3 2" xfId="16201"/>
    <cellStyle name="Normal 5 10 2 3 3 2 2" xfId="16202"/>
    <cellStyle name="Normal 5 10 2 3 3 3" xfId="16203"/>
    <cellStyle name="Normal 5 10 2 3 3 4" xfId="16204"/>
    <cellStyle name="Normal 5 10 2 3 4" xfId="16205"/>
    <cellStyle name="Normal 5 10 2 3 4 2" xfId="16206"/>
    <cellStyle name="Normal 5 10 2 3 4 2 2" xfId="16207"/>
    <cellStyle name="Normal 5 10 2 3 4 3" xfId="16208"/>
    <cellStyle name="Normal 5 10 2 3 4 4" xfId="16209"/>
    <cellStyle name="Normal 5 10 2 3 5" xfId="16210"/>
    <cellStyle name="Normal 5 10 2 3 5 2" xfId="16211"/>
    <cellStyle name="Normal 5 10 2 3 6" xfId="16212"/>
    <cellStyle name="Normal 5 10 2 3 7" xfId="16213"/>
    <cellStyle name="Normal 5 10 2 3 8" xfId="16214"/>
    <cellStyle name="Normal 5 10 2 4" xfId="16215"/>
    <cellStyle name="Normal 5 10 2 4 2" xfId="16216"/>
    <cellStyle name="Normal 5 10 2 4 2 2" xfId="16217"/>
    <cellStyle name="Normal 5 10 2 4 2 2 2" xfId="16218"/>
    <cellStyle name="Normal 5 10 2 4 2 2 2 2" xfId="16219"/>
    <cellStyle name="Normal 5 10 2 4 2 2 3" xfId="16220"/>
    <cellStyle name="Normal 5 10 2 4 2 2 4" xfId="16221"/>
    <cellStyle name="Normal 5 10 2 4 2 3" xfId="16222"/>
    <cellStyle name="Normal 5 10 2 4 2 3 2" xfId="16223"/>
    <cellStyle name="Normal 5 10 2 4 2 3 2 2" xfId="16224"/>
    <cellStyle name="Normal 5 10 2 4 2 3 3" xfId="16225"/>
    <cellStyle name="Normal 5 10 2 4 2 3 4" xfId="16226"/>
    <cellStyle name="Normal 5 10 2 4 2 4" xfId="16227"/>
    <cellStyle name="Normal 5 10 2 4 2 4 2" xfId="16228"/>
    <cellStyle name="Normal 5 10 2 4 2 5" xfId="16229"/>
    <cellStyle name="Normal 5 10 2 4 2 6" xfId="16230"/>
    <cellStyle name="Normal 5 10 2 4 2 7" xfId="16231"/>
    <cellStyle name="Normal 5 10 2 4 3" xfId="16232"/>
    <cellStyle name="Normal 5 10 2 4 3 2" xfId="16233"/>
    <cellStyle name="Normal 5 10 2 4 3 2 2" xfId="16234"/>
    <cellStyle name="Normal 5 10 2 4 3 3" xfId="16235"/>
    <cellStyle name="Normal 5 10 2 4 3 4" xfId="16236"/>
    <cellStyle name="Normal 5 10 2 4 4" xfId="16237"/>
    <cellStyle name="Normal 5 10 2 4 4 2" xfId="16238"/>
    <cellStyle name="Normal 5 10 2 4 4 2 2" xfId="16239"/>
    <cellStyle name="Normal 5 10 2 4 4 3" xfId="16240"/>
    <cellStyle name="Normal 5 10 2 4 4 4" xfId="16241"/>
    <cellStyle name="Normal 5 10 2 4 5" xfId="16242"/>
    <cellStyle name="Normal 5 10 2 4 5 2" xfId="16243"/>
    <cellStyle name="Normal 5 10 2 4 6" xfId="16244"/>
    <cellStyle name="Normal 5 10 2 4 7" xfId="16245"/>
    <cellStyle name="Normal 5 10 2 4 8" xfId="16246"/>
    <cellStyle name="Normal 5 10 2 5" xfId="16247"/>
    <cellStyle name="Normal 5 10 2 5 2" xfId="16248"/>
    <cellStyle name="Normal 5 10 2 5 2 2" xfId="16249"/>
    <cellStyle name="Normal 5 10 2 5 2 2 2" xfId="16250"/>
    <cellStyle name="Normal 5 10 2 5 2 2 2 2" xfId="16251"/>
    <cellStyle name="Normal 5 10 2 5 2 2 3" xfId="16252"/>
    <cellStyle name="Normal 5 10 2 5 2 2 4" xfId="16253"/>
    <cellStyle name="Normal 5 10 2 5 2 3" xfId="16254"/>
    <cellStyle name="Normal 5 10 2 5 2 3 2" xfId="16255"/>
    <cellStyle name="Normal 5 10 2 5 2 4" xfId="16256"/>
    <cellStyle name="Normal 5 10 2 5 2 5" xfId="16257"/>
    <cellStyle name="Normal 5 10 2 5 2 6" xfId="16258"/>
    <cellStyle name="Normal 5 10 2 5 3" xfId="16259"/>
    <cellStyle name="Normal 5 10 2 5 3 2" xfId="16260"/>
    <cellStyle name="Normal 5 10 2 5 3 2 2" xfId="16261"/>
    <cellStyle name="Normal 5 10 2 5 3 3" xfId="16262"/>
    <cellStyle name="Normal 5 10 2 5 3 4" xfId="16263"/>
    <cellStyle name="Normal 5 10 2 5 4" xfId="16264"/>
    <cellStyle name="Normal 5 10 2 5 4 2" xfId="16265"/>
    <cellStyle name="Normal 5 10 2 5 4 2 2" xfId="16266"/>
    <cellStyle name="Normal 5 10 2 5 4 3" xfId="16267"/>
    <cellStyle name="Normal 5 10 2 5 4 4" xfId="16268"/>
    <cellStyle name="Normal 5 10 2 5 5" xfId="16269"/>
    <cellStyle name="Normal 5 10 2 5 5 2" xfId="16270"/>
    <cellStyle name="Normal 5 10 2 5 6" xfId="16271"/>
    <cellStyle name="Normal 5 10 2 5 7" xfId="16272"/>
    <cellStyle name="Normal 5 10 2 5 8" xfId="16273"/>
    <cellStyle name="Normal 5 10 2 6" xfId="16274"/>
    <cellStyle name="Normal 5 10 2 6 2" xfId="16275"/>
    <cellStyle name="Normal 5 10 2 6 2 2" xfId="16276"/>
    <cellStyle name="Normal 5 10 2 6 2 2 2" xfId="16277"/>
    <cellStyle name="Normal 5 10 2 6 2 2 2 2" xfId="16278"/>
    <cellStyle name="Normal 5 10 2 6 2 2 3" xfId="16279"/>
    <cellStyle name="Normal 5 10 2 6 2 2 4" xfId="16280"/>
    <cellStyle name="Normal 5 10 2 6 2 3" xfId="16281"/>
    <cellStyle name="Normal 5 10 2 6 2 3 2" xfId="16282"/>
    <cellStyle name="Normal 5 10 2 6 2 4" xfId="16283"/>
    <cellStyle name="Normal 5 10 2 6 2 5" xfId="16284"/>
    <cellStyle name="Normal 5 10 2 6 2 6" xfId="16285"/>
    <cellStyle name="Normal 5 10 2 6 3" xfId="16286"/>
    <cellStyle name="Normal 5 10 2 6 3 2" xfId="16287"/>
    <cellStyle name="Normal 5 10 2 6 3 2 2" xfId="16288"/>
    <cellStyle name="Normal 5 10 2 6 3 3" xfId="16289"/>
    <cellStyle name="Normal 5 10 2 6 3 4" xfId="16290"/>
    <cellStyle name="Normal 5 10 2 6 4" xfId="16291"/>
    <cellStyle name="Normal 5 10 2 6 4 2" xfId="16292"/>
    <cellStyle name="Normal 5 10 2 6 4 2 2" xfId="16293"/>
    <cellStyle name="Normal 5 10 2 6 4 3" xfId="16294"/>
    <cellStyle name="Normal 5 10 2 6 4 4" xfId="16295"/>
    <cellStyle name="Normal 5 10 2 6 5" xfId="16296"/>
    <cellStyle name="Normal 5 10 2 6 5 2" xfId="16297"/>
    <cellStyle name="Normal 5 10 2 6 6" xfId="16298"/>
    <cellStyle name="Normal 5 10 2 6 7" xfId="16299"/>
    <cellStyle name="Normal 5 10 2 6 8" xfId="16300"/>
    <cellStyle name="Normal 5 10 2 7" xfId="16301"/>
    <cellStyle name="Normal 5 10 2 7 2" xfId="16302"/>
    <cellStyle name="Normal 5 10 2 7 2 2" xfId="16303"/>
    <cellStyle name="Normal 5 10 2 7 2 2 2" xfId="16304"/>
    <cellStyle name="Normal 5 10 2 7 2 3" xfId="16305"/>
    <cellStyle name="Normal 5 10 2 7 2 4" xfId="16306"/>
    <cellStyle name="Normal 5 10 2 7 3" xfId="16307"/>
    <cellStyle name="Normal 5 10 2 7 3 2" xfId="16308"/>
    <cellStyle name="Normal 5 10 2 7 4" xfId="16309"/>
    <cellStyle name="Normal 5 10 2 7 5" xfId="16310"/>
    <cellStyle name="Normal 5 10 2 7 6" xfId="16311"/>
    <cellStyle name="Normal 5 10 2 8" xfId="16312"/>
    <cellStyle name="Normal 5 10 2 8 2" xfId="16313"/>
    <cellStyle name="Normal 5 10 2 8 2 2" xfId="16314"/>
    <cellStyle name="Normal 5 10 2 8 2 2 2" xfId="16315"/>
    <cellStyle name="Normal 5 10 2 8 2 3" xfId="16316"/>
    <cellStyle name="Normal 5 10 2 8 2 4" xfId="16317"/>
    <cellStyle name="Normal 5 10 2 8 3" xfId="16318"/>
    <cellStyle name="Normal 5 10 2 8 3 2" xfId="16319"/>
    <cellStyle name="Normal 5 10 2 8 4" xfId="16320"/>
    <cellStyle name="Normal 5 10 2 8 5" xfId="16321"/>
    <cellStyle name="Normal 5 10 2 8 6" xfId="16322"/>
    <cellStyle name="Normal 5 10 2 9" xfId="16323"/>
    <cellStyle name="Normal 5 10 2 9 2" xfId="16324"/>
    <cellStyle name="Normal 5 10 2 9 2 2" xfId="16325"/>
    <cellStyle name="Normal 5 10 2 9 3" xfId="16326"/>
    <cellStyle name="Normal 5 10 2 9 4" xfId="16327"/>
    <cellStyle name="Normal 5 10 2 9 5" xfId="16328"/>
    <cellStyle name="Normal 5 10 3" xfId="16329"/>
    <cellStyle name="Normal 5 10 3 10" xfId="16330"/>
    <cellStyle name="Normal 5 10 3 10 2" xfId="16331"/>
    <cellStyle name="Normal 5 10 3 10 2 2" xfId="16332"/>
    <cellStyle name="Normal 5 10 3 10 3" xfId="16333"/>
    <cellStyle name="Normal 5 10 3 10 4" xfId="16334"/>
    <cellStyle name="Normal 5 10 3 11" xfId="16335"/>
    <cellStyle name="Normal 5 10 3 11 2" xfId="16336"/>
    <cellStyle name="Normal 5 10 3 12" xfId="16337"/>
    <cellStyle name="Normal 5 10 3 13" xfId="16338"/>
    <cellStyle name="Normal 5 10 3 14" xfId="16339"/>
    <cellStyle name="Normal 5 10 3 2" xfId="16340"/>
    <cellStyle name="Normal 5 10 3 2 10" xfId="16341"/>
    <cellStyle name="Normal 5 10 3 2 2" xfId="16342"/>
    <cellStyle name="Normal 5 10 3 2 2 2" xfId="16343"/>
    <cellStyle name="Normal 5 10 3 2 2 2 2" xfId="16344"/>
    <cellStyle name="Normal 5 10 3 2 2 2 2 2" xfId="16345"/>
    <cellStyle name="Normal 5 10 3 2 2 2 3" xfId="16346"/>
    <cellStyle name="Normal 5 10 3 2 2 2 4" xfId="16347"/>
    <cellStyle name="Normal 5 10 3 2 2 3" xfId="16348"/>
    <cellStyle name="Normal 5 10 3 2 2 3 2" xfId="16349"/>
    <cellStyle name="Normal 5 10 3 2 2 3 2 2" xfId="16350"/>
    <cellStyle name="Normal 5 10 3 2 2 3 3" xfId="16351"/>
    <cellStyle name="Normal 5 10 3 2 2 3 4" xfId="16352"/>
    <cellStyle name="Normal 5 10 3 2 2 4" xfId="16353"/>
    <cellStyle name="Normal 5 10 3 2 2 4 2" xfId="16354"/>
    <cellStyle name="Normal 5 10 3 2 2 5" xfId="16355"/>
    <cellStyle name="Normal 5 10 3 2 2 6" xfId="16356"/>
    <cellStyle name="Normal 5 10 3 2 2 7" xfId="16357"/>
    <cellStyle name="Normal 5 10 3 2 3" xfId="16358"/>
    <cellStyle name="Normal 5 10 3 2 3 2" xfId="16359"/>
    <cellStyle name="Normal 5 10 3 2 3 2 2" xfId="16360"/>
    <cellStyle name="Normal 5 10 3 2 3 3" xfId="16361"/>
    <cellStyle name="Normal 5 10 3 2 3 4" xfId="16362"/>
    <cellStyle name="Normal 5 10 3 2 4" xfId="16363"/>
    <cellStyle name="Normal 5 10 3 2 4 2" xfId="16364"/>
    <cellStyle name="Normal 5 10 3 2 4 2 2" xfId="16365"/>
    <cellStyle name="Normal 5 10 3 2 4 3" xfId="16366"/>
    <cellStyle name="Normal 5 10 3 2 4 4" xfId="16367"/>
    <cellStyle name="Normal 5 10 3 2 5" xfId="16368"/>
    <cellStyle name="Normal 5 10 3 2 5 2" xfId="16369"/>
    <cellStyle name="Normal 5 10 3 2 5 2 2" xfId="16370"/>
    <cellStyle name="Normal 5 10 3 2 5 3" xfId="16371"/>
    <cellStyle name="Normal 5 10 3 2 5 4" xfId="16372"/>
    <cellStyle name="Normal 5 10 3 2 6" xfId="16373"/>
    <cellStyle name="Normal 5 10 3 2 6 2" xfId="16374"/>
    <cellStyle name="Normal 5 10 3 2 6 2 2" xfId="16375"/>
    <cellStyle name="Normal 5 10 3 2 6 3" xfId="16376"/>
    <cellStyle name="Normal 5 10 3 2 6 4" xfId="16377"/>
    <cellStyle name="Normal 5 10 3 2 7" xfId="16378"/>
    <cellStyle name="Normal 5 10 3 2 7 2" xfId="16379"/>
    <cellStyle name="Normal 5 10 3 2 8" xfId="16380"/>
    <cellStyle name="Normal 5 10 3 2 9" xfId="16381"/>
    <cellStyle name="Normal 5 10 3 3" xfId="16382"/>
    <cellStyle name="Normal 5 10 3 3 2" xfId="16383"/>
    <cellStyle name="Normal 5 10 3 3 2 2" xfId="16384"/>
    <cellStyle name="Normal 5 10 3 3 2 2 2" xfId="16385"/>
    <cellStyle name="Normal 5 10 3 3 2 2 2 2" xfId="16386"/>
    <cellStyle name="Normal 5 10 3 3 2 2 3" xfId="16387"/>
    <cellStyle name="Normal 5 10 3 3 2 2 4" xfId="16388"/>
    <cellStyle name="Normal 5 10 3 3 2 3" xfId="16389"/>
    <cellStyle name="Normal 5 10 3 3 2 3 2" xfId="16390"/>
    <cellStyle name="Normal 5 10 3 3 2 3 2 2" xfId="16391"/>
    <cellStyle name="Normal 5 10 3 3 2 3 3" xfId="16392"/>
    <cellStyle name="Normal 5 10 3 3 2 3 4" xfId="16393"/>
    <cellStyle name="Normal 5 10 3 3 2 4" xfId="16394"/>
    <cellStyle name="Normal 5 10 3 3 2 4 2" xfId="16395"/>
    <cellStyle name="Normal 5 10 3 3 2 5" xfId="16396"/>
    <cellStyle name="Normal 5 10 3 3 2 6" xfId="16397"/>
    <cellStyle name="Normal 5 10 3 3 2 7" xfId="16398"/>
    <cellStyle name="Normal 5 10 3 3 3" xfId="16399"/>
    <cellStyle name="Normal 5 10 3 3 3 2" xfId="16400"/>
    <cellStyle name="Normal 5 10 3 3 3 2 2" xfId="16401"/>
    <cellStyle name="Normal 5 10 3 3 3 3" xfId="16402"/>
    <cellStyle name="Normal 5 10 3 3 3 4" xfId="16403"/>
    <cellStyle name="Normal 5 10 3 3 4" xfId="16404"/>
    <cellStyle name="Normal 5 10 3 3 4 2" xfId="16405"/>
    <cellStyle name="Normal 5 10 3 3 4 2 2" xfId="16406"/>
    <cellStyle name="Normal 5 10 3 3 4 3" xfId="16407"/>
    <cellStyle name="Normal 5 10 3 3 4 4" xfId="16408"/>
    <cellStyle name="Normal 5 10 3 3 5" xfId="16409"/>
    <cellStyle name="Normal 5 10 3 3 5 2" xfId="16410"/>
    <cellStyle name="Normal 5 10 3 3 6" xfId="16411"/>
    <cellStyle name="Normal 5 10 3 3 7" xfId="16412"/>
    <cellStyle name="Normal 5 10 3 3 8" xfId="16413"/>
    <cellStyle name="Normal 5 10 3 4" xfId="16414"/>
    <cellStyle name="Normal 5 10 3 4 2" xfId="16415"/>
    <cellStyle name="Normal 5 10 3 4 2 2" xfId="16416"/>
    <cellStyle name="Normal 5 10 3 4 2 2 2" xfId="16417"/>
    <cellStyle name="Normal 5 10 3 4 2 2 2 2" xfId="16418"/>
    <cellStyle name="Normal 5 10 3 4 2 2 3" xfId="16419"/>
    <cellStyle name="Normal 5 10 3 4 2 2 4" xfId="16420"/>
    <cellStyle name="Normal 5 10 3 4 2 3" xfId="16421"/>
    <cellStyle name="Normal 5 10 3 4 2 3 2" xfId="16422"/>
    <cellStyle name="Normal 5 10 3 4 2 3 2 2" xfId="16423"/>
    <cellStyle name="Normal 5 10 3 4 2 3 3" xfId="16424"/>
    <cellStyle name="Normal 5 10 3 4 2 3 4" xfId="16425"/>
    <cellStyle name="Normal 5 10 3 4 2 4" xfId="16426"/>
    <cellStyle name="Normal 5 10 3 4 2 4 2" xfId="16427"/>
    <cellStyle name="Normal 5 10 3 4 2 5" xfId="16428"/>
    <cellStyle name="Normal 5 10 3 4 2 6" xfId="16429"/>
    <cellStyle name="Normal 5 10 3 4 2 7" xfId="16430"/>
    <cellStyle name="Normal 5 10 3 4 3" xfId="16431"/>
    <cellStyle name="Normal 5 10 3 4 3 2" xfId="16432"/>
    <cellStyle name="Normal 5 10 3 4 3 2 2" xfId="16433"/>
    <cellStyle name="Normal 5 10 3 4 3 3" xfId="16434"/>
    <cellStyle name="Normal 5 10 3 4 3 4" xfId="16435"/>
    <cellStyle name="Normal 5 10 3 4 4" xfId="16436"/>
    <cellStyle name="Normal 5 10 3 4 4 2" xfId="16437"/>
    <cellStyle name="Normal 5 10 3 4 4 2 2" xfId="16438"/>
    <cellStyle name="Normal 5 10 3 4 4 3" xfId="16439"/>
    <cellStyle name="Normal 5 10 3 4 4 4" xfId="16440"/>
    <cellStyle name="Normal 5 10 3 4 5" xfId="16441"/>
    <cellStyle name="Normal 5 10 3 4 5 2" xfId="16442"/>
    <cellStyle name="Normal 5 10 3 4 6" xfId="16443"/>
    <cellStyle name="Normal 5 10 3 4 7" xfId="16444"/>
    <cellStyle name="Normal 5 10 3 4 8" xfId="16445"/>
    <cellStyle name="Normal 5 10 3 5" xfId="16446"/>
    <cellStyle name="Normal 5 10 3 5 2" xfId="16447"/>
    <cellStyle name="Normal 5 10 3 5 2 2" xfId="16448"/>
    <cellStyle name="Normal 5 10 3 5 2 2 2" xfId="16449"/>
    <cellStyle name="Normal 5 10 3 5 2 2 2 2" xfId="16450"/>
    <cellStyle name="Normal 5 10 3 5 2 2 3" xfId="16451"/>
    <cellStyle name="Normal 5 10 3 5 2 2 4" xfId="16452"/>
    <cellStyle name="Normal 5 10 3 5 2 3" xfId="16453"/>
    <cellStyle name="Normal 5 10 3 5 2 3 2" xfId="16454"/>
    <cellStyle name="Normal 5 10 3 5 2 4" xfId="16455"/>
    <cellStyle name="Normal 5 10 3 5 2 5" xfId="16456"/>
    <cellStyle name="Normal 5 10 3 5 2 6" xfId="16457"/>
    <cellStyle name="Normal 5 10 3 5 3" xfId="16458"/>
    <cellStyle name="Normal 5 10 3 5 3 2" xfId="16459"/>
    <cellStyle name="Normal 5 10 3 5 3 2 2" xfId="16460"/>
    <cellStyle name="Normal 5 10 3 5 3 3" xfId="16461"/>
    <cellStyle name="Normal 5 10 3 5 3 4" xfId="16462"/>
    <cellStyle name="Normal 5 10 3 5 4" xfId="16463"/>
    <cellStyle name="Normal 5 10 3 5 4 2" xfId="16464"/>
    <cellStyle name="Normal 5 10 3 5 4 2 2" xfId="16465"/>
    <cellStyle name="Normal 5 10 3 5 4 3" xfId="16466"/>
    <cellStyle name="Normal 5 10 3 5 4 4" xfId="16467"/>
    <cellStyle name="Normal 5 10 3 5 5" xfId="16468"/>
    <cellStyle name="Normal 5 10 3 5 5 2" xfId="16469"/>
    <cellStyle name="Normal 5 10 3 5 6" xfId="16470"/>
    <cellStyle name="Normal 5 10 3 5 7" xfId="16471"/>
    <cellStyle name="Normal 5 10 3 5 8" xfId="16472"/>
    <cellStyle name="Normal 5 10 3 6" xfId="16473"/>
    <cellStyle name="Normal 5 10 3 6 2" xfId="16474"/>
    <cellStyle name="Normal 5 10 3 6 2 2" xfId="16475"/>
    <cellStyle name="Normal 5 10 3 6 2 2 2" xfId="16476"/>
    <cellStyle name="Normal 5 10 3 6 2 2 2 2" xfId="16477"/>
    <cellStyle name="Normal 5 10 3 6 2 2 3" xfId="16478"/>
    <cellStyle name="Normal 5 10 3 6 2 2 4" xfId="16479"/>
    <cellStyle name="Normal 5 10 3 6 2 3" xfId="16480"/>
    <cellStyle name="Normal 5 10 3 6 2 3 2" xfId="16481"/>
    <cellStyle name="Normal 5 10 3 6 2 4" xfId="16482"/>
    <cellStyle name="Normal 5 10 3 6 2 5" xfId="16483"/>
    <cellStyle name="Normal 5 10 3 6 2 6" xfId="16484"/>
    <cellStyle name="Normal 5 10 3 6 3" xfId="16485"/>
    <cellStyle name="Normal 5 10 3 6 3 2" xfId="16486"/>
    <cellStyle name="Normal 5 10 3 6 3 2 2" xfId="16487"/>
    <cellStyle name="Normal 5 10 3 6 3 3" xfId="16488"/>
    <cellStyle name="Normal 5 10 3 6 3 4" xfId="16489"/>
    <cellStyle name="Normal 5 10 3 6 4" xfId="16490"/>
    <cellStyle name="Normal 5 10 3 6 4 2" xfId="16491"/>
    <cellStyle name="Normal 5 10 3 6 4 2 2" xfId="16492"/>
    <cellStyle name="Normal 5 10 3 6 4 3" xfId="16493"/>
    <cellStyle name="Normal 5 10 3 6 4 4" xfId="16494"/>
    <cellStyle name="Normal 5 10 3 6 5" xfId="16495"/>
    <cellStyle name="Normal 5 10 3 6 5 2" xfId="16496"/>
    <cellStyle name="Normal 5 10 3 6 6" xfId="16497"/>
    <cellStyle name="Normal 5 10 3 6 7" xfId="16498"/>
    <cellStyle name="Normal 5 10 3 6 8" xfId="16499"/>
    <cellStyle name="Normal 5 10 3 7" xfId="16500"/>
    <cellStyle name="Normal 5 10 3 7 2" xfId="16501"/>
    <cellStyle name="Normal 5 10 3 7 2 2" xfId="16502"/>
    <cellStyle name="Normal 5 10 3 7 2 2 2" xfId="16503"/>
    <cellStyle name="Normal 5 10 3 7 2 3" xfId="16504"/>
    <cellStyle name="Normal 5 10 3 7 2 4" xfId="16505"/>
    <cellStyle name="Normal 5 10 3 7 3" xfId="16506"/>
    <cellStyle name="Normal 5 10 3 7 3 2" xfId="16507"/>
    <cellStyle name="Normal 5 10 3 7 4" xfId="16508"/>
    <cellStyle name="Normal 5 10 3 7 5" xfId="16509"/>
    <cellStyle name="Normal 5 10 3 7 6" xfId="16510"/>
    <cellStyle name="Normal 5 10 3 8" xfId="16511"/>
    <cellStyle name="Normal 5 10 3 8 2" xfId="16512"/>
    <cellStyle name="Normal 5 10 3 8 2 2" xfId="16513"/>
    <cellStyle name="Normal 5 10 3 8 2 2 2" xfId="16514"/>
    <cellStyle name="Normal 5 10 3 8 2 3" xfId="16515"/>
    <cellStyle name="Normal 5 10 3 8 2 4" xfId="16516"/>
    <cellStyle name="Normal 5 10 3 8 3" xfId="16517"/>
    <cellStyle name="Normal 5 10 3 8 3 2" xfId="16518"/>
    <cellStyle name="Normal 5 10 3 8 4" xfId="16519"/>
    <cellStyle name="Normal 5 10 3 8 5" xfId="16520"/>
    <cellStyle name="Normal 5 10 3 8 6" xfId="16521"/>
    <cellStyle name="Normal 5 10 3 9" xfId="16522"/>
    <cellStyle name="Normal 5 10 3 9 2" xfId="16523"/>
    <cellStyle name="Normal 5 10 3 9 2 2" xfId="16524"/>
    <cellStyle name="Normal 5 10 3 9 3" xfId="16525"/>
    <cellStyle name="Normal 5 10 3 9 4" xfId="16526"/>
    <cellStyle name="Normal 5 10 3 9 5" xfId="16527"/>
    <cellStyle name="Normal 5 10 4" xfId="16528"/>
    <cellStyle name="Normal 5 10 4 10" xfId="16529"/>
    <cellStyle name="Normal 5 10 4 10 2" xfId="16530"/>
    <cellStyle name="Normal 5 10 4 11" xfId="16531"/>
    <cellStyle name="Normal 5 10 4 12" xfId="16532"/>
    <cellStyle name="Normal 5 10 4 13" xfId="16533"/>
    <cellStyle name="Normal 5 10 4 2" xfId="16534"/>
    <cellStyle name="Normal 5 10 4 2 2" xfId="16535"/>
    <cellStyle name="Normal 5 10 4 2 2 2" xfId="16536"/>
    <cellStyle name="Normal 5 10 4 2 2 2 2" xfId="16537"/>
    <cellStyle name="Normal 5 10 4 2 2 2 2 2" xfId="16538"/>
    <cellStyle name="Normal 5 10 4 2 2 2 3" xfId="16539"/>
    <cellStyle name="Normal 5 10 4 2 2 2 4" xfId="16540"/>
    <cellStyle name="Normal 5 10 4 2 2 3" xfId="16541"/>
    <cellStyle name="Normal 5 10 4 2 2 3 2" xfId="16542"/>
    <cellStyle name="Normal 5 10 4 2 2 3 2 2" xfId="16543"/>
    <cellStyle name="Normal 5 10 4 2 2 3 3" xfId="16544"/>
    <cellStyle name="Normal 5 10 4 2 2 3 4" xfId="16545"/>
    <cellStyle name="Normal 5 10 4 2 2 4" xfId="16546"/>
    <cellStyle name="Normal 5 10 4 2 2 4 2" xfId="16547"/>
    <cellStyle name="Normal 5 10 4 2 2 5" xfId="16548"/>
    <cellStyle name="Normal 5 10 4 2 2 6" xfId="16549"/>
    <cellStyle name="Normal 5 10 4 2 2 7" xfId="16550"/>
    <cellStyle name="Normal 5 10 4 2 3" xfId="16551"/>
    <cellStyle name="Normal 5 10 4 2 3 2" xfId="16552"/>
    <cellStyle name="Normal 5 10 4 2 3 2 2" xfId="16553"/>
    <cellStyle name="Normal 5 10 4 2 3 3" xfId="16554"/>
    <cellStyle name="Normal 5 10 4 2 3 4" xfId="16555"/>
    <cellStyle name="Normal 5 10 4 2 4" xfId="16556"/>
    <cellStyle name="Normal 5 10 4 2 4 2" xfId="16557"/>
    <cellStyle name="Normal 5 10 4 2 4 2 2" xfId="16558"/>
    <cellStyle name="Normal 5 10 4 2 4 3" xfId="16559"/>
    <cellStyle name="Normal 5 10 4 2 4 4" xfId="16560"/>
    <cellStyle name="Normal 5 10 4 2 5" xfId="16561"/>
    <cellStyle name="Normal 5 10 4 2 5 2" xfId="16562"/>
    <cellStyle name="Normal 5 10 4 2 6" xfId="16563"/>
    <cellStyle name="Normal 5 10 4 2 7" xfId="16564"/>
    <cellStyle name="Normal 5 10 4 2 8" xfId="16565"/>
    <cellStyle name="Normal 5 10 4 3" xfId="16566"/>
    <cellStyle name="Normal 5 10 4 3 2" xfId="16567"/>
    <cellStyle name="Normal 5 10 4 3 2 2" xfId="16568"/>
    <cellStyle name="Normal 5 10 4 3 2 2 2" xfId="16569"/>
    <cellStyle name="Normal 5 10 4 3 2 2 2 2" xfId="16570"/>
    <cellStyle name="Normal 5 10 4 3 2 2 3" xfId="16571"/>
    <cellStyle name="Normal 5 10 4 3 2 2 4" xfId="16572"/>
    <cellStyle name="Normal 5 10 4 3 2 3" xfId="16573"/>
    <cellStyle name="Normal 5 10 4 3 2 3 2" xfId="16574"/>
    <cellStyle name="Normal 5 10 4 3 2 3 2 2" xfId="16575"/>
    <cellStyle name="Normal 5 10 4 3 2 3 3" xfId="16576"/>
    <cellStyle name="Normal 5 10 4 3 2 3 4" xfId="16577"/>
    <cellStyle name="Normal 5 10 4 3 2 4" xfId="16578"/>
    <cellStyle name="Normal 5 10 4 3 2 4 2" xfId="16579"/>
    <cellStyle name="Normal 5 10 4 3 2 5" xfId="16580"/>
    <cellStyle name="Normal 5 10 4 3 2 6" xfId="16581"/>
    <cellStyle name="Normal 5 10 4 3 2 7" xfId="16582"/>
    <cellStyle name="Normal 5 10 4 3 3" xfId="16583"/>
    <cellStyle name="Normal 5 10 4 3 3 2" xfId="16584"/>
    <cellStyle name="Normal 5 10 4 3 3 2 2" xfId="16585"/>
    <cellStyle name="Normal 5 10 4 3 3 3" xfId="16586"/>
    <cellStyle name="Normal 5 10 4 3 3 4" xfId="16587"/>
    <cellStyle name="Normal 5 10 4 3 4" xfId="16588"/>
    <cellStyle name="Normal 5 10 4 3 4 2" xfId="16589"/>
    <cellStyle name="Normal 5 10 4 3 4 2 2" xfId="16590"/>
    <cellStyle name="Normal 5 10 4 3 4 3" xfId="16591"/>
    <cellStyle name="Normal 5 10 4 3 4 4" xfId="16592"/>
    <cellStyle name="Normal 5 10 4 3 5" xfId="16593"/>
    <cellStyle name="Normal 5 10 4 3 5 2" xfId="16594"/>
    <cellStyle name="Normal 5 10 4 3 6" xfId="16595"/>
    <cellStyle name="Normal 5 10 4 3 7" xfId="16596"/>
    <cellStyle name="Normal 5 10 4 3 8" xfId="16597"/>
    <cellStyle name="Normal 5 10 4 4" xfId="16598"/>
    <cellStyle name="Normal 5 10 4 4 2" xfId="16599"/>
    <cellStyle name="Normal 5 10 4 4 2 2" xfId="16600"/>
    <cellStyle name="Normal 5 10 4 4 2 2 2" xfId="16601"/>
    <cellStyle name="Normal 5 10 4 4 2 2 2 2" xfId="16602"/>
    <cellStyle name="Normal 5 10 4 4 2 2 3" xfId="16603"/>
    <cellStyle name="Normal 5 10 4 4 2 2 4" xfId="16604"/>
    <cellStyle name="Normal 5 10 4 4 2 3" xfId="16605"/>
    <cellStyle name="Normal 5 10 4 4 2 3 2" xfId="16606"/>
    <cellStyle name="Normal 5 10 4 4 2 4" xfId="16607"/>
    <cellStyle name="Normal 5 10 4 4 2 5" xfId="16608"/>
    <cellStyle name="Normal 5 10 4 4 2 6" xfId="16609"/>
    <cellStyle name="Normal 5 10 4 4 3" xfId="16610"/>
    <cellStyle name="Normal 5 10 4 4 3 2" xfId="16611"/>
    <cellStyle name="Normal 5 10 4 4 3 2 2" xfId="16612"/>
    <cellStyle name="Normal 5 10 4 4 3 3" xfId="16613"/>
    <cellStyle name="Normal 5 10 4 4 3 4" xfId="16614"/>
    <cellStyle name="Normal 5 10 4 4 4" xfId="16615"/>
    <cellStyle name="Normal 5 10 4 4 4 2" xfId="16616"/>
    <cellStyle name="Normal 5 10 4 4 4 2 2" xfId="16617"/>
    <cellStyle name="Normal 5 10 4 4 4 3" xfId="16618"/>
    <cellStyle name="Normal 5 10 4 4 4 4" xfId="16619"/>
    <cellStyle name="Normal 5 10 4 4 5" xfId="16620"/>
    <cellStyle name="Normal 5 10 4 4 5 2" xfId="16621"/>
    <cellStyle name="Normal 5 10 4 4 6" xfId="16622"/>
    <cellStyle name="Normal 5 10 4 4 7" xfId="16623"/>
    <cellStyle name="Normal 5 10 4 4 8" xfId="16624"/>
    <cellStyle name="Normal 5 10 4 5" xfId="16625"/>
    <cellStyle name="Normal 5 10 4 5 2" xfId="16626"/>
    <cellStyle name="Normal 5 10 4 5 2 2" xfId="16627"/>
    <cellStyle name="Normal 5 10 4 5 2 2 2" xfId="16628"/>
    <cellStyle name="Normal 5 10 4 5 2 2 2 2" xfId="16629"/>
    <cellStyle name="Normal 5 10 4 5 2 2 3" xfId="16630"/>
    <cellStyle name="Normal 5 10 4 5 2 2 4" xfId="16631"/>
    <cellStyle name="Normal 5 10 4 5 2 3" xfId="16632"/>
    <cellStyle name="Normal 5 10 4 5 2 3 2" xfId="16633"/>
    <cellStyle name="Normal 5 10 4 5 2 4" xfId="16634"/>
    <cellStyle name="Normal 5 10 4 5 2 5" xfId="16635"/>
    <cellStyle name="Normal 5 10 4 5 2 6" xfId="16636"/>
    <cellStyle name="Normal 5 10 4 5 3" xfId="16637"/>
    <cellStyle name="Normal 5 10 4 5 3 2" xfId="16638"/>
    <cellStyle name="Normal 5 10 4 5 3 2 2" xfId="16639"/>
    <cellStyle name="Normal 5 10 4 5 3 3" xfId="16640"/>
    <cellStyle name="Normal 5 10 4 5 3 4" xfId="16641"/>
    <cellStyle name="Normal 5 10 4 5 4" xfId="16642"/>
    <cellStyle name="Normal 5 10 4 5 4 2" xfId="16643"/>
    <cellStyle name="Normal 5 10 4 5 4 2 2" xfId="16644"/>
    <cellStyle name="Normal 5 10 4 5 4 3" xfId="16645"/>
    <cellStyle name="Normal 5 10 4 5 4 4" xfId="16646"/>
    <cellStyle name="Normal 5 10 4 5 5" xfId="16647"/>
    <cellStyle name="Normal 5 10 4 5 5 2" xfId="16648"/>
    <cellStyle name="Normal 5 10 4 5 6" xfId="16649"/>
    <cellStyle name="Normal 5 10 4 5 7" xfId="16650"/>
    <cellStyle name="Normal 5 10 4 5 8" xfId="16651"/>
    <cellStyle name="Normal 5 10 4 6" xfId="16652"/>
    <cellStyle name="Normal 5 10 4 6 2" xfId="16653"/>
    <cellStyle name="Normal 5 10 4 6 2 2" xfId="16654"/>
    <cellStyle name="Normal 5 10 4 6 2 2 2" xfId="16655"/>
    <cellStyle name="Normal 5 10 4 6 2 3" xfId="16656"/>
    <cellStyle name="Normal 5 10 4 6 2 4" xfId="16657"/>
    <cellStyle name="Normal 5 10 4 6 3" xfId="16658"/>
    <cellStyle name="Normal 5 10 4 6 3 2" xfId="16659"/>
    <cellStyle name="Normal 5 10 4 6 4" xfId="16660"/>
    <cellStyle name="Normal 5 10 4 6 5" xfId="16661"/>
    <cellStyle name="Normal 5 10 4 6 6" xfId="16662"/>
    <cellStyle name="Normal 5 10 4 7" xfId="16663"/>
    <cellStyle name="Normal 5 10 4 7 2" xfId="16664"/>
    <cellStyle name="Normal 5 10 4 7 2 2" xfId="16665"/>
    <cellStyle name="Normal 5 10 4 7 2 2 2" xfId="16666"/>
    <cellStyle name="Normal 5 10 4 7 2 3" xfId="16667"/>
    <cellStyle name="Normal 5 10 4 7 2 4" xfId="16668"/>
    <cellStyle name="Normal 5 10 4 7 3" xfId="16669"/>
    <cellStyle name="Normal 5 10 4 7 3 2" xfId="16670"/>
    <cellStyle name="Normal 5 10 4 7 4" xfId="16671"/>
    <cellStyle name="Normal 5 10 4 7 5" xfId="16672"/>
    <cellStyle name="Normal 5 10 4 7 6" xfId="16673"/>
    <cellStyle name="Normal 5 10 4 8" xfId="16674"/>
    <cellStyle name="Normal 5 10 4 8 2" xfId="16675"/>
    <cellStyle name="Normal 5 10 4 8 2 2" xfId="16676"/>
    <cellStyle name="Normal 5 10 4 8 3" xfId="16677"/>
    <cellStyle name="Normal 5 10 4 8 4" xfId="16678"/>
    <cellStyle name="Normal 5 10 4 8 5" xfId="16679"/>
    <cellStyle name="Normal 5 10 4 9" xfId="16680"/>
    <cellStyle name="Normal 5 10 4 9 2" xfId="16681"/>
    <cellStyle name="Normal 5 10 4 9 2 2" xfId="16682"/>
    <cellStyle name="Normal 5 10 4 9 3" xfId="16683"/>
    <cellStyle name="Normal 5 10 4 9 4" xfId="16684"/>
    <cellStyle name="Normal 5 10 5" xfId="16685"/>
    <cellStyle name="Normal 5 10 5 2" xfId="16686"/>
    <cellStyle name="Normal 5 10 5 2 2" xfId="16687"/>
    <cellStyle name="Normal 5 10 5 2 2 2" xfId="16688"/>
    <cellStyle name="Normal 5 10 5 2 2 2 2" xfId="16689"/>
    <cellStyle name="Normal 5 10 5 2 2 3" xfId="16690"/>
    <cellStyle name="Normal 5 10 5 2 2 4" xfId="16691"/>
    <cellStyle name="Normal 5 10 5 2 3" xfId="16692"/>
    <cellStyle name="Normal 5 10 5 2 3 2" xfId="16693"/>
    <cellStyle name="Normal 5 10 5 2 3 2 2" xfId="16694"/>
    <cellStyle name="Normal 5 10 5 2 3 3" xfId="16695"/>
    <cellStyle name="Normal 5 10 5 2 3 4" xfId="16696"/>
    <cellStyle name="Normal 5 10 5 2 4" xfId="16697"/>
    <cellStyle name="Normal 5 10 5 2 4 2" xfId="16698"/>
    <cellStyle name="Normal 5 10 5 2 5" xfId="16699"/>
    <cellStyle name="Normal 5 10 5 2 6" xfId="16700"/>
    <cellStyle name="Normal 5 10 5 2 7" xfId="16701"/>
    <cellStyle name="Normal 5 10 5 3" xfId="16702"/>
    <cellStyle name="Normal 5 10 5 3 2" xfId="16703"/>
    <cellStyle name="Normal 5 10 5 3 2 2" xfId="16704"/>
    <cellStyle name="Normal 5 10 5 3 3" xfId="16705"/>
    <cellStyle name="Normal 5 10 5 3 4" xfId="16706"/>
    <cellStyle name="Normal 5 10 5 4" xfId="16707"/>
    <cellStyle name="Normal 5 10 5 4 2" xfId="16708"/>
    <cellStyle name="Normal 5 10 5 4 2 2" xfId="16709"/>
    <cellStyle name="Normal 5 10 5 4 3" xfId="16710"/>
    <cellStyle name="Normal 5 10 5 4 4" xfId="16711"/>
    <cellStyle name="Normal 5 10 5 5" xfId="16712"/>
    <cellStyle name="Normal 5 10 5 5 2" xfId="16713"/>
    <cellStyle name="Normal 5 10 5 6" xfId="16714"/>
    <cellStyle name="Normal 5 10 5 7" xfId="16715"/>
    <cellStyle name="Normal 5 10 5 8" xfId="16716"/>
    <cellStyle name="Normal 5 10 6" xfId="16717"/>
    <cellStyle name="Normal 5 10 6 2" xfId="16718"/>
    <cellStyle name="Normal 5 10 6 2 2" xfId="16719"/>
    <cellStyle name="Normal 5 10 6 2 2 2" xfId="16720"/>
    <cellStyle name="Normal 5 10 6 2 2 2 2" xfId="16721"/>
    <cellStyle name="Normal 5 10 6 2 2 3" xfId="16722"/>
    <cellStyle name="Normal 5 10 6 2 2 4" xfId="16723"/>
    <cellStyle name="Normal 5 10 6 2 3" xfId="16724"/>
    <cellStyle name="Normal 5 10 6 2 3 2" xfId="16725"/>
    <cellStyle name="Normal 5 10 6 2 3 2 2" xfId="16726"/>
    <cellStyle name="Normal 5 10 6 2 3 3" xfId="16727"/>
    <cellStyle name="Normal 5 10 6 2 3 4" xfId="16728"/>
    <cellStyle name="Normal 5 10 6 2 4" xfId="16729"/>
    <cellStyle name="Normal 5 10 6 2 4 2" xfId="16730"/>
    <cellStyle name="Normal 5 10 6 2 5" xfId="16731"/>
    <cellStyle name="Normal 5 10 6 2 6" xfId="16732"/>
    <cellStyle name="Normal 5 10 6 2 7" xfId="16733"/>
    <cellStyle name="Normal 5 10 6 3" xfId="16734"/>
    <cellStyle name="Normal 5 10 6 3 2" xfId="16735"/>
    <cellStyle name="Normal 5 10 6 3 2 2" xfId="16736"/>
    <cellStyle name="Normal 5 10 6 3 3" xfId="16737"/>
    <cellStyle name="Normal 5 10 6 3 4" xfId="16738"/>
    <cellStyle name="Normal 5 10 6 4" xfId="16739"/>
    <cellStyle name="Normal 5 10 6 4 2" xfId="16740"/>
    <cellStyle name="Normal 5 10 6 4 2 2" xfId="16741"/>
    <cellStyle name="Normal 5 10 6 4 3" xfId="16742"/>
    <cellStyle name="Normal 5 10 6 4 4" xfId="16743"/>
    <cellStyle name="Normal 5 10 6 5" xfId="16744"/>
    <cellStyle name="Normal 5 10 6 5 2" xfId="16745"/>
    <cellStyle name="Normal 5 10 6 6" xfId="16746"/>
    <cellStyle name="Normal 5 10 6 7" xfId="16747"/>
    <cellStyle name="Normal 5 10 6 8" xfId="16748"/>
    <cellStyle name="Normal 5 10 7" xfId="16749"/>
    <cellStyle name="Normal 5 10 7 2" xfId="16750"/>
    <cellStyle name="Normal 5 10 7 2 2" xfId="16751"/>
    <cellStyle name="Normal 5 10 7 2 2 2" xfId="16752"/>
    <cellStyle name="Normal 5 10 7 2 2 2 2" xfId="16753"/>
    <cellStyle name="Normal 5 10 7 2 2 3" xfId="16754"/>
    <cellStyle name="Normal 5 10 7 2 2 4" xfId="16755"/>
    <cellStyle name="Normal 5 10 7 2 3" xfId="16756"/>
    <cellStyle name="Normal 5 10 7 2 3 2" xfId="16757"/>
    <cellStyle name="Normal 5 10 7 2 4" xfId="16758"/>
    <cellStyle name="Normal 5 10 7 2 5" xfId="16759"/>
    <cellStyle name="Normal 5 10 7 2 6" xfId="16760"/>
    <cellStyle name="Normal 5 10 7 3" xfId="16761"/>
    <cellStyle name="Normal 5 10 7 3 2" xfId="16762"/>
    <cellStyle name="Normal 5 10 7 3 2 2" xfId="16763"/>
    <cellStyle name="Normal 5 10 7 3 3" xfId="16764"/>
    <cellStyle name="Normal 5 10 7 3 4" xfId="16765"/>
    <cellStyle name="Normal 5 10 7 4" xfId="16766"/>
    <cellStyle name="Normal 5 10 7 4 2" xfId="16767"/>
    <cellStyle name="Normal 5 10 7 4 2 2" xfId="16768"/>
    <cellStyle name="Normal 5 10 7 4 3" xfId="16769"/>
    <cellStyle name="Normal 5 10 7 4 4" xfId="16770"/>
    <cellStyle name="Normal 5 10 7 5" xfId="16771"/>
    <cellStyle name="Normal 5 10 7 5 2" xfId="16772"/>
    <cellStyle name="Normal 5 10 7 6" xfId="16773"/>
    <cellStyle name="Normal 5 10 7 7" xfId="16774"/>
    <cellStyle name="Normal 5 10 7 8" xfId="16775"/>
    <cellStyle name="Normal 5 10 8" xfId="16776"/>
    <cellStyle name="Normal 5 10 8 2" xfId="16777"/>
    <cellStyle name="Normal 5 10 8 2 2" xfId="16778"/>
    <cellStyle name="Normal 5 10 8 2 2 2" xfId="16779"/>
    <cellStyle name="Normal 5 10 8 2 2 2 2" xfId="16780"/>
    <cellStyle name="Normal 5 10 8 2 2 3" xfId="16781"/>
    <cellStyle name="Normal 5 10 8 2 2 4" xfId="16782"/>
    <cellStyle name="Normal 5 10 8 2 3" xfId="16783"/>
    <cellStyle name="Normal 5 10 8 2 3 2" xfId="16784"/>
    <cellStyle name="Normal 5 10 8 2 4" xfId="16785"/>
    <cellStyle name="Normal 5 10 8 2 5" xfId="16786"/>
    <cellStyle name="Normal 5 10 8 2 6" xfId="16787"/>
    <cellStyle name="Normal 5 10 8 3" xfId="16788"/>
    <cellStyle name="Normal 5 10 8 3 2" xfId="16789"/>
    <cellStyle name="Normal 5 10 8 3 2 2" xfId="16790"/>
    <cellStyle name="Normal 5 10 8 3 3" xfId="16791"/>
    <cellStyle name="Normal 5 10 8 3 4" xfId="16792"/>
    <cellStyle name="Normal 5 10 8 4" xfId="16793"/>
    <cellStyle name="Normal 5 10 8 4 2" xfId="16794"/>
    <cellStyle name="Normal 5 10 8 4 2 2" xfId="16795"/>
    <cellStyle name="Normal 5 10 8 4 3" xfId="16796"/>
    <cellStyle name="Normal 5 10 8 4 4" xfId="16797"/>
    <cellStyle name="Normal 5 10 8 5" xfId="16798"/>
    <cellStyle name="Normal 5 10 8 5 2" xfId="16799"/>
    <cellStyle name="Normal 5 10 8 6" xfId="16800"/>
    <cellStyle name="Normal 5 10 8 7" xfId="16801"/>
    <cellStyle name="Normal 5 10 8 8" xfId="16802"/>
    <cellStyle name="Normal 5 10 9" xfId="16803"/>
    <cellStyle name="Normal 5 10 9 2" xfId="16804"/>
    <cellStyle name="Normal 5 10 9 2 2" xfId="16805"/>
    <cellStyle name="Normal 5 10 9 2 2 2" xfId="16806"/>
    <cellStyle name="Normal 5 10 9 2 3" xfId="16807"/>
    <cellStyle name="Normal 5 10 9 2 4" xfId="16808"/>
    <cellStyle name="Normal 5 10 9 3" xfId="16809"/>
    <cellStyle name="Normal 5 10 9 3 2" xfId="16810"/>
    <cellStyle name="Normal 5 10 9 4" xfId="16811"/>
    <cellStyle name="Normal 5 10 9 5" xfId="16812"/>
    <cellStyle name="Normal 5 10 9 6" xfId="16813"/>
    <cellStyle name="Normal 5 11" xfId="16814"/>
    <cellStyle name="Normal 5 11 10" xfId="16815"/>
    <cellStyle name="Normal 5 11 10 2" xfId="16816"/>
    <cellStyle name="Normal 5 11 10 2 2" xfId="16817"/>
    <cellStyle name="Normal 5 11 10 2 2 2" xfId="16818"/>
    <cellStyle name="Normal 5 11 10 2 3" xfId="16819"/>
    <cellStyle name="Normal 5 11 10 2 4" xfId="16820"/>
    <cellStyle name="Normal 5 11 10 3" xfId="16821"/>
    <cellStyle name="Normal 5 11 10 3 2" xfId="16822"/>
    <cellStyle name="Normal 5 11 10 4" xfId="16823"/>
    <cellStyle name="Normal 5 11 10 5" xfId="16824"/>
    <cellStyle name="Normal 5 11 10 6" xfId="16825"/>
    <cellStyle name="Normal 5 11 11" xfId="16826"/>
    <cellStyle name="Normal 5 11 11 2" xfId="16827"/>
    <cellStyle name="Normal 5 11 11 2 2" xfId="16828"/>
    <cellStyle name="Normal 5 11 11 3" xfId="16829"/>
    <cellStyle name="Normal 5 11 11 4" xfId="16830"/>
    <cellStyle name="Normal 5 11 11 5" xfId="16831"/>
    <cellStyle name="Normal 5 11 12" xfId="16832"/>
    <cellStyle name="Normal 5 11 12 2" xfId="16833"/>
    <cellStyle name="Normal 5 11 12 2 2" xfId="16834"/>
    <cellStyle name="Normal 5 11 12 3" xfId="16835"/>
    <cellStyle name="Normal 5 11 12 4" xfId="16836"/>
    <cellStyle name="Normal 5 11 13" xfId="16837"/>
    <cellStyle name="Normal 5 11 13 2" xfId="16838"/>
    <cellStyle name="Normal 5 11 14" xfId="16839"/>
    <cellStyle name="Normal 5 11 15" xfId="16840"/>
    <cellStyle name="Normal 5 11 16" xfId="16841"/>
    <cellStyle name="Normal 5 11 17" xfId="16842"/>
    <cellStyle name="Normal 5 11 2" xfId="16843"/>
    <cellStyle name="Normal 5 11 2 10" xfId="16844"/>
    <cellStyle name="Normal 5 11 2 10 2" xfId="16845"/>
    <cellStyle name="Normal 5 11 2 10 2 2" xfId="16846"/>
    <cellStyle name="Normal 5 11 2 10 3" xfId="16847"/>
    <cellStyle name="Normal 5 11 2 10 4" xfId="16848"/>
    <cellStyle name="Normal 5 11 2 11" xfId="16849"/>
    <cellStyle name="Normal 5 11 2 11 2" xfId="16850"/>
    <cellStyle name="Normal 5 11 2 12" xfId="16851"/>
    <cellStyle name="Normal 5 11 2 13" xfId="16852"/>
    <cellStyle name="Normal 5 11 2 14" xfId="16853"/>
    <cellStyle name="Normal 5 11 2 2" xfId="16854"/>
    <cellStyle name="Normal 5 11 2 2 10" xfId="16855"/>
    <cellStyle name="Normal 5 11 2 2 2" xfId="16856"/>
    <cellStyle name="Normal 5 11 2 2 2 2" xfId="16857"/>
    <cellStyle name="Normal 5 11 2 2 2 2 2" xfId="16858"/>
    <cellStyle name="Normal 5 11 2 2 2 2 2 2" xfId="16859"/>
    <cellStyle name="Normal 5 11 2 2 2 2 3" xfId="16860"/>
    <cellStyle name="Normal 5 11 2 2 2 2 4" xfId="16861"/>
    <cellStyle name="Normal 5 11 2 2 2 3" xfId="16862"/>
    <cellStyle name="Normal 5 11 2 2 2 3 2" xfId="16863"/>
    <cellStyle name="Normal 5 11 2 2 2 3 2 2" xfId="16864"/>
    <cellStyle name="Normal 5 11 2 2 2 3 3" xfId="16865"/>
    <cellStyle name="Normal 5 11 2 2 2 3 4" xfId="16866"/>
    <cellStyle name="Normal 5 11 2 2 2 4" xfId="16867"/>
    <cellStyle name="Normal 5 11 2 2 2 4 2" xfId="16868"/>
    <cellStyle name="Normal 5 11 2 2 2 5" xfId="16869"/>
    <cellStyle name="Normal 5 11 2 2 2 6" xfId="16870"/>
    <cellStyle name="Normal 5 11 2 2 2 7" xfId="16871"/>
    <cellStyle name="Normal 5 11 2 2 3" xfId="16872"/>
    <cellStyle name="Normal 5 11 2 2 3 2" xfId="16873"/>
    <cellStyle name="Normal 5 11 2 2 3 2 2" xfId="16874"/>
    <cellStyle name="Normal 5 11 2 2 3 3" xfId="16875"/>
    <cellStyle name="Normal 5 11 2 2 3 4" xfId="16876"/>
    <cellStyle name="Normal 5 11 2 2 4" xfId="16877"/>
    <cellStyle name="Normal 5 11 2 2 4 2" xfId="16878"/>
    <cellStyle name="Normal 5 11 2 2 4 2 2" xfId="16879"/>
    <cellStyle name="Normal 5 11 2 2 4 3" xfId="16880"/>
    <cellStyle name="Normal 5 11 2 2 4 4" xfId="16881"/>
    <cellStyle name="Normal 5 11 2 2 5" xfId="16882"/>
    <cellStyle name="Normal 5 11 2 2 5 2" xfId="16883"/>
    <cellStyle name="Normal 5 11 2 2 5 2 2" xfId="16884"/>
    <cellStyle name="Normal 5 11 2 2 5 3" xfId="16885"/>
    <cellStyle name="Normal 5 11 2 2 5 4" xfId="16886"/>
    <cellStyle name="Normal 5 11 2 2 6" xfId="16887"/>
    <cellStyle name="Normal 5 11 2 2 6 2" xfId="16888"/>
    <cellStyle name="Normal 5 11 2 2 6 2 2" xfId="16889"/>
    <cellStyle name="Normal 5 11 2 2 6 3" xfId="16890"/>
    <cellStyle name="Normal 5 11 2 2 6 4" xfId="16891"/>
    <cellStyle name="Normal 5 11 2 2 7" xfId="16892"/>
    <cellStyle name="Normal 5 11 2 2 7 2" xfId="16893"/>
    <cellStyle name="Normal 5 11 2 2 8" xfId="16894"/>
    <cellStyle name="Normal 5 11 2 2 9" xfId="16895"/>
    <cellStyle name="Normal 5 11 2 3" xfId="16896"/>
    <cellStyle name="Normal 5 11 2 3 2" xfId="16897"/>
    <cellStyle name="Normal 5 11 2 3 2 2" xfId="16898"/>
    <cellStyle name="Normal 5 11 2 3 2 2 2" xfId="16899"/>
    <cellStyle name="Normal 5 11 2 3 2 2 2 2" xfId="16900"/>
    <cellStyle name="Normal 5 11 2 3 2 2 3" xfId="16901"/>
    <cellStyle name="Normal 5 11 2 3 2 2 4" xfId="16902"/>
    <cellStyle name="Normal 5 11 2 3 2 3" xfId="16903"/>
    <cellStyle name="Normal 5 11 2 3 2 3 2" xfId="16904"/>
    <cellStyle name="Normal 5 11 2 3 2 3 2 2" xfId="16905"/>
    <cellStyle name="Normal 5 11 2 3 2 3 3" xfId="16906"/>
    <cellStyle name="Normal 5 11 2 3 2 3 4" xfId="16907"/>
    <cellStyle name="Normal 5 11 2 3 2 4" xfId="16908"/>
    <cellStyle name="Normal 5 11 2 3 2 4 2" xfId="16909"/>
    <cellStyle name="Normal 5 11 2 3 2 5" xfId="16910"/>
    <cellStyle name="Normal 5 11 2 3 2 6" xfId="16911"/>
    <cellStyle name="Normal 5 11 2 3 2 7" xfId="16912"/>
    <cellStyle name="Normal 5 11 2 3 3" xfId="16913"/>
    <cellStyle name="Normal 5 11 2 3 3 2" xfId="16914"/>
    <cellStyle name="Normal 5 11 2 3 3 2 2" xfId="16915"/>
    <cellStyle name="Normal 5 11 2 3 3 3" xfId="16916"/>
    <cellStyle name="Normal 5 11 2 3 3 4" xfId="16917"/>
    <cellStyle name="Normal 5 11 2 3 4" xfId="16918"/>
    <cellStyle name="Normal 5 11 2 3 4 2" xfId="16919"/>
    <cellStyle name="Normal 5 11 2 3 4 2 2" xfId="16920"/>
    <cellStyle name="Normal 5 11 2 3 4 3" xfId="16921"/>
    <cellStyle name="Normal 5 11 2 3 4 4" xfId="16922"/>
    <cellStyle name="Normal 5 11 2 3 5" xfId="16923"/>
    <cellStyle name="Normal 5 11 2 3 5 2" xfId="16924"/>
    <cellStyle name="Normal 5 11 2 3 6" xfId="16925"/>
    <cellStyle name="Normal 5 11 2 3 7" xfId="16926"/>
    <cellStyle name="Normal 5 11 2 3 8" xfId="16927"/>
    <cellStyle name="Normal 5 11 2 4" xfId="16928"/>
    <cellStyle name="Normal 5 11 2 4 2" xfId="16929"/>
    <cellStyle name="Normal 5 11 2 4 2 2" xfId="16930"/>
    <cellStyle name="Normal 5 11 2 4 2 2 2" xfId="16931"/>
    <cellStyle name="Normal 5 11 2 4 2 2 2 2" xfId="16932"/>
    <cellStyle name="Normal 5 11 2 4 2 2 3" xfId="16933"/>
    <cellStyle name="Normal 5 11 2 4 2 2 4" xfId="16934"/>
    <cellStyle name="Normal 5 11 2 4 2 3" xfId="16935"/>
    <cellStyle name="Normal 5 11 2 4 2 3 2" xfId="16936"/>
    <cellStyle name="Normal 5 11 2 4 2 3 2 2" xfId="16937"/>
    <cellStyle name="Normal 5 11 2 4 2 3 3" xfId="16938"/>
    <cellStyle name="Normal 5 11 2 4 2 3 4" xfId="16939"/>
    <cellStyle name="Normal 5 11 2 4 2 4" xfId="16940"/>
    <cellStyle name="Normal 5 11 2 4 2 4 2" xfId="16941"/>
    <cellStyle name="Normal 5 11 2 4 2 5" xfId="16942"/>
    <cellStyle name="Normal 5 11 2 4 2 6" xfId="16943"/>
    <cellStyle name="Normal 5 11 2 4 2 7" xfId="16944"/>
    <cellStyle name="Normal 5 11 2 4 3" xfId="16945"/>
    <cellStyle name="Normal 5 11 2 4 3 2" xfId="16946"/>
    <cellStyle name="Normal 5 11 2 4 3 2 2" xfId="16947"/>
    <cellStyle name="Normal 5 11 2 4 3 3" xfId="16948"/>
    <cellStyle name="Normal 5 11 2 4 3 4" xfId="16949"/>
    <cellStyle name="Normal 5 11 2 4 4" xfId="16950"/>
    <cellStyle name="Normal 5 11 2 4 4 2" xfId="16951"/>
    <cellStyle name="Normal 5 11 2 4 4 2 2" xfId="16952"/>
    <cellStyle name="Normal 5 11 2 4 4 3" xfId="16953"/>
    <cellStyle name="Normal 5 11 2 4 4 4" xfId="16954"/>
    <cellStyle name="Normal 5 11 2 4 5" xfId="16955"/>
    <cellStyle name="Normal 5 11 2 4 5 2" xfId="16956"/>
    <cellStyle name="Normal 5 11 2 4 6" xfId="16957"/>
    <cellStyle name="Normal 5 11 2 4 7" xfId="16958"/>
    <cellStyle name="Normal 5 11 2 4 8" xfId="16959"/>
    <cellStyle name="Normal 5 11 2 5" xfId="16960"/>
    <cellStyle name="Normal 5 11 2 5 2" xfId="16961"/>
    <cellStyle name="Normal 5 11 2 5 2 2" xfId="16962"/>
    <cellStyle name="Normal 5 11 2 5 2 2 2" xfId="16963"/>
    <cellStyle name="Normal 5 11 2 5 2 2 2 2" xfId="16964"/>
    <cellStyle name="Normal 5 11 2 5 2 2 3" xfId="16965"/>
    <cellStyle name="Normal 5 11 2 5 2 2 4" xfId="16966"/>
    <cellStyle name="Normal 5 11 2 5 2 3" xfId="16967"/>
    <cellStyle name="Normal 5 11 2 5 2 3 2" xfId="16968"/>
    <cellStyle name="Normal 5 11 2 5 2 4" xfId="16969"/>
    <cellStyle name="Normal 5 11 2 5 2 5" xfId="16970"/>
    <cellStyle name="Normal 5 11 2 5 2 6" xfId="16971"/>
    <cellStyle name="Normal 5 11 2 5 3" xfId="16972"/>
    <cellStyle name="Normal 5 11 2 5 3 2" xfId="16973"/>
    <cellStyle name="Normal 5 11 2 5 3 2 2" xfId="16974"/>
    <cellStyle name="Normal 5 11 2 5 3 3" xfId="16975"/>
    <cellStyle name="Normal 5 11 2 5 3 4" xfId="16976"/>
    <cellStyle name="Normal 5 11 2 5 4" xfId="16977"/>
    <cellStyle name="Normal 5 11 2 5 4 2" xfId="16978"/>
    <cellStyle name="Normal 5 11 2 5 4 2 2" xfId="16979"/>
    <cellStyle name="Normal 5 11 2 5 4 3" xfId="16980"/>
    <cellStyle name="Normal 5 11 2 5 4 4" xfId="16981"/>
    <cellStyle name="Normal 5 11 2 5 5" xfId="16982"/>
    <cellStyle name="Normal 5 11 2 5 5 2" xfId="16983"/>
    <cellStyle name="Normal 5 11 2 5 6" xfId="16984"/>
    <cellStyle name="Normal 5 11 2 5 7" xfId="16985"/>
    <cellStyle name="Normal 5 11 2 5 8" xfId="16986"/>
    <cellStyle name="Normal 5 11 2 6" xfId="16987"/>
    <cellStyle name="Normal 5 11 2 6 2" xfId="16988"/>
    <cellStyle name="Normal 5 11 2 6 2 2" xfId="16989"/>
    <cellStyle name="Normal 5 11 2 6 2 2 2" xfId="16990"/>
    <cellStyle name="Normal 5 11 2 6 2 2 2 2" xfId="16991"/>
    <cellStyle name="Normal 5 11 2 6 2 2 3" xfId="16992"/>
    <cellStyle name="Normal 5 11 2 6 2 2 4" xfId="16993"/>
    <cellStyle name="Normal 5 11 2 6 2 3" xfId="16994"/>
    <cellStyle name="Normal 5 11 2 6 2 3 2" xfId="16995"/>
    <cellStyle name="Normal 5 11 2 6 2 4" xfId="16996"/>
    <cellStyle name="Normal 5 11 2 6 2 5" xfId="16997"/>
    <cellStyle name="Normal 5 11 2 6 2 6" xfId="16998"/>
    <cellStyle name="Normal 5 11 2 6 3" xfId="16999"/>
    <cellStyle name="Normal 5 11 2 6 3 2" xfId="17000"/>
    <cellStyle name="Normal 5 11 2 6 3 2 2" xfId="17001"/>
    <cellStyle name="Normal 5 11 2 6 3 3" xfId="17002"/>
    <cellStyle name="Normal 5 11 2 6 3 4" xfId="17003"/>
    <cellStyle name="Normal 5 11 2 6 4" xfId="17004"/>
    <cellStyle name="Normal 5 11 2 6 4 2" xfId="17005"/>
    <cellStyle name="Normal 5 11 2 6 4 2 2" xfId="17006"/>
    <cellStyle name="Normal 5 11 2 6 4 3" xfId="17007"/>
    <cellStyle name="Normal 5 11 2 6 4 4" xfId="17008"/>
    <cellStyle name="Normal 5 11 2 6 5" xfId="17009"/>
    <cellStyle name="Normal 5 11 2 6 5 2" xfId="17010"/>
    <cellStyle name="Normal 5 11 2 6 6" xfId="17011"/>
    <cellStyle name="Normal 5 11 2 6 7" xfId="17012"/>
    <cellStyle name="Normal 5 11 2 6 8" xfId="17013"/>
    <cellStyle name="Normal 5 11 2 7" xfId="17014"/>
    <cellStyle name="Normal 5 11 2 7 2" xfId="17015"/>
    <cellStyle name="Normal 5 11 2 7 2 2" xfId="17016"/>
    <cellStyle name="Normal 5 11 2 7 2 2 2" xfId="17017"/>
    <cellStyle name="Normal 5 11 2 7 2 3" xfId="17018"/>
    <cellStyle name="Normal 5 11 2 7 2 4" xfId="17019"/>
    <cellStyle name="Normal 5 11 2 7 3" xfId="17020"/>
    <cellStyle name="Normal 5 11 2 7 3 2" xfId="17021"/>
    <cellStyle name="Normal 5 11 2 7 4" xfId="17022"/>
    <cellStyle name="Normal 5 11 2 7 5" xfId="17023"/>
    <cellStyle name="Normal 5 11 2 7 6" xfId="17024"/>
    <cellStyle name="Normal 5 11 2 8" xfId="17025"/>
    <cellStyle name="Normal 5 11 2 8 2" xfId="17026"/>
    <cellStyle name="Normal 5 11 2 8 2 2" xfId="17027"/>
    <cellStyle name="Normal 5 11 2 8 2 2 2" xfId="17028"/>
    <cellStyle name="Normal 5 11 2 8 2 3" xfId="17029"/>
    <cellStyle name="Normal 5 11 2 8 2 4" xfId="17030"/>
    <cellStyle name="Normal 5 11 2 8 3" xfId="17031"/>
    <cellStyle name="Normal 5 11 2 8 3 2" xfId="17032"/>
    <cellStyle name="Normal 5 11 2 8 4" xfId="17033"/>
    <cellStyle name="Normal 5 11 2 8 5" xfId="17034"/>
    <cellStyle name="Normal 5 11 2 8 6" xfId="17035"/>
    <cellStyle name="Normal 5 11 2 9" xfId="17036"/>
    <cellStyle name="Normal 5 11 2 9 2" xfId="17037"/>
    <cellStyle name="Normal 5 11 2 9 2 2" xfId="17038"/>
    <cellStyle name="Normal 5 11 2 9 3" xfId="17039"/>
    <cellStyle name="Normal 5 11 2 9 4" xfId="17040"/>
    <cellStyle name="Normal 5 11 2 9 5" xfId="17041"/>
    <cellStyle name="Normal 5 11 3" xfId="17042"/>
    <cellStyle name="Normal 5 11 3 10" xfId="17043"/>
    <cellStyle name="Normal 5 11 3 10 2" xfId="17044"/>
    <cellStyle name="Normal 5 11 3 10 2 2" xfId="17045"/>
    <cellStyle name="Normal 5 11 3 10 3" xfId="17046"/>
    <cellStyle name="Normal 5 11 3 10 4" xfId="17047"/>
    <cellStyle name="Normal 5 11 3 11" xfId="17048"/>
    <cellStyle name="Normal 5 11 3 11 2" xfId="17049"/>
    <cellStyle name="Normal 5 11 3 12" xfId="17050"/>
    <cellStyle name="Normal 5 11 3 13" xfId="17051"/>
    <cellStyle name="Normal 5 11 3 14" xfId="17052"/>
    <cellStyle name="Normal 5 11 3 2" xfId="17053"/>
    <cellStyle name="Normal 5 11 3 2 10" xfId="17054"/>
    <cellStyle name="Normal 5 11 3 2 2" xfId="17055"/>
    <cellStyle name="Normal 5 11 3 2 2 2" xfId="17056"/>
    <cellStyle name="Normal 5 11 3 2 2 2 2" xfId="17057"/>
    <cellStyle name="Normal 5 11 3 2 2 2 2 2" xfId="17058"/>
    <cellStyle name="Normal 5 11 3 2 2 2 3" xfId="17059"/>
    <cellStyle name="Normal 5 11 3 2 2 2 4" xfId="17060"/>
    <cellStyle name="Normal 5 11 3 2 2 3" xfId="17061"/>
    <cellStyle name="Normal 5 11 3 2 2 3 2" xfId="17062"/>
    <cellStyle name="Normal 5 11 3 2 2 3 2 2" xfId="17063"/>
    <cellStyle name="Normal 5 11 3 2 2 3 3" xfId="17064"/>
    <cellStyle name="Normal 5 11 3 2 2 3 4" xfId="17065"/>
    <cellStyle name="Normal 5 11 3 2 2 4" xfId="17066"/>
    <cellStyle name="Normal 5 11 3 2 2 4 2" xfId="17067"/>
    <cellStyle name="Normal 5 11 3 2 2 5" xfId="17068"/>
    <cellStyle name="Normal 5 11 3 2 2 6" xfId="17069"/>
    <cellStyle name="Normal 5 11 3 2 2 7" xfId="17070"/>
    <cellStyle name="Normal 5 11 3 2 3" xfId="17071"/>
    <cellStyle name="Normal 5 11 3 2 3 2" xfId="17072"/>
    <cellStyle name="Normal 5 11 3 2 3 2 2" xfId="17073"/>
    <cellStyle name="Normal 5 11 3 2 3 3" xfId="17074"/>
    <cellStyle name="Normal 5 11 3 2 3 4" xfId="17075"/>
    <cellStyle name="Normal 5 11 3 2 4" xfId="17076"/>
    <cellStyle name="Normal 5 11 3 2 4 2" xfId="17077"/>
    <cellStyle name="Normal 5 11 3 2 4 2 2" xfId="17078"/>
    <cellStyle name="Normal 5 11 3 2 4 3" xfId="17079"/>
    <cellStyle name="Normal 5 11 3 2 4 4" xfId="17080"/>
    <cellStyle name="Normal 5 11 3 2 5" xfId="17081"/>
    <cellStyle name="Normal 5 11 3 2 5 2" xfId="17082"/>
    <cellStyle name="Normal 5 11 3 2 5 2 2" xfId="17083"/>
    <cellStyle name="Normal 5 11 3 2 5 3" xfId="17084"/>
    <cellStyle name="Normal 5 11 3 2 5 4" xfId="17085"/>
    <cellStyle name="Normal 5 11 3 2 6" xfId="17086"/>
    <cellStyle name="Normal 5 11 3 2 6 2" xfId="17087"/>
    <cellStyle name="Normal 5 11 3 2 6 2 2" xfId="17088"/>
    <cellStyle name="Normal 5 11 3 2 6 3" xfId="17089"/>
    <cellStyle name="Normal 5 11 3 2 6 4" xfId="17090"/>
    <cellStyle name="Normal 5 11 3 2 7" xfId="17091"/>
    <cellStyle name="Normal 5 11 3 2 7 2" xfId="17092"/>
    <cellStyle name="Normal 5 11 3 2 8" xfId="17093"/>
    <cellStyle name="Normal 5 11 3 2 9" xfId="17094"/>
    <cellStyle name="Normal 5 11 3 3" xfId="17095"/>
    <cellStyle name="Normal 5 11 3 3 2" xfId="17096"/>
    <cellStyle name="Normal 5 11 3 3 2 2" xfId="17097"/>
    <cellStyle name="Normal 5 11 3 3 2 2 2" xfId="17098"/>
    <cellStyle name="Normal 5 11 3 3 2 2 2 2" xfId="17099"/>
    <cellStyle name="Normal 5 11 3 3 2 2 3" xfId="17100"/>
    <cellStyle name="Normal 5 11 3 3 2 2 4" xfId="17101"/>
    <cellStyle name="Normal 5 11 3 3 2 3" xfId="17102"/>
    <cellStyle name="Normal 5 11 3 3 2 3 2" xfId="17103"/>
    <cellStyle name="Normal 5 11 3 3 2 3 2 2" xfId="17104"/>
    <cellStyle name="Normal 5 11 3 3 2 3 3" xfId="17105"/>
    <cellStyle name="Normal 5 11 3 3 2 3 4" xfId="17106"/>
    <cellStyle name="Normal 5 11 3 3 2 4" xfId="17107"/>
    <cellStyle name="Normal 5 11 3 3 2 4 2" xfId="17108"/>
    <cellStyle name="Normal 5 11 3 3 2 5" xfId="17109"/>
    <cellStyle name="Normal 5 11 3 3 2 6" xfId="17110"/>
    <cellStyle name="Normal 5 11 3 3 2 7" xfId="17111"/>
    <cellStyle name="Normal 5 11 3 3 3" xfId="17112"/>
    <cellStyle name="Normal 5 11 3 3 3 2" xfId="17113"/>
    <cellStyle name="Normal 5 11 3 3 3 2 2" xfId="17114"/>
    <cellStyle name="Normal 5 11 3 3 3 3" xfId="17115"/>
    <cellStyle name="Normal 5 11 3 3 3 4" xfId="17116"/>
    <cellStyle name="Normal 5 11 3 3 4" xfId="17117"/>
    <cellStyle name="Normal 5 11 3 3 4 2" xfId="17118"/>
    <cellStyle name="Normal 5 11 3 3 4 2 2" xfId="17119"/>
    <cellStyle name="Normal 5 11 3 3 4 3" xfId="17120"/>
    <cellStyle name="Normal 5 11 3 3 4 4" xfId="17121"/>
    <cellStyle name="Normal 5 11 3 3 5" xfId="17122"/>
    <cellStyle name="Normal 5 11 3 3 5 2" xfId="17123"/>
    <cellStyle name="Normal 5 11 3 3 6" xfId="17124"/>
    <cellStyle name="Normal 5 11 3 3 7" xfId="17125"/>
    <cellStyle name="Normal 5 11 3 3 8" xfId="17126"/>
    <cellStyle name="Normal 5 11 3 4" xfId="17127"/>
    <cellStyle name="Normal 5 11 3 4 2" xfId="17128"/>
    <cellStyle name="Normal 5 11 3 4 2 2" xfId="17129"/>
    <cellStyle name="Normal 5 11 3 4 2 2 2" xfId="17130"/>
    <cellStyle name="Normal 5 11 3 4 2 2 2 2" xfId="17131"/>
    <cellStyle name="Normal 5 11 3 4 2 2 3" xfId="17132"/>
    <cellStyle name="Normal 5 11 3 4 2 2 4" xfId="17133"/>
    <cellStyle name="Normal 5 11 3 4 2 3" xfId="17134"/>
    <cellStyle name="Normal 5 11 3 4 2 3 2" xfId="17135"/>
    <cellStyle name="Normal 5 11 3 4 2 3 2 2" xfId="17136"/>
    <cellStyle name="Normal 5 11 3 4 2 3 3" xfId="17137"/>
    <cellStyle name="Normal 5 11 3 4 2 3 4" xfId="17138"/>
    <cellStyle name="Normal 5 11 3 4 2 4" xfId="17139"/>
    <cellStyle name="Normal 5 11 3 4 2 4 2" xfId="17140"/>
    <cellStyle name="Normal 5 11 3 4 2 5" xfId="17141"/>
    <cellStyle name="Normal 5 11 3 4 2 6" xfId="17142"/>
    <cellStyle name="Normal 5 11 3 4 2 7" xfId="17143"/>
    <cellStyle name="Normal 5 11 3 4 3" xfId="17144"/>
    <cellStyle name="Normal 5 11 3 4 3 2" xfId="17145"/>
    <cellStyle name="Normal 5 11 3 4 3 2 2" xfId="17146"/>
    <cellStyle name="Normal 5 11 3 4 3 3" xfId="17147"/>
    <cellStyle name="Normal 5 11 3 4 3 4" xfId="17148"/>
    <cellStyle name="Normal 5 11 3 4 4" xfId="17149"/>
    <cellStyle name="Normal 5 11 3 4 4 2" xfId="17150"/>
    <cellStyle name="Normal 5 11 3 4 4 2 2" xfId="17151"/>
    <cellStyle name="Normal 5 11 3 4 4 3" xfId="17152"/>
    <cellStyle name="Normal 5 11 3 4 4 4" xfId="17153"/>
    <cellStyle name="Normal 5 11 3 4 5" xfId="17154"/>
    <cellStyle name="Normal 5 11 3 4 5 2" xfId="17155"/>
    <cellStyle name="Normal 5 11 3 4 6" xfId="17156"/>
    <cellStyle name="Normal 5 11 3 4 7" xfId="17157"/>
    <cellStyle name="Normal 5 11 3 4 8" xfId="17158"/>
    <cellStyle name="Normal 5 11 3 5" xfId="17159"/>
    <cellStyle name="Normal 5 11 3 5 2" xfId="17160"/>
    <cellStyle name="Normal 5 11 3 5 2 2" xfId="17161"/>
    <cellStyle name="Normal 5 11 3 5 2 2 2" xfId="17162"/>
    <cellStyle name="Normal 5 11 3 5 2 2 2 2" xfId="17163"/>
    <cellStyle name="Normal 5 11 3 5 2 2 3" xfId="17164"/>
    <cellStyle name="Normal 5 11 3 5 2 2 4" xfId="17165"/>
    <cellStyle name="Normal 5 11 3 5 2 3" xfId="17166"/>
    <cellStyle name="Normal 5 11 3 5 2 3 2" xfId="17167"/>
    <cellStyle name="Normal 5 11 3 5 2 4" xfId="17168"/>
    <cellStyle name="Normal 5 11 3 5 2 5" xfId="17169"/>
    <cellStyle name="Normal 5 11 3 5 2 6" xfId="17170"/>
    <cellStyle name="Normal 5 11 3 5 3" xfId="17171"/>
    <cellStyle name="Normal 5 11 3 5 3 2" xfId="17172"/>
    <cellStyle name="Normal 5 11 3 5 3 2 2" xfId="17173"/>
    <cellStyle name="Normal 5 11 3 5 3 3" xfId="17174"/>
    <cellStyle name="Normal 5 11 3 5 3 4" xfId="17175"/>
    <cellStyle name="Normal 5 11 3 5 4" xfId="17176"/>
    <cellStyle name="Normal 5 11 3 5 4 2" xfId="17177"/>
    <cellStyle name="Normal 5 11 3 5 4 2 2" xfId="17178"/>
    <cellStyle name="Normal 5 11 3 5 4 3" xfId="17179"/>
    <cellStyle name="Normal 5 11 3 5 4 4" xfId="17180"/>
    <cellStyle name="Normal 5 11 3 5 5" xfId="17181"/>
    <cellStyle name="Normal 5 11 3 5 5 2" xfId="17182"/>
    <cellStyle name="Normal 5 11 3 5 6" xfId="17183"/>
    <cellStyle name="Normal 5 11 3 5 7" xfId="17184"/>
    <cellStyle name="Normal 5 11 3 5 8" xfId="17185"/>
    <cellStyle name="Normal 5 11 3 6" xfId="17186"/>
    <cellStyle name="Normal 5 11 3 6 2" xfId="17187"/>
    <cellStyle name="Normal 5 11 3 6 2 2" xfId="17188"/>
    <cellStyle name="Normal 5 11 3 6 2 2 2" xfId="17189"/>
    <cellStyle name="Normal 5 11 3 6 2 2 2 2" xfId="17190"/>
    <cellStyle name="Normal 5 11 3 6 2 2 3" xfId="17191"/>
    <cellStyle name="Normal 5 11 3 6 2 2 4" xfId="17192"/>
    <cellStyle name="Normal 5 11 3 6 2 3" xfId="17193"/>
    <cellStyle name="Normal 5 11 3 6 2 3 2" xfId="17194"/>
    <cellStyle name="Normal 5 11 3 6 2 4" xfId="17195"/>
    <cellStyle name="Normal 5 11 3 6 2 5" xfId="17196"/>
    <cellStyle name="Normal 5 11 3 6 2 6" xfId="17197"/>
    <cellStyle name="Normal 5 11 3 6 3" xfId="17198"/>
    <cellStyle name="Normal 5 11 3 6 3 2" xfId="17199"/>
    <cellStyle name="Normal 5 11 3 6 3 2 2" xfId="17200"/>
    <cellStyle name="Normal 5 11 3 6 3 3" xfId="17201"/>
    <cellStyle name="Normal 5 11 3 6 3 4" xfId="17202"/>
    <cellStyle name="Normal 5 11 3 6 4" xfId="17203"/>
    <cellStyle name="Normal 5 11 3 6 4 2" xfId="17204"/>
    <cellStyle name="Normal 5 11 3 6 4 2 2" xfId="17205"/>
    <cellStyle name="Normal 5 11 3 6 4 3" xfId="17206"/>
    <cellStyle name="Normal 5 11 3 6 4 4" xfId="17207"/>
    <cellStyle name="Normal 5 11 3 6 5" xfId="17208"/>
    <cellStyle name="Normal 5 11 3 6 5 2" xfId="17209"/>
    <cellStyle name="Normal 5 11 3 6 6" xfId="17210"/>
    <cellStyle name="Normal 5 11 3 6 7" xfId="17211"/>
    <cellStyle name="Normal 5 11 3 6 8" xfId="17212"/>
    <cellStyle name="Normal 5 11 3 7" xfId="17213"/>
    <cellStyle name="Normal 5 11 3 7 2" xfId="17214"/>
    <cellStyle name="Normal 5 11 3 7 2 2" xfId="17215"/>
    <cellStyle name="Normal 5 11 3 7 2 2 2" xfId="17216"/>
    <cellStyle name="Normal 5 11 3 7 2 3" xfId="17217"/>
    <cellStyle name="Normal 5 11 3 7 2 4" xfId="17218"/>
    <cellStyle name="Normal 5 11 3 7 3" xfId="17219"/>
    <cellStyle name="Normal 5 11 3 7 3 2" xfId="17220"/>
    <cellStyle name="Normal 5 11 3 7 4" xfId="17221"/>
    <cellStyle name="Normal 5 11 3 7 5" xfId="17222"/>
    <cellStyle name="Normal 5 11 3 7 6" xfId="17223"/>
    <cellStyle name="Normal 5 11 3 8" xfId="17224"/>
    <cellStyle name="Normal 5 11 3 8 2" xfId="17225"/>
    <cellStyle name="Normal 5 11 3 8 2 2" xfId="17226"/>
    <cellStyle name="Normal 5 11 3 8 2 2 2" xfId="17227"/>
    <cellStyle name="Normal 5 11 3 8 2 3" xfId="17228"/>
    <cellStyle name="Normal 5 11 3 8 2 4" xfId="17229"/>
    <cellStyle name="Normal 5 11 3 8 3" xfId="17230"/>
    <cellStyle name="Normal 5 11 3 8 3 2" xfId="17231"/>
    <cellStyle name="Normal 5 11 3 8 4" xfId="17232"/>
    <cellStyle name="Normal 5 11 3 8 5" xfId="17233"/>
    <cellStyle name="Normal 5 11 3 8 6" xfId="17234"/>
    <cellStyle name="Normal 5 11 3 9" xfId="17235"/>
    <cellStyle name="Normal 5 11 3 9 2" xfId="17236"/>
    <cellStyle name="Normal 5 11 3 9 2 2" xfId="17237"/>
    <cellStyle name="Normal 5 11 3 9 3" xfId="17238"/>
    <cellStyle name="Normal 5 11 3 9 4" xfId="17239"/>
    <cellStyle name="Normal 5 11 3 9 5" xfId="17240"/>
    <cellStyle name="Normal 5 11 4" xfId="17241"/>
    <cellStyle name="Normal 5 11 4 10" xfId="17242"/>
    <cellStyle name="Normal 5 11 4 10 2" xfId="17243"/>
    <cellStyle name="Normal 5 11 4 11" xfId="17244"/>
    <cellStyle name="Normal 5 11 4 12" xfId="17245"/>
    <cellStyle name="Normal 5 11 4 13" xfId="17246"/>
    <cellStyle name="Normal 5 11 4 2" xfId="17247"/>
    <cellStyle name="Normal 5 11 4 2 2" xfId="17248"/>
    <cellStyle name="Normal 5 11 4 2 2 2" xfId="17249"/>
    <cellStyle name="Normal 5 11 4 2 2 2 2" xfId="17250"/>
    <cellStyle name="Normal 5 11 4 2 2 2 2 2" xfId="17251"/>
    <cellStyle name="Normal 5 11 4 2 2 2 3" xfId="17252"/>
    <cellStyle name="Normal 5 11 4 2 2 2 4" xfId="17253"/>
    <cellStyle name="Normal 5 11 4 2 2 3" xfId="17254"/>
    <cellStyle name="Normal 5 11 4 2 2 3 2" xfId="17255"/>
    <cellStyle name="Normal 5 11 4 2 2 3 2 2" xfId="17256"/>
    <cellStyle name="Normal 5 11 4 2 2 3 3" xfId="17257"/>
    <cellStyle name="Normal 5 11 4 2 2 3 4" xfId="17258"/>
    <cellStyle name="Normal 5 11 4 2 2 4" xfId="17259"/>
    <cellStyle name="Normal 5 11 4 2 2 4 2" xfId="17260"/>
    <cellStyle name="Normal 5 11 4 2 2 5" xfId="17261"/>
    <cellStyle name="Normal 5 11 4 2 2 6" xfId="17262"/>
    <cellStyle name="Normal 5 11 4 2 2 7" xfId="17263"/>
    <cellStyle name="Normal 5 11 4 2 3" xfId="17264"/>
    <cellStyle name="Normal 5 11 4 2 3 2" xfId="17265"/>
    <cellStyle name="Normal 5 11 4 2 3 2 2" xfId="17266"/>
    <cellStyle name="Normal 5 11 4 2 3 3" xfId="17267"/>
    <cellStyle name="Normal 5 11 4 2 3 4" xfId="17268"/>
    <cellStyle name="Normal 5 11 4 2 4" xfId="17269"/>
    <cellStyle name="Normal 5 11 4 2 4 2" xfId="17270"/>
    <cellStyle name="Normal 5 11 4 2 4 2 2" xfId="17271"/>
    <cellStyle name="Normal 5 11 4 2 4 3" xfId="17272"/>
    <cellStyle name="Normal 5 11 4 2 4 4" xfId="17273"/>
    <cellStyle name="Normal 5 11 4 2 5" xfId="17274"/>
    <cellStyle name="Normal 5 11 4 2 5 2" xfId="17275"/>
    <cellStyle name="Normal 5 11 4 2 6" xfId="17276"/>
    <cellStyle name="Normal 5 11 4 2 7" xfId="17277"/>
    <cellStyle name="Normal 5 11 4 2 8" xfId="17278"/>
    <cellStyle name="Normal 5 11 4 3" xfId="17279"/>
    <cellStyle name="Normal 5 11 4 3 2" xfId="17280"/>
    <cellStyle name="Normal 5 11 4 3 2 2" xfId="17281"/>
    <cellStyle name="Normal 5 11 4 3 2 2 2" xfId="17282"/>
    <cellStyle name="Normal 5 11 4 3 2 2 2 2" xfId="17283"/>
    <cellStyle name="Normal 5 11 4 3 2 2 3" xfId="17284"/>
    <cellStyle name="Normal 5 11 4 3 2 2 4" xfId="17285"/>
    <cellStyle name="Normal 5 11 4 3 2 3" xfId="17286"/>
    <cellStyle name="Normal 5 11 4 3 2 3 2" xfId="17287"/>
    <cellStyle name="Normal 5 11 4 3 2 3 2 2" xfId="17288"/>
    <cellStyle name="Normal 5 11 4 3 2 3 3" xfId="17289"/>
    <cellStyle name="Normal 5 11 4 3 2 3 4" xfId="17290"/>
    <cellStyle name="Normal 5 11 4 3 2 4" xfId="17291"/>
    <cellStyle name="Normal 5 11 4 3 2 4 2" xfId="17292"/>
    <cellStyle name="Normal 5 11 4 3 2 5" xfId="17293"/>
    <cellStyle name="Normal 5 11 4 3 2 6" xfId="17294"/>
    <cellStyle name="Normal 5 11 4 3 2 7" xfId="17295"/>
    <cellStyle name="Normal 5 11 4 3 3" xfId="17296"/>
    <cellStyle name="Normal 5 11 4 3 3 2" xfId="17297"/>
    <cellStyle name="Normal 5 11 4 3 3 2 2" xfId="17298"/>
    <cellStyle name="Normal 5 11 4 3 3 3" xfId="17299"/>
    <cellStyle name="Normal 5 11 4 3 3 4" xfId="17300"/>
    <cellStyle name="Normal 5 11 4 3 4" xfId="17301"/>
    <cellStyle name="Normal 5 11 4 3 4 2" xfId="17302"/>
    <cellStyle name="Normal 5 11 4 3 4 2 2" xfId="17303"/>
    <cellStyle name="Normal 5 11 4 3 4 3" xfId="17304"/>
    <cellStyle name="Normal 5 11 4 3 4 4" xfId="17305"/>
    <cellStyle name="Normal 5 11 4 3 5" xfId="17306"/>
    <cellStyle name="Normal 5 11 4 3 5 2" xfId="17307"/>
    <cellStyle name="Normal 5 11 4 3 6" xfId="17308"/>
    <cellStyle name="Normal 5 11 4 3 7" xfId="17309"/>
    <cellStyle name="Normal 5 11 4 3 8" xfId="17310"/>
    <cellStyle name="Normal 5 11 4 4" xfId="17311"/>
    <cellStyle name="Normal 5 11 4 4 2" xfId="17312"/>
    <cellStyle name="Normal 5 11 4 4 2 2" xfId="17313"/>
    <cellStyle name="Normal 5 11 4 4 2 2 2" xfId="17314"/>
    <cellStyle name="Normal 5 11 4 4 2 2 2 2" xfId="17315"/>
    <cellStyle name="Normal 5 11 4 4 2 2 3" xfId="17316"/>
    <cellStyle name="Normal 5 11 4 4 2 2 4" xfId="17317"/>
    <cellStyle name="Normal 5 11 4 4 2 3" xfId="17318"/>
    <cellStyle name="Normal 5 11 4 4 2 3 2" xfId="17319"/>
    <cellStyle name="Normal 5 11 4 4 2 4" xfId="17320"/>
    <cellStyle name="Normal 5 11 4 4 2 5" xfId="17321"/>
    <cellStyle name="Normal 5 11 4 4 2 6" xfId="17322"/>
    <cellStyle name="Normal 5 11 4 4 3" xfId="17323"/>
    <cellStyle name="Normal 5 11 4 4 3 2" xfId="17324"/>
    <cellStyle name="Normal 5 11 4 4 3 2 2" xfId="17325"/>
    <cellStyle name="Normal 5 11 4 4 3 3" xfId="17326"/>
    <cellStyle name="Normal 5 11 4 4 3 4" xfId="17327"/>
    <cellStyle name="Normal 5 11 4 4 4" xfId="17328"/>
    <cellStyle name="Normal 5 11 4 4 4 2" xfId="17329"/>
    <cellStyle name="Normal 5 11 4 4 4 2 2" xfId="17330"/>
    <cellStyle name="Normal 5 11 4 4 4 3" xfId="17331"/>
    <cellStyle name="Normal 5 11 4 4 4 4" xfId="17332"/>
    <cellStyle name="Normal 5 11 4 4 5" xfId="17333"/>
    <cellStyle name="Normal 5 11 4 4 5 2" xfId="17334"/>
    <cellStyle name="Normal 5 11 4 4 6" xfId="17335"/>
    <cellStyle name="Normal 5 11 4 4 7" xfId="17336"/>
    <cellStyle name="Normal 5 11 4 4 8" xfId="17337"/>
    <cellStyle name="Normal 5 11 4 5" xfId="17338"/>
    <cellStyle name="Normal 5 11 4 5 2" xfId="17339"/>
    <cellStyle name="Normal 5 11 4 5 2 2" xfId="17340"/>
    <cellStyle name="Normal 5 11 4 5 2 2 2" xfId="17341"/>
    <cellStyle name="Normal 5 11 4 5 2 2 2 2" xfId="17342"/>
    <cellStyle name="Normal 5 11 4 5 2 2 3" xfId="17343"/>
    <cellStyle name="Normal 5 11 4 5 2 2 4" xfId="17344"/>
    <cellStyle name="Normal 5 11 4 5 2 3" xfId="17345"/>
    <cellStyle name="Normal 5 11 4 5 2 3 2" xfId="17346"/>
    <cellStyle name="Normal 5 11 4 5 2 4" xfId="17347"/>
    <cellStyle name="Normal 5 11 4 5 2 5" xfId="17348"/>
    <cellStyle name="Normal 5 11 4 5 2 6" xfId="17349"/>
    <cellStyle name="Normal 5 11 4 5 3" xfId="17350"/>
    <cellStyle name="Normal 5 11 4 5 3 2" xfId="17351"/>
    <cellStyle name="Normal 5 11 4 5 3 2 2" xfId="17352"/>
    <cellStyle name="Normal 5 11 4 5 3 3" xfId="17353"/>
    <cellStyle name="Normal 5 11 4 5 3 4" xfId="17354"/>
    <cellStyle name="Normal 5 11 4 5 4" xfId="17355"/>
    <cellStyle name="Normal 5 11 4 5 4 2" xfId="17356"/>
    <cellStyle name="Normal 5 11 4 5 4 2 2" xfId="17357"/>
    <cellStyle name="Normal 5 11 4 5 4 3" xfId="17358"/>
    <cellStyle name="Normal 5 11 4 5 4 4" xfId="17359"/>
    <cellStyle name="Normal 5 11 4 5 5" xfId="17360"/>
    <cellStyle name="Normal 5 11 4 5 5 2" xfId="17361"/>
    <cellStyle name="Normal 5 11 4 5 6" xfId="17362"/>
    <cellStyle name="Normal 5 11 4 5 7" xfId="17363"/>
    <cellStyle name="Normal 5 11 4 5 8" xfId="17364"/>
    <cellStyle name="Normal 5 11 4 6" xfId="17365"/>
    <cellStyle name="Normal 5 11 4 6 2" xfId="17366"/>
    <cellStyle name="Normal 5 11 4 6 2 2" xfId="17367"/>
    <cellStyle name="Normal 5 11 4 6 2 2 2" xfId="17368"/>
    <cellStyle name="Normal 5 11 4 6 2 3" xfId="17369"/>
    <cellStyle name="Normal 5 11 4 6 2 4" xfId="17370"/>
    <cellStyle name="Normal 5 11 4 6 3" xfId="17371"/>
    <cellStyle name="Normal 5 11 4 6 3 2" xfId="17372"/>
    <cellStyle name="Normal 5 11 4 6 4" xfId="17373"/>
    <cellStyle name="Normal 5 11 4 6 5" xfId="17374"/>
    <cellStyle name="Normal 5 11 4 6 6" xfId="17375"/>
    <cellStyle name="Normal 5 11 4 7" xfId="17376"/>
    <cellStyle name="Normal 5 11 4 7 2" xfId="17377"/>
    <cellStyle name="Normal 5 11 4 7 2 2" xfId="17378"/>
    <cellStyle name="Normal 5 11 4 7 2 2 2" xfId="17379"/>
    <cellStyle name="Normal 5 11 4 7 2 3" xfId="17380"/>
    <cellStyle name="Normal 5 11 4 7 2 4" xfId="17381"/>
    <cellStyle name="Normal 5 11 4 7 3" xfId="17382"/>
    <cellStyle name="Normal 5 11 4 7 3 2" xfId="17383"/>
    <cellStyle name="Normal 5 11 4 7 4" xfId="17384"/>
    <cellStyle name="Normal 5 11 4 7 5" xfId="17385"/>
    <cellStyle name="Normal 5 11 4 7 6" xfId="17386"/>
    <cellStyle name="Normal 5 11 4 8" xfId="17387"/>
    <cellStyle name="Normal 5 11 4 8 2" xfId="17388"/>
    <cellStyle name="Normal 5 11 4 8 2 2" xfId="17389"/>
    <cellStyle name="Normal 5 11 4 8 3" xfId="17390"/>
    <cellStyle name="Normal 5 11 4 8 4" xfId="17391"/>
    <cellStyle name="Normal 5 11 4 8 5" xfId="17392"/>
    <cellStyle name="Normal 5 11 4 9" xfId="17393"/>
    <cellStyle name="Normal 5 11 4 9 2" xfId="17394"/>
    <cellStyle name="Normal 5 11 4 9 2 2" xfId="17395"/>
    <cellStyle name="Normal 5 11 4 9 3" xfId="17396"/>
    <cellStyle name="Normal 5 11 4 9 4" xfId="17397"/>
    <cellStyle name="Normal 5 11 5" xfId="17398"/>
    <cellStyle name="Normal 5 11 5 2" xfId="17399"/>
    <cellStyle name="Normal 5 11 5 2 2" xfId="17400"/>
    <cellStyle name="Normal 5 11 5 2 2 2" xfId="17401"/>
    <cellStyle name="Normal 5 11 5 2 2 2 2" xfId="17402"/>
    <cellStyle name="Normal 5 11 5 2 2 3" xfId="17403"/>
    <cellStyle name="Normal 5 11 5 2 2 4" xfId="17404"/>
    <cellStyle name="Normal 5 11 5 2 3" xfId="17405"/>
    <cellStyle name="Normal 5 11 5 2 3 2" xfId="17406"/>
    <cellStyle name="Normal 5 11 5 2 3 2 2" xfId="17407"/>
    <cellStyle name="Normal 5 11 5 2 3 3" xfId="17408"/>
    <cellStyle name="Normal 5 11 5 2 3 4" xfId="17409"/>
    <cellStyle name="Normal 5 11 5 2 4" xfId="17410"/>
    <cellStyle name="Normal 5 11 5 2 4 2" xfId="17411"/>
    <cellStyle name="Normal 5 11 5 2 5" xfId="17412"/>
    <cellStyle name="Normal 5 11 5 2 6" xfId="17413"/>
    <cellStyle name="Normal 5 11 5 2 7" xfId="17414"/>
    <cellStyle name="Normal 5 11 5 3" xfId="17415"/>
    <cellStyle name="Normal 5 11 5 3 2" xfId="17416"/>
    <cellStyle name="Normal 5 11 5 3 2 2" xfId="17417"/>
    <cellStyle name="Normal 5 11 5 3 3" xfId="17418"/>
    <cellStyle name="Normal 5 11 5 3 4" xfId="17419"/>
    <cellStyle name="Normal 5 11 5 4" xfId="17420"/>
    <cellStyle name="Normal 5 11 5 4 2" xfId="17421"/>
    <cellStyle name="Normal 5 11 5 4 2 2" xfId="17422"/>
    <cellStyle name="Normal 5 11 5 4 3" xfId="17423"/>
    <cellStyle name="Normal 5 11 5 4 4" xfId="17424"/>
    <cellStyle name="Normal 5 11 5 5" xfId="17425"/>
    <cellStyle name="Normal 5 11 5 5 2" xfId="17426"/>
    <cellStyle name="Normal 5 11 5 6" xfId="17427"/>
    <cellStyle name="Normal 5 11 5 7" xfId="17428"/>
    <cellStyle name="Normal 5 11 5 8" xfId="17429"/>
    <cellStyle name="Normal 5 11 6" xfId="17430"/>
    <cellStyle name="Normal 5 11 6 2" xfId="17431"/>
    <cellStyle name="Normal 5 11 6 2 2" xfId="17432"/>
    <cellStyle name="Normal 5 11 6 2 2 2" xfId="17433"/>
    <cellStyle name="Normal 5 11 6 2 2 2 2" xfId="17434"/>
    <cellStyle name="Normal 5 11 6 2 2 3" xfId="17435"/>
    <cellStyle name="Normal 5 11 6 2 2 4" xfId="17436"/>
    <cellStyle name="Normal 5 11 6 2 3" xfId="17437"/>
    <cellStyle name="Normal 5 11 6 2 3 2" xfId="17438"/>
    <cellStyle name="Normal 5 11 6 2 3 2 2" xfId="17439"/>
    <cellStyle name="Normal 5 11 6 2 3 3" xfId="17440"/>
    <cellStyle name="Normal 5 11 6 2 3 4" xfId="17441"/>
    <cellStyle name="Normal 5 11 6 2 4" xfId="17442"/>
    <cellStyle name="Normal 5 11 6 2 4 2" xfId="17443"/>
    <cellStyle name="Normal 5 11 6 2 5" xfId="17444"/>
    <cellStyle name="Normal 5 11 6 2 6" xfId="17445"/>
    <cellStyle name="Normal 5 11 6 2 7" xfId="17446"/>
    <cellStyle name="Normal 5 11 6 3" xfId="17447"/>
    <cellStyle name="Normal 5 11 6 3 2" xfId="17448"/>
    <cellStyle name="Normal 5 11 6 3 2 2" xfId="17449"/>
    <cellStyle name="Normal 5 11 6 3 3" xfId="17450"/>
    <cellStyle name="Normal 5 11 6 3 4" xfId="17451"/>
    <cellStyle name="Normal 5 11 6 4" xfId="17452"/>
    <cellStyle name="Normal 5 11 6 4 2" xfId="17453"/>
    <cellStyle name="Normal 5 11 6 4 2 2" xfId="17454"/>
    <cellStyle name="Normal 5 11 6 4 3" xfId="17455"/>
    <cellStyle name="Normal 5 11 6 4 4" xfId="17456"/>
    <cellStyle name="Normal 5 11 6 5" xfId="17457"/>
    <cellStyle name="Normal 5 11 6 5 2" xfId="17458"/>
    <cellStyle name="Normal 5 11 6 6" xfId="17459"/>
    <cellStyle name="Normal 5 11 6 7" xfId="17460"/>
    <cellStyle name="Normal 5 11 6 8" xfId="17461"/>
    <cellStyle name="Normal 5 11 7" xfId="17462"/>
    <cellStyle name="Normal 5 11 7 2" xfId="17463"/>
    <cellStyle name="Normal 5 11 7 2 2" xfId="17464"/>
    <cellStyle name="Normal 5 11 7 2 2 2" xfId="17465"/>
    <cellStyle name="Normal 5 11 7 2 2 2 2" xfId="17466"/>
    <cellStyle name="Normal 5 11 7 2 2 3" xfId="17467"/>
    <cellStyle name="Normal 5 11 7 2 2 4" xfId="17468"/>
    <cellStyle name="Normal 5 11 7 2 3" xfId="17469"/>
    <cellStyle name="Normal 5 11 7 2 3 2" xfId="17470"/>
    <cellStyle name="Normal 5 11 7 2 4" xfId="17471"/>
    <cellStyle name="Normal 5 11 7 2 5" xfId="17472"/>
    <cellStyle name="Normal 5 11 7 2 6" xfId="17473"/>
    <cellStyle name="Normal 5 11 7 3" xfId="17474"/>
    <cellStyle name="Normal 5 11 7 3 2" xfId="17475"/>
    <cellStyle name="Normal 5 11 7 3 2 2" xfId="17476"/>
    <cellStyle name="Normal 5 11 7 3 3" xfId="17477"/>
    <cellStyle name="Normal 5 11 7 3 4" xfId="17478"/>
    <cellStyle name="Normal 5 11 7 4" xfId="17479"/>
    <cellStyle name="Normal 5 11 7 4 2" xfId="17480"/>
    <cellStyle name="Normal 5 11 7 4 2 2" xfId="17481"/>
    <cellStyle name="Normal 5 11 7 4 3" xfId="17482"/>
    <cellStyle name="Normal 5 11 7 4 4" xfId="17483"/>
    <cellStyle name="Normal 5 11 7 5" xfId="17484"/>
    <cellStyle name="Normal 5 11 7 5 2" xfId="17485"/>
    <cellStyle name="Normal 5 11 7 6" xfId="17486"/>
    <cellStyle name="Normal 5 11 7 7" xfId="17487"/>
    <cellStyle name="Normal 5 11 7 8" xfId="17488"/>
    <cellStyle name="Normal 5 11 8" xfId="17489"/>
    <cellStyle name="Normal 5 11 8 2" xfId="17490"/>
    <cellStyle name="Normal 5 11 8 2 2" xfId="17491"/>
    <cellStyle name="Normal 5 11 8 2 2 2" xfId="17492"/>
    <cellStyle name="Normal 5 11 8 2 2 2 2" xfId="17493"/>
    <cellStyle name="Normal 5 11 8 2 2 3" xfId="17494"/>
    <cellStyle name="Normal 5 11 8 2 2 4" xfId="17495"/>
    <cellStyle name="Normal 5 11 8 2 3" xfId="17496"/>
    <cellStyle name="Normal 5 11 8 2 3 2" xfId="17497"/>
    <cellStyle name="Normal 5 11 8 2 4" xfId="17498"/>
    <cellStyle name="Normal 5 11 8 2 5" xfId="17499"/>
    <cellStyle name="Normal 5 11 8 2 6" xfId="17500"/>
    <cellStyle name="Normal 5 11 8 3" xfId="17501"/>
    <cellStyle name="Normal 5 11 8 3 2" xfId="17502"/>
    <cellStyle name="Normal 5 11 8 3 2 2" xfId="17503"/>
    <cellStyle name="Normal 5 11 8 3 3" xfId="17504"/>
    <cellStyle name="Normal 5 11 8 3 4" xfId="17505"/>
    <cellStyle name="Normal 5 11 8 4" xfId="17506"/>
    <cellStyle name="Normal 5 11 8 4 2" xfId="17507"/>
    <cellStyle name="Normal 5 11 8 4 2 2" xfId="17508"/>
    <cellStyle name="Normal 5 11 8 4 3" xfId="17509"/>
    <cellStyle name="Normal 5 11 8 4 4" xfId="17510"/>
    <cellStyle name="Normal 5 11 8 5" xfId="17511"/>
    <cellStyle name="Normal 5 11 8 5 2" xfId="17512"/>
    <cellStyle name="Normal 5 11 8 6" xfId="17513"/>
    <cellStyle name="Normal 5 11 8 7" xfId="17514"/>
    <cellStyle name="Normal 5 11 8 8" xfId="17515"/>
    <cellStyle name="Normal 5 11 9" xfId="17516"/>
    <cellStyle name="Normal 5 11 9 2" xfId="17517"/>
    <cellStyle name="Normal 5 11 9 2 2" xfId="17518"/>
    <cellStyle name="Normal 5 11 9 2 2 2" xfId="17519"/>
    <cellStyle name="Normal 5 11 9 2 3" xfId="17520"/>
    <cellStyle name="Normal 5 11 9 2 4" xfId="17521"/>
    <cellStyle name="Normal 5 11 9 3" xfId="17522"/>
    <cellStyle name="Normal 5 11 9 3 2" xfId="17523"/>
    <cellStyle name="Normal 5 11 9 4" xfId="17524"/>
    <cellStyle name="Normal 5 11 9 5" xfId="17525"/>
    <cellStyle name="Normal 5 11 9 6" xfId="17526"/>
    <cellStyle name="Normal 5 12" xfId="17527"/>
    <cellStyle name="Normal 5 12 10" xfId="17528"/>
    <cellStyle name="Normal 5 12 10 2" xfId="17529"/>
    <cellStyle name="Normal 5 12 10 2 2" xfId="17530"/>
    <cellStyle name="Normal 5 12 10 2 2 2" xfId="17531"/>
    <cellStyle name="Normal 5 12 10 2 3" xfId="17532"/>
    <cellStyle name="Normal 5 12 10 2 4" xfId="17533"/>
    <cellStyle name="Normal 5 12 10 3" xfId="17534"/>
    <cellStyle name="Normal 5 12 10 3 2" xfId="17535"/>
    <cellStyle name="Normal 5 12 10 4" xfId="17536"/>
    <cellStyle name="Normal 5 12 10 5" xfId="17537"/>
    <cellStyle name="Normal 5 12 10 6" xfId="17538"/>
    <cellStyle name="Normal 5 12 11" xfId="17539"/>
    <cellStyle name="Normal 5 12 11 2" xfId="17540"/>
    <cellStyle name="Normal 5 12 11 2 2" xfId="17541"/>
    <cellStyle name="Normal 5 12 11 3" xfId="17542"/>
    <cellStyle name="Normal 5 12 11 4" xfId="17543"/>
    <cellStyle name="Normal 5 12 11 5" xfId="17544"/>
    <cellStyle name="Normal 5 12 12" xfId="17545"/>
    <cellStyle name="Normal 5 12 12 2" xfId="17546"/>
    <cellStyle name="Normal 5 12 12 2 2" xfId="17547"/>
    <cellStyle name="Normal 5 12 12 3" xfId="17548"/>
    <cellStyle name="Normal 5 12 12 4" xfId="17549"/>
    <cellStyle name="Normal 5 12 13" xfId="17550"/>
    <cellStyle name="Normal 5 12 13 2" xfId="17551"/>
    <cellStyle name="Normal 5 12 14" xfId="17552"/>
    <cellStyle name="Normal 5 12 15" xfId="17553"/>
    <cellStyle name="Normal 5 12 16" xfId="17554"/>
    <cellStyle name="Normal 5 12 2" xfId="17555"/>
    <cellStyle name="Normal 5 12 2 10" xfId="17556"/>
    <cellStyle name="Normal 5 12 2 10 2" xfId="17557"/>
    <cellStyle name="Normal 5 12 2 10 2 2" xfId="17558"/>
    <cellStyle name="Normal 5 12 2 10 3" xfId="17559"/>
    <cellStyle name="Normal 5 12 2 10 4" xfId="17560"/>
    <cellStyle name="Normal 5 12 2 11" xfId="17561"/>
    <cellStyle name="Normal 5 12 2 11 2" xfId="17562"/>
    <cellStyle name="Normal 5 12 2 12" xfId="17563"/>
    <cellStyle name="Normal 5 12 2 13" xfId="17564"/>
    <cellStyle name="Normal 5 12 2 14" xfId="17565"/>
    <cellStyle name="Normal 5 12 2 2" xfId="17566"/>
    <cellStyle name="Normal 5 12 2 2 10" xfId="17567"/>
    <cellStyle name="Normal 5 12 2 2 2" xfId="17568"/>
    <cellStyle name="Normal 5 12 2 2 2 2" xfId="17569"/>
    <cellStyle name="Normal 5 12 2 2 2 2 2" xfId="17570"/>
    <cellStyle name="Normal 5 12 2 2 2 2 2 2" xfId="17571"/>
    <cellStyle name="Normal 5 12 2 2 2 2 3" xfId="17572"/>
    <cellStyle name="Normal 5 12 2 2 2 2 4" xfId="17573"/>
    <cellStyle name="Normal 5 12 2 2 2 3" xfId="17574"/>
    <cellStyle name="Normal 5 12 2 2 2 3 2" xfId="17575"/>
    <cellStyle name="Normal 5 12 2 2 2 3 2 2" xfId="17576"/>
    <cellStyle name="Normal 5 12 2 2 2 3 3" xfId="17577"/>
    <cellStyle name="Normal 5 12 2 2 2 3 4" xfId="17578"/>
    <cellStyle name="Normal 5 12 2 2 2 4" xfId="17579"/>
    <cellStyle name="Normal 5 12 2 2 2 4 2" xfId="17580"/>
    <cellStyle name="Normal 5 12 2 2 2 5" xfId="17581"/>
    <cellStyle name="Normal 5 12 2 2 2 6" xfId="17582"/>
    <cellStyle name="Normal 5 12 2 2 2 7" xfId="17583"/>
    <cellStyle name="Normal 5 12 2 2 3" xfId="17584"/>
    <cellStyle name="Normal 5 12 2 2 3 2" xfId="17585"/>
    <cellStyle name="Normal 5 12 2 2 3 2 2" xfId="17586"/>
    <cellStyle name="Normal 5 12 2 2 3 3" xfId="17587"/>
    <cellStyle name="Normal 5 12 2 2 3 4" xfId="17588"/>
    <cellStyle name="Normal 5 12 2 2 4" xfId="17589"/>
    <cellStyle name="Normal 5 12 2 2 4 2" xfId="17590"/>
    <cellStyle name="Normal 5 12 2 2 4 2 2" xfId="17591"/>
    <cellStyle name="Normal 5 12 2 2 4 3" xfId="17592"/>
    <cellStyle name="Normal 5 12 2 2 4 4" xfId="17593"/>
    <cellStyle name="Normal 5 12 2 2 5" xfId="17594"/>
    <cellStyle name="Normal 5 12 2 2 5 2" xfId="17595"/>
    <cellStyle name="Normal 5 12 2 2 5 2 2" xfId="17596"/>
    <cellStyle name="Normal 5 12 2 2 5 3" xfId="17597"/>
    <cellStyle name="Normal 5 12 2 2 5 4" xfId="17598"/>
    <cellStyle name="Normal 5 12 2 2 6" xfId="17599"/>
    <cellStyle name="Normal 5 12 2 2 6 2" xfId="17600"/>
    <cellStyle name="Normal 5 12 2 2 6 2 2" xfId="17601"/>
    <cellStyle name="Normal 5 12 2 2 6 3" xfId="17602"/>
    <cellStyle name="Normal 5 12 2 2 6 4" xfId="17603"/>
    <cellStyle name="Normal 5 12 2 2 7" xfId="17604"/>
    <cellStyle name="Normal 5 12 2 2 7 2" xfId="17605"/>
    <cellStyle name="Normal 5 12 2 2 8" xfId="17606"/>
    <cellStyle name="Normal 5 12 2 2 9" xfId="17607"/>
    <cellStyle name="Normal 5 12 2 3" xfId="17608"/>
    <cellStyle name="Normal 5 12 2 3 2" xfId="17609"/>
    <cellStyle name="Normal 5 12 2 3 2 2" xfId="17610"/>
    <cellStyle name="Normal 5 12 2 3 2 2 2" xfId="17611"/>
    <cellStyle name="Normal 5 12 2 3 2 2 2 2" xfId="17612"/>
    <cellStyle name="Normal 5 12 2 3 2 2 3" xfId="17613"/>
    <cellStyle name="Normal 5 12 2 3 2 2 4" xfId="17614"/>
    <cellStyle name="Normal 5 12 2 3 2 3" xfId="17615"/>
    <cellStyle name="Normal 5 12 2 3 2 3 2" xfId="17616"/>
    <cellStyle name="Normal 5 12 2 3 2 3 2 2" xfId="17617"/>
    <cellStyle name="Normal 5 12 2 3 2 3 3" xfId="17618"/>
    <cellStyle name="Normal 5 12 2 3 2 3 4" xfId="17619"/>
    <cellStyle name="Normal 5 12 2 3 2 4" xfId="17620"/>
    <cellStyle name="Normal 5 12 2 3 2 4 2" xfId="17621"/>
    <cellStyle name="Normal 5 12 2 3 2 5" xfId="17622"/>
    <cellStyle name="Normal 5 12 2 3 2 6" xfId="17623"/>
    <cellStyle name="Normal 5 12 2 3 2 7" xfId="17624"/>
    <cellStyle name="Normal 5 12 2 3 3" xfId="17625"/>
    <cellStyle name="Normal 5 12 2 3 3 2" xfId="17626"/>
    <cellStyle name="Normal 5 12 2 3 3 2 2" xfId="17627"/>
    <cellStyle name="Normal 5 12 2 3 3 3" xfId="17628"/>
    <cellStyle name="Normal 5 12 2 3 3 4" xfId="17629"/>
    <cellStyle name="Normal 5 12 2 3 4" xfId="17630"/>
    <cellStyle name="Normal 5 12 2 3 4 2" xfId="17631"/>
    <cellStyle name="Normal 5 12 2 3 4 2 2" xfId="17632"/>
    <cellStyle name="Normal 5 12 2 3 4 3" xfId="17633"/>
    <cellStyle name="Normal 5 12 2 3 4 4" xfId="17634"/>
    <cellStyle name="Normal 5 12 2 3 5" xfId="17635"/>
    <cellStyle name="Normal 5 12 2 3 5 2" xfId="17636"/>
    <cellStyle name="Normal 5 12 2 3 6" xfId="17637"/>
    <cellStyle name="Normal 5 12 2 3 7" xfId="17638"/>
    <cellStyle name="Normal 5 12 2 3 8" xfId="17639"/>
    <cellStyle name="Normal 5 12 2 4" xfId="17640"/>
    <cellStyle name="Normal 5 12 2 4 2" xfId="17641"/>
    <cellStyle name="Normal 5 12 2 4 2 2" xfId="17642"/>
    <cellStyle name="Normal 5 12 2 4 2 2 2" xfId="17643"/>
    <cellStyle name="Normal 5 12 2 4 2 2 2 2" xfId="17644"/>
    <cellStyle name="Normal 5 12 2 4 2 2 3" xfId="17645"/>
    <cellStyle name="Normal 5 12 2 4 2 2 4" xfId="17646"/>
    <cellStyle name="Normal 5 12 2 4 2 3" xfId="17647"/>
    <cellStyle name="Normal 5 12 2 4 2 3 2" xfId="17648"/>
    <cellStyle name="Normal 5 12 2 4 2 3 2 2" xfId="17649"/>
    <cellStyle name="Normal 5 12 2 4 2 3 3" xfId="17650"/>
    <cellStyle name="Normal 5 12 2 4 2 3 4" xfId="17651"/>
    <cellStyle name="Normal 5 12 2 4 2 4" xfId="17652"/>
    <cellStyle name="Normal 5 12 2 4 2 4 2" xfId="17653"/>
    <cellStyle name="Normal 5 12 2 4 2 5" xfId="17654"/>
    <cellStyle name="Normal 5 12 2 4 2 6" xfId="17655"/>
    <cellStyle name="Normal 5 12 2 4 2 7" xfId="17656"/>
    <cellStyle name="Normal 5 12 2 4 3" xfId="17657"/>
    <cellStyle name="Normal 5 12 2 4 3 2" xfId="17658"/>
    <cellStyle name="Normal 5 12 2 4 3 2 2" xfId="17659"/>
    <cellStyle name="Normal 5 12 2 4 3 3" xfId="17660"/>
    <cellStyle name="Normal 5 12 2 4 3 4" xfId="17661"/>
    <cellStyle name="Normal 5 12 2 4 4" xfId="17662"/>
    <cellStyle name="Normal 5 12 2 4 4 2" xfId="17663"/>
    <cellStyle name="Normal 5 12 2 4 4 2 2" xfId="17664"/>
    <cellStyle name="Normal 5 12 2 4 4 3" xfId="17665"/>
    <cellStyle name="Normal 5 12 2 4 4 4" xfId="17666"/>
    <cellStyle name="Normal 5 12 2 4 5" xfId="17667"/>
    <cellStyle name="Normal 5 12 2 4 5 2" xfId="17668"/>
    <cellStyle name="Normal 5 12 2 4 6" xfId="17669"/>
    <cellStyle name="Normal 5 12 2 4 7" xfId="17670"/>
    <cellStyle name="Normal 5 12 2 4 8" xfId="17671"/>
    <cellStyle name="Normal 5 12 2 5" xfId="17672"/>
    <cellStyle name="Normal 5 12 2 5 2" xfId="17673"/>
    <cellStyle name="Normal 5 12 2 5 2 2" xfId="17674"/>
    <cellStyle name="Normal 5 12 2 5 2 2 2" xfId="17675"/>
    <cellStyle name="Normal 5 12 2 5 2 2 2 2" xfId="17676"/>
    <cellStyle name="Normal 5 12 2 5 2 2 3" xfId="17677"/>
    <cellStyle name="Normal 5 12 2 5 2 2 4" xfId="17678"/>
    <cellStyle name="Normal 5 12 2 5 2 3" xfId="17679"/>
    <cellStyle name="Normal 5 12 2 5 2 3 2" xfId="17680"/>
    <cellStyle name="Normal 5 12 2 5 2 4" xfId="17681"/>
    <cellStyle name="Normal 5 12 2 5 2 5" xfId="17682"/>
    <cellStyle name="Normal 5 12 2 5 2 6" xfId="17683"/>
    <cellStyle name="Normal 5 12 2 5 3" xfId="17684"/>
    <cellStyle name="Normal 5 12 2 5 3 2" xfId="17685"/>
    <cellStyle name="Normal 5 12 2 5 3 2 2" xfId="17686"/>
    <cellStyle name="Normal 5 12 2 5 3 3" xfId="17687"/>
    <cellStyle name="Normal 5 12 2 5 3 4" xfId="17688"/>
    <cellStyle name="Normal 5 12 2 5 4" xfId="17689"/>
    <cellStyle name="Normal 5 12 2 5 4 2" xfId="17690"/>
    <cellStyle name="Normal 5 12 2 5 4 2 2" xfId="17691"/>
    <cellStyle name="Normal 5 12 2 5 4 3" xfId="17692"/>
    <cellStyle name="Normal 5 12 2 5 4 4" xfId="17693"/>
    <cellStyle name="Normal 5 12 2 5 5" xfId="17694"/>
    <cellStyle name="Normal 5 12 2 5 5 2" xfId="17695"/>
    <cellStyle name="Normal 5 12 2 5 6" xfId="17696"/>
    <cellStyle name="Normal 5 12 2 5 7" xfId="17697"/>
    <cellStyle name="Normal 5 12 2 5 8" xfId="17698"/>
    <cellStyle name="Normal 5 12 2 6" xfId="17699"/>
    <cellStyle name="Normal 5 12 2 6 2" xfId="17700"/>
    <cellStyle name="Normal 5 12 2 6 2 2" xfId="17701"/>
    <cellStyle name="Normal 5 12 2 6 2 2 2" xfId="17702"/>
    <cellStyle name="Normal 5 12 2 6 2 2 2 2" xfId="17703"/>
    <cellStyle name="Normal 5 12 2 6 2 2 3" xfId="17704"/>
    <cellStyle name="Normal 5 12 2 6 2 2 4" xfId="17705"/>
    <cellStyle name="Normal 5 12 2 6 2 3" xfId="17706"/>
    <cellStyle name="Normal 5 12 2 6 2 3 2" xfId="17707"/>
    <cellStyle name="Normal 5 12 2 6 2 4" xfId="17708"/>
    <cellStyle name="Normal 5 12 2 6 2 5" xfId="17709"/>
    <cellStyle name="Normal 5 12 2 6 2 6" xfId="17710"/>
    <cellStyle name="Normal 5 12 2 6 3" xfId="17711"/>
    <cellStyle name="Normal 5 12 2 6 3 2" xfId="17712"/>
    <cellStyle name="Normal 5 12 2 6 3 2 2" xfId="17713"/>
    <cellStyle name="Normal 5 12 2 6 3 3" xfId="17714"/>
    <cellStyle name="Normal 5 12 2 6 3 4" xfId="17715"/>
    <cellStyle name="Normal 5 12 2 6 4" xfId="17716"/>
    <cellStyle name="Normal 5 12 2 6 4 2" xfId="17717"/>
    <cellStyle name="Normal 5 12 2 6 4 2 2" xfId="17718"/>
    <cellStyle name="Normal 5 12 2 6 4 3" xfId="17719"/>
    <cellStyle name="Normal 5 12 2 6 4 4" xfId="17720"/>
    <cellStyle name="Normal 5 12 2 6 5" xfId="17721"/>
    <cellStyle name="Normal 5 12 2 6 5 2" xfId="17722"/>
    <cellStyle name="Normal 5 12 2 6 6" xfId="17723"/>
    <cellStyle name="Normal 5 12 2 6 7" xfId="17724"/>
    <cellStyle name="Normal 5 12 2 6 8" xfId="17725"/>
    <cellStyle name="Normal 5 12 2 7" xfId="17726"/>
    <cellStyle name="Normal 5 12 2 7 2" xfId="17727"/>
    <cellStyle name="Normal 5 12 2 7 2 2" xfId="17728"/>
    <cellStyle name="Normal 5 12 2 7 2 2 2" xfId="17729"/>
    <cellStyle name="Normal 5 12 2 7 2 3" xfId="17730"/>
    <cellStyle name="Normal 5 12 2 7 2 4" xfId="17731"/>
    <cellStyle name="Normal 5 12 2 7 3" xfId="17732"/>
    <cellStyle name="Normal 5 12 2 7 3 2" xfId="17733"/>
    <cellStyle name="Normal 5 12 2 7 4" xfId="17734"/>
    <cellStyle name="Normal 5 12 2 7 5" xfId="17735"/>
    <cellStyle name="Normal 5 12 2 7 6" xfId="17736"/>
    <cellStyle name="Normal 5 12 2 8" xfId="17737"/>
    <cellStyle name="Normal 5 12 2 8 2" xfId="17738"/>
    <cellStyle name="Normal 5 12 2 8 2 2" xfId="17739"/>
    <cellStyle name="Normal 5 12 2 8 2 2 2" xfId="17740"/>
    <cellStyle name="Normal 5 12 2 8 2 3" xfId="17741"/>
    <cellStyle name="Normal 5 12 2 8 2 4" xfId="17742"/>
    <cellStyle name="Normal 5 12 2 8 3" xfId="17743"/>
    <cellStyle name="Normal 5 12 2 8 3 2" xfId="17744"/>
    <cellStyle name="Normal 5 12 2 8 4" xfId="17745"/>
    <cellStyle name="Normal 5 12 2 8 5" xfId="17746"/>
    <cellStyle name="Normal 5 12 2 8 6" xfId="17747"/>
    <cellStyle name="Normal 5 12 2 9" xfId="17748"/>
    <cellStyle name="Normal 5 12 2 9 2" xfId="17749"/>
    <cellStyle name="Normal 5 12 2 9 2 2" xfId="17750"/>
    <cellStyle name="Normal 5 12 2 9 3" xfId="17751"/>
    <cellStyle name="Normal 5 12 2 9 4" xfId="17752"/>
    <cellStyle name="Normal 5 12 2 9 5" xfId="17753"/>
    <cellStyle name="Normal 5 12 3" xfId="17754"/>
    <cellStyle name="Normal 5 12 3 10" xfId="17755"/>
    <cellStyle name="Normal 5 12 3 10 2" xfId="17756"/>
    <cellStyle name="Normal 5 12 3 10 2 2" xfId="17757"/>
    <cellStyle name="Normal 5 12 3 10 3" xfId="17758"/>
    <cellStyle name="Normal 5 12 3 10 4" xfId="17759"/>
    <cellStyle name="Normal 5 12 3 11" xfId="17760"/>
    <cellStyle name="Normal 5 12 3 11 2" xfId="17761"/>
    <cellStyle name="Normal 5 12 3 12" xfId="17762"/>
    <cellStyle name="Normal 5 12 3 13" xfId="17763"/>
    <cellStyle name="Normal 5 12 3 14" xfId="17764"/>
    <cellStyle name="Normal 5 12 3 2" xfId="17765"/>
    <cellStyle name="Normal 5 12 3 2 10" xfId="17766"/>
    <cellStyle name="Normal 5 12 3 2 2" xfId="17767"/>
    <cellStyle name="Normal 5 12 3 2 2 2" xfId="17768"/>
    <cellStyle name="Normal 5 12 3 2 2 2 2" xfId="17769"/>
    <cellStyle name="Normal 5 12 3 2 2 2 2 2" xfId="17770"/>
    <cellStyle name="Normal 5 12 3 2 2 2 3" xfId="17771"/>
    <cellStyle name="Normal 5 12 3 2 2 2 4" xfId="17772"/>
    <cellStyle name="Normal 5 12 3 2 2 3" xfId="17773"/>
    <cellStyle name="Normal 5 12 3 2 2 3 2" xfId="17774"/>
    <cellStyle name="Normal 5 12 3 2 2 3 2 2" xfId="17775"/>
    <cellStyle name="Normal 5 12 3 2 2 3 3" xfId="17776"/>
    <cellStyle name="Normal 5 12 3 2 2 3 4" xfId="17777"/>
    <cellStyle name="Normal 5 12 3 2 2 4" xfId="17778"/>
    <cellStyle name="Normal 5 12 3 2 2 4 2" xfId="17779"/>
    <cellStyle name="Normal 5 12 3 2 2 5" xfId="17780"/>
    <cellStyle name="Normal 5 12 3 2 2 6" xfId="17781"/>
    <cellStyle name="Normal 5 12 3 2 2 7" xfId="17782"/>
    <cellStyle name="Normal 5 12 3 2 3" xfId="17783"/>
    <cellStyle name="Normal 5 12 3 2 3 2" xfId="17784"/>
    <cellStyle name="Normal 5 12 3 2 3 2 2" xfId="17785"/>
    <cellStyle name="Normal 5 12 3 2 3 3" xfId="17786"/>
    <cellStyle name="Normal 5 12 3 2 3 4" xfId="17787"/>
    <cellStyle name="Normal 5 12 3 2 4" xfId="17788"/>
    <cellStyle name="Normal 5 12 3 2 4 2" xfId="17789"/>
    <cellStyle name="Normal 5 12 3 2 4 2 2" xfId="17790"/>
    <cellStyle name="Normal 5 12 3 2 4 3" xfId="17791"/>
    <cellStyle name="Normal 5 12 3 2 4 4" xfId="17792"/>
    <cellStyle name="Normal 5 12 3 2 5" xfId="17793"/>
    <cellStyle name="Normal 5 12 3 2 5 2" xfId="17794"/>
    <cellStyle name="Normal 5 12 3 2 5 2 2" xfId="17795"/>
    <cellStyle name="Normal 5 12 3 2 5 3" xfId="17796"/>
    <cellStyle name="Normal 5 12 3 2 5 4" xfId="17797"/>
    <cellStyle name="Normal 5 12 3 2 6" xfId="17798"/>
    <cellStyle name="Normal 5 12 3 2 6 2" xfId="17799"/>
    <cellStyle name="Normal 5 12 3 2 6 2 2" xfId="17800"/>
    <cellStyle name="Normal 5 12 3 2 6 3" xfId="17801"/>
    <cellStyle name="Normal 5 12 3 2 6 4" xfId="17802"/>
    <cellStyle name="Normal 5 12 3 2 7" xfId="17803"/>
    <cellStyle name="Normal 5 12 3 2 7 2" xfId="17804"/>
    <cellStyle name="Normal 5 12 3 2 8" xfId="17805"/>
    <cellStyle name="Normal 5 12 3 2 9" xfId="17806"/>
    <cellStyle name="Normal 5 12 3 3" xfId="17807"/>
    <cellStyle name="Normal 5 12 3 3 2" xfId="17808"/>
    <cellStyle name="Normal 5 12 3 3 2 2" xfId="17809"/>
    <cellStyle name="Normal 5 12 3 3 2 2 2" xfId="17810"/>
    <cellStyle name="Normal 5 12 3 3 2 2 2 2" xfId="17811"/>
    <cellStyle name="Normal 5 12 3 3 2 2 3" xfId="17812"/>
    <cellStyle name="Normal 5 12 3 3 2 2 4" xfId="17813"/>
    <cellStyle name="Normal 5 12 3 3 2 3" xfId="17814"/>
    <cellStyle name="Normal 5 12 3 3 2 3 2" xfId="17815"/>
    <cellStyle name="Normal 5 12 3 3 2 3 2 2" xfId="17816"/>
    <cellStyle name="Normal 5 12 3 3 2 3 3" xfId="17817"/>
    <cellStyle name="Normal 5 12 3 3 2 3 4" xfId="17818"/>
    <cellStyle name="Normal 5 12 3 3 2 4" xfId="17819"/>
    <cellStyle name="Normal 5 12 3 3 2 4 2" xfId="17820"/>
    <cellStyle name="Normal 5 12 3 3 2 5" xfId="17821"/>
    <cellStyle name="Normal 5 12 3 3 2 6" xfId="17822"/>
    <cellStyle name="Normal 5 12 3 3 2 7" xfId="17823"/>
    <cellStyle name="Normal 5 12 3 3 3" xfId="17824"/>
    <cellStyle name="Normal 5 12 3 3 3 2" xfId="17825"/>
    <cellStyle name="Normal 5 12 3 3 3 2 2" xfId="17826"/>
    <cellStyle name="Normal 5 12 3 3 3 3" xfId="17827"/>
    <cellStyle name="Normal 5 12 3 3 3 4" xfId="17828"/>
    <cellStyle name="Normal 5 12 3 3 4" xfId="17829"/>
    <cellStyle name="Normal 5 12 3 3 4 2" xfId="17830"/>
    <cellStyle name="Normal 5 12 3 3 4 2 2" xfId="17831"/>
    <cellStyle name="Normal 5 12 3 3 4 3" xfId="17832"/>
    <cellStyle name="Normal 5 12 3 3 4 4" xfId="17833"/>
    <cellStyle name="Normal 5 12 3 3 5" xfId="17834"/>
    <cellStyle name="Normal 5 12 3 3 5 2" xfId="17835"/>
    <cellStyle name="Normal 5 12 3 3 6" xfId="17836"/>
    <cellStyle name="Normal 5 12 3 3 7" xfId="17837"/>
    <cellStyle name="Normal 5 12 3 3 8" xfId="17838"/>
    <cellStyle name="Normal 5 12 3 4" xfId="17839"/>
    <cellStyle name="Normal 5 12 3 4 2" xfId="17840"/>
    <cellStyle name="Normal 5 12 3 4 2 2" xfId="17841"/>
    <cellStyle name="Normal 5 12 3 4 2 2 2" xfId="17842"/>
    <cellStyle name="Normal 5 12 3 4 2 2 2 2" xfId="17843"/>
    <cellStyle name="Normal 5 12 3 4 2 2 3" xfId="17844"/>
    <cellStyle name="Normal 5 12 3 4 2 2 4" xfId="17845"/>
    <cellStyle name="Normal 5 12 3 4 2 3" xfId="17846"/>
    <cellStyle name="Normal 5 12 3 4 2 3 2" xfId="17847"/>
    <cellStyle name="Normal 5 12 3 4 2 3 2 2" xfId="17848"/>
    <cellStyle name="Normal 5 12 3 4 2 3 3" xfId="17849"/>
    <cellStyle name="Normal 5 12 3 4 2 3 4" xfId="17850"/>
    <cellStyle name="Normal 5 12 3 4 2 4" xfId="17851"/>
    <cellStyle name="Normal 5 12 3 4 2 4 2" xfId="17852"/>
    <cellStyle name="Normal 5 12 3 4 2 5" xfId="17853"/>
    <cellStyle name="Normal 5 12 3 4 2 6" xfId="17854"/>
    <cellStyle name="Normal 5 12 3 4 2 7" xfId="17855"/>
    <cellStyle name="Normal 5 12 3 4 3" xfId="17856"/>
    <cellStyle name="Normal 5 12 3 4 3 2" xfId="17857"/>
    <cellStyle name="Normal 5 12 3 4 3 2 2" xfId="17858"/>
    <cellStyle name="Normal 5 12 3 4 3 3" xfId="17859"/>
    <cellStyle name="Normal 5 12 3 4 3 4" xfId="17860"/>
    <cellStyle name="Normal 5 12 3 4 4" xfId="17861"/>
    <cellStyle name="Normal 5 12 3 4 4 2" xfId="17862"/>
    <cellStyle name="Normal 5 12 3 4 4 2 2" xfId="17863"/>
    <cellStyle name="Normal 5 12 3 4 4 3" xfId="17864"/>
    <cellStyle name="Normal 5 12 3 4 4 4" xfId="17865"/>
    <cellStyle name="Normal 5 12 3 4 5" xfId="17866"/>
    <cellStyle name="Normal 5 12 3 4 5 2" xfId="17867"/>
    <cellStyle name="Normal 5 12 3 4 6" xfId="17868"/>
    <cellStyle name="Normal 5 12 3 4 7" xfId="17869"/>
    <cellStyle name="Normal 5 12 3 4 8" xfId="17870"/>
    <cellStyle name="Normal 5 12 3 5" xfId="17871"/>
    <cellStyle name="Normal 5 12 3 5 2" xfId="17872"/>
    <cellStyle name="Normal 5 12 3 5 2 2" xfId="17873"/>
    <cellStyle name="Normal 5 12 3 5 2 2 2" xfId="17874"/>
    <cellStyle name="Normal 5 12 3 5 2 2 2 2" xfId="17875"/>
    <cellStyle name="Normal 5 12 3 5 2 2 3" xfId="17876"/>
    <cellStyle name="Normal 5 12 3 5 2 2 4" xfId="17877"/>
    <cellStyle name="Normal 5 12 3 5 2 3" xfId="17878"/>
    <cellStyle name="Normal 5 12 3 5 2 3 2" xfId="17879"/>
    <cellStyle name="Normal 5 12 3 5 2 4" xfId="17880"/>
    <cellStyle name="Normal 5 12 3 5 2 5" xfId="17881"/>
    <cellStyle name="Normal 5 12 3 5 2 6" xfId="17882"/>
    <cellStyle name="Normal 5 12 3 5 3" xfId="17883"/>
    <cellStyle name="Normal 5 12 3 5 3 2" xfId="17884"/>
    <cellStyle name="Normal 5 12 3 5 3 2 2" xfId="17885"/>
    <cellStyle name="Normal 5 12 3 5 3 3" xfId="17886"/>
    <cellStyle name="Normal 5 12 3 5 3 4" xfId="17887"/>
    <cellStyle name="Normal 5 12 3 5 4" xfId="17888"/>
    <cellStyle name="Normal 5 12 3 5 4 2" xfId="17889"/>
    <cellStyle name="Normal 5 12 3 5 4 2 2" xfId="17890"/>
    <cellStyle name="Normal 5 12 3 5 4 3" xfId="17891"/>
    <cellStyle name="Normal 5 12 3 5 4 4" xfId="17892"/>
    <cellStyle name="Normal 5 12 3 5 5" xfId="17893"/>
    <cellStyle name="Normal 5 12 3 5 5 2" xfId="17894"/>
    <cellStyle name="Normal 5 12 3 5 6" xfId="17895"/>
    <cellStyle name="Normal 5 12 3 5 7" xfId="17896"/>
    <cellStyle name="Normal 5 12 3 5 8" xfId="17897"/>
    <cellStyle name="Normal 5 12 3 6" xfId="17898"/>
    <cellStyle name="Normal 5 12 3 6 2" xfId="17899"/>
    <cellStyle name="Normal 5 12 3 6 2 2" xfId="17900"/>
    <cellStyle name="Normal 5 12 3 6 2 2 2" xfId="17901"/>
    <cellStyle name="Normal 5 12 3 6 2 2 2 2" xfId="17902"/>
    <cellStyle name="Normal 5 12 3 6 2 2 3" xfId="17903"/>
    <cellStyle name="Normal 5 12 3 6 2 2 4" xfId="17904"/>
    <cellStyle name="Normal 5 12 3 6 2 3" xfId="17905"/>
    <cellStyle name="Normal 5 12 3 6 2 3 2" xfId="17906"/>
    <cellStyle name="Normal 5 12 3 6 2 4" xfId="17907"/>
    <cellStyle name="Normal 5 12 3 6 2 5" xfId="17908"/>
    <cellStyle name="Normal 5 12 3 6 2 6" xfId="17909"/>
    <cellStyle name="Normal 5 12 3 6 3" xfId="17910"/>
    <cellStyle name="Normal 5 12 3 6 3 2" xfId="17911"/>
    <cellStyle name="Normal 5 12 3 6 3 2 2" xfId="17912"/>
    <cellStyle name="Normal 5 12 3 6 3 3" xfId="17913"/>
    <cellStyle name="Normal 5 12 3 6 3 4" xfId="17914"/>
    <cellStyle name="Normal 5 12 3 6 4" xfId="17915"/>
    <cellStyle name="Normal 5 12 3 6 4 2" xfId="17916"/>
    <cellStyle name="Normal 5 12 3 6 4 2 2" xfId="17917"/>
    <cellStyle name="Normal 5 12 3 6 4 3" xfId="17918"/>
    <cellStyle name="Normal 5 12 3 6 4 4" xfId="17919"/>
    <cellStyle name="Normal 5 12 3 6 5" xfId="17920"/>
    <cellStyle name="Normal 5 12 3 6 5 2" xfId="17921"/>
    <cellStyle name="Normal 5 12 3 6 6" xfId="17922"/>
    <cellStyle name="Normal 5 12 3 6 7" xfId="17923"/>
    <cellStyle name="Normal 5 12 3 6 8" xfId="17924"/>
    <cellStyle name="Normal 5 12 3 7" xfId="17925"/>
    <cellStyle name="Normal 5 12 3 7 2" xfId="17926"/>
    <cellStyle name="Normal 5 12 3 7 2 2" xfId="17927"/>
    <cellStyle name="Normal 5 12 3 7 2 2 2" xfId="17928"/>
    <cellStyle name="Normal 5 12 3 7 2 3" xfId="17929"/>
    <cellStyle name="Normal 5 12 3 7 2 4" xfId="17930"/>
    <cellStyle name="Normal 5 12 3 7 3" xfId="17931"/>
    <cellStyle name="Normal 5 12 3 7 3 2" xfId="17932"/>
    <cellStyle name="Normal 5 12 3 7 4" xfId="17933"/>
    <cellStyle name="Normal 5 12 3 7 5" xfId="17934"/>
    <cellStyle name="Normal 5 12 3 7 6" xfId="17935"/>
    <cellStyle name="Normal 5 12 3 8" xfId="17936"/>
    <cellStyle name="Normal 5 12 3 8 2" xfId="17937"/>
    <cellStyle name="Normal 5 12 3 8 2 2" xfId="17938"/>
    <cellStyle name="Normal 5 12 3 8 2 2 2" xfId="17939"/>
    <cellStyle name="Normal 5 12 3 8 2 3" xfId="17940"/>
    <cellStyle name="Normal 5 12 3 8 2 4" xfId="17941"/>
    <cellStyle name="Normal 5 12 3 8 3" xfId="17942"/>
    <cellStyle name="Normal 5 12 3 8 3 2" xfId="17943"/>
    <cellStyle name="Normal 5 12 3 8 4" xfId="17944"/>
    <cellStyle name="Normal 5 12 3 8 5" xfId="17945"/>
    <cellStyle name="Normal 5 12 3 8 6" xfId="17946"/>
    <cellStyle name="Normal 5 12 3 9" xfId="17947"/>
    <cellStyle name="Normal 5 12 3 9 2" xfId="17948"/>
    <cellStyle name="Normal 5 12 3 9 2 2" xfId="17949"/>
    <cellStyle name="Normal 5 12 3 9 3" xfId="17950"/>
    <cellStyle name="Normal 5 12 3 9 4" xfId="17951"/>
    <cellStyle name="Normal 5 12 3 9 5" xfId="17952"/>
    <cellStyle name="Normal 5 12 4" xfId="17953"/>
    <cellStyle name="Normal 5 12 4 10" xfId="17954"/>
    <cellStyle name="Normal 5 12 4 10 2" xfId="17955"/>
    <cellStyle name="Normal 5 12 4 11" xfId="17956"/>
    <cellStyle name="Normal 5 12 4 12" xfId="17957"/>
    <cellStyle name="Normal 5 12 4 13" xfId="17958"/>
    <cellStyle name="Normal 5 12 4 2" xfId="17959"/>
    <cellStyle name="Normal 5 12 4 2 2" xfId="17960"/>
    <cellStyle name="Normal 5 12 4 2 2 2" xfId="17961"/>
    <cellStyle name="Normal 5 12 4 2 2 2 2" xfId="17962"/>
    <cellStyle name="Normal 5 12 4 2 2 2 2 2" xfId="17963"/>
    <cellStyle name="Normal 5 12 4 2 2 2 3" xfId="17964"/>
    <cellStyle name="Normal 5 12 4 2 2 2 4" xfId="17965"/>
    <cellStyle name="Normal 5 12 4 2 2 3" xfId="17966"/>
    <cellStyle name="Normal 5 12 4 2 2 3 2" xfId="17967"/>
    <cellStyle name="Normal 5 12 4 2 2 3 2 2" xfId="17968"/>
    <cellStyle name="Normal 5 12 4 2 2 3 3" xfId="17969"/>
    <cellStyle name="Normal 5 12 4 2 2 3 4" xfId="17970"/>
    <cellStyle name="Normal 5 12 4 2 2 4" xfId="17971"/>
    <cellStyle name="Normal 5 12 4 2 2 4 2" xfId="17972"/>
    <cellStyle name="Normal 5 12 4 2 2 5" xfId="17973"/>
    <cellStyle name="Normal 5 12 4 2 2 6" xfId="17974"/>
    <cellStyle name="Normal 5 12 4 2 2 7" xfId="17975"/>
    <cellStyle name="Normal 5 12 4 2 3" xfId="17976"/>
    <cellStyle name="Normal 5 12 4 2 3 2" xfId="17977"/>
    <cellStyle name="Normal 5 12 4 2 3 2 2" xfId="17978"/>
    <cellStyle name="Normal 5 12 4 2 3 3" xfId="17979"/>
    <cellStyle name="Normal 5 12 4 2 3 4" xfId="17980"/>
    <cellStyle name="Normal 5 12 4 2 4" xfId="17981"/>
    <cellStyle name="Normal 5 12 4 2 4 2" xfId="17982"/>
    <cellStyle name="Normal 5 12 4 2 4 2 2" xfId="17983"/>
    <cellStyle name="Normal 5 12 4 2 4 3" xfId="17984"/>
    <cellStyle name="Normal 5 12 4 2 4 4" xfId="17985"/>
    <cellStyle name="Normal 5 12 4 2 5" xfId="17986"/>
    <cellStyle name="Normal 5 12 4 2 5 2" xfId="17987"/>
    <cellStyle name="Normal 5 12 4 2 6" xfId="17988"/>
    <cellStyle name="Normal 5 12 4 2 7" xfId="17989"/>
    <cellStyle name="Normal 5 12 4 2 8" xfId="17990"/>
    <cellStyle name="Normal 5 12 4 3" xfId="17991"/>
    <cellStyle name="Normal 5 12 4 3 2" xfId="17992"/>
    <cellStyle name="Normal 5 12 4 3 2 2" xfId="17993"/>
    <cellStyle name="Normal 5 12 4 3 2 2 2" xfId="17994"/>
    <cellStyle name="Normal 5 12 4 3 2 2 2 2" xfId="17995"/>
    <cellStyle name="Normal 5 12 4 3 2 2 3" xfId="17996"/>
    <cellStyle name="Normal 5 12 4 3 2 2 4" xfId="17997"/>
    <cellStyle name="Normal 5 12 4 3 2 3" xfId="17998"/>
    <cellStyle name="Normal 5 12 4 3 2 3 2" xfId="17999"/>
    <cellStyle name="Normal 5 12 4 3 2 3 2 2" xfId="18000"/>
    <cellStyle name="Normal 5 12 4 3 2 3 3" xfId="18001"/>
    <cellStyle name="Normal 5 12 4 3 2 3 4" xfId="18002"/>
    <cellStyle name="Normal 5 12 4 3 2 4" xfId="18003"/>
    <cellStyle name="Normal 5 12 4 3 2 4 2" xfId="18004"/>
    <cellStyle name="Normal 5 12 4 3 2 5" xfId="18005"/>
    <cellStyle name="Normal 5 12 4 3 2 6" xfId="18006"/>
    <cellStyle name="Normal 5 12 4 3 2 7" xfId="18007"/>
    <cellStyle name="Normal 5 12 4 3 3" xfId="18008"/>
    <cellStyle name="Normal 5 12 4 3 3 2" xfId="18009"/>
    <cellStyle name="Normal 5 12 4 3 3 2 2" xfId="18010"/>
    <cellStyle name="Normal 5 12 4 3 3 3" xfId="18011"/>
    <cellStyle name="Normal 5 12 4 3 3 4" xfId="18012"/>
    <cellStyle name="Normal 5 12 4 3 4" xfId="18013"/>
    <cellStyle name="Normal 5 12 4 3 4 2" xfId="18014"/>
    <cellStyle name="Normal 5 12 4 3 4 2 2" xfId="18015"/>
    <cellStyle name="Normal 5 12 4 3 4 3" xfId="18016"/>
    <cellStyle name="Normal 5 12 4 3 4 4" xfId="18017"/>
    <cellStyle name="Normal 5 12 4 3 5" xfId="18018"/>
    <cellStyle name="Normal 5 12 4 3 5 2" xfId="18019"/>
    <cellStyle name="Normal 5 12 4 3 6" xfId="18020"/>
    <cellStyle name="Normal 5 12 4 3 7" xfId="18021"/>
    <cellStyle name="Normal 5 12 4 3 8" xfId="18022"/>
    <cellStyle name="Normal 5 12 4 4" xfId="18023"/>
    <cellStyle name="Normal 5 12 4 4 2" xfId="18024"/>
    <cellStyle name="Normal 5 12 4 4 2 2" xfId="18025"/>
    <cellStyle name="Normal 5 12 4 4 2 2 2" xfId="18026"/>
    <cellStyle name="Normal 5 12 4 4 2 2 2 2" xfId="18027"/>
    <cellStyle name="Normal 5 12 4 4 2 2 3" xfId="18028"/>
    <cellStyle name="Normal 5 12 4 4 2 2 4" xfId="18029"/>
    <cellStyle name="Normal 5 12 4 4 2 3" xfId="18030"/>
    <cellStyle name="Normal 5 12 4 4 2 3 2" xfId="18031"/>
    <cellStyle name="Normal 5 12 4 4 2 4" xfId="18032"/>
    <cellStyle name="Normal 5 12 4 4 2 5" xfId="18033"/>
    <cellStyle name="Normal 5 12 4 4 2 6" xfId="18034"/>
    <cellStyle name="Normal 5 12 4 4 3" xfId="18035"/>
    <cellStyle name="Normal 5 12 4 4 3 2" xfId="18036"/>
    <cellStyle name="Normal 5 12 4 4 3 2 2" xfId="18037"/>
    <cellStyle name="Normal 5 12 4 4 3 3" xfId="18038"/>
    <cellStyle name="Normal 5 12 4 4 3 4" xfId="18039"/>
    <cellStyle name="Normal 5 12 4 4 4" xfId="18040"/>
    <cellStyle name="Normal 5 12 4 4 4 2" xfId="18041"/>
    <cellStyle name="Normal 5 12 4 4 4 2 2" xfId="18042"/>
    <cellStyle name="Normal 5 12 4 4 4 3" xfId="18043"/>
    <cellStyle name="Normal 5 12 4 4 4 4" xfId="18044"/>
    <cellStyle name="Normal 5 12 4 4 5" xfId="18045"/>
    <cellStyle name="Normal 5 12 4 4 5 2" xfId="18046"/>
    <cellStyle name="Normal 5 12 4 4 6" xfId="18047"/>
    <cellStyle name="Normal 5 12 4 4 7" xfId="18048"/>
    <cellStyle name="Normal 5 12 4 4 8" xfId="18049"/>
    <cellStyle name="Normal 5 12 4 5" xfId="18050"/>
    <cellStyle name="Normal 5 12 4 5 2" xfId="18051"/>
    <cellStyle name="Normal 5 12 4 5 2 2" xfId="18052"/>
    <cellStyle name="Normal 5 12 4 5 2 2 2" xfId="18053"/>
    <cellStyle name="Normal 5 12 4 5 2 2 2 2" xfId="18054"/>
    <cellStyle name="Normal 5 12 4 5 2 2 3" xfId="18055"/>
    <cellStyle name="Normal 5 12 4 5 2 2 4" xfId="18056"/>
    <cellStyle name="Normal 5 12 4 5 2 3" xfId="18057"/>
    <cellStyle name="Normal 5 12 4 5 2 3 2" xfId="18058"/>
    <cellStyle name="Normal 5 12 4 5 2 4" xfId="18059"/>
    <cellStyle name="Normal 5 12 4 5 2 5" xfId="18060"/>
    <cellStyle name="Normal 5 12 4 5 2 6" xfId="18061"/>
    <cellStyle name="Normal 5 12 4 5 3" xfId="18062"/>
    <cellStyle name="Normal 5 12 4 5 3 2" xfId="18063"/>
    <cellStyle name="Normal 5 12 4 5 3 2 2" xfId="18064"/>
    <cellStyle name="Normal 5 12 4 5 3 3" xfId="18065"/>
    <cellStyle name="Normal 5 12 4 5 3 4" xfId="18066"/>
    <cellStyle name="Normal 5 12 4 5 4" xfId="18067"/>
    <cellStyle name="Normal 5 12 4 5 4 2" xfId="18068"/>
    <cellStyle name="Normal 5 12 4 5 4 2 2" xfId="18069"/>
    <cellStyle name="Normal 5 12 4 5 4 3" xfId="18070"/>
    <cellStyle name="Normal 5 12 4 5 4 4" xfId="18071"/>
    <cellStyle name="Normal 5 12 4 5 5" xfId="18072"/>
    <cellStyle name="Normal 5 12 4 5 5 2" xfId="18073"/>
    <cellStyle name="Normal 5 12 4 5 6" xfId="18074"/>
    <cellStyle name="Normal 5 12 4 5 7" xfId="18075"/>
    <cellStyle name="Normal 5 12 4 5 8" xfId="18076"/>
    <cellStyle name="Normal 5 12 4 6" xfId="18077"/>
    <cellStyle name="Normal 5 12 4 6 2" xfId="18078"/>
    <cellStyle name="Normal 5 12 4 6 2 2" xfId="18079"/>
    <cellStyle name="Normal 5 12 4 6 2 2 2" xfId="18080"/>
    <cellStyle name="Normal 5 12 4 6 2 3" xfId="18081"/>
    <cellStyle name="Normal 5 12 4 6 2 4" xfId="18082"/>
    <cellStyle name="Normal 5 12 4 6 3" xfId="18083"/>
    <cellStyle name="Normal 5 12 4 6 3 2" xfId="18084"/>
    <cellStyle name="Normal 5 12 4 6 4" xfId="18085"/>
    <cellStyle name="Normal 5 12 4 6 5" xfId="18086"/>
    <cellStyle name="Normal 5 12 4 6 6" xfId="18087"/>
    <cellStyle name="Normal 5 12 4 7" xfId="18088"/>
    <cellStyle name="Normal 5 12 4 7 2" xfId="18089"/>
    <cellStyle name="Normal 5 12 4 7 2 2" xfId="18090"/>
    <cellStyle name="Normal 5 12 4 7 2 2 2" xfId="18091"/>
    <cellStyle name="Normal 5 12 4 7 2 3" xfId="18092"/>
    <cellStyle name="Normal 5 12 4 7 2 4" xfId="18093"/>
    <cellStyle name="Normal 5 12 4 7 3" xfId="18094"/>
    <cellStyle name="Normal 5 12 4 7 3 2" xfId="18095"/>
    <cellStyle name="Normal 5 12 4 7 4" xfId="18096"/>
    <cellStyle name="Normal 5 12 4 7 5" xfId="18097"/>
    <cellStyle name="Normal 5 12 4 7 6" xfId="18098"/>
    <cellStyle name="Normal 5 12 4 8" xfId="18099"/>
    <cellStyle name="Normal 5 12 4 8 2" xfId="18100"/>
    <cellStyle name="Normal 5 12 4 8 2 2" xfId="18101"/>
    <cellStyle name="Normal 5 12 4 8 3" xfId="18102"/>
    <cellStyle name="Normal 5 12 4 8 4" xfId="18103"/>
    <cellStyle name="Normal 5 12 4 8 5" xfId="18104"/>
    <cellStyle name="Normal 5 12 4 9" xfId="18105"/>
    <cellStyle name="Normal 5 12 4 9 2" xfId="18106"/>
    <cellStyle name="Normal 5 12 4 9 2 2" xfId="18107"/>
    <cellStyle name="Normal 5 12 4 9 3" xfId="18108"/>
    <cellStyle name="Normal 5 12 4 9 4" xfId="18109"/>
    <cellStyle name="Normal 5 12 5" xfId="18110"/>
    <cellStyle name="Normal 5 12 5 2" xfId="18111"/>
    <cellStyle name="Normal 5 12 5 2 2" xfId="18112"/>
    <cellStyle name="Normal 5 12 5 2 2 2" xfId="18113"/>
    <cellStyle name="Normal 5 12 5 2 2 2 2" xfId="18114"/>
    <cellStyle name="Normal 5 12 5 2 2 3" xfId="18115"/>
    <cellStyle name="Normal 5 12 5 2 2 4" xfId="18116"/>
    <cellStyle name="Normal 5 12 5 2 3" xfId="18117"/>
    <cellStyle name="Normal 5 12 5 2 3 2" xfId="18118"/>
    <cellStyle name="Normal 5 12 5 2 3 2 2" xfId="18119"/>
    <cellStyle name="Normal 5 12 5 2 3 3" xfId="18120"/>
    <cellStyle name="Normal 5 12 5 2 3 4" xfId="18121"/>
    <cellStyle name="Normal 5 12 5 2 4" xfId="18122"/>
    <cellStyle name="Normal 5 12 5 2 4 2" xfId="18123"/>
    <cellStyle name="Normal 5 12 5 2 5" xfId="18124"/>
    <cellStyle name="Normal 5 12 5 2 6" xfId="18125"/>
    <cellStyle name="Normal 5 12 5 2 7" xfId="18126"/>
    <cellStyle name="Normal 5 12 5 3" xfId="18127"/>
    <cellStyle name="Normal 5 12 5 3 2" xfId="18128"/>
    <cellStyle name="Normal 5 12 5 3 2 2" xfId="18129"/>
    <cellStyle name="Normal 5 12 5 3 3" xfId="18130"/>
    <cellStyle name="Normal 5 12 5 3 4" xfId="18131"/>
    <cellStyle name="Normal 5 12 5 4" xfId="18132"/>
    <cellStyle name="Normal 5 12 5 4 2" xfId="18133"/>
    <cellStyle name="Normal 5 12 5 4 2 2" xfId="18134"/>
    <cellStyle name="Normal 5 12 5 4 3" xfId="18135"/>
    <cellStyle name="Normal 5 12 5 4 4" xfId="18136"/>
    <cellStyle name="Normal 5 12 5 5" xfId="18137"/>
    <cellStyle name="Normal 5 12 5 5 2" xfId="18138"/>
    <cellStyle name="Normal 5 12 5 6" xfId="18139"/>
    <cellStyle name="Normal 5 12 5 7" xfId="18140"/>
    <cellStyle name="Normal 5 12 5 8" xfId="18141"/>
    <cellStyle name="Normal 5 12 6" xfId="18142"/>
    <cellStyle name="Normal 5 12 6 2" xfId="18143"/>
    <cellStyle name="Normal 5 12 6 2 2" xfId="18144"/>
    <cellStyle name="Normal 5 12 6 2 2 2" xfId="18145"/>
    <cellStyle name="Normal 5 12 6 2 2 2 2" xfId="18146"/>
    <cellStyle name="Normal 5 12 6 2 2 3" xfId="18147"/>
    <cellStyle name="Normal 5 12 6 2 2 4" xfId="18148"/>
    <cellStyle name="Normal 5 12 6 2 3" xfId="18149"/>
    <cellStyle name="Normal 5 12 6 2 3 2" xfId="18150"/>
    <cellStyle name="Normal 5 12 6 2 3 2 2" xfId="18151"/>
    <cellStyle name="Normal 5 12 6 2 3 3" xfId="18152"/>
    <cellStyle name="Normal 5 12 6 2 3 4" xfId="18153"/>
    <cellStyle name="Normal 5 12 6 2 4" xfId="18154"/>
    <cellStyle name="Normal 5 12 6 2 4 2" xfId="18155"/>
    <cellStyle name="Normal 5 12 6 2 5" xfId="18156"/>
    <cellStyle name="Normal 5 12 6 2 6" xfId="18157"/>
    <cellStyle name="Normal 5 12 6 2 7" xfId="18158"/>
    <cellStyle name="Normal 5 12 6 3" xfId="18159"/>
    <cellStyle name="Normal 5 12 6 3 2" xfId="18160"/>
    <cellStyle name="Normal 5 12 6 3 2 2" xfId="18161"/>
    <cellStyle name="Normal 5 12 6 3 3" xfId="18162"/>
    <cellStyle name="Normal 5 12 6 3 4" xfId="18163"/>
    <cellStyle name="Normal 5 12 6 4" xfId="18164"/>
    <cellStyle name="Normal 5 12 6 4 2" xfId="18165"/>
    <cellStyle name="Normal 5 12 6 4 2 2" xfId="18166"/>
    <cellStyle name="Normal 5 12 6 4 3" xfId="18167"/>
    <cellStyle name="Normal 5 12 6 4 4" xfId="18168"/>
    <cellStyle name="Normal 5 12 6 5" xfId="18169"/>
    <cellStyle name="Normal 5 12 6 5 2" xfId="18170"/>
    <cellStyle name="Normal 5 12 6 6" xfId="18171"/>
    <cellStyle name="Normal 5 12 6 7" xfId="18172"/>
    <cellStyle name="Normal 5 12 6 8" xfId="18173"/>
    <cellStyle name="Normal 5 12 7" xfId="18174"/>
    <cellStyle name="Normal 5 12 7 2" xfId="18175"/>
    <cellStyle name="Normal 5 12 7 2 2" xfId="18176"/>
    <cellStyle name="Normal 5 12 7 2 2 2" xfId="18177"/>
    <cellStyle name="Normal 5 12 7 2 2 2 2" xfId="18178"/>
    <cellStyle name="Normal 5 12 7 2 2 3" xfId="18179"/>
    <cellStyle name="Normal 5 12 7 2 2 4" xfId="18180"/>
    <cellStyle name="Normal 5 12 7 2 3" xfId="18181"/>
    <cellStyle name="Normal 5 12 7 2 3 2" xfId="18182"/>
    <cellStyle name="Normal 5 12 7 2 4" xfId="18183"/>
    <cellStyle name="Normal 5 12 7 2 5" xfId="18184"/>
    <cellStyle name="Normal 5 12 7 2 6" xfId="18185"/>
    <cellStyle name="Normal 5 12 7 3" xfId="18186"/>
    <cellStyle name="Normal 5 12 7 3 2" xfId="18187"/>
    <cellStyle name="Normal 5 12 7 3 2 2" xfId="18188"/>
    <cellStyle name="Normal 5 12 7 3 3" xfId="18189"/>
    <cellStyle name="Normal 5 12 7 3 4" xfId="18190"/>
    <cellStyle name="Normal 5 12 7 4" xfId="18191"/>
    <cellStyle name="Normal 5 12 7 4 2" xfId="18192"/>
    <cellStyle name="Normal 5 12 7 4 2 2" xfId="18193"/>
    <cellStyle name="Normal 5 12 7 4 3" xfId="18194"/>
    <cellStyle name="Normal 5 12 7 4 4" xfId="18195"/>
    <cellStyle name="Normal 5 12 7 5" xfId="18196"/>
    <cellStyle name="Normal 5 12 7 5 2" xfId="18197"/>
    <cellStyle name="Normal 5 12 7 6" xfId="18198"/>
    <cellStyle name="Normal 5 12 7 7" xfId="18199"/>
    <cellStyle name="Normal 5 12 7 8" xfId="18200"/>
    <cellStyle name="Normal 5 12 8" xfId="18201"/>
    <cellStyle name="Normal 5 12 8 2" xfId="18202"/>
    <cellStyle name="Normal 5 12 8 2 2" xfId="18203"/>
    <cellStyle name="Normal 5 12 8 2 2 2" xfId="18204"/>
    <cellStyle name="Normal 5 12 8 2 2 2 2" xfId="18205"/>
    <cellStyle name="Normal 5 12 8 2 2 3" xfId="18206"/>
    <cellStyle name="Normal 5 12 8 2 2 4" xfId="18207"/>
    <cellStyle name="Normal 5 12 8 2 3" xfId="18208"/>
    <cellStyle name="Normal 5 12 8 2 3 2" xfId="18209"/>
    <cellStyle name="Normal 5 12 8 2 4" xfId="18210"/>
    <cellStyle name="Normal 5 12 8 2 5" xfId="18211"/>
    <cellStyle name="Normal 5 12 8 2 6" xfId="18212"/>
    <cellStyle name="Normal 5 12 8 3" xfId="18213"/>
    <cellStyle name="Normal 5 12 8 3 2" xfId="18214"/>
    <cellStyle name="Normal 5 12 8 3 2 2" xfId="18215"/>
    <cellStyle name="Normal 5 12 8 3 3" xfId="18216"/>
    <cellStyle name="Normal 5 12 8 3 4" xfId="18217"/>
    <cellStyle name="Normal 5 12 8 4" xfId="18218"/>
    <cellStyle name="Normal 5 12 8 4 2" xfId="18219"/>
    <cellStyle name="Normal 5 12 8 4 2 2" xfId="18220"/>
    <cellStyle name="Normal 5 12 8 4 3" xfId="18221"/>
    <cellStyle name="Normal 5 12 8 4 4" xfId="18222"/>
    <cellStyle name="Normal 5 12 8 5" xfId="18223"/>
    <cellStyle name="Normal 5 12 8 5 2" xfId="18224"/>
    <cellStyle name="Normal 5 12 8 6" xfId="18225"/>
    <cellStyle name="Normal 5 12 8 7" xfId="18226"/>
    <cellStyle name="Normal 5 12 8 8" xfId="18227"/>
    <cellStyle name="Normal 5 12 9" xfId="18228"/>
    <cellStyle name="Normal 5 12 9 2" xfId="18229"/>
    <cellStyle name="Normal 5 12 9 2 2" xfId="18230"/>
    <cellStyle name="Normal 5 12 9 2 2 2" xfId="18231"/>
    <cellStyle name="Normal 5 12 9 2 3" xfId="18232"/>
    <cellStyle name="Normal 5 12 9 2 4" xfId="18233"/>
    <cellStyle name="Normal 5 12 9 3" xfId="18234"/>
    <cellStyle name="Normal 5 12 9 3 2" xfId="18235"/>
    <cellStyle name="Normal 5 12 9 4" xfId="18236"/>
    <cellStyle name="Normal 5 12 9 5" xfId="18237"/>
    <cellStyle name="Normal 5 12 9 6" xfId="18238"/>
    <cellStyle name="Normal 5 13" xfId="18239"/>
    <cellStyle name="Normal 5 13 10" xfId="18240"/>
    <cellStyle name="Normal 5 13 10 2" xfId="18241"/>
    <cellStyle name="Normal 5 13 10 2 2" xfId="18242"/>
    <cellStyle name="Normal 5 13 10 2 2 2" xfId="18243"/>
    <cellStyle name="Normal 5 13 10 2 3" xfId="18244"/>
    <cellStyle name="Normal 5 13 10 2 4" xfId="18245"/>
    <cellStyle name="Normal 5 13 10 3" xfId="18246"/>
    <cellStyle name="Normal 5 13 10 3 2" xfId="18247"/>
    <cellStyle name="Normal 5 13 10 4" xfId="18248"/>
    <cellStyle name="Normal 5 13 10 5" xfId="18249"/>
    <cellStyle name="Normal 5 13 10 6" xfId="18250"/>
    <cellStyle name="Normal 5 13 11" xfId="18251"/>
    <cellStyle name="Normal 5 13 11 2" xfId="18252"/>
    <cellStyle name="Normal 5 13 11 2 2" xfId="18253"/>
    <cellStyle name="Normal 5 13 11 3" xfId="18254"/>
    <cellStyle name="Normal 5 13 11 4" xfId="18255"/>
    <cellStyle name="Normal 5 13 11 5" xfId="18256"/>
    <cellStyle name="Normal 5 13 12" xfId="18257"/>
    <cellStyle name="Normal 5 13 12 2" xfId="18258"/>
    <cellStyle name="Normal 5 13 12 2 2" xfId="18259"/>
    <cellStyle name="Normal 5 13 12 3" xfId="18260"/>
    <cellStyle name="Normal 5 13 12 4" xfId="18261"/>
    <cellStyle name="Normal 5 13 13" xfId="18262"/>
    <cellStyle name="Normal 5 13 13 2" xfId="18263"/>
    <cellStyle name="Normal 5 13 14" xfId="18264"/>
    <cellStyle name="Normal 5 13 15" xfId="18265"/>
    <cellStyle name="Normal 5 13 16" xfId="18266"/>
    <cellStyle name="Normal 5 13 17" xfId="18267"/>
    <cellStyle name="Normal 5 13 2" xfId="18268"/>
    <cellStyle name="Normal 5 13 2 10" xfId="18269"/>
    <cellStyle name="Normal 5 13 2 10 2" xfId="18270"/>
    <cellStyle name="Normal 5 13 2 10 2 2" xfId="18271"/>
    <cellStyle name="Normal 5 13 2 10 3" xfId="18272"/>
    <cellStyle name="Normal 5 13 2 10 4" xfId="18273"/>
    <cellStyle name="Normal 5 13 2 11" xfId="18274"/>
    <cellStyle name="Normal 5 13 2 11 2" xfId="18275"/>
    <cellStyle name="Normal 5 13 2 12" xfId="18276"/>
    <cellStyle name="Normal 5 13 2 13" xfId="18277"/>
    <cellStyle name="Normal 5 13 2 14" xfId="18278"/>
    <cellStyle name="Normal 5 13 2 2" xfId="18279"/>
    <cellStyle name="Normal 5 13 2 2 10" xfId="18280"/>
    <cellStyle name="Normal 5 13 2 2 2" xfId="18281"/>
    <cellStyle name="Normal 5 13 2 2 2 2" xfId="18282"/>
    <cellStyle name="Normal 5 13 2 2 2 2 2" xfId="18283"/>
    <cellStyle name="Normal 5 13 2 2 2 2 2 2" xfId="18284"/>
    <cellStyle name="Normal 5 13 2 2 2 2 3" xfId="18285"/>
    <cellStyle name="Normal 5 13 2 2 2 2 4" xfId="18286"/>
    <cellStyle name="Normal 5 13 2 2 2 3" xfId="18287"/>
    <cellStyle name="Normal 5 13 2 2 2 3 2" xfId="18288"/>
    <cellStyle name="Normal 5 13 2 2 2 3 2 2" xfId="18289"/>
    <cellStyle name="Normal 5 13 2 2 2 3 3" xfId="18290"/>
    <cellStyle name="Normal 5 13 2 2 2 3 4" xfId="18291"/>
    <cellStyle name="Normal 5 13 2 2 2 4" xfId="18292"/>
    <cellStyle name="Normal 5 13 2 2 2 4 2" xfId="18293"/>
    <cellStyle name="Normal 5 13 2 2 2 5" xfId="18294"/>
    <cellStyle name="Normal 5 13 2 2 2 6" xfId="18295"/>
    <cellStyle name="Normal 5 13 2 2 2 7" xfId="18296"/>
    <cellStyle name="Normal 5 13 2 2 3" xfId="18297"/>
    <cellStyle name="Normal 5 13 2 2 3 2" xfId="18298"/>
    <cellStyle name="Normal 5 13 2 2 3 2 2" xfId="18299"/>
    <cellStyle name="Normal 5 13 2 2 3 3" xfId="18300"/>
    <cellStyle name="Normal 5 13 2 2 3 4" xfId="18301"/>
    <cellStyle name="Normal 5 13 2 2 4" xfId="18302"/>
    <cellStyle name="Normal 5 13 2 2 4 2" xfId="18303"/>
    <cellStyle name="Normal 5 13 2 2 4 2 2" xfId="18304"/>
    <cellStyle name="Normal 5 13 2 2 4 3" xfId="18305"/>
    <cellStyle name="Normal 5 13 2 2 4 4" xfId="18306"/>
    <cellStyle name="Normal 5 13 2 2 5" xfId="18307"/>
    <cellStyle name="Normal 5 13 2 2 5 2" xfId="18308"/>
    <cellStyle name="Normal 5 13 2 2 5 2 2" xfId="18309"/>
    <cellStyle name="Normal 5 13 2 2 5 3" xfId="18310"/>
    <cellStyle name="Normal 5 13 2 2 5 4" xfId="18311"/>
    <cellStyle name="Normal 5 13 2 2 6" xfId="18312"/>
    <cellStyle name="Normal 5 13 2 2 6 2" xfId="18313"/>
    <cellStyle name="Normal 5 13 2 2 6 2 2" xfId="18314"/>
    <cellStyle name="Normal 5 13 2 2 6 3" xfId="18315"/>
    <cellStyle name="Normal 5 13 2 2 6 4" xfId="18316"/>
    <cellStyle name="Normal 5 13 2 2 7" xfId="18317"/>
    <cellStyle name="Normal 5 13 2 2 7 2" xfId="18318"/>
    <cellStyle name="Normal 5 13 2 2 8" xfId="18319"/>
    <cellStyle name="Normal 5 13 2 2 9" xfId="18320"/>
    <cellStyle name="Normal 5 13 2 3" xfId="18321"/>
    <cellStyle name="Normal 5 13 2 3 2" xfId="18322"/>
    <cellStyle name="Normal 5 13 2 3 2 2" xfId="18323"/>
    <cellStyle name="Normal 5 13 2 3 2 2 2" xfId="18324"/>
    <cellStyle name="Normal 5 13 2 3 2 2 2 2" xfId="18325"/>
    <cellStyle name="Normal 5 13 2 3 2 2 3" xfId="18326"/>
    <cellStyle name="Normal 5 13 2 3 2 2 4" xfId="18327"/>
    <cellStyle name="Normal 5 13 2 3 2 3" xfId="18328"/>
    <cellStyle name="Normal 5 13 2 3 2 3 2" xfId="18329"/>
    <cellStyle name="Normal 5 13 2 3 2 3 2 2" xfId="18330"/>
    <cellStyle name="Normal 5 13 2 3 2 3 3" xfId="18331"/>
    <cellStyle name="Normal 5 13 2 3 2 3 4" xfId="18332"/>
    <cellStyle name="Normal 5 13 2 3 2 4" xfId="18333"/>
    <cellStyle name="Normal 5 13 2 3 2 4 2" xfId="18334"/>
    <cellStyle name="Normal 5 13 2 3 2 5" xfId="18335"/>
    <cellStyle name="Normal 5 13 2 3 2 6" xfId="18336"/>
    <cellStyle name="Normal 5 13 2 3 2 7" xfId="18337"/>
    <cellStyle name="Normal 5 13 2 3 3" xfId="18338"/>
    <cellStyle name="Normal 5 13 2 3 3 2" xfId="18339"/>
    <cellStyle name="Normal 5 13 2 3 3 2 2" xfId="18340"/>
    <cellStyle name="Normal 5 13 2 3 3 3" xfId="18341"/>
    <cellStyle name="Normal 5 13 2 3 3 4" xfId="18342"/>
    <cellStyle name="Normal 5 13 2 3 4" xfId="18343"/>
    <cellStyle name="Normal 5 13 2 3 4 2" xfId="18344"/>
    <cellStyle name="Normal 5 13 2 3 4 2 2" xfId="18345"/>
    <cellStyle name="Normal 5 13 2 3 4 3" xfId="18346"/>
    <cellStyle name="Normal 5 13 2 3 4 4" xfId="18347"/>
    <cellStyle name="Normal 5 13 2 3 5" xfId="18348"/>
    <cellStyle name="Normal 5 13 2 3 5 2" xfId="18349"/>
    <cellStyle name="Normal 5 13 2 3 6" xfId="18350"/>
    <cellStyle name="Normal 5 13 2 3 7" xfId="18351"/>
    <cellStyle name="Normal 5 13 2 3 8" xfId="18352"/>
    <cellStyle name="Normal 5 13 2 4" xfId="18353"/>
    <cellStyle name="Normal 5 13 2 4 2" xfId="18354"/>
    <cellStyle name="Normal 5 13 2 4 2 2" xfId="18355"/>
    <cellStyle name="Normal 5 13 2 4 2 2 2" xfId="18356"/>
    <cellStyle name="Normal 5 13 2 4 2 2 2 2" xfId="18357"/>
    <cellStyle name="Normal 5 13 2 4 2 2 3" xfId="18358"/>
    <cellStyle name="Normal 5 13 2 4 2 2 4" xfId="18359"/>
    <cellStyle name="Normal 5 13 2 4 2 3" xfId="18360"/>
    <cellStyle name="Normal 5 13 2 4 2 3 2" xfId="18361"/>
    <cellStyle name="Normal 5 13 2 4 2 3 2 2" xfId="18362"/>
    <cellStyle name="Normal 5 13 2 4 2 3 3" xfId="18363"/>
    <cellStyle name="Normal 5 13 2 4 2 3 4" xfId="18364"/>
    <cellStyle name="Normal 5 13 2 4 2 4" xfId="18365"/>
    <cellStyle name="Normal 5 13 2 4 2 4 2" xfId="18366"/>
    <cellStyle name="Normal 5 13 2 4 2 5" xfId="18367"/>
    <cellStyle name="Normal 5 13 2 4 2 6" xfId="18368"/>
    <cellStyle name="Normal 5 13 2 4 2 7" xfId="18369"/>
    <cellStyle name="Normal 5 13 2 4 3" xfId="18370"/>
    <cellStyle name="Normal 5 13 2 4 3 2" xfId="18371"/>
    <cellStyle name="Normal 5 13 2 4 3 2 2" xfId="18372"/>
    <cellStyle name="Normal 5 13 2 4 3 3" xfId="18373"/>
    <cellStyle name="Normal 5 13 2 4 3 4" xfId="18374"/>
    <cellStyle name="Normal 5 13 2 4 4" xfId="18375"/>
    <cellStyle name="Normal 5 13 2 4 4 2" xfId="18376"/>
    <cellStyle name="Normal 5 13 2 4 4 2 2" xfId="18377"/>
    <cellStyle name="Normal 5 13 2 4 4 3" xfId="18378"/>
    <cellStyle name="Normal 5 13 2 4 4 4" xfId="18379"/>
    <cellStyle name="Normal 5 13 2 4 5" xfId="18380"/>
    <cellStyle name="Normal 5 13 2 4 5 2" xfId="18381"/>
    <cellStyle name="Normal 5 13 2 4 6" xfId="18382"/>
    <cellStyle name="Normal 5 13 2 4 7" xfId="18383"/>
    <cellStyle name="Normal 5 13 2 4 8" xfId="18384"/>
    <cellStyle name="Normal 5 13 2 5" xfId="18385"/>
    <cellStyle name="Normal 5 13 2 5 2" xfId="18386"/>
    <cellStyle name="Normal 5 13 2 5 2 2" xfId="18387"/>
    <cellStyle name="Normal 5 13 2 5 2 2 2" xfId="18388"/>
    <cellStyle name="Normal 5 13 2 5 2 2 2 2" xfId="18389"/>
    <cellStyle name="Normal 5 13 2 5 2 2 3" xfId="18390"/>
    <cellStyle name="Normal 5 13 2 5 2 2 4" xfId="18391"/>
    <cellStyle name="Normal 5 13 2 5 2 3" xfId="18392"/>
    <cellStyle name="Normal 5 13 2 5 2 3 2" xfId="18393"/>
    <cellStyle name="Normal 5 13 2 5 2 4" xfId="18394"/>
    <cellStyle name="Normal 5 13 2 5 2 5" xfId="18395"/>
    <cellStyle name="Normal 5 13 2 5 2 6" xfId="18396"/>
    <cellStyle name="Normal 5 13 2 5 3" xfId="18397"/>
    <cellStyle name="Normal 5 13 2 5 3 2" xfId="18398"/>
    <cellStyle name="Normal 5 13 2 5 3 2 2" xfId="18399"/>
    <cellStyle name="Normal 5 13 2 5 3 3" xfId="18400"/>
    <cellStyle name="Normal 5 13 2 5 3 4" xfId="18401"/>
    <cellStyle name="Normal 5 13 2 5 4" xfId="18402"/>
    <cellStyle name="Normal 5 13 2 5 4 2" xfId="18403"/>
    <cellStyle name="Normal 5 13 2 5 4 2 2" xfId="18404"/>
    <cellStyle name="Normal 5 13 2 5 4 3" xfId="18405"/>
    <cellStyle name="Normal 5 13 2 5 4 4" xfId="18406"/>
    <cellStyle name="Normal 5 13 2 5 5" xfId="18407"/>
    <cellStyle name="Normal 5 13 2 5 5 2" xfId="18408"/>
    <cellStyle name="Normal 5 13 2 5 6" xfId="18409"/>
    <cellStyle name="Normal 5 13 2 5 7" xfId="18410"/>
    <cellStyle name="Normal 5 13 2 5 8" xfId="18411"/>
    <cellStyle name="Normal 5 13 2 6" xfId="18412"/>
    <cellStyle name="Normal 5 13 2 6 2" xfId="18413"/>
    <cellStyle name="Normal 5 13 2 6 2 2" xfId="18414"/>
    <cellStyle name="Normal 5 13 2 6 2 2 2" xfId="18415"/>
    <cellStyle name="Normal 5 13 2 6 2 2 2 2" xfId="18416"/>
    <cellStyle name="Normal 5 13 2 6 2 2 3" xfId="18417"/>
    <cellStyle name="Normal 5 13 2 6 2 2 4" xfId="18418"/>
    <cellStyle name="Normal 5 13 2 6 2 3" xfId="18419"/>
    <cellStyle name="Normal 5 13 2 6 2 3 2" xfId="18420"/>
    <cellStyle name="Normal 5 13 2 6 2 4" xfId="18421"/>
    <cellStyle name="Normal 5 13 2 6 2 5" xfId="18422"/>
    <cellStyle name="Normal 5 13 2 6 2 6" xfId="18423"/>
    <cellStyle name="Normal 5 13 2 6 3" xfId="18424"/>
    <cellStyle name="Normal 5 13 2 6 3 2" xfId="18425"/>
    <cellStyle name="Normal 5 13 2 6 3 2 2" xfId="18426"/>
    <cellStyle name="Normal 5 13 2 6 3 3" xfId="18427"/>
    <cellStyle name="Normal 5 13 2 6 3 4" xfId="18428"/>
    <cellStyle name="Normal 5 13 2 6 4" xfId="18429"/>
    <cellStyle name="Normal 5 13 2 6 4 2" xfId="18430"/>
    <cellStyle name="Normal 5 13 2 6 4 2 2" xfId="18431"/>
    <cellStyle name="Normal 5 13 2 6 4 3" xfId="18432"/>
    <cellStyle name="Normal 5 13 2 6 4 4" xfId="18433"/>
    <cellStyle name="Normal 5 13 2 6 5" xfId="18434"/>
    <cellStyle name="Normal 5 13 2 6 5 2" xfId="18435"/>
    <cellStyle name="Normal 5 13 2 6 6" xfId="18436"/>
    <cellStyle name="Normal 5 13 2 6 7" xfId="18437"/>
    <cellStyle name="Normal 5 13 2 6 8" xfId="18438"/>
    <cellStyle name="Normal 5 13 2 7" xfId="18439"/>
    <cellStyle name="Normal 5 13 2 7 2" xfId="18440"/>
    <cellStyle name="Normal 5 13 2 7 2 2" xfId="18441"/>
    <cellStyle name="Normal 5 13 2 7 2 2 2" xfId="18442"/>
    <cellStyle name="Normal 5 13 2 7 2 3" xfId="18443"/>
    <cellStyle name="Normal 5 13 2 7 2 4" xfId="18444"/>
    <cellStyle name="Normal 5 13 2 7 3" xfId="18445"/>
    <cellStyle name="Normal 5 13 2 7 3 2" xfId="18446"/>
    <cellStyle name="Normal 5 13 2 7 4" xfId="18447"/>
    <cellStyle name="Normal 5 13 2 7 5" xfId="18448"/>
    <cellStyle name="Normal 5 13 2 7 6" xfId="18449"/>
    <cellStyle name="Normal 5 13 2 8" xfId="18450"/>
    <cellStyle name="Normal 5 13 2 8 2" xfId="18451"/>
    <cellStyle name="Normal 5 13 2 8 2 2" xfId="18452"/>
    <cellStyle name="Normal 5 13 2 8 2 2 2" xfId="18453"/>
    <cellStyle name="Normal 5 13 2 8 2 3" xfId="18454"/>
    <cellStyle name="Normal 5 13 2 8 2 4" xfId="18455"/>
    <cellStyle name="Normal 5 13 2 8 3" xfId="18456"/>
    <cellStyle name="Normal 5 13 2 8 3 2" xfId="18457"/>
    <cellStyle name="Normal 5 13 2 8 4" xfId="18458"/>
    <cellStyle name="Normal 5 13 2 8 5" xfId="18459"/>
    <cellStyle name="Normal 5 13 2 8 6" xfId="18460"/>
    <cellStyle name="Normal 5 13 2 9" xfId="18461"/>
    <cellStyle name="Normal 5 13 2 9 2" xfId="18462"/>
    <cellStyle name="Normal 5 13 2 9 2 2" xfId="18463"/>
    <cellStyle name="Normal 5 13 2 9 3" xfId="18464"/>
    <cellStyle name="Normal 5 13 2 9 4" xfId="18465"/>
    <cellStyle name="Normal 5 13 2 9 5" xfId="18466"/>
    <cellStyle name="Normal 5 13 3" xfId="18467"/>
    <cellStyle name="Normal 5 13 3 10" xfId="18468"/>
    <cellStyle name="Normal 5 13 3 10 2" xfId="18469"/>
    <cellStyle name="Normal 5 13 3 10 2 2" xfId="18470"/>
    <cellStyle name="Normal 5 13 3 10 3" xfId="18471"/>
    <cellStyle name="Normal 5 13 3 10 4" xfId="18472"/>
    <cellStyle name="Normal 5 13 3 11" xfId="18473"/>
    <cellStyle name="Normal 5 13 3 11 2" xfId="18474"/>
    <cellStyle name="Normal 5 13 3 12" xfId="18475"/>
    <cellStyle name="Normal 5 13 3 13" xfId="18476"/>
    <cellStyle name="Normal 5 13 3 14" xfId="18477"/>
    <cellStyle name="Normal 5 13 3 2" xfId="18478"/>
    <cellStyle name="Normal 5 13 3 2 10" xfId="18479"/>
    <cellStyle name="Normal 5 13 3 2 2" xfId="18480"/>
    <cellStyle name="Normal 5 13 3 2 2 2" xfId="18481"/>
    <cellStyle name="Normal 5 13 3 2 2 2 2" xfId="18482"/>
    <cellStyle name="Normal 5 13 3 2 2 2 2 2" xfId="18483"/>
    <cellStyle name="Normal 5 13 3 2 2 2 3" xfId="18484"/>
    <cellStyle name="Normal 5 13 3 2 2 2 4" xfId="18485"/>
    <cellStyle name="Normal 5 13 3 2 2 3" xfId="18486"/>
    <cellStyle name="Normal 5 13 3 2 2 3 2" xfId="18487"/>
    <cellStyle name="Normal 5 13 3 2 2 3 2 2" xfId="18488"/>
    <cellStyle name="Normal 5 13 3 2 2 3 3" xfId="18489"/>
    <cellStyle name="Normal 5 13 3 2 2 3 4" xfId="18490"/>
    <cellStyle name="Normal 5 13 3 2 2 4" xfId="18491"/>
    <cellStyle name="Normal 5 13 3 2 2 4 2" xfId="18492"/>
    <cellStyle name="Normal 5 13 3 2 2 5" xfId="18493"/>
    <cellStyle name="Normal 5 13 3 2 2 6" xfId="18494"/>
    <cellStyle name="Normal 5 13 3 2 2 7" xfId="18495"/>
    <cellStyle name="Normal 5 13 3 2 3" xfId="18496"/>
    <cellStyle name="Normal 5 13 3 2 3 2" xfId="18497"/>
    <cellStyle name="Normal 5 13 3 2 3 2 2" xfId="18498"/>
    <cellStyle name="Normal 5 13 3 2 3 3" xfId="18499"/>
    <cellStyle name="Normal 5 13 3 2 3 4" xfId="18500"/>
    <cellStyle name="Normal 5 13 3 2 4" xfId="18501"/>
    <cellStyle name="Normal 5 13 3 2 4 2" xfId="18502"/>
    <cellStyle name="Normal 5 13 3 2 4 2 2" xfId="18503"/>
    <cellStyle name="Normal 5 13 3 2 4 3" xfId="18504"/>
    <cellStyle name="Normal 5 13 3 2 4 4" xfId="18505"/>
    <cellStyle name="Normal 5 13 3 2 5" xfId="18506"/>
    <cellStyle name="Normal 5 13 3 2 5 2" xfId="18507"/>
    <cellStyle name="Normal 5 13 3 2 5 2 2" xfId="18508"/>
    <cellStyle name="Normal 5 13 3 2 5 3" xfId="18509"/>
    <cellStyle name="Normal 5 13 3 2 5 4" xfId="18510"/>
    <cellStyle name="Normal 5 13 3 2 6" xfId="18511"/>
    <cellStyle name="Normal 5 13 3 2 6 2" xfId="18512"/>
    <cellStyle name="Normal 5 13 3 2 6 2 2" xfId="18513"/>
    <cellStyle name="Normal 5 13 3 2 6 3" xfId="18514"/>
    <cellStyle name="Normal 5 13 3 2 6 4" xfId="18515"/>
    <cellStyle name="Normal 5 13 3 2 7" xfId="18516"/>
    <cellStyle name="Normal 5 13 3 2 7 2" xfId="18517"/>
    <cellStyle name="Normal 5 13 3 2 8" xfId="18518"/>
    <cellStyle name="Normal 5 13 3 2 9" xfId="18519"/>
    <cellStyle name="Normal 5 13 3 3" xfId="18520"/>
    <cellStyle name="Normal 5 13 3 3 2" xfId="18521"/>
    <cellStyle name="Normal 5 13 3 3 2 2" xfId="18522"/>
    <cellStyle name="Normal 5 13 3 3 2 2 2" xfId="18523"/>
    <cellStyle name="Normal 5 13 3 3 2 2 2 2" xfId="18524"/>
    <cellStyle name="Normal 5 13 3 3 2 2 3" xfId="18525"/>
    <cellStyle name="Normal 5 13 3 3 2 2 4" xfId="18526"/>
    <cellStyle name="Normal 5 13 3 3 2 3" xfId="18527"/>
    <cellStyle name="Normal 5 13 3 3 2 3 2" xfId="18528"/>
    <cellStyle name="Normal 5 13 3 3 2 3 2 2" xfId="18529"/>
    <cellStyle name="Normal 5 13 3 3 2 3 3" xfId="18530"/>
    <cellStyle name="Normal 5 13 3 3 2 3 4" xfId="18531"/>
    <cellStyle name="Normal 5 13 3 3 2 4" xfId="18532"/>
    <cellStyle name="Normal 5 13 3 3 2 4 2" xfId="18533"/>
    <cellStyle name="Normal 5 13 3 3 2 5" xfId="18534"/>
    <cellStyle name="Normal 5 13 3 3 2 6" xfId="18535"/>
    <cellStyle name="Normal 5 13 3 3 2 7" xfId="18536"/>
    <cellStyle name="Normal 5 13 3 3 3" xfId="18537"/>
    <cellStyle name="Normal 5 13 3 3 3 2" xfId="18538"/>
    <cellStyle name="Normal 5 13 3 3 3 2 2" xfId="18539"/>
    <cellStyle name="Normal 5 13 3 3 3 3" xfId="18540"/>
    <cellStyle name="Normal 5 13 3 3 3 4" xfId="18541"/>
    <cellStyle name="Normal 5 13 3 3 4" xfId="18542"/>
    <cellStyle name="Normal 5 13 3 3 4 2" xfId="18543"/>
    <cellStyle name="Normal 5 13 3 3 4 2 2" xfId="18544"/>
    <cellStyle name="Normal 5 13 3 3 4 3" xfId="18545"/>
    <cellStyle name="Normal 5 13 3 3 4 4" xfId="18546"/>
    <cellStyle name="Normal 5 13 3 3 5" xfId="18547"/>
    <cellStyle name="Normal 5 13 3 3 5 2" xfId="18548"/>
    <cellStyle name="Normal 5 13 3 3 6" xfId="18549"/>
    <cellStyle name="Normal 5 13 3 3 7" xfId="18550"/>
    <cellStyle name="Normal 5 13 3 3 8" xfId="18551"/>
    <cellStyle name="Normal 5 13 3 4" xfId="18552"/>
    <cellStyle name="Normal 5 13 3 4 2" xfId="18553"/>
    <cellStyle name="Normal 5 13 3 4 2 2" xfId="18554"/>
    <cellStyle name="Normal 5 13 3 4 2 2 2" xfId="18555"/>
    <cellStyle name="Normal 5 13 3 4 2 2 2 2" xfId="18556"/>
    <cellStyle name="Normal 5 13 3 4 2 2 3" xfId="18557"/>
    <cellStyle name="Normal 5 13 3 4 2 2 4" xfId="18558"/>
    <cellStyle name="Normal 5 13 3 4 2 3" xfId="18559"/>
    <cellStyle name="Normal 5 13 3 4 2 3 2" xfId="18560"/>
    <cellStyle name="Normal 5 13 3 4 2 3 2 2" xfId="18561"/>
    <cellStyle name="Normal 5 13 3 4 2 3 3" xfId="18562"/>
    <cellStyle name="Normal 5 13 3 4 2 3 4" xfId="18563"/>
    <cellStyle name="Normal 5 13 3 4 2 4" xfId="18564"/>
    <cellStyle name="Normal 5 13 3 4 2 4 2" xfId="18565"/>
    <cellStyle name="Normal 5 13 3 4 2 5" xfId="18566"/>
    <cellStyle name="Normal 5 13 3 4 2 6" xfId="18567"/>
    <cellStyle name="Normal 5 13 3 4 2 7" xfId="18568"/>
    <cellStyle name="Normal 5 13 3 4 3" xfId="18569"/>
    <cellStyle name="Normal 5 13 3 4 3 2" xfId="18570"/>
    <cellStyle name="Normal 5 13 3 4 3 2 2" xfId="18571"/>
    <cellStyle name="Normal 5 13 3 4 3 3" xfId="18572"/>
    <cellStyle name="Normal 5 13 3 4 3 4" xfId="18573"/>
    <cellStyle name="Normal 5 13 3 4 4" xfId="18574"/>
    <cellStyle name="Normal 5 13 3 4 4 2" xfId="18575"/>
    <cellStyle name="Normal 5 13 3 4 4 2 2" xfId="18576"/>
    <cellStyle name="Normal 5 13 3 4 4 3" xfId="18577"/>
    <cellStyle name="Normal 5 13 3 4 4 4" xfId="18578"/>
    <cellStyle name="Normal 5 13 3 4 5" xfId="18579"/>
    <cellStyle name="Normal 5 13 3 4 5 2" xfId="18580"/>
    <cellStyle name="Normal 5 13 3 4 6" xfId="18581"/>
    <cellStyle name="Normal 5 13 3 4 7" xfId="18582"/>
    <cellStyle name="Normal 5 13 3 4 8" xfId="18583"/>
    <cellStyle name="Normal 5 13 3 5" xfId="18584"/>
    <cellStyle name="Normal 5 13 3 5 2" xfId="18585"/>
    <cellStyle name="Normal 5 13 3 5 2 2" xfId="18586"/>
    <cellStyle name="Normal 5 13 3 5 2 2 2" xfId="18587"/>
    <cellStyle name="Normal 5 13 3 5 2 2 2 2" xfId="18588"/>
    <cellStyle name="Normal 5 13 3 5 2 2 3" xfId="18589"/>
    <cellStyle name="Normal 5 13 3 5 2 2 4" xfId="18590"/>
    <cellStyle name="Normal 5 13 3 5 2 3" xfId="18591"/>
    <cellStyle name="Normal 5 13 3 5 2 3 2" xfId="18592"/>
    <cellStyle name="Normal 5 13 3 5 2 4" xfId="18593"/>
    <cellStyle name="Normal 5 13 3 5 2 5" xfId="18594"/>
    <cellStyle name="Normal 5 13 3 5 2 6" xfId="18595"/>
    <cellStyle name="Normal 5 13 3 5 3" xfId="18596"/>
    <cellStyle name="Normal 5 13 3 5 3 2" xfId="18597"/>
    <cellStyle name="Normal 5 13 3 5 3 2 2" xfId="18598"/>
    <cellStyle name="Normal 5 13 3 5 3 3" xfId="18599"/>
    <cellStyle name="Normal 5 13 3 5 3 4" xfId="18600"/>
    <cellStyle name="Normal 5 13 3 5 4" xfId="18601"/>
    <cellStyle name="Normal 5 13 3 5 4 2" xfId="18602"/>
    <cellStyle name="Normal 5 13 3 5 4 2 2" xfId="18603"/>
    <cellStyle name="Normal 5 13 3 5 4 3" xfId="18604"/>
    <cellStyle name="Normal 5 13 3 5 4 4" xfId="18605"/>
    <cellStyle name="Normal 5 13 3 5 5" xfId="18606"/>
    <cellStyle name="Normal 5 13 3 5 5 2" xfId="18607"/>
    <cellStyle name="Normal 5 13 3 5 6" xfId="18608"/>
    <cellStyle name="Normal 5 13 3 5 7" xfId="18609"/>
    <cellStyle name="Normal 5 13 3 5 8" xfId="18610"/>
    <cellStyle name="Normal 5 13 3 6" xfId="18611"/>
    <cellStyle name="Normal 5 13 3 6 2" xfId="18612"/>
    <cellStyle name="Normal 5 13 3 6 2 2" xfId="18613"/>
    <cellStyle name="Normal 5 13 3 6 2 2 2" xfId="18614"/>
    <cellStyle name="Normal 5 13 3 6 2 2 2 2" xfId="18615"/>
    <cellStyle name="Normal 5 13 3 6 2 2 3" xfId="18616"/>
    <cellStyle name="Normal 5 13 3 6 2 2 4" xfId="18617"/>
    <cellStyle name="Normal 5 13 3 6 2 3" xfId="18618"/>
    <cellStyle name="Normal 5 13 3 6 2 3 2" xfId="18619"/>
    <cellStyle name="Normal 5 13 3 6 2 4" xfId="18620"/>
    <cellStyle name="Normal 5 13 3 6 2 5" xfId="18621"/>
    <cellStyle name="Normal 5 13 3 6 2 6" xfId="18622"/>
    <cellStyle name="Normal 5 13 3 6 3" xfId="18623"/>
    <cellStyle name="Normal 5 13 3 6 3 2" xfId="18624"/>
    <cellStyle name="Normal 5 13 3 6 3 2 2" xfId="18625"/>
    <cellStyle name="Normal 5 13 3 6 3 3" xfId="18626"/>
    <cellStyle name="Normal 5 13 3 6 3 4" xfId="18627"/>
    <cellStyle name="Normal 5 13 3 6 4" xfId="18628"/>
    <cellStyle name="Normal 5 13 3 6 4 2" xfId="18629"/>
    <cellStyle name="Normal 5 13 3 6 4 2 2" xfId="18630"/>
    <cellStyle name="Normal 5 13 3 6 4 3" xfId="18631"/>
    <cellStyle name="Normal 5 13 3 6 4 4" xfId="18632"/>
    <cellStyle name="Normal 5 13 3 6 5" xfId="18633"/>
    <cellStyle name="Normal 5 13 3 6 5 2" xfId="18634"/>
    <cellStyle name="Normal 5 13 3 6 6" xfId="18635"/>
    <cellStyle name="Normal 5 13 3 6 7" xfId="18636"/>
    <cellStyle name="Normal 5 13 3 6 8" xfId="18637"/>
    <cellStyle name="Normal 5 13 3 7" xfId="18638"/>
    <cellStyle name="Normal 5 13 3 7 2" xfId="18639"/>
    <cellStyle name="Normal 5 13 3 7 2 2" xfId="18640"/>
    <cellStyle name="Normal 5 13 3 7 2 2 2" xfId="18641"/>
    <cellStyle name="Normal 5 13 3 7 2 3" xfId="18642"/>
    <cellStyle name="Normal 5 13 3 7 2 4" xfId="18643"/>
    <cellStyle name="Normal 5 13 3 7 3" xfId="18644"/>
    <cellStyle name="Normal 5 13 3 7 3 2" xfId="18645"/>
    <cellStyle name="Normal 5 13 3 7 4" xfId="18646"/>
    <cellStyle name="Normal 5 13 3 7 5" xfId="18647"/>
    <cellStyle name="Normal 5 13 3 7 6" xfId="18648"/>
    <cellStyle name="Normal 5 13 3 8" xfId="18649"/>
    <cellStyle name="Normal 5 13 3 8 2" xfId="18650"/>
    <cellStyle name="Normal 5 13 3 8 2 2" xfId="18651"/>
    <cellStyle name="Normal 5 13 3 8 2 2 2" xfId="18652"/>
    <cellStyle name="Normal 5 13 3 8 2 3" xfId="18653"/>
    <cellStyle name="Normal 5 13 3 8 2 4" xfId="18654"/>
    <cellStyle name="Normal 5 13 3 8 3" xfId="18655"/>
    <cellStyle name="Normal 5 13 3 8 3 2" xfId="18656"/>
    <cellStyle name="Normal 5 13 3 8 4" xfId="18657"/>
    <cellStyle name="Normal 5 13 3 8 5" xfId="18658"/>
    <cellStyle name="Normal 5 13 3 8 6" xfId="18659"/>
    <cellStyle name="Normal 5 13 3 9" xfId="18660"/>
    <cellStyle name="Normal 5 13 3 9 2" xfId="18661"/>
    <cellStyle name="Normal 5 13 3 9 2 2" xfId="18662"/>
    <cellStyle name="Normal 5 13 3 9 3" xfId="18663"/>
    <cellStyle name="Normal 5 13 3 9 4" xfId="18664"/>
    <cellStyle name="Normal 5 13 3 9 5" xfId="18665"/>
    <cellStyle name="Normal 5 13 4" xfId="18666"/>
    <cellStyle name="Normal 5 13 4 10" xfId="18667"/>
    <cellStyle name="Normal 5 13 4 10 2" xfId="18668"/>
    <cellStyle name="Normal 5 13 4 11" xfId="18669"/>
    <cellStyle name="Normal 5 13 4 12" xfId="18670"/>
    <cellStyle name="Normal 5 13 4 13" xfId="18671"/>
    <cellStyle name="Normal 5 13 4 2" xfId="18672"/>
    <cellStyle name="Normal 5 13 4 2 2" xfId="18673"/>
    <cellStyle name="Normal 5 13 4 2 2 2" xfId="18674"/>
    <cellStyle name="Normal 5 13 4 2 2 2 2" xfId="18675"/>
    <cellStyle name="Normal 5 13 4 2 2 2 2 2" xfId="18676"/>
    <cellStyle name="Normal 5 13 4 2 2 2 3" xfId="18677"/>
    <cellStyle name="Normal 5 13 4 2 2 2 4" xfId="18678"/>
    <cellStyle name="Normal 5 13 4 2 2 3" xfId="18679"/>
    <cellStyle name="Normal 5 13 4 2 2 3 2" xfId="18680"/>
    <cellStyle name="Normal 5 13 4 2 2 3 2 2" xfId="18681"/>
    <cellStyle name="Normal 5 13 4 2 2 3 3" xfId="18682"/>
    <cellStyle name="Normal 5 13 4 2 2 3 4" xfId="18683"/>
    <cellStyle name="Normal 5 13 4 2 2 4" xfId="18684"/>
    <cellStyle name="Normal 5 13 4 2 2 4 2" xfId="18685"/>
    <cellStyle name="Normal 5 13 4 2 2 5" xfId="18686"/>
    <cellStyle name="Normal 5 13 4 2 2 6" xfId="18687"/>
    <cellStyle name="Normal 5 13 4 2 2 7" xfId="18688"/>
    <cellStyle name="Normal 5 13 4 2 3" xfId="18689"/>
    <cellStyle name="Normal 5 13 4 2 3 2" xfId="18690"/>
    <cellStyle name="Normal 5 13 4 2 3 2 2" xfId="18691"/>
    <cellStyle name="Normal 5 13 4 2 3 3" xfId="18692"/>
    <cellStyle name="Normal 5 13 4 2 3 4" xfId="18693"/>
    <cellStyle name="Normal 5 13 4 2 4" xfId="18694"/>
    <cellStyle name="Normal 5 13 4 2 4 2" xfId="18695"/>
    <cellStyle name="Normal 5 13 4 2 4 2 2" xfId="18696"/>
    <cellStyle name="Normal 5 13 4 2 4 3" xfId="18697"/>
    <cellStyle name="Normal 5 13 4 2 4 4" xfId="18698"/>
    <cellStyle name="Normal 5 13 4 2 5" xfId="18699"/>
    <cellStyle name="Normal 5 13 4 2 5 2" xfId="18700"/>
    <cellStyle name="Normal 5 13 4 2 6" xfId="18701"/>
    <cellStyle name="Normal 5 13 4 2 7" xfId="18702"/>
    <cellStyle name="Normal 5 13 4 2 8" xfId="18703"/>
    <cellStyle name="Normal 5 13 4 3" xfId="18704"/>
    <cellStyle name="Normal 5 13 4 3 2" xfId="18705"/>
    <cellStyle name="Normal 5 13 4 3 2 2" xfId="18706"/>
    <cellStyle name="Normal 5 13 4 3 2 2 2" xfId="18707"/>
    <cellStyle name="Normal 5 13 4 3 2 2 2 2" xfId="18708"/>
    <cellStyle name="Normal 5 13 4 3 2 2 3" xfId="18709"/>
    <cellStyle name="Normal 5 13 4 3 2 2 4" xfId="18710"/>
    <cellStyle name="Normal 5 13 4 3 2 3" xfId="18711"/>
    <cellStyle name="Normal 5 13 4 3 2 3 2" xfId="18712"/>
    <cellStyle name="Normal 5 13 4 3 2 3 2 2" xfId="18713"/>
    <cellStyle name="Normal 5 13 4 3 2 3 3" xfId="18714"/>
    <cellStyle name="Normal 5 13 4 3 2 3 4" xfId="18715"/>
    <cellStyle name="Normal 5 13 4 3 2 4" xfId="18716"/>
    <cellStyle name="Normal 5 13 4 3 2 4 2" xfId="18717"/>
    <cellStyle name="Normal 5 13 4 3 2 5" xfId="18718"/>
    <cellStyle name="Normal 5 13 4 3 2 6" xfId="18719"/>
    <cellStyle name="Normal 5 13 4 3 2 7" xfId="18720"/>
    <cellStyle name="Normal 5 13 4 3 3" xfId="18721"/>
    <cellStyle name="Normal 5 13 4 3 3 2" xfId="18722"/>
    <cellStyle name="Normal 5 13 4 3 3 2 2" xfId="18723"/>
    <cellStyle name="Normal 5 13 4 3 3 3" xfId="18724"/>
    <cellStyle name="Normal 5 13 4 3 3 4" xfId="18725"/>
    <cellStyle name="Normal 5 13 4 3 4" xfId="18726"/>
    <cellStyle name="Normal 5 13 4 3 4 2" xfId="18727"/>
    <cellStyle name="Normal 5 13 4 3 4 2 2" xfId="18728"/>
    <cellStyle name="Normal 5 13 4 3 4 3" xfId="18729"/>
    <cellStyle name="Normal 5 13 4 3 4 4" xfId="18730"/>
    <cellStyle name="Normal 5 13 4 3 5" xfId="18731"/>
    <cellStyle name="Normal 5 13 4 3 5 2" xfId="18732"/>
    <cellStyle name="Normal 5 13 4 3 6" xfId="18733"/>
    <cellStyle name="Normal 5 13 4 3 7" xfId="18734"/>
    <cellStyle name="Normal 5 13 4 3 8" xfId="18735"/>
    <cellStyle name="Normal 5 13 4 4" xfId="18736"/>
    <cellStyle name="Normal 5 13 4 4 2" xfId="18737"/>
    <cellStyle name="Normal 5 13 4 4 2 2" xfId="18738"/>
    <cellStyle name="Normal 5 13 4 4 2 2 2" xfId="18739"/>
    <cellStyle name="Normal 5 13 4 4 2 2 2 2" xfId="18740"/>
    <cellStyle name="Normal 5 13 4 4 2 2 3" xfId="18741"/>
    <cellStyle name="Normal 5 13 4 4 2 2 4" xfId="18742"/>
    <cellStyle name="Normal 5 13 4 4 2 3" xfId="18743"/>
    <cellStyle name="Normal 5 13 4 4 2 3 2" xfId="18744"/>
    <cellStyle name="Normal 5 13 4 4 2 4" xfId="18745"/>
    <cellStyle name="Normal 5 13 4 4 2 5" xfId="18746"/>
    <cellStyle name="Normal 5 13 4 4 2 6" xfId="18747"/>
    <cellStyle name="Normal 5 13 4 4 3" xfId="18748"/>
    <cellStyle name="Normal 5 13 4 4 3 2" xfId="18749"/>
    <cellStyle name="Normal 5 13 4 4 3 2 2" xfId="18750"/>
    <cellStyle name="Normal 5 13 4 4 3 3" xfId="18751"/>
    <cellStyle name="Normal 5 13 4 4 3 4" xfId="18752"/>
    <cellStyle name="Normal 5 13 4 4 4" xfId="18753"/>
    <cellStyle name="Normal 5 13 4 4 4 2" xfId="18754"/>
    <cellStyle name="Normal 5 13 4 4 4 2 2" xfId="18755"/>
    <cellStyle name="Normal 5 13 4 4 4 3" xfId="18756"/>
    <cellStyle name="Normal 5 13 4 4 4 4" xfId="18757"/>
    <cellStyle name="Normal 5 13 4 4 5" xfId="18758"/>
    <cellStyle name="Normal 5 13 4 4 5 2" xfId="18759"/>
    <cellStyle name="Normal 5 13 4 4 6" xfId="18760"/>
    <cellStyle name="Normal 5 13 4 4 7" xfId="18761"/>
    <cellStyle name="Normal 5 13 4 4 8" xfId="18762"/>
    <cellStyle name="Normal 5 13 4 5" xfId="18763"/>
    <cellStyle name="Normal 5 13 4 5 2" xfId="18764"/>
    <cellStyle name="Normal 5 13 4 5 2 2" xfId="18765"/>
    <cellStyle name="Normal 5 13 4 5 2 2 2" xfId="18766"/>
    <cellStyle name="Normal 5 13 4 5 2 2 2 2" xfId="18767"/>
    <cellStyle name="Normal 5 13 4 5 2 2 3" xfId="18768"/>
    <cellStyle name="Normal 5 13 4 5 2 2 4" xfId="18769"/>
    <cellStyle name="Normal 5 13 4 5 2 3" xfId="18770"/>
    <cellStyle name="Normal 5 13 4 5 2 3 2" xfId="18771"/>
    <cellStyle name="Normal 5 13 4 5 2 4" xfId="18772"/>
    <cellStyle name="Normal 5 13 4 5 2 5" xfId="18773"/>
    <cellStyle name="Normal 5 13 4 5 2 6" xfId="18774"/>
    <cellStyle name="Normal 5 13 4 5 3" xfId="18775"/>
    <cellStyle name="Normal 5 13 4 5 3 2" xfId="18776"/>
    <cellStyle name="Normal 5 13 4 5 3 2 2" xfId="18777"/>
    <cellStyle name="Normal 5 13 4 5 3 3" xfId="18778"/>
    <cellStyle name="Normal 5 13 4 5 3 4" xfId="18779"/>
    <cellStyle name="Normal 5 13 4 5 4" xfId="18780"/>
    <cellStyle name="Normal 5 13 4 5 4 2" xfId="18781"/>
    <cellStyle name="Normal 5 13 4 5 4 2 2" xfId="18782"/>
    <cellStyle name="Normal 5 13 4 5 4 3" xfId="18783"/>
    <cellStyle name="Normal 5 13 4 5 4 4" xfId="18784"/>
    <cellStyle name="Normal 5 13 4 5 5" xfId="18785"/>
    <cellStyle name="Normal 5 13 4 5 5 2" xfId="18786"/>
    <cellStyle name="Normal 5 13 4 5 6" xfId="18787"/>
    <cellStyle name="Normal 5 13 4 5 7" xfId="18788"/>
    <cellStyle name="Normal 5 13 4 5 8" xfId="18789"/>
    <cellStyle name="Normal 5 13 4 6" xfId="18790"/>
    <cellStyle name="Normal 5 13 4 6 2" xfId="18791"/>
    <cellStyle name="Normal 5 13 4 6 2 2" xfId="18792"/>
    <cellStyle name="Normal 5 13 4 6 2 2 2" xfId="18793"/>
    <cellStyle name="Normal 5 13 4 6 2 3" xfId="18794"/>
    <cellStyle name="Normal 5 13 4 6 2 4" xfId="18795"/>
    <cellStyle name="Normal 5 13 4 6 3" xfId="18796"/>
    <cellStyle name="Normal 5 13 4 6 3 2" xfId="18797"/>
    <cellStyle name="Normal 5 13 4 6 4" xfId="18798"/>
    <cellStyle name="Normal 5 13 4 6 5" xfId="18799"/>
    <cellStyle name="Normal 5 13 4 6 6" xfId="18800"/>
    <cellStyle name="Normal 5 13 4 7" xfId="18801"/>
    <cellStyle name="Normal 5 13 4 7 2" xfId="18802"/>
    <cellStyle name="Normal 5 13 4 7 2 2" xfId="18803"/>
    <cellStyle name="Normal 5 13 4 7 2 2 2" xfId="18804"/>
    <cellStyle name="Normal 5 13 4 7 2 3" xfId="18805"/>
    <cellStyle name="Normal 5 13 4 7 2 4" xfId="18806"/>
    <cellStyle name="Normal 5 13 4 7 3" xfId="18807"/>
    <cellStyle name="Normal 5 13 4 7 3 2" xfId="18808"/>
    <cellStyle name="Normal 5 13 4 7 4" xfId="18809"/>
    <cellStyle name="Normal 5 13 4 7 5" xfId="18810"/>
    <cellStyle name="Normal 5 13 4 7 6" xfId="18811"/>
    <cellStyle name="Normal 5 13 4 8" xfId="18812"/>
    <cellStyle name="Normal 5 13 4 8 2" xfId="18813"/>
    <cellStyle name="Normal 5 13 4 8 2 2" xfId="18814"/>
    <cellStyle name="Normal 5 13 4 8 3" xfId="18815"/>
    <cellStyle name="Normal 5 13 4 8 4" xfId="18816"/>
    <cellStyle name="Normal 5 13 4 8 5" xfId="18817"/>
    <cellStyle name="Normal 5 13 4 9" xfId="18818"/>
    <cellStyle name="Normal 5 13 4 9 2" xfId="18819"/>
    <cellStyle name="Normal 5 13 4 9 2 2" xfId="18820"/>
    <cellStyle name="Normal 5 13 4 9 3" xfId="18821"/>
    <cellStyle name="Normal 5 13 4 9 4" xfId="18822"/>
    <cellStyle name="Normal 5 13 5" xfId="18823"/>
    <cellStyle name="Normal 5 13 5 2" xfId="18824"/>
    <cellStyle name="Normal 5 13 5 2 2" xfId="18825"/>
    <cellStyle name="Normal 5 13 5 2 2 2" xfId="18826"/>
    <cellStyle name="Normal 5 13 5 2 2 2 2" xfId="18827"/>
    <cellStyle name="Normal 5 13 5 2 2 3" xfId="18828"/>
    <cellStyle name="Normal 5 13 5 2 2 4" xfId="18829"/>
    <cellStyle name="Normal 5 13 5 2 3" xfId="18830"/>
    <cellStyle name="Normal 5 13 5 2 3 2" xfId="18831"/>
    <cellStyle name="Normal 5 13 5 2 3 2 2" xfId="18832"/>
    <cellStyle name="Normal 5 13 5 2 3 3" xfId="18833"/>
    <cellStyle name="Normal 5 13 5 2 3 4" xfId="18834"/>
    <cellStyle name="Normal 5 13 5 2 4" xfId="18835"/>
    <cellStyle name="Normal 5 13 5 2 4 2" xfId="18836"/>
    <cellStyle name="Normal 5 13 5 2 5" xfId="18837"/>
    <cellStyle name="Normal 5 13 5 2 6" xfId="18838"/>
    <cellStyle name="Normal 5 13 5 2 7" xfId="18839"/>
    <cellStyle name="Normal 5 13 5 3" xfId="18840"/>
    <cellStyle name="Normal 5 13 5 3 2" xfId="18841"/>
    <cellStyle name="Normal 5 13 5 3 2 2" xfId="18842"/>
    <cellStyle name="Normal 5 13 5 3 3" xfId="18843"/>
    <cellStyle name="Normal 5 13 5 3 4" xfId="18844"/>
    <cellStyle name="Normal 5 13 5 4" xfId="18845"/>
    <cellStyle name="Normal 5 13 5 4 2" xfId="18846"/>
    <cellStyle name="Normal 5 13 5 4 2 2" xfId="18847"/>
    <cellStyle name="Normal 5 13 5 4 3" xfId="18848"/>
    <cellStyle name="Normal 5 13 5 4 4" xfId="18849"/>
    <cellStyle name="Normal 5 13 5 5" xfId="18850"/>
    <cellStyle name="Normal 5 13 5 5 2" xfId="18851"/>
    <cellStyle name="Normal 5 13 5 6" xfId="18852"/>
    <cellStyle name="Normal 5 13 5 7" xfId="18853"/>
    <cellStyle name="Normal 5 13 5 8" xfId="18854"/>
    <cellStyle name="Normal 5 13 6" xfId="18855"/>
    <cellStyle name="Normal 5 13 6 2" xfId="18856"/>
    <cellStyle name="Normal 5 13 6 2 2" xfId="18857"/>
    <cellStyle name="Normal 5 13 6 2 2 2" xfId="18858"/>
    <cellStyle name="Normal 5 13 6 2 2 2 2" xfId="18859"/>
    <cellStyle name="Normal 5 13 6 2 2 3" xfId="18860"/>
    <cellStyle name="Normal 5 13 6 2 2 4" xfId="18861"/>
    <cellStyle name="Normal 5 13 6 2 3" xfId="18862"/>
    <cellStyle name="Normal 5 13 6 2 3 2" xfId="18863"/>
    <cellStyle name="Normal 5 13 6 2 3 2 2" xfId="18864"/>
    <cellStyle name="Normal 5 13 6 2 3 3" xfId="18865"/>
    <cellStyle name="Normal 5 13 6 2 3 4" xfId="18866"/>
    <cellStyle name="Normal 5 13 6 2 4" xfId="18867"/>
    <cellStyle name="Normal 5 13 6 2 4 2" xfId="18868"/>
    <cellStyle name="Normal 5 13 6 2 5" xfId="18869"/>
    <cellStyle name="Normal 5 13 6 2 6" xfId="18870"/>
    <cellStyle name="Normal 5 13 6 2 7" xfId="18871"/>
    <cellStyle name="Normal 5 13 6 3" xfId="18872"/>
    <cellStyle name="Normal 5 13 6 3 2" xfId="18873"/>
    <cellStyle name="Normal 5 13 6 3 2 2" xfId="18874"/>
    <cellStyle name="Normal 5 13 6 3 3" xfId="18875"/>
    <cellStyle name="Normal 5 13 6 3 4" xfId="18876"/>
    <cellStyle name="Normal 5 13 6 4" xfId="18877"/>
    <cellStyle name="Normal 5 13 6 4 2" xfId="18878"/>
    <cellStyle name="Normal 5 13 6 4 2 2" xfId="18879"/>
    <cellStyle name="Normal 5 13 6 4 3" xfId="18880"/>
    <cellStyle name="Normal 5 13 6 4 4" xfId="18881"/>
    <cellStyle name="Normal 5 13 6 5" xfId="18882"/>
    <cellStyle name="Normal 5 13 6 5 2" xfId="18883"/>
    <cellStyle name="Normal 5 13 6 6" xfId="18884"/>
    <cellStyle name="Normal 5 13 6 7" xfId="18885"/>
    <cellStyle name="Normal 5 13 6 8" xfId="18886"/>
    <cellStyle name="Normal 5 13 7" xfId="18887"/>
    <cellStyle name="Normal 5 13 7 2" xfId="18888"/>
    <cellStyle name="Normal 5 13 7 2 2" xfId="18889"/>
    <cellStyle name="Normal 5 13 7 2 2 2" xfId="18890"/>
    <cellStyle name="Normal 5 13 7 2 2 2 2" xfId="18891"/>
    <cellStyle name="Normal 5 13 7 2 2 3" xfId="18892"/>
    <cellStyle name="Normal 5 13 7 2 2 4" xfId="18893"/>
    <cellStyle name="Normal 5 13 7 2 3" xfId="18894"/>
    <cellStyle name="Normal 5 13 7 2 3 2" xfId="18895"/>
    <cellStyle name="Normal 5 13 7 2 4" xfId="18896"/>
    <cellStyle name="Normal 5 13 7 2 5" xfId="18897"/>
    <cellStyle name="Normal 5 13 7 2 6" xfId="18898"/>
    <cellStyle name="Normal 5 13 7 3" xfId="18899"/>
    <cellStyle name="Normal 5 13 7 3 2" xfId="18900"/>
    <cellStyle name="Normal 5 13 7 3 2 2" xfId="18901"/>
    <cellStyle name="Normal 5 13 7 3 3" xfId="18902"/>
    <cellStyle name="Normal 5 13 7 3 4" xfId="18903"/>
    <cellStyle name="Normal 5 13 7 4" xfId="18904"/>
    <cellStyle name="Normal 5 13 7 4 2" xfId="18905"/>
    <cellStyle name="Normal 5 13 7 4 2 2" xfId="18906"/>
    <cellStyle name="Normal 5 13 7 4 3" xfId="18907"/>
    <cellStyle name="Normal 5 13 7 4 4" xfId="18908"/>
    <cellStyle name="Normal 5 13 7 5" xfId="18909"/>
    <cellStyle name="Normal 5 13 7 5 2" xfId="18910"/>
    <cellStyle name="Normal 5 13 7 6" xfId="18911"/>
    <cellStyle name="Normal 5 13 7 7" xfId="18912"/>
    <cellStyle name="Normal 5 13 7 8" xfId="18913"/>
    <cellStyle name="Normal 5 13 8" xfId="18914"/>
    <cellStyle name="Normal 5 13 8 2" xfId="18915"/>
    <cellStyle name="Normal 5 13 8 2 2" xfId="18916"/>
    <cellStyle name="Normal 5 13 8 2 2 2" xfId="18917"/>
    <cellStyle name="Normal 5 13 8 2 2 2 2" xfId="18918"/>
    <cellStyle name="Normal 5 13 8 2 2 3" xfId="18919"/>
    <cellStyle name="Normal 5 13 8 2 2 4" xfId="18920"/>
    <cellStyle name="Normal 5 13 8 2 3" xfId="18921"/>
    <cellStyle name="Normal 5 13 8 2 3 2" xfId="18922"/>
    <cellStyle name="Normal 5 13 8 2 4" xfId="18923"/>
    <cellStyle name="Normal 5 13 8 2 5" xfId="18924"/>
    <cellStyle name="Normal 5 13 8 2 6" xfId="18925"/>
    <cellStyle name="Normal 5 13 8 3" xfId="18926"/>
    <cellStyle name="Normal 5 13 8 3 2" xfId="18927"/>
    <cellStyle name="Normal 5 13 8 3 2 2" xfId="18928"/>
    <cellStyle name="Normal 5 13 8 3 3" xfId="18929"/>
    <cellStyle name="Normal 5 13 8 3 4" xfId="18930"/>
    <cellStyle name="Normal 5 13 8 4" xfId="18931"/>
    <cellStyle name="Normal 5 13 8 4 2" xfId="18932"/>
    <cellStyle name="Normal 5 13 8 4 2 2" xfId="18933"/>
    <cellStyle name="Normal 5 13 8 4 3" xfId="18934"/>
    <cellStyle name="Normal 5 13 8 4 4" xfId="18935"/>
    <cellStyle name="Normal 5 13 8 5" xfId="18936"/>
    <cellStyle name="Normal 5 13 8 5 2" xfId="18937"/>
    <cellStyle name="Normal 5 13 8 6" xfId="18938"/>
    <cellStyle name="Normal 5 13 8 7" xfId="18939"/>
    <cellStyle name="Normal 5 13 8 8" xfId="18940"/>
    <cellStyle name="Normal 5 13 9" xfId="18941"/>
    <cellStyle name="Normal 5 13 9 2" xfId="18942"/>
    <cellStyle name="Normal 5 13 9 2 2" xfId="18943"/>
    <cellStyle name="Normal 5 13 9 2 2 2" xfId="18944"/>
    <cellStyle name="Normal 5 13 9 2 3" xfId="18945"/>
    <cellStyle name="Normal 5 13 9 2 4" xfId="18946"/>
    <cellStyle name="Normal 5 13 9 3" xfId="18947"/>
    <cellStyle name="Normal 5 13 9 3 2" xfId="18948"/>
    <cellStyle name="Normal 5 13 9 4" xfId="18949"/>
    <cellStyle name="Normal 5 13 9 5" xfId="18950"/>
    <cellStyle name="Normal 5 13 9 6" xfId="18951"/>
    <cellStyle name="Normal 5 14" xfId="18952"/>
    <cellStyle name="Normal 5 14 10" xfId="18953"/>
    <cellStyle name="Normal 5 14 10 2" xfId="18954"/>
    <cellStyle name="Normal 5 14 10 2 2" xfId="18955"/>
    <cellStyle name="Normal 5 14 10 2 2 2" xfId="18956"/>
    <cellStyle name="Normal 5 14 10 2 3" xfId="18957"/>
    <cellStyle name="Normal 5 14 10 2 4" xfId="18958"/>
    <cellStyle name="Normal 5 14 10 3" xfId="18959"/>
    <cellStyle name="Normal 5 14 10 3 2" xfId="18960"/>
    <cellStyle name="Normal 5 14 10 4" xfId="18961"/>
    <cellStyle name="Normal 5 14 10 5" xfId="18962"/>
    <cellStyle name="Normal 5 14 10 6" xfId="18963"/>
    <cellStyle name="Normal 5 14 11" xfId="18964"/>
    <cellStyle name="Normal 5 14 11 2" xfId="18965"/>
    <cellStyle name="Normal 5 14 11 2 2" xfId="18966"/>
    <cellStyle name="Normal 5 14 11 3" xfId="18967"/>
    <cellStyle name="Normal 5 14 11 4" xfId="18968"/>
    <cellStyle name="Normal 5 14 11 5" xfId="18969"/>
    <cellStyle name="Normal 5 14 12" xfId="18970"/>
    <cellStyle name="Normal 5 14 12 2" xfId="18971"/>
    <cellStyle name="Normal 5 14 12 2 2" xfId="18972"/>
    <cellStyle name="Normal 5 14 12 3" xfId="18973"/>
    <cellStyle name="Normal 5 14 12 4" xfId="18974"/>
    <cellStyle name="Normal 5 14 13" xfId="18975"/>
    <cellStyle name="Normal 5 14 13 2" xfId="18976"/>
    <cellStyle name="Normal 5 14 14" xfId="18977"/>
    <cellStyle name="Normal 5 14 15" xfId="18978"/>
    <cellStyle name="Normal 5 14 16" xfId="18979"/>
    <cellStyle name="Normal 5 14 17" xfId="18980"/>
    <cellStyle name="Normal 5 14 2" xfId="18981"/>
    <cellStyle name="Normal 5 14 2 10" xfId="18982"/>
    <cellStyle name="Normal 5 14 2 10 2" xfId="18983"/>
    <cellStyle name="Normal 5 14 2 10 2 2" xfId="18984"/>
    <cellStyle name="Normal 5 14 2 10 3" xfId="18985"/>
    <cellStyle name="Normal 5 14 2 10 4" xfId="18986"/>
    <cellStyle name="Normal 5 14 2 11" xfId="18987"/>
    <cellStyle name="Normal 5 14 2 11 2" xfId="18988"/>
    <cellStyle name="Normal 5 14 2 12" xfId="18989"/>
    <cellStyle name="Normal 5 14 2 13" xfId="18990"/>
    <cellStyle name="Normal 5 14 2 14" xfId="18991"/>
    <cellStyle name="Normal 5 14 2 2" xfId="18992"/>
    <cellStyle name="Normal 5 14 2 2 10" xfId="18993"/>
    <cellStyle name="Normal 5 14 2 2 2" xfId="18994"/>
    <cellStyle name="Normal 5 14 2 2 2 2" xfId="18995"/>
    <cellStyle name="Normal 5 14 2 2 2 2 2" xfId="18996"/>
    <cellStyle name="Normal 5 14 2 2 2 2 2 2" xfId="18997"/>
    <cellStyle name="Normal 5 14 2 2 2 2 3" xfId="18998"/>
    <cellStyle name="Normal 5 14 2 2 2 2 4" xfId="18999"/>
    <cellStyle name="Normal 5 14 2 2 2 3" xfId="19000"/>
    <cellStyle name="Normal 5 14 2 2 2 3 2" xfId="19001"/>
    <cellStyle name="Normal 5 14 2 2 2 3 2 2" xfId="19002"/>
    <cellStyle name="Normal 5 14 2 2 2 3 3" xfId="19003"/>
    <cellStyle name="Normal 5 14 2 2 2 3 4" xfId="19004"/>
    <cellStyle name="Normal 5 14 2 2 2 4" xfId="19005"/>
    <cellStyle name="Normal 5 14 2 2 2 4 2" xfId="19006"/>
    <cellStyle name="Normal 5 14 2 2 2 5" xfId="19007"/>
    <cellStyle name="Normal 5 14 2 2 2 6" xfId="19008"/>
    <cellStyle name="Normal 5 14 2 2 2 7" xfId="19009"/>
    <cellStyle name="Normal 5 14 2 2 3" xfId="19010"/>
    <cellStyle name="Normal 5 14 2 2 3 2" xfId="19011"/>
    <cellStyle name="Normal 5 14 2 2 3 2 2" xfId="19012"/>
    <cellStyle name="Normal 5 14 2 2 3 3" xfId="19013"/>
    <cellStyle name="Normal 5 14 2 2 3 4" xfId="19014"/>
    <cellStyle name="Normal 5 14 2 2 4" xfId="19015"/>
    <cellStyle name="Normal 5 14 2 2 4 2" xfId="19016"/>
    <cellStyle name="Normal 5 14 2 2 4 2 2" xfId="19017"/>
    <cellStyle name="Normal 5 14 2 2 4 3" xfId="19018"/>
    <cellStyle name="Normal 5 14 2 2 4 4" xfId="19019"/>
    <cellStyle name="Normal 5 14 2 2 5" xfId="19020"/>
    <cellStyle name="Normal 5 14 2 2 5 2" xfId="19021"/>
    <cellStyle name="Normal 5 14 2 2 5 2 2" xfId="19022"/>
    <cellStyle name="Normal 5 14 2 2 5 3" xfId="19023"/>
    <cellStyle name="Normal 5 14 2 2 5 4" xfId="19024"/>
    <cellStyle name="Normal 5 14 2 2 6" xfId="19025"/>
    <cellStyle name="Normal 5 14 2 2 6 2" xfId="19026"/>
    <cellStyle name="Normal 5 14 2 2 6 2 2" xfId="19027"/>
    <cellStyle name="Normal 5 14 2 2 6 3" xfId="19028"/>
    <cellStyle name="Normal 5 14 2 2 6 4" xfId="19029"/>
    <cellStyle name="Normal 5 14 2 2 7" xfId="19030"/>
    <cellStyle name="Normal 5 14 2 2 7 2" xfId="19031"/>
    <cellStyle name="Normal 5 14 2 2 8" xfId="19032"/>
    <cellStyle name="Normal 5 14 2 2 9" xfId="19033"/>
    <cellStyle name="Normal 5 14 2 3" xfId="19034"/>
    <cellStyle name="Normal 5 14 2 3 2" xfId="19035"/>
    <cellStyle name="Normal 5 14 2 3 2 2" xfId="19036"/>
    <cellStyle name="Normal 5 14 2 3 2 2 2" xfId="19037"/>
    <cellStyle name="Normal 5 14 2 3 2 2 2 2" xfId="19038"/>
    <cellStyle name="Normal 5 14 2 3 2 2 3" xfId="19039"/>
    <cellStyle name="Normal 5 14 2 3 2 2 4" xfId="19040"/>
    <cellStyle name="Normal 5 14 2 3 2 3" xfId="19041"/>
    <cellStyle name="Normal 5 14 2 3 2 3 2" xfId="19042"/>
    <cellStyle name="Normal 5 14 2 3 2 3 2 2" xfId="19043"/>
    <cellStyle name="Normal 5 14 2 3 2 3 3" xfId="19044"/>
    <cellStyle name="Normal 5 14 2 3 2 3 4" xfId="19045"/>
    <cellStyle name="Normal 5 14 2 3 2 4" xfId="19046"/>
    <cellStyle name="Normal 5 14 2 3 2 4 2" xfId="19047"/>
    <cellStyle name="Normal 5 14 2 3 2 5" xfId="19048"/>
    <cellStyle name="Normal 5 14 2 3 2 6" xfId="19049"/>
    <cellStyle name="Normal 5 14 2 3 2 7" xfId="19050"/>
    <cellStyle name="Normal 5 14 2 3 3" xfId="19051"/>
    <cellStyle name="Normal 5 14 2 3 3 2" xfId="19052"/>
    <cellStyle name="Normal 5 14 2 3 3 2 2" xfId="19053"/>
    <cellStyle name="Normal 5 14 2 3 3 3" xfId="19054"/>
    <cellStyle name="Normal 5 14 2 3 3 4" xfId="19055"/>
    <cellStyle name="Normal 5 14 2 3 4" xfId="19056"/>
    <cellStyle name="Normal 5 14 2 3 4 2" xfId="19057"/>
    <cellStyle name="Normal 5 14 2 3 4 2 2" xfId="19058"/>
    <cellStyle name="Normal 5 14 2 3 4 3" xfId="19059"/>
    <cellStyle name="Normal 5 14 2 3 4 4" xfId="19060"/>
    <cellStyle name="Normal 5 14 2 3 5" xfId="19061"/>
    <cellStyle name="Normal 5 14 2 3 5 2" xfId="19062"/>
    <cellStyle name="Normal 5 14 2 3 6" xfId="19063"/>
    <cellStyle name="Normal 5 14 2 3 7" xfId="19064"/>
    <cellStyle name="Normal 5 14 2 3 8" xfId="19065"/>
    <cellStyle name="Normal 5 14 2 4" xfId="19066"/>
    <cellStyle name="Normal 5 14 2 4 2" xfId="19067"/>
    <cellStyle name="Normal 5 14 2 4 2 2" xfId="19068"/>
    <cellStyle name="Normal 5 14 2 4 2 2 2" xfId="19069"/>
    <cellStyle name="Normal 5 14 2 4 2 2 2 2" xfId="19070"/>
    <cellStyle name="Normal 5 14 2 4 2 2 3" xfId="19071"/>
    <cellStyle name="Normal 5 14 2 4 2 2 4" xfId="19072"/>
    <cellStyle name="Normal 5 14 2 4 2 3" xfId="19073"/>
    <cellStyle name="Normal 5 14 2 4 2 3 2" xfId="19074"/>
    <cellStyle name="Normal 5 14 2 4 2 3 2 2" xfId="19075"/>
    <cellStyle name="Normal 5 14 2 4 2 3 3" xfId="19076"/>
    <cellStyle name="Normal 5 14 2 4 2 3 4" xfId="19077"/>
    <cellStyle name="Normal 5 14 2 4 2 4" xfId="19078"/>
    <cellStyle name="Normal 5 14 2 4 2 4 2" xfId="19079"/>
    <cellStyle name="Normal 5 14 2 4 2 5" xfId="19080"/>
    <cellStyle name="Normal 5 14 2 4 2 6" xfId="19081"/>
    <cellStyle name="Normal 5 14 2 4 2 7" xfId="19082"/>
    <cellStyle name="Normal 5 14 2 4 3" xfId="19083"/>
    <cellStyle name="Normal 5 14 2 4 3 2" xfId="19084"/>
    <cellStyle name="Normal 5 14 2 4 3 2 2" xfId="19085"/>
    <cellStyle name="Normal 5 14 2 4 3 3" xfId="19086"/>
    <cellStyle name="Normal 5 14 2 4 3 4" xfId="19087"/>
    <cellStyle name="Normal 5 14 2 4 4" xfId="19088"/>
    <cellStyle name="Normal 5 14 2 4 4 2" xfId="19089"/>
    <cellStyle name="Normal 5 14 2 4 4 2 2" xfId="19090"/>
    <cellStyle name="Normal 5 14 2 4 4 3" xfId="19091"/>
    <cellStyle name="Normal 5 14 2 4 4 4" xfId="19092"/>
    <cellStyle name="Normal 5 14 2 4 5" xfId="19093"/>
    <cellStyle name="Normal 5 14 2 4 5 2" xfId="19094"/>
    <cellStyle name="Normal 5 14 2 4 6" xfId="19095"/>
    <cellStyle name="Normal 5 14 2 4 7" xfId="19096"/>
    <cellStyle name="Normal 5 14 2 4 8" xfId="19097"/>
    <cellStyle name="Normal 5 14 2 5" xfId="19098"/>
    <cellStyle name="Normal 5 14 2 5 2" xfId="19099"/>
    <cellStyle name="Normal 5 14 2 5 2 2" xfId="19100"/>
    <cellStyle name="Normal 5 14 2 5 2 2 2" xfId="19101"/>
    <cellStyle name="Normal 5 14 2 5 2 2 2 2" xfId="19102"/>
    <cellStyle name="Normal 5 14 2 5 2 2 3" xfId="19103"/>
    <cellStyle name="Normal 5 14 2 5 2 2 4" xfId="19104"/>
    <cellStyle name="Normal 5 14 2 5 2 3" xfId="19105"/>
    <cellStyle name="Normal 5 14 2 5 2 3 2" xfId="19106"/>
    <cellStyle name="Normal 5 14 2 5 2 4" xfId="19107"/>
    <cellStyle name="Normal 5 14 2 5 2 5" xfId="19108"/>
    <cellStyle name="Normal 5 14 2 5 2 6" xfId="19109"/>
    <cellStyle name="Normal 5 14 2 5 3" xfId="19110"/>
    <cellStyle name="Normal 5 14 2 5 3 2" xfId="19111"/>
    <cellStyle name="Normal 5 14 2 5 3 2 2" xfId="19112"/>
    <cellStyle name="Normal 5 14 2 5 3 3" xfId="19113"/>
    <cellStyle name="Normal 5 14 2 5 3 4" xfId="19114"/>
    <cellStyle name="Normal 5 14 2 5 4" xfId="19115"/>
    <cellStyle name="Normal 5 14 2 5 4 2" xfId="19116"/>
    <cellStyle name="Normal 5 14 2 5 4 2 2" xfId="19117"/>
    <cellStyle name="Normal 5 14 2 5 4 3" xfId="19118"/>
    <cellStyle name="Normal 5 14 2 5 4 4" xfId="19119"/>
    <cellStyle name="Normal 5 14 2 5 5" xfId="19120"/>
    <cellStyle name="Normal 5 14 2 5 5 2" xfId="19121"/>
    <cellStyle name="Normal 5 14 2 5 6" xfId="19122"/>
    <cellStyle name="Normal 5 14 2 5 7" xfId="19123"/>
    <cellStyle name="Normal 5 14 2 5 8" xfId="19124"/>
    <cellStyle name="Normal 5 14 2 6" xfId="19125"/>
    <cellStyle name="Normal 5 14 2 6 2" xfId="19126"/>
    <cellStyle name="Normal 5 14 2 6 2 2" xfId="19127"/>
    <cellStyle name="Normal 5 14 2 6 2 2 2" xfId="19128"/>
    <cellStyle name="Normal 5 14 2 6 2 2 2 2" xfId="19129"/>
    <cellStyle name="Normal 5 14 2 6 2 2 3" xfId="19130"/>
    <cellStyle name="Normal 5 14 2 6 2 2 4" xfId="19131"/>
    <cellStyle name="Normal 5 14 2 6 2 3" xfId="19132"/>
    <cellStyle name="Normal 5 14 2 6 2 3 2" xfId="19133"/>
    <cellStyle name="Normal 5 14 2 6 2 4" xfId="19134"/>
    <cellStyle name="Normal 5 14 2 6 2 5" xfId="19135"/>
    <cellStyle name="Normal 5 14 2 6 2 6" xfId="19136"/>
    <cellStyle name="Normal 5 14 2 6 3" xfId="19137"/>
    <cellStyle name="Normal 5 14 2 6 3 2" xfId="19138"/>
    <cellStyle name="Normal 5 14 2 6 3 2 2" xfId="19139"/>
    <cellStyle name="Normal 5 14 2 6 3 3" xfId="19140"/>
    <cellStyle name="Normal 5 14 2 6 3 4" xfId="19141"/>
    <cellStyle name="Normal 5 14 2 6 4" xfId="19142"/>
    <cellStyle name="Normal 5 14 2 6 4 2" xfId="19143"/>
    <cellStyle name="Normal 5 14 2 6 4 2 2" xfId="19144"/>
    <cellStyle name="Normal 5 14 2 6 4 3" xfId="19145"/>
    <cellStyle name="Normal 5 14 2 6 4 4" xfId="19146"/>
    <cellStyle name="Normal 5 14 2 6 5" xfId="19147"/>
    <cellStyle name="Normal 5 14 2 6 5 2" xfId="19148"/>
    <cellStyle name="Normal 5 14 2 6 6" xfId="19149"/>
    <cellStyle name="Normal 5 14 2 6 7" xfId="19150"/>
    <cellStyle name="Normal 5 14 2 6 8" xfId="19151"/>
    <cellStyle name="Normal 5 14 2 7" xfId="19152"/>
    <cellStyle name="Normal 5 14 2 7 2" xfId="19153"/>
    <cellStyle name="Normal 5 14 2 7 2 2" xfId="19154"/>
    <cellStyle name="Normal 5 14 2 7 2 2 2" xfId="19155"/>
    <cellStyle name="Normal 5 14 2 7 2 3" xfId="19156"/>
    <cellStyle name="Normal 5 14 2 7 2 4" xfId="19157"/>
    <cellStyle name="Normal 5 14 2 7 3" xfId="19158"/>
    <cellStyle name="Normal 5 14 2 7 3 2" xfId="19159"/>
    <cellStyle name="Normal 5 14 2 7 4" xfId="19160"/>
    <cellStyle name="Normal 5 14 2 7 5" xfId="19161"/>
    <cellStyle name="Normal 5 14 2 7 6" xfId="19162"/>
    <cellStyle name="Normal 5 14 2 8" xfId="19163"/>
    <cellStyle name="Normal 5 14 2 8 2" xfId="19164"/>
    <cellStyle name="Normal 5 14 2 8 2 2" xfId="19165"/>
    <cellStyle name="Normal 5 14 2 8 2 2 2" xfId="19166"/>
    <cellStyle name="Normal 5 14 2 8 2 3" xfId="19167"/>
    <cellStyle name="Normal 5 14 2 8 2 4" xfId="19168"/>
    <cellStyle name="Normal 5 14 2 8 3" xfId="19169"/>
    <cellStyle name="Normal 5 14 2 8 3 2" xfId="19170"/>
    <cellStyle name="Normal 5 14 2 8 4" xfId="19171"/>
    <cellStyle name="Normal 5 14 2 8 5" xfId="19172"/>
    <cellStyle name="Normal 5 14 2 8 6" xfId="19173"/>
    <cellStyle name="Normal 5 14 2 9" xfId="19174"/>
    <cellStyle name="Normal 5 14 2 9 2" xfId="19175"/>
    <cellStyle name="Normal 5 14 2 9 2 2" xfId="19176"/>
    <cellStyle name="Normal 5 14 2 9 3" xfId="19177"/>
    <cellStyle name="Normal 5 14 2 9 4" xfId="19178"/>
    <cellStyle name="Normal 5 14 2 9 5" xfId="19179"/>
    <cellStyle name="Normal 5 14 3" xfId="19180"/>
    <cellStyle name="Normal 5 14 3 10" xfId="19181"/>
    <cellStyle name="Normal 5 14 3 10 2" xfId="19182"/>
    <cellStyle name="Normal 5 14 3 10 2 2" xfId="19183"/>
    <cellStyle name="Normal 5 14 3 10 3" xfId="19184"/>
    <cellStyle name="Normal 5 14 3 10 4" xfId="19185"/>
    <cellStyle name="Normal 5 14 3 11" xfId="19186"/>
    <cellStyle name="Normal 5 14 3 11 2" xfId="19187"/>
    <cellStyle name="Normal 5 14 3 12" xfId="19188"/>
    <cellStyle name="Normal 5 14 3 13" xfId="19189"/>
    <cellStyle name="Normal 5 14 3 14" xfId="19190"/>
    <cellStyle name="Normal 5 14 3 2" xfId="19191"/>
    <cellStyle name="Normal 5 14 3 2 10" xfId="19192"/>
    <cellStyle name="Normal 5 14 3 2 2" xfId="19193"/>
    <cellStyle name="Normal 5 14 3 2 2 2" xfId="19194"/>
    <cellStyle name="Normal 5 14 3 2 2 2 2" xfId="19195"/>
    <cellStyle name="Normal 5 14 3 2 2 2 2 2" xfId="19196"/>
    <cellStyle name="Normal 5 14 3 2 2 2 3" xfId="19197"/>
    <cellStyle name="Normal 5 14 3 2 2 2 4" xfId="19198"/>
    <cellStyle name="Normal 5 14 3 2 2 3" xfId="19199"/>
    <cellStyle name="Normal 5 14 3 2 2 3 2" xfId="19200"/>
    <cellStyle name="Normal 5 14 3 2 2 3 2 2" xfId="19201"/>
    <cellStyle name="Normal 5 14 3 2 2 3 3" xfId="19202"/>
    <cellStyle name="Normal 5 14 3 2 2 3 4" xfId="19203"/>
    <cellStyle name="Normal 5 14 3 2 2 4" xfId="19204"/>
    <cellStyle name="Normal 5 14 3 2 2 4 2" xfId="19205"/>
    <cellStyle name="Normal 5 14 3 2 2 5" xfId="19206"/>
    <cellStyle name="Normal 5 14 3 2 2 6" xfId="19207"/>
    <cellStyle name="Normal 5 14 3 2 2 7" xfId="19208"/>
    <cellStyle name="Normal 5 14 3 2 3" xfId="19209"/>
    <cellStyle name="Normal 5 14 3 2 3 2" xfId="19210"/>
    <cellStyle name="Normal 5 14 3 2 3 2 2" xfId="19211"/>
    <cellStyle name="Normal 5 14 3 2 3 3" xfId="19212"/>
    <cellStyle name="Normal 5 14 3 2 3 4" xfId="19213"/>
    <cellStyle name="Normal 5 14 3 2 4" xfId="19214"/>
    <cellStyle name="Normal 5 14 3 2 4 2" xfId="19215"/>
    <cellStyle name="Normal 5 14 3 2 4 2 2" xfId="19216"/>
    <cellStyle name="Normal 5 14 3 2 4 3" xfId="19217"/>
    <cellStyle name="Normal 5 14 3 2 4 4" xfId="19218"/>
    <cellStyle name="Normal 5 14 3 2 5" xfId="19219"/>
    <cellStyle name="Normal 5 14 3 2 5 2" xfId="19220"/>
    <cellStyle name="Normal 5 14 3 2 5 2 2" xfId="19221"/>
    <cellStyle name="Normal 5 14 3 2 5 3" xfId="19222"/>
    <cellStyle name="Normal 5 14 3 2 5 4" xfId="19223"/>
    <cellStyle name="Normal 5 14 3 2 6" xfId="19224"/>
    <cellStyle name="Normal 5 14 3 2 6 2" xfId="19225"/>
    <cellStyle name="Normal 5 14 3 2 6 2 2" xfId="19226"/>
    <cellStyle name="Normal 5 14 3 2 6 3" xfId="19227"/>
    <cellStyle name="Normal 5 14 3 2 6 4" xfId="19228"/>
    <cellStyle name="Normal 5 14 3 2 7" xfId="19229"/>
    <cellStyle name="Normal 5 14 3 2 7 2" xfId="19230"/>
    <cellStyle name="Normal 5 14 3 2 8" xfId="19231"/>
    <cellStyle name="Normal 5 14 3 2 9" xfId="19232"/>
    <cellStyle name="Normal 5 14 3 3" xfId="19233"/>
    <cellStyle name="Normal 5 14 3 3 2" xfId="19234"/>
    <cellStyle name="Normal 5 14 3 3 2 2" xfId="19235"/>
    <cellStyle name="Normal 5 14 3 3 2 2 2" xfId="19236"/>
    <cellStyle name="Normal 5 14 3 3 2 2 2 2" xfId="19237"/>
    <cellStyle name="Normal 5 14 3 3 2 2 3" xfId="19238"/>
    <cellStyle name="Normal 5 14 3 3 2 2 4" xfId="19239"/>
    <cellStyle name="Normal 5 14 3 3 2 3" xfId="19240"/>
    <cellStyle name="Normal 5 14 3 3 2 3 2" xfId="19241"/>
    <cellStyle name="Normal 5 14 3 3 2 3 2 2" xfId="19242"/>
    <cellStyle name="Normal 5 14 3 3 2 3 3" xfId="19243"/>
    <cellStyle name="Normal 5 14 3 3 2 3 4" xfId="19244"/>
    <cellStyle name="Normal 5 14 3 3 2 4" xfId="19245"/>
    <cellStyle name="Normal 5 14 3 3 2 4 2" xfId="19246"/>
    <cellStyle name="Normal 5 14 3 3 2 5" xfId="19247"/>
    <cellStyle name="Normal 5 14 3 3 2 6" xfId="19248"/>
    <cellStyle name="Normal 5 14 3 3 2 7" xfId="19249"/>
    <cellStyle name="Normal 5 14 3 3 3" xfId="19250"/>
    <cellStyle name="Normal 5 14 3 3 3 2" xfId="19251"/>
    <cellStyle name="Normal 5 14 3 3 3 2 2" xfId="19252"/>
    <cellStyle name="Normal 5 14 3 3 3 3" xfId="19253"/>
    <cellStyle name="Normal 5 14 3 3 3 4" xfId="19254"/>
    <cellStyle name="Normal 5 14 3 3 4" xfId="19255"/>
    <cellStyle name="Normal 5 14 3 3 4 2" xfId="19256"/>
    <cellStyle name="Normal 5 14 3 3 4 2 2" xfId="19257"/>
    <cellStyle name="Normal 5 14 3 3 4 3" xfId="19258"/>
    <cellStyle name="Normal 5 14 3 3 4 4" xfId="19259"/>
    <cellStyle name="Normal 5 14 3 3 5" xfId="19260"/>
    <cellStyle name="Normal 5 14 3 3 5 2" xfId="19261"/>
    <cellStyle name="Normal 5 14 3 3 6" xfId="19262"/>
    <cellStyle name="Normal 5 14 3 3 7" xfId="19263"/>
    <cellStyle name="Normal 5 14 3 3 8" xfId="19264"/>
    <cellStyle name="Normal 5 14 3 4" xfId="19265"/>
    <cellStyle name="Normal 5 14 3 4 2" xfId="19266"/>
    <cellStyle name="Normal 5 14 3 4 2 2" xfId="19267"/>
    <cellStyle name="Normal 5 14 3 4 2 2 2" xfId="19268"/>
    <cellStyle name="Normal 5 14 3 4 2 2 2 2" xfId="19269"/>
    <cellStyle name="Normal 5 14 3 4 2 2 3" xfId="19270"/>
    <cellStyle name="Normal 5 14 3 4 2 2 4" xfId="19271"/>
    <cellStyle name="Normal 5 14 3 4 2 3" xfId="19272"/>
    <cellStyle name="Normal 5 14 3 4 2 3 2" xfId="19273"/>
    <cellStyle name="Normal 5 14 3 4 2 3 2 2" xfId="19274"/>
    <cellStyle name="Normal 5 14 3 4 2 3 3" xfId="19275"/>
    <cellStyle name="Normal 5 14 3 4 2 3 4" xfId="19276"/>
    <cellStyle name="Normal 5 14 3 4 2 4" xfId="19277"/>
    <cellStyle name="Normal 5 14 3 4 2 4 2" xfId="19278"/>
    <cellStyle name="Normal 5 14 3 4 2 5" xfId="19279"/>
    <cellStyle name="Normal 5 14 3 4 2 6" xfId="19280"/>
    <cellStyle name="Normal 5 14 3 4 2 7" xfId="19281"/>
    <cellStyle name="Normal 5 14 3 4 3" xfId="19282"/>
    <cellStyle name="Normal 5 14 3 4 3 2" xfId="19283"/>
    <cellStyle name="Normal 5 14 3 4 3 2 2" xfId="19284"/>
    <cellStyle name="Normal 5 14 3 4 3 3" xfId="19285"/>
    <cellStyle name="Normal 5 14 3 4 3 4" xfId="19286"/>
    <cellStyle name="Normal 5 14 3 4 4" xfId="19287"/>
    <cellStyle name="Normal 5 14 3 4 4 2" xfId="19288"/>
    <cellStyle name="Normal 5 14 3 4 4 2 2" xfId="19289"/>
    <cellStyle name="Normal 5 14 3 4 4 3" xfId="19290"/>
    <cellStyle name="Normal 5 14 3 4 4 4" xfId="19291"/>
    <cellStyle name="Normal 5 14 3 4 5" xfId="19292"/>
    <cellStyle name="Normal 5 14 3 4 5 2" xfId="19293"/>
    <cellStyle name="Normal 5 14 3 4 6" xfId="19294"/>
    <cellStyle name="Normal 5 14 3 4 7" xfId="19295"/>
    <cellStyle name="Normal 5 14 3 4 8" xfId="19296"/>
    <cellStyle name="Normal 5 14 3 5" xfId="19297"/>
    <cellStyle name="Normal 5 14 3 5 2" xfId="19298"/>
    <cellStyle name="Normal 5 14 3 5 2 2" xfId="19299"/>
    <cellStyle name="Normal 5 14 3 5 2 2 2" xfId="19300"/>
    <cellStyle name="Normal 5 14 3 5 2 2 2 2" xfId="19301"/>
    <cellStyle name="Normal 5 14 3 5 2 2 3" xfId="19302"/>
    <cellStyle name="Normal 5 14 3 5 2 2 4" xfId="19303"/>
    <cellStyle name="Normal 5 14 3 5 2 3" xfId="19304"/>
    <cellStyle name="Normal 5 14 3 5 2 3 2" xfId="19305"/>
    <cellStyle name="Normal 5 14 3 5 2 4" xfId="19306"/>
    <cellStyle name="Normal 5 14 3 5 2 5" xfId="19307"/>
    <cellStyle name="Normal 5 14 3 5 2 6" xfId="19308"/>
    <cellStyle name="Normal 5 14 3 5 3" xfId="19309"/>
    <cellStyle name="Normal 5 14 3 5 3 2" xfId="19310"/>
    <cellStyle name="Normal 5 14 3 5 3 2 2" xfId="19311"/>
    <cellStyle name="Normal 5 14 3 5 3 3" xfId="19312"/>
    <cellStyle name="Normal 5 14 3 5 3 4" xfId="19313"/>
    <cellStyle name="Normal 5 14 3 5 4" xfId="19314"/>
    <cellStyle name="Normal 5 14 3 5 4 2" xfId="19315"/>
    <cellStyle name="Normal 5 14 3 5 4 2 2" xfId="19316"/>
    <cellStyle name="Normal 5 14 3 5 4 3" xfId="19317"/>
    <cellStyle name="Normal 5 14 3 5 4 4" xfId="19318"/>
    <cellStyle name="Normal 5 14 3 5 5" xfId="19319"/>
    <cellStyle name="Normal 5 14 3 5 5 2" xfId="19320"/>
    <cellStyle name="Normal 5 14 3 5 6" xfId="19321"/>
    <cellStyle name="Normal 5 14 3 5 7" xfId="19322"/>
    <cellStyle name="Normal 5 14 3 5 8" xfId="19323"/>
    <cellStyle name="Normal 5 14 3 6" xfId="19324"/>
    <cellStyle name="Normal 5 14 3 6 2" xfId="19325"/>
    <cellStyle name="Normal 5 14 3 6 2 2" xfId="19326"/>
    <cellStyle name="Normal 5 14 3 6 2 2 2" xfId="19327"/>
    <cellStyle name="Normal 5 14 3 6 2 2 2 2" xfId="19328"/>
    <cellStyle name="Normal 5 14 3 6 2 2 3" xfId="19329"/>
    <cellStyle name="Normal 5 14 3 6 2 2 4" xfId="19330"/>
    <cellStyle name="Normal 5 14 3 6 2 3" xfId="19331"/>
    <cellStyle name="Normal 5 14 3 6 2 3 2" xfId="19332"/>
    <cellStyle name="Normal 5 14 3 6 2 4" xfId="19333"/>
    <cellStyle name="Normal 5 14 3 6 2 5" xfId="19334"/>
    <cellStyle name="Normal 5 14 3 6 2 6" xfId="19335"/>
    <cellStyle name="Normal 5 14 3 6 3" xfId="19336"/>
    <cellStyle name="Normal 5 14 3 6 3 2" xfId="19337"/>
    <cellStyle name="Normal 5 14 3 6 3 2 2" xfId="19338"/>
    <cellStyle name="Normal 5 14 3 6 3 3" xfId="19339"/>
    <cellStyle name="Normal 5 14 3 6 3 4" xfId="19340"/>
    <cellStyle name="Normal 5 14 3 6 4" xfId="19341"/>
    <cellStyle name="Normal 5 14 3 6 4 2" xfId="19342"/>
    <cellStyle name="Normal 5 14 3 6 4 2 2" xfId="19343"/>
    <cellStyle name="Normal 5 14 3 6 4 3" xfId="19344"/>
    <cellStyle name="Normal 5 14 3 6 4 4" xfId="19345"/>
    <cellStyle name="Normal 5 14 3 6 5" xfId="19346"/>
    <cellStyle name="Normal 5 14 3 6 5 2" xfId="19347"/>
    <cellStyle name="Normal 5 14 3 6 6" xfId="19348"/>
    <cellStyle name="Normal 5 14 3 6 7" xfId="19349"/>
    <cellStyle name="Normal 5 14 3 6 8" xfId="19350"/>
    <cellStyle name="Normal 5 14 3 7" xfId="19351"/>
    <cellStyle name="Normal 5 14 3 7 2" xfId="19352"/>
    <cellStyle name="Normal 5 14 3 7 2 2" xfId="19353"/>
    <cellStyle name="Normal 5 14 3 7 2 2 2" xfId="19354"/>
    <cellStyle name="Normal 5 14 3 7 2 3" xfId="19355"/>
    <cellStyle name="Normal 5 14 3 7 2 4" xfId="19356"/>
    <cellStyle name="Normal 5 14 3 7 3" xfId="19357"/>
    <cellStyle name="Normal 5 14 3 7 3 2" xfId="19358"/>
    <cellStyle name="Normal 5 14 3 7 4" xfId="19359"/>
    <cellStyle name="Normal 5 14 3 7 5" xfId="19360"/>
    <cellStyle name="Normal 5 14 3 7 6" xfId="19361"/>
    <cellStyle name="Normal 5 14 3 8" xfId="19362"/>
    <cellStyle name="Normal 5 14 3 8 2" xfId="19363"/>
    <cellStyle name="Normal 5 14 3 8 2 2" xfId="19364"/>
    <cellStyle name="Normal 5 14 3 8 2 2 2" xfId="19365"/>
    <cellStyle name="Normal 5 14 3 8 2 3" xfId="19366"/>
    <cellStyle name="Normal 5 14 3 8 2 4" xfId="19367"/>
    <cellStyle name="Normal 5 14 3 8 3" xfId="19368"/>
    <cellStyle name="Normal 5 14 3 8 3 2" xfId="19369"/>
    <cellStyle name="Normal 5 14 3 8 4" xfId="19370"/>
    <cellStyle name="Normal 5 14 3 8 5" xfId="19371"/>
    <cellStyle name="Normal 5 14 3 8 6" xfId="19372"/>
    <cellStyle name="Normal 5 14 3 9" xfId="19373"/>
    <cellStyle name="Normal 5 14 3 9 2" xfId="19374"/>
    <cellStyle name="Normal 5 14 3 9 2 2" xfId="19375"/>
    <cellStyle name="Normal 5 14 3 9 3" xfId="19376"/>
    <cellStyle name="Normal 5 14 3 9 4" xfId="19377"/>
    <cellStyle name="Normal 5 14 3 9 5" xfId="19378"/>
    <cellStyle name="Normal 5 14 4" xfId="19379"/>
    <cellStyle name="Normal 5 14 4 10" xfId="19380"/>
    <cellStyle name="Normal 5 14 4 10 2" xfId="19381"/>
    <cellStyle name="Normal 5 14 4 11" xfId="19382"/>
    <cellStyle name="Normal 5 14 4 12" xfId="19383"/>
    <cellStyle name="Normal 5 14 4 13" xfId="19384"/>
    <cellStyle name="Normal 5 14 4 2" xfId="19385"/>
    <cellStyle name="Normal 5 14 4 2 2" xfId="19386"/>
    <cellStyle name="Normal 5 14 4 2 2 2" xfId="19387"/>
    <cellStyle name="Normal 5 14 4 2 2 2 2" xfId="19388"/>
    <cellStyle name="Normal 5 14 4 2 2 2 2 2" xfId="19389"/>
    <cellStyle name="Normal 5 14 4 2 2 2 3" xfId="19390"/>
    <cellStyle name="Normal 5 14 4 2 2 2 4" xfId="19391"/>
    <cellStyle name="Normal 5 14 4 2 2 3" xfId="19392"/>
    <cellStyle name="Normal 5 14 4 2 2 3 2" xfId="19393"/>
    <cellStyle name="Normal 5 14 4 2 2 3 2 2" xfId="19394"/>
    <cellStyle name="Normal 5 14 4 2 2 3 3" xfId="19395"/>
    <cellStyle name="Normal 5 14 4 2 2 3 4" xfId="19396"/>
    <cellStyle name="Normal 5 14 4 2 2 4" xfId="19397"/>
    <cellStyle name="Normal 5 14 4 2 2 4 2" xfId="19398"/>
    <cellStyle name="Normal 5 14 4 2 2 5" xfId="19399"/>
    <cellStyle name="Normal 5 14 4 2 2 6" xfId="19400"/>
    <cellStyle name="Normal 5 14 4 2 2 7" xfId="19401"/>
    <cellStyle name="Normal 5 14 4 2 3" xfId="19402"/>
    <cellStyle name="Normal 5 14 4 2 3 2" xfId="19403"/>
    <cellStyle name="Normal 5 14 4 2 3 2 2" xfId="19404"/>
    <cellStyle name="Normal 5 14 4 2 3 3" xfId="19405"/>
    <cellStyle name="Normal 5 14 4 2 3 4" xfId="19406"/>
    <cellStyle name="Normal 5 14 4 2 4" xfId="19407"/>
    <cellStyle name="Normal 5 14 4 2 4 2" xfId="19408"/>
    <cellStyle name="Normal 5 14 4 2 4 2 2" xfId="19409"/>
    <cellStyle name="Normal 5 14 4 2 4 3" xfId="19410"/>
    <cellStyle name="Normal 5 14 4 2 4 4" xfId="19411"/>
    <cellStyle name="Normal 5 14 4 2 5" xfId="19412"/>
    <cellStyle name="Normal 5 14 4 2 5 2" xfId="19413"/>
    <cellStyle name="Normal 5 14 4 2 6" xfId="19414"/>
    <cellStyle name="Normal 5 14 4 2 7" xfId="19415"/>
    <cellStyle name="Normal 5 14 4 2 8" xfId="19416"/>
    <cellStyle name="Normal 5 14 4 3" xfId="19417"/>
    <cellStyle name="Normal 5 14 4 3 2" xfId="19418"/>
    <cellStyle name="Normal 5 14 4 3 2 2" xfId="19419"/>
    <cellStyle name="Normal 5 14 4 3 2 2 2" xfId="19420"/>
    <cellStyle name="Normal 5 14 4 3 2 2 2 2" xfId="19421"/>
    <cellStyle name="Normal 5 14 4 3 2 2 3" xfId="19422"/>
    <cellStyle name="Normal 5 14 4 3 2 2 4" xfId="19423"/>
    <cellStyle name="Normal 5 14 4 3 2 3" xfId="19424"/>
    <cellStyle name="Normal 5 14 4 3 2 3 2" xfId="19425"/>
    <cellStyle name="Normal 5 14 4 3 2 3 2 2" xfId="19426"/>
    <cellStyle name="Normal 5 14 4 3 2 3 3" xfId="19427"/>
    <cellStyle name="Normal 5 14 4 3 2 3 4" xfId="19428"/>
    <cellStyle name="Normal 5 14 4 3 2 4" xfId="19429"/>
    <cellStyle name="Normal 5 14 4 3 2 4 2" xfId="19430"/>
    <cellStyle name="Normal 5 14 4 3 2 5" xfId="19431"/>
    <cellStyle name="Normal 5 14 4 3 2 6" xfId="19432"/>
    <cellStyle name="Normal 5 14 4 3 2 7" xfId="19433"/>
    <cellStyle name="Normal 5 14 4 3 3" xfId="19434"/>
    <cellStyle name="Normal 5 14 4 3 3 2" xfId="19435"/>
    <cellStyle name="Normal 5 14 4 3 3 2 2" xfId="19436"/>
    <cellStyle name="Normal 5 14 4 3 3 3" xfId="19437"/>
    <cellStyle name="Normal 5 14 4 3 3 4" xfId="19438"/>
    <cellStyle name="Normal 5 14 4 3 4" xfId="19439"/>
    <cellStyle name="Normal 5 14 4 3 4 2" xfId="19440"/>
    <cellStyle name="Normal 5 14 4 3 4 2 2" xfId="19441"/>
    <cellStyle name="Normal 5 14 4 3 4 3" xfId="19442"/>
    <cellStyle name="Normal 5 14 4 3 4 4" xfId="19443"/>
    <cellStyle name="Normal 5 14 4 3 5" xfId="19444"/>
    <cellStyle name="Normal 5 14 4 3 5 2" xfId="19445"/>
    <cellStyle name="Normal 5 14 4 3 6" xfId="19446"/>
    <cellStyle name="Normal 5 14 4 3 7" xfId="19447"/>
    <cellStyle name="Normal 5 14 4 3 8" xfId="19448"/>
    <cellStyle name="Normal 5 14 4 4" xfId="19449"/>
    <cellStyle name="Normal 5 14 4 4 2" xfId="19450"/>
    <cellStyle name="Normal 5 14 4 4 2 2" xfId="19451"/>
    <cellStyle name="Normal 5 14 4 4 2 2 2" xfId="19452"/>
    <cellStyle name="Normal 5 14 4 4 2 2 2 2" xfId="19453"/>
    <cellStyle name="Normal 5 14 4 4 2 2 3" xfId="19454"/>
    <cellStyle name="Normal 5 14 4 4 2 2 4" xfId="19455"/>
    <cellStyle name="Normal 5 14 4 4 2 3" xfId="19456"/>
    <cellStyle name="Normal 5 14 4 4 2 3 2" xfId="19457"/>
    <cellStyle name="Normal 5 14 4 4 2 4" xfId="19458"/>
    <cellStyle name="Normal 5 14 4 4 2 5" xfId="19459"/>
    <cellStyle name="Normal 5 14 4 4 2 6" xfId="19460"/>
    <cellStyle name="Normal 5 14 4 4 3" xfId="19461"/>
    <cellStyle name="Normal 5 14 4 4 3 2" xfId="19462"/>
    <cellStyle name="Normal 5 14 4 4 3 2 2" xfId="19463"/>
    <cellStyle name="Normal 5 14 4 4 3 3" xfId="19464"/>
    <cellStyle name="Normal 5 14 4 4 3 4" xfId="19465"/>
    <cellStyle name="Normal 5 14 4 4 4" xfId="19466"/>
    <cellStyle name="Normal 5 14 4 4 4 2" xfId="19467"/>
    <cellStyle name="Normal 5 14 4 4 4 2 2" xfId="19468"/>
    <cellStyle name="Normal 5 14 4 4 4 3" xfId="19469"/>
    <cellStyle name="Normal 5 14 4 4 4 4" xfId="19470"/>
    <cellStyle name="Normal 5 14 4 4 5" xfId="19471"/>
    <cellStyle name="Normal 5 14 4 4 5 2" xfId="19472"/>
    <cellStyle name="Normal 5 14 4 4 6" xfId="19473"/>
    <cellStyle name="Normal 5 14 4 4 7" xfId="19474"/>
    <cellStyle name="Normal 5 14 4 4 8" xfId="19475"/>
    <cellStyle name="Normal 5 14 4 5" xfId="19476"/>
    <cellStyle name="Normal 5 14 4 5 2" xfId="19477"/>
    <cellStyle name="Normal 5 14 4 5 2 2" xfId="19478"/>
    <cellStyle name="Normal 5 14 4 5 2 2 2" xfId="19479"/>
    <cellStyle name="Normal 5 14 4 5 2 2 2 2" xfId="19480"/>
    <cellStyle name="Normal 5 14 4 5 2 2 3" xfId="19481"/>
    <cellStyle name="Normal 5 14 4 5 2 2 4" xfId="19482"/>
    <cellStyle name="Normal 5 14 4 5 2 3" xfId="19483"/>
    <cellStyle name="Normal 5 14 4 5 2 3 2" xfId="19484"/>
    <cellStyle name="Normal 5 14 4 5 2 4" xfId="19485"/>
    <cellStyle name="Normal 5 14 4 5 2 5" xfId="19486"/>
    <cellStyle name="Normal 5 14 4 5 2 6" xfId="19487"/>
    <cellStyle name="Normal 5 14 4 5 3" xfId="19488"/>
    <cellStyle name="Normal 5 14 4 5 3 2" xfId="19489"/>
    <cellStyle name="Normal 5 14 4 5 3 2 2" xfId="19490"/>
    <cellStyle name="Normal 5 14 4 5 3 3" xfId="19491"/>
    <cellStyle name="Normal 5 14 4 5 3 4" xfId="19492"/>
    <cellStyle name="Normal 5 14 4 5 4" xfId="19493"/>
    <cellStyle name="Normal 5 14 4 5 4 2" xfId="19494"/>
    <cellStyle name="Normal 5 14 4 5 4 2 2" xfId="19495"/>
    <cellStyle name="Normal 5 14 4 5 4 3" xfId="19496"/>
    <cellStyle name="Normal 5 14 4 5 4 4" xfId="19497"/>
    <cellStyle name="Normal 5 14 4 5 5" xfId="19498"/>
    <cellStyle name="Normal 5 14 4 5 5 2" xfId="19499"/>
    <cellStyle name="Normal 5 14 4 5 6" xfId="19500"/>
    <cellStyle name="Normal 5 14 4 5 7" xfId="19501"/>
    <cellStyle name="Normal 5 14 4 5 8" xfId="19502"/>
    <cellStyle name="Normal 5 14 4 6" xfId="19503"/>
    <cellStyle name="Normal 5 14 4 6 2" xfId="19504"/>
    <cellStyle name="Normal 5 14 4 6 2 2" xfId="19505"/>
    <cellStyle name="Normal 5 14 4 6 2 2 2" xfId="19506"/>
    <cellStyle name="Normal 5 14 4 6 2 3" xfId="19507"/>
    <cellStyle name="Normal 5 14 4 6 2 4" xfId="19508"/>
    <cellStyle name="Normal 5 14 4 6 3" xfId="19509"/>
    <cellStyle name="Normal 5 14 4 6 3 2" xfId="19510"/>
    <cellStyle name="Normal 5 14 4 6 4" xfId="19511"/>
    <cellStyle name="Normal 5 14 4 6 5" xfId="19512"/>
    <cellStyle name="Normal 5 14 4 6 6" xfId="19513"/>
    <cellStyle name="Normal 5 14 4 7" xfId="19514"/>
    <cellStyle name="Normal 5 14 4 7 2" xfId="19515"/>
    <cellStyle name="Normal 5 14 4 7 2 2" xfId="19516"/>
    <cellStyle name="Normal 5 14 4 7 2 2 2" xfId="19517"/>
    <cellStyle name="Normal 5 14 4 7 2 3" xfId="19518"/>
    <cellStyle name="Normal 5 14 4 7 2 4" xfId="19519"/>
    <cellStyle name="Normal 5 14 4 7 3" xfId="19520"/>
    <cellStyle name="Normal 5 14 4 7 3 2" xfId="19521"/>
    <cellStyle name="Normal 5 14 4 7 4" xfId="19522"/>
    <cellStyle name="Normal 5 14 4 7 5" xfId="19523"/>
    <cellStyle name="Normal 5 14 4 7 6" xfId="19524"/>
    <cellStyle name="Normal 5 14 4 8" xfId="19525"/>
    <cellStyle name="Normal 5 14 4 8 2" xfId="19526"/>
    <cellStyle name="Normal 5 14 4 8 2 2" xfId="19527"/>
    <cellStyle name="Normal 5 14 4 8 3" xfId="19528"/>
    <cellStyle name="Normal 5 14 4 8 4" xfId="19529"/>
    <cellStyle name="Normal 5 14 4 8 5" xfId="19530"/>
    <cellStyle name="Normal 5 14 4 9" xfId="19531"/>
    <cellStyle name="Normal 5 14 4 9 2" xfId="19532"/>
    <cellStyle name="Normal 5 14 4 9 2 2" xfId="19533"/>
    <cellStyle name="Normal 5 14 4 9 3" xfId="19534"/>
    <cellStyle name="Normal 5 14 4 9 4" xfId="19535"/>
    <cellStyle name="Normal 5 14 5" xfId="19536"/>
    <cellStyle name="Normal 5 14 5 2" xfId="19537"/>
    <cellStyle name="Normal 5 14 5 2 2" xfId="19538"/>
    <cellStyle name="Normal 5 14 5 2 2 2" xfId="19539"/>
    <cellStyle name="Normal 5 14 5 2 2 2 2" xfId="19540"/>
    <cellStyle name="Normal 5 14 5 2 2 3" xfId="19541"/>
    <cellStyle name="Normal 5 14 5 2 2 4" xfId="19542"/>
    <cellStyle name="Normal 5 14 5 2 3" xfId="19543"/>
    <cellStyle name="Normal 5 14 5 2 3 2" xfId="19544"/>
    <cellStyle name="Normal 5 14 5 2 3 2 2" xfId="19545"/>
    <cellStyle name="Normal 5 14 5 2 3 3" xfId="19546"/>
    <cellStyle name="Normal 5 14 5 2 3 4" xfId="19547"/>
    <cellStyle name="Normal 5 14 5 2 4" xfId="19548"/>
    <cellStyle name="Normal 5 14 5 2 4 2" xfId="19549"/>
    <cellStyle name="Normal 5 14 5 2 5" xfId="19550"/>
    <cellStyle name="Normal 5 14 5 2 6" xfId="19551"/>
    <cellStyle name="Normal 5 14 5 2 7" xfId="19552"/>
    <cellStyle name="Normal 5 14 5 3" xfId="19553"/>
    <cellStyle name="Normal 5 14 5 3 2" xfId="19554"/>
    <cellStyle name="Normal 5 14 5 3 2 2" xfId="19555"/>
    <cellStyle name="Normal 5 14 5 3 3" xfId="19556"/>
    <cellStyle name="Normal 5 14 5 3 4" xfId="19557"/>
    <cellStyle name="Normal 5 14 5 4" xfId="19558"/>
    <cellStyle name="Normal 5 14 5 4 2" xfId="19559"/>
    <cellStyle name="Normal 5 14 5 4 2 2" xfId="19560"/>
    <cellStyle name="Normal 5 14 5 4 3" xfId="19561"/>
    <cellStyle name="Normal 5 14 5 4 4" xfId="19562"/>
    <cellStyle name="Normal 5 14 5 5" xfId="19563"/>
    <cellStyle name="Normal 5 14 5 5 2" xfId="19564"/>
    <cellStyle name="Normal 5 14 5 6" xfId="19565"/>
    <cellStyle name="Normal 5 14 5 7" xfId="19566"/>
    <cellStyle name="Normal 5 14 5 8" xfId="19567"/>
    <cellStyle name="Normal 5 14 6" xfId="19568"/>
    <cellStyle name="Normal 5 14 6 2" xfId="19569"/>
    <cellStyle name="Normal 5 14 6 2 2" xfId="19570"/>
    <cellStyle name="Normal 5 14 6 2 2 2" xfId="19571"/>
    <cellStyle name="Normal 5 14 6 2 2 2 2" xfId="19572"/>
    <cellStyle name="Normal 5 14 6 2 2 3" xfId="19573"/>
    <cellStyle name="Normal 5 14 6 2 2 4" xfId="19574"/>
    <cellStyle name="Normal 5 14 6 2 3" xfId="19575"/>
    <cellStyle name="Normal 5 14 6 2 3 2" xfId="19576"/>
    <cellStyle name="Normal 5 14 6 2 3 2 2" xfId="19577"/>
    <cellStyle name="Normal 5 14 6 2 3 3" xfId="19578"/>
    <cellStyle name="Normal 5 14 6 2 3 4" xfId="19579"/>
    <cellStyle name="Normal 5 14 6 2 4" xfId="19580"/>
    <cellStyle name="Normal 5 14 6 2 4 2" xfId="19581"/>
    <cellStyle name="Normal 5 14 6 2 5" xfId="19582"/>
    <cellStyle name="Normal 5 14 6 2 6" xfId="19583"/>
    <cellStyle name="Normal 5 14 6 2 7" xfId="19584"/>
    <cellStyle name="Normal 5 14 6 3" xfId="19585"/>
    <cellStyle name="Normal 5 14 6 3 2" xfId="19586"/>
    <cellStyle name="Normal 5 14 6 3 2 2" xfId="19587"/>
    <cellStyle name="Normal 5 14 6 3 3" xfId="19588"/>
    <cellStyle name="Normal 5 14 6 3 4" xfId="19589"/>
    <cellStyle name="Normal 5 14 6 4" xfId="19590"/>
    <cellStyle name="Normal 5 14 6 4 2" xfId="19591"/>
    <cellStyle name="Normal 5 14 6 4 2 2" xfId="19592"/>
    <cellStyle name="Normal 5 14 6 4 3" xfId="19593"/>
    <cellStyle name="Normal 5 14 6 4 4" xfId="19594"/>
    <cellStyle name="Normal 5 14 6 5" xfId="19595"/>
    <cellStyle name="Normal 5 14 6 5 2" xfId="19596"/>
    <cellStyle name="Normal 5 14 6 6" xfId="19597"/>
    <cellStyle name="Normal 5 14 6 7" xfId="19598"/>
    <cellStyle name="Normal 5 14 6 8" xfId="19599"/>
    <cellStyle name="Normal 5 14 7" xfId="19600"/>
    <cellStyle name="Normal 5 14 7 2" xfId="19601"/>
    <cellStyle name="Normal 5 14 7 2 2" xfId="19602"/>
    <cellStyle name="Normal 5 14 7 2 2 2" xfId="19603"/>
    <cellStyle name="Normal 5 14 7 2 2 2 2" xfId="19604"/>
    <cellStyle name="Normal 5 14 7 2 2 3" xfId="19605"/>
    <cellStyle name="Normal 5 14 7 2 2 4" xfId="19606"/>
    <cellStyle name="Normal 5 14 7 2 3" xfId="19607"/>
    <cellStyle name="Normal 5 14 7 2 3 2" xfId="19608"/>
    <cellStyle name="Normal 5 14 7 2 4" xfId="19609"/>
    <cellStyle name="Normal 5 14 7 2 5" xfId="19610"/>
    <cellStyle name="Normal 5 14 7 2 6" xfId="19611"/>
    <cellStyle name="Normal 5 14 7 3" xfId="19612"/>
    <cellStyle name="Normal 5 14 7 3 2" xfId="19613"/>
    <cellStyle name="Normal 5 14 7 3 2 2" xfId="19614"/>
    <cellStyle name="Normal 5 14 7 3 3" xfId="19615"/>
    <cellStyle name="Normal 5 14 7 3 4" xfId="19616"/>
    <cellStyle name="Normal 5 14 7 4" xfId="19617"/>
    <cellStyle name="Normal 5 14 7 4 2" xfId="19618"/>
    <cellStyle name="Normal 5 14 7 4 2 2" xfId="19619"/>
    <cellStyle name="Normal 5 14 7 4 3" xfId="19620"/>
    <cellStyle name="Normal 5 14 7 4 4" xfId="19621"/>
    <cellStyle name="Normal 5 14 7 5" xfId="19622"/>
    <cellStyle name="Normal 5 14 7 5 2" xfId="19623"/>
    <cellStyle name="Normal 5 14 7 6" xfId="19624"/>
    <cellStyle name="Normal 5 14 7 7" xfId="19625"/>
    <cellStyle name="Normal 5 14 7 8" xfId="19626"/>
    <cellStyle name="Normal 5 14 8" xfId="19627"/>
    <cellStyle name="Normal 5 14 8 2" xfId="19628"/>
    <cellStyle name="Normal 5 14 8 2 2" xfId="19629"/>
    <cellStyle name="Normal 5 14 8 2 2 2" xfId="19630"/>
    <cellStyle name="Normal 5 14 8 2 2 2 2" xfId="19631"/>
    <cellStyle name="Normal 5 14 8 2 2 3" xfId="19632"/>
    <cellStyle name="Normal 5 14 8 2 2 4" xfId="19633"/>
    <cellStyle name="Normal 5 14 8 2 3" xfId="19634"/>
    <cellStyle name="Normal 5 14 8 2 3 2" xfId="19635"/>
    <cellStyle name="Normal 5 14 8 2 4" xfId="19636"/>
    <cellStyle name="Normal 5 14 8 2 5" xfId="19637"/>
    <cellStyle name="Normal 5 14 8 2 6" xfId="19638"/>
    <cellStyle name="Normal 5 14 8 3" xfId="19639"/>
    <cellStyle name="Normal 5 14 8 3 2" xfId="19640"/>
    <cellStyle name="Normal 5 14 8 3 2 2" xfId="19641"/>
    <cellStyle name="Normal 5 14 8 3 3" xfId="19642"/>
    <cellStyle name="Normal 5 14 8 3 4" xfId="19643"/>
    <cellStyle name="Normal 5 14 8 4" xfId="19644"/>
    <cellStyle name="Normal 5 14 8 4 2" xfId="19645"/>
    <cellStyle name="Normal 5 14 8 4 2 2" xfId="19646"/>
    <cellStyle name="Normal 5 14 8 4 3" xfId="19647"/>
    <cellStyle name="Normal 5 14 8 4 4" xfId="19648"/>
    <cellStyle name="Normal 5 14 8 5" xfId="19649"/>
    <cellStyle name="Normal 5 14 8 5 2" xfId="19650"/>
    <cellStyle name="Normal 5 14 8 6" xfId="19651"/>
    <cellStyle name="Normal 5 14 8 7" xfId="19652"/>
    <cellStyle name="Normal 5 14 8 8" xfId="19653"/>
    <cellStyle name="Normal 5 14 9" xfId="19654"/>
    <cellStyle name="Normal 5 14 9 2" xfId="19655"/>
    <cellStyle name="Normal 5 14 9 2 2" xfId="19656"/>
    <cellStyle name="Normal 5 14 9 2 2 2" xfId="19657"/>
    <cellStyle name="Normal 5 14 9 2 3" xfId="19658"/>
    <cellStyle name="Normal 5 14 9 2 4" xfId="19659"/>
    <cellStyle name="Normal 5 14 9 3" xfId="19660"/>
    <cellStyle name="Normal 5 14 9 3 2" xfId="19661"/>
    <cellStyle name="Normal 5 14 9 4" xfId="19662"/>
    <cellStyle name="Normal 5 14 9 5" xfId="19663"/>
    <cellStyle name="Normal 5 14 9 6" xfId="19664"/>
    <cellStyle name="Normal 5 15" xfId="19665"/>
    <cellStyle name="Normal 5 15 10" xfId="19666"/>
    <cellStyle name="Normal 5 15 10 2" xfId="19667"/>
    <cellStyle name="Normal 5 15 10 2 2" xfId="19668"/>
    <cellStyle name="Normal 5 15 10 2 2 2" xfId="19669"/>
    <cellStyle name="Normal 5 15 10 2 3" xfId="19670"/>
    <cellStyle name="Normal 5 15 10 2 4" xfId="19671"/>
    <cellStyle name="Normal 5 15 10 3" xfId="19672"/>
    <cellStyle name="Normal 5 15 10 3 2" xfId="19673"/>
    <cellStyle name="Normal 5 15 10 4" xfId="19674"/>
    <cellStyle name="Normal 5 15 10 5" xfId="19675"/>
    <cellStyle name="Normal 5 15 10 6" xfId="19676"/>
    <cellStyle name="Normal 5 15 11" xfId="19677"/>
    <cellStyle name="Normal 5 15 11 2" xfId="19678"/>
    <cellStyle name="Normal 5 15 11 2 2" xfId="19679"/>
    <cellStyle name="Normal 5 15 11 3" xfId="19680"/>
    <cellStyle name="Normal 5 15 11 4" xfId="19681"/>
    <cellStyle name="Normal 5 15 11 5" xfId="19682"/>
    <cellStyle name="Normal 5 15 12" xfId="19683"/>
    <cellStyle name="Normal 5 15 12 2" xfId="19684"/>
    <cellStyle name="Normal 5 15 12 2 2" xfId="19685"/>
    <cellStyle name="Normal 5 15 12 3" xfId="19686"/>
    <cellStyle name="Normal 5 15 12 4" xfId="19687"/>
    <cellStyle name="Normal 5 15 13" xfId="19688"/>
    <cellStyle name="Normal 5 15 13 2" xfId="19689"/>
    <cellStyle name="Normal 5 15 14" xfId="19690"/>
    <cellStyle name="Normal 5 15 15" xfId="19691"/>
    <cellStyle name="Normal 5 15 16" xfId="19692"/>
    <cellStyle name="Normal 5 15 17" xfId="19693"/>
    <cellStyle name="Normal 5 15 2" xfId="19694"/>
    <cellStyle name="Normal 5 15 2 10" xfId="19695"/>
    <cellStyle name="Normal 5 15 2 10 2" xfId="19696"/>
    <cellStyle name="Normal 5 15 2 10 2 2" xfId="19697"/>
    <cellStyle name="Normal 5 15 2 10 3" xfId="19698"/>
    <cellStyle name="Normal 5 15 2 10 4" xfId="19699"/>
    <cellStyle name="Normal 5 15 2 11" xfId="19700"/>
    <cellStyle name="Normal 5 15 2 11 2" xfId="19701"/>
    <cellStyle name="Normal 5 15 2 12" xfId="19702"/>
    <cellStyle name="Normal 5 15 2 13" xfId="19703"/>
    <cellStyle name="Normal 5 15 2 14" xfId="19704"/>
    <cellStyle name="Normal 5 15 2 2" xfId="19705"/>
    <cellStyle name="Normal 5 15 2 2 10" xfId="19706"/>
    <cellStyle name="Normal 5 15 2 2 2" xfId="19707"/>
    <cellStyle name="Normal 5 15 2 2 2 2" xfId="19708"/>
    <cellStyle name="Normal 5 15 2 2 2 2 2" xfId="19709"/>
    <cellStyle name="Normal 5 15 2 2 2 2 2 2" xfId="19710"/>
    <cellStyle name="Normal 5 15 2 2 2 2 3" xfId="19711"/>
    <cellStyle name="Normal 5 15 2 2 2 2 4" xfId="19712"/>
    <cellStyle name="Normal 5 15 2 2 2 3" xfId="19713"/>
    <cellStyle name="Normal 5 15 2 2 2 3 2" xfId="19714"/>
    <cellStyle name="Normal 5 15 2 2 2 3 2 2" xfId="19715"/>
    <cellStyle name="Normal 5 15 2 2 2 3 3" xfId="19716"/>
    <cellStyle name="Normal 5 15 2 2 2 3 4" xfId="19717"/>
    <cellStyle name="Normal 5 15 2 2 2 4" xfId="19718"/>
    <cellStyle name="Normal 5 15 2 2 2 4 2" xfId="19719"/>
    <cellStyle name="Normal 5 15 2 2 2 5" xfId="19720"/>
    <cellStyle name="Normal 5 15 2 2 2 6" xfId="19721"/>
    <cellStyle name="Normal 5 15 2 2 2 7" xfId="19722"/>
    <cellStyle name="Normal 5 15 2 2 3" xfId="19723"/>
    <cellStyle name="Normal 5 15 2 2 3 2" xfId="19724"/>
    <cellStyle name="Normal 5 15 2 2 3 2 2" xfId="19725"/>
    <cellStyle name="Normal 5 15 2 2 3 3" xfId="19726"/>
    <cellStyle name="Normal 5 15 2 2 3 4" xfId="19727"/>
    <cellStyle name="Normal 5 15 2 2 4" xfId="19728"/>
    <cellStyle name="Normal 5 15 2 2 4 2" xfId="19729"/>
    <cellStyle name="Normal 5 15 2 2 4 2 2" xfId="19730"/>
    <cellStyle name="Normal 5 15 2 2 4 3" xfId="19731"/>
    <cellStyle name="Normal 5 15 2 2 4 4" xfId="19732"/>
    <cellStyle name="Normal 5 15 2 2 5" xfId="19733"/>
    <cellStyle name="Normal 5 15 2 2 5 2" xfId="19734"/>
    <cellStyle name="Normal 5 15 2 2 5 2 2" xfId="19735"/>
    <cellStyle name="Normal 5 15 2 2 5 3" xfId="19736"/>
    <cellStyle name="Normal 5 15 2 2 5 4" xfId="19737"/>
    <cellStyle name="Normal 5 15 2 2 6" xfId="19738"/>
    <cellStyle name="Normal 5 15 2 2 6 2" xfId="19739"/>
    <cellStyle name="Normal 5 15 2 2 6 2 2" xfId="19740"/>
    <cellStyle name="Normal 5 15 2 2 6 3" xfId="19741"/>
    <cellStyle name="Normal 5 15 2 2 6 4" xfId="19742"/>
    <cellStyle name="Normal 5 15 2 2 7" xfId="19743"/>
    <cellStyle name="Normal 5 15 2 2 7 2" xfId="19744"/>
    <cellStyle name="Normal 5 15 2 2 8" xfId="19745"/>
    <cellStyle name="Normal 5 15 2 2 9" xfId="19746"/>
    <cellStyle name="Normal 5 15 2 3" xfId="19747"/>
    <cellStyle name="Normal 5 15 2 3 2" xfId="19748"/>
    <cellStyle name="Normal 5 15 2 3 2 2" xfId="19749"/>
    <cellStyle name="Normal 5 15 2 3 2 2 2" xfId="19750"/>
    <cellStyle name="Normal 5 15 2 3 2 2 2 2" xfId="19751"/>
    <cellStyle name="Normal 5 15 2 3 2 2 3" xfId="19752"/>
    <cellStyle name="Normal 5 15 2 3 2 2 4" xfId="19753"/>
    <cellStyle name="Normal 5 15 2 3 2 3" xfId="19754"/>
    <cellStyle name="Normal 5 15 2 3 2 3 2" xfId="19755"/>
    <cellStyle name="Normal 5 15 2 3 2 3 2 2" xfId="19756"/>
    <cellStyle name="Normal 5 15 2 3 2 3 3" xfId="19757"/>
    <cellStyle name="Normal 5 15 2 3 2 3 4" xfId="19758"/>
    <cellStyle name="Normal 5 15 2 3 2 4" xfId="19759"/>
    <cellStyle name="Normal 5 15 2 3 2 4 2" xfId="19760"/>
    <cellStyle name="Normal 5 15 2 3 2 5" xfId="19761"/>
    <cellStyle name="Normal 5 15 2 3 2 6" xfId="19762"/>
    <cellStyle name="Normal 5 15 2 3 2 7" xfId="19763"/>
    <cellStyle name="Normal 5 15 2 3 3" xfId="19764"/>
    <cellStyle name="Normal 5 15 2 3 3 2" xfId="19765"/>
    <cellStyle name="Normal 5 15 2 3 3 2 2" xfId="19766"/>
    <cellStyle name="Normal 5 15 2 3 3 3" xfId="19767"/>
    <cellStyle name="Normal 5 15 2 3 3 4" xfId="19768"/>
    <cellStyle name="Normal 5 15 2 3 4" xfId="19769"/>
    <cellStyle name="Normal 5 15 2 3 4 2" xfId="19770"/>
    <cellStyle name="Normal 5 15 2 3 4 2 2" xfId="19771"/>
    <cellStyle name="Normal 5 15 2 3 4 3" xfId="19772"/>
    <cellStyle name="Normal 5 15 2 3 4 4" xfId="19773"/>
    <cellStyle name="Normal 5 15 2 3 5" xfId="19774"/>
    <cellStyle name="Normal 5 15 2 3 5 2" xfId="19775"/>
    <cellStyle name="Normal 5 15 2 3 6" xfId="19776"/>
    <cellStyle name="Normal 5 15 2 3 7" xfId="19777"/>
    <cellStyle name="Normal 5 15 2 3 8" xfId="19778"/>
    <cellStyle name="Normal 5 15 2 4" xfId="19779"/>
    <cellStyle name="Normal 5 15 2 4 2" xfId="19780"/>
    <cellStyle name="Normal 5 15 2 4 2 2" xfId="19781"/>
    <cellStyle name="Normal 5 15 2 4 2 2 2" xfId="19782"/>
    <cellStyle name="Normal 5 15 2 4 2 2 2 2" xfId="19783"/>
    <cellStyle name="Normal 5 15 2 4 2 2 3" xfId="19784"/>
    <cellStyle name="Normal 5 15 2 4 2 2 4" xfId="19785"/>
    <cellStyle name="Normal 5 15 2 4 2 3" xfId="19786"/>
    <cellStyle name="Normal 5 15 2 4 2 3 2" xfId="19787"/>
    <cellStyle name="Normal 5 15 2 4 2 3 2 2" xfId="19788"/>
    <cellStyle name="Normal 5 15 2 4 2 3 3" xfId="19789"/>
    <cellStyle name="Normal 5 15 2 4 2 3 4" xfId="19790"/>
    <cellStyle name="Normal 5 15 2 4 2 4" xfId="19791"/>
    <cellStyle name="Normal 5 15 2 4 2 4 2" xfId="19792"/>
    <cellStyle name="Normal 5 15 2 4 2 5" xfId="19793"/>
    <cellStyle name="Normal 5 15 2 4 2 6" xfId="19794"/>
    <cellStyle name="Normal 5 15 2 4 2 7" xfId="19795"/>
    <cellStyle name="Normal 5 15 2 4 3" xfId="19796"/>
    <cellStyle name="Normal 5 15 2 4 3 2" xfId="19797"/>
    <cellStyle name="Normal 5 15 2 4 3 2 2" xfId="19798"/>
    <cellStyle name="Normal 5 15 2 4 3 3" xfId="19799"/>
    <cellStyle name="Normal 5 15 2 4 3 4" xfId="19800"/>
    <cellStyle name="Normal 5 15 2 4 4" xfId="19801"/>
    <cellStyle name="Normal 5 15 2 4 4 2" xfId="19802"/>
    <cellStyle name="Normal 5 15 2 4 4 2 2" xfId="19803"/>
    <cellStyle name="Normal 5 15 2 4 4 3" xfId="19804"/>
    <cellStyle name="Normal 5 15 2 4 4 4" xfId="19805"/>
    <cellStyle name="Normal 5 15 2 4 5" xfId="19806"/>
    <cellStyle name="Normal 5 15 2 4 5 2" xfId="19807"/>
    <cellStyle name="Normal 5 15 2 4 6" xfId="19808"/>
    <cellStyle name="Normal 5 15 2 4 7" xfId="19809"/>
    <cellStyle name="Normal 5 15 2 4 8" xfId="19810"/>
    <cellStyle name="Normal 5 15 2 5" xfId="19811"/>
    <cellStyle name="Normal 5 15 2 5 2" xfId="19812"/>
    <cellStyle name="Normal 5 15 2 5 2 2" xfId="19813"/>
    <cellStyle name="Normal 5 15 2 5 2 2 2" xfId="19814"/>
    <cellStyle name="Normal 5 15 2 5 2 2 2 2" xfId="19815"/>
    <cellStyle name="Normal 5 15 2 5 2 2 3" xfId="19816"/>
    <cellStyle name="Normal 5 15 2 5 2 2 4" xfId="19817"/>
    <cellStyle name="Normal 5 15 2 5 2 3" xfId="19818"/>
    <cellStyle name="Normal 5 15 2 5 2 3 2" xfId="19819"/>
    <cellStyle name="Normal 5 15 2 5 2 4" xfId="19820"/>
    <cellStyle name="Normal 5 15 2 5 2 5" xfId="19821"/>
    <cellStyle name="Normal 5 15 2 5 2 6" xfId="19822"/>
    <cellStyle name="Normal 5 15 2 5 3" xfId="19823"/>
    <cellStyle name="Normal 5 15 2 5 3 2" xfId="19824"/>
    <cellStyle name="Normal 5 15 2 5 3 2 2" xfId="19825"/>
    <cellStyle name="Normal 5 15 2 5 3 3" xfId="19826"/>
    <cellStyle name="Normal 5 15 2 5 3 4" xfId="19827"/>
    <cellStyle name="Normal 5 15 2 5 4" xfId="19828"/>
    <cellStyle name="Normal 5 15 2 5 4 2" xfId="19829"/>
    <cellStyle name="Normal 5 15 2 5 4 2 2" xfId="19830"/>
    <cellStyle name="Normal 5 15 2 5 4 3" xfId="19831"/>
    <cellStyle name="Normal 5 15 2 5 4 4" xfId="19832"/>
    <cellStyle name="Normal 5 15 2 5 5" xfId="19833"/>
    <cellStyle name="Normal 5 15 2 5 5 2" xfId="19834"/>
    <cellStyle name="Normal 5 15 2 5 6" xfId="19835"/>
    <cellStyle name="Normal 5 15 2 5 7" xfId="19836"/>
    <cellStyle name="Normal 5 15 2 5 8" xfId="19837"/>
    <cellStyle name="Normal 5 15 2 6" xfId="19838"/>
    <cellStyle name="Normal 5 15 2 6 2" xfId="19839"/>
    <cellStyle name="Normal 5 15 2 6 2 2" xfId="19840"/>
    <cellStyle name="Normal 5 15 2 6 2 2 2" xfId="19841"/>
    <cellStyle name="Normal 5 15 2 6 2 2 2 2" xfId="19842"/>
    <cellStyle name="Normal 5 15 2 6 2 2 3" xfId="19843"/>
    <cellStyle name="Normal 5 15 2 6 2 2 4" xfId="19844"/>
    <cellStyle name="Normal 5 15 2 6 2 3" xfId="19845"/>
    <cellStyle name="Normal 5 15 2 6 2 3 2" xfId="19846"/>
    <cellStyle name="Normal 5 15 2 6 2 4" xfId="19847"/>
    <cellStyle name="Normal 5 15 2 6 2 5" xfId="19848"/>
    <cellStyle name="Normal 5 15 2 6 2 6" xfId="19849"/>
    <cellStyle name="Normal 5 15 2 6 3" xfId="19850"/>
    <cellStyle name="Normal 5 15 2 6 3 2" xfId="19851"/>
    <cellStyle name="Normal 5 15 2 6 3 2 2" xfId="19852"/>
    <cellStyle name="Normal 5 15 2 6 3 3" xfId="19853"/>
    <cellStyle name="Normal 5 15 2 6 3 4" xfId="19854"/>
    <cellStyle name="Normal 5 15 2 6 4" xfId="19855"/>
    <cellStyle name="Normal 5 15 2 6 4 2" xfId="19856"/>
    <cellStyle name="Normal 5 15 2 6 4 2 2" xfId="19857"/>
    <cellStyle name="Normal 5 15 2 6 4 3" xfId="19858"/>
    <cellStyle name="Normal 5 15 2 6 4 4" xfId="19859"/>
    <cellStyle name="Normal 5 15 2 6 5" xfId="19860"/>
    <cellStyle name="Normal 5 15 2 6 5 2" xfId="19861"/>
    <cellStyle name="Normal 5 15 2 6 6" xfId="19862"/>
    <cellStyle name="Normal 5 15 2 6 7" xfId="19863"/>
    <cellStyle name="Normal 5 15 2 6 8" xfId="19864"/>
    <cellStyle name="Normal 5 15 2 7" xfId="19865"/>
    <cellStyle name="Normal 5 15 2 7 2" xfId="19866"/>
    <cellStyle name="Normal 5 15 2 7 2 2" xfId="19867"/>
    <cellStyle name="Normal 5 15 2 7 2 2 2" xfId="19868"/>
    <cellStyle name="Normal 5 15 2 7 2 3" xfId="19869"/>
    <cellStyle name="Normal 5 15 2 7 2 4" xfId="19870"/>
    <cellStyle name="Normal 5 15 2 7 3" xfId="19871"/>
    <cellStyle name="Normal 5 15 2 7 3 2" xfId="19872"/>
    <cellStyle name="Normal 5 15 2 7 4" xfId="19873"/>
    <cellStyle name="Normal 5 15 2 7 5" xfId="19874"/>
    <cellStyle name="Normal 5 15 2 7 6" xfId="19875"/>
    <cellStyle name="Normal 5 15 2 8" xfId="19876"/>
    <cellStyle name="Normal 5 15 2 8 2" xfId="19877"/>
    <cellStyle name="Normal 5 15 2 8 2 2" xfId="19878"/>
    <cellStyle name="Normal 5 15 2 8 2 2 2" xfId="19879"/>
    <cellStyle name="Normal 5 15 2 8 2 3" xfId="19880"/>
    <cellStyle name="Normal 5 15 2 8 2 4" xfId="19881"/>
    <cellStyle name="Normal 5 15 2 8 3" xfId="19882"/>
    <cellStyle name="Normal 5 15 2 8 3 2" xfId="19883"/>
    <cellStyle name="Normal 5 15 2 8 4" xfId="19884"/>
    <cellStyle name="Normal 5 15 2 8 5" xfId="19885"/>
    <cellStyle name="Normal 5 15 2 8 6" xfId="19886"/>
    <cellStyle name="Normal 5 15 2 9" xfId="19887"/>
    <cellStyle name="Normal 5 15 2 9 2" xfId="19888"/>
    <cellStyle name="Normal 5 15 2 9 2 2" xfId="19889"/>
    <cellStyle name="Normal 5 15 2 9 3" xfId="19890"/>
    <cellStyle name="Normal 5 15 2 9 4" xfId="19891"/>
    <cellStyle name="Normal 5 15 2 9 5" xfId="19892"/>
    <cellStyle name="Normal 5 15 3" xfId="19893"/>
    <cellStyle name="Normal 5 15 3 10" xfId="19894"/>
    <cellStyle name="Normal 5 15 3 10 2" xfId="19895"/>
    <cellStyle name="Normal 5 15 3 10 2 2" xfId="19896"/>
    <cellStyle name="Normal 5 15 3 10 3" xfId="19897"/>
    <cellStyle name="Normal 5 15 3 10 4" xfId="19898"/>
    <cellStyle name="Normal 5 15 3 11" xfId="19899"/>
    <cellStyle name="Normal 5 15 3 11 2" xfId="19900"/>
    <cellStyle name="Normal 5 15 3 12" xfId="19901"/>
    <cellStyle name="Normal 5 15 3 13" xfId="19902"/>
    <cellStyle name="Normal 5 15 3 14" xfId="19903"/>
    <cellStyle name="Normal 5 15 3 2" xfId="19904"/>
    <cellStyle name="Normal 5 15 3 2 10" xfId="19905"/>
    <cellStyle name="Normal 5 15 3 2 2" xfId="19906"/>
    <cellStyle name="Normal 5 15 3 2 2 2" xfId="19907"/>
    <cellStyle name="Normal 5 15 3 2 2 2 2" xfId="19908"/>
    <cellStyle name="Normal 5 15 3 2 2 2 2 2" xfId="19909"/>
    <cellStyle name="Normal 5 15 3 2 2 2 3" xfId="19910"/>
    <cellStyle name="Normal 5 15 3 2 2 2 4" xfId="19911"/>
    <cellStyle name="Normal 5 15 3 2 2 3" xfId="19912"/>
    <cellStyle name="Normal 5 15 3 2 2 3 2" xfId="19913"/>
    <cellStyle name="Normal 5 15 3 2 2 3 2 2" xfId="19914"/>
    <cellStyle name="Normal 5 15 3 2 2 3 3" xfId="19915"/>
    <cellStyle name="Normal 5 15 3 2 2 3 4" xfId="19916"/>
    <cellStyle name="Normal 5 15 3 2 2 4" xfId="19917"/>
    <cellStyle name="Normal 5 15 3 2 2 4 2" xfId="19918"/>
    <cellStyle name="Normal 5 15 3 2 2 5" xfId="19919"/>
    <cellStyle name="Normal 5 15 3 2 2 6" xfId="19920"/>
    <cellStyle name="Normal 5 15 3 2 2 7" xfId="19921"/>
    <cellStyle name="Normal 5 15 3 2 3" xfId="19922"/>
    <cellStyle name="Normal 5 15 3 2 3 2" xfId="19923"/>
    <cellStyle name="Normal 5 15 3 2 3 2 2" xfId="19924"/>
    <cellStyle name="Normal 5 15 3 2 3 3" xfId="19925"/>
    <cellStyle name="Normal 5 15 3 2 3 4" xfId="19926"/>
    <cellStyle name="Normal 5 15 3 2 4" xfId="19927"/>
    <cellStyle name="Normal 5 15 3 2 4 2" xfId="19928"/>
    <cellStyle name="Normal 5 15 3 2 4 2 2" xfId="19929"/>
    <cellStyle name="Normal 5 15 3 2 4 3" xfId="19930"/>
    <cellStyle name="Normal 5 15 3 2 4 4" xfId="19931"/>
    <cellStyle name="Normal 5 15 3 2 5" xfId="19932"/>
    <cellStyle name="Normal 5 15 3 2 5 2" xfId="19933"/>
    <cellStyle name="Normal 5 15 3 2 5 2 2" xfId="19934"/>
    <cellStyle name="Normal 5 15 3 2 5 3" xfId="19935"/>
    <cellStyle name="Normal 5 15 3 2 5 4" xfId="19936"/>
    <cellStyle name="Normal 5 15 3 2 6" xfId="19937"/>
    <cellStyle name="Normal 5 15 3 2 6 2" xfId="19938"/>
    <cellStyle name="Normal 5 15 3 2 6 2 2" xfId="19939"/>
    <cellStyle name="Normal 5 15 3 2 6 3" xfId="19940"/>
    <cellStyle name="Normal 5 15 3 2 6 4" xfId="19941"/>
    <cellStyle name="Normal 5 15 3 2 7" xfId="19942"/>
    <cellStyle name="Normal 5 15 3 2 7 2" xfId="19943"/>
    <cellStyle name="Normal 5 15 3 2 8" xfId="19944"/>
    <cellStyle name="Normal 5 15 3 2 9" xfId="19945"/>
    <cellStyle name="Normal 5 15 3 3" xfId="19946"/>
    <cellStyle name="Normal 5 15 3 3 2" xfId="19947"/>
    <cellStyle name="Normal 5 15 3 3 2 2" xfId="19948"/>
    <cellStyle name="Normal 5 15 3 3 2 2 2" xfId="19949"/>
    <cellStyle name="Normal 5 15 3 3 2 2 2 2" xfId="19950"/>
    <cellStyle name="Normal 5 15 3 3 2 2 3" xfId="19951"/>
    <cellStyle name="Normal 5 15 3 3 2 2 4" xfId="19952"/>
    <cellStyle name="Normal 5 15 3 3 2 3" xfId="19953"/>
    <cellStyle name="Normal 5 15 3 3 2 3 2" xfId="19954"/>
    <cellStyle name="Normal 5 15 3 3 2 3 2 2" xfId="19955"/>
    <cellStyle name="Normal 5 15 3 3 2 3 3" xfId="19956"/>
    <cellStyle name="Normal 5 15 3 3 2 3 4" xfId="19957"/>
    <cellStyle name="Normal 5 15 3 3 2 4" xfId="19958"/>
    <cellStyle name="Normal 5 15 3 3 2 4 2" xfId="19959"/>
    <cellStyle name="Normal 5 15 3 3 2 5" xfId="19960"/>
    <cellStyle name="Normal 5 15 3 3 2 6" xfId="19961"/>
    <cellStyle name="Normal 5 15 3 3 2 7" xfId="19962"/>
    <cellStyle name="Normal 5 15 3 3 3" xfId="19963"/>
    <cellStyle name="Normal 5 15 3 3 3 2" xfId="19964"/>
    <cellStyle name="Normal 5 15 3 3 3 2 2" xfId="19965"/>
    <cellStyle name="Normal 5 15 3 3 3 3" xfId="19966"/>
    <cellStyle name="Normal 5 15 3 3 3 4" xfId="19967"/>
    <cellStyle name="Normal 5 15 3 3 4" xfId="19968"/>
    <cellStyle name="Normal 5 15 3 3 4 2" xfId="19969"/>
    <cellStyle name="Normal 5 15 3 3 4 2 2" xfId="19970"/>
    <cellStyle name="Normal 5 15 3 3 4 3" xfId="19971"/>
    <cellStyle name="Normal 5 15 3 3 4 4" xfId="19972"/>
    <cellStyle name="Normal 5 15 3 3 5" xfId="19973"/>
    <cellStyle name="Normal 5 15 3 3 5 2" xfId="19974"/>
    <cellStyle name="Normal 5 15 3 3 6" xfId="19975"/>
    <cellStyle name="Normal 5 15 3 3 7" xfId="19976"/>
    <cellStyle name="Normal 5 15 3 3 8" xfId="19977"/>
    <cellStyle name="Normal 5 15 3 4" xfId="19978"/>
    <cellStyle name="Normal 5 15 3 4 2" xfId="19979"/>
    <cellStyle name="Normal 5 15 3 4 2 2" xfId="19980"/>
    <cellStyle name="Normal 5 15 3 4 2 2 2" xfId="19981"/>
    <cellStyle name="Normal 5 15 3 4 2 2 2 2" xfId="19982"/>
    <cellStyle name="Normal 5 15 3 4 2 2 3" xfId="19983"/>
    <cellStyle name="Normal 5 15 3 4 2 2 4" xfId="19984"/>
    <cellStyle name="Normal 5 15 3 4 2 3" xfId="19985"/>
    <cellStyle name="Normal 5 15 3 4 2 3 2" xfId="19986"/>
    <cellStyle name="Normal 5 15 3 4 2 3 2 2" xfId="19987"/>
    <cellStyle name="Normal 5 15 3 4 2 3 3" xfId="19988"/>
    <cellStyle name="Normal 5 15 3 4 2 3 4" xfId="19989"/>
    <cellStyle name="Normal 5 15 3 4 2 4" xfId="19990"/>
    <cellStyle name="Normal 5 15 3 4 2 4 2" xfId="19991"/>
    <cellStyle name="Normal 5 15 3 4 2 5" xfId="19992"/>
    <cellStyle name="Normal 5 15 3 4 2 6" xfId="19993"/>
    <cellStyle name="Normal 5 15 3 4 2 7" xfId="19994"/>
    <cellStyle name="Normal 5 15 3 4 3" xfId="19995"/>
    <cellStyle name="Normal 5 15 3 4 3 2" xfId="19996"/>
    <cellStyle name="Normal 5 15 3 4 3 2 2" xfId="19997"/>
    <cellStyle name="Normal 5 15 3 4 3 3" xfId="19998"/>
    <cellStyle name="Normal 5 15 3 4 3 4" xfId="19999"/>
    <cellStyle name="Normal 5 15 3 4 4" xfId="20000"/>
    <cellStyle name="Normal 5 15 3 4 4 2" xfId="20001"/>
    <cellStyle name="Normal 5 15 3 4 4 2 2" xfId="20002"/>
    <cellStyle name="Normal 5 15 3 4 4 3" xfId="20003"/>
    <cellStyle name="Normal 5 15 3 4 4 4" xfId="20004"/>
    <cellStyle name="Normal 5 15 3 4 5" xfId="20005"/>
    <cellStyle name="Normal 5 15 3 4 5 2" xfId="20006"/>
    <cellStyle name="Normal 5 15 3 4 6" xfId="20007"/>
    <cellStyle name="Normal 5 15 3 4 7" xfId="20008"/>
    <cellStyle name="Normal 5 15 3 4 8" xfId="20009"/>
    <cellStyle name="Normal 5 15 3 5" xfId="20010"/>
    <cellStyle name="Normal 5 15 3 5 2" xfId="20011"/>
    <cellStyle name="Normal 5 15 3 5 2 2" xfId="20012"/>
    <cellStyle name="Normal 5 15 3 5 2 2 2" xfId="20013"/>
    <cellStyle name="Normal 5 15 3 5 2 2 2 2" xfId="20014"/>
    <cellStyle name="Normal 5 15 3 5 2 2 3" xfId="20015"/>
    <cellStyle name="Normal 5 15 3 5 2 2 4" xfId="20016"/>
    <cellStyle name="Normal 5 15 3 5 2 3" xfId="20017"/>
    <cellStyle name="Normal 5 15 3 5 2 3 2" xfId="20018"/>
    <cellStyle name="Normal 5 15 3 5 2 4" xfId="20019"/>
    <cellStyle name="Normal 5 15 3 5 2 5" xfId="20020"/>
    <cellStyle name="Normal 5 15 3 5 2 6" xfId="20021"/>
    <cellStyle name="Normal 5 15 3 5 3" xfId="20022"/>
    <cellStyle name="Normal 5 15 3 5 3 2" xfId="20023"/>
    <cellStyle name="Normal 5 15 3 5 3 2 2" xfId="20024"/>
    <cellStyle name="Normal 5 15 3 5 3 3" xfId="20025"/>
    <cellStyle name="Normal 5 15 3 5 3 4" xfId="20026"/>
    <cellStyle name="Normal 5 15 3 5 4" xfId="20027"/>
    <cellStyle name="Normal 5 15 3 5 4 2" xfId="20028"/>
    <cellStyle name="Normal 5 15 3 5 4 2 2" xfId="20029"/>
    <cellStyle name="Normal 5 15 3 5 4 3" xfId="20030"/>
    <cellStyle name="Normal 5 15 3 5 4 4" xfId="20031"/>
    <cellStyle name="Normal 5 15 3 5 5" xfId="20032"/>
    <cellStyle name="Normal 5 15 3 5 5 2" xfId="20033"/>
    <cellStyle name="Normal 5 15 3 5 6" xfId="20034"/>
    <cellStyle name="Normal 5 15 3 5 7" xfId="20035"/>
    <cellStyle name="Normal 5 15 3 5 8" xfId="20036"/>
    <cellStyle name="Normal 5 15 3 6" xfId="20037"/>
    <cellStyle name="Normal 5 15 3 6 2" xfId="20038"/>
    <cellStyle name="Normal 5 15 3 6 2 2" xfId="20039"/>
    <cellStyle name="Normal 5 15 3 6 2 2 2" xfId="20040"/>
    <cellStyle name="Normal 5 15 3 6 2 2 2 2" xfId="20041"/>
    <cellStyle name="Normal 5 15 3 6 2 2 3" xfId="20042"/>
    <cellStyle name="Normal 5 15 3 6 2 2 4" xfId="20043"/>
    <cellStyle name="Normal 5 15 3 6 2 3" xfId="20044"/>
    <cellStyle name="Normal 5 15 3 6 2 3 2" xfId="20045"/>
    <cellStyle name="Normal 5 15 3 6 2 4" xfId="20046"/>
    <cellStyle name="Normal 5 15 3 6 2 5" xfId="20047"/>
    <cellStyle name="Normal 5 15 3 6 2 6" xfId="20048"/>
    <cellStyle name="Normal 5 15 3 6 3" xfId="20049"/>
    <cellStyle name="Normal 5 15 3 6 3 2" xfId="20050"/>
    <cellStyle name="Normal 5 15 3 6 3 2 2" xfId="20051"/>
    <cellStyle name="Normal 5 15 3 6 3 3" xfId="20052"/>
    <cellStyle name="Normal 5 15 3 6 3 4" xfId="20053"/>
    <cellStyle name="Normal 5 15 3 6 4" xfId="20054"/>
    <cellStyle name="Normal 5 15 3 6 4 2" xfId="20055"/>
    <cellStyle name="Normal 5 15 3 6 4 2 2" xfId="20056"/>
    <cellStyle name="Normal 5 15 3 6 4 3" xfId="20057"/>
    <cellStyle name="Normal 5 15 3 6 4 4" xfId="20058"/>
    <cellStyle name="Normal 5 15 3 6 5" xfId="20059"/>
    <cellStyle name="Normal 5 15 3 6 5 2" xfId="20060"/>
    <cellStyle name="Normal 5 15 3 6 6" xfId="20061"/>
    <cellStyle name="Normal 5 15 3 6 7" xfId="20062"/>
    <cellStyle name="Normal 5 15 3 6 8" xfId="20063"/>
    <cellStyle name="Normal 5 15 3 7" xfId="20064"/>
    <cellStyle name="Normal 5 15 3 7 2" xfId="20065"/>
    <cellStyle name="Normal 5 15 3 7 2 2" xfId="20066"/>
    <cellStyle name="Normal 5 15 3 7 2 2 2" xfId="20067"/>
    <cellStyle name="Normal 5 15 3 7 2 3" xfId="20068"/>
    <cellStyle name="Normal 5 15 3 7 2 4" xfId="20069"/>
    <cellStyle name="Normal 5 15 3 7 3" xfId="20070"/>
    <cellStyle name="Normal 5 15 3 7 3 2" xfId="20071"/>
    <cellStyle name="Normal 5 15 3 7 4" xfId="20072"/>
    <cellStyle name="Normal 5 15 3 7 5" xfId="20073"/>
    <cellStyle name="Normal 5 15 3 7 6" xfId="20074"/>
    <cellStyle name="Normal 5 15 3 8" xfId="20075"/>
    <cellStyle name="Normal 5 15 3 8 2" xfId="20076"/>
    <cellStyle name="Normal 5 15 3 8 2 2" xfId="20077"/>
    <cellStyle name="Normal 5 15 3 8 2 2 2" xfId="20078"/>
    <cellStyle name="Normal 5 15 3 8 2 3" xfId="20079"/>
    <cellStyle name="Normal 5 15 3 8 2 4" xfId="20080"/>
    <cellStyle name="Normal 5 15 3 8 3" xfId="20081"/>
    <cellStyle name="Normal 5 15 3 8 3 2" xfId="20082"/>
    <cellStyle name="Normal 5 15 3 8 4" xfId="20083"/>
    <cellStyle name="Normal 5 15 3 8 5" xfId="20084"/>
    <cellStyle name="Normal 5 15 3 8 6" xfId="20085"/>
    <cellStyle name="Normal 5 15 3 9" xfId="20086"/>
    <cellStyle name="Normal 5 15 3 9 2" xfId="20087"/>
    <cellStyle name="Normal 5 15 3 9 2 2" xfId="20088"/>
    <cellStyle name="Normal 5 15 3 9 3" xfId="20089"/>
    <cellStyle name="Normal 5 15 3 9 4" xfId="20090"/>
    <cellStyle name="Normal 5 15 3 9 5" xfId="20091"/>
    <cellStyle name="Normal 5 15 4" xfId="20092"/>
    <cellStyle name="Normal 5 15 4 10" xfId="20093"/>
    <cellStyle name="Normal 5 15 4 10 2" xfId="20094"/>
    <cellStyle name="Normal 5 15 4 11" xfId="20095"/>
    <cellStyle name="Normal 5 15 4 12" xfId="20096"/>
    <cellStyle name="Normal 5 15 4 13" xfId="20097"/>
    <cellStyle name="Normal 5 15 4 2" xfId="20098"/>
    <cellStyle name="Normal 5 15 4 2 2" xfId="20099"/>
    <cellStyle name="Normal 5 15 4 2 2 2" xfId="20100"/>
    <cellStyle name="Normal 5 15 4 2 2 2 2" xfId="20101"/>
    <cellStyle name="Normal 5 15 4 2 2 2 2 2" xfId="20102"/>
    <cellStyle name="Normal 5 15 4 2 2 2 3" xfId="20103"/>
    <cellStyle name="Normal 5 15 4 2 2 2 4" xfId="20104"/>
    <cellStyle name="Normal 5 15 4 2 2 3" xfId="20105"/>
    <cellStyle name="Normal 5 15 4 2 2 3 2" xfId="20106"/>
    <cellStyle name="Normal 5 15 4 2 2 3 2 2" xfId="20107"/>
    <cellStyle name="Normal 5 15 4 2 2 3 3" xfId="20108"/>
    <cellStyle name="Normal 5 15 4 2 2 3 4" xfId="20109"/>
    <cellStyle name="Normal 5 15 4 2 2 4" xfId="20110"/>
    <cellStyle name="Normal 5 15 4 2 2 4 2" xfId="20111"/>
    <cellStyle name="Normal 5 15 4 2 2 5" xfId="20112"/>
    <cellStyle name="Normal 5 15 4 2 2 6" xfId="20113"/>
    <cellStyle name="Normal 5 15 4 2 2 7" xfId="20114"/>
    <cellStyle name="Normal 5 15 4 2 3" xfId="20115"/>
    <cellStyle name="Normal 5 15 4 2 3 2" xfId="20116"/>
    <cellStyle name="Normal 5 15 4 2 3 2 2" xfId="20117"/>
    <cellStyle name="Normal 5 15 4 2 3 3" xfId="20118"/>
    <cellStyle name="Normal 5 15 4 2 3 4" xfId="20119"/>
    <cellStyle name="Normal 5 15 4 2 4" xfId="20120"/>
    <cellStyle name="Normal 5 15 4 2 4 2" xfId="20121"/>
    <cellStyle name="Normal 5 15 4 2 4 2 2" xfId="20122"/>
    <cellStyle name="Normal 5 15 4 2 4 3" xfId="20123"/>
    <cellStyle name="Normal 5 15 4 2 4 4" xfId="20124"/>
    <cellStyle name="Normal 5 15 4 2 5" xfId="20125"/>
    <cellStyle name="Normal 5 15 4 2 5 2" xfId="20126"/>
    <cellStyle name="Normal 5 15 4 2 6" xfId="20127"/>
    <cellStyle name="Normal 5 15 4 2 7" xfId="20128"/>
    <cellStyle name="Normal 5 15 4 2 8" xfId="20129"/>
    <cellStyle name="Normal 5 15 4 3" xfId="20130"/>
    <cellStyle name="Normal 5 15 4 3 2" xfId="20131"/>
    <cellStyle name="Normal 5 15 4 3 2 2" xfId="20132"/>
    <cellStyle name="Normal 5 15 4 3 2 2 2" xfId="20133"/>
    <cellStyle name="Normal 5 15 4 3 2 2 2 2" xfId="20134"/>
    <cellStyle name="Normal 5 15 4 3 2 2 3" xfId="20135"/>
    <cellStyle name="Normal 5 15 4 3 2 2 4" xfId="20136"/>
    <cellStyle name="Normal 5 15 4 3 2 3" xfId="20137"/>
    <cellStyle name="Normal 5 15 4 3 2 3 2" xfId="20138"/>
    <cellStyle name="Normal 5 15 4 3 2 3 2 2" xfId="20139"/>
    <cellStyle name="Normal 5 15 4 3 2 3 3" xfId="20140"/>
    <cellStyle name="Normal 5 15 4 3 2 3 4" xfId="20141"/>
    <cellStyle name="Normal 5 15 4 3 2 4" xfId="20142"/>
    <cellStyle name="Normal 5 15 4 3 2 4 2" xfId="20143"/>
    <cellStyle name="Normal 5 15 4 3 2 5" xfId="20144"/>
    <cellStyle name="Normal 5 15 4 3 2 6" xfId="20145"/>
    <cellStyle name="Normal 5 15 4 3 2 7" xfId="20146"/>
    <cellStyle name="Normal 5 15 4 3 3" xfId="20147"/>
    <cellStyle name="Normal 5 15 4 3 3 2" xfId="20148"/>
    <cellStyle name="Normal 5 15 4 3 3 2 2" xfId="20149"/>
    <cellStyle name="Normal 5 15 4 3 3 3" xfId="20150"/>
    <cellStyle name="Normal 5 15 4 3 3 4" xfId="20151"/>
    <cellStyle name="Normal 5 15 4 3 4" xfId="20152"/>
    <cellStyle name="Normal 5 15 4 3 4 2" xfId="20153"/>
    <cellStyle name="Normal 5 15 4 3 4 2 2" xfId="20154"/>
    <cellStyle name="Normal 5 15 4 3 4 3" xfId="20155"/>
    <cellStyle name="Normal 5 15 4 3 4 4" xfId="20156"/>
    <cellStyle name="Normal 5 15 4 3 5" xfId="20157"/>
    <cellStyle name="Normal 5 15 4 3 5 2" xfId="20158"/>
    <cellStyle name="Normal 5 15 4 3 6" xfId="20159"/>
    <cellStyle name="Normal 5 15 4 3 7" xfId="20160"/>
    <cellStyle name="Normal 5 15 4 3 8" xfId="20161"/>
    <cellStyle name="Normal 5 15 4 4" xfId="20162"/>
    <cellStyle name="Normal 5 15 4 4 2" xfId="20163"/>
    <cellStyle name="Normal 5 15 4 4 2 2" xfId="20164"/>
    <cellStyle name="Normal 5 15 4 4 2 2 2" xfId="20165"/>
    <cellStyle name="Normal 5 15 4 4 2 2 2 2" xfId="20166"/>
    <cellStyle name="Normal 5 15 4 4 2 2 3" xfId="20167"/>
    <cellStyle name="Normal 5 15 4 4 2 2 4" xfId="20168"/>
    <cellStyle name="Normal 5 15 4 4 2 3" xfId="20169"/>
    <cellStyle name="Normal 5 15 4 4 2 3 2" xfId="20170"/>
    <cellStyle name="Normal 5 15 4 4 2 4" xfId="20171"/>
    <cellStyle name="Normal 5 15 4 4 2 5" xfId="20172"/>
    <cellStyle name="Normal 5 15 4 4 2 6" xfId="20173"/>
    <cellStyle name="Normal 5 15 4 4 3" xfId="20174"/>
    <cellStyle name="Normal 5 15 4 4 3 2" xfId="20175"/>
    <cellStyle name="Normal 5 15 4 4 3 2 2" xfId="20176"/>
    <cellStyle name="Normal 5 15 4 4 3 3" xfId="20177"/>
    <cellStyle name="Normal 5 15 4 4 3 4" xfId="20178"/>
    <cellStyle name="Normal 5 15 4 4 4" xfId="20179"/>
    <cellStyle name="Normal 5 15 4 4 4 2" xfId="20180"/>
    <cellStyle name="Normal 5 15 4 4 4 2 2" xfId="20181"/>
    <cellStyle name="Normal 5 15 4 4 4 3" xfId="20182"/>
    <cellStyle name="Normal 5 15 4 4 4 4" xfId="20183"/>
    <cellStyle name="Normal 5 15 4 4 5" xfId="20184"/>
    <cellStyle name="Normal 5 15 4 4 5 2" xfId="20185"/>
    <cellStyle name="Normal 5 15 4 4 6" xfId="20186"/>
    <cellStyle name="Normal 5 15 4 4 7" xfId="20187"/>
    <cellStyle name="Normal 5 15 4 4 8" xfId="20188"/>
    <cellStyle name="Normal 5 15 4 5" xfId="20189"/>
    <cellStyle name="Normal 5 15 4 5 2" xfId="20190"/>
    <cellStyle name="Normal 5 15 4 5 2 2" xfId="20191"/>
    <cellStyle name="Normal 5 15 4 5 2 2 2" xfId="20192"/>
    <cellStyle name="Normal 5 15 4 5 2 2 2 2" xfId="20193"/>
    <cellStyle name="Normal 5 15 4 5 2 2 3" xfId="20194"/>
    <cellStyle name="Normal 5 15 4 5 2 2 4" xfId="20195"/>
    <cellStyle name="Normal 5 15 4 5 2 3" xfId="20196"/>
    <cellStyle name="Normal 5 15 4 5 2 3 2" xfId="20197"/>
    <cellStyle name="Normal 5 15 4 5 2 4" xfId="20198"/>
    <cellStyle name="Normal 5 15 4 5 2 5" xfId="20199"/>
    <cellStyle name="Normal 5 15 4 5 2 6" xfId="20200"/>
    <cellStyle name="Normal 5 15 4 5 3" xfId="20201"/>
    <cellStyle name="Normal 5 15 4 5 3 2" xfId="20202"/>
    <cellStyle name="Normal 5 15 4 5 3 2 2" xfId="20203"/>
    <cellStyle name="Normal 5 15 4 5 3 3" xfId="20204"/>
    <cellStyle name="Normal 5 15 4 5 3 4" xfId="20205"/>
    <cellStyle name="Normal 5 15 4 5 4" xfId="20206"/>
    <cellStyle name="Normal 5 15 4 5 4 2" xfId="20207"/>
    <cellStyle name="Normal 5 15 4 5 4 2 2" xfId="20208"/>
    <cellStyle name="Normal 5 15 4 5 4 3" xfId="20209"/>
    <cellStyle name="Normal 5 15 4 5 4 4" xfId="20210"/>
    <cellStyle name="Normal 5 15 4 5 5" xfId="20211"/>
    <cellStyle name="Normal 5 15 4 5 5 2" xfId="20212"/>
    <cellStyle name="Normal 5 15 4 5 6" xfId="20213"/>
    <cellStyle name="Normal 5 15 4 5 7" xfId="20214"/>
    <cellStyle name="Normal 5 15 4 5 8" xfId="20215"/>
    <cellStyle name="Normal 5 15 4 6" xfId="20216"/>
    <cellStyle name="Normal 5 15 4 6 2" xfId="20217"/>
    <cellStyle name="Normal 5 15 4 6 2 2" xfId="20218"/>
    <cellStyle name="Normal 5 15 4 6 2 2 2" xfId="20219"/>
    <cellStyle name="Normal 5 15 4 6 2 3" xfId="20220"/>
    <cellStyle name="Normal 5 15 4 6 2 4" xfId="20221"/>
    <cellStyle name="Normal 5 15 4 6 3" xfId="20222"/>
    <cellStyle name="Normal 5 15 4 6 3 2" xfId="20223"/>
    <cellStyle name="Normal 5 15 4 6 4" xfId="20224"/>
    <cellStyle name="Normal 5 15 4 6 5" xfId="20225"/>
    <cellStyle name="Normal 5 15 4 6 6" xfId="20226"/>
    <cellStyle name="Normal 5 15 4 7" xfId="20227"/>
    <cellStyle name="Normal 5 15 4 7 2" xfId="20228"/>
    <cellStyle name="Normal 5 15 4 7 2 2" xfId="20229"/>
    <cellStyle name="Normal 5 15 4 7 2 2 2" xfId="20230"/>
    <cellStyle name="Normal 5 15 4 7 2 3" xfId="20231"/>
    <cellStyle name="Normal 5 15 4 7 2 4" xfId="20232"/>
    <cellStyle name="Normal 5 15 4 7 3" xfId="20233"/>
    <cellStyle name="Normal 5 15 4 7 3 2" xfId="20234"/>
    <cellStyle name="Normal 5 15 4 7 4" xfId="20235"/>
    <cellStyle name="Normal 5 15 4 7 5" xfId="20236"/>
    <cellStyle name="Normal 5 15 4 7 6" xfId="20237"/>
    <cellStyle name="Normal 5 15 4 8" xfId="20238"/>
    <cellStyle name="Normal 5 15 4 8 2" xfId="20239"/>
    <cellStyle name="Normal 5 15 4 8 2 2" xfId="20240"/>
    <cellStyle name="Normal 5 15 4 8 3" xfId="20241"/>
    <cellStyle name="Normal 5 15 4 8 4" xfId="20242"/>
    <cellStyle name="Normal 5 15 4 8 5" xfId="20243"/>
    <cellStyle name="Normal 5 15 4 9" xfId="20244"/>
    <cellStyle name="Normal 5 15 4 9 2" xfId="20245"/>
    <cellStyle name="Normal 5 15 4 9 2 2" xfId="20246"/>
    <cellStyle name="Normal 5 15 4 9 3" xfId="20247"/>
    <cellStyle name="Normal 5 15 4 9 4" xfId="20248"/>
    <cellStyle name="Normal 5 15 5" xfId="20249"/>
    <cellStyle name="Normal 5 15 5 2" xfId="20250"/>
    <cellStyle name="Normal 5 15 5 2 2" xfId="20251"/>
    <cellStyle name="Normal 5 15 5 2 2 2" xfId="20252"/>
    <cellStyle name="Normal 5 15 5 2 2 2 2" xfId="20253"/>
    <cellStyle name="Normal 5 15 5 2 2 3" xfId="20254"/>
    <cellStyle name="Normal 5 15 5 2 2 4" xfId="20255"/>
    <cellStyle name="Normal 5 15 5 2 3" xfId="20256"/>
    <cellStyle name="Normal 5 15 5 2 3 2" xfId="20257"/>
    <cellStyle name="Normal 5 15 5 2 3 2 2" xfId="20258"/>
    <cellStyle name="Normal 5 15 5 2 3 3" xfId="20259"/>
    <cellStyle name="Normal 5 15 5 2 3 4" xfId="20260"/>
    <cellStyle name="Normal 5 15 5 2 4" xfId="20261"/>
    <cellStyle name="Normal 5 15 5 2 4 2" xfId="20262"/>
    <cellStyle name="Normal 5 15 5 2 5" xfId="20263"/>
    <cellStyle name="Normal 5 15 5 2 6" xfId="20264"/>
    <cellStyle name="Normal 5 15 5 2 7" xfId="20265"/>
    <cellStyle name="Normal 5 15 5 3" xfId="20266"/>
    <cellStyle name="Normal 5 15 5 3 2" xfId="20267"/>
    <cellStyle name="Normal 5 15 5 3 2 2" xfId="20268"/>
    <cellStyle name="Normal 5 15 5 3 3" xfId="20269"/>
    <cellStyle name="Normal 5 15 5 3 4" xfId="20270"/>
    <cellStyle name="Normal 5 15 5 4" xfId="20271"/>
    <cellStyle name="Normal 5 15 5 4 2" xfId="20272"/>
    <cellStyle name="Normal 5 15 5 4 2 2" xfId="20273"/>
    <cellStyle name="Normal 5 15 5 4 3" xfId="20274"/>
    <cellStyle name="Normal 5 15 5 4 4" xfId="20275"/>
    <cellStyle name="Normal 5 15 5 5" xfId="20276"/>
    <cellStyle name="Normal 5 15 5 5 2" xfId="20277"/>
    <cellStyle name="Normal 5 15 5 6" xfId="20278"/>
    <cellStyle name="Normal 5 15 5 7" xfId="20279"/>
    <cellStyle name="Normal 5 15 5 8" xfId="20280"/>
    <cellStyle name="Normal 5 15 6" xfId="20281"/>
    <cellStyle name="Normal 5 15 6 2" xfId="20282"/>
    <cellStyle name="Normal 5 15 6 2 2" xfId="20283"/>
    <cellStyle name="Normal 5 15 6 2 2 2" xfId="20284"/>
    <cellStyle name="Normal 5 15 6 2 2 2 2" xfId="20285"/>
    <cellStyle name="Normal 5 15 6 2 2 3" xfId="20286"/>
    <cellStyle name="Normal 5 15 6 2 2 4" xfId="20287"/>
    <cellStyle name="Normal 5 15 6 2 3" xfId="20288"/>
    <cellStyle name="Normal 5 15 6 2 3 2" xfId="20289"/>
    <cellStyle name="Normal 5 15 6 2 3 2 2" xfId="20290"/>
    <cellStyle name="Normal 5 15 6 2 3 3" xfId="20291"/>
    <cellStyle name="Normal 5 15 6 2 3 4" xfId="20292"/>
    <cellStyle name="Normal 5 15 6 2 4" xfId="20293"/>
    <cellStyle name="Normal 5 15 6 2 4 2" xfId="20294"/>
    <cellStyle name="Normal 5 15 6 2 5" xfId="20295"/>
    <cellStyle name="Normal 5 15 6 2 6" xfId="20296"/>
    <cellStyle name="Normal 5 15 6 2 7" xfId="20297"/>
    <cellStyle name="Normal 5 15 6 3" xfId="20298"/>
    <cellStyle name="Normal 5 15 6 3 2" xfId="20299"/>
    <cellStyle name="Normal 5 15 6 3 2 2" xfId="20300"/>
    <cellStyle name="Normal 5 15 6 3 3" xfId="20301"/>
    <cellStyle name="Normal 5 15 6 3 4" xfId="20302"/>
    <cellStyle name="Normal 5 15 6 4" xfId="20303"/>
    <cellStyle name="Normal 5 15 6 4 2" xfId="20304"/>
    <cellStyle name="Normal 5 15 6 4 2 2" xfId="20305"/>
    <cellStyle name="Normal 5 15 6 4 3" xfId="20306"/>
    <cellStyle name="Normal 5 15 6 4 4" xfId="20307"/>
    <cellStyle name="Normal 5 15 6 5" xfId="20308"/>
    <cellStyle name="Normal 5 15 6 5 2" xfId="20309"/>
    <cellStyle name="Normal 5 15 6 6" xfId="20310"/>
    <cellStyle name="Normal 5 15 6 7" xfId="20311"/>
    <cellStyle name="Normal 5 15 6 8" xfId="20312"/>
    <cellStyle name="Normal 5 15 7" xfId="20313"/>
    <cellStyle name="Normal 5 15 7 2" xfId="20314"/>
    <cellStyle name="Normal 5 15 7 2 2" xfId="20315"/>
    <cellStyle name="Normal 5 15 7 2 2 2" xfId="20316"/>
    <cellStyle name="Normal 5 15 7 2 2 2 2" xfId="20317"/>
    <cellStyle name="Normal 5 15 7 2 2 3" xfId="20318"/>
    <cellStyle name="Normal 5 15 7 2 2 4" xfId="20319"/>
    <cellStyle name="Normal 5 15 7 2 3" xfId="20320"/>
    <cellStyle name="Normal 5 15 7 2 3 2" xfId="20321"/>
    <cellStyle name="Normal 5 15 7 2 4" xfId="20322"/>
    <cellStyle name="Normal 5 15 7 2 5" xfId="20323"/>
    <cellStyle name="Normal 5 15 7 2 6" xfId="20324"/>
    <cellStyle name="Normal 5 15 7 3" xfId="20325"/>
    <cellStyle name="Normal 5 15 7 3 2" xfId="20326"/>
    <cellStyle name="Normal 5 15 7 3 2 2" xfId="20327"/>
    <cellStyle name="Normal 5 15 7 3 3" xfId="20328"/>
    <cellStyle name="Normal 5 15 7 3 4" xfId="20329"/>
    <cellStyle name="Normal 5 15 7 4" xfId="20330"/>
    <cellStyle name="Normal 5 15 7 4 2" xfId="20331"/>
    <cellStyle name="Normal 5 15 7 4 2 2" xfId="20332"/>
    <cellStyle name="Normal 5 15 7 4 3" xfId="20333"/>
    <cellStyle name="Normal 5 15 7 4 4" xfId="20334"/>
    <cellStyle name="Normal 5 15 7 5" xfId="20335"/>
    <cellStyle name="Normal 5 15 7 5 2" xfId="20336"/>
    <cellStyle name="Normal 5 15 7 6" xfId="20337"/>
    <cellStyle name="Normal 5 15 7 7" xfId="20338"/>
    <cellStyle name="Normal 5 15 7 8" xfId="20339"/>
    <cellStyle name="Normal 5 15 8" xfId="20340"/>
    <cellStyle name="Normal 5 15 8 2" xfId="20341"/>
    <cellStyle name="Normal 5 15 8 2 2" xfId="20342"/>
    <cellStyle name="Normal 5 15 8 2 2 2" xfId="20343"/>
    <cellStyle name="Normal 5 15 8 2 2 2 2" xfId="20344"/>
    <cellStyle name="Normal 5 15 8 2 2 3" xfId="20345"/>
    <cellStyle name="Normal 5 15 8 2 2 4" xfId="20346"/>
    <cellStyle name="Normal 5 15 8 2 3" xfId="20347"/>
    <cellStyle name="Normal 5 15 8 2 3 2" xfId="20348"/>
    <cellStyle name="Normal 5 15 8 2 4" xfId="20349"/>
    <cellStyle name="Normal 5 15 8 2 5" xfId="20350"/>
    <cellStyle name="Normal 5 15 8 2 6" xfId="20351"/>
    <cellStyle name="Normal 5 15 8 3" xfId="20352"/>
    <cellStyle name="Normal 5 15 8 3 2" xfId="20353"/>
    <cellStyle name="Normal 5 15 8 3 2 2" xfId="20354"/>
    <cellStyle name="Normal 5 15 8 3 3" xfId="20355"/>
    <cellStyle name="Normal 5 15 8 3 4" xfId="20356"/>
    <cellStyle name="Normal 5 15 8 4" xfId="20357"/>
    <cellStyle name="Normal 5 15 8 4 2" xfId="20358"/>
    <cellStyle name="Normal 5 15 8 4 2 2" xfId="20359"/>
    <cellStyle name="Normal 5 15 8 4 3" xfId="20360"/>
    <cellStyle name="Normal 5 15 8 4 4" xfId="20361"/>
    <cellStyle name="Normal 5 15 8 5" xfId="20362"/>
    <cellStyle name="Normal 5 15 8 5 2" xfId="20363"/>
    <cellStyle name="Normal 5 15 8 6" xfId="20364"/>
    <cellStyle name="Normal 5 15 8 7" xfId="20365"/>
    <cellStyle name="Normal 5 15 8 8" xfId="20366"/>
    <cellStyle name="Normal 5 15 9" xfId="20367"/>
    <cellStyle name="Normal 5 15 9 2" xfId="20368"/>
    <cellStyle name="Normal 5 15 9 2 2" xfId="20369"/>
    <cellStyle name="Normal 5 15 9 2 2 2" xfId="20370"/>
    <cellStyle name="Normal 5 15 9 2 3" xfId="20371"/>
    <cellStyle name="Normal 5 15 9 2 4" xfId="20372"/>
    <cellStyle name="Normal 5 15 9 3" xfId="20373"/>
    <cellStyle name="Normal 5 15 9 3 2" xfId="20374"/>
    <cellStyle name="Normal 5 15 9 4" xfId="20375"/>
    <cellStyle name="Normal 5 15 9 5" xfId="20376"/>
    <cellStyle name="Normal 5 15 9 6" xfId="20377"/>
    <cellStyle name="Normal 5 16" xfId="20378"/>
    <cellStyle name="Normal 5 16 10" xfId="20379"/>
    <cellStyle name="Normal 5 16 10 2" xfId="20380"/>
    <cellStyle name="Normal 5 16 10 2 2" xfId="20381"/>
    <cellStyle name="Normal 5 16 10 2 2 2" xfId="20382"/>
    <cellStyle name="Normal 5 16 10 2 3" xfId="20383"/>
    <cellStyle name="Normal 5 16 10 2 4" xfId="20384"/>
    <cellStyle name="Normal 5 16 10 3" xfId="20385"/>
    <cellStyle name="Normal 5 16 10 3 2" xfId="20386"/>
    <cellStyle name="Normal 5 16 10 4" xfId="20387"/>
    <cellStyle name="Normal 5 16 10 5" xfId="20388"/>
    <cellStyle name="Normal 5 16 10 6" xfId="20389"/>
    <cellStyle name="Normal 5 16 11" xfId="20390"/>
    <cellStyle name="Normal 5 16 11 2" xfId="20391"/>
    <cellStyle name="Normal 5 16 11 2 2" xfId="20392"/>
    <cellStyle name="Normal 5 16 11 2 2 2" xfId="20393"/>
    <cellStyle name="Normal 5 16 11 2 3" xfId="20394"/>
    <cellStyle name="Normal 5 16 11 2 4" xfId="20395"/>
    <cellStyle name="Normal 5 16 11 3" xfId="20396"/>
    <cellStyle name="Normal 5 16 11 3 2" xfId="20397"/>
    <cellStyle name="Normal 5 16 11 4" xfId="20398"/>
    <cellStyle name="Normal 5 16 11 5" xfId="20399"/>
    <cellStyle name="Normal 5 16 11 6" xfId="20400"/>
    <cellStyle name="Normal 5 16 12" xfId="20401"/>
    <cellStyle name="Normal 5 16 12 2" xfId="20402"/>
    <cellStyle name="Normal 5 16 12 2 2" xfId="20403"/>
    <cellStyle name="Normal 5 16 12 3" xfId="20404"/>
    <cellStyle name="Normal 5 16 12 4" xfId="20405"/>
    <cellStyle name="Normal 5 16 12 5" xfId="20406"/>
    <cellStyle name="Normal 5 16 13" xfId="20407"/>
    <cellStyle name="Normal 5 16 13 2" xfId="20408"/>
    <cellStyle name="Normal 5 16 13 2 2" xfId="20409"/>
    <cellStyle name="Normal 5 16 13 3" xfId="20410"/>
    <cellStyle name="Normal 5 16 13 4" xfId="20411"/>
    <cellStyle name="Normal 5 16 14" xfId="20412"/>
    <cellStyle name="Normal 5 16 14 2" xfId="20413"/>
    <cellStyle name="Normal 5 16 15" xfId="20414"/>
    <cellStyle name="Normal 5 16 16" xfId="20415"/>
    <cellStyle name="Normal 5 16 17" xfId="20416"/>
    <cellStyle name="Normal 5 16 2" xfId="20417"/>
    <cellStyle name="Normal 5 16 2 10" xfId="20418"/>
    <cellStyle name="Normal 5 16 2 10 2" xfId="20419"/>
    <cellStyle name="Normal 5 16 2 10 2 2" xfId="20420"/>
    <cellStyle name="Normal 5 16 2 10 2 2 2" xfId="20421"/>
    <cellStyle name="Normal 5 16 2 10 2 3" xfId="20422"/>
    <cellStyle name="Normal 5 16 2 10 2 4" xfId="20423"/>
    <cellStyle name="Normal 5 16 2 10 3" xfId="20424"/>
    <cellStyle name="Normal 5 16 2 10 3 2" xfId="20425"/>
    <cellStyle name="Normal 5 16 2 10 4" xfId="20426"/>
    <cellStyle name="Normal 5 16 2 10 5" xfId="20427"/>
    <cellStyle name="Normal 5 16 2 10 6" xfId="20428"/>
    <cellStyle name="Normal 5 16 2 11" xfId="20429"/>
    <cellStyle name="Normal 5 16 2 11 2" xfId="20430"/>
    <cellStyle name="Normal 5 16 2 11 2 2" xfId="20431"/>
    <cellStyle name="Normal 5 16 2 11 3" xfId="20432"/>
    <cellStyle name="Normal 5 16 2 11 4" xfId="20433"/>
    <cellStyle name="Normal 5 16 2 11 5" xfId="20434"/>
    <cellStyle name="Normal 5 16 2 12" xfId="20435"/>
    <cellStyle name="Normal 5 16 2 12 2" xfId="20436"/>
    <cellStyle name="Normal 5 16 2 12 2 2" xfId="20437"/>
    <cellStyle name="Normal 5 16 2 12 3" xfId="20438"/>
    <cellStyle name="Normal 5 16 2 12 4" xfId="20439"/>
    <cellStyle name="Normal 5 16 2 13" xfId="20440"/>
    <cellStyle name="Normal 5 16 2 13 2" xfId="20441"/>
    <cellStyle name="Normal 5 16 2 14" xfId="20442"/>
    <cellStyle name="Normal 5 16 2 15" xfId="20443"/>
    <cellStyle name="Normal 5 16 2 16" xfId="20444"/>
    <cellStyle name="Normal 5 16 2 2" xfId="20445"/>
    <cellStyle name="Normal 5 16 2 2 10" xfId="20446"/>
    <cellStyle name="Normal 5 16 2 2 10 2" xfId="20447"/>
    <cellStyle name="Normal 5 16 2 2 10 2 2" xfId="20448"/>
    <cellStyle name="Normal 5 16 2 2 10 3" xfId="20449"/>
    <cellStyle name="Normal 5 16 2 2 10 4" xfId="20450"/>
    <cellStyle name="Normal 5 16 2 2 11" xfId="20451"/>
    <cellStyle name="Normal 5 16 2 2 11 2" xfId="20452"/>
    <cellStyle name="Normal 5 16 2 2 12" xfId="20453"/>
    <cellStyle name="Normal 5 16 2 2 13" xfId="20454"/>
    <cellStyle name="Normal 5 16 2 2 14" xfId="20455"/>
    <cellStyle name="Normal 5 16 2 2 2" xfId="20456"/>
    <cellStyle name="Normal 5 16 2 2 2 10" xfId="20457"/>
    <cellStyle name="Normal 5 16 2 2 2 2" xfId="20458"/>
    <cellStyle name="Normal 5 16 2 2 2 2 2" xfId="20459"/>
    <cellStyle name="Normal 5 16 2 2 2 2 2 2" xfId="20460"/>
    <cellStyle name="Normal 5 16 2 2 2 2 2 2 2" xfId="20461"/>
    <cellStyle name="Normal 5 16 2 2 2 2 2 3" xfId="20462"/>
    <cellStyle name="Normal 5 16 2 2 2 2 2 4" xfId="20463"/>
    <cellStyle name="Normal 5 16 2 2 2 2 3" xfId="20464"/>
    <cellStyle name="Normal 5 16 2 2 2 2 3 2" xfId="20465"/>
    <cellStyle name="Normal 5 16 2 2 2 2 3 2 2" xfId="20466"/>
    <cellStyle name="Normal 5 16 2 2 2 2 3 3" xfId="20467"/>
    <cellStyle name="Normal 5 16 2 2 2 2 3 4" xfId="20468"/>
    <cellStyle name="Normal 5 16 2 2 2 2 4" xfId="20469"/>
    <cellStyle name="Normal 5 16 2 2 2 2 4 2" xfId="20470"/>
    <cellStyle name="Normal 5 16 2 2 2 2 5" xfId="20471"/>
    <cellStyle name="Normal 5 16 2 2 2 2 6" xfId="20472"/>
    <cellStyle name="Normal 5 16 2 2 2 2 7" xfId="20473"/>
    <cellStyle name="Normal 5 16 2 2 2 3" xfId="20474"/>
    <cellStyle name="Normal 5 16 2 2 2 3 2" xfId="20475"/>
    <cellStyle name="Normal 5 16 2 2 2 3 2 2" xfId="20476"/>
    <cellStyle name="Normal 5 16 2 2 2 3 3" xfId="20477"/>
    <cellStyle name="Normal 5 16 2 2 2 3 4" xfId="20478"/>
    <cellStyle name="Normal 5 16 2 2 2 4" xfId="20479"/>
    <cellStyle name="Normal 5 16 2 2 2 4 2" xfId="20480"/>
    <cellStyle name="Normal 5 16 2 2 2 4 2 2" xfId="20481"/>
    <cellStyle name="Normal 5 16 2 2 2 4 3" xfId="20482"/>
    <cellStyle name="Normal 5 16 2 2 2 4 4" xfId="20483"/>
    <cellStyle name="Normal 5 16 2 2 2 5" xfId="20484"/>
    <cellStyle name="Normal 5 16 2 2 2 5 2" xfId="20485"/>
    <cellStyle name="Normal 5 16 2 2 2 5 2 2" xfId="20486"/>
    <cellStyle name="Normal 5 16 2 2 2 5 3" xfId="20487"/>
    <cellStyle name="Normal 5 16 2 2 2 5 4" xfId="20488"/>
    <cellStyle name="Normal 5 16 2 2 2 6" xfId="20489"/>
    <cellStyle name="Normal 5 16 2 2 2 6 2" xfId="20490"/>
    <cellStyle name="Normal 5 16 2 2 2 6 2 2" xfId="20491"/>
    <cellStyle name="Normal 5 16 2 2 2 6 3" xfId="20492"/>
    <cellStyle name="Normal 5 16 2 2 2 6 4" xfId="20493"/>
    <cellStyle name="Normal 5 16 2 2 2 7" xfId="20494"/>
    <cellStyle name="Normal 5 16 2 2 2 7 2" xfId="20495"/>
    <cellStyle name="Normal 5 16 2 2 2 8" xfId="20496"/>
    <cellStyle name="Normal 5 16 2 2 2 9" xfId="20497"/>
    <cellStyle name="Normal 5 16 2 2 3" xfId="20498"/>
    <cellStyle name="Normal 5 16 2 2 3 2" xfId="20499"/>
    <cellStyle name="Normal 5 16 2 2 3 2 2" xfId="20500"/>
    <cellStyle name="Normal 5 16 2 2 3 2 2 2" xfId="20501"/>
    <cellStyle name="Normal 5 16 2 2 3 2 2 2 2" xfId="20502"/>
    <cellStyle name="Normal 5 16 2 2 3 2 2 3" xfId="20503"/>
    <cellStyle name="Normal 5 16 2 2 3 2 2 4" xfId="20504"/>
    <cellStyle name="Normal 5 16 2 2 3 2 3" xfId="20505"/>
    <cellStyle name="Normal 5 16 2 2 3 2 3 2" xfId="20506"/>
    <cellStyle name="Normal 5 16 2 2 3 2 3 2 2" xfId="20507"/>
    <cellStyle name="Normal 5 16 2 2 3 2 3 3" xfId="20508"/>
    <cellStyle name="Normal 5 16 2 2 3 2 3 4" xfId="20509"/>
    <cellStyle name="Normal 5 16 2 2 3 2 4" xfId="20510"/>
    <cellStyle name="Normal 5 16 2 2 3 2 4 2" xfId="20511"/>
    <cellStyle name="Normal 5 16 2 2 3 2 5" xfId="20512"/>
    <cellStyle name="Normal 5 16 2 2 3 2 6" xfId="20513"/>
    <cellStyle name="Normal 5 16 2 2 3 2 7" xfId="20514"/>
    <cellStyle name="Normal 5 16 2 2 3 3" xfId="20515"/>
    <cellStyle name="Normal 5 16 2 2 3 3 2" xfId="20516"/>
    <cellStyle name="Normal 5 16 2 2 3 3 2 2" xfId="20517"/>
    <cellStyle name="Normal 5 16 2 2 3 3 3" xfId="20518"/>
    <cellStyle name="Normal 5 16 2 2 3 3 4" xfId="20519"/>
    <cellStyle name="Normal 5 16 2 2 3 4" xfId="20520"/>
    <cellStyle name="Normal 5 16 2 2 3 4 2" xfId="20521"/>
    <cellStyle name="Normal 5 16 2 2 3 4 2 2" xfId="20522"/>
    <cellStyle name="Normal 5 16 2 2 3 4 3" xfId="20523"/>
    <cellStyle name="Normal 5 16 2 2 3 4 4" xfId="20524"/>
    <cellStyle name="Normal 5 16 2 2 3 5" xfId="20525"/>
    <cellStyle name="Normal 5 16 2 2 3 5 2" xfId="20526"/>
    <cellStyle name="Normal 5 16 2 2 3 6" xfId="20527"/>
    <cellStyle name="Normal 5 16 2 2 3 7" xfId="20528"/>
    <cellStyle name="Normal 5 16 2 2 3 8" xfId="20529"/>
    <cellStyle name="Normal 5 16 2 2 4" xfId="20530"/>
    <cellStyle name="Normal 5 16 2 2 4 2" xfId="20531"/>
    <cellStyle name="Normal 5 16 2 2 4 2 2" xfId="20532"/>
    <cellStyle name="Normal 5 16 2 2 4 2 2 2" xfId="20533"/>
    <cellStyle name="Normal 5 16 2 2 4 2 2 2 2" xfId="20534"/>
    <cellStyle name="Normal 5 16 2 2 4 2 2 3" xfId="20535"/>
    <cellStyle name="Normal 5 16 2 2 4 2 2 4" xfId="20536"/>
    <cellStyle name="Normal 5 16 2 2 4 2 3" xfId="20537"/>
    <cellStyle name="Normal 5 16 2 2 4 2 3 2" xfId="20538"/>
    <cellStyle name="Normal 5 16 2 2 4 2 3 2 2" xfId="20539"/>
    <cellStyle name="Normal 5 16 2 2 4 2 3 3" xfId="20540"/>
    <cellStyle name="Normal 5 16 2 2 4 2 3 4" xfId="20541"/>
    <cellStyle name="Normal 5 16 2 2 4 2 4" xfId="20542"/>
    <cellStyle name="Normal 5 16 2 2 4 2 4 2" xfId="20543"/>
    <cellStyle name="Normal 5 16 2 2 4 2 5" xfId="20544"/>
    <cellStyle name="Normal 5 16 2 2 4 2 6" xfId="20545"/>
    <cellStyle name="Normal 5 16 2 2 4 2 7" xfId="20546"/>
    <cellStyle name="Normal 5 16 2 2 4 3" xfId="20547"/>
    <cellStyle name="Normal 5 16 2 2 4 3 2" xfId="20548"/>
    <cellStyle name="Normal 5 16 2 2 4 3 2 2" xfId="20549"/>
    <cellStyle name="Normal 5 16 2 2 4 3 3" xfId="20550"/>
    <cellStyle name="Normal 5 16 2 2 4 3 4" xfId="20551"/>
    <cellStyle name="Normal 5 16 2 2 4 4" xfId="20552"/>
    <cellStyle name="Normal 5 16 2 2 4 4 2" xfId="20553"/>
    <cellStyle name="Normal 5 16 2 2 4 4 2 2" xfId="20554"/>
    <cellStyle name="Normal 5 16 2 2 4 4 3" xfId="20555"/>
    <cellStyle name="Normal 5 16 2 2 4 4 4" xfId="20556"/>
    <cellStyle name="Normal 5 16 2 2 4 5" xfId="20557"/>
    <cellStyle name="Normal 5 16 2 2 4 5 2" xfId="20558"/>
    <cellStyle name="Normal 5 16 2 2 4 6" xfId="20559"/>
    <cellStyle name="Normal 5 16 2 2 4 7" xfId="20560"/>
    <cellStyle name="Normal 5 16 2 2 4 8" xfId="20561"/>
    <cellStyle name="Normal 5 16 2 2 5" xfId="20562"/>
    <cellStyle name="Normal 5 16 2 2 5 2" xfId="20563"/>
    <cellStyle name="Normal 5 16 2 2 5 2 2" xfId="20564"/>
    <cellStyle name="Normal 5 16 2 2 5 2 2 2" xfId="20565"/>
    <cellStyle name="Normal 5 16 2 2 5 2 2 2 2" xfId="20566"/>
    <cellStyle name="Normal 5 16 2 2 5 2 2 3" xfId="20567"/>
    <cellStyle name="Normal 5 16 2 2 5 2 2 4" xfId="20568"/>
    <cellStyle name="Normal 5 16 2 2 5 2 3" xfId="20569"/>
    <cellStyle name="Normal 5 16 2 2 5 2 3 2" xfId="20570"/>
    <cellStyle name="Normal 5 16 2 2 5 2 4" xfId="20571"/>
    <cellStyle name="Normal 5 16 2 2 5 2 5" xfId="20572"/>
    <cellStyle name="Normal 5 16 2 2 5 2 6" xfId="20573"/>
    <cellStyle name="Normal 5 16 2 2 5 3" xfId="20574"/>
    <cellStyle name="Normal 5 16 2 2 5 3 2" xfId="20575"/>
    <cellStyle name="Normal 5 16 2 2 5 3 2 2" xfId="20576"/>
    <cellStyle name="Normal 5 16 2 2 5 3 3" xfId="20577"/>
    <cellStyle name="Normal 5 16 2 2 5 3 4" xfId="20578"/>
    <cellStyle name="Normal 5 16 2 2 5 4" xfId="20579"/>
    <cellStyle name="Normal 5 16 2 2 5 4 2" xfId="20580"/>
    <cellStyle name="Normal 5 16 2 2 5 4 2 2" xfId="20581"/>
    <cellStyle name="Normal 5 16 2 2 5 4 3" xfId="20582"/>
    <cellStyle name="Normal 5 16 2 2 5 4 4" xfId="20583"/>
    <cellStyle name="Normal 5 16 2 2 5 5" xfId="20584"/>
    <cellStyle name="Normal 5 16 2 2 5 5 2" xfId="20585"/>
    <cellStyle name="Normal 5 16 2 2 5 6" xfId="20586"/>
    <cellStyle name="Normal 5 16 2 2 5 7" xfId="20587"/>
    <cellStyle name="Normal 5 16 2 2 5 8" xfId="20588"/>
    <cellStyle name="Normal 5 16 2 2 6" xfId="20589"/>
    <cellStyle name="Normal 5 16 2 2 6 2" xfId="20590"/>
    <cellStyle name="Normal 5 16 2 2 6 2 2" xfId="20591"/>
    <cellStyle name="Normal 5 16 2 2 6 2 2 2" xfId="20592"/>
    <cellStyle name="Normal 5 16 2 2 6 2 2 2 2" xfId="20593"/>
    <cellStyle name="Normal 5 16 2 2 6 2 2 3" xfId="20594"/>
    <cellStyle name="Normal 5 16 2 2 6 2 2 4" xfId="20595"/>
    <cellStyle name="Normal 5 16 2 2 6 2 3" xfId="20596"/>
    <cellStyle name="Normal 5 16 2 2 6 2 3 2" xfId="20597"/>
    <cellStyle name="Normal 5 16 2 2 6 2 4" xfId="20598"/>
    <cellStyle name="Normal 5 16 2 2 6 2 5" xfId="20599"/>
    <cellStyle name="Normal 5 16 2 2 6 2 6" xfId="20600"/>
    <cellStyle name="Normal 5 16 2 2 6 3" xfId="20601"/>
    <cellStyle name="Normal 5 16 2 2 6 3 2" xfId="20602"/>
    <cellStyle name="Normal 5 16 2 2 6 3 2 2" xfId="20603"/>
    <cellStyle name="Normal 5 16 2 2 6 3 3" xfId="20604"/>
    <cellStyle name="Normal 5 16 2 2 6 3 4" xfId="20605"/>
    <cellStyle name="Normal 5 16 2 2 6 4" xfId="20606"/>
    <cellStyle name="Normal 5 16 2 2 6 4 2" xfId="20607"/>
    <cellStyle name="Normal 5 16 2 2 6 4 2 2" xfId="20608"/>
    <cellStyle name="Normal 5 16 2 2 6 4 3" xfId="20609"/>
    <cellStyle name="Normal 5 16 2 2 6 4 4" xfId="20610"/>
    <cellStyle name="Normal 5 16 2 2 6 5" xfId="20611"/>
    <cellStyle name="Normal 5 16 2 2 6 5 2" xfId="20612"/>
    <cellStyle name="Normal 5 16 2 2 6 6" xfId="20613"/>
    <cellStyle name="Normal 5 16 2 2 6 7" xfId="20614"/>
    <cellStyle name="Normal 5 16 2 2 6 8" xfId="20615"/>
    <cellStyle name="Normal 5 16 2 2 7" xfId="20616"/>
    <cellStyle name="Normal 5 16 2 2 7 2" xfId="20617"/>
    <cellStyle name="Normal 5 16 2 2 7 2 2" xfId="20618"/>
    <cellStyle name="Normal 5 16 2 2 7 2 2 2" xfId="20619"/>
    <cellStyle name="Normal 5 16 2 2 7 2 3" xfId="20620"/>
    <cellStyle name="Normal 5 16 2 2 7 2 4" xfId="20621"/>
    <cellStyle name="Normal 5 16 2 2 7 3" xfId="20622"/>
    <cellStyle name="Normal 5 16 2 2 7 3 2" xfId="20623"/>
    <cellStyle name="Normal 5 16 2 2 7 4" xfId="20624"/>
    <cellStyle name="Normal 5 16 2 2 7 5" xfId="20625"/>
    <cellStyle name="Normal 5 16 2 2 7 6" xfId="20626"/>
    <cellStyle name="Normal 5 16 2 2 8" xfId="20627"/>
    <cellStyle name="Normal 5 16 2 2 8 2" xfId="20628"/>
    <cellStyle name="Normal 5 16 2 2 8 2 2" xfId="20629"/>
    <cellStyle name="Normal 5 16 2 2 8 2 2 2" xfId="20630"/>
    <cellStyle name="Normal 5 16 2 2 8 2 3" xfId="20631"/>
    <cellStyle name="Normal 5 16 2 2 8 2 4" xfId="20632"/>
    <cellStyle name="Normal 5 16 2 2 8 3" xfId="20633"/>
    <cellStyle name="Normal 5 16 2 2 8 3 2" xfId="20634"/>
    <cellStyle name="Normal 5 16 2 2 8 4" xfId="20635"/>
    <cellStyle name="Normal 5 16 2 2 8 5" xfId="20636"/>
    <cellStyle name="Normal 5 16 2 2 8 6" xfId="20637"/>
    <cellStyle name="Normal 5 16 2 2 9" xfId="20638"/>
    <cellStyle name="Normal 5 16 2 2 9 2" xfId="20639"/>
    <cellStyle name="Normal 5 16 2 2 9 2 2" xfId="20640"/>
    <cellStyle name="Normal 5 16 2 2 9 3" xfId="20641"/>
    <cellStyle name="Normal 5 16 2 2 9 4" xfId="20642"/>
    <cellStyle name="Normal 5 16 2 2 9 5" xfId="20643"/>
    <cellStyle name="Normal 5 16 2 3" xfId="20644"/>
    <cellStyle name="Normal 5 16 2 3 10" xfId="20645"/>
    <cellStyle name="Normal 5 16 2 3 10 2" xfId="20646"/>
    <cellStyle name="Normal 5 16 2 3 10 2 2" xfId="20647"/>
    <cellStyle name="Normal 5 16 2 3 10 3" xfId="20648"/>
    <cellStyle name="Normal 5 16 2 3 10 4" xfId="20649"/>
    <cellStyle name="Normal 5 16 2 3 11" xfId="20650"/>
    <cellStyle name="Normal 5 16 2 3 11 2" xfId="20651"/>
    <cellStyle name="Normal 5 16 2 3 12" xfId="20652"/>
    <cellStyle name="Normal 5 16 2 3 13" xfId="20653"/>
    <cellStyle name="Normal 5 16 2 3 14" xfId="20654"/>
    <cellStyle name="Normal 5 16 2 3 2" xfId="20655"/>
    <cellStyle name="Normal 5 16 2 3 2 10" xfId="20656"/>
    <cellStyle name="Normal 5 16 2 3 2 2" xfId="20657"/>
    <cellStyle name="Normal 5 16 2 3 2 2 2" xfId="20658"/>
    <cellStyle name="Normal 5 16 2 3 2 2 2 2" xfId="20659"/>
    <cellStyle name="Normal 5 16 2 3 2 2 2 2 2" xfId="20660"/>
    <cellStyle name="Normal 5 16 2 3 2 2 2 3" xfId="20661"/>
    <cellStyle name="Normal 5 16 2 3 2 2 2 4" xfId="20662"/>
    <cellStyle name="Normal 5 16 2 3 2 2 3" xfId="20663"/>
    <cellStyle name="Normal 5 16 2 3 2 2 3 2" xfId="20664"/>
    <cellStyle name="Normal 5 16 2 3 2 2 3 2 2" xfId="20665"/>
    <cellStyle name="Normal 5 16 2 3 2 2 3 3" xfId="20666"/>
    <cellStyle name="Normal 5 16 2 3 2 2 3 4" xfId="20667"/>
    <cellStyle name="Normal 5 16 2 3 2 2 4" xfId="20668"/>
    <cellStyle name="Normal 5 16 2 3 2 2 4 2" xfId="20669"/>
    <cellStyle name="Normal 5 16 2 3 2 2 5" xfId="20670"/>
    <cellStyle name="Normal 5 16 2 3 2 2 6" xfId="20671"/>
    <cellStyle name="Normal 5 16 2 3 2 2 7" xfId="20672"/>
    <cellStyle name="Normal 5 16 2 3 2 3" xfId="20673"/>
    <cellStyle name="Normal 5 16 2 3 2 3 2" xfId="20674"/>
    <cellStyle name="Normal 5 16 2 3 2 3 2 2" xfId="20675"/>
    <cellStyle name="Normal 5 16 2 3 2 3 3" xfId="20676"/>
    <cellStyle name="Normal 5 16 2 3 2 3 4" xfId="20677"/>
    <cellStyle name="Normal 5 16 2 3 2 4" xfId="20678"/>
    <cellStyle name="Normal 5 16 2 3 2 4 2" xfId="20679"/>
    <cellStyle name="Normal 5 16 2 3 2 4 2 2" xfId="20680"/>
    <cellStyle name="Normal 5 16 2 3 2 4 3" xfId="20681"/>
    <cellStyle name="Normal 5 16 2 3 2 4 4" xfId="20682"/>
    <cellStyle name="Normal 5 16 2 3 2 5" xfId="20683"/>
    <cellStyle name="Normal 5 16 2 3 2 5 2" xfId="20684"/>
    <cellStyle name="Normal 5 16 2 3 2 5 2 2" xfId="20685"/>
    <cellStyle name="Normal 5 16 2 3 2 5 3" xfId="20686"/>
    <cellStyle name="Normal 5 16 2 3 2 5 4" xfId="20687"/>
    <cellStyle name="Normal 5 16 2 3 2 6" xfId="20688"/>
    <cellStyle name="Normal 5 16 2 3 2 6 2" xfId="20689"/>
    <cellStyle name="Normal 5 16 2 3 2 6 2 2" xfId="20690"/>
    <cellStyle name="Normal 5 16 2 3 2 6 3" xfId="20691"/>
    <cellStyle name="Normal 5 16 2 3 2 6 4" xfId="20692"/>
    <cellStyle name="Normal 5 16 2 3 2 7" xfId="20693"/>
    <cellStyle name="Normal 5 16 2 3 2 7 2" xfId="20694"/>
    <cellStyle name="Normal 5 16 2 3 2 8" xfId="20695"/>
    <cellStyle name="Normal 5 16 2 3 2 9" xfId="20696"/>
    <cellStyle name="Normal 5 16 2 3 3" xfId="20697"/>
    <cellStyle name="Normal 5 16 2 3 3 2" xfId="20698"/>
    <cellStyle name="Normal 5 16 2 3 3 2 2" xfId="20699"/>
    <cellStyle name="Normal 5 16 2 3 3 2 2 2" xfId="20700"/>
    <cellStyle name="Normal 5 16 2 3 3 2 2 2 2" xfId="20701"/>
    <cellStyle name="Normal 5 16 2 3 3 2 2 3" xfId="20702"/>
    <cellStyle name="Normal 5 16 2 3 3 2 2 4" xfId="20703"/>
    <cellStyle name="Normal 5 16 2 3 3 2 3" xfId="20704"/>
    <cellStyle name="Normal 5 16 2 3 3 2 3 2" xfId="20705"/>
    <cellStyle name="Normal 5 16 2 3 3 2 3 2 2" xfId="20706"/>
    <cellStyle name="Normal 5 16 2 3 3 2 3 3" xfId="20707"/>
    <cellStyle name="Normal 5 16 2 3 3 2 3 4" xfId="20708"/>
    <cellStyle name="Normal 5 16 2 3 3 2 4" xfId="20709"/>
    <cellStyle name="Normal 5 16 2 3 3 2 4 2" xfId="20710"/>
    <cellStyle name="Normal 5 16 2 3 3 2 5" xfId="20711"/>
    <cellStyle name="Normal 5 16 2 3 3 2 6" xfId="20712"/>
    <cellStyle name="Normal 5 16 2 3 3 2 7" xfId="20713"/>
    <cellStyle name="Normal 5 16 2 3 3 3" xfId="20714"/>
    <cellStyle name="Normal 5 16 2 3 3 3 2" xfId="20715"/>
    <cellStyle name="Normal 5 16 2 3 3 3 2 2" xfId="20716"/>
    <cellStyle name="Normal 5 16 2 3 3 3 3" xfId="20717"/>
    <cellStyle name="Normal 5 16 2 3 3 3 4" xfId="20718"/>
    <cellStyle name="Normal 5 16 2 3 3 4" xfId="20719"/>
    <cellStyle name="Normal 5 16 2 3 3 4 2" xfId="20720"/>
    <cellStyle name="Normal 5 16 2 3 3 4 2 2" xfId="20721"/>
    <cellStyle name="Normal 5 16 2 3 3 4 3" xfId="20722"/>
    <cellStyle name="Normal 5 16 2 3 3 4 4" xfId="20723"/>
    <cellStyle name="Normal 5 16 2 3 3 5" xfId="20724"/>
    <cellStyle name="Normal 5 16 2 3 3 5 2" xfId="20725"/>
    <cellStyle name="Normal 5 16 2 3 3 6" xfId="20726"/>
    <cellStyle name="Normal 5 16 2 3 3 7" xfId="20727"/>
    <cellStyle name="Normal 5 16 2 3 3 8" xfId="20728"/>
    <cellStyle name="Normal 5 16 2 3 4" xfId="20729"/>
    <cellStyle name="Normal 5 16 2 3 4 2" xfId="20730"/>
    <cellStyle name="Normal 5 16 2 3 4 2 2" xfId="20731"/>
    <cellStyle name="Normal 5 16 2 3 4 2 2 2" xfId="20732"/>
    <cellStyle name="Normal 5 16 2 3 4 2 2 2 2" xfId="20733"/>
    <cellStyle name="Normal 5 16 2 3 4 2 2 3" xfId="20734"/>
    <cellStyle name="Normal 5 16 2 3 4 2 2 4" xfId="20735"/>
    <cellStyle name="Normal 5 16 2 3 4 2 3" xfId="20736"/>
    <cellStyle name="Normal 5 16 2 3 4 2 3 2" xfId="20737"/>
    <cellStyle name="Normal 5 16 2 3 4 2 3 2 2" xfId="20738"/>
    <cellStyle name="Normal 5 16 2 3 4 2 3 3" xfId="20739"/>
    <cellStyle name="Normal 5 16 2 3 4 2 3 4" xfId="20740"/>
    <cellStyle name="Normal 5 16 2 3 4 2 4" xfId="20741"/>
    <cellStyle name="Normal 5 16 2 3 4 2 4 2" xfId="20742"/>
    <cellStyle name="Normal 5 16 2 3 4 2 5" xfId="20743"/>
    <cellStyle name="Normal 5 16 2 3 4 2 6" xfId="20744"/>
    <cellStyle name="Normal 5 16 2 3 4 2 7" xfId="20745"/>
    <cellStyle name="Normal 5 16 2 3 4 3" xfId="20746"/>
    <cellStyle name="Normal 5 16 2 3 4 3 2" xfId="20747"/>
    <cellStyle name="Normal 5 16 2 3 4 3 2 2" xfId="20748"/>
    <cellStyle name="Normal 5 16 2 3 4 3 3" xfId="20749"/>
    <cellStyle name="Normal 5 16 2 3 4 3 4" xfId="20750"/>
    <cellStyle name="Normal 5 16 2 3 4 4" xfId="20751"/>
    <cellStyle name="Normal 5 16 2 3 4 4 2" xfId="20752"/>
    <cellStyle name="Normal 5 16 2 3 4 4 2 2" xfId="20753"/>
    <cellStyle name="Normal 5 16 2 3 4 4 3" xfId="20754"/>
    <cellStyle name="Normal 5 16 2 3 4 4 4" xfId="20755"/>
    <cellStyle name="Normal 5 16 2 3 4 5" xfId="20756"/>
    <cellStyle name="Normal 5 16 2 3 4 5 2" xfId="20757"/>
    <cellStyle name="Normal 5 16 2 3 4 6" xfId="20758"/>
    <cellStyle name="Normal 5 16 2 3 4 7" xfId="20759"/>
    <cellStyle name="Normal 5 16 2 3 4 8" xfId="20760"/>
    <cellStyle name="Normal 5 16 2 3 5" xfId="20761"/>
    <cellStyle name="Normal 5 16 2 3 5 2" xfId="20762"/>
    <cellStyle name="Normal 5 16 2 3 5 2 2" xfId="20763"/>
    <cellStyle name="Normal 5 16 2 3 5 2 2 2" xfId="20764"/>
    <cellStyle name="Normal 5 16 2 3 5 2 2 2 2" xfId="20765"/>
    <cellStyle name="Normal 5 16 2 3 5 2 2 3" xfId="20766"/>
    <cellStyle name="Normal 5 16 2 3 5 2 2 4" xfId="20767"/>
    <cellStyle name="Normal 5 16 2 3 5 2 3" xfId="20768"/>
    <cellStyle name="Normal 5 16 2 3 5 2 3 2" xfId="20769"/>
    <cellStyle name="Normal 5 16 2 3 5 2 4" xfId="20770"/>
    <cellStyle name="Normal 5 16 2 3 5 2 5" xfId="20771"/>
    <cellStyle name="Normal 5 16 2 3 5 2 6" xfId="20772"/>
    <cellStyle name="Normal 5 16 2 3 5 3" xfId="20773"/>
    <cellStyle name="Normal 5 16 2 3 5 3 2" xfId="20774"/>
    <cellStyle name="Normal 5 16 2 3 5 3 2 2" xfId="20775"/>
    <cellStyle name="Normal 5 16 2 3 5 3 3" xfId="20776"/>
    <cellStyle name="Normal 5 16 2 3 5 3 4" xfId="20777"/>
    <cellStyle name="Normal 5 16 2 3 5 4" xfId="20778"/>
    <cellStyle name="Normal 5 16 2 3 5 4 2" xfId="20779"/>
    <cellStyle name="Normal 5 16 2 3 5 4 2 2" xfId="20780"/>
    <cellStyle name="Normal 5 16 2 3 5 4 3" xfId="20781"/>
    <cellStyle name="Normal 5 16 2 3 5 4 4" xfId="20782"/>
    <cellStyle name="Normal 5 16 2 3 5 5" xfId="20783"/>
    <cellStyle name="Normal 5 16 2 3 5 5 2" xfId="20784"/>
    <cellStyle name="Normal 5 16 2 3 5 6" xfId="20785"/>
    <cellStyle name="Normal 5 16 2 3 5 7" xfId="20786"/>
    <cellStyle name="Normal 5 16 2 3 5 8" xfId="20787"/>
    <cellStyle name="Normal 5 16 2 3 6" xfId="20788"/>
    <cellStyle name="Normal 5 16 2 3 6 2" xfId="20789"/>
    <cellStyle name="Normal 5 16 2 3 6 2 2" xfId="20790"/>
    <cellStyle name="Normal 5 16 2 3 6 2 2 2" xfId="20791"/>
    <cellStyle name="Normal 5 16 2 3 6 2 2 2 2" xfId="20792"/>
    <cellStyle name="Normal 5 16 2 3 6 2 2 3" xfId="20793"/>
    <cellStyle name="Normal 5 16 2 3 6 2 2 4" xfId="20794"/>
    <cellStyle name="Normal 5 16 2 3 6 2 3" xfId="20795"/>
    <cellStyle name="Normal 5 16 2 3 6 2 3 2" xfId="20796"/>
    <cellStyle name="Normal 5 16 2 3 6 2 4" xfId="20797"/>
    <cellStyle name="Normal 5 16 2 3 6 2 5" xfId="20798"/>
    <cellStyle name="Normal 5 16 2 3 6 2 6" xfId="20799"/>
    <cellStyle name="Normal 5 16 2 3 6 3" xfId="20800"/>
    <cellStyle name="Normal 5 16 2 3 6 3 2" xfId="20801"/>
    <cellStyle name="Normal 5 16 2 3 6 3 2 2" xfId="20802"/>
    <cellStyle name="Normal 5 16 2 3 6 3 3" xfId="20803"/>
    <cellStyle name="Normal 5 16 2 3 6 3 4" xfId="20804"/>
    <cellStyle name="Normal 5 16 2 3 6 4" xfId="20805"/>
    <cellStyle name="Normal 5 16 2 3 6 4 2" xfId="20806"/>
    <cellStyle name="Normal 5 16 2 3 6 4 2 2" xfId="20807"/>
    <cellStyle name="Normal 5 16 2 3 6 4 3" xfId="20808"/>
    <cellStyle name="Normal 5 16 2 3 6 4 4" xfId="20809"/>
    <cellStyle name="Normal 5 16 2 3 6 5" xfId="20810"/>
    <cellStyle name="Normal 5 16 2 3 6 5 2" xfId="20811"/>
    <cellStyle name="Normal 5 16 2 3 6 6" xfId="20812"/>
    <cellStyle name="Normal 5 16 2 3 6 7" xfId="20813"/>
    <cellStyle name="Normal 5 16 2 3 6 8" xfId="20814"/>
    <cellStyle name="Normal 5 16 2 3 7" xfId="20815"/>
    <cellStyle name="Normal 5 16 2 3 7 2" xfId="20816"/>
    <cellStyle name="Normal 5 16 2 3 7 2 2" xfId="20817"/>
    <cellStyle name="Normal 5 16 2 3 7 2 2 2" xfId="20818"/>
    <cellStyle name="Normal 5 16 2 3 7 2 3" xfId="20819"/>
    <cellStyle name="Normal 5 16 2 3 7 2 4" xfId="20820"/>
    <cellStyle name="Normal 5 16 2 3 7 3" xfId="20821"/>
    <cellStyle name="Normal 5 16 2 3 7 3 2" xfId="20822"/>
    <cellStyle name="Normal 5 16 2 3 7 4" xfId="20823"/>
    <cellStyle name="Normal 5 16 2 3 7 5" xfId="20824"/>
    <cellStyle name="Normal 5 16 2 3 7 6" xfId="20825"/>
    <cellStyle name="Normal 5 16 2 3 8" xfId="20826"/>
    <cellStyle name="Normal 5 16 2 3 8 2" xfId="20827"/>
    <cellStyle name="Normal 5 16 2 3 8 2 2" xfId="20828"/>
    <cellStyle name="Normal 5 16 2 3 8 2 2 2" xfId="20829"/>
    <cellStyle name="Normal 5 16 2 3 8 2 3" xfId="20830"/>
    <cellStyle name="Normal 5 16 2 3 8 2 4" xfId="20831"/>
    <cellStyle name="Normal 5 16 2 3 8 3" xfId="20832"/>
    <cellStyle name="Normal 5 16 2 3 8 3 2" xfId="20833"/>
    <cellStyle name="Normal 5 16 2 3 8 4" xfId="20834"/>
    <cellStyle name="Normal 5 16 2 3 8 5" xfId="20835"/>
    <cellStyle name="Normal 5 16 2 3 8 6" xfId="20836"/>
    <cellStyle name="Normal 5 16 2 3 9" xfId="20837"/>
    <cellStyle name="Normal 5 16 2 3 9 2" xfId="20838"/>
    <cellStyle name="Normal 5 16 2 3 9 2 2" xfId="20839"/>
    <cellStyle name="Normal 5 16 2 3 9 3" xfId="20840"/>
    <cellStyle name="Normal 5 16 2 3 9 4" xfId="20841"/>
    <cellStyle name="Normal 5 16 2 3 9 5" xfId="20842"/>
    <cellStyle name="Normal 5 16 2 4" xfId="20843"/>
    <cellStyle name="Normal 5 16 2 4 10" xfId="20844"/>
    <cellStyle name="Normal 5 16 2 4 10 2" xfId="20845"/>
    <cellStyle name="Normal 5 16 2 4 11" xfId="20846"/>
    <cellStyle name="Normal 5 16 2 4 12" xfId="20847"/>
    <cellStyle name="Normal 5 16 2 4 13" xfId="20848"/>
    <cellStyle name="Normal 5 16 2 4 2" xfId="20849"/>
    <cellStyle name="Normal 5 16 2 4 2 2" xfId="20850"/>
    <cellStyle name="Normal 5 16 2 4 2 2 2" xfId="20851"/>
    <cellStyle name="Normal 5 16 2 4 2 2 2 2" xfId="20852"/>
    <cellStyle name="Normal 5 16 2 4 2 2 2 2 2" xfId="20853"/>
    <cellStyle name="Normal 5 16 2 4 2 2 2 3" xfId="20854"/>
    <cellStyle name="Normal 5 16 2 4 2 2 2 4" xfId="20855"/>
    <cellStyle name="Normal 5 16 2 4 2 2 3" xfId="20856"/>
    <cellStyle name="Normal 5 16 2 4 2 2 3 2" xfId="20857"/>
    <cellStyle name="Normal 5 16 2 4 2 2 3 2 2" xfId="20858"/>
    <cellStyle name="Normal 5 16 2 4 2 2 3 3" xfId="20859"/>
    <cellStyle name="Normal 5 16 2 4 2 2 3 4" xfId="20860"/>
    <cellStyle name="Normal 5 16 2 4 2 2 4" xfId="20861"/>
    <cellStyle name="Normal 5 16 2 4 2 2 4 2" xfId="20862"/>
    <cellStyle name="Normal 5 16 2 4 2 2 5" xfId="20863"/>
    <cellStyle name="Normal 5 16 2 4 2 2 6" xfId="20864"/>
    <cellStyle name="Normal 5 16 2 4 2 2 7" xfId="20865"/>
    <cellStyle name="Normal 5 16 2 4 2 3" xfId="20866"/>
    <cellStyle name="Normal 5 16 2 4 2 3 2" xfId="20867"/>
    <cellStyle name="Normal 5 16 2 4 2 3 2 2" xfId="20868"/>
    <cellStyle name="Normal 5 16 2 4 2 3 3" xfId="20869"/>
    <cellStyle name="Normal 5 16 2 4 2 3 4" xfId="20870"/>
    <cellStyle name="Normal 5 16 2 4 2 4" xfId="20871"/>
    <cellStyle name="Normal 5 16 2 4 2 4 2" xfId="20872"/>
    <cellStyle name="Normal 5 16 2 4 2 4 2 2" xfId="20873"/>
    <cellStyle name="Normal 5 16 2 4 2 4 3" xfId="20874"/>
    <cellStyle name="Normal 5 16 2 4 2 4 4" xfId="20875"/>
    <cellStyle name="Normal 5 16 2 4 2 5" xfId="20876"/>
    <cellStyle name="Normal 5 16 2 4 2 5 2" xfId="20877"/>
    <cellStyle name="Normal 5 16 2 4 2 6" xfId="20878"/>
    <cellStyle name="Normal 5 16 2 4 2 7" xfId="20879"/>
    <cellStyle name="Normal 5 16 2 4 2 8" xfId="20880"/>
    <cellStyle name="Normal 5 16 2 4 3" xfId="20881"/>
    <cellStyle name="Normal 5 16 2 4 3 2" xfId="20882"/>
    <cellStyle name="Normal 5 16 2 4 3 2 2" xfId="20883"/>
    <cellStyle name="Normal 5 16 2 4 3 2 2 2" xfId="20884"/>
    <cellStyle name="Normal 5 16 2 4 3 2 2 2 2" xfId="20885"/>
    <cellStyle name="Normal 5 16 2 4 3 2 2 3" xfId="20886"/>
    <cellStyle name="Normal 5 16 2 4 3 2 2 4" xfId="20887"/>
    <cellStyle name="Normal 5 16 2 4 3 2 3" xfId="20888"/>
    <cellStyle name="Normal 5 16 2 4 3 2 3 2" xfId="20889"/>
    <cellStyle name="Normal 5 16 2 4 3 2 3 2 2" xfId="20890"/>
    <cellStyle name="Normal 5 16 2 4 3 2 3 3" xfId="20891"/>
    <cellStyle name="Normal 5 16 2 4 3 2 3 4" xfId="20892"/>
    <cellStyle name="Normal 5 16 2 4 3 2 4" xfId="20893"/>
    <cellStyle name="Normal 5 16 2 4 3 2 4 2" xfId="20894"/>
    <cellStyle name="Normal 5 16 2 4 3 2 5" xfId="20895"/>
    <cellStyle name="Normal 5 16 2 4 3 2 6" xfId="20896"/>
    <cellStyle name="Normal 5 16 2 4 3 2 7" xfId="20897"/>
    <cellStyle name="Normal 5 16 2 4 3 3" xfId="20898"/>
    <cellStyle name="Normal 5 16 2 4 3 3 2" xfId="20899"/>
    <cellStyle name="Normal 5 16 2 4 3 3 2 2" xfId="20900"/>
    <cellStyle name="Normal 5 16 2 4 3 3 3" xfId="20901"/>
    <cellStyle name="Normal 5 16 2 4 3 3 4" xfId="20902"/>
    <cellStyle name="Normal 5 16 2 4 3 4" xfId="20903"/>
    <cellStyle name="Normal 5 16 2 4 3 4 2" xfId="20904"/>
    <cellStyle name="Normal 5 16 2 4 3 4 2 2" xfId="20905"/>
    <cellStyle name="Normal 5 16 2 4 3 4 3" xfId="20906"/>
    <cellStyle name="Normal 5 16 2 4 3 4 4" xfId="20907"/>
    <cellStyle name="Normal 5 16 2 4 3 5" xfId="20908"/>
    <cellStyle name="Normal 5 16 2 4 3 5 2" xfId="20909"/>
    <cellStyle name="Normal 5 16 2 4 3 6" xfId="20910"/>
    <cellStyle name="Normal 5 16 2 4 3 7" xfId="20911"/>
    <cellStyle name="Normal 5 16 2 4 3 8" xfId="20912"/>
    <cellStyle name="Normal 5 16 2 4 4" xfId="20913"/>
    <cellStyle name="Normal 5 16 2 4 4 2" xfId="20914"/>
    <cellStyle name="Normal 5 16 2 4 4 2 2" xfId="20915"/>
    <cellStyle name="Normal 5 16 2 4 4 2 2 2" xfId="20916"/>
    <cellStyle name="Normal 5 16 2 4 4 2 2 2 2" xfId="20917"/>
    <cellStyle name="Normal 5 16 2 4 4 2 2 3" xfId="20918"/>
    <cellStyle name="Normal 5 16 2 4 4 2 2 4" xfId="20919"/>
    <cellStyle name="Normal 5 16 2 4 4 2 3" xfId="20920"/>
    <cellStyle name="Normal 5 16 2 4 4 2 3 2" xfId="20921"/>
    <cellStyle name="Normal 5 16 2 4 4 2 4" xfId="20922"/>
    <cellStyle name="Normal 5 16 2 4 4 2 5" xfId="20923"/>
    <cellStyle name="Normal 5 16 2 4 4 2 6" xfId="20924"/>
    <cellStyle name="Normal 5 16 2 4 4 3" xfId="20925"/>
    <cellStyle name="Normal 5 16 2 4 4 3 2" xfId="20926"/>
    <cellStyle name="Normal 5 16 2 4 4 3 2 2" xfId="20927"/>
    <cellStyle name="Normal 5 16 2 4 4 3 3" xfId="20928"/>
    <cellStyle name="Normal 5 16 2 4 4 3 4" xfId="20929"/>
    <cellStyle name="Normal 5 16 2 4 4 4" xfId="20930"/>
    <cellStyle name="Normal 5 16 2 4 4 4 2" xfId="20931"/>
    <cellStyle name="Normal 5 16 2 4 4 4 2 2" xfId="20932"/>
    <cellStyle name="Normal 5 16 2 4 4 4 3" xfId="20933"/>
    <cellStyle name="Normal 5 16 2 4 4 4 4" xfId="20934"/>
    <cellStyle name="Normal 5 16 2 4 4 5" xfId="20935"/>
    <cellStyle name="Normal 5 16 2 4 4 5 2" xfId="20936"/>
    <cellStyle name="Normal 5 16 2 4 4 6" xfId="20937"/>
    <cellStyle name="Normal 5 16 2 4 4 7" xfId="20938"/>
    <cellStyle name="Normal 5 16 2 4 4 8" xfId="20939"/>
    <cellStyle name="Normal 5 16 2 4 5" xfId="20940"/>
    <cellStyle name="Normal 5 16 2 4 5 2" xfId="20941"/>
    <cellStyle name="Normal 5 16 2 4 5 2 2" xfId="20942"/>
    <cellStyle name="Normal 5 16 2 4 5 2 2 2" xfId="20943"/>
    <cellStyle name="Normal 5 16 2 4 5 2 2 2 2" xfId="20944"/>
    <cellStyle name="Normal 5 16 2 4 5 2 2 3" xfId="20945"/>
    <cellStyle name="Normal 5 16 2 4 5 2 2 4" xfId="20946"/>
    <cellStyle name="Normal 5 16 2 4 5 2 3" xfId="20947"/>
    <cellStyle name="Normal 5 16 2 4 5 2 3 2" xfId="20948"/>
    <cellStyle name="Normal 5 16 2 4 5 2 4" xfId="20949"/>
    <cellStyle name="Normal 5 16 2 4 5 2 5" xfId="20950"/>
    <cellStyle name="Normal 5 16 2 4 5 2 6" xfId="20951"/>
    <cellStyle name="Normal 5 16 2 4 5 3" xfId="20952"/>
    <cellStyle name="Normal 5 16 2 4 5 3 2" xfId="20953"/>
    <cellStyle name="Normal 5 16 2 4 5 3 2 2" xfId="20954"/>
    <cellStyle name="Normal 5 16 2 4 5 3 3" xfId="20955"/>
    <cellStyle name="Normal 5 16 2 4 5 3 4" xfId="20956"/>
    <cellStyle name="Normal 5 16 2 4 5 4" xfId="20957"/>
    <cellStyle name="Normal 5 16 2 4 5 4 2" xfId="20958"/>
    <cellStyle name="Normal 5 16 2 4 5 4 2 2" xfId="20959"/>
    <cellStyle name="Normal 5 16 2 4 5 4 3" xfId="20960"/>
    <cellStyle name="Normal 5 16 2 4 5 4 4" xfId="20961"/>
    <cellStyle name="Normal 5 16 2 4 5 5" xfId="20962"/>
    <cellStyle name="Normal 5 16 2 4 5 5 2" xfId="20963"/>
    <cellStyle name="Normal 5 16 2 4 5 6" xfId="20964"/>
    <cellStyle name="Normal 5 16 2 4 5 7" xfId="20965"/>
    <cellStyle name="Normal 5 16 2 4 5 8" xfId="20966"/>
    <cellStyle name="Normal 5 16 2 4 6" xfId="20967"/>
    <cellStyle name="Normal 5 16 2 4 6 2" xfId="20968"/>
    <cellStyle name="Normal 5 16 2 4 6 2 2" xfId="20969"/>
    <cellStyle name="Normal 5 16 2 4 6 2 2 2" xfId="20970"/>
    <cellStyle name="Normal 5 16 2 4 6 2 3" xfId="20971"/>
    <cellStyle name="Normal 5 16 2 4 6 2 4" xfId="20972"/>
    <cellStyle name="Normal 5 16 2 4 6 3" xfId="20973"/>
    <cellStyle name="Normal 5 16 2 4 6 3 2" xfId="20974"/>
    <cellStyle name="Normal 5 16 2 4 6 4" xfId="20975"/>
    <cellStyle name="Normal 5 16 2 4 6 5" xfId="20976"/>
    <cellStyle name="Normal 5 16 2 4 6 6" xfId="20977"/>
    <cellStyle name="Normal 5 16 2 4 7" xfId="20978"/>
    <cellStyle name="Normal 5 16 2 4 7 2" xfId="20979"/>
    <cellStyle name="Normal 5 16 2 4 7 2 2" xfId="20980"/>
    <cellStyle name="Normal 5 16 2 4 7 2 2 2" xfId="20981"/>
    <cellStyle name="Normal 5 16 2 4 7 2 3" xfId="20982"/>
    <cellStyle name="Normal 5 16 2 4 7 2 4" xfId="20983"/>
    <cellStyle name="Normal 5 16 2 4 7 3" xfId="20984"/>
    <cellStyle name="Normal 5 16 2 4 7 3 2" xfId="20985"/>
    <cellStyle name="Normal 5 16 2 4 7 4" xfId="20986"/>
    <cellStyle name="Normal 5 16 2 4 7 5" xfId="20987"/>
    <cellStyle name="Normal 5 16 2 4 7 6" xfId="20988"/>
    <cellStyle name="Normal 5 16 2 4 8" xfId="20989"/>
    <cellStyle name="Normal 5 16 2 4 8 2" xfId="20990"/>
    <cellStyle name="Normal 5 16 2 4 8 2 2" xfId="20991"/>
    <cellStyle name="Normal 5 16 2 4 8 3" xfId="20992"/>
    <cellStyle name="Normal 5 16 2 4 8 4" xfId="20993"/>
    <cellStyle name="Normal 5 16 2 4 8 5" xfId="20994"/>
    <cellStyle name="Normal 5 16 2 4 9" xfId="20995"/>
    <cellStyle name="Normal 5 16 2 4 9 2" xfId="20996"/>
    <cellStyle name="Normal 5 16 2 4 9 2 2" xfId="20997"/>
    <cellStyle name="Normal 5 16 2 4 9 3" xfId="20998"/>
    <cellStyle name="Normal 5 16 2 4 9 4" xfId="20999"/>
    <cellStyle name="Normal 5 16 2 5" xfId="21000"/>
    <cellStyle name="Normal 5 16 2 5 2" xfId="21001"/>
    <cellStyle name="Normal 5 16 2 5 2 2" xfId="21002"/>
    <cellStyle name="Normal 5 16 2 5 2 2 2" xfId="21003"/>
    <cellStyle name="Normal 5 16 2 5 2 2 2 2" xfId="21004"/>
    <cellStyle name="Normal 5 16 2 5 2 2 3" xfId="21005"/>
    <cellStyle name="Normal 5 16 2 5 2 2 4" xfId="21006"/>
    <cellStyle name="Normal 5 16 2 5 2 3" xfId="21007"/>
    <cellStyle name="Normal 5 16 2 5 2 3 2" xfId="21008"/>
    <cellStyle name="Normal 5 16 2 5 2 3 2 2" xfId="21009"/>
    <cellStyle name="Normal 5 16 2 5 2 3 3" xfId="21010"/>
    <cellStyle name="Normal 5 16 2 5 2 3 4" xfId="21011"/>
    <cellStyle name="Normal 5 16 2 5 2 4" xfId="21012"/>
    <cellStyle name="Normal 5 16 2 5 2 4 2" xfId="21013"/>
    <cellStyle name="Normal 5 16 2 5 2 5" xfId="21014"/>
    <cellStyle name="Normal 5 16 2 5 2 6" xfId="21015"/>
    <cellStyle name="Normal 5 16 2 5 2 7" xfId="21016"/>
    <cellStyle name="Normal 5 16 2 5 3" xfId="21017"/>
    <cellStyle name="Normal 5 16 2 5 3 2" xfId="21018"/>
    <cellStyle name="Normal 5 16 2 5 3 2 2" xfId="21019"/>
    <cellStyle name="Normal 5 16 2 5 3 3" xfId="21020"/>
    <cellStyle name="Normal 5 16 2 5 3 4" xfId="21021"/>
    <cellStyle name="Normal 5 16 2 5 4" xfId="21022"/>
    <cellStyle name="Normal 5 16 2 5 4 2" xfId="21023"/>
    <cellStyle name="Normal 5 16 2 5 4 2 2" xfId="21024"/>
    <cellStyle name="Normal 5 16 2 5 4 3" xfId="21025"/>
    <cellStyle name="Normal 5 16 2 5 4 4" xfId="21026"/>
    <cellStyle name="Normal 5 16 2 5 5" xfId="21027"/>
    <cellStyle name="Normal 5 16 2 5 5 2" xfId="21028"/>
    <cellStyle name="Normal 5 16 2 5 6" xfId="21029"/>
    <cellStyle name="Normal 5 16 2 5 7" xfId="21030"/>
    <cellStyle name="Normal 5 16 2 5 8" xfId="21031"/>
    <cellStyle name="Normal 5 16 2 6" xfId="21032"/>
    <cellStyle name="Normal 5 16 2 6 2" xfId="21033"/>
    <cellStyle name="Normal 5 16 2 6 2 2" xfId="21034"/>
    <cellStyle name="Normal 5 16 2 6 2 2 2" xfId="21035"/>
    <cellStyle name="Normal 5 16 2 6 2 2 2 2" xfId="21036"/>
    <cellStyle name="Normal 5 16 2 6 2 2 3" xfId="21037"/>
    <cellStyle name="Normal 5 16 2 6 2 2 4" xfId="21038"/>
    <cellStyle name="Normal 5 16 2 6 2 3" xfId="21039"/>
    <cellStyle name="Normal 5 16 2 6 2 3 2" xfId="21040"/>
    <cellStyle name="Normal 5 16 2 6 2 3 2 2" xfId="21041"/>
    <cellStyle name="Normal 5 16 2 6 2 3 3" xfId="21042"/>
    <cellStyle name="Normal 5 16 2 6 2 3 4" xfId="21043"/>
    <cellStyle name="Normal 5 16 2 6 2 4" xfId="21044"/>
    <cellStyle name="Normal 5 16 2 6 2 4 2" xfId="21045"/>
    <cellStyle name="Normal 5 16 2 6 2 5" xfId="21046"/>
    <cellStyle name="Normal 5 16 2 6 2 6" xfId="21047"/>
    <cellStyle name="Normal 5 16 2 6 2 7" xfId="21048"/>
    <cellStyle name="Normal 5 16 2 6 3" xfId="21049"/>
    <cellStyle name="Normal 5 16 2 6 3 2" xfId="21050"/>
    <cellStyle name="Normal 5 16 2 6 3 2 2" xfId="21051"/>
    <cellStyle name="Normal 5 16 2 6 3 3" xfId="21052"/>
    <cellStyle name="Normal 5 16 2 6 3 4" xfId="21053"/>
    <cellStyle name="Normal 5 16 2 6 4" xfId="21054"/>
    <cellStyle name="Normal 5 16 2 6 4 2" xfId="21055"/>
    <cellStyle name="Normal 5 16 2 6 4 2 2" xfId="21056"/>
    <cellStyle name="Normal 5 16 2 6 4 3" xfId="21057"/>
    <cellStyle name="Normal 5 16 2 6 4 4" xfId="21058"/>
    <cellStyle name="Normal 5 16 2 6 5" xfId="21059"/>
    <cellStyle name="Normal 5 16 2 6 5 2" xfId="21060"/>
    <cellStyle name="Normal 5 16 2 6 6" xfId="21061"/>
    <cellStyle name="Normal 5 16 2 6 7" xfId="21062"/>
    <cellStyle name="Normal 5 16 2 6 8" xfId="21063"/>
    <cellStyle name="Normal 5 16 2 7" xfId="21064"/>
    <cellStyle name="Normal 5 16 2 7 2" xfId="21065"/>
    <cellStyle name="Normal 5 16 2 7 2 2" xfId="21066"/>
    <cellStyle name="Normal 5 16 2 7 2 2 2" xfId="21067"/>
    <cellStyle name="Normal 5 16 2 7 2 2 2 2" xfId="21068"/>
    <cellStyle name="Normal 5 16 2 7 2 2 3" xfId="21069"/>
    <cellStyle name="Normal 5 16 2 7 2 2 4" xfId="21070"/>
    <cellStyle name="Normal 5 16 2 7 2 3" xfId="21071"/>
    <cellStyle name="Normal 5 16 2 7 2 3 2" xfId="21072"/>
    <cellStyle name="Normal 5 16 2 7 2 4" xfId="21073"/>
    <cellStyle name="Normal 5 16 2 7 2 5" xfId="21074"/>
    <cellStyle name="Normal 5 16 2 7 2 6" xfId="21075"/>
    <cellStyle name="Normal 5 16 2 7 3" xfId="21076"/>
    <cellStyle name="Normal 5 16 2 7 3 2" xfId="21077"/>
    <cellStyle name="Normal 5 16 2 7 3 2 2" xfId="21078"/>
    <cellStyle name="Normal 5 16 2 7 3 3" xfId="21079"/>
    <cellStyle name="Normal 5 16 2 7 3 4" xfId="21080"/>
    <cellStyle name="Normal 5 16 2 7 4" xfId="21081"/>
    <cellStyle name="Normal 5 16 2 7 4 2" xfId="21082"/>
    <cellStyle name="Normal 5 16 2 7 4 2 2" xfId="21083"/>
    <cellStyle name="Normal 5 16 2 7 4 3" xfId="21084"/>
    <cellStyle name="Normal 5 16 2 7 4 4" xfId="21085"/>
    <cellStyle name="Normal 5 16 2 7 5" xfId="21086"/>
    <cellStyle name="Normal 5 16 2 7 5 2" xfId="21087"/>
    <cellStyle name="Normal 5 16 2 7 6" xfId="21088"/>
    <cellStyle name="Normal 5 16 2 7 7" xfId="21089"/>
    <cellStyle name="Normal 5 16 2 7 8" xfId="21090"/>
    <cellStyle name="Normal 5 16 2 8" xfId="21091"/>
    <cellStyle name="Normal 5 16 2 8 2" xfId="21092"/>
    <cellStyle name="Normal 5 16 2 8 2 2" xfId="21093"/>
    <cellStyle name="Normal 5 16 2 8 2 2 2" xfId="21094"/>
    <cellStyle name="Normal 5 16 2 8 2 2 2 2" xfId="21095"/>
    <cellStyle name="Normal 5 16 2 8 2 2 3" xfId="21096"/>
    <cellStyle name="Normal 5 16 2 8 2 2 4" xfId="21097"/>
    <cellStyle name="Normal 5 16 2 8 2 3" xfId="21098"/>
    <cellStyle name="Normal 5 16 2 8 2 3 2" xfId="21099"/>
    <cellStyle name="Normal 5 16 2 8 2 4" xfId="21100"/>
    <cellStyle name="Normal 5 16 2 8 2 5" xfId="21101"/>
    <cellStyle name="Normal 5 16 2 8 2 6" xfId="21102"/>
    <cellStyle name="Normal 5 16 2 8 3" xfId="21103"/>
    <cellStyle name="Normal 5 16 2 8 3 2" xfId="21104"/>
    <cellStyle name="Normal 5 16 2 8 3 2 2" xfId="21105"/>
    <cellStyle name="Normal 5 16 2 8 3 3" xfId="21106"/>
    <cellStyle name="Normal 5 16 2 8 3 4" xfId="21107"/>
    <cellStyle name="Normal 5 16 2 8 4" xfId="21108"/>
    <cellStyle name="Normal 5 16 2 8 4 2" xfId="21109"/>
    <cellStyle name="Normal 5 16 2 8 4 2 2" xfId="21110"/>
    <cellStyle name="Normal 5 16 2 8 4 3" xfId="21111"/>
    <cellStyle name="Normal 5 16 2 8 4 4" xfId="21112"/>
    <cellStyle name="Normal 5 16 2 8 5" xfId="21113"/>
    <cellStyle name="Normal 5 16 2 8 5 2" xfId="21114"/>
    <cellStyle name="Normal 5 16 2 8 6" xfId="21115"/>
    <cellStyle name="Normal 5 16 2 8 7" xfId="21116"/>
    <cellStyle name="Normal 5 16 2 8 8" xfId="21117"/>
    <cellStyle name="Normal 5 16 2 9" xfId="21118"/>
    <cellStyle name="Normal 5 16 2 9 2" xfId="21119"/>
    <cellStyle name="Normal 5 16 2 9 2 2" xfId="21120"/>
    <cellStyle name="Normal 5 16 2 9 2 2 2" xfId="21121"/>
    <cellStyle name="Normal 5 16 2 9 2 3" xfId="21122"/>
    <cellStyle name="Normal 5 16 2 9 2 4" xfId="21123"/>
    <cellStyle name="Normal 5 16 2 9 3" xfId="21124"/>
    <cellStyle name="Normal 5 16 2 9 3 2" xfId="21125"/>
    <cellStyle name="Normal 5 16 2 9 4" xfId="21126"/>
    <cellStyle name="Normal 5 16 2 9 5" xfId="21127"/>
    <cellStyle name="Normal 5 16 2 9 6" xfId="21128"/>
    <cellStyle name="Normal 5 16 3" xfId="21129"/>
    <cellStyle name="Normal 5 16 3 10" xfId="21130"/>
    <cellStyle name="Normal 5 16 3 10 2" xfId="21131"/>
    <cellStyle name="Normal 5 16 3 10 2 2" xfId="21132"/>
    <cellStyle name="Normal 5 16 3 10 3" xfId="21133"/>
    <cellStyle name="Normal 5 16 3 10 4" xfId="21134"/>
    <cellStyle name="Normal 5 16 3 11" xfId="21135"/>
    <cellStyle name="Normal 5 16 3 11 2" xfId="21136"/>
    <cellStyle name="Normal 5 16 3 12" xfId="21137"/>
    <cellStyle name="Normal 5 16 3 13" xfId="21138"/>
    <cellStyle name="Normal 5 16 3 14" xfId="21139"/>
    <cellStyle name="Normal 5 16 3 2" xfId="21140"/>
    <cellStyle name="Normal 5 16 3 2 10" xfId="21141"/>
    <cellStyle name="Normal 5 16 3 2 2" xfId="21142"/>
    <cellStyle name="Normal 5 16 3 2 2 2" xfId="21143"/>
    <cellStyle name="Normal 5 16 3 2 2 2 2" xfId="21144"/>
    <cellStyle name="Normal 5 16 3 2 2 2 2 2" xfId="21145"/>
    <cellStyle name="Normal 5 16 3 2 2 2 3" xfId="21146"/>
    <cellStyle name="Normal 5 16 3 2 2 2 4" xfId="21147"/>
    <cellStyle name="Normal 5 16 3 2 2 3" xfId="21148"/>
    <cellStyle name="Normal 5 16 3 2 2 3 2" xfId="21149"/>
    <cellStyle name="Normal 5 16 3 2 2 3 2 2" xfId="21150"/>
    <cellStyle name="Normal 5 16 3 2 2 3 3" xfId="21151"/>
    <cellStyle name="Normal 5 16 3 2 2 3 4" xfId="21152"/>
    <cellStyle name="Normal 5 16 3 2 2 4" xfId="21153"/>
    <cellStyle name="Normal 5 16 3 2 2 4 2" xfId="21154"/>
    <cellStyle name="Normal 5 16 3 2 2 5" xfId="21155"/>
    <cellStyle name="Normal 5 16 3 2 2 6" xfId="21156"/>
    <cellStyle name="Normal 5 16 3 2 2 7" xfId="21157"/>
    <cellStyle name="Normal 5 16 3 2 3" xfId="21158"/>
    <cellStyle name="Normal 5 16 3 2 3 2" xfId="21159"/>
    <cellStyle name="Normal 5 16 3 2 3 2 2" xfId="21160"/>
    <cellStyle name="Normal 5 16 3 2 3 3" xfId="21161"/>
    <cellStyle name="Normal 5 16 3 2 3 4" xfId="21162"/>
    <cellStyle name="Normal 5 16 3 2 4" xfId="21163"/>
    <cellStyle name="Normal 5 16 3 2 4 2" xfId="21164"/>
    <cellStyle name="Normal 5 16 3 2 4 2 2" xfId="21165"/>
    <cellStyle name="Normal 5 16 3 2 4 3" xfId="21166"/>
    <cellStyle name="Normal 5 16 3 2 4 4" xfId="21167"/>
    <cellStyle name="Normal 5 16 3 2 5" xfId="21168"/>
    <cellStyle name="Normal 5 16 3 2 5 2" xfId="21169"/>
    <cellStyle name="Normal 5 16 3 2 5 2 2" xfId="21170"/>
    <cellStyle name="Normal 5 16 3 2 5 3" xfId="21171"/>
    <cellStyle name="Normal 5 16 3 2 5 4" xfId="21172"/>
    <cellStyle name="Normal 5 16 3 2 6" xfId="21173"/>
    <cellStyle name="Normal 5 16 3 2 6 2" xfId="21174"/>
    <cellStyle name="Normal 5 16 3 2 6 2 2" xfId="21175"/>
    <cellStyle name="Normal 5 16 3 2 6 3" xfId="21176"/>
    <cellStyle name="Normal 5 16 3 2 6 4" xfId="21177"/>
    <cellStyle name="Normal 5 16 3 2 7" xfId="21178"/>
    <cellStyle name="Normal 5 16 3 2 7 2" xfId="21179"/>
    <cellStyle name="Normal 5 16 3 2 8" xfId="21180"/>
    <cellStyle name="Normal 5 16 3 2 9" xfId="21181"/>
    <cellStyle name="Normal 5 16 3 3" xfId="21182"/>
    <cellStyle name="Normal 5 16 3 3 2" xfId="21183"/>
    <cellStyle name="Normal 5 16 3 3 2 2" xfId="21184"/>
    <cellStyle name="Normal 5 16 3 3 2 2 2" xfId="21185"/>
    <cellStyle name="Normal 5 16 3 3 2 2 2 2" xfId="21186"/>
    <cellStyle name="Normal 5 16 3 3 2 2 3" xfId="21187"/>
    <cellStyle name="Normal 5 16 3 3 2 2 4" xfId="21188"/>
    <cellStyle name="Normal 5 16 3 3 2 3" xfId="21189"/>
    <cellStyle name="Normal 5 16 3 3 2 3 2" xfId="21190"/>
    <cellStyle name="Normal 5 16 3 3 2 3 2 2" xfId="21191"/>
    <cellStyle name="Normal 5 16 3 3 2 3 3" xfId="21192"/>
    <cellStyle name="Normal 5 16 3 3 2 3 4" xfId="21193"/>
    <cellStyle name="Normal 5 16 3 3 2 4" xfId="21194"/>
    <cellStyle name="Normal 5 16 3 3 2 4 2" xfId="21195"/>
    <cellStyle name="Normal 5 16 3 3 2 5" xfId="21196"/>
    <cellStyle name="Normal 5 16 3 3 2 6" xfId="21197"/>
    <cellStyle name="Normal 5 16 3 3 2 7" xfId="21198"/>
    <cellStyle name="Normal 5 16 3 3 3" xfId="21199"/>
    <cellStyle name="Normal 5 16 3 3 3 2" xfId="21200"/>
    <cellStyle name="Normal 5 16 3 3 3 2 2" xfId="21201"/>
    <cellStyle name="Normal 5 16 3 3 3 3" xfId="21202"/>
    <cellStyle name="Normal 5 16 3 3 3 4" xfId="21203"/>
    <cellStyle name="Normal 5 16 3 3 4" xfId="21204"/>
    <cellStyle name="Normal 5 16 3 3 4 2" xfId="21205"/>
    <cellStyle name="Normal 5 16 3 3 4 2 2" xfId="21206"/>
    <cellStyle name="Normal 5 16 3 3 4 3" xfId="21207"/>
    <cellStyle name="Normal 5 16 3 3 4 4" xfId="21208"/>
    <cellStyle name="Normal 5 16 3 3 5" xfId="21209"/>
    <cellStyle name="Normal 5 16 3 3 5 2" xfId="21210"/>
    <cellStyle name="Normal 5 16 3 3 6" xfId="21211"/>
    <cellStyle name="Normal 5 16 3 3 7" xfId="21212"/>
    <cellStyle name="Normal 5 16 3 3 8" xfId="21213"/>
    <cellStyle name="Normal 5 16 3 4" xfId="21214"/>
    <cellStyle name="Normal 5 16 3 4 2" xfId="21215"/>
    <cellStyle name="Normal 5 16 3 4 2 2" xfId="21216"/>
    <cellStyle name="Normal 5 16 3 4 2 2 2" xfId="21217"/>
    <cellStyle name="Normal 5 16 3 4 2 2 2 2" xfId="21218"/>
    <cellStyle name="Normal 5 16 3 4 2 2 3" xfId="21219"/>
    <cellStyle name="Normal 5 16 3 4 2 2 4" xfId="21220"/>
    <cellStyle name="Normal 5 16 3 4 2 3" xfId="21221"/>
    <cellStyle name="Normal 5 16 3 4 2 3 2" xfId="21222"/>
    <cellStyle name="Normal 5 16 3 4 2 3 2 2" xfId="21223"/>
    <cellStyle name="Normal 5 16 3 4 2 3 3" xfId="21224"/>
    <cellStyle name="Normal 5 16 3 4 2 3 4" xfId="21225"/>
    <cellStyle name="Normal 5 16 3 4 2 4" xfId="21226"/>
    <cellStyle name="Normal 5 16 3 4 2 4 2" xfId="21227"/>
    <cellStyle name="Normal 5 16 3 4 2 5" xfId="21228"/>
    <cellStyle name="Normal 5 16 3 4 2 6" xfId="21229"/>
    <cellStyle name="Normal 5 16 3 4 2 7" xfId="21230"/>
    <cellStyle name="Normal 5 16 3 4 3" xfId="21231"/>
    <cellStyle name="Normal 5 16 3 4 3 2" xfId="21232"/>
    <cellStyle name="Normal 5 16 3 4 3 2 2" xfId="21233"/>
    <cellStyle name="Normal 5 16 3 4 3 3" xfId="21234"/>
    <cellStyle name="Normal 5 16 3 4 3 4" xfId="21235"/>
    <cellStyle name="Normal 5 16 3 4 4" xfId="21236"/>
    <cellStyle name="Normal 5 16 3 4 4 2" xfId="21237"/>
    <cellStyle name="Normal 5 16 3 4 4 2 2" xfId="21238"/>
    <cellStyle name="Normal 5 16 3 4 4 3" xfId="21239"/>
    <cellStyle name="Normal 5 16 3 4 4 4" xfId="21240"/>
    <cellStyle name="Normal 5 16 3 4 5" xfId="21241"/>
    <cellStyle name="Normal 5 16 3 4 5 2" xfId="21242"/>
    <cellStyle name="Normal 5 16 3 4 6" xfId="21243"/>
    <cellStyle name="Normal 5 16 3 4 7" xfId="21244"/>
    <cellStyle name="Normal 5 16 3 4 8" xfId="21245"/>
    <cellStyle name="Normal 5 16 3 5" xfId="21246"/>
    <cellStyle name="Normal 5 16 3 5 2" xfId="21247"/>
    <cellStyle name="Normal 5 16 3 5 2 2" xfId="21248"/>
    <cellStyle name="Normal 5 16 3 5 2 2 2" xfId="21249"/>
    <cellStyle name="Normal 5 16 3 5 2 2 2 2" xfId="21250"/>
    <cellStyle name="Normal 5 16 3 5 2 2 3" xfId="21251"/>
    <cellStyle name="Normal 5 16 3 5 2 2 4" xfId="21252"/>
    <cellStyle name="Normal 5 16 3 5 2 3" xfId="21253"/>
    <cellStyle name="Normal 5 16 3 5 2 3 2" xfId="21254"/>
    <cellStyle name="Normal 5 16 3 5 2 4" xfId="21255"/>
    <cellStyle name="Normal 5 16 3 5 2 5" xfId="21256"/>
    <cellStyle name="Normal 5 16 3 5 2 6" xfId="21257"/>
    <cellStyle name="Normal 5 16 3 5 3" xfId="21258"/>
    <cellStyle name="Normal 5 16 3 5 3 2" xfId="21259"/>
    <cellStyle name="Normal 5 16 3 5 3 2 2" xfId="21260"/>
    <cellStyle name="Normal 5 16 3 5 3 3" xfId="21261"/>
    <cellStyle name="Normal 5 16 3 5 3 4" xfId="21262"/>
    <cellStyle name="Normal 5 16 3 5 4" xfId="21263"/>
    <cellStyle name="Normal 5 16 3 5 4 2" xfId="21264"/>
    <cellStyle name="Normal 5 16 3 5 4 2 2" xfId="21265"/>
    <cellStyle name="Normal 5 16 3 5 4 3" xfId="21266"/>
    <cellStyle name="Normal 5 16 3 5 4 4" xfId="21267"/>
    <cellStyle name="Normal 5 16 3 5 5" xfId="21268"/>
    <cellStyle name="Normal 5 16 3 5 5 2" xfId="21269"/>
    <cellStyle name="Normal 5 16 3 5 6" xfId="21270"/>
    <cellStyle name="Normal 5 16 3 5 7" xfId="21271"/>
    <cellStyle name="Normal 5 16 3 5 8" xfId="21272"/>
    <cellStyle name="Normal 5 16 3 6" xfId="21273"/>
    <cellStyle name="Normal 5 16 3 6 2" xfId="21274"/>
    <cellStyle name="Normal 5 16 3 6 2 2" xfId="21275"/>
    <cellStyle name="Normal 5 16 3 6 2 2 2" xfId="21276"/>
    <cellStyle name="Normal 5 16 3 6 2 2 2 2" xfId="21277"/>
    <cellStyle name="Normal 5 16 3 6 2 2 3" xfId="21278"/>
    <cellStyle name="Normal 5 16 3 6 2 2 4" xfId="21279"/>
    <cellStyle name="Normal 5 16 3 6 2 3" xfId="21280"/>
    <cellStyle name="Normal 5 16 3 6 2 3 2" xfId="21281"/>
    <cellStyle name="Normal 5 16 3 6 2 4" xfId="21282"/>
    <cellStyle name="Normal 5 16 3 6 2 5" xfId="21283"/>
    <cellStyle name="Normal 5 16 3 6 2 6" xfId="21284"/>
    <cellStyle name="Normal 5 16 3 6 3" xfId="21285"/>
    <cellStyle name="Normal 5 16 3 6 3 2" xfId="21286"/>
    <cellStyle name="Normal 5 16 3 6 3 2 2" xfId="21287"/>
    <cellStyle name="Normal 5 16 3 6 3 3" xfId="21288"/>
    <cellStyle name="Normal 5 16 3 6 3 4" xfId="21289"/>
    <cellStyle name="Normal 5 16 3 6 4" xfId="21290"/>
    <cellStyle name="Normal 5 16 3 6 4 2" xfId="21291"/>
    <cellStyle name="Normal 5 16 3 6 4 2 2" xfId="21292"/>
    <cellStyle name="Normal 5 16 3 6 4 3" xfId="21293"/>
    <cellStyle name="Normal 5 16 3 6 4 4" xfId="21294"/>
    <cellStyle name="Normal 5 16 3 6 5" xfId="21295"/>
    <cellStyle name="Normal 5 16 3 6 5 2" xfId="21296"/>
    <cellStyle name="Normal 5 16 3 6 6" xfId="21297"/>
    <cellStyle name="Normal 5 16 3 6 7" xfId="21298"/>
    <cellStyle name="Normal 5 16 3 6 8" xfId="21299"/>
    <cellStyle name="Normal 5 16 3 7" xfId="21300"/>
    <cellStyle name="Normal 5 16 3 7 2" xfId="21301"/>
    <cellStyle name="Normal 5 16 3 7 2 2" xfId="21302"/>
    <cellStyle name="Normal 5 16 3 7 2 2 2" xfId="21303"/>
    <cellStyle name="Normal 5 16 3 7 2 3" xfId="21304"/>
    <cellStyle name="Normal 5 16 3 7 2 4" xfId="21305"/>
    <cellStyle name="Normal 5 16 3 7 3" xfId="21306"/>
    <cellStyle name="Normal 5 16 3 7 3 2" xfId="21307"/>
    <cellStyle name="Normal 5 16 3 7 4" xfId="21308"/>
    <cellStyle name="Normal 5 16 3 7 5" xfId="21309"/>
    <cellStyle name="Normal 5 16 3 7 6" xfId="21310"/>
    <cellStyle name="Normal 5 16 3 8" xfId="21311"/>
    <cellStyle name="Normal 5 16 3 8 2" xfId="21312"/>
    <cellStyle name="Normal 5 16 3 8 2 2" xfId="21313"/>
    <cellStyle name="Normal 5 16 3 8 2 2 2" xfId="21314"/>
    <cellStyle name="Normal 5 16 3 8 2 3" xfId="21315"/>
    <cellStyle name="Normal 5 16 3 8 2 4" xfId="21316"/>
    <cellStyle name="Normal 5 16 3 8 3" xfId="21317"/>
    <cellStyle name="Normal 5 16 3 8 3 2" xfId="21318"/>
    <cellStyle name="Normal 5 16 3 8 4" xfId="21319"/>
    <cellStyle name="Normal 5 16 3 8 5" xfId="21320"/>
    <cellStyle name="Normal 5 16 3 8 6" xfId="21321"/>
    <cellStyle name="Normal 5 16 3 9" xfId="21322"/>
    <cellStyle name="Normal 5 16 3 9 2" xfId="21323"/>
    <cellStyle name="Normal 5 16 3 9 2 2" xfId="21324"/>
    <cellStyle name="Normal 5 16 3 9 3" xfId="21325"/>
    <cellStyle name="Normal 5 16 3 9 4" xfId="21326"/>
    <cellStyle name="Normal 5 16 3 9 5" xfId="21327"/>
    <cellStyle name="Normal 5 16 4" xfId="21328"/>
    <cellStyle name="Normal 5 16 4 10" xfId="21329"/>
    <cellStyle name="Normal 5 16 4 10 2" xfId="21330"/>
    <cellStyle name="Normal 5 16 4 10 2 2" xfId="21331"/>
    <cellStyle name="Normal 5 16 4 10 3" xfId="21332"/>
    <cellStyle name="Normal 5 16 4 10 4" xfId="21333"/>
    <cellStyle name="Normal 5 16 4 11" xfId="21334"/>
    <cellStyle name="Normal 5 16 4 11 2" xfId="21335"/>
    <cellStyle name="Normal 5 16 4 12" xfId="21336"/>
    <cellStyle name="Normal 5 16 4 13" xfId="21337"/>
    <cellStyle name="Normal 5 16 4 14" xfId="21338"/>
    <cellStyle name="Normal 5 16 4 2" xfId="21339"/>
    <cellStyle name="Normal 5 16 4 2 10" xfId="21340"/>
    <cellStyle name="Normal 5 16 4 2 2" xfId="21341"/>
    <cellStyle name="Normal 5 16 4 2 2 2" xfId="21342"/>
    <cellStyle name="Normal 5 16 4 2 2 2 2" xfId="21343"/>
    <cellStyle name="Normal 5 16 4 2 2 2 2 2" xfId="21344"/>
    <cellStyle name="Normal 5 16 4 2 2 2 3" xfId="21345"/>
    <cellStyle name="Normal 5 16 4 2 2 2 4" xfId="21346"/>
    <cellStyle name="Normal 5 16 4 2 2 3" xfId="21347"/>
    <cellStyle name="Normal 5 16 4 2 2 3 2" xfId="21348"/>
    <cellStyle name="Normal 5 16 4 2 2 3 2 2" xfId="21349"/>
    <cellStyle name="Normal 5 16 4 2 2 3 3" xfId="21350"/>
    <cellStyle name="Normal 5 16 4 2 2 3 4" xfId="21351"/>
    <cellStyle name="Normal 5 16 4 2 2 4" xfId="21352"/>
    <cellStyle name="Normal 5 16 4 2 2 4 2" xfId="21353"/>
    <cellStyle name="Normal 5 16 4 2 2 5" xfId="21354"/>
    <cellStyle name="Normal 5 16 4 2 2 6" xfId="21355"/>
    <cellStyle name="Normal 5 16 4 2 2 7" xfId="21356"/>
    <cellStyle name="Normal 5 16 4 2 3" xfId="21357"/>
    <cellStyle name="Normal 5 16 4 2 3 2" xfId="21358"/>
    <cellStyle name="Normal 5 16 4 2 3 2 2" xfId="21359"/>
    <cellStyle name="Normal 5 16 4 2 3 3" xfId="21360"/>
    <cellStyle name="Normal 5 16 4 2 3 4" xfId="21361"/>
    <cellStyle name="Normal 5 16 4 2 4" xfId="21362"/>
    <cellStyle name="Normal 5 16 4 2 4 2" xfId="21363"/>
    <cellStyle name="Normal 5 16 4 2 4 2 2" xfId="21364"/>
    <cellStyle name="Normal 5 16 4 2 4 3" xfId="21365"/>
    <cellStyle name="Normal 5 16 4 2 4 4" xfId="21366"/>
    <cellStyle name="Normal 5 16 4 2 5" xfId="21367"/>
    <cellStyle name="Normal 5 16 4 2 5 2" xfId="21368"/>
    <cellStyle name="Normal 5 16 4 2 5 2 2" xfId="21369"/>
    <cellStyle name="Normal 5 16 4 2 5 3" xfId="21370"/>
    <cellStyle name="Normal 5 16 4 2 5 4" xfId="21371"/>
    <cellStyle name="Normal 5 16 4 2 6" xfId="21372"/>
    <cellStyle name="Normal 5 16 4 2 6 2" xfId="21373"/>
    <cellStyle name="Normal 5 16 4 2 6 2 2" xfId="21374"/>
    <cellStyle name="Normal 5 16 4 2 6 3" xfId="21375"/>
    <cellStyle name="Normal 5 16 4 2 6 4" xfId="21376"/>
    <cellStyle name="Normal 5 16 4 2 7" xfId="21377"/>
    <cellStyle name="Normal 5 16 4 2 7 2" xfId="21378"/>
    <cellStyle name="Normal 5 16 4 2 8" xfId="21379"/>
    <cellStyle name="Normal 5 16 4 2 9" xfId="21380"/>
    <cellStyle name="Normal 5 16 4 3" xfId="21381"/>
    <cellStyle name="Normal 5 16 4 3 2" xfId="21382"/>
    <cellStyle name="Normal 5 16 4 3 2 2" xfId="21383"/>
    <cellStyle name="Normal 5 16 4 3 2 2 2" xfId="21384"/>
    <cellStyle name="Normal 5 16 4 3 2 2 2 2" xfId="21385"/>
    <cellStyle name="Normal 5 16 4 3 2 2 3" xfId="21386"/>
    <cellStyle name="Normal 5 16 4 3 2 2 4" xfId="21387"/>
    <cellStyle name="Normal 5 16 4 3 2 3" xfId="21388"/>
    <cellStyle name="Normal 5 16 4 3 2 3 2" xfId="21389"/>
    <cellStyle name="Normal 5 16 4 3 2 3 2 2" xfId="21390"/>
    <cellStyle name="Normal 5 16 4 3 2 3 3" xfId="21391"/>
    <cellStyle name="Normal 5 16 4 3 2 3 4" xfId="21392"/>
    <cellStyle name="Normal 5 16 4 3 2 4" xfId="21393"/>
    <cellStyle name="Normal 5 16 4 3 2 4 2" xfId="21394"/>
    <cellStyle name="Normal 5 16 4 3 2 5" xfId="21395"/>
    <cellStyle name="Normal 5 16 4 3 2 6" xfId="21396"/>
    <cellStyle name="Normal 5 16 4 3 2 7" xfId="21397"/>
    <cellStyle name="Normal 5 16 4 3 3" xfId="21398"/>
    <cellStyle name="Normal 5 16 4 3 3 2" xfId="21399"/>
    <cellStyle name="Normal 5 16 4 3 3 2 2" xfId="21400"/>
    <cellStyle name="Normal 5 16 4 3 3 3" xfId="21401"/>
    <cellStyle name="Normal 5 16 4 3 3 4" xfId="21402"/>
    <cellStyle name="Normal 5 16 4 3 4" xfId="21403"/>
    <cellStyle name="Normal 5 16 4 3 4 2" xfId="21404"/>
    <cellStyle name="Normal 5 16 4 3 4 2 2" xfId="21405"/>
    <cellStyle name="Normal 5 16 4 3 4 3" xfId="21406"/>
    <cellStyle name="Normal 5 16 4 3 4 4" xfId="21407"/>
    <cellStyle name="Normal 5 16 4 3 5" xfId="21408"/>
    <cellStyle name="Normal 5 16 4 3 5 2" xfId="21409"/>
    <cellStyle name="Normal 5 16 4 3 6" xfId="21410"/>
    <cellStyle name="Normal 5 16 4 3 7" xfId="21411"/>
    <cellStyle name="Normal 5 16 4 3 8" xfId="21412"/>
    <cellStyle name="Normal 5 16 4 4" xfId="21413"/>
    <cellStyle name="Normal 5 16 4 4 2" xfId="21414"/>
    <cellStyle name="Normal 5 16 4 4 2 2" xfId="21415"/>
    <cellStyle name="Normal 5 16 4 4 2 2 2" xfId="21416"/>
    <cellStyle name="Normal 5 16 4 4 2 2 2 2" xfId="21417"/>
    <cellStyle name="Normal 5 16 4 4 2 2 3" xfId="21418"/>
    <cellStyle name="Normal 5 16 4 4 2 2 4" xfId="21419"/>
    <cellStyle name="Normal 5 16 4 4 2 3" xfId="21420"/>
    <cellStyle name="Normal 5 16 4 4 2 3 2" xfId="21421"/>
    <cellStyle name="Normal 5 16 4 4 2 3 2 2" xfId="21422"/>
    <cellStyle name="Normal 5 16 4 4 2 3 3" xfId="21423"/>
    <cellStyle name="Normal 5 16 4 4 2 3 4" xfId="21424"/>
    <cellStyle name="Normal 5 16 4 4 2 4" xfId="21425"/>
    <cellStyle name="Normal 5 16 4 4 2 4 2" xfId="21426"/>
    <cellStyle name="Normal 5 16 4 4 2 5" xfId="21427"/>
    <cellStyle name="Normal 5 16 4 4 2 6" xfId="21428"/>
    <cellStyle name="Normal 5 16 4 4 2 7" xfId="21429"/>
    <cellStyle name="Normal 5 16 4 4 3" xfId="21430"/>
    <cellStyle name="Normal 5 16 4 4 3 2" xfId="21431"/>
    <cellStyle name="Normal 5 16 4 4 3 2 2" xfId="21432"/>
    <cellStyle name="Normal 5 16 4 4 3 3" xfId="21433"/>
    <cellStyle name="Normal 5 16 4 4 3 4" xfId="21434"/>
    <cellStyle name="Normal 5 16 4 4 4" xfId="21435"/>
    <cellStyle name="Normal 5 16 4 4 4 2" xfId="21436"/>
    <cellStyle name="Normal 5 16 4 4 4 2 2" xfId="21437"/>
    <cellStyle name="Normal 5 16 4 4 4 3" xfId="21438"/>
    <cellStyle name="Normal 5 16 4 4 4 4" xfId="21439"/>
    <cellStyle name="Normal 5 16 4 4 5" xfId="21440"/>
    <cellStyle name="Normal 5 16 4 4 5 2" xfId="21441"/>
    <cellStyle name="Normal 5 16 4 4 6" xfId="21442"/>
    <cellStyle name="Normal 5 16 4 4 7" xfId="21443"/>
    <cellStyle name="Normal 5 16 4 4 8" xfId="21444"/>
    <cellStyle name="Normal 5 16 4 5" xfId="21445"/>
    <cellStyle name="Normal 5 16 4 5 2" xfId="21446"/>
    <cellStyle name="Normal 5 16 4 5 2 2" xfId="21447"/>
    <cellStyle name="Normal 5 16 4 5 2 2 2" xfId="21448"/>
    <cellStyle name="Normal 5 16 4 5 2 2 2 2" xfId="21449"/>
    <cellStyle name="Normal 5 16 4 5 2 2 3" xfId="21450"/>
    <cellStyle name="Normal 5 16 4 5 2 2 4" xfId="21451"/>
    <cellStyle name="Normal 5 16 4 5 2 3" xfId="21452"/>
    <cellStyle name="Normal 5 16 4 5 2 3 2" xfId="21453"/>
    <cellStyle name="Normal 5 16 4 5 2 4" xfId="21454"/>
    <cellStyle name="Normal 5 16 4 5 2 5" xfId="21455"/>
    <cellStyle name="Normal 5 16 4 5 2 6" xfId="21456"/>
    <cellStyle name="Normal 5 16 4 5 3" xfId="21457"/>
    <cellStyle name="Normal 5 16 4 5 3 2" xfId="21458"/>
    <cellStyle name="Normal 5 16 4 5 3 2 2" xfId="21459"/>
    <cellStyle name="Normal 5 16 4 5 3 3" xfId="21460"/>
    <cellStyle name="Normal 5 16 4 5 3 4" xfId="21461"/>
    <cellStyle name="Normal 5 16 4 5 4" xfId="21462"/>
    <cellStyle name="Normal 5 16 4 5 4 2" xfId="21463"/>
    <cellStyle name="Normal 5 16 4 5 4 2 2" xfId="21464"/>
    <cellStyle name="Normal 5 16 4 5 4 3" xfId="21465"/>
    <cellStyle name="Normal 5 16 4 5 4 4" xfId="21466"/>
    <cellStyle name="Normal 5 16 4 5 5" xfId="21467"/>
    <cellStyle name="Normal 5 16 4 5 5 2" xfId="21468"/>
    <cellStyle name="Normal 5 16 4 5 6" xfId="21469"/>
    <cellStyle name="Normal 5 16 4 5 7" xfId="21470"/>
    <cellStyle name="Normal 5 16 4 5 8" xfId="21471"/>
    <cellStyle name="Normal 5 16 4 6" xfId="21472"/>
    <cellStyle name="Normal 5 16 4 6 2" xfId="21473"/>
    <cellStyle name="Normal 5 16 4 6 2 2" xfId="21474"/>
    <cellStyle name="Normal 5 16 4 6 2 2 2" xfId="21475"/>
    <cellStyle name="Normal 5 16 4 6 2 2 2 2" xfId="21476"/>
    <cellStyle name="Normal 5 16 4 6 2 2 3" xfId="21477"/>
    <cellStyle name="Normal 5 16 4 6 2 2 4" xfId="21478"/>
    <cellStyle name="Normal 5 16 4 6 2 3" xfId="21479"/>
    <cellStyle name="Normal 5 16 4 6 2 3 2" xfId="21480"/>
    <cellStyle name="Normal 5 16 4 6 2 4" xfId="21481"/>
    <cellStyle name="Normal 5 16 4 6 2 5" xfId="21482"/>
    <cellStyle name="Normal 5 16 4 6 2 6" xfId="21483"/>
    <cellStyle name="Normal 5 16 4 6 3" xfId="21484"/>
    <cellStyle name="Normal 5 16 4 6 3 2" xfId="21485"/>
    <cellStyle name="Normal 5 16 4 6 3 2 2" xfId="21486"/>
    <cellStyle name="Normal 5 16 4 6 3 3" xfId="21487"/>
    <cellStyle name="Normal 5 16 4 6 3 4" xfId="21488"/>
    <cellStyle name="Normal 5 16 4 6 4" xfId="21489"/>
    <cellStyle name="Normal 5 16 4 6 4 2" xfId="21490"/>
    <cellStyle name="Normal 5 16 4 6 4 2 2" xfId="21491"/>
    <cellStyle name="Normal 5 16 4 6 4 3" xfId="21492"/>
    <cellStyle name="Normal 5 16 4 6 4 4" xfId="21493"/>
    <cellStyle name="Normal 5 16 4 6 5" xfId="21494"/>
    <cellStyle name="Normal 5 16 4 6 5 2" xfId="21495"/>
    <cellStyle name="Normal 5 16 4 6 6" xfId="21496"/>
    <cellStyle name="Normal 5 16 4 6 7" xfId="21497"/>
    <cellStyle name="Normal 5 16 4 6 8" xfId="21498"/>
    <cellStyle name="Normal 5 16 4 7" xfId="21499"/>
    <cellStyle name="Normal 5 16 4 7 2" xfId="21500"/>
    <cellStyle name="Normal 5 16 4 7 2 2" xfId="21501"/>
    <cellStyle name="Normal 5 16 4 7 2 2 2" xfId="21502"/>
    <cellStyle name="Normal 5 16 4 7 2 3" xfId="21503"/>
    <cellStyle name="Normal 5 16 4 7 2 4" xfId="21504"/>
    <cellStyle name="Normal 5 16 4 7 3" xfId="21505"/>
    <cellStyle name="Normal 5 16 4 7 3 2" xfId="21506"/>
    <cellStyle name="Normal 5 16 4 7 4" xfId="21507"/>
    <cellStyle name="Normal 5 16 4 7 5" xfId="21508"/>
    <cellStyle name="Normal 5 16 4 7 6" xfId="21509"/>
    <cellStyle name="Normal 5 16 4 8" xfId="21510"/>
    <cellStyle name="Normal 5 16 4 8 2" xfId="21511"/>
    <cellStyle name="Normal 5 16 4 8 2 2" xfId="21512"/>
    <cellStyle name="Normal 5 16 4 8 2 2 2" xfId="21513"/>
    <cellStyle name="Normal 5 16 4 8 2 3" xfId="21514"/>
    <cellStyle name="Normal 5 16 4 8 2 4" xfId="21515"/>
    <cellStyle name="Normal 5 16 4 8 3" xfId="21516"/>
    <cellStyle name="Normal 5 16 4 8 3 2" xfId="21517"/>
    <cellStyle name="Normal 5 16 4 8 4" xfId="21518"/>
    <cellStyle name="Normal 5 16 4 8 5" xfId="21519"/>
    <cellStyle name="Normal 5 16 4 8 6" xfId="21520"/>
    <cellStyle name="Normal 5 16 4 9" xfId="21521"/>
    <cellStyle name="Normal 5 16 4 9 2" xfId="21522"/>
    <cellStyle name="Normal 5 16 4 9 2 2" xfId="21523"/>
    <cellStyle name="Normal 5 16 4 9 3" xfId="21524"/>
    <cellStyle name="Normal 5 16 4 9 4" xfId="21525"/>
    <cellStyle name="Normal 5 16 4 9 5" xfId="21526"/>
    <cellStyle name="Normal 5 16 5" xfId="21527"/>
    <cellStyle name="Normal 5 16 5 10" xfId="21528"/>
    <cellStyle name="Normal 5 16 5 10 2" xfId="21529"/>
    <cellStyle name="Normal 5 16 5 11" xfId="21530"/>
    <cellStyle name="Normal 5 16 5 12" xfId="21531"/>
    <cellStyle name="Normal 5 16 5 13" xfId="21532"/>
    <cellStyle name="Normal 5 16 5 2" xfId="21533"/>
    <cellStyle name="Normal 5 16 5 2 2" xfId="21534"/>
    <cellStyle name="Normal 5 16 5 2 2 2" xfId="21535"/>
    <cellStyle name="Normal 5 16 5 2 2 2 2" xfId="21536"/>
    <cellStyle name="Normal 5 16 5 2 2 2 2 2" xfId="21537"/>
    <cellStyle name="Normal 5 16 5 2 2 2 3" xfId="21538"/>
    <cellStyle name="Normal 5 16 5 2 2 2 4" xfId="21539"/>
    <cellStyle name="Normal 5 16 5 2 2 3" xfId="21540"/>
    <cellStyle name="Normal 5 16 5 2 2 3 2" xfId="21541"/>
    <cellStyle name="Normal 5 16 5 2 2 3 2 2" xfId="21542"/>
    <cellStyle name="Normal 5 16 5 2 2 3 3" xfId="21543"/>
    <cellStyle name="Normal 5 16 5 2 2 3 4" xfId="21544"/>
    <cellStyle name="Normal 5 16 5 2 2 4" xfId="21545"/>
    <cellStyle name="Normal 5 16 5 2 2 4 2" xfId="21546"/>
    <cellStyle name="Normal 5 16 5 2 2 5" xfId="21547"/>
    <cellStyle name="Normal 5 16 5 2 2 6" xfId="21548"/>
    <cellStyle name="Normal 5 16 5 2 2 7" xfId="21549"/>
    <cellStyle name="Normal 5 16 5 2 3" xfId="21550"/>
    <cellStyle name="Normal 5 16 5 2 3 2" xfId="21551"/>
    <cellStyle name="Normal 5 16 5 2 3 2 2" xfId="21552"/>
    <cellStyle name="Normal 5 16 5 2 3 3" xfId="21553"/>
    <cellStyle name="Normal 5 16 5 2 3 4" xfId="21554"/>
    <cellStyle name="Normal 5 16 5 2 4" xfId="21555"/>
    <cellStyle name="Normal 5 16 5 2 4 2" xfId="21556"/>
    <cellStyle name="Normal 5 16 5 2 4 2 2" xfId="21557"/>
    <cellStyle name="Normal 5 16 5 2 4 3" xfId="21558"/>
    <cellStyle name="Normal 5 16 5 2 4 4" xfId="21559"/>
    <cellStyle name="Normal 5 16 5 2 5" xfId="21560"/>
    <cellStyle name="Normal 5 16 5 2 5 2" xfId="21561"/>
    <cellStyle name="Normal 5 16 5 2 6" xfId="21562"/>
    <cellStyle name="Normal 5 16 5 2 7" xfId="21563"/>
    <cellStyle name="Normal 5 16 5 2 8" xfId="21564"/>
    <cellStyle name="Normal 5 16 5 3" xfId="21565"/>
    <cellStyle name="Normal 5 16 5 3 2" xfId="21566"/>
    <cellStyle name="Normal 5 16 5 3 2 2" xfId="21567"/>
    <cellStyle name="Normal 5 16 5 3 2 2 2" xfId="21568"/>
    <cellStyle name="Normal 5 16 5 3 2 2 2 2" xfId="21569"/>
    <cellStyle name="Normal 5 16 5 3 2 2 3" xfId="21570"/>
    <cellStyle name="Normal 5 16 5 3 2 2 4" xfId="21571"/>
    <cellStyle name="Normal 5 16 5 3 2 3" xfId="21572"/>
    <cellStyle name="Normal 5 16 5 3 2 3 2" xfId="21573"/>
    <cellStyle name="Normal 5 16 5 3 2 3 2 2" xfId="21574"/>
    <cellStyle name="Normal 5 16 5 3 2 3 3" xfId="21575"/>
    <cellStyle name="Normal 5 16 5 3 2 3 4" xfId="21576"/>
    <cellStyle name="Normal 5 16 5 3 2 4" xfId="21577"/>
    <cellStyle name="Normal 5 16 5 3 2 4 2" xfId="21578"/>
    <cellStyle name="Normal 5 16 5 3 2 5" xfId="21579"/>
    <cellStyle name="Normal 5 16 5 3 2 6" xfId="21580"/>
    <cellStyle name="Normal 5 16 5 3 2 7" xfId="21581"/>
    <cellStyle name="Normal 5 16 5 3 3" xfId="21582"/>
    <cellStyle name="Normal 5 16 5 3 3 2" xfId="21583"/>
    <cellStyle name="Normal 5 16 5 3 3 2 2" xfId="21584"/>
    <cellStyle name="Normal 5 16 5 3 3 3" xfId="21585"/>
    <cellStyle name="Normal 5 16 5 3 3 4" xfId="21586"/>
    <cellStyle name="Normal 5 16 5 3 4" xfId="21587"/>
    <cellStyle name="Normal 5 16 5 3 4 2" xfId="21588"/>
    <cellStyle name="Normal 5 16 5 3 4 2 2" xfId="21589"/>
    <cellStyle name="Normal 5 16 5 3 4 3" xfId="21590"/>
    <cellStyle name="Normal 5 16 5 3 4 4" xfId="21591"/>
    <cellStyle name="Normal 5 16 5 3 5" xfId="21592"/>
    <cellStyle name="Normal 5 16 5 3 5 2" xfId="21593"/>
    <cellStyle name="Normal 5 16 5 3 6" xfId="21594"/>
    <cellStyle name="Normal 5 16 5 3 7" xfId="21595"/>
    <cellStyle name="Normal 5 16 5 3 8" xfId="21596"/>
    <cellStyle name="Normal 5 16 5 4" xfId="21597"/>
    <cellStyle name="Normal 5 16 5 4 2" xfId="21598"/>
    <cellStyle name="Normal 5 16 5 4 2 2" xfId="21599"/>
    <cellStyle name="Normal 5 16 5 4 2 2 2" xfId="21600"/>
    <cellStyle name="Normal 5 16 5 4 2 2 2 2" xfId="21601"/>
    <cellStyle name="Normal 5 16 5 4 2 2 3" xfId="21602"/>
    <cellStyle name="Normal 5 16 5 4 2 2 4" xfId="21603"/>
    <cellStyle name="Normal 5 16 5 4 2 3" xfId="21604"/>
    <cellStyle name="Normal 5 16 5 4 2 3 2" xfId="21605"/>
    <cellStyle name="Normal 5 16 5 4 2 4" xfId="21606"/>
    <cellStyle name="Normal 5 16 5 4 2 5" xfId="21607"/>
    <cellStyle name="Normal 5 16 5 4 2 6" xfId="21608"/>
    <cellStyle name="Normal 5 16 5 4 3" xfId="21609"/>
    <cellStyle name="Normal 5 16 5 4 3 2" xfId="21610"/>
    <cellStyle name="Normal 5 16 5 4 3 2 2" xfId="21611"/>
    <cellStyle name="Normal 5 16 5 4 3 3" xfId="21612"/>
    <cellStyle name="Normal 5 16 5 4 3 4" xfId="21613"/>
    <cellStyle name="Normal 5 16 5 4 4" xfId="21614"/>
    <cellStyle name="Normal 5 16 5 4 4 2" xfId="21615"/>
    <cellStyle name="Normal 5 16 5 4 4 2 2" xfId="21616"/>
    <cellStyle name="Normal 5 16 5 4 4 3" xfId="21617"/>
    <cellStyle name="Normal 5 16 5 4 4 4" xfId="21618"/>
    <cellStyle name="Normal 5 16 5 4 5" xfId="21619"/>
    <cellStyle name="Normal 5 16 5 4 5 2" xfId="21620"/>
    <cellStyle name="Normal 5 16 5 4 6" xfId="21621"/>
    <cellStyle name="Normal 5 16 5 4 7" xfId="21622"/>
    <cellStyle name="Normal 5 16 5 4 8" xfId="21623"/>
    <cellStyle name="Normal 5 16 5 5" xfId="21624"/>
    <cellStyle name="Normal 5 16 5 5 2" xfId="21625"/>
    <cellStyle name="Normal 5 16 5 5 2 2" xfId="21626"/>
    <cellStyle name="Normal 5 16 5 5 2 2 2" xfId="21627"/>
    <cellStyle name="Normal 5 16 5 5 2 2 2 2" xfId="21628"/>
    <cellStyle name="Normal 5 16 5 5 2 2 3" xfId="21629"/>
    <cellStyle name="Normal 5 16 5 5 2 2 4" xfId="21630"/>
    <cellStyle name="Normal 5 16 5 5 2 3" xfId="21631"/>
    <cellStyle name="Normal 5 16 5 5 2 3 2" xfId="21632"/>
    <cellStyle name="Normal 5 16 5 5 2 4" xfId="21633"/>
    <cellStyle name="Normal 5 16 5 5 2 5" xfId="21634"/>
    <cellStyle name="Normal 5 16 5 5 2 6" xfId="21635"/>
    <cellStyle name="Normal 5 16 5 5 3" xfId="21636"/>
    <cellStyle name="Normal 5 16 5 5 3 2" xfId="21637"/>
    <cellStyle name="Normal 5 16 5 5 3 2 2" xfId="21638"/>
    <cellStyle name="Normal 5 16 5 5 3 3" xfId="21639"/>
    <cellStyle name="Normal 5 16 5 5 3 4" xfId="21640"/>
    <cellStyle name="Normal 5 16 5 5 4" xfId="21641"/>
    <cellStyle name="Normal 5 16 5 5 4 2" xfId="21642"/>
    <cellStyle name="Normal 5 16 5 5 4 2 2" xfId="21643"/>
    <cellStyle name="Normal 5 16 5 5 4 3" xfId="21644"/>
    <cellStyle name="Normal 5 16 5 5 4 4" xfId="21645"/>
    <cellStyle name="Normal 5 16 5 5 5" xfId="21646"/>
    <cellStyle name="Normal 5 16 5 5 5 2" xfId="21647"/>
    <cellStyle name="Normal 5 16 5 5 6" xfId="21648"/>
    <cellStyle name="Normal 5 16 5 5 7" xfId="21649"/>
    <cellStyle name="Normal 5 16 5 5 8" xfId="21650"/>
    <cellStyle name="Normal 5 16 5 6" xfId="21651"/>
    <cellStyle name="Normal 5 16 5 6 2" xfId="21652"/>
    <cellStyle name="Normal 5 16 5 6 2 2" xfId="21653"/>
    <cellStyle name="Normal 5 16 5 6 2 2 2" xfId="21654"/>
    <cellStyle name="Normal 5 16 5 6 2 3" xfId="21655"/>
    <cellStyle name="Normal 5 16 5 6 2 4" xfId="21656"/>
    <cellStyle name="Normal 5 16 5 6 3" xfId="21657"/>
    <cellStyle name="Normal 5 16 5 6 3 2" xfId="21658"/>
    <cellStyle name="Normal 5 16 5 6 4" xfId="21659"/>
    <cellStyle name="Normal 5 16 5 6 5" xfId="21660"/>
    <cellStyle name="Normal 5 16 5 6 6" xfId="21661"/>
    <cellStyle name="Normal 5 16 5 7" xfId="21662"/>
    <cellStyle name="Normal 5 16 5 7 2" xfId="21663"/>
    <cellStyle name="Normal 5 16 5 7 2 2" xfId="21664"/>
    <cellStyle name="Normal 5 16 5 7 2 2 2" xfId="21665"/>
    <cellStyle name="Normal 5 16 5 7 2 3" xfId="21666"/>
    <cellStyle name="Normal 5 16 5 7 2 4" xfId="21667"/>
    <cellStyle name="Normal 5 16 5 7 3" xfId="21668"/>
    <cellStyle name="Normal 5 16 5 7 3 2" xfId="21669"/>
    <cellStyle name="Normal 5 16 5 7 4" xfId="21670"/>
    <cellStyle name="Normal 5 16 5 7 5" xfId="21671"/>
    <cellStyle name="Normal 5 16 5 7 6" xfId="21672"/>
    <cellStyle name="Normal 5 16 5 8" xfId="21673"/>
    <cellStyle name="Normal 5 16 5 8 2" xfId="21674"/>
    <cellStyle name="Normal 5 16 5 8 2 2" xfId="21675"/>
    <cellStyle name="Normal 5 16 5 8 3" xfId="21676"/>
    <cellStyle name="Normal 5 16 5 8 4" xfId="21677"/>
    <cellStyle name="Normal 5 16 5 8 5" xfId="21678"/>
    <cellStyle name="Normal 5 16 5 9" xfId="21679"/>
    <cellStyle name="Normal 5 16 5 9 2" xfId="21680"/>
    <cellStyle name="Normal 5 16 5 9 2 2" xfId="21681"/>
    <cellStyle name="Normal 5 16 5 9 3" xfId="21682"/>
    <cellStyle name="Normal 5 16 5 9 4" xfId="21683"/>
    <cellStyle name="Normal 5 16 6" xfId="21684"/>
    <cellStyle name="Normal 5 16 6 2" xfId="21685"/>
    <cellStyle name="Normal 5 16 6 2 2" xfId="21686"/>
    <cellStyle name="Normal 5 16 6 2 2 2" xfId="21687"/>
    <cellStyle name="Normal 5 16 6 2 2 2 2" xfId="21688"/>
    <cellStyle name="Normal 5 16 6 2 2 3" xfId="21689"/>
    <cellStyle name="Normal 5 16 6 2 2 4" xfId="21690"/>
    <cellStyle name="Normal 5 16 6 2 3" xfId="21691"/>
    <cellStyle name="Normal 5 16 6 2 3 2" xfId="21692"/>
    <cellStyle name="Normal 5 16 6 2 3 2 2" xfId="21693"/>
    <cellStyle name="Normal 5 16 6 2 3 3" xfId="21694"/>
    <cellStyle name="Normal 5 16 6 2 3 4" xfId="21695"/>
    <cellStyle name="Normal 5 16 6 2 4" xfId="21696"/>
    <cellStyle name="Normal 5 16 6 2 4 2" xfId="21697"/>
    <cellStyle name="Normal 5 16 6 2 5" xfId="21698"/>
    <cellStyle name="Normal 5 16 6 2 6" xfId="21699"/>
    <cellStyle name="Normal 5 16 6 2 7" xfId="21700"/>
    <cellStyle name="Normal 5 16 6 3" xfId="21701"/>
    <cellStyle name="Normal 5 16 6 3 2" xfId="21702"/>
    <cellStyle name="Normal 5 16 6 3 2 2" xfId="21703"/>
    <cellStyle name="Normal 5 16 6 3 3" xfId="21704"/>
    <cellStyle name="Normal 5 16 6 3 4" xfId="21705"/>
    <cellStyle name="Normal 5 16 6 4" xfId="21706"/>
    <cellStyle name="Normal 5 16 6 4 2" xfId="21707"/>
    <cellStyle name="Normal 5 16 6 4 2 2" xfId="21708"/>
    <cellStyle name="Normal 5 16 6 4 3" xfId="21709"/>
    <cellStyle name="Normal 5 16 6 4 4" xfId="21710"/>
    <cellStyle name="Normal 5 16 6 5" xfId="21711"/>
    <cellStyle name="Normal 5 16 6 5 2" xfId="21712"/>
    <cellStyle name="Normal 5 16 6 6" xfId="21713"/>
    <cellStyle name="Normal 5 16 6 7" xfId="21714"/>
    <cellStyle name="Normal 5 16 6 8" xfId="21715"/>
    <cellStyle name="Normal 5 16 7" xfId="21716"/>
    <cellStyle name="Normal 5 16 7 2" xfId="21717"/>
    <cellStyle name="Normal 5 16 7 2 2" xfId="21718"/>
    <cellStyle name="Normal 5 16 7 2 2 2" xfId="21719"/>
    <cellStyle name="Normal 5 16 7 2 2 2 2" xfId="21720"/>
    <cellStyle name="Normal 5 16 7 2 2 3" xfId="21721"/>
    <cellStyle name="Normal 5 16 7 2 2 4" xfId="21722"/>
    <cellStyle name="Normal 5 16 7 2 3" xfId="21723"/>
    <cellStyle name="Normal 5 16 7 2 3 2" xfId="21724"/>
    <cellStyle name="Normal 5 16 7 2 3 2 2" xfId="21725"/>
    <cellStyle name="Normal 5 16 7 2 3 3" xfId="21726"/>
    <cellStyle name="Normal 5 16 7 2 3 4" xfId="21727"/>
    <cellStyle name="Normal 5 16 7 2 4" xfId="21728"/>
    <cellStyle name="Normal 5 16 7 2 4 2" xfId="21729"/>
    <cellStyle name="Normal 5 16 7 2 5" xfId="21730"/>
    <cellStyle name="Normal 5 16 7 2 6" xfId="21731"/>
    <cellStyle name="Normal 5 16 7 2 7" xfId="21732"/>
    <cellStyle name="Normal 5 16 7 3" xfId="21733"/>
    <cellStyle name="Normal 5 16 7 3 2" xfId="21734"/>
    <cellStyle name="Normal 5 16 7 3 2 2" xfId="21735"/>
    <cellStyle name="Normal 5 16 7 3 3" xfId="21736"/>
    <cellStyle name="Normal 5 16 7 3 4" xfId="21737"/>
    <cellStyle name="Normal 5 16 7 4" xfId="21738"/>
    <cellStyle name="Normal 5 16 7 4 2" xfId="21739"/>
    <cellStyle name="Normal 5 16 7 4 2 2" xfId="21740"/>
    <cellStyle name="Normal 5 16 7 4 3" xfId="21741"/>
    <cellStyle name="Normal 5 16 7 4 4" xfId="21742"/>
    <cellStyle name="Normal 5 16 7 5" xfId="21743"/>
    <cellStyle name="Normal 5 16 7 5 2" xfId="21744"/>
    <cellStyle name="Normal 5 16 7 6" xfId="21745"/>
    <cellStyle name="Normal 5 16 7 7" xfId="21746"/>
    <cellStyle name="Normal 5 16 7 8" xfId="21747"/>
    <cellStyle name="Normal 5 16 8" xfId="21748"/>
    <cellStyle name="Normal 5 16 8 2" xfId="21749"/>
    <cellStyle name="Normal 5 16 8 2 2" xfId="21750"/>
    <cellStyle name="Normal 5 16 8 2 2 2" xfId="21751"/>
    <cellStyle name="Normal 5 16 8 2 2 2 2" xfId="21752"/>
    <cellStyle name="Normal 5 16 8 2 2 3" xfId="21753"/>
    <cellStyle name="Normal 5 16 8 2 2 4" xfId="21754"/>
    <cellStyle name="Normal 5 16 8 2 3" xfId="21755"/>
    <cellStyle name="Normal 5 16 8 2 3 2" xfId="21756"/>
    <cellStyle name="Normal 5 16 8 2 4" xfId="21757"/>
    <cellStyle name="Normal 5 16 8 2 5" xfId="21758"/>
    <cellStyle name="Normal 5 16 8 2 6" xfId="21759"/>
    <cellStyle name="Normal 5 16 8 3" xfId="21760"/>
    <cellStyle name="Normal 5 16 8 3 2" xfId="21761"/>
    <cellStyle name="Normal 5 16 8 3 2 2" xfId="21762"/>
    <cellStyle name="Normal 5 16 8 3 3" xfId="21763"/>
    <cellStyle name="Normal 5 16 8 3 4" xfId="21764"/>
    <cellStyle name="Normal 5 16 8 4" xfId="21765"/>
    <cellStyle name="Normal 5 16 8 4 2" xfId="21766"/>
    <cellStyle name="Normal 5 16 8 4 2 2" xfId="21767"/>
    <cellStyle name="Normal 5 16 8 4 3" xfId="21768"/>
    <cellStyle name="Normal 5 16 8 4 4" xfId="21769"/>
    <cellStyle name="Normal 5 16 8 5" xfId="21770"/>
    <cellStyle name="Normal 5 16 8 5 2" xfId="21771"/>
    <cellStyle name="Normal 5 16 8 6" xfId="21772"/>
    <cellStyle name="Normal 5 16 8 7" xfId="21773"/>
    <cellStyle name="Normal 5 16 8 8" xfId="21774"/>
    <cellStyle name="Normal 5 16 9" xfId="21775"/>
    <cellStyle name="Normal 5 16 9 2" xfId="21776"/>
    <cellStyle name="Normal 5 16 9 2 2" xfId="21777"/>
    <cellStyle name="Normal 5 16 9 2 2 2" xfId="21778"/>
    <cellStyle name="Normal 5 16 9 2 2 2 2" xfId="21779"/>
    <cellStyle name="Normal 5 16 9 2 2 3" xfId="21780"/>
    <cellStyle name="Normal 5 16 9 2 2 4" xfId="21781"/>
    <cellStyle name="Normal 5 16 9 2 3" xfId="21782"/>
    <cellStyle name="Normal 5 16 9 2 3 2" xfId="21783"/>
    <cellStyle name="Normal 5 16 9 2 4" xfId="21784"/>
    <cellStyle name="Normal 5 16 9 2 5" xfId="21785"/>
    <cellStyle name="Normal 5 16 9 2 6" xfId="21786"/>
    <cellStyle name="Normal 5 16 9 3" xfId="21787"/>
    <cellStyle name="Normal 5 16 9 3 2" xfId="21788"/>
    <cellStyle name="Normal 5 16 9 3 2 2" xfId="21789"/>
    <cellStyle name="Normal 5 16 9 3 3" xfId="21790"/>
    <cellStyle name="Normal 5 16 9 3 4" xfId="21791"/>
    <cellStyle name="Normal 5 16 9 4" xfId="21792"/>
    <cellStyle name="Normal 5 16 9 4 2" xfId="21793"/>
    <cellStyle name="Normal 5 16 9 4 2 2" xfId="21794"/>
    <cellStyle name="Normal 5 16 9 4 3" xfId="21795"/>
    <cellStyle name="Normal 5 16 9 4 4" xfId="21796"/>
    <cellStyle name="Normal 5 16 9 5" xfId="21797"/>
    <cellStyle name="Normal 5 16 9 5 2" xfId="21798"/>
    <cellStyle name="Normal 5 16 9 6" xfId="21799"/>
    <cellStyle name="Normal 5 16 9 7" xfId="21800"/>
    <cellStyle name="Normal 5 16 9 8" xfId="21801"/>
    <cellStyle name="Normal 5 17" xfId="21802"/>
    <cellStyle name="Normal 5 17 10" xfId="21803"/>
    <cellStyle name="Normal 5 17 10 2" xfId="21804"/>
    <cellStyle name="Normal 5 17 10 2 2" xfId="21805"/>
    <cellStyle name="Normal 5 17 10 2 2 2" xfId="21806"/>
    <cellStyle name="Normal 5 17 10 2 3" xfId="21807"/>
    <cellStyle name="Normal 5 17 10 2 4" xfId="21808"/>
    <cellStyle name="Normal 5 17 10 3" xfId="21809"/>
    <cellStyle name="Normal 5 17 10 3 2" xfId="21810"/>
    <cellStyle name="Normal 5 17 10 4" xfId="21811"/>
    <cellStyle name="Normal 5 17 10 5" xfId="21812"/>
    <cellStyle name="Normal 5 17 10 6" xfId="21813"/>
    <cellStyle name="Normal 5 17 11" xfId="21814"/>
    <cellStyle name="Normal 5 17 11 2" xfId="21815"/>
    <cellStyle name="Normal 5 17 11 2 2" xfId="21816"/>
    <cellStyle name="Normal 5 17 11 3" xfId="21817"/>
    <cellStyle name="Normal 5 17 11 4" xfId="21818"/>
    <cellStyle name="Normal 5 17 11 5" xfId="21819"/>
    <cellStyle name="Normal 5 17 12" xfId="21820"/>
    <cellStyle name="Normal 5 17 12 2" xfId="21821"/>
    <cellStyle name="Normal 5 17 12 2 2" xfId="21822"/>
    <cellStyle name="Normal 5 17 12 3" xfId="21823"/>
    <cellStyle name="Normal 5 17 12 4" xfId="21824"/>
    <cellStyle name="Normal 5 17 13" xfId="21825"/>
    <cellStyle name="Normal 5 17 13 2" xfId="21826"/>
    <cellStyle name="Normal 5 17 14" xfId="21827"/>
    <cellStyle name="Normal 5 17 15" xfId="21828"/>
    <cellStyle name="Normal 5 17 16" xfId="21829"/>
    <cellStyle name="Normal 5 17 2" xfId="21830"/>
    <cellStyle name="Normal 5 17 2 10" xfId="21831"/>
    <cellStyle name="Normal 5 17 2 10 2" xfId="21832"/>
    <cellStyle name="Normal 5 17 2 10 2 2" xfId="21833"/>
    <cellStyle name="Normal 5 17 2 10 3" xfId="21834"/>
    <cellStyle name="Normal 5 17 2 10 4" xfId="21835"/>
    <cellStyle name="Normal 5 17 2 11" xfId="21836"/>
    <cellStyle name="Normal 5 17 2 11 2" xfId="21837"/>
    <cellStyle name="Normal 5 17 2 12" xfId="21838"/>
    <cellStyle name="Normal 5 17 2 13" xfId="21839"/>
    <cellStyle name="Normal 5 17 2 14" xfId="21840"/>
    <cellStyle name="Normal 5 17 2 2" xfId="21841"/>
    <cellStyle name="Normal 5 17 2 2 10" xfId="21842"/>
    <cellStyle name="Normal 5 17 2 2 2" xfId="21843"/>
    <cellStyle name="Normal 5 17 2 2 2 2" xfId="21844"/>
    <cellStyle name="Normal 5 17 2 2 2 2 2" xfId="21845"/>
    <cellStyle name="Normal 5 17 2 2 2 2 2 2" xfId="21846"/>
    <cellStyle name="Normal 5 17 2 2 2 2 3" xfId="21847"/>
    <cellStyle name="Normal 5 17 2 2 2 2 4" xfId="21848"/>
    <cellStyle name="Normal 5 17 2 2 2 3" xfId="21849"/>
    <cellStyle name="Normal 5 17 2 2 2 3 2" xfId="21850"/>
    <cellStyle name="Normal 5 17 2 2 2 3 2 2" xfId="21851"/>
    <cellStyle name="Normal 5 17 2 2 2 3 3" xfId="21852"/>
    <cellStyle name="Normal 5 17 2 2 2 3 4" xfId="21853"/>
    <cellStyle name="Normal 5 17 2 2 2 4" xfId="21854"/>
    <cellStyle name="Normal 5 17 2 2 2 4 2" xfId="21855"/>
    <cellStyle name="Normal 5 17 2 2 2 5" xfId="21856"/>
    <cellStyle name="Normal 5 17 2 2 2 6" xfId="21857"/>
    <cellStyle name="Normal 5 17 2 2 2 7" xfId="21858"/>
    <cellStyle name="Normal 5 17 2 2 3" xfId="21859"/>
    <cellStyle name="Normal 5 17 2 2 3 2" xfId="21860"/>
    <cellStyle name="Normal 5 17 2 2 3 2 2" xfId="21861"/>
    <cellStyle name="Normal 5 17 2 2 3 3" xfId="21862"/>
    <cellStyle name="Normal 5 17 2 2 3 4" xfId="21863"/>
    <cellStyle name="Normal 5 17 2 2 4" xfId="21864"/>
    <cellStyle name="Normal 5 17 2 2 4 2" xfId="21865"/>
    <cellStyle name="Normal 5 17 2 2 4 2 2" xfId="21866"/>
    <cellStyle name="Normal 5 17 2 2 4 3" xfId="21867"/>
    <cellStyle name="Normal 5 17 2 2 4 4" xfId="21868"/>
    <cellStyle name="Normal 5 17 2 2 5" xfId="21869"/>
    <cellStyle name="Normal 5 17 2 2 5 2" xfId="21870"/>
    <cellStyle name="Normal 5 17 2 2 5 2 2" xfId="21871"/>
    <cellStyle name="Normal 5 17 2 2 5 3" xfId="21872"/>
    <cellStyle name="Normal 5 17 2 2 5 4" xfId="21873"/>
    <cellStyle name="Normal 5 17 2 2 6" xfId="21874"/>
    <cellStyle name="Normal 5 17 2 2 6 2" xfId="21875"/>
    <cellStyle name="Normal 5 17 2 2 6 2 2" xfId="21876"/>
    <cellStyle name="Normal 5 17 2 2 6 3" xfId="21877"/>
    <cellStyle name="Normal 5 17 2 2 6 4" xfId="21878"/>
    <cellStyle name="Normal 5 17 2 2 7" xfId="21879"/>
    <cellStyle name="Normal 5 17 2 2 7 2" xfId="21880"/>
    <cellStyle name="Normal 5 17 2 2 8" xfId="21881"/>
    <cellStyle name="Normal 5 17 2 2 9" xfId="21882"/>
    <cellStyle name="Normal 5 17 2 3" xfId="21883"/>
    <cellStyle name="Normal 5 17 2 3 2" xfId="21884"/>
    <cellStyle name="Normal 5 17 2 3 2 2" xfId="21885"/>
    <cellStyle name="Normal 5 17 2 3 2 2 2" xfId="21886"/>
    <cellStyle name="Normal 5 17 2 3 2 2 2 2" xfId="21887"/>
    <cellStyle name="Normal 5 17 2 3 2 2 3" xfId="21888"/>
    <cellStyle name="Normal 5 17 2 3 2 2 4" xfId="21889"/>
    <cellStyle name="Normal 5 17 2 3 2 3" xfId="21890"/>
    <cellStyle name="Normal 5 17 2 3 2 3 2" xfId="21891"/>
    <cellStyle name="Normal 5 17 2 3 2 3 2 2" xfId="21892"/>
    <cellStyle name="Normal 5 17 2 3 2 3 3" xfId="21893"/>
    <cellStyle name="Normal 5 17 2 3 2 3 4" xfId="21894"/>
    <cellStyle name="Normal 5 17 2 3 2 4" xfId="21895"/>
    <cellStyle name="Normal 5 17 2 3 2 4 2" xfId="21896"/>
    <cellStyle name="Normal 5 17 2 3 2 5" xfId="21897"/>
    <cellStyle name="Normal 5 17 2 3 2 6" xfId="21898"/>
    <cellStyle name="Normal 5 17 2 3 2 7" xfId="21899"/>
    <cellStyle name="Normal 5 17 2 3 3" xfId="21900"/>
    <cellStyle name="Normal 5 17 2 3 3 2" xfId="21901"/>
    <cellStyle name="Normal 5 17 2 3 3 2 2" xfId="21902"/>
    <cellStyle name="Normal 5 17 2 3 3 3" xfId="21903"/>
    <cellStyle name="Normal 5 17 2 3 3 4" xfId="21904"/>
    <cellStyle name="Normal 5 17 2 3 4" xfId="21905"/>
    <cellStyle name="Normal 5 17 2 3 4 2" xfId="21906"/>
    <cellStyle name="Normal 5 17 2 3 4 2 2" xfId="21907"/>
    <cellStyle name="Normal 5 17 2 3 4 3" xfId="21908"/>
    <cellStyle name="Normal 5 17 2 3 4 4" xfId="21909"/>
    <cellStyle name="Normal 5 17 2 3 5" xfId="21910"/>
    <cellStyle name="Normal 5 17 2 3 5 2" xfId="21911"/>
    <cellStyle name="Normal 5 17 2 3 6" xfId="21912"/>
    <cellStyle name="Normal 5 17 2 3 7" xfId="21913"/>
    <cellStyle name="Normal 5 17 2 3 8" xfId="21914"/>
    <cellStyle name="Normal 5 17 2 4" xfId="21915"/>
    <cellStyle name="Normal 5 17 2 4 2" xfId="21916"/>
    <cellStyle name="Normal 5 17 2 4 2 2" xfId="21917"/>
    <cellStyle name="Normal 5 17 2 4 2 2 2" xfId="21918"/>
    <cellStyle name="Normal 5 17 2 4 2 2 2 2" xfId="21919"/>
    <cellStyle name="Normal 5 17 2 4 2 2 3" xfId="21920"/>
    <cellStyle name="Normal 5 17 2 4 2 2 4" xfId="21921"/>
    <cellStyle name="Normal 5 17 2 4 2 3" xfId="21922"/>
    <cellStyle name="Normal 5 17 2 4 2 3 2" xfId="21923"/>
    <cellStyle name="Normal 5 17 2 4 2 3 2 2" xfId="21924"/>
    <cellStyle name="Normal 5 17 2 4 2 3 3" xfId="21925"/>
    <cellStyle name="Normal 5 17 2 4 2 3 4" xfId="21926"/>
    <cellStyle name="Normal 5 17 2 4 2 4" xfId="21927"/>
    <cellStyle name="Normal 5 17 2 4 2 4 2" xfId="21928"/>
    <cellStyle name="Normal 5 17 2 4 2 5" xfId="21929"/>
    <cellStyle name="Normal 5 17 2 4 2 6" xfId="21930"/>
    <cellStyle name="Normal 5 17 2 4 2 7" xfId="21931"/>
    <cellStyle name="Normal 5 17 2 4 3" xfId="21932"/>
    <cellStyle name="Normal 5 17 2 4 3 2" xfId="21933"/>
    <cellStyle name="Normal 5 17 2 4 3 2 2" xfId="21934"/>
    <cellStyle name="Normal 5 17 2 4 3 3" xfId="21935"/>
    <cellStyle name="Normal 5 17 2 4 3 4" xfId="21936"/>
    <cellStyle name="Normal 5 17 2 4 4" xfId="21937"/>
    <cellStyle name="Normal 5 17 2 4 4 2" xfId="21938"/>
    <cellStyle name="Normal 5 17 2 4 4 2 2" xfId="21939"/>
    <cellStyle name="Normal 5 17 2 4 4 3" xfId="21940"/>
    <cellStyle name="Normal 5 17 2 4 4 4" xfId="21941"/>
    <cellStyle name="Normal 5 17 2 4 5" xfId="21942"/>
    <cellStyle name="Normal 5 17 2 4 5 2" xfId="21943"/>
    <cellStyle name="Normal 5 17 2 4 6" xfId="21944"/>
    <cellStyle name="Normal 5 17 2 4 7" xfId="21945"/>
    <cellStyle name="Normal 5 17 2 4 8" xfId="21946"/>
    <cellStyle name="Normal 5 17 2 5" xfId="21947"/>
    <cellStyle name="Normal 5 17 2 5 2" xfId="21948"/>
    <cellStyle name="Normal 5 17 2 5 2 2" xfId="21949"/>
    <cellStyle name="Normal 5 17 2 5 2 2 2" xfId="21950"/>
    <cellStyle name="Normal 5 17 2 5 2 2 2 2" xfId="21951"/>
    <cellStyle name="Normal 5 17 2 5 2 2 3" xfId="21952"/>
    <cellStyle name="Normal 5 17 2 5 2 2 4" xfId="21953"/>
    <cellStyle name="Normal 5 17 2 5 2 3" xfId="21954"/>
    <cellStyle name="Normal 5 17 2 5 2 3 2" xfId="21955"/>
    <cellStyle name="Normal 5 17 2 5 2 4" xfId="21956"/>
    <cellStyle name="Normal 5 17 2 5 2 5" xfId="21957"/>
    <cellStyle name="Normal 5 17 2 5 2 6" xfId="21958"/>
    <cellStyle name="Normal 5 17 2 5 3" xfId="21959"/>
    <cellStyle name="Normal 5 17 2 5 3 2" xfId="21960"/>
    <cellStyle name="Normal 5 17 2 5 3 2 2" xfId="21961"/>
    <cellStyle name="Normal 5 17 2 5 3 3" xfId="21962"/>
    <cellStyle name="Normal 5 17 2 5 3 4" xfId="21963"/>
    <cellStyle name="Normal 5 17 2 5 4" xfId="21964"/>
    <cellStyle name="Normal 5 17 2 5 4 2" xfId="21965"/>
    <cellStyle name="Normal 5 17 2 5 4 2 2" xfId="21966"/>
    <cellStyle name="Normal 5 17 2 5 4 3" xfId="21967"/>
    <cellStyle name="Normal 5 17 2 5 4 4" xfId="21968"/>
    <cellStyle name="Normal 5 17 2 5 5" xfId="21969"/>
    <cellStyle name="Normal 5 17 2 5 5 2" xfId="21970"/>
    <cellStyle name="Normal 5 17 2 5 6" xfId="21971"/>
    <cellStyle name="Normal 5 17 2 5 7" xfId="21972"/>
    <cellStyle name="Normal 5 17 2 5 8" xfId="21973"/>
    <cellStyle name="Normal 5 17 2 6" xfId="21974"/>
    <cellStyle name="Normal 5 17 2 6 2" xfId="21975"/>
    <cellStyle name="Normal 5 17 2 6 2 2" xfId="21976"/>
    <cellStyle name="Normal 5 17 2 6 2 2 2" xfId="21977"/>
    <cellStyle name="Normal 5 17 2 6 2 2 2 2" xfId="21978"/>
    <cellStyle name="Normal 5 17 2 6 2 2 3" xfId="21979"/>
    <cellStyle name="Normal 5 17 2 6 2 2 4" xfId="21980"/>
    <cellStyle name="Normal 5 17 2 6 2 3" xfId="21981"/>
    <cellStyle name="Normal 5 17 2 6 2 3 2" xfId="21982"/>
    <cellStyle name="Normal 5 17 2 6 2 4" xfId="21983"/>
    <cellStyle name="Normal 5 17 2 6 2 5" xfId="21984"/>
    <cellStyle name="Normal 5 17 2 6 2 6" xfId="21985"/>
    <cellStyle name="Normal 5 17 2 6 3" xfId="21986"/>
    <cellStyle name="Normal 5 17 2 6 3 2" xfId="21987"/>
    <cellStyle name="Normal 5 17 2 6 3 2 2" xfId="21988"/>
    <cellStyle name="Normal 5 17 2 6 3 3" xfId="21989"/>
    <cellStyle name="Normal 5 17 2 6 3 4" xfId="21990"/>
    <cellStyle name="Normal 5 17 2 6 4" xfId="21991"/>
    <cellStyle name="Normal 5 17 2 6 4 2" xfId="21992"/>
    <cellStyle name="Normal 5 17 2 6 4 2 2" xfId="21993"/>
    <cellStyle name="Normal 5 17 2 6 4 3" xfId="21994"/>
    <cellStyle name="Normal 5 17 2 6 4 4" xfId="21995"/>
    <cellStyle name="Normal 5 17 2 6 5" xfId="21996"/>
    <cellStyle name="Normal 5 17 2 6 5 2" xfId="21997"/>
    <cellStyle name="Normal 5 17 2 6 6" xfId="21998"/>
    <cellStyle name="Normal 5 17 2 6 7" xfId="21999"/>
    <cellStyle name="Normal 5 17 2 6 8" xfId="22000"/>
    <cellStyle name="Normal 5 17 2 7" xfId="22001"/>
    <cellStyle name="Normal 5 17 2 7 2" xfId="22002"/>
    <cellStyle name="Normal 5 17 2 7 2 2" xfId="22003"/>
    <cellStyle name="Normal 5 17 2 7 2 2 2" xfId="22004"/>
    <cellStyle name="Normal 5 17 2 7 2 3" xfId="22005"/>
    <cellStyle name="Normal 5 17 2 7 2 4" xfId="22006"/>
    <cellStyle name="Normal 5 17 2 7 3" xfId="22007"/>
    <cellStyle name="Normal 5 17 2 7 3 2" xfId="22008"/>
    <cellStyle name="Normal 5 17 2 7 4" xfId="22009"/>
    <cellStyle name="Normal 5 17 2 7 5" xfId="22010"/>
    <cellStyle name="Normal 5 17 2 7 6" xfId="22011"/>
    <cellStyle name="Normal 5 17 2 8" xfId="22012"/>
    <cellStyle name="Normal 5 17 2 8 2" xfId="22013"/>
    <cellStyle name="Normal 5 17 2 8 2 2" xfId="22014"/>
    <cellStyle name="Normal 5 17 2 8 2 2 2" xfId="22015"/>
    <cellStyle name="Normal 5 17 2 8 2 3" xfId="22016"/>
    <cellStyle name="Normal 5 17 2 8 2 4" xfId="22017"/>
    <cellStyle name="Normal 5 17 2 8 3" xfId="22018"/>
    <cellStyle name="Normal 5 17 2 8 3 2" xfId="22019"/>
    <cellStyle name="Normal 5 17 2 8 4" xfId="22020"/>
    <cellStyle name="Normal 5 17 2 8 5" xfId="22021"/>
    <cellStyle name="Normal 5 17 2 8 6" xfId="22022"/>
    <cellStyle name="Normal 5 17 2 9" xfId="22023"/>
    <cellStyle name="Normal 5 17 2 9 2" xfId="22024"/>
    <cellStyle name="Normal 5 17 2 9 2 2" xfId="22025"/>
    <cellStyle name="Normal 5 17 2 9 3" xfId="22026"/>
    <cellStyle name="Normal 5 17 2 9 4" xfId="22027"/>
    <cellStyle name="Normal 5 17 2 9 5" xfId="22028"/>
    <cellStyle name="Normal 5 17 3" xfId="22029"/>
    <cellStyle name="Normal 5 17 3 10" xfId="22030"/>
    <cellStyle name="Normal 5 17 3 10 2" xfId="22031"/>
    <cellStyle name="Normal 5 17 3 10 2 2" xfId="22032"/>
    <cellStyle name="Normal 5 17 3 10 3" xfId="22033"/>
    <cellStyle name="Normal 5 17 3 10 4" xfId="22034"/>
    <cellStyle name="Normal 5 17 3 11" xfId="22035"/>
    <cellStyle name="Normal 5 17 3 11 2" xfId="22036"/>
    <cellStyle name="Normal 5 17 3 12" xfId="22037"/>
    <cellStyle name="Normal 5 17 3 13" xfId="22038"/>
    <cellStyle name="Normal 5 17 3 14" xfId="22039"/>
    <cellStyle name="Normal 5 17 3 2" xfId="22040"/>
    <cellStyle name="Normal 5 17 3 2 10" xfId="22041"/>
    <cellStyle name="Normal 5 17 3 2 2" xfId="22042"/>
    <cellStyle name="Normal 5 17 3 2 2 2" xfId="22043"/>
    <cellStyle name="Normal 5 17 3 2 2 2 2" xfId="22044"/>
    <cellStyle name="Normal 5 17 3 2 2 2 2 2" xfId="22045"/>
    <cellStyle name="Normal 5 17 3 2 2 2 3" xfId="22046"/>
    <cellStyle name="Normal 5 17 3 2 2 2 4" xfId="22047"/>
    <cellStyle name="Normal 5 17 3 2 2 3" xfId="22048"/>
    <cellStyle name="Normal 5 17 3 2 2 3 2" xfId="22049"/>
    <cellStyle name="Normal 5 17 3 2 2 3 2 2" xfId="22050"/>
    <cellStyle name="Normal 5 17 3 2 2 3 3" xfId="22051"/>
    <cellStyle name="Normal 5 17 3 2 2 3 4" xfId="22052"/>
    <cellStyle name="Normal 5 17 3 2 2 4" xfId="22053"/>
    <cellStyle name="Normal 5 17 3 2 2 4 2" xfId="22054"/>
    <cellStyle name="Normal 5 17 3 2 2 5" xfId="22055"/>
    <cellStyle name="Normal 5 17 3 2 2 6" xfId="22056"/>
    <cellStyle name="Normal 5 17 3 2 2 7" xfId="22057"/>
    <cellStyle name="Normal 5 17 3 2 3" xfId="22058"/>
    <cellStyle name="Normal 5 17 3 2 3 2" xfId="22059"/>
    <cellStyle name="Normal 5 17 3 2 3 2 2" xfId="22060"/>
    <cellStyle name="Normal 5 17 3 2 3 3" xfId="22061"/>
    <cellStyle name="Normal 5 17 3 2 3 4" xfId="22062"/>
    <cellStyle name="Normal 5 17 3 2 4" xfId="22063"/>
    <cellStyle name="Normal 5 17 3 2 4 2" xfId="22064"/>
    <cellStyle name="Normal 5 17 3 2 4 2 2" xfId="22065"/>
    <cellStyle name="Normal 5 17 3 2 4 3" xfId="22066"/>
    <cellStyle name="Normal 5 17 3 2 4 4" xfId="22067"/>
    <cellStyle name="Normal 5 17 3 2 5" xfId="22068"/>
    <cellStyle name="Normal 5 17 3 2 5 2" xfId="22069"/>
    <cellStyle name="Normal 5 17 3 2 5 2 2" xfId="22070"/>
    <cellStyle name="Normal 5 17 3 2 5 3" xfId="22071"/>
    <cellStyle name="Normal 5 17 3 2 5 4" xfId="22072"/>
    <cellStyle name="Normal 5 17 3 2 6" xfId="22073"/>
    <cellStyle name="Normal 5 17 3 2 6 2" xfId="22074"/>
    <cellStyle name="Normal 5 17 3 2 6 2 2" xfId="22075"/>
    <cellStyle name="Normal 5 17 3 2 6 3" xfId="22076"/>
    <cellStyle name="Normal 5 17 3 2 6 4" xfId="22077"/>
    <cellStyle name="Normal 5 17 3 2 7" xfId="22078"/>
    <cellStyle name="Normal 5 17 3 2 7 2" xfId="22079"/>
    <cellStyle name="Normal 5 17 3 2 8" xfId="22080"/>
    <cellStyle name="Normal 5 17 3 2 9" xfId="22081"/>
    <cellStyle name="Normal 5 17 3 3" xfId="22082"/>
    <cellStyle name="Normal 5 17 3 3 2" xfId="22083"/>
    <cellStyle name="Normal 5 17 3 3 2 2" xfId="22084"/>
    <cellStyle name="Normal 5 17 3 3 2 2 2" xfId="22085"/>
    <cellStyle name="Normal 5 17 3 3 2 2 2 2" xfId="22086"/>
    <cellStyle name="Normal 5 17 3 3 2 2 3" xfId="22087"/>
    <cellStyle name="Normal 5 17 3 3 2 2 4" xfId="22088"/>
    <cellStyle name="Normal 5 17 3 3 2 3" xfId="22089"/>
    <cellStyle name="Normal 5 17 3 3 2 3 2" xfId="22090"/>
    <cellStyle name="Normal 5 17 3 3 2 3 2 2" xfId="22091"/>
    <cellStyle name="Normal 5 17 3 3 2 3 3" xfId="22092"/>
    <cellStyle name="Normal 5 17 3 3 2 3 4" xfId="22093"/>
    <cellStyle name="Normal 5 17 3 3 2 4" xfId="22094"/>
    <cellStyle name="Normal 5 17 3 3 2 4 2" xfId="22095"/>
    <cellStyle name="Normal 5 17 3 3 2 5" xfId="22096"/>
    <cellStyle name="Normal 5 17 3 3 2 6" xfId="22097"/>
    <cellStyle name="Normal 5 17 3 3 2 7" xfId="22098"/>
    <cellStyle name="Normal 5 17 3 3 3" xfId="22099"/>
    <cellStyle name="Normal 5 17 3 3 3 2" xfId="22100"/>
    <cellStyle name="Normal 5 17 3 3 3 2 2" xfId="22101"/>
    <cellStyle name="Normal 5 17 3 3 3 3" xfId="22102"/>
    <cellStyle name="Normal 5 17 3 3 3 4" xfId="22103"/>
    <cellStyle name="Normal 5 17 3 3 4" xfId="22104"/>
    <cellStyle name="Normal 5 17 3 3 4 2" xfId="22105"/>
    <cellStyle name="Normal 5 17 3 3 4 2 2" xfId="22106"/>
    <cellStyle name="Normal 5 17 3 3 4 3" xfId="22107"/>
    <cellStyle name="Normal 5 17 3 3 4 4" xfId="22108"/>
    <cellStyle name="Normal 5 17 3 3 5" xfId="22109"/>
    <cellStyle name="Normal 5 17 3 3 5 2" xfId="22110"/>
    <cellStyle name="Normal 5 17 3 3 6" xfId="22111"/>
    <cellStyle name="Normal 5 17 3 3 7" xfId="22112"/>
    <cellStyle name="Normal 5 17 3 3 8" xfId="22113"/>
    <cellStyle name="Normal 5 17 3 4" xfId="22114"/>
    <cellStyle name="Normal 5 17 3 4 2" xfId="22115"/>
    <cellStyle name="Normal 5 17 3 4 2 2" xfId="22116"/>
    <cellStyle name="Normal 5 17 3 4 2 2 2" xfId="22117"/>
    <cellStyle name="Normal 5 17 3 4 2 2 2 2" xfId="22118"/>
    <cellStyle name="Normal 5 17 3 4 2 2 3" xfId="22119"/>
    <cellStyle name="Normal 5 17 3 4 2 2 4" xfId="22120"/>
    <cellStyle name="Normal 5 17 3 4 2 3" xfId="22121"/>
    <cellStyle name="Normal 5 17 3 4 2 3 2" xfId="22122"/>
    <cellStyle name="Normal 5 17 3 4 2 3 2 2" xfId="22123"/>
    <cellStyle name="Normal 5 17 3 4 2 3 3" xfId="22124"/>
    <cellStyle name="Normal 5 17 3 4 2 3 4" xfId="22125"/>
    <cellStyle name="Normal 5 17 3 4 2 4" xfId="22126"/>
    <cellStyle name="Normal 5 17 3 4 2 4 2" xfId="22127"/>
    <cellStyle name="Normal 5 17 3 4 2 5" xfId="22128"/>
    <cellStyle name="Normal 5 17 3 4 2 6" xfId="22129"/>
    <cellStyle name="Normal 5 17 3 4 2 7" xfId="22130"/>
    <cellStyle name="Normal 5 17 3 4 3" xfId="22131"/>
    <cellStyle name="Normal 5 17 3 4 3 2" xfId="22132"/>
    <cellStyle name="Normal 5 17 3 4 3 2 2" xfId="22133"/>
    <cellStyle name="Normal 5 17 3 4 3 3" xfId="22134"/>
    <cellStyle name="Normal 5 17 3 4 3 4" xfId="22135"/>
    <cellStyle name="Normal 5 17 3 4 4" xfId="22136"/>
    <cellStyle name="Normal 5 17 3 4 4 2" xfId="22137"/>
    <cellStyle name="Normal 5 17 3 4 4 2 2" xfId="22138"/>
    <cellStyle name="Normal 5 17 3 4 4 3" xfId="22139"/>
    <cellStyle name="Normal 5 17 3 4 4 4" xfId="22140"/>
    <cellStyle name="Normal 5 17 3 4 5" xfId="22141"/>
    <cellStyle name="Normal 5 17 3 4 5 2" xfId="22142"/>
    <cellStyle name="Normal 5 17 3 4 6" xfId="22143"/>
    <cellStyle name="Normal 5 17 3 4 7" xfId="22144"/>
    <cellStyle name="Normal 5 17 3 4 8" xfId="22145"/>
    <cellStyle name="Normal 5 17 3 5" xfId="22146"/>
    <cellStyle name="Normal 5 17 3 5 2" xfId="22147"/>
    <cellStyle name="Normal 5 17 3 5 2 2" xfId="22148"/>
    <cellStyle name="Normal 5 17 3 5 2 2 2" xfId="22149"/>
    <cellStyle name="Normal 5 17 3 5 2 2 2 2" xfId="22150"/>
    <cellStyle name="Normal 5 17 3 5 2 2 3" xfId="22151"/>
    <cellStyle name="Normal 5 17 3 5 2 2 4" xfId="22152"/>
    <cellStyle name="Normal 5 17 3 5 2 3" xfId="22153"/>
    <cellStyle name="Normal 5 17 3 5 2 3 2" xfId="22154"/>
    <cellStyle name="Normal 5 17 3 5 2 4" xfId="22155"/>
    <cellStyle name="Normal 5 17 3 5 2 5" xfId="22156"/>
    <cellStyle name="Normal 5 17 3 5 2 6" xfId="22157"/>
    <cellStyle name="Normal 5 17 3 5 3" xfId="22158"/>
    <cellStyle name="Normal 5 17 3 5 3 2" xfId="22159"/>
    <cellStyle name="Normal 5 17 3 5 3 2 2" xfId="22160"/>
    <cellStyle name="Normal 5 17 3 5 3 3" xfId="22161"/>
    <cellStyle name="Normal 5 17 3 5 3 4" xfId="22162"/>
    <cellStyle name="Normal 5 17 3 5 4" xfId="22163"/>
    <cellStyle name="Normal 5 17 3 5 4 2" xfId="22164"/>
    <cellStyle name="Normal 5 17 3 5 4 2 2" xfId="22165"/>
    <cellStyle name="Normal 5 17 3 5 4 3" xfId="22166"/>
    <cellStyle name="Normal 5 17 3 5 4 4" xfId="22167"/>
    <cellStyle name="Normal 5 17 3 5 5" xfId="22168"/>
    <cellStyle name="Normal 5 17 3 5 5 2" xfId="22169"/>
    <cellStyle name="Normal 5 17 3 5 6" xfId="22170"/>
    <cellStyle name="Normal 5 17 3 5 7" xfId="22171"/>
    <cellStyle name="Normal 5 17 3 5 8" xfId="22172"/>
    <cellStyle name="Normal 5 17 3 6" xfId="22173"/>
    <cellStyle name="Normal 5 17 3 6 2" xfId="22174"/>
    <cellStyle name="Normal 5 17 3 6 2 2" xfId="22175"/>
    <cellStyle name="Normal 5 17 3 6 2 2 2" xfId="22176"/>
    <cellStyle name="Normal 5 17 3 6 2 2 2 2" xfId="22177"/>
    <cellStyle name="Normal 5 17 3 6 2 2 3" xfId="22178"/>
    <cellStyle name="Normal 5 17 3 6 2 2 4" xfId="22179"/>
    <cellStyle name="Normal 5 17 3 6 2 3" xfId="22180"/>
    <cellStyle name="Normal 5 17 3 6 2 3 2" xfId="22181"/>
    <cellStyle name="Normal 5 17 3 6 2 4" xfId="22182"/>
    <cellStyle name="Normal 5 17 3 6 2 5" xfId="22183"/>
    <cellStyle name="Normal 5 17 3 6 2 6" xfId="22184"/>
    <cellStyle name="Normal 5 17 3 6 3" xfId="22185"/>
    <cellStyle name="Normal 5 17 3 6 3 2" xfId="22186"/>
    <cellStyle name="Normal 5 17 3 6 3 2 2" xfId="22187"/>
    <cellStyle name="Normal 5 17 3 6 3 3" xfId="22188"/>
    <cellStyle name="Normal 5 17 3 6 3 4" xfId="22189"/>
    <cellStyle name="Normal 5 17 3 6 4" xfId="22190"/>
    <cellStyle name="Normal 5 17 3 6 4 2" xfId="22191"/>
    <cellStyle name="Normal 5 17 3 6 4 2 2" xfId="22192"/>
    <cellStyle name="Normal 5 17 3 6 4 3" xfId="22193"/>
    <cellStyle name="Normal 5 17 3 6 4 4" xfId="22194"/>
    <cellStyle name="Normal 5 17 3 6 5" xfId="22195"/>
    <cellStyle name="Normal 5 17 3 6 5 2" xfId="22196"/>
    <cellStyle name="Normal 5 17 3 6 6" xfId="22197"/>
    <cellStyle name="Normal 5 17 3 6 7" xfId="22198"/>
    <cellStyle name="Normal 5 17 3 6 8" xfId="22199"/>
    <cellStyle name="Normal 5 17 3 7" xfId="22200"/>
    <cellStyle name="Normal 5 17 3 7 2" xfId="22201"/>
    <cellStyle name="Normal 5 17 3 7 2 2" xfId="22202"/>
    <cellStyle name="Normal 5 17 3 7 2 2 2" xfId="22203"/>
    <cellStyle name="Normal 5 17 3 7 2 3" xfId="22204"/>
    <cellStyle name="Normal 5 17 3 7 2 4" xfId="22205"/>
    <cellStyle name="Normal 5 17 3 7 3" xfId="22206"/>
    <cellStyle name="Normal 5 17 3 7 3 2" xfId="22207"/>
    <cellStyle name="Normal 5 17 3 7 4" xfId="22208"/>
    <cellStyle name="Normal 5 17 3 7 5" xfId="22209"/>
    <cellStyle name="Normal 5 17 3 7 6" xfId="22210"/>
    <cellStyle name="Normal 5 17 3 8" xfId="22211"/>
    <cellStyle name="Normal 5 17 3 8 2" xfId="22212"/>
    <cellStyle name="Normal 5 17 3 8 2 2" xfId="22213"/>
    <cellStyle name="Normal 5 17 3 8 2 2 2" xfId="22214"/>
    <cellStyle name="Normal 5 17 3 8 2 3" xfId="22215"/>
    <cellStyle name="Normal 5 17 3 8 2 4" xfId="22216"/>
    <cellStyle name="Normal 5 17 3 8 3" xfId="22217"/>
    <cellStyle name="Normal 5 17 3 8 3 2" xfId="22218"/>
    <cellStyle name="Normal 5 17 3 8 4" xfId="22219"/>
    <cellStyle name="Normal 5 17 3 8 5" xfId="22220"/>
    <cellStyle name="Normal 5 17 3 8 6" xfId="22221"/>
    <cellStyle name="Normal 5 17 3 9" xfId="22222"/>
    <cellStyle name="Normal 5 17 3 9 2" xfId="22223"/>
    <cellStyle name="Normal 5 17 3 9 2 2" xfId="22224"/>
    <cellStyle name="Normal 5 17 3 9 3" xfId="22225"/>
    <cellStyle name="Normal 5 17 3 9 4" xfId="22226"/>
    <cellStyle name="Normal 5 17 3 9 5" xfId="22227"/>
    <cellStyle name="Normal 5 17 4" xfId="22228"/>
    <cellStyle name="Normal 5 17 4 10" xfId="22229"/>
    <cellStyle name="Normal 5 17 4 10 2" xfId="22230"/>
    <cellStyle name="Normal 5 17 4 11" xfId="22231"/>
    <cellStyle name="Normal 5 17 4 12" xfId="22232"/>
    <cellStyle name="Normal 5 17 4 13" xfId="22233"/>
    <cellStyle name="Normal 5 17 4 2" xfId="22234"/>
    <cellStyle name="Normal 5 17 4 2 2" xfId="22235"/>
    <cellStyle name="Normal 5 17 4 2 2 2" xfId="22236"/>
    <cellStyle name="Normal 5 17 4 2 2 2 2" xfId="22237"/>
    <cellStyle name="Normal 5 17 4 2 2 2 2 2" xfId="22238"/>
    <cellStyle name="Normal 5 17 4 2 2 2 3" xfId="22239"/>
    <cellStyle name="Normal 5 17 4 2 2 2 4" xfId="22240"/>
    <cellStyle name="Normal 5 17 4 2 2 3" xfId="22241"/>
    <cellStyle name="Normal 5 17 4 2 2 3 2" xfId="22242"/>
    <cellStyle name="Normal 5 17 4 2 2 3 2 2" xfId="22243"/>
    <cellStyle name="Normal 5 17 4 2 2 3 3" xfId="22244"/>
    <cellStyle name="Normal 5 17 4 2 2 3 4" xfId="22245"/>
    <cellStyle name="Normal 5 17 4 2 2 4" xfId="22246"/>
    <cellStyle name="Normal 5 17 4 2 2 4 2" xfId="22247"/>
    <cellStyle name="Normal 5 17 4 2 2 5" xfId="22248"/>
    <cellStyle name="Normal 5 17 4 2 2 6" xfId="22249"/>
    <cellStyle name="Normal 5 17 4 2 2 7" xfId="22250"/>
    <cellStyle name="Normal 5 17 4 2 3" xfId="22251"/>
    <cellStyle name="Normal 5 17 4 2 3 2" xfId="22252"/>
    <cellStyle name="Normal 5 17 4 2 3 2 2" xfId="22253"/>
    <cellStyle name="Normal 5 17 4 2 3 3" xfId="22254"/>
    <cellStyle name="Normal 5 17 4 2 3 4" xfId="22255"/>
    <cellStyle name="Normal 5 17 4 2 4" xfId="22256"/>
    <cellStyle name="Normal 5 17 4 2 4 2" xfId="22257"/>
    <cellStyle name="Normal 5 17 4 2 4 2 2" xfId="22258"/>
    <cellStyle name="Normal 5 17 4 2 4 3" xfId="22259"/>
    <cellStyle name="Normal 5 17 4 2 4 4" xfId="22260"/>
    <cellStyle name="Normal 5 17 4 2 5" xfId="22261"/>
    <cellStyle name="Normal 5 17 4 2 5 2" xfId="22262"/>
    <cellStyle name="Normal 5 17 4 2 6" xfId="22263"/>
    <cellStyle name="Normal 5 17 4 2 7" xfId="22264"/>
    <cellStyle name="Normal 5 17 4 2 8" xfId="22265"/>
    <cellStyle name="Normal 5 17 4 3" xfId="22266"/>
    <cellStyle name="Normal 5 17 4 3 2" xfId="22267"/>
    <cellStyle name="Normal 5 17 4 3 2 2" xfId="22268"/>
    <cellStyle name="Normal 5 17 4 3 2 2 2" xfId="22269"/>
    <cellStyle name="Normal 5 17 4 3 2 2 2 2" xfId="22270"/>
    <cellStyle name="Normal 5 17 4 3 2 2 3" xfId="22271"/>
    <cellStyle name="Normal 5 17 4 3 2 2 4" xfId="22272"/>
    <cellStyle name="Normal 5 17 4 3 2 3" xfId="22273"/>
    <cellStyle name="Normal 5 17 4 3 2 3 2" xfId="22274"/>
    <cellStyle name="Normal 5 17 4 3 2 3 2 2" xfId="22275"/>
    <cellStyle name="Normal 5 17 4 3 2 3 3" xfId="22276"/>
    <cellStyle name="Normal 5 17 4 3 2 3 4" xfId="22277"/>
    <cellStyle name="Normal 5 17 4 3 2 4" xfId="22278"/>
    <cellStyle name="Normal 5 17 4 3 2 4 2" xfId="22279"/>
    <cellStyle name="Normal 5 17 4 3 2 5" xfId="22280"/>
    <cellStyle name="Normal 5 17 4 3 2 6" xfId="22281"/>
    <cellStyle name="Normal 5 17 4 3 2 7" xfId="22282"/>
    <cellStyle name="Normal 5 17 4 3 3" xfId="22283"/>
    <cellStyle name="Normal 5 17 4 3 3 2" xfId="22284"/>
    <cellStyle name="Normal 5 17 4 3 3 2 2" xfId="22285"/>
    <cellStyle name="Normal 5 17 4 3 3 3" xfId="22286"/>
    <cellStyle name="Normal 5 17 4 3 3 4" xfId="22287"/>
    <cellStyle name="Normal 5 17 4 3 4" xfId="22288"/>
    <cellStyle name="Normal 5 17 4 3 4 2" xfId="22289"/>
    <cellStyle name="Normal 5 17 4 3 4 2 2" xfId="22290"/>
    <cellStyle name="Normal 5 17 4 3 4 3" xfId="22291"/>
    <cellStyle name="Normal 5 17 4 3 4 4" xfId="22292"/>
    <cellStyle name="Normal 5 17 4 3 5" xfId="22293"/>
    <cellStyle name="Normal 5 17 4 3 5 2" xfId="22294"/>
    <cellStyle name="Normal 5 17 4 3 6" xfId="22295"/>
    <cellStyle name="Normal 5 17 4 3 7" xfId="22296"/>
    <cellStyle name="Normal 5 17 4 3 8" xfId="22297"/>
    <cellStyle name="Normal 5 17 4 4" xfId="22298"/>
    <cellStyle name="Normal 5 17 4 4 2" xfId="22299"/>
    <cellStyle name="Normal 5 17 4 4 2 2" xfId="22300"/>
    <cellStyle name="Normal 5 17 4 4 2 2 2" xfId="22301"/>
    <cellStyle name="Normal 5 17 4 4 2 2 2 2" xfId="22302"/>
    <cellStyle name="Normal 5 17 4 4 2 2 3" xfId="22303"/>
    <cellStyle name="Normal 5 17 4 4 2 2 4" xfId="22304"/>
    <cellStyle name="Normal 5 17 4 4 2 3" xfId="22305"/>
    <cellStyle name="Normal 5 17 4 4 2 3 2" xfId="22306"/>
    <cellStyle name="Normal 5 17 4 4 2 4" xfId="22307"/>
    <cellStyle name="Normal 5 17 4 4 2 5" xfId="22308"/>
    <cellStyle name="Normal 5 17 4 4 2 6" xfId="22309"/>
    <cellStyle name="Normal 5 17 4 4 3" xfId="22310"/>
    <cellStyle name="Normal 5 17 4 4 3 2" xfId="22311"/>
    <cellStyle name="Normal 5 17 4 4 3 2 2" xfId="22312"/>
    <cellStyle name="Normal 5 17 4 4 3 3" xfId="22313"/>
    <cellStyle name="Normal 5 17 4 4 3 4" xfId="22314"/>
    <cellStyle name="Normal 5 17 4 4 4" xfId="22315"/>
    <cellStyle name="Normal 5 17 4 4 4 2" xfId="22316"/>
    <cellStyle name="Normal 5 17 4 4 4 2 2" xfId="22317"/>
    <cellStyle name="Normal 5 17 4 4 4 3" xfId="22318"/>
    <cellStyle name="Normal 5 17 4 4 4 4" xfId="22319"/>
    <cellStyle name="Normal 5 17 4 4 5" xfId="22320"/>
    <cellStyle name="Normal 5 17 4 4 5 2" xfId="22321"/>
    <cellStyle name="Normal 5 17 4 4 6" xfId="22322"/>
    <cellStyle name="Normal 5 17 4 4 7" xfId="22323"/>
    <cellStyle name="Normal 5 17 4 4 8" xfId="22324"/>
    <cellStyle name="Normal 5 17 4 5" xfId="22325"/>
    <cellStyle name="Normal 5 17 4 5 2" xfId="22326"/>
    <cellStyle name="Normal 5 17 4 5 2 2" xfId="22327"/>
    <cellStyle name="Normal 5 17 4 5 2 2 2" xfId="22328"/>
    <cellStyle name="Normal 5 17 4 5 2 2 2 2" xfId="22329"/>
    <cellStyle name="Normal 5 17 4 5 2 2 3" xfId="22330"/>
    <cellStyle name="Normal 5 17 4 5 2 2 4" xfId="22331"/>
    <cellStyle name="Normal 5 17 4 5 2 3" xfId="22332"/>
    <cellStyle name="Normal 5 17 4 5 2 3 2" xfId="22333"/>
    <cellStyle name="Normal 5 17 4 5 2 4" xfId="22334"/>
    <cellStyle name="Normal 5 17 4 5 2 5" xfId="22335"/>
    <cellStyle name="Normal 5 17 4 5 2 6" xfId="22336"/>
    <cellStyle name="Normal 5 17 4 5 3" xfId="22337"/>
    <cellStyle name="Normal 5 17 4 5 3 2" xfId="22338"/>
    <cellStyle name="Normal 5 17 4 5 3 2 2" xfId="22339"/>
    <cellStyle name="Normal 5 17 4 5 3 3" xfId="22340"/>
    <cellStyle name="Normal 5 17 4 5 3 4" xfId="22341"/>
    <cellStyle name="Normal 5 17 4 5 4" xfId="22342"/>
    <cellStyle name="Normal 5 17 4 5 4 2" xfId="22343"/>
    <cellStyle name="Normal 5 17 4 5 4 2 2" xfId="22344"/>
    <cellStyle name="Normal 5 17 4 5 4 3" xfId="22345"/>
    <cellStyle name="Normal 5 17 4 5 4 4" xfId="22346"/>
    <cellStyle name="Normal 5 17 4 5 5" xfId="22347"/>
    <cellStyle name="Normal 5 17 4 5 5 2" xfId="22348"/>
    <cellStyle name="Normal 5 17 4 5 6" xfId="22349"/>
    <cellStyle name="Normal 5 17 4 5 7" xfId="22350"/>
    <cellStyle name="Normal 5 17 4 5 8" xfId="22351"/>
    <cellStyle name="Normal 5 17 4 6" xfId="22352"/>
    <cellStyle name="Normal 5 17 4 6 2" xfId="22353"/>
    <cellStyle name="Normal 5 17 4 6 2 2" xfId="22354"/>
    <cellStyle name="Normal 5 17 4 6 2 2 2" xfId="22355"/>
    <cellStyle name="Normal 5 17 4 6 2 3" xfId="22356"/>
    <cellStyle name="Normal 5 17 4 6 2 4" xfId="22357"/>
    <cellStyle name="Normal 5 17 4 6 3" xfId="22358"/>
    <cellStyle name="Normal 5 17 4 6 3 2" xfId="22359"/>
    <cellStyle name="Normal 5 17 4 6 4" xfId="22360"/>
    <cellStyle name="Normal 5 17 4 6 5" xfId="22361"/>
    <cellStyle name="Normal 5 17 4 6 6" xfId="22362"/>
    <cellStyle name="Normal 5 17 4 7" xfId="22363"/>
    <cellStyle name="Normal 5 17 4 7 2" xfId="22364"/>
    <cellStyle name="Normal 5 17 4 7 2 2" xfId="22365"/>
    <cellStyle name="Normal 5 17 4 7 2 2 2" xfId="22366"/>
    <cellStyle name="Normal 5 17 4 7 2 3" xfId="22367"/>
    <cellStyle name="Normal 5 17 4 7 2 4" xfId="22368"/>
    <cellStyle name="Normal 5 17 4 7 3" xfId="22369"/>
    <cellStyle name="Normal 5 17 4 7 3 2" xfId="22370"/>
    <cellStyle name="Normal 5 17 4 7 4" xfId="22371"/>
    <cellStyle name="Normal 5 17 4 7 5" xfId="22372"/>
    <cellStyle name="Normal 5 17 4 7 6" xfId="22373"/>
    <cellStyle name="Normal 5 17 4 8" xfId="22374"/>
    <cellStyle name="Normal 5 17 4 8 2" xfId="22375"/>
    <cellStyle name="Normal 5 17 4 8 2 2" xfId="22376"/>
    <cellStyle name="Normal 5 17 4 8 3" xfId="22377"/>
    <cellStyle name="Normal 5 17 4 8 4" xfId="22378"/>
    <cellStyle name="Normal 5 17 4 8 5" xfId="22379"/>
    <cellStyle name="Normal 5 17 4 9" xfId="22380"/>
    <cellStyle name="Normal 5 17 4 9 2" xfId="22381"/>
    <cellStyle name="Normal 5 17 4 9 2 2" xfId="22382"/>
    <cellStyle name="Normal 5 17 4 9 3" xfId="22383"/>
    <cellStyle name="Normal 5 17 4 9 4" xfId="22384"/>
    <cellStyle name="Normal 5 17 5" xfId="22385"/>
    <cellStyle name="Normal 5 17 5 2" xfId="22386"/>
    <cellStyle name="Normal 5 17 5 2 2" xfId="22387"/>
    <cellStyle name="Normal 5 17 5 2 2 2" xfId="22388"/>
    <cellStyle name="Normal 5 17 5 2 2 2 2" xfId="22389"/>
    <cellStyle name="Normal 5 17 5 2 2 3" xfId="22390"/>
    <cellStyle name="Normal 5 17 5 2 2 4" xfId="22391"/>
    <cellStyle name="Normal 5 17 5 2 3" xfId="22392"/>
    <cellStyle name="Normal 5 17 5 2 3 2" xfId="22393"/>
    <cellStyle name="Normal 5 17 5 2 3 2 2" xfId="22394"/>
    <cellStyle name="Normal 5 17 5 2 3 3" xfId="22395"/>
    <cellStyle name="Normal 5 17 5 2 3 4" xfId="22396"/>
    <cellStyle name="Normal 5 17 5 2 4" xfId="22397"/>
    <cellStyle name="Normal 5 17 5 2 4 2" xfId="22398"/>
    <cellStyle name="Normal 5 17 5 2 5" xfId="22399"/>
    <cellStyle name="Normal 5 17 5 2 6" xfId="22400"/>
    <cellStyle name="Normal 5 17 5 2 7" xfId="22401"/>
    <cellStyle name="Normal 5 17 5 3" xfId="22402"/>
    <cellStyle name="Normal 5 17 5 3 2" xfId="22403"/>
    <cellStyle name="Normal 5 17 5 3 2 2" xfId="22404"/>
    <cellStyle name="Normal 5 17 5 3 3" xfId="22405"/>
    <cellStyle name="Normal 5 17 5 3 4" xfId="22406"/>
    <cellStyle name="Normal 5 17 5 4" xfId="22407"/>
    <cellStyle name="Normal 5 17 5 4 2" xfId="22408"/>
    <cellStyle name="Normal 5 17 5 4 2 2" xfId="22409"/>
    <cellStyle name="Normal 5 17 5 4 3" xfId="22410"/>
    <cellStyle name="Normal 5 17 5 4 4" xfId="22411"/>
    <cellStyle name="Normal 5 17 5 5" xfId="22412"/>
    <cellStyle name="Normal 5 17 5 5 2" xfId="22413"/>
    <cellStyle name="Normal 5 17 5 6" xfId="22414"/>
    <cellStyle name="Normal 5 17 5 7" xfId="22415"/>
    <cellStyle name="Normal 5 17 5 8" xfId="22416"/>
    <cellStyle name="Normal 5 17 6" xfId="22417"/>
    <cellStyle name="Normal 5 17 6 2" xfId="22418"/>
    <cellStyle name="Normal 5 17 6 2 2" xfId="22419"/>
    <cellStyle name="Normal 5 17 6 2 2 2" xfId="22420"/>
    <cellStyle name="Normal 5 17 6 2 2 2 2" xfId="22421"/>
    <cellStyle name="Normal 5 17 6 2 2 3" xfId="22422"/>
    <cellStyle name="Normal 5 17 6 2 2 4" xfId="22423"/>
    <cellStyle name="Normal 5 17 6 2 3" xfId="22424"/>
    <cellStyle name="Normal 5 17 6 2 3 2" xfId="22425"/>
    <cellStyle name="Normal 5 17 6 2 3 2 2" xfId="22426"/>
    <cellStyle name="Normal 5 17 6 2 3 3" xfId="22427"/>
    <cellStyle name="Normal 5 17 6 2 3 4" xfId="22428"/>
    <cellStyle name="Normal 5 17 6 2 4" xfId="22429"/>
    <cellStyle name="Normal 5 17 6 2 4 2" xfId="22430"/>
    <cellStyle name="Normal 5 17 6 2 5" xfId="22431"/>
    <cellStyle name="Normal 5 17 6 2 6" xfId="22432"/>
    <cellStyle name="Normal 5 17 6 2 7" xfId="22433"/>
    <cellStyle name="Normal 5 17 6 3" xfId="22434"/>
    <cellStyle name="Normal 5 17 6 3 2" xfId="22435"/>
    <cellStyle name="Normal 5 17 6 3 2 2" xfId="22436"/>
    <cellStyle name="Normal 5 17 6 3 3" xfId="22437"/>
    <cellStyle name="Normal 5 17 6 3 4" xfId="22438"/>
    <cellStyle name="Normal 5 17 6 4" xfId="22439"/>
    <cellStyle name="Normal 5 17 6 4 2" xfId="22440"/>
    <cellStyle name="Normal 5 17 6 4 2 2" xfId="22441"/>
    <cellStyle name="Normal 5 17 6 4 3" xfId="22442"/>
    <cellStyle name="Normal 5 17 6 4 4" xfId="22443"/>
    <cellStyle name="Normal 5 17 6 5" xfId="22444"/>
    <cellStyle name="Normal 5 17 6 5 2" xfId="22445"/>
    <cellStyle name="Normal 5 17 6 6" xfId="22446"/>
    <cellStyle name="Normal 5 17 6 7" xfId="22447"/>
    <cellStyle name="Normal 5 17 6 8" xfId="22448"/>
    <cellStyle name="Normal 5 17 7" xfId="22449"/>
    <cellStyle name="Normal 5 17 7 2" xfId="22450"/>
    <cellStyle name="Normal 5 17 7 2 2" xfId="22451"/>
    <cellStyle name="Normal 5 17 7 2 2 2" xfId="22452"/>
    <cellStyle name="Normal 5 17 7 2 2 2 2" xfId="22453"/>
    <cellStyle name="Normal 5 17 7 2 2 3" xfId="22454"/>
    <cellStyle name="Normal 5 17 7 2 2 4" xfId="22455"/>
    <cellStyle name="Normal 5 17 7 2 3" xfId="22456"/>
    <cellStyle name="Normal 5 17 7 2 3 2" xfId="22457"/>
    <cellStyle name="Normal 5 17 7 2 4" xfId="22458"/>
    <cellStyle name="Normal 5 17 7 2 5" xfId="22459"/>
    <cellStyle name="Normal 5 17 7 2 6" xfId="22460"/>
    <cellStyle name="Normal 5 17 7 3" xfId="22461"/>
    <cellStyle name="Normal 5 17 7 3 2" xfId="22462"/>
    <cellStyle name="Normal 5 17 7 3 2 2" xfId="22463"/>
    <cellStyle name="Normal 5 17 7 3 3" xfId="22464"/>
    <cellStyle name="Normal 5 17 7 3 4" xfId="22465"/>
    <cellStyle name="Normal 5 17 7 4" xfId="22466"/>
    <cellStyle name="Normal 5 17 7 4 2" xfId="22467"/>
    <cellStyle name="Normal 5 17 7 4 2 2" xfId="22468"/>
    <cellStyle name="Normal 5 17 7 4 3" xfId="22469"/>
    <cellStyle name="Normal 5 17 7 4 4" xfId="22470"/>
    <cellStyle name="Normal 5 17 7 5" xfId="22471"/>
    <cellStyle name="Normal 5 17 7 5 2" xfId="22472"/>
    <cellStyle name="Normal 5 17 7 6" xfId="22473"/>
    <cellStyle name="Normal 5 17 7 7" xfId="22474"/>
    <cellStyle name="Normal 5 17 7 8" xfId="22475"/>
    <cellStyle name="Normal 5 17 8" xfId="22476"/>
    <cellStyle name="Normal 5 17 8 2" xfId="22477"/>
    <cellStyle name="Normal 5 17 8 2 2" xfId="22478"/>
    <cellStyle name="Normal 5 17 8 2 2 2" xfId="22479"/>
    <cellStyle name="Normal 5 17 8 2 2 2 2" xfId="22480"/>
    <cellStyle name="Normal 5 17 8 2 2 3" xfId="22481"/>
    <cellStyle name="Normal 5 17 8 2 2 4" xfId="22482"/>
    <cellStyle name="Normal 5 17 8 2 3" xfId="22483"/>
    <cellStyle name="Normal 5 17 8 2 3 2" xfId="22484"/>
    <cellStyle name="Normal 5 17 8 2 4" xfId="22485"/>
    <cellStyle name="Normal 5 17 8 2 5" xfId="22486"/>
    <cellStyle name="Normal 5 17 8 2 6" xfId="22487"/>
    <cellStyle name="Normal 5 17 8 3" xfId="22488"/>
    <cellStyle name="Normal 5 17 8 3 2" xfId="22489"/>
    <cellStyle name="Normal 5 17 8 3 2 2" xfId="22490"/>
    <cellStyle name="Normal 5 17 8 3 3" xfId="22491"/>
    <cellStyle name="Normal 5 17 8 3 4" xfId="22492"/>
    <cellStyle name="Normal 5 17 8 4" xfId="22493"/>
    <cellStyle name="Normal 5 17 8 4 2" xfId="22494"/>
    <cellStyle name="Normal 5 17 8 4 2 2" xfId="22495"/>
    <cellStyle name="Normal 5 17 8 4 3" xfId="22496"/>
    <cellStyle name="Normal 5 17 8 4 4" xfId="22497"/>
    <cellStyle name="Normal 5 17 8 5" xfId="22498"/>
    <cellStyle name="Normal 5 17 8 5 2" xfId="22499"/>
    <cellStyle name="Normal 5 17 8 6" xfId="22500"/>
    <cellStyle name="Normal 5 17 8 7" xfId="22501"/>
    <cellStyle name="Normal 5 17 8 8" xfId="22502"/>
    <cellStyle name="Normal 5 17 9" xfId="22503"/>
    <cellStyle name="Normal 5 17 9 2" xfId="22504"/>
    <cellStyle name="Normal 5 17 9 2 2" xfId="22505"/>
    <cellStyle name="Normal 5 17 9 2 2 2" xfId="22506"/>
    <cellStyle name="Normal 5 17 9 2 3" xfId="22507"/>
    <cellStyle name="Normal 5 17 9 2 4" xfId="22508"/>
    <cellStyle name="Normal 5 17 9 3" xfId="22509"/>
    <cellStyle name="Normal 5 17 9 3 2" xfId="22510"/>
    <cellStyle name="Normal 5 17 9 4" xfId="22511"/>
    <cellStyle name="Normal 5 17 9 5" xfId="22512"/>
    <cellStyle name="Normal 5 17 9 6" xfId="22513"/>
    <cellStyle name="Normal 5 18" xfId="22514"/>
    <cellStyle name="Normal 5 18 10" xfId="22515"/>
    <cellStyle name="Normal 5 18 10 2" xfId="22516"/>
    <cellStyle name="Normal 5 18 10 2 2" xfId="22517"/>
    <cellStyle name="Normal 5 18 10 2 2 2" xfId="22518"/>
    <cellStyle name="Normal 5 18 10 2 3" xfId="22519"/>
    <cellStyle name="Normal 5 18 10 2 4" xfId="22520"/>
    <cellStyle name="Normal 5 18 10 3" xfId="22521"/>
    <cellStyle name="Normal 5 18 10 3 2" xfId="22522"/>
    <cellStyle name="Normal 5 18 10 4" xfId="22523"/>
    <cellStyle name="Normal 5 18 10 5" xfId="22524"/>
    <cellStyle name="Normal 5 18 10 6" xfId="22525"/>
    <cellStyle name="Normal 5 18 11" xfId="22526"/>
    <cellStyle name="Normal 5 18 11 2" xfId="22527"/>
    <cellStyle name="Normal 5 18 11 2 2" xfId="22528"/>
    <cellStyle name="Normal 5 18 11 3" xfId="22529"/>
    <cellStyle name="Normal 5 18 11 4" xfId="22530"/>
    <cellStyle name="Normal 5 18 11 5" xfId="22531"/>
    <cellStyle name="Normal 5 18 12" xfId="22532"/>
    <cellStyle name="Normal 5 18 12 2" xfId="22533"/>
    <cellStyle name="Normal 5 18 12 2 2" xfId="22534"/>
    <cellStyle name="Normal 5 18 12 3" xfId="22535"/>
    <cellStyle name="Normal 5 18 12 4" xfId="22536"/>
    <cellStyle name="Normal 5 18 13" xfId="22537"/>
    <cellStyle name="Normal 5 18 13 2" xfId="22538"/>
    <cellStyle name="Normal 5 18 14" xfId="22539"/>
    <cellStyle name="Normal 5 18 15" xfId="22540"/>
    <cellStyle name="Normal 5 18 16" xfId="22541"/>
    <cellStyle name="Normal 5 18 2" xfId="22542"/>
    <cellStyle name="Normal 5 18 2 10" xfId="22543"/>
    <cellStyle name="Normal 5 18 2 10 2" xfId="22544"/>
    <cellStyle name="Normal 5 18 2 10 2 2" xfId="22545"/>
    <cellStyle name="Normal 5 18 2 10 3" xfId="22546"/>
    <cellStyle name="Normal 5 18 2 10 4" xfId="22547"/>
    <cellStyle name="Normal 5 18 2 11" xfId="22548"/>
    <cellStyle name="Normal 5 18 2 11 2" xfId="22549"/>
    <cellStyle name="Normal 5 18 2 12" xfId="22550"/>
    <cellStyle name="Normal 5 18 2 13" xfId="22551"/>
    <cellStyle name="Normal 5 18 2 14" xfId="22552"/>
    <cellStyle name="Normal 5 18 2 2" xfId="22553"/>
    <cellStyle name="Normal 5 18 2 2 10" xfId="22554"/>
    <cellStyle name="Normal 5 18 2 2 2" xfId="22555"/>
    <cellStyle name="Normal 5 18 2 2 2 2" xfId="22556"/>
    <cellStyle name="Normal 5 18 2 2 2 2 2" xfId="22557"/>
    <cellStyle name="Normal 5 18 2 2 2 2 2 2" xfId="22558"/>
    <cellStyle name="Normal 5 18 2 2 2 2 3" xfId="22559"/>
    <cellStyle name="Normal 5 18 2 2 2 2 4" xfId="22560"/>
    <cellStyle name="Normal 5 18 2 2 2 3" xfId="22561"/>
    <cellStyle name="Normal 5 18 2 2 2 3 2" xfId="22562"/>
    <cellStyle name="Normal 5 18 2 2 2 3 2 2" xfId="22563"/>
    <cellStyle name="Normal 5 18 2 2 2 3 3" xfId="22564"/>
    <cellStyle name="Normal 5 18 2 2 2 3 4" xfId="22565"/>
    <cellStyle name="Normal 5 18 2 2 2 4" xfId="22566"/>
    <cellStyle name="Normal 5 18 2 2 2 4 2" xfId="22567"/>
    <cellStyle name="Normal 5 18 2 2 2 5" xfId="22568"/>
    <cellStyle name="Normal 5 18 2 2 2 6" xfId="22569"/>
    <cellStyle name="Normal 5 18 2 2 2 7" xfId="22570"/>
    <cellStyle name="Normal 5 18 2 2 3" xfId="22571"/>
    <cellStyle name="Normal 5 18 2 2 3 2" xfId="22572"/>
    <cellStyle name="Normal 5 18 2 2 3 2 2" xfId="22573"/>
    <cellStyle name="Normal 5 18 2 2 3 3" xfId="22574"/>
    <cellStyle name="Normal 5 18 2 2 3 4" xfId="22575"/>
    <cellStyle name="Normal 5 18 2 2 4" xfId="22576"/>
    <cellStyle name="Normal 5 18 2 2 4 2" xfId="22577"/>
    <cellStyle name="Normal 5 18 2 2 4 2 2" xfId="22578"/>
    <cellStyle name="Normal 5 18 2 2 4 3" xfId="22579"/>
    <cellStyle name="Normal 5 18 2 2 4 4" xfId="22580"/>
    <cellStyle name="Normal 5 18 2 2 5" xfId="22581"/>
    <cellStyle name="Normal 5 18 2 2 5 2" xfId="22582"/>
    <cellStyle name="Normal 5 18 2 2 5 2 2" xfId="22583"/>
    <cellStyle name="Normal 5 18 2 2 5 3" xfId="22584"/>
    <cellStyle name="Normal 5 18 2 2 5 4" xfId="22585"/>
    <cellStyle name="Normal 5 18 2 2 6" xfId="22586"/>
    <cellStyle name="Normal 5 18 2 2 6 2" xfId="22587"/>
    <cellStyle name="Normal 5 18 2 2 6 2 2" xfId="22588"/>
    <cellStyle name="Normal 5 18 2 2 6 3" xfId="22589"/>
    <cellStyle name="Normal 5 18 2 2 6 4" xfId="22590"/>
    <cellStyle name="Normal 5 18 2 2 7" xfId="22591"/>
    <cellStyle name="Normal 5 18 2 2 7 2" xfId="22592"/>
    <cellStyle name="Normal 5 18 2 2 8" xfId="22593"/>
    <cellStyle name="Normal 5 18 2 2 9" xfId="22594"/>
    <cellStyle name="Normal 5 18 2 3" xfId="22595"/>
    <cellStyle name="Normal 5 18 2 3 2" xfId="22596"/>
    <cellStyle name="Normal 5 18 2 3 2 2" xfId="22597"/>
    <cellStyle name="Normal 5 18 2 3 2 2 2" xfId="22598"/>
    <cellStyle name="Normal 5 18 2 3 2 2 2 2" xfId="22599"/>
    <cellStyle name="Normal 5 18 2 3 2 2 3" xfId="22600"/>
    <cellStyle name="Normal 5 18 2 3 2 2 4" xfId="22601"/>
    <cellStyle name="Normal 5 18 2 3 2 3" xfId="22602"/>
    <cellStyle name="Normal 5 18 2 3 2 3 2" xfId="22603"/>
    <cellStyle name="Normal 5 18 2 3 2 3 2 2" xfId="22604"/>
    <cellStyle name="Normal 5 18 2 3 2 3 3" xfId="22605"/>
    <cellStyle name="Normal 5 18 2 3 2 3 4" xfId="22606"/>
    <cellStyle name="Normal 5 18 2 3 2 4" xfId="22607"/>
    <cellStyle name="Normal 5 18 2 3 2 4 2" xfId="22608"/>
    <cellStyle name="Normal 5 18 2 3 2 5" xfId="22609"/>
    <cellStyle name="Normal 5 18 2 3 2 6" xfId="22610"/>
    <cellStyle name="Normal 5 18 2 3 2 7" xfId="22611"/>
    <cellStyle name="Normal 5 18 2 3 3" xfId="22612"/>
    <cellStyle name="Normal 5 18 2 3 3 2" xfId="22613"/>
    <cellStyle name="Normal 5 18 2 3 3 2 2" xfId="22614"/>
    <cellStyle name="Normal 5 18 2 3 3 3" xfId="22615"/>
    <cellStyle name="Normal 5 18 2 3 3 4" xfId="22616"/>
    <cellStyle name="Normal 5 18 2 3 4" xfId="22617"/>
    <cellStyle name="Normal 5 18 2 3 4 2" xfId="22618"/>
    <cellStyle name="Normal 5 18 2 3 4 2 2" xfId="22619"/>
    <cellStyle name="Normal 5 18 2 3 4 3" xfId="22620"/>
    <cellStyle name="Normal 5 18 2 3 4 4" xfId="22621"/>
    <cellStyle name="Normal 5 18 2 3 5" xfId="22622"/>
    <cellStyle name="Normal 5 18 2 3 5 2" xfId="22623"/>
    <cellStyle name="Normal 5 18 2 3 6" xfId="22624"/>
    <cellStyle name="Normal 5 18 2 3 7" xfId="22625"/>
    <cellStyle name="Normal 5 18 2 3 8" xfId="22626"/>
    <cellStyle name="Normal 5 18 2 4" xfId="22627"/>
    <cellStyle name="Normal 5 18 2 4 2" xfId="22628"/>
    <cellStyle name="Normal 5 18 2 4 2 2" xfId="22629"/>
    <cellStyle name="Normal 5 18 2 4 2 2 2" xfId="22630"/>
    <cellStyle name="Normal 5 18 2 4 2 2 2 2" xfId="22631"/>
    <cellStyle name="Normal 5 18 2 4 2 2 3" xfId="22632"/>
    <cellStyle name="Normal 5 18 2 4 2 2 4" xfId="22633"/>
    <cellStyle name="Normal 5 18 2 4 2 3" xfId="22634"/>
    <cellStyle name="Normal 5 18 2 4 2 3 2" xfId="22635"/>
    <cellStyle name="Normal 5 18 2 4 2 3 2 2" xfId="22636"/>
    <cellStyle name="Normal 5 18 2 4 2 3 3" xfId="22637"/>
    <cellStyle name="Normal 5 18 2 4 2 3 4" xfId="22638"/>
    <cellStyle name="Normal 5 18 2 4 2 4" xfId="22639"/>
    <cellStyle name="Normal 5 18 2 4 2 4 2" xfId="22640"/>
    <cellStyle name="Normal 5 18 2 4 2 5" xfId="22641"/>
    <cellStyle name="Normal 5 18 2 4 2 6" xfId="22642"/>
    <cellStyle name="Normal 5 18 2 4 2 7" xfId="22643"/>
    <cellStyle name="Normal 5 18 2 4 3" xfId="22644"/>
    <cellStyle name="Normal 5 18 2 4 3 2" xfId="22645"/>
    <cellStyle name="Normal 5 18 2 4 3 2 2" xfId="22646"/>
    <cellStyle name="Normal 5 18 2 4 3 3" xfId="22647"/>
    <cellStyle name="Normal 5 18 2 4 3 4" xfId="22648"/>
    <cellStyle name="Normal 5 18 2 4 4" xfId="22649"/>
    <cellStyle name="Normal 5 18 2 4 4 2" xfId="22650"/>
    <cellStyle name="Normal 5 18 2 4 4 2 2" xfId="22651"/>
    <cellStyle name="Normal 5 18 2 4 4 3" xfId="22652"/>
    <cellStyle name="Normal 5 18 2 4 4 4" xfId="22653"/>
    <cellStyle name="Normal 5 18 2 4 5" xfId="22654"/>
    <cellStyle name="Normal 5 18 2 4 5 2" xfId="22655"/>
    <cellStyle name="Normal 5 18 2 4 6" xfId="22656"/>
    <cellStyle name="Normal 5 18 2 4 7" xfId="22657"/>
    <cellStyle name="Normal 5 18 2 4 8" xfId="22658"/>
    <cellStyle name="Normal 5 18 2 5" xfId="22659"/>
    <cellStyle name="Normal 5 18 2 5 2" xfId="22660"/>
    <cellStyle name="Normal 5 18 2 5 2 2" xfId="22661"/>
    <cellStyle name="Normal 5 18 2 5 2 2 2" xfId="22662"/>
    <cellStyle name="Normal 5 18 2 5 2 2 2 2" xfId="22663"/>
    <cellStyle name="Normal 5 18 2 5 2 2 3" xfId="22664"/>
    <cellStyle name="Normal 5 18 2 5 2 2 4" xfId="22665"/>
    <cellStyle name="Normal 5 18 2 5 2 3" xfId="22666"/>
    <cellStyle name="Normal 5 18 2 5 2 3 2" xfId="22667"/>
    <cellStyle name="Normal 5 18 2 5 2 4" xfId="22668"/>
    <cellStyle name="Normal 5 18 2 5 2 5" xfId="22669"/>
    <cellStyle name="Normal 5 18 2 5 2 6" xfId="22670"/>
    <cellStyle name="Normal 5 18 2 5 3" xfId="22671"/>
    <cellStyle name="Normal 5 18 2 5 3 2" xfId="22672"/>
    <cellStyle name="Normal 5 18 2 5 3 2 2" xfId="22673"/>
    <cellStyle name="Normal 5 18 2 5 3 3" xfId="22674"/>
    <cellStyle name="Normal 5 18 2 5 3 4" xfId="22675"/>
    <cellStyle name="Normal 5 18 2 5 4" xfId="22676"/>
    <cellStyle name="Normal 5 18 2 5 4 2" xfId="22677"/>
    <cellStyle name="Normal 5 18 2 5 4 2 2" xfId="22678"/>
    <cellStyle name="Normal 5 18 2 5 4 3" xfId="22679"/>
    <cellStyle name="Normal 5 18 2 5 4 4" xfId="22680"/>
    <cellStyle name="Normal 5 18 2 5 5" xfId="22681"/>
    <cellStyle name="Normal 5 18 2 5 5 2" xfId="22682"/>
    <cellStyle name="Normal 5 18 2 5 6" xfId="22683"/>
    <cellStyle name="Normal 5 18 2 5 7" xfId="22684"/>
    <cellStyle name="Normal 5 18 2 5 8" xfId="22685"/>
    <cellStyle name="Normal 5 18 2 6" xfId="22686"/>
    <cellStyle name="Normal 5 18 2 6 2" xfId="22687"/>
    <cellStyle name="Normal 5 18 2 6 2 2" xfId="22688"/>
    <cellStyle name="Normal 5 18 2 6 2 2 2" xfId="22689"/>
    <cellStyle name="Normal 5 18 2 6 2 2 2 2" xfId="22690"/>
    <cellStyle name="Normal 5 18 2 6 2 2 3" xfId="22691"/>
    <cellStyle name="Normal 5 18 2 6 2 2 4" xfId="22692"/>
    <cellStyle name="Normal 5 18 2 6 2 3" xfId="22693"/>
    <cellStyle name="Normal 5 18 2 6 2 3 2" xfId="22694"/>
    <cellStyle name="Normal 5 18 2 6 2 4" xfId="22695"/>
    <cellStyle name="Normal 5 18 2 6 2 5" xfId="22696"/>
    <cellStyle name="Normal 5 18 2 6 2 6" xfId="22697"/>
    <cellStyle name="Normal 5 18 2 6 3" xfId="22698"/>
    <cellStyle name="Normal 5 18 2 6 3 2" xfId="22699"/>
    <cellStyle name="Normal 5 18 2 6 3 2 2" xfId="22700"/>
    <cellStyle name="Normal 5 18 2 6 3 3" xfId="22701"/>
    <cellStyle name="Normal 5 18 2 6 3 4" xfId="22702"/>
    <cellStyle name="Normal 5 18 2 6 4" xfId="22703"/>
    <cellStyle name="Normal 5 18 2 6 4 2" xfId="22704"/>
    <cellStyle name="Normal 5 18 2 6 4 2 2" xfId="22705"/>
    <cellStyle name="Normal 5 18 2 6 4 3" xfId="22706"/>
    <cellStyle name="Normal 5 18 2 6 4 4" xfId="22707"/>
    <cellStyle name="Normal 5 18 2 6 5" xfId="22708"/>
    <cellStyle name="Normal 5 18 2 6 5 2" xfId="22709"/>
    <cellStyle name="Normal 5 18 2 6 6" xfId="22710"/>
    <cellStyle name="Normal 5 18 2 6 7" xfId="22711"/>
    <cellStyle name="Normal 5 18 2 6 8" xfId="22712"/>
    <cellStyle name="Normal 5 18 2 7" xfId="22713"/>
    <cellStyle name="Normal 5 18 2 7 2" xfId="22714"/>
    <cellStyle name="Normal 5 18 2 7 2 2" xfId="22715"/>
    <cellStyle name="Normal 5 18 2 7 2 2 2" xfId="22716"/>
    <cellStyle name="Normal 5 18 2 7 2 3" xfId="22717"/>
    <cellStyle name="Normal 5 18 2 7 2 4" xfId="22718"/>
    <cellStyle name="Normal 5 18 2 7 3" xfId="22719"/>
    <cellStyle name="Normal 5 18 2 7 3 2" xfId="22720"/>
    <cellStyle name="Normal 5 18 2 7 4" xfId="22721"/>
    <cellStyle name="Normal 5 18 2 7 5" xfId="22722"/>
    <cellStyle name="Normal 5 18 2 7 6" xfId="22723"/>
    <cellStyle name="Normal 5 18 2 8" xfId="22724"/>
    <cellStyle name="Normal 5 18 2 8 2" xfId="22725"/>
    <cellStyle name="Normal 5 18 2 8 2 2" xfId="22726"/>
    <cellStyle name="Normal 5 18 2 8 2 2 2" xfId="22727"/>
    <cellStyle name="Normal 5 18 2 8 2 3" xfId="22728"/>
    <cellStyle name="Normal 5 18 2 8 2 4" xfId="22729"/>
    <cellStyle name="Normal 5 18 2 8 3" xfId="22730"/>
    <cellStyle name="Normal 5 18 2 8 3 2" xfId="22731"/>
    <cellStyle name="Normal 5 18 2 8 4" xfId="22732"/>
    <cellStyle name="Normal 5 18 2 8 5" xfId="22733"/>
    <cellStyle name="Normal 5 18 2 8 6" xfId="22734"/>
    <cellStyle name="Normal 5 18 2 9" xfId="22735"/>
    <cellStyle name="Normal 5 18 2 9 2" xfId="22736"/>
    <cellStyle name="Normal 5 18 2 9 2 2" xfId="22737"/>
    <cellStyle name="Normal 5 18 2 9 3" xfId="22738"/>
    <cellStyle name="Normal 5 18 2 9 4" xfId="22739"/>
    <cellStyle name="Normal 5 18 2 9 5" xfId="22740"/>
    <cellStyle name="Normal 5 18 3" xfId="22741"/>
    <cellStyle name="Normal 5 18 3 10" xfId="22742"/>
    <cellStyle name="Normal 5 18 3 10 2" xfId="22743"/>
    <cellStyle name="Normal 5 18 3 10 2 2" xfId="22744"/>
    <cellStyle name="Normal 5 18 3 10 3" xfId="22745"/>
    <cellStyle name="Normal 5 18 3 10 4" xfId="22746"/>
    <cellStyle name="Normal 5 18 3 11" xfId="22747"/>
    <cellStyle name="Normal 5 18 3 11 2" xfId="22748"/>
    <cellStyle name="Normal 5 18 3 12" xfId="22749"/>
    <cellStyle name="Normal 5 18 3 13" xfId="22750"/>
    <cellStyle name="Normal 5 18 3 14" xfId="22751"/>
    <cellStyle name="Normal 5 18 3 2" xfId="22752"/>
    <cellStyle name="Normal 5 18 3 2 10" xfId="22753"/>
    <cellStyle name="Normal 5 18 3 2 2" xfId="22754"/>
    <cellStyle name="Normal 5 18 3 2 2 2" xfId="22755"/>
    <cellStyle name="Normal 5 18 3 2 2 2 2" xfId="22756"/>
    <cellStyle name="Normal 5 18 3 2 2 2 2 2" xfId="22757"/>
    <cellStyle name="Normal 5 18 3 2 2 2 3" xfId="22758"/>
    <cellStyle name="Normal 5 18 3 2 2 2 4" xfId="22759"/>
    <cellStyle name="Normal 5 18 3 2 2 3" xfId="22760"/>
    <cellStyle name="Normal 5 18 3 2 2 3 2" xfId="22761"/>
    <cellStyle name="Normal 5 18 3 2 2 3 2 2" xfId="22762"/>
    <cellStyle name="Normal 5 18 3 2 2 3 3" xfId="22763"/>
    <cellStyle name="Normal 5 18 3 2 2 3 4" xfId="22764"/>
    <cellStyle name="Normal 5 18 3 2 2 4" xfId="22765"/>
    <cellStyle name="Normal 5 18 3 2 2 4 2" xfId="22766"/>
    <cellStyle name="Normal 5 18 3 2 2 5" xfId="22767"/>
    <cellStyle name="Normal 5 18 3 2 2 6" xfId="22768"/>
    <cellStyle name="Normal 5 18 3 2 2 7" xfId="22769"/>
    <cellStyle name="Normal 5 18 3 2 3" xfId="22770"/>
    <cellStyle name="Normal 5 18 3 2 3 2" xfId="22771"/>
    <cellStyle name="Normal 5 18 3 2 3 2 2" xfId="22772"/>
    <cellStyle name="Normal 5 18 3 2 3 3" xfId="22773"/>
    <cellStyle name="Normal 5 18 3 2 3 4" xfId="22774"/>
    <cellStyle name="Normal 5 18 3 2 4" xfId="22775"/>
    <cellStyle name="Normal 5 18 3 2 4 2" xfId="22776"/>
    <cellStyle name="Normal 5 18 3 2 4 2 2" xfId="22777"/>
    <cellStyle name="Normal 5 18 3 2 4 3" xfId="22778"/>
    <cellStyle name="Normal 5 18 3 2 4 4" xfId="22779"/>
    <cellStyle name="Normal 5 18 3 2 5" xfId="22780"/>
    <cellStyle name="Normal 5 18 3 2 5 2" xfId="22781"/>
    <cellStyle name="Normal 5 18 3 2 5 2 2" xfId="22782"/>
    <cellStyle name="Normal 5 18 3 2 5 3" xfId="22783"/>
    <cellStyle name="Normal 5 18 3 2 5 4" xfId="22784"/>
    <cellStyle name="Normal 5 18 3 2 6" xfId="22785"/>
    <cellStyle name="Normal 5 18 3 2 6 2" xfId="22786"/>
    <cellStyle name="Normal 5 18 3 2 6 2 2" xfId="22787"/>
    <cellStyle name="Normal 5 18 3 2 6 3" xfId="22788"/>
    <cellStyle name="Normal 5 18 3 2 6 4" xfId="22789"/>
    <cellStyle name="Normal 5 18 3 2 7" xfId="22790"/>
    <cellStyle name="Normal 5 18 3 2 7 2" xfId="22791"/>
    <cellStyle name="Normal 5 18 3 2 8" xfId="22792"/>
    <cellStyle name="Normal 5 18 3 2 9" xfId="22793"/>
    <cellStyle name="Normal 5 18 3 3" xfId="22794"/>
    <cellStyle name="Normal 5 18 3 3 2" xfId="22795"/>
    <cellStyle name="Normal 5 18 3 3 2 2" xfId="22796"/>
    <cellStyle name="Normal 5 18 3 3 2 2 2" xfId="22797"/>
    <cellStyle name="Normal 5 18 3 3 2 2 2 2" xfId="22798"/>
    <cellStyle name="Normal 5 18 3 3 2 2 3" xfId="22799"/>
    <cellStyle name="Normal 5 18 3 3 2 2 4" xfId="22800"/>
    <cellStyle name="Normal 5 18 3 3 2 3" xfId="22801"/>
    <cellStyle name="Normal 5 18 3 3 2 3 2" xfId="22802"/>
    <cellStyle name="Normal 5 18 3 3 2 3 2 2" xfId="22803"/>
    <cellStyle name="Normal 5 18 3 3 2 3 3" xfId="22804"/>
    <cellStyle name="Normal 5 18 3 3 2 3 4" xfId="22805"/>
    <cellStyle name="Normal 5 18 3 3 2 4" xfId="22806"/>
    <cellStyle name="Normal 5 18 3 3 2 4 2" xfId="22807"/>
    <cellStyle name="Normal 5 18 3 3 2 5" xfId="22808"/>
    <cellStyle name="Normal 5 18 3 3 2 6" xfId="22809"/>
    <cellStyle name="Normal 5 18 3 3 2 7" xfId="22810"/>
    <cellStyle name="Normal 5 18 3 3 3" xfId="22811"/>
    <cellStyle name="Normal 5 18 3 3 3 2" xfId="22812"/>
    <cellStyle name="Normal 5 18 3 3 3 2 2" xfId="22813"/>
    <cellStyle name="Normal 5 18 3 3 3 3" xfId="22814"/>
    <cellStyle name="Normal 5 18 3 3 3 4" xfId="22815"/>
    <cellStyle name="Normal 5 18 3 3 4" xfId="22816"/>
    <cellStyle name="Normal 5 18 3 3 4 2" xfId="22817"/>
    <cellStyle name="Normal 5 18 3 3 4 2 2" xfId="22818"/>
    <cellStyle name="Normal 5 18 3 3 4 3" xfId="22819"/>
    <cellStyle name="Normal 5 18 3 3 4 4" xfId="22820"/>
    <cellStyle name="Normal 5 18 3 3 5" xfId="22821"/>
    <cellStyle name="Normal 5 18 3 3 5 2" xfId="22822"/>
    <cellStyle name="Normal 5 18 3 3 6" xfId="22823"/>
    <cellStyle name="Normal 5 18 3 3 7" xfId="22824"/>
    <cellStyle name="Normal 5 18 3 3 8" xfId="22825"/>
    <cellStyle name="Normal 5 18 3 4" xfId="22826"/>
    <cellStyle name="Normal 5 18 3 4 2" xfId="22827"/>
    <cellStyle name="Normal 5 18 3 4 2 2" xfId="22828"/>
    <cellStyle name="Normal 5 18 3 4 2 2 2" xfId="22829"/>
    <cellStyle name="Normal 5 18 3 4 2 2 2 2" xfId="22830"/>
    <cellStyle name="Normal 5 18 3 4 2 2 3" xfId="22831"/>
    <cellStyle name="Normal 5 18 3 4 2 2 4" xfId="22832"/>
    <cellStyle name="Normal 5 18 3 4 2 3" xfId="22833"/>
    <cellStyle name="Normal 5 18 3 4 2 3 2" xfId="22834"/>
    <cellStyle name="Normal 5 18 3 4 2 3 2 2" xfId="22835"/>
    <cellStyle name="Normal 5 18 3 4 2 3 3" xfId="22836"/>
    <cellStyle name="Normal 5 18 3 4 2 3 4" xfId="22837"/>
    <cellStyle name="Normal 5 18 3 4 2 4" xfId="22838"/>
    <cellStyle name="Normal 5 18 3 4 2 4 2" xfId="22839"/>
    <cellStyle name="Normal 5 18 3 4 2 5" xfId="22840"/>
    <cellStyle name="Normal 5 18 3 4 2 6" xfId="22841"/>
    <cellStyle name="Normal 5 18 3 4 2 7" xfId="22842"/>
    <cellStyle name="Normal 5 18 3 4 3" xfId="22843"/>
    <cellStyle name="Normal 5 18 3 4 3 2" xfId="22844"/>
    <cellStyle name="Normal 5 18 3 4 3 2 2" xfId="22845"/>
    <cellStyle name="Normal 5 18 3 4 3 3" xfId="22846"/>
    <cellStyle name="Normal 5 18 3 4 3 4" xfId="22847"/>
    <cellStyle name="Normal 5 18 3 4 4" xfId="22848"/>
    <cellStyle name="Normal 5 18 3 4 4 2" xfId="22849"/>
    <cellStyle name="Normal 5 18 3 4 4 2 2" xfId="22850"/>
    <cellStyle name="Normal 5 18 3 4 4 3" xfId="22851"/>
    <cellStyle name="Normal 5 18 3 4 4 4" xfId="22852"/>
    <cellStyle name="Normal 5 18 3 4 5" xfId="22853"/>
    <cellStyle name="Normal 5 18 3 4 5 2" xfId="22854"/>
    <cellStyle name="Normal 5 18 3 4 6" xfId="22855"/>
    <cellStyle name="Normal 5 18 3 4 7" xfId="22856"/>
    <cellStyle name="Normal 5 18 3 4 8" xfId="22857"/>
    <cellStyle name="Normal 5 18 3 5" xfId="22858"/>
    <cellStyle name="Normal 5 18 3 5 2" xfId="22859"/>
    <cellStyle name="Normal 5 18 3 5 2 2" xfId="22860"/>
    <cellStyle name="Normal 5 18 3 5 2 2 2" xfId="22861"/>
    <cellStyle name="Normal 5 18 3 5 2 2 2 2" xfId="22862"/>
    <cellStyle name="Normal 5 18 3 5 2 2 3" xfId="22863"/>
    <cellStyle name="Normal 5 18 3 5 2 2 4" xfId="22864"/>
    <cellStyle name="Normal 5 18 3 5 2 3" xfId="22865"/>
    <cellStyle name="Normal 5 18 3 5 2 3 2" xfId="22866"/>
    <cellStyle name="Normal 5 18 3 5 2 4" xfId="22867"/>
    <cellStyle name="Normal 5 18 3 5 2 5" xfId="22868"/>
    <cellStyle name="Normal 5 18 3 5 2 6" xfId="22869"/>
    <cellStyle name="Normal 5 18 3 5 3" xfId="22870"/>
    <cellStyle name="Normal 5 18 3 5 3 2" xfId="22871"/>
    <cellStyle name="Normal 5 18 3 5 3 2 2" xfId="22872"/>
    <cellStyle name="Normal 5 18 3 5 3 3" xfId="22873"/>
    <cellStyle name="Normal 5 18 3 5 3 4" xfId="22874"/>
    <cellStyle name="Normal 5 18 3 5 4" xfId="22875"/>
    <cellStyle name="Normal 5 18 3 5 4 2" xfId="22876"/>
    <cellStyle name="Normal 5 18 3 5 4 2 2" xfId="22877"/>
    <cellStyle name="Normal 5 18 3 5 4 3" xfId="22878"/>
    <cellStyle name="Normal 5 18 3 5 4 4" xfId="22879"/>
    <cellStyle name="Normal 5 18 3 5 5" xfId="22880"/>
    <cellStyle name="Normal 5 18 3 5 5 2" xfId="22881"/>
    <cellStyle name="Normal 5 18 3 5 6" xfId="22882"/>
    <cellStyle name="Normal 5 18 3 5 7" xfId="22883"/>
    <cellStyle name="Normal 5 18 3 5 8" xfId="22884"/>
    <cellStyle name="Normal 5 18 3 6" xfId="22885"/>
    <cellStyle name="Normal 5 18 3 6 2" xfId="22886"/>
    <cellStyle name="Normal 5 18 3 6 2 2" xfId="22887"/>
    <cellStyle name="Normal 5 18 3 6 2 2 2" xfId="22888"/>
    <cellStyle name="Normal 5 18 3 6 2 2 2 2" xfId="22889"/>
    <cellStyle name="Normal 5 18 3 6 2 2 3" xfId="22890"/>
    <cellStyle name="Normal 5 18 3 6 2 2 4" xfId="22891"/>
    <cellStyle name="Normal 5 18 3 6 2 3" xfId="22892"/>
    <cellStyle name="Normal 5 18 3 6 2 3 2" xfId="22893"/>
    <cellStyle name="Normal 5 18 3 6 2 4" xfId="22894"/>
    <cellStyle name="Normal 5 18 3 6 2 5" xfId="22895"/>
    <cellStyle name="Normal 5 18 3 6 2 6" xfId="22896"/>
    <cellStyle name="Normal 5 18 3 6 3" xfId="22897"/>
    <cellStyle name="Normal 5 18 3 6 3 2" xfId="22898"/>
    <cellStyle name="Normal 5 18 3 6 3 2 2" xfId="22899"/>
    <cellStyle name="Normal 5 18 3 6 3 3" xfId="22900"/>
    <cellStyle name="Normal 5 18 3 6 3 4" xfId="22901"/>
    <cellStyle name="Normal 5 18 3 6 4" xfId="22902"/>
    <cellStyle name="Normal 5 18 3 6 4 2" xfId="22903"/>
    <cellStyle name="Normal 5 18 3 6 4 2 2" xfId="22904"/>
    <cellStyle name="Normal 5 18 3 6 4 3" xfId="22905"/>
    <cellStyle name="Normal 5 18 3 6 4 4" xfId="22906"/>
    <cellStyle name="Normal 5 18 3 6 5" xfId="22907"/>
    <cellStyle name="Normal 5 18 3 6 5 2" xfId="22908"/>
    <cellStyle name="Normal 5 18 3 6 6" xfId="22909"/>
    <cellStyle name="Normal 5 18 3 6 7" xfId="22910"/>
    <cellStyle name="Normal 5 18 3 6 8" xfId="22911"/>
    <cellStyle name="Normal 5 18 3 7" xfId="22912"/>
    <cellStyle name="Normal 5 18 3 7 2" xfId="22913"/>
    <cellStyle name="Normal 5 18 3 7 2 2" xfId="22914"/>
    <cellStyle name="Normal 5 18 3 7 2 2 2" xfId="22915"/>
    <cellStyle name="Normal 5 18 3 7 2 3" xfId="22916"/>
    <cellStyle name="Normal 5 18 3 7 2 4" xfId="22917"/>
    <cellStyle name="Normal 5 18 3 7 3" xfId="22918"/>
    <cellStyle name="Normal 5 18 3 7 3 2" xfId="22919"/>
    <cellStyle name="Normal 5 18 3 7 4" xfId="22920"/>
    <cellStyle name="Normal 5 18 3 7 5" xfId="22921"/>
    <cellStyle name="Normal 5 18 3 7 6" xfId="22922"/>
    <cellStyle name="Normal 5 18 3 8" xfId="22923"/>
    <cellStyle name="Normal 5 18 3 8 2" xfId="22924"/>
    <cellStyle name="Normal 5 18 3 8 2 2" xfId="22925"/>
    <cellStyle name="Normal 5 18 3 8 2 2 2" xfId="22926"/>
    <cellStyle name="Normal 5 18 3 8 2 3" xfId="22927"/>
    <cellStyle name="Normal 5 18 3 8 2 4" xfId="22928"/>
    <cellStyle name="Normal 5 18 3 8 3" xfId="22929"/>
    <cellStyle name="Normal 5 18 3 8 3 2" xfId="22930"/>
    <cellStyle name="Normal 5 18 3 8 4" xfId="22931"/>
    <cellStyle name="Normal 5 18 3 8 5" xfId="22932"/>
    <cellStyle name="Normal 5 18 3 8 6" xfId="22933"/>
    <cellStyle name="Normal 5 18 3 9" xfId="22934"/>
    <cellStyle name="Normal 5 18 3 9 2" xfId="22935"/>
    <cellStyle name="Normal 5 18 3 9 2 2" xfId="22936"/>
    <cellStyle name="Normal 5 18 3 9 3" xfId="22937"/>
    <cellStyle name="Normal 5 18 3 9 4" xfId="22938"/>
    <cellStyle name="Normal 5 18 3 9 5" xfId="22939"/>
    <cellStyle name="Normal 5 18 4" xfId="22940"/>
    <cellStyle name="Normal 5 18 4 10" xfId="22941"/>
    <cellStyle name="Normal 5 18 4 10 2" xfId="22942"/>
    <cellStyle name="Normal 5 18 4 11" xfId="22943"/>
    <cellStyle name="Normal 5 18 4 12" xfId="22944"/>
    <cellStyle name="Normal 5 18 4 13" xfId="22945"/>
    <cellStyle name="Normal 5 18 4 2" xfId="22946"/>
    <cellStyle name="Normal 5 18 4 2 2" xfId="22947"/>
    <cellStyle name="Normal 5 18 4 2 2 2" xfId="22948"/>
    <cellStyle name="Normal 5 18 4 2 2 2 2" xfId="22949"/>
    <cellStyle name="Normal 5 18 4 2 2 2 2 2" xfId="22950"/>
    <cellStyle name="Normal 5 18 4 2 2 2 3" xfId="22951"/>
    <cellStyle name="Normal 5 18 4 2 2 2 4" xfId="22952"/>
    <cellStyle name="Normal 5 18 4 2 2 3" xfId="22953"/>
    <cellStyle name="Normal 5 18 4 2 2 3 2" xfId="22954"/>
    <cellStyle name="Normal 5 18 4 2 2 3 2 2" xfId="22955"/>
    <cellStyle name="Normal 5 18 4 2 2 3 3" xfId="22956"/>
    <cellStyle name="Normal 5 18 4 2 2 3 4" xfId="22957"/>
    <cellStyle name="Normal 5 18 4 2 2 4" xfId="22958"/>
    <cellStyle name="Normal 5 18 4 2 2 4 2" xfId="22959"/>
    <cellStyle name="Normal 5 18 4 2 2 5" xfId="22960"/>
    <cellStyle name="Normal 5 18 4 2 2 6" xfId="22961"/>
    <cellStyle name="Normal 5 18 4 2 2 7" xfId="22962"/>
    <cellStyle name="Normal 5 18 4 2 3" xfId="22963"/>
    <cellStyle name="Normal 5 18 4 2 3 2" xfId="22964"/>
    <cellStyle name="Normal 5 18 4 2 3 2 2" xfId="22965"/>
    <cellStyle name="Normal 5 18 4 2 3 3" xfId="22966"/>
    <cellStyle name="Normal 5 18 4 2 3 4" xfId="22967"/>
    <cellStyle name="Normal 5 18 4 2 4" xfId="22968"/>
    <cellStyle name="Normal 5 18 4 2 4 2" xfId="22969"/>
    <cellStyle name="Normal 5 18 4 2 4 2 2" xfId="22970"/>
    <cellStyle name="Normal 5 18 4 2 4 3" xfId="22971"/>
    <cellStyle name="Normal 5 18 4 2 4 4" xfId="22972"/>
    <cellStyle name="Normal 5 18 4 2 5" xfId="22973"/>
    <cellStyle name="Normal 5 18 4 2 5 2" xfId="22974"/>
    <cellStyle name="Normal 5 18 4 2 6" xfId="22975"/>
    <cellStyle name="Normal 5 18 4 2 7" xfId="22976"/>
    <cellStyle name="Normal 5 18 4 2 8" xfId="22977"/>
    <cellStyle name="Normal 5 18 4 3" xfId="22978"/>
    <cellStyle name="Normal 5 18 4 3 2" xfId="22979"/>
    <cellStyle name="Normal 5 18 4 3 2 2" xfId="22980"/>
    <cellStyle name="Normal 5 18 4 3 2 2 2" xfId="22981"/>
    <cellStyle name="Normal 5 18 4 3 2 2 2 2" xfId="22982"/>
    <cellStyle name="Normal 5 18 4 3 2 2 3" xfId="22983"/>
    <cellStyle name="Normal 5 18 4 3 2 2 4" xfId="22984"/>
    <cellStyle name="Normal 5 18 4 3 2 3" xfId="22985"/>
    <cellStyle name="Normal 5 18 4 3 2 3 2" xfId="22986"/>
    <cellStyle name="Normal 5 18 4 3 2 3 2 2" xfId="22987"/>
    <cellStyle name="Normal 5 18 4 3 2 3 3" xfId="22988"/>
    <cellStyle name="Normal 5 18 4 3 2 3 4" xfId="22989"/>
    <cellStyle name="Normal 5 18 4 3 2 4" xfId="22990"/>
    <cellStyle name="Normal 5 18 4 3 2 4 2" xfId="22991"/>
    <cellStyle name="Normal 5 18 4 3 2 5" xfId="22992"/>
    <cellStyle name="Normal 5 18 4 3 2 6" xfId="22993"/>
    <cellStyle name="Normal 5 18 4 3 2 7" xfId="22994"/>
    <cellStyle name="Normal 5 18 4 3 3" xfId="22995"/>
    <cellStyle name="Normal 5 18 4 3 3 2" xfId="22996"/>
    <cellStyle name="Normal 5 18 4 3 3 2 2" xfId="22997"/>
    <cellStyle name="Normal 5 18 4 3 3 3" xfId="22998"/>
    <cellStyle name="Normal 5 18 4 3 3 4" xfId="22999"/>
    <cellStyle name="Normal 5 18 4 3 4" xfId="23000"/>
    <cellStyle name="Normal 5 18 4 3 4 2" xfId="23001"/>
    <cellStyle name="Normal 5 18 4 3 4 2 2" xfId="23002"/>
    <cellStyle name="Normal 5 18 4 3 4 3" xfId="23003"/>
    <cellStyle name="Normal 5 18 4 3 4 4" xfId="23004"/>
    <cellStyle name="Normal 5 18 4 3 5" xfId="23005"/>
    <cellStyle name="Normal 5 18 4 3 5 2" xfId="23006"/>
    <cellStyle name="Normal 5 18 4 3 6" xfId="23007"/>
    <cellStyle name="Normal 5 18 4 3 7" xfId="23008"/>
    <cellStyle name="Normal 5 18 4 3 8" xfId="23009"/>
    <cellStyle name="Normal 5 18 4 4" xfId="23010"/>
    <cellStyle name="Normal 5 18 4 4 2" xfId="23011"/>
    <cellStyle name="Normal 5 18 4 4 2 2" xfId="23012"/>
    <cellStyle name="Normal 5 18 4 4 2 2 2" xfId="23013"/>
    <cellStyle name="Normal 5 18 4 4 2 2 2 2" xfId="23014"/>
    <cellStyle name="Normal 5 18 4 4 2 2 3" xfId="23015"/>
    <cellStyle name="Normal 5 18 4 4 2 2 4" xfId="23016"/>
    <cellStyle name="Normal 5 18 4 4 2 3" xfId="23017"/>
    <cellStyle name="Normal 5 18 4 4 2 3 2" xfId="23018"/>
    <cellStyle name="Normal 5 18 4 4 2 4" xfId="23019"/>
    <cellStyle name="Normal 5 18 4 4 2 5" xfId="23020"/>
    <cellStyle name="Normal 5 18 4 4 2 6" xfId="23021"/>
    <cellStyle name="Normal 5 18 4 4 3" xfId="23022"/>
    <cellStyle name="Normal 5 18 4 4 3 2" xfId="23023"/>
    <cellStyle name="Normal 5 18 4 4 3 2 2" xfId="23024"/>
    <cellStyle name="Normal 5 18 4 4 3 3" xfId="23025"/>
    <cellStyle name="Normal 5 18 4 4 3 4" xfId="23026"/>
    <cellStyle name="Normal 5 18 4 4 4" xfId="23027"/>
    <cellStyle name="Normal 5 18 4 4 4 2" xfId="23028"/>
    <cellStyle name="Normal 5 18 4 4 4 2 2" xfId="23029"/>
    <cellStyle name="Normal 5 18 4 4 4 3" xfId="23030"/>
    <cellStyle name="Normal 5 18 4 4 4 4" xfId="23031"/>
    <cellStyle name="Normal 5 18 4 4 5" xfId="23032"/>
    <cellStyle name="Normal 5 18 4 4 5 2" xfId="23033"/>
    <cellStyle name="Normal 5 18 4 4 6" xfId="23034"/>
    <cellStyle name="Normal 5 18 4 4 7" xfId="23035"/>
    <cellStyle name="Normal 5 18 4 4 8" xfId="23036"/>
    <cellStyle name="Normal 5 18 4 5" xfId="23037"/>
    <cellStyle name="Normal 5 18 4 5 2" xfId="23038"/>
    <cellStyle name="Normal 5 18 4 5 2 2" xfId="23039"/>
    <cellStyle name="Normal 5 18 4 5 2 2 2" xfId="23040"/>
    <cellStyle name="Normal 5 18 4 5 2 2 2 2" xfId="23041"/>
    <cellStyle name="Normal 5 18 4 5 2 2 3" xfId="23042"/>
    <cellStyle name="Normal 5 18 4 5 2 2 4" xfId="23043"/>
    <cellStyle name="Normal 5 18 4 5 2 3" xfId="23044"/>
    <cellStyle name="Normal 5 18 4 5 2 3 2" xfId="23045"/>
    <cellStyle name="Normal 5 18 4 5 2 4" xfId="23046"/>
    <cellStyle name="Normal 5 18 4 5 2 5" xfId="23047"/>
    <cellStyle name="Normal 5 18 4 5 2 6" xfId="23048"/>
    <cellStyle name="Normal 5 18 4 5 3" xfId="23049"/>
    <cellStyle name="Normal 5 18 4 5 3 2" xfId="23050"/>
    <cellStyle name="Normal 5 18 4 5 3 2 2" xfId="23051"/>
    <cellStyle name="Normal 5 18 4 5 3 3" xfId="23052"/>
    <cellStyle name="Normal 5 18 4 5 3 4" xfId="23053"/>
    <cellStyle name="Normal 5 18 4 5 4" xfId="23054"/>
    <cellStyle name="Normal 5 18 4 5 4 2" xfId="23055"/>
    <cellStyle name="Normal 5 18 4 5 4 2 2" xfId="23056"/>
    <cellStyle name="Normal 5 18 4 5 4 3" xfId="23057"/>
    <cellStyle name="Normal 5 18 4 5 4 4" xfId="23058"/>
    <cellStyle name="Normal 5 18 4 5 5" xfId="23059"/>
    <cellStyle name="Normal 5 18 4 5 5 2" xfId="23060"/>
    <cellStyle name="Normal 5 18 4 5 6" xfId="23061"/>
    <cellStyle name="Normal 5 18 4 5 7" xfId="23062"/>
    <cellStyle name="Normal 5 18 4 5 8" xfId="23063"/>
    <cellStyle name="Normal 5 18 4 6" xfId="23064"/>
    <cellStyle name="Normal 5 18 4 6 2" xfId="23065"/>
    <cellStyle name="Normal 5 18 4 6 2 2" xfId="23066"/>
    <cellStyle name="Normal 5 18 4 6 2 2 2" xfId="23067"/>
    <cellStyle name="Normal 5 18 4 6 2 3" xfId="23068"/>
    <cellStyle name="Normal 5 18 4 6 2 4" xfId="23069"/>
    <cellStyle name="Normal 5 18 4 6 3" xfId="23070"/>
    <cellStyle name="Normal 5 18 4 6 3 2" xfId="23071"/>
    <cellStyle name="Normal 5 18 4 6 4" xfId="23072"/>
    <cellStyle name="Normal 5 18 4 6 5" xfId="23073"/>
    <cellStyle name="Normal 5 18 4 6 6" xfId="23074"/>
    <cellStyle name="Normal 5 18 4 7" xfId="23075"/>
    <cellStyle name="Normal 5 18 4 7 2" xfId="23076"/>
    <cellStyle name="Normal 5 18 4 7 2 2" xfId="23077"/>
    <cellStyle name="Normal 5 18 4 7 2 2 2" xfId="23078"/>
    <cellStyle name="Normal 5 18 4 7 2 3" xfId="23079"/>
    <cellStyle name="Normal 5 18 4 7 2 4" xfId="23080"/>
    <cellStyle name="Normal 5 18 4 7 3" xfId="23081"/>
    <cellStyle name="Normal 5 18 4 7 3 2" xfId="23082"/>
    <cellStyle name="Normal 5 18 4 7 4" xfId="23083"/>
    <cellStyle name="Normal 5 18 4 7 5" xfId="23084"/>
    <cellStyle name="Normal 5 18 4 7 6" xfId="23085"/>
    <cellStyle name="Normal 5 18 4 8" xfId="23086"/>
    <cellStyle name="Normal 5 18 4 8 2" xfId="23087"/>
    <cellStyle name="Normal 5 18 4 8 2 2" xfId="23088"/>
    <cellStyle name="Normal 5 18 4 8 3" xfId="23089"/>
    <cellStyle name="Normal 5 18 4 8 4" xfId="23090"/>
    <cellStyle name="Normal 5 18 4 8 5" xfId="23091"/>
    <cellStyle name="Normal 5 18 4 9" xfId="23092"/>
    <cellStyle name="Normal 5 18 4 9 2" xfId="23093"/>
    <cellStyle name="Normal 5 18 4 9 2 2" xfId="23094"/>
    <cellStyle name="Normal 5 18 4 9 3" xfId="23095"/>
    <cellStyle name="Normal 5 18 4 9 4" xfId="23096"/>
    <cellStyle name="Normal 5 18 5" xfId="23097"/>
    <cellStyle name="Normal 5 18 5 2" xfId="23098"/>
    <cellStyle name="Normal 5 18 5 2 2" xfId="23099"/>
    <cellStyle name="Normal 5 18 5 2 2 2" xfId="23100"/>
    <cellStyle name="Normal 5 18 5 2 2 2 2" xfId="23101"/>
    <cellStyle name="Normal 5 18 5 2 2 3" xfId="23102"/>
    <cellStyle name="Normal 5 18 5 2 2 4" xfId="23103"/>
    <cellStyle name="Normal 5 18 5 2 3" xfId="23104"/>
    <cellStyle name="Normal 5 18 5 2 3 2" xfId="23105"/>
    <cellStyle name="Normal 5 18 5 2 3 2 2" xfId="23106"/>
    <cellStyle name="Normal 5 18 5 2 3 3" xfId="23107"/>
    <cellStyle name="Normal 5 18 5 2 3 4" xfId="23108"/>
    <cellStyle name="Normal 5 18 5 2 4" xfId="23109"/>
    <cellStyle name="Normal 5 18 5 2 4 2" xfId="23110"/>
    <cellStyle name="Normal 5 18 5 2 5" xfId="23111"/>
    <cellStyle name="Normal 5 18 5 2 6" xfId="23112"/>
    <cellStyle name="Normal 5 18 5 2 7" xfId="23113"/>
    <cellStyle name="Normal 5 18 5 3" xfId="23114"/>
    <cellStyle name="Normal 5 18 5 3 2" xfId="23115"/>
    <cellStyle name="Normal 5 18 5 3 2 2" xfId="23116"/>
    <cellStyle name="Normal 5 18 5 3 3" xfId="23117"/>
    <cellStyle name="Normal 5 18 5 3 4" xfId="23118"/>
    <cellStyle name="Normal 5 18 5 4" xfId="23119"/>
    <cellStyle name="Normal 5 18 5 4 2" xfId="23120"/>
    <cellStyle name="Normal 5 18 5 4 2 2" xfId="23121"/>
    <cellStyle name="Normal 5 18 5 4 3" xfId="23122"/>
    <cellStyle name="Normal 5 18 5 4 4" xfId="23123"/>
    <cellStyle name="Normal 5 18 5 5" xfId="23124"/>
    <cellStyle name="Normal 5 18 5 5 2" xfId="23125"/>
    <cellStyle name="Normal 5 18 5 6" xfId="23126"/>
    <cellStyle name="Normal 5 18 5 7" xfId="23127"/>
    <cellStyle name="Normal 5 18 5 8" xfId="23128"/>
    <cellStyle name="Normal 5 18 6" xfId="23129"/>
    <cellStyle name="Normal 5 18 6 2" xfId="23130"/>
    <cellStyle name="Normal 5 18 6 2 2" xfId="23131"/>
    <cellStyle name="Normal 5 18 6 2 2 2" xfId="23132"/>
    <cellStyle name="Normal 5 18 6 2 2 2 2" xfId="23133"/>
    <cellStyle name="Normal 5 18 6 2 2 3" xfId="23134"/>
    <cellStyle name="Normal 5 18 6 2 2 4" xfId="23135"/>
    <cellStyle name="Normal 5 18 6 2 3" xfId="23136"/>
    <cellStyle name="Normal 5 18 6 2 3 2" xfId="23137"/>
    <cellStyle name="Normal 5 18 6 2 3 2 2" xfId="23138"/>
    <cellStyle name="Normal 5 18 6 2 3 3" xfId="23139"/>
    <cellStyle name="Normal 5 18 6 2 3 4" xfId="23140"/>
    <cellStyle name="Normal 5 18 6 2 4" xfId="23141"/>
    <cellStyle name="Normal 5 18 6 2 4 2" xfId="23142"/>
    <cellStyle name="Normal 5 18 6 2 5" xfId="23143"/>
    <cellStyle name="Normal 5 18 6 2 6" xfId="23144"/>
    <cellStyle name="Normal 5 18 6 2 7" xfId="23145"/>
    <cellStyle name="Normal 5 18 6 3" xfId="23146"/>
    <cellStyle name="Normal 5 18 6 3 2" xfId="23147"/>
    <cellStyle name="Normal 5 18 6 3 2 2" xfId="23148"/>
    <cellStyle name="Normal 5 18 6 3 3" xfId="23149"/>
    <cellStyle name="Normal 5 18 6 3 4" xfId="23150"/>
    <cellStyle name="Normal 5 18 6 4" xfId="23151"/>
    <cellStyle name="Normal 5 18 6 4 2" xfId="23152"/>
    <cellStyle name="Normal 5 18 6 4 2 2" xfId="23153"/>
    <cellStyle name="Normal 5 18 6 4 3" xfId="23154"/>
    <cellStyle name="Normal 5 18 6 4 4" xfId="23155"/>
    <cellStyle name="Normal 5 18 6 5" xfId="23156"/>
    <cellStyle name="Normal 5 18 6 5 2" xfId="23157"/>
    <cellStyle name="Normal 5 18 6 6" xfId="23158"/>
    <cellStyle name="Normal 5 18 6 7" xfId="23159"/>
    <cellStyle name="Normal 5 18 6 8" xfId="23160"/>
    <cellStyle name="Normal 5 18 7" xfId="23161"/>
    <cellStyle name="Normal 5 18 7 2" xfId="23162"/>
    <cellStyle name="Normal 5 18 7 2 2" xfId="23163"/>
    <cellStyle name="Normal 5 18 7 2 2 2" xfId="23164"/>
    <cellStyle name="Normal 5 18 7 2 2 2 2" xfId="23165"/>
    <cellStyle name="Normal 5 18 7 2 2 3" xfId="23166"/>
    <cellStyle name="Normal 5 18 7 2 2 4" xfId="23167"/>
    <cellStyle name="Normal 5 18 7 2 3" xfId="23168"/>
    <cellStyle name="Normal 5 18 7 2 3 2" xfId="23169"/>
    <cellStyle name="Normal 5 18 7 2 4" xfId="23170"/>
    <cellStyle name="Normal 5 18 7 2 5" xfId="23171"/>
    <cellStyle name="Normal 5 18 7 2 6" xfId="23172"/>
    <cellStyle name="Normal 5 18 7 3" xfId="23173"/>
    <cellStyle name="Normal 5 18 7 3 2" xfId="23174"/>
    <cellStyle name="Normal 5 18 7 3 2 2" xfId="23175"/>
    <cellStyle name="Normal 5 18 7 3 3" xfId="23176"/>
    <cellStyle name="Normal 5 18 7 3 4" xfId="23177"/>
    <cellStyle name="Normal 5 18 7 4" xfId="23178"/>
    <cellStyle name="Normal 5 18 7 4 2" xfId="23179"/>
    <cellStyle name="Normal 5 18 7 4 2 2" xfId="23180"/>
    <cellStyle name="Normal 5 18 7 4 3" xfId="23181"/>
    <cellStyle name="Normal 5 18 7 4 4" xfId="23182"/>
    <cellStyle name="Normal 5 18 7 5" xfId="23183"/>
    <cellStyle name="Normal 5 18 7 5 2" xfId="23184"/>
    <cellStyle name="Normal 5 18 7 6" xfId="23185"/>
    <cellStyle name="Normal 5 18 7 7" xfId="23186"/>
    <cellStyle name="Normal 5 18 7 8" xfId="23187"/>
    <cellStyle name="Normal 5 18 8" xfId="23188"/>
    <cellStyle name="Normal 5 18 8 2" xfId="23189"/>
    <cellStyle name="Normal 5 18 8 2 2" xfId="23190"/>
    <cellStyle name="Normal 5 18 8 2 2 2" xfId="23191"/>
    <cellStyle name="Normal 5 18 8 2 2 2 2" xfId="23192"/>
    <cellStyle name="Normal 5 18 8 2 2 3" xfId="23193"/>
    <cellStyle name="Normal 5 18 8 2 2 4" xfId="23194"/>
    <cellStyle name="Normal 5 18 8 2 3" xfId="23195"/>
    <cellStyle name="Normal 5 18 8 2 3 2" xfId="23196"/>
    <cellStyle name="Normal 5 18 8 2 4" xfId="23197"/>
    <cellStyle name="Normal 5 18 8 2 5" xfId="23198"/>
    <cellStyle name="Normal 5 18 8 2 6" xfId="23199"/>
    <cellStyle name="Normal 5 18 8 3" xfId="23200"/>
    <cellStyle name="Normal 5 18 8 3 2" xfId="23201"/>
    <cellStyle name="Normal 5 18 8 3 2 2" xfId="23202"/>
    <cellStyle name="Normal 5 18 8 3 3" xfId="23203"/>
    <cellStyle name="Normal 5 18 8 3 4" xfId="23204"/>
    <cellStyle name="Normal 5 18 8 4" xfId="23205"/>
    <cellStyle name="Normal 5 18 8 4 2" xfId="23206"/>
    <cellStyle name="Normal 5 18 8 4 2 2" xfId="23207"/>
    <cellStyle name="Normal 5 18 8 4 3" xfId="23208"/>
    <cellStyle name="Normal 5 18 8 4 4" xfId="23209"/>
    <cellStyle name="Normal 5 18 8 5" xfId="23210"/>
    <cellStyle name="Normal 5 18 8 5 2" xfId="23211"/>
    <cellStyle name="Normal 5 18 8 6" xfId="23212"/>
    <cellStyle name="Normal 5 18 8 7" xfId="23213"/>
    <cellStyle name="Normal 5 18 8 8" xfId="23214"/>
    <cellStyle name="Normal 5 18 9" xfId="23215"/>
    <cellStyle name="Normal 5 18 9 2" xfId="23216"/>
    <cellStyle name="Normal 5 18 9 2 2" xfId="23217"/>
    <cellStyle name="Normal 5 18 9 2 2 2" xfId="23218"/>
    <cellStyle name="Normal 5 18 9 2 3" xfId="23219"/>
    <cellStyle name="Normal 5 18 9 2 4" xfId="23220"/>
    <cellStyle name="Normal 5 18 9 3" xfId="23221"/>
    <cellStyle name="Normal 5 18 9 3 2" xfId="23222"/>
    <cellStyle name="Normal 5 18 9 4" xfId="23223"/>
    <cellStyle name="Normal 5 18 9 5" xfId="23224"/>
    <cellStyle name="Normal 5 18 9 6" xfId="23225"/>
    <cellStyle name="Normal 5 19" xfId="23226"/>
    <cellStyle name="Normal 5 19 10" xfId="23227"/>
    <cellStyle name="Normal 5 19 10 2" xfId="23228"/>
    <cellStyle name="Normal 5 19 10 2 2" xfId="23229"/>
    <cellStyle name="Normal 5 19 10 2 2 2" xfId="23230"/>
    <cellStyle name="Normal 5 19 10 2 3" xfId="23231"/>
    <cellStyle name="Normal 5 19 10 2 4" xfId="23232"/>
    <cellStyle name="Normal 5 19 10 3" xfId="23233"/>
    <cellStyle name="Normal 5 19 10 3 2" xfId="23234"/>
    <cellStyle name="Normal 5 19 10 4" xfId="23235"/>
    <cellStyle name="Normal 5 19 10 5" xfId="23236"/>
    <cellStyle name="Normal 5 19 10 6" xfId="23237"/>
    <cellStyle name="Normal 5 19 11" xfId="23238"/>
    <cellStyle name="Normal 5 19 11 2" xfId="23239"/>
    <cellStyle name="Normal 5 19 11 2 2" xfId="23240"/>
    <cellStyle name="Normal 5 19 11 3" xfId="23241"/>
    <cellStyle name="Normal 5 19 11 4" xfId="23242"/>
    <cellStyle name="Normal 5 19 11 5" xfId="23243"/>
    <cellStyle name="Normal 5 19 12" xfId="23244"/>
    <cellStyle name="Normal 5 19 12 2" xfId="23245"/>
    <cellStyle name="Normal 5 19 12 2 2" xfId="23246"/>
    <cellStyle name="Normal 5 19 12 3" xfId="23247"/>
    <cellStyle name="Normal 5 19 12 4" xfId="23248"/>
    <cellStyle name="Normal 5 19 13" xfId="23249"/>
    <cellStyle name="Normal 5 19 13 2" xfId="23250"/>
    <cellStyle name="Normal 5 19 14" xfId="23251"/>
    <cellStyle name="Normal 5 19 15" xfId="23252"/>
    <cellStyle name="Normal 5 19 16" xfId="23253"/>
    <cellStyle name="Normal 5 19 2" xfId="23254"/>
    <cellStyle name="Normal 5 19 2 10" xfId="23255"/>
    <cellStyle name="Normal 5 19 2 10 2" xfId="23256"/>
    <cellStyle name="Normal 5 19 2 10 2 2" xfId="23257"/>
    <cellStyle name="Normal 5 19 2 10 3" xfId="23258"/>
    <cellStyle name="Normal 5 19 2 10 4" xfId="23259"/>
    <cellStyle name="Normal 5 19 2 11" xfId="23260"/>
    <cellStyle name="Normal 5 19 2 11 2" xfId="23261"/>
    <cellStyle name="Normal 5 19 2 12" xfId="23262"/>
    <cellStyle name="Normal 5 19 2 13" xfId="23263"/>
    <cellStyle name="Normal 5 19 2 14" xfId="23264"/>
    <cellStyle name="Normal 5 19 2 2" xfId="23265"/>
    <cellStyle name="Normal 5 19 2 2 10" xfId="23266"/>
    <cellStyle name="Normal 5 19 2 2 2" xfId="23267"/>
    <cellStyle name="Normal 5 19 2 2 2 2" xfId="23268"/>
    <cellStyle name="Normal 5 19 2 2 2 2 2" xfId="23269"/>
    <cellStyle name="Normal 5 19 2 2 2 2 2 2" xfId="23270"/>
    <cellStyle name="Normal 5 19 2 2 2 2 3" xfId="23271"/>
    <cellStyle name="Normal 5 19 2 2 2 2 4" xfId="23272"/>
    <cellStyle name="Normal 5 19 2 2 2 3" xfId="23273"/>
    <cellStyle name="Normal 5 19 2 2 2 3 2" xfId="23274"/>
    <cellStyle name="Normal 5 19 2 2 2 3 2 2" xfId="23275"/>
    <cellStyle name="Normal 5 19 2 2 2 3 3" xfId="23276"/>
    <cellStyle name="Normal 5 19 2 2 2 3 4" xfId="23277"/>
    <cellStyle name="Normal 5 19 2 2 2 4" xfId="23278"/>
    <cellStyle name="Normal 5 19 2 2 2 4 2" xfId="23279"/>
    <cellStyle name="Normal 5 19 2 2 2 5" xfId="23280"/>
    <cellStyle name="Normal 5 19 2 2 2 6" xfId="23281"/>
    <cellStyle name="Normal 5 19 2 2 2 7" xfId="23282"/>
    <cellStyle name="Normal 5 19 2 2 3" xfId="23283"/>
    <cellStyle name="Normal 5 19 2 2 3 2" xfId="23284"/>
    <cellStyle name="Normal 5 19 2 2 3 2 2" xfId="23285"/>
    <cellStyle name="Normal 5 19 2 2 3 3" xfId="23286"/>
    <cellStyle name="Normal 5 19 2 2 3 4" xfId="23287"/>
    <cellStyle name="Normal 5 19 2 2 4" xfId="23288"/>
    <cellStyle name="Normal 5 19 2 2 4 2" xfId="23289"/>
    <cellStyle name="Normal 5 19 2 2 4 2 2" xfId="23290"/>
    <cellStyle name="Normal 5 19 2 2 4 3" xfId="23291"/>
    <cellStyle name="Normal 5 19 2 2 4 4" xfId="23292"/>
    <cellStyle name="Normal 5 19 2 2 5" xfId="23293"/>
    <cellStyle name="Normal 5 19 2 2 5 2" xfId="23294"/>
    <cellStyle name="Normal 5 19 2 2 5 2 2" xfId="23295"/>
    <cellStyle name="Normal 5 19 2 2 5 3" xfId="23296"/>
    <cellStyle name="Normal 5 19 2 2 5 4" xfId="23297"/>
    <cellStyle name="Normal 5 19 2 2 6" xfId="23298"/>
    <cellStyle name="Normal 5 19 2 2 6 2" xfId="23299"/>
    <cellStyle name="Normal 5 19 2 2 6 2 2" xfId="23300"/>
    <cellStyle name="Normal 5 19 2 2 6 3" xfId="23301"/>
    <cellStyle name="Normal 5 19 2 2 6 4" xfId="23302"/>
    <cellStyle name="Normal 5 19 2 2 7" xfId="23303"/>
    <cellStyle name="Normal 5 19 2 2 7 2" xfId="23304"/>
    <cellStyle name="Normal 5 19 2 2 8" xfId="23305"/>
    <cellStyle name="Normal 5 19 2 2 9" xfId="23306"/>
    <cellStyle name="Normal 5 19 2 3" xfId="23307"/>
    <cellStyle name="Normal 5 19 2 3 2" xfId="23308"/>
    <cellStyle name="Normal 5 19 2 3 2 2" xfId="23309"/>
    <cellStyle name="Normal 5 19 2 3 2 2 2" xfId="23310"/>
    <cellStyle name="Normal 5 19 2 3 2 2 2 2" xfId="23311"/>
    <cellStyle name="Normal 5 19 2 3 2 2 3" xfId="23312"/>
    <cellStyle name="Normal 5 19 2 3 2 2 4" xfId="23313"/>
    <cellStyle name="Normal 5 19 2 3 2 3" xfId="23314"/>
    <cellStyle name="Normal 5 19 2 3 2 3 2" xfId="23315"/>
    <cellStyle name="Normal 5 19 2 3 2 3 2 2" xfId="23316"/>
    <cellStyle name="Normal 5 19 2 3 2 3 3" xfId="23317"/>
    <cellStyle name="Normal 5 19 2 3 2 3 4" xfId="23318"/>
    <cellStyle name="Normal 5 19 2 3 2 4" xfId="23319"/>
    <cellStyle name="Normal 5 19 2 3 2 4 2" xfId="23320"/>
    <cellStyle name="Normal 5 19 2 3 2 5" xfId="23321"/>
    <cellStyle name="Normal 5 19 2 3 2 6" xfId="23322"/>
    <cellStyle name="Normal 5 19 2 3 2 7" xfId="23323"/>
    <cellStyle name="Normal 5 19 2 3 3" xfId="23324"/>
    <cellStyle name="Normal 5 19 2 3 3 2" xfId="23325"/>
    <cellStyle name="Normal 5 19 2 3 3 2 2" xfId="23326"/>
    <cellStyle name="Normal 5 19 2 3 3 3" xfId="23327"/>
    <cellStyle name="Normal 5 19 2 3 3 4" xfId="23328"/>
    <cellStyle name="Normal 5 19 2 3 4" xfId="23329"/>
    <cellStyle name="Normal 5 19 2 3 4 2" xfId="23330"/>
    <cellStyle name="Normal 5 19 2 3 4 2 2" xfId="23331"/>
    <cellStyle name="Normal 5 19 2 3 4 3" xfId="23332"/>
    <cellStyle name="Normal 5 19 2 3 4 4" xfId="23333"/>
    <cellStyle name="Normal 5 19 2 3 5" xfId="23334"/>
    <cellStyle name="Normal 5 19 2 3 5 2" xfId="23335"/>
    <cellStyle name="Normal 5 19 2 3 6" xfId="23336"/>
    <cellStyle name="Normal 5 19 2 3 7" xfId="23337"/>
    <cellStyle name="Normal 5 19 2 3 8" xfId="23338"/>
    <cellStyle name="Normal 5 19 2 4" xfId="23339"/>
    <cellStyle name="Normal 5 19 2 4 2" xfId="23340"/>
    <cellStyle name="Normal 5 19 2 4 2 2" xfId="23341"/>
    <cellStyle name="Normal 5 19 2 4 2 2 2" xfId="23342"/>
    <cellStyle name="Normal 5 19 2 4 2 2 2 2" xfId="23343"/>
    <cellStyle name="Normal 5 19 2 4 2 2 3" xfId="23344"/>
    <cellStyle name="Normal 5 19 2 4 2 2 4" xfId="23345"/>
    <cellStyle name="Normal 5 19 2 4 2 3" xfId="23346"/>
    <cellStyle name="Normal 5 19 2 4 2 3 2" xfId="23347"/>
    <cellStyle name="Normal 5 19 2 4 2 3 2 2" xfId="23348"/>
    <cellStyle name="Normal 5 19 2 4 2 3 3" xfId="23349"/>
    <cellStyle name="Normal 5 19 2 4 2 3 4" xfId="23350"/>
    <cellStyle name="Normal 5 19 2 4 2 4" xfId="23351"/>
    <cellStyle name="Normal 5 19 2 4 2 4 2" xfId="23352"/>
    <cellStyle name="Normal 5 19 2 4 2 5" xfId="23353"/>
    <cellStyle name="Normal 5 19 2 4 2 6" xfId="23354"/>
    <cellStyle name="Normal 5 19 2 4 2 7" xfId="23355"/>
    <cellStyle name="Normal 5 19 2 4 3" xfId="23356"/>
    <cellStyle name="Normal 5 19 2 4 3 2" xfId="23357"/>
    <cellStyle name="Normal 5 19 2 4 3 2 2" xfId="23358"/>
    <cellStyle name="Normal 5 19 2 4 3 3" xfId="23359"/>
    <cellStyle name="Normal 5 19 2 4 3 4" xfId="23360"/>
    <cellStyle name="Normal 5 19 2 4 4" xfId="23361"/>
    <cellStyle name="Normal 5 19 2 4 4 2" xfId="23362"/>
    <cellStyle name="Normal 5 19 2 4 4 2 2" xfId="23363"/>
    <cellStyle name="Normal 5 19 2 4 4 3" xfId="23364"/>
    <cellStyle name="Normal 5 19 2 4 4 4" xfId="23365"/>
    <cellStyle name="Normal 5 19 2 4 5" xfId="23366"/>
    <cellStyle name="Normal 5 19 2 4 5 2" xfId="23367"/>
    <cellStyle name="Normal 5 19 2 4 6" xfId="23368"/>
    <cellStyle name="Normal 5 19 2 4 7" xfId="23369"/>
    <cellStyle name="Normal 5 19 2 4 8" xfId="23370"/>
    <cellStyle name="Normal 5 19 2 5" xfId="23371"/>
    <cellStyle name="Normal 5 19 2 5 2" xfId="23372"/>
    <cellStyle name="Normal 5 19 2 5 2 2" xfId="23373"/>
    <cellStyle name="Normal 5 19 2 5 2 2 2" xfId="23374"/>
    <cellStyle name="Normal 5 19 2 5 2 2 2 2" xfId="23375"/>
    <cellStyle name="Normal 5 19 2 5 2 2 3" xfId="23376"/>
    <cellStyle name="Normal 5 19 2 5 2 2 4" xfId="23377"/>
    <cellStyle name="Normal 5 19 2 5 2 3" xfId="23378"/>
    <cellStyle name="Normal 5 19 2 5 2 3 2" xfId="23379"/>
    <cellStyle name="Normal 5 19 2 5 2 4" xfId="23380"/>
    <cellStyle name="Normal 5 19 2 5 2 5" xfId="23381"/>
    <cellStyle name="Normal 5 19 2 5 2 6" xfId="23382"/>
    <cellStyle name="Normal 5 19 2 5 3" xfId="23383"/>
    <cellStyle name="Normal 5 19 2 5 3 2" xfId="23384"/>
    <cellStyle name="Normal 5 19 2 5 3 2 2" xfId="23385"/>
    <cellStyle name="Normal 5 19 2 5 3 3" xfId="23386"/>
    <cellStyle name="Normal 5 19 2 5 3 4" xfId="23387"/>
    <cellStyle name="Normal 5 19 2 5 4" xfId="23388"/>
    <cellStyle name="Normal 5 19 2 5 4 2" xfId="23389"/>
    <cellStyle name="Normal 5 19 2 5 4 2 2" xfId="23390"/>
    <cellStyle name="Normal 5 19 2 5 4 3" xfId="23391"/>
    <cellStyle name="Normal 5 19 2 5 4 4" xfId="23392"/>
    <cellStyle name="Normal 5 19 2 5 5" xfId="23393"/>
    <cellStyle name="Normal 5 19 2 5 5 2" xfId="23394"/>
    <cellStyle name="Normal 5 19 2 5 6" xfId="23395"/>
    <cellStyle name="Normal 5 19 2 5 7" xfId="23396"/>
    <cellStyle name="Normal 5 19 2 5 8" xfId="23397"/>
    <cellStyle name="Normal 5 19 2 6" xfId="23398"/>
    <cellStyle name="Normal 5 19 2 6 2" xfId="23399"/>
    <cellStyle name="Normal 5 19 2 6 2 2" xfId="23400"/>
    <cellStyle name="Normal 5 19 2 6 2 2 2" xfId="23401"/>
    <cellStyle name="Normal 5 19 2 6 2 2 2 2" xfId="23402"/>
    <cellStyle name="Normal 5 19 2 6 2 2 3" xfId="23403"/>
    <cellStyle name="Normal 5 19 2 6 2 2 4" xfId="23404"/>
    <cellStyle name="Normal 5 19 2 6 2 3" xfId="23405"/>
    <cellStyle name="Normal 5 19 2 6 2 3 2" xfId="23406"/>
    <cellStyle name="Normal 5 19 2 6 2 4" xfId="23407"/>
    <cellStyle name="Normal 5 19 2 6 2 5" xfId="23408"/>
    <cellStyle name="Normal 5 19 2 6 2 6" xfId="23409"/>
    <cellStyle name="Normal 5 19 2 6 3" xfId="23410"/>
    <cellStyle name="Normal 5 19 2 6 3 2" xfId="23411"/>
    <cellStyle name="Normal 5 19 2 6 3 2 2" xfId="23412"/>
    <cellStyle name="Normal 5 19 2 6 3 3" xfId="23413"/>
    <cellStyle name="Normal 5 19 2 6 3 4" xfId="23414"/>
    <cellStyle name="Normal 5 19 2 6 4" xfId="23415"/>
    <cellStyle name="Normal 5 19 2 6 4 2" xfId="23416"/>
    <cellStyle name="Normal 5 19 2 6 4 2 2" xfId="23417"/>
    <cellStyle name="Normal 5 19 2 6 4 3" xfId="23418"/>
    <cellStyle name="Normal 5 19 2 6 4 4" xfId="23419"/>
    <cellStyle name="Normal 5 19 2 6 5" xfId="23420"/>
    <cellStyle name="Normal 5 19 2 6 5 2" xfId="23421"/>
    <cellStyle name="Normal 5 19 2 6 6" xfId="23422"/>
    <cellStyle name="Normal 5 19 2 6 7" xfId="23423"/>
    <cellStyle name="Normal 5 19 2 6 8" xfId="23424"/>
    <cellStyle name="Normal 5 19 2 7" xfId="23425"/>
    <cellStyle name="Normal 5 19 2 7 2" xfId="23426"/>
    <cellStyle name="Normal 5 19 2 7 2 2" xfId="23427"/>
    <cellStyle name="Normal 5 19 2 7 2 2 2" xfId="23428"/>
    <cellStyle name="Normal 5 19 2 7 2 3" xfId="23429"/>
    <cellStyle name="Normal 5 19 2 7 2 4" xfId="23430"/>
    <cellStyle name="Normal 5 19 2 7 3" xfId="23431"/>
    <cellStyle name="Normal 5 19 2 7 3 2" xfId="23432"/>
    <cellStyle name="Normal 5 19 2 7 4" xfId="23433"/>
    <cellStyle name="Normal 5 19 2 7 5" xfId="23434"/>
    <cellStyle name="Normal 5 19 2 7 6" xfId="23435"/>
    <cellStyle name="Normal 5 19 2 8" xfId="23436"/>
    <cellStyle name="Normal 5 19 2 8 2" xfId="23437"/>
    <cellStyle name="Normal 5 19 2 8 2 2" xfId="23438"/>
    <cellStyle name="Normal 5 19 2 8 2 2 2" xfId="23439"/>
    <cellStyle name="Normal 5 19 2 8 2 3" xfId="23440"/>
    <cellStyle name="Normal 5 19 2 8 2 4" xfId="23441"/>
    <cellStyle name="Normal 5 19 2 8 3" xfId="23442"/>
    <cellStyle name="Normal 5 19 2 8 3 2" xfId="23443"/>
    <cellStyle name="Normal 5 19 2 8 4" xfId="23444"/>
    <cellStyle name="Normal 5 19 2 8 5" xfId="23445"/>
    <cellStyle name="Normal 5 19 2 8 6" xfId="23446"/>
    <cellStyle name="Normal 5 19 2 9" xfId="23447"/>
    <cellStyle name="Normal 5 19 2 9 2" xfId="23448"/>
    <cellStyle name="Normal 5 19 2 9 2 2" xfId="23449"/>
    <cellStyle name="Normal 5 19 2 9 3" xfId="23450"/>
    <cellStyle name="Normal 5 19 2 9 4" xfId="23451"/>
    <cellStyle name="Normal 5 19 2 9 5" xfId="23452"/>
    <cellStyle name="Normal 5 19 3" xfId="23453"/>
    <cellStyle name="Normal 5 19 3 10" xfId="23454"/>
    <cellStyle name="Normal 5 19 3 10 2" xfId="23455"/>
    <cellStyle name="Normal 5 19 3 10 2 2" xfId="23456"/>
    <cellStyle name="Normal 5 19 3 10 3" xfId="23457"/>
    <cellStyle name="Normal 5 19 3 10 4" xfId="23458"/>
    <cellStyle name="Normal 5 19 3 11" xfId="23459"/>
    <cellStyle name="Normal 5 19 3 11 2" xfId="23460"/>
    <cellStyle name="Normal 5 19 3 12" xfId="23461"/>
    <cellStyle name="Normal 5 19 3 13" xfId="23462"/>
    <cellStyle name="Normal 5 19 3 14" xfId="23463"/>
    <cellStyle name="Normal 5 19 3 2" xfId="23464"/>
    <cellStyle name="Normal 5 19 3 2 10" xfId="23465"/>
    <cellStyle name="Normal 5 19 3 2 2" xfId="23466"/>
    <cellStyle name="Normal 5 19 3 2 2 2" xfId="23467"/>
    <cellStyle name="Normal 5 19 3 2 2 2 2" xfId="23468"/>
    <cellStyle name="Normal 5 19 3 2 2 2 2 2" xfId="23469"/>
    <cellStyle name="Normal 5 19 3 2 2 2 3" xfId="23470"/>
    <cellStyle name="Normal 5 19 3 2 2 2 4" xfId="23471"/>
    <cellStyle name="Normal 5 19 3 2 2 3" xfId="23472"/>
    <cellStyle name="Normal 5 19 3 2 2 3 2" xfId="23473"/>
    <cellStyle name="Normal 5 19 3 2 2 3 2 2" xfId="23474"/>
    <cellStyle name="Normal 5 19 3 2 2 3 3" xfId="23475"/>
    <cellStyle name="Normal 5 19 3 2 2 3 4" xfId="23476"/>
    <cellStyle name="Normal 5 19 3 2 2 4" xfId="23477"/>
    <cellStyle name="Normal 5 19 3 2 2 4 2" xfId="23478"/>
    <cellStyle name="Normal 5 19 3 2 2 5" xfId="23479"/>
    <cellStyle name="Normal 5 19 3 2 2 6" xfId="23480"/>
    <cellStyle name="Normal 5 19 3 2 2 7" xfId="23481"/>
    <cellStyle name="Normal 5 19 3 2 3" xfId="23482"/>
    <cellStyle name="Normal 5 19 3 2 3 2" xfId="23483"/>
    <cellStyle name="Normal 5 19 3 2 3 2 2" xfId="23484"/>
    <cellStyle name="Normal 5 19 3 2 3 3" xfId="23485"/>
    <cellStyle name="Normal 5 19 3 2 3 4" xfId="23486"/>
    <cellStyle name="Normal 5 19 3 2 4" xfId="23487"/>
    <cellStyle name="Normal 5 19 3 2 4 2" xfId="23488"/>
    <cellStyle name="Normal 5 19 3 2 4 2 2" xfId="23489"/>
    <cellStyle name="Normal 5 19 3 2 4 3" xfId="23490"/>
    <cellStyle name="Normal 5 19 3 2 4 4" xfId="23491"/>
    <cellStyle name="Normal 5 19 3 2 5" xfId="23492"/>
    <cellStyle name="Normal 5 19 3 2 5 2" xfId="23493"/>
    <cellStyle name="Normal 5 19 3 2 5 2 2" xfId="23494"/>
    <cellStyle name="Normal 5 19 3 2 5 3" xfId="23495"/>
    <cellStyle name="Normal 5 19 3 2 5 4" xfId="23496"/>
    <cellStyle name="Normal 5 19 3 2 6" xfId="23497"/>
    <cellStyle name="Normal 5 19 3 2 6 2" xfId="23498"/>
    <cellStyle name="Normal 5 19 3 2 6 2 2" xfId="23499"/>
    <cellStyle name="Normal 5 19 3 2 6 3" xfId="23500"/>
    <cellStyle name="Normal 5 19 3 2 6 4" xfId="23501"/>
    <cellStyle name="Normal 5 19 3 2 7" xfId="23502"/>
    <cellStyle name="Normal 5 19 3 2 7 2" xfId="23503"/>
    <cellStyle name="Normal 5 19 3 2 8" xfId="23504"/>
    <cellStyle name="Normal 5 19 3 2 9" xfId="23505"/>
    <cellStyle name="Normal 5 19 3 3" xfId="23506"/>
    <cellStyle name="Normal 5 19 3 3 2" xfId="23507"/>
    <cellStyle name="Normal 5 19 3 3 2 2" xfId="23508"/>
    <cellStyle name="Normal 5 19 3 3 2 2 2" xfId="23509"/>
    <cellStyle name="Normal 5 19 3 3 2 2 2 2" xfId="23510"/>
    <cellStyle name="Normal 5 19 3 3 2 2 3" xfId="23511"/>
    <cellStyle name="Normal 5 19 3 3 2 2 4" xfId="23512"/>
    <cellStyle name="Normal 5 19 3 3 2 3" xfId="23513"/>
    <cellStyle name="Normal 5 19 3 3 2 3 2" xfId="23514"/>
    <cellStyle name="Normal 5 19 3 3 2 3 2 2" xfId="23515"/>
    <cellStyle name="Normal 5 19 3 3 2 3 3" xfId="23516"/>
    <cellStyle name="Normal 5 19 3 3 2 3 4" xfId="23517"/>
    <cellStyle name="Normal 5 19 3 3 2 4" xfId="23518"/>
    <cellStyle name="Normal 5 19 3 3 2 4 2" xfId="23519"/>
    <cellStyle name="Normal 5 19 3 3 2 5" xfId="23520"/>
    <cellStyle name="Normal 5 19 3 3 2 6" xfId="23521"/>
    <cellStyle name="Normal 5 19 3 3 2 7" xfId="23522"/>
    <cellStyle name="Normal 5 19 3 3 3" xfId="23523"/>
    <cellStyle name="Normal 5 19 3 3 3 2" xfId="23524"/>
    <cellStyle name="Normal 5 19 3 3 3 2 2" xfId="23525"/>
    <cellStyle name="Normal 5 19 3 3 3 3" xfId="23526"/>
    <cellStyle name="Normal 5 19 3 3 3 4" xfId="23527"/>
    <cellStyle name="Normal 5 19 3 3 4" xfId="23528"/>
    <cellStyle name="Normal 5 19 3 3 4 2" xfId="23529"/>
    <cellStyle name="Normal 5 19 3 3 4 2 2" xfId="23530"/>
    <cellStyle name="Normal 5 19 3 3 4 3" xfId="23531"/>
    <cellStyle name="Normal 5 19 3 3 4 4" xfId="23532"/>
    <cellStyle name="Normal 5 19 3 3 5" xfId="23533"/>
    <cellStyle name="Normal 5 19 3 3 5 2" xfId="23534"/>
    <cellStyle name="Normal 5 19 3 3 6" xfId="23535"/>
    <cellStyle name="Normal 5 19 3 3 7" xfId="23536"/>
    <cellStyle name="Normal 5 19 3 3 8" xfId="23537"/>
    <cellStyle name="Normal 5 19 3 4" xfId="23538"/>
    <cellStyle name="Normal 5 19 3 4 2" xfId="23539"/>
    <cellStyle name="Normal 5 19 3 4 2 2" xfId="23540"/>
    <cellStyle name="Normal 5 19 3 4 2 2 2" xfId="23541"/>
    <cellStyle name="Normal 5 19 3 4 2 2 2 2" xfId="23542"/>
    <cellStyle name="Normal 5 19 3 4 2 2 3" xfId="23543"/>
    <cellStyle name="Normal 5 19 3 4 2 2 4" xfId="23544"/>
    <cellStyle name="Normal 5 19 3 4 2 3" xfId="23545"/>
    <cellStyle name="Normal 5 19 3 4 2 3 2" xfId="23546"/>
    <cellStyle name="Normal 5 19 3 4 2 3 2 2" xfId="23547"/>
    <cellStyle name="Normal 5 19 3 4 2 3 3" xfId="23548"/>
    <cellStyle name="Normal 5 19 3 4 2 3 4" xfId="23549"/>
    <cellStyle name="Normal 5 19 3 4 2 4" xfId="23550"/>
    <cellStyle name="Normal 5 19 3 4 2 4 2" xfId="23551"/>
    <cellStyle name="Normal 5 19 3 4 2 5" xfId="23552"/>
    <cellStyle name="Normal 5 19 3 4 2 6" xfId="23553"/>
    <cellStyle name="Normal 5 19 3 4 2 7" xfId="23554"/>
    <cellStyle name="Normal 5 19 3 4 3" xfId="23555"/>
    <cellStyle name="Normal 5 19 3 4 3 2" xfId="23556"/>
    <cellStyle name="Normal 5 19 3 4 3 2 2" xfId="23557"/>
    <cellStyle name="Normal 5 19 3 4 3 3" xfId="23558"/>
    <cellStyle name="Normal 5 19 3 4 3 4" xfId="23559"/>
    <cellStyle name="Normal 5 19 3 4 4" xfId="23560"/>
    <cellStyle name="Normal 5 19 3 4 4 2" xfId="23561"/>
    <cellStyle name="Normal 5 19 3 4 4 2 2" xfId="23562"/>
    <cellStyle name="Normal 5 19 3 4 4 3" xfId="23563"/>
    <cellStyle name="Normal 5 19 3 4 4 4" xfId="23564"/>
    <cellStyle name="Normal 5 19 3 4 5" xfId="23565"/>
    <cellStyle name="Normal 5 19 3 4 5 2" xfId="23566"/>
    <cellStyle name="Normal 5 19 3 4 6" xfId="23567"/>
    <cellStyle name="Normal 5 19 3 4 7" xfId="23568"/>
    <cellStyle name="Normal 5 19 3 4 8" xfId="23569"/>
    <cellStyle name="Normal 5 19 3 5" xfId="23570"/>
    <cellStyle name="Normal 5 19 3 5 2" xfId="23571"/>
    <cellStyle name="Normal 5 19 3 5 2 2" xfId="23572"/>
    <cellStyle name="Normal 5 19 3 5 2 2 2" xfId="23573"/>
    <cellStyle name="Normal 5 19 3 5 2 2 2 2" xfId="23574"/>
    <cellStyle name="Normal 5 19 3 5 2 2 3" xfId="23575"/>
    <cellStyle name="Normal 5 19 3 5 2 2 4" xfId="23576"/>
    <cellStyle name="Normal 5 19 3 5 2 3" xfId="23577"/>
    <cellStyle name="Normal 5 19 3 5 2 3 2" xfId="23578"/>
    <cellStyle name="Normal 5 19 3 5 2 4" xfId="23579"/>
    <cellStyle name="Normal 5 19 3 5 2 5" xfId="23580"/>
    <cellStyle name="Normal 5 19 3 5 2 6" xfId="23581"/>
    <cellStyle name="Normal 5 19 3 5 3" xfId="23582"/>
    <cellStyle name="Normal 5 19 3 5 3 2" xfId="23583"/>
    <cellStyle name="Normal 5 19 3 5 3 2 2" xfId="23584"/>
    <cellStyle name="Normal 5 19 3 5 3 3" xfId="23585"/>
    <cellStyle name="Normal 5 19 3 5 3 4" xfId="23586"/>
    <cellStyle name="Normal 5 19 3 5 4" xfId="23587"/>
    <cellStyle name="Normal 5 19 3 5 4 2" xfId="23588"/>
    <cellStyle name="Normal 5 19 3 5 4 2 2" xfId="23589"/>
    <cellStyle name="Normal 5 19 3 5 4 3" xfId="23590"/>
    <cellStyle name="Normal 5 19 3 5 4 4" xfId="23591"/>
    <cellStyle name="Normal 5 19 3 5 5" xfId="23592"/>
    <cellStyle name="Normal 5 19 3 5 5 2" xfId="23593"/>
    <cellStyle name="Normal 5 19 3 5 6" xfId="23594"/>
    <cellStyle name="Normal 5 19 3 5 7" xfId="23595"/>
    <cellStyle name="Normal 5 19 3 5 8" xfId="23596"/>
    <cellStyle name="Normal 5 19 3 6" xfId="23597"/>
    <cellStyle name="Normal 5 19 3 6 2" xfId="23598"/>
    <cellStyle name="Normal 5 19 3 6 2 2" xfId="23599"/>
    <cellStyle name="Normal 5 19 3 6 2 2 2" xfId="23600"/>
    <cellStyle name="Normal 5 19 3 6 2 2 2 2" xfId="23601"/>
    <cellStyle name="Normal 5 19 3 6 2 2 3" xfId="23602"/>
    <cellStyle name="Normal 5 19 3 6 2 2 4" xfId="23603"/>
    <cellStyle name="Normal 5 19 3 6 2 3" xfId="23604"/>
    <cellStyle name="Normal 5 19 3 6 2 3 2" xfId="23605"/>
    <cellStyle name="Normal 5 19 3 6 2 4" xfId="23606"/>
    <cellStyle name="Normal 5 19 3 6 2 5" xfId="23607"/>
    <cellStyle name="Normal 5 19 3 6 2 6" xfId="23608"/>
    <cellStyle name="Normal 5 19 3 6 3" xfId="23609"/>
    <cellStyle name="Normal 5 19 3 6 3 2" xfId="23610"/>
    <cellStyle name="Normal 5 19 3 6 3 2 2" xfId="23611"/>
    <cellStyle name="Normal 5 19 3 6 3 3" xfId="23612"/>
    <cellStyle name="Normal 5 19 3 6 3 4" xfId="23613"/>
    <cellStyle name="Normal 5 19 3 6 4" xfId="23614"/>
    <cellStyle name="Normal 5 19 3 6 4 2" xfId="23615"/>
    <cellStyle name="Normal 5 19 3 6 4 2 2" xfId="23616"/>
    <cellStyle name="Normal 5 19 3 6 4 3" xfId="23617"/>
    <cellStyle name="Normal 5 19 3 6 4 4" xfId="23618"/>
    <cellStyle name="Normal 5 19 3 6 5" xfId="23619"/>
    <cellStyle name="Normal 5 19 3 6 5 2" xfId="23620"/>
    <cellStyle name="Normal 5 19 3 6 6" xfId="23621"/>
    <cellStyle name="Normal 5 19 3 6 7" xfId="23622"/>
    <cellStyle name="Normal 5 19 3 6 8" xfId="23623"/>
    <cellStyle name="Normal 5 19 3 7" xfId="23624"/>
    <cellStyle name="Normal 5 19 3 7 2" xfId="23625"/>
    <cellStyle name="Normal 5 19 3 7 2 2" xfId="23626"/>
    <cellStyle name="Normal 5 19 3 7 2 2 2" xfId="23627"/>
    <cellStyle name="Normal 5 19 3 7 2 3" xfId="23628"/>
    <cellStyle name="Normal 5 19 3 7 2 4" xfId="23629"/>
    <cellStyle name="Normal 5 19 3 7 3" xfId="23630"/>
    <cellStyle name="Normal 5 19 3 7 3 2" xfId="23631"/>
    <cellStyle name="Normal 5 19 3 7 4" xfId="23632"/>
    <cellStyle name="Normal 5 19 3 7 5" xfId="23633"/>
    <cellStyle name="Normal 5 19 3 7 6" xfId="23634"/>
    <cellStyle name="Normal 5 19 3 8" xfId="23635"/>
    <cellStyle name="Normal 5 19 3 8 2" xfId="23636"/>
    <cellStyle name="Normal 5 19 3 8 2 2" xfId="23637"/>
    <cellStyle name="Normal 5 19 3 8 2 2 2" xfId="23638"/>
    <cellStyle name="Normal 5 19 3 8 2 3" xfId="23639"/>
    <cellStyle name="Normal 5 19 3 8 2 4" xfId="23640"/>
    <cellStyle name="Normal 5 19 3 8 3" xfId="23641"/>
    <cellStyle name="Normal 5 19 3 8 3 2" xfId="23642"/>
    <cellStyle name="Normal 5 19 3 8 4" xfId="23643"/>
    <cellStyle name="Normal 5 19 3 8 5" xfId="23644"/>
    <cellStyle name="Normal 5 19 3 8 6" xfId="23645"/>
    <cellStyle name="Normal 5 19 3 9" xfId="23646"/>
    <cellStyle name="Normal 5 19 3 9 2" xfId="23647"/>
    <cellStyle name="Normal 5 19 3 9 2 2" xfId="23648"/>
    <cellStyle name="Normal 5 19 3 9 3" xfId="23649"/>
    <cellStyle name="Normal 5 19 3 9 4" xfId="23650"/>
    <cellStyle name="Normal 5 19 3 9 5" xfId="23651"/>
    <cellStyle name="Normal 5 19 4" xfId="23652"/>
    <cellStyle name="Normal 5 19 4 10" xfId="23653"/>
    <cellStyle name="Normal 5 19 4 10 2" xfId="23654"/>
    <cellStyle name="Normal 5 19 4 11" xfId="23655"/>
    <cellStyle name="Normal 5 19 4 12" xfId="23656"/>
    <cellStyle name="Normal 5 19 4 13" xfId="23657"/>
    <cellStyle name="Normal 5 19 4 2" xfId="23658"/>
    <cellStyle name="Normal 5 19 4 2 2" xfId="23659"/>
    <cellStyle name="Normal 5 19 4 2 2 2" xfId="23660"/>
    <cellStyle name="Normal 5 19 4 2 2 2 2" xfId="23661"/>
    <cellStyle name="Normal 5 19 4 2 2 2 2 2" xfId="23662"/>
    <cellStyle name="Normal 5 19 4 2 2 2 3" xfId="23663"/>
    <cellStyle name="Normal 5 19 4 2 2 2 4" xfId="23664"/>
    <cellStyle name="Normal 5 19 4 2 2 3" xfId="23665"/>
    <cellStyle name="Normal 5 19 4 2 2 3 2" xfId="23666"/>
    <cellStyle name="Normal 5 19 4 2 2 3 2 2" xfId="23667"/>
    <cellStyle name="Normal 5 19 4 2 2 3 3" xfId="23668"/>
    <cellStyle name="Normal 5 19 4 2 2 3 4" xfId="23669"/>
    <cellStyle name="Normal 5 19 4 2 2 4" xfId="23670"/>
    <cellStyle name="Normal 5 19 4 2 2 4 2" xfId="23671"/>
    <cellStyle name="Normal 5 19 4 2 2 5" xfId="23672"/>
    <cellStyle name="Normal 5 19 4 2 2 6" xfId="23673"/>
    <cellStyle name="Normal 5 19 4 2 2 7" xfId="23674"/>
    <cellStyle name="Normal 5 19 4 2 3" xfId="23675"/>
    <cellStyle name="Normal 5 19 4 2 3 2" xfId="23676"/>
    <cellStyle name="Normal 5 19 4 2 3 2 2" xfId="23677"/>
    <cellStyle name="Normal 5 19 4 2 3 3" xfId="23678"/>
    <cellStyle name="Normal 5 19 4 2 3 4" xfId="23679"/>
    <cellStyle name="Normal 5 19 4 2 4" xfId="23680"/>
    <cellStyle name="Normal 5 19 4 2 4 2" xfId="23681"/>
    <cellStyle name="Normal 5 19 4 2 4 2 2" xfId="23682"/>
    <cellStyle name="Normal 5 19 4 2 4 3" xfId="23683"/>
    <cellStyle name="Normal 5 19 4 2 4 4" xfId="23684"/>
    <cellStyle name="Normal 5 19 4 2 5" xfId="23685"/>
    <cellStyle name="Normal 5 19 4 2 5 2" xfId="23686"/>
    <cellStyle name="Normal 5 19 4 2 6" xfId="23687"/>
    <cellStyle name="Normal 5 19 4 2 7" xfId="23688"/>
    <cellStyle name="Normal 5 19 4 2 8" xfId="23689"/>
    <cellStyle name="Normal 5 19 4 3" xfId="23690"/>
    <cellStyle name="Normal 5 19 4 3 2" xfId="23691"/>
    <cellStyle name="Normal 5 19 4 3 2 2" xfId="23692"/>
    <cellStyle name="Normal 5 19 4 3 2 2 2" xfId="23693"/>
    <cellStyle name="Normal 5 19 4 3 2 2 2 2" xfId="23694"/>
    <cellStyle name="Normal 5 19 4 3 2 2 3" xfId="23695"/>
    <cellStyle name="Normal 5 19 4 3 2 2 4" xfId="23696"/>
    <cellStyle name="Normal 5 19 4 3 2 3" xfId="23697"/>
    <cellStyle name="Normal 5 19 4 3 2 3 2" xfId="23698"/>
    <cellStyle name="Normal 5 19 4 3 2 3 2 2" xfId="23699"/>
    <cellStyle name="Normal 5 19 4 3 2 3 3" xfId="23700"/>
    <cellStyle name="Normal 5 19 4 3 2 3 4" xfId="23701"/>
    <cellStyle name="Normal 5 19 4 3 2 4" xfId="23702"/>
    <cellStyle name="Normal 5 19 4 3 2 4 2" xfId="23703"/>
    <cellStyle name="Normal 5 19 4 3 2 5" xfId="23704"/>
    <cellStyle name="Normal 5 19 4 3 2 6" xfId="23705"/>
    <cellStyle name="Normal 5 19 4 3 2 7" xfId="23706"/>
    <cellStyle name="Normal 5 19 4 3 3" xfId="23707"/>
    <cellStyle name="Normal 5 19 4 3 3 2" xfId="23708"/>
    <cellStyle name="Normal 5 19 4 3 3 2 2" xfId="23709"/>
    <cellStyle name="Normal 5 19 4 3 3 3" xfId="23710"/>
    <cellStyle name="Normal 5 19 4 3 3 4" xfId="23711"/>
    <cellStyle name="Normal 5 19 4 3 4" xfId="23712"/>
    <cellStyle name="Normal 5 19 4 3 4 2" xfId="23713"/>
    <cellStyle name="Normal 5 19 4 3 4 2 2" xfId="23714"/>
    <cellStyle name="Normal 5 19 4 3 4 3" xfId="23715"/>
    <cellStyle name="Normal 5 19 4 3 4 4" xfId="23716"/>
    <cellStyle name="Normal 5 19 4 3 5" xfId="23717"/>
    <cellStyle name="Normal 5 19 4 3 5 2" xfId="23718"/>
    <cellStyle name="Normal 5 19 4 3 6" xfId="23719"/>
    <cellStyle name="Normal 5 19 4 3 7" xfId="23720"/>
    <cellStyle name="Normal 5 19 4 3 8" xfId="23721"/>
    <cellStyle name="Normal 5 19 4 4" xfId="23722"/>
    <cellStyle name="Normal 5 19 4 4 2" xfId="23723"/>
    <cellStyle name="Normal 5 19 4 4 2 2" xfId="23724"/>
    <cellStyle name="Normal 5 19 4 4 2 2 2" xfId="23725"/>
    <cellStyle name="Normal 5 19 4 4 2 2 2 2" xfId="23726"/>
    <cellStyle name="Normal 5 19 4 4 2 2 3" xfId="23727"/>
    <cellStyle name="Normal 5 19 4 4 2 2 4" xfId="23728"/>
    <cellStyle name="Normal 5 19 4 4 2 3" xfId="23729"/>
    <cellStyle name="Normal 5 19 4 4 2 3 2" xfId="23730"/>
    <cellStyle name="Normal 5 19 4 4 2 4" xfId="23731"/>
    <cellStyle name="Normal 5 19 4 4 2 5" xfId="23732"/>
    <cellStyle name="Normal 5 19 4 4 2 6" xfId="23733"/>
    <cellStyle name="Normal 5 19 4 4 3" xfId="23734"/>
    <cellStyle name="Normal 5 19 4 4 3 2" xfId="23735"/>
    <cellStyle name="Normal 5 19 4 4 3 2 2" xfId="23736"/>
    <cellStyle name="Normal 5 19 4 4 3 3" xfId="23737"/>
    <cellStyle name="Normal 5 19 4 4 3 4" xfId="23738"/>
    <cellStyle name="Normal 5 19 4 4 4" xfId="23739"/>
    <cellStyle name="Normal 5 19 4 4 4 2" xfId="23740"/>
    <cellStyle name="Normal 5 19 4 4 4 2 2" xfId="23741"/>
    <cellStyle name="Normal 5 19 4 4 4 3" xfId="23742"/>
    <cellStyle name="Normal 5 19 4 4 4 4" xfId="23743"/>
    <cellStyle name="Normal 5 19 4 4 5" xfId="23744"/>
    <cellStyle name="Normal 5 19 4 4 5 2" xfId="23745"/>
    <cellStyle name="Normal 5 19 4 4 6" xfId="23746"/>
    <cellStyle name="Normal 5 19 4 4 7" xfId="23747"/>
    <cellStyle name="Normal 5 19 4 4 8" xfId="23748"/>
    <cellStyle name="Normal 5 19 4 5" xfId="23749"/>
    <cellStyle name="Normal 5 19 4 5 2" xfId="23750"/>
    <cellStyle name="Normal 5 19 4 5 2 2" xfId="23751"/>
    <cellStyle name="Normal 5 19 4 5 2 2 2" xfId="23752"/>
    <cellStyle name="Normal 5 19 4 5 2 2 2 2" xfId="23753"/>
    <cellStyle name="Normal 5 19 4 5 2 2 3" xfId="23754"/>
    <cellStyle name="Normal 5 19 4 5 2 2 4" xfId="23755"/>
    <cellStyle name="Normal 5 19 4 5 2 3" xfId="23756"/>
    <cellStyle name="Normal 5 19 4 5 2 3 2" xfId="23757"/>
    <cellStyle name="Normal 5 19 4 5 2 4" xfId="23758"/>
    <cellStyle name="Normal 5 19 4 5 2 5" xfId="23759"/>
    <cellStyle name="Normal 5 19 4 5 2 6" xfId="23760"/>
    <cellStyle name="Normal 5 19 4 5 3" xfId="23761"/>
    <cellStyle name="Normal 5 19 4 5 3 2" xfId="23762"/>
    <cellStyle name="Normal 5 19 4 5 3 2 2" xfId="23763"/>
    <cellStyle name="Normal 5 19 4 5 3 3" xfId="23764"/>
    <cellStyle name="Normal 5 19 4 5 3 4" xfId="23765"/>
    <cellStyle name="Normal 5 19 4 5 4" xfId="23766"/>
    <cellStyle name="Normal 5 19 4 5 4 2" xfId="23767"/>
    <cellStyle name="Normal 5 19 4 5 4 2 2" xfId="23768"/>
    <cellStyle name="Normal 5 19 4 5 4 3" xfId="23769"/>
    <cellStyle name="Normal 5 19 4 5 4 4" xfId="23770"/>
    <cellStyle name="Normal 5 19 4 5 5" xfId="23771"/>
    <cellStyle name="Normal 5 19 4 5 5 2" xfId="23772"/>
    <cellStyle name="Normal 5 19 4 5 6" xfId="23773"/>
    <cellStyle name="Normal 5 19 4 5 7" xfId="23774"/>
    <cellStyle name="Normal 5 19 4 5 8" xfId="23775"/>
    <cellStyle name="Normal 5 19 4 6" xfId="23776"/>
    <cellStyle name="Normal 5 19 4 6 2" xfId="23777"/>
    <cellStyle name="Normal 5 19 4 6 2 2" xfId="23778"/>
    <cellStyle name="Normal 5 19 4 6 2 2 2" xfId="23779"/>
    <cellStyle name="Normal 5 19 4 6 2 3" xfId="23780"/>
    <cellStyle name="Normal 5 19 4 6 2 4" xfId="23781"/>
    <cellStyle name="Normal 5 19 4 6 3" xfId="23782"/>
    <cellStyle name="Normal 5 19 4 6 3 2" xfId="23783"/>
    <cellStyle name="Normal 5 19 4 6 4" xfId="23784"/>
    <cellStyle name="Normal 5 19 4 6 5" xfId="23785"/>
    <cellStyle name="Normal 5 19 4 6 6" xfId="23786"/>
    <cellStyle name="Normal 5 19 4 7" xfId="23787"/>
    <cellStyle name="Normal 5 19 4 7 2" xfId="23788"/>
    <cellStyle name="Normal 5 19 4 7 2 2" xfId="23789"/>
    <cellStyle name="Normal 5 19 4 7 2 2 2" xfId="23790"/>
    <cellStyle name="Normal 5 19 4 7 2 3" xfId="23791"/>
    <cellStyle name="Normal 5 19 4 7 2 4" xfId="23792"/>
    <cellStyle name="Normal 5 19 4 7 3" xfId="23793"/>
    <cellStyle name="Normal 5 19 4 7 3 2" xfId="23794"/>
    <cellStyle name="Normal 5 19 4 7 4" xfId="23795"/>
    <cellStyle name="Normal 5 19 4 7 5" xfId="23796"/>
    <cellStyle name="Normal 5 19 4 7 6" xfId="23797"/>
    <cellStyle name="Normal 5 19 4 8" xfId="23798"/>
    <cellStyle name="Normal 5 19 4 8 2" xfId="23799"/>
    <cellStyle name="Normal 5 19 4 8 2 2" xfId="23800"/>
    <cellStyle name="Normal 5 19 4 8 3" xfId="23801"/>
    <cellStyle name="Normal 5 19 4 8 4" xfId="23802"/>
    <cellStyle name="Normal 5 19 4 8 5" xfId="23803"/>
    <cellStyle name="Normal 5 19 4 9" xfId="23804"/>
    <cellStyle name="Normal 5 19 4 9 2" xfId="23805"/>
    <cellStyle name="Normal 5 19 4 9 2 2" xfId="23806"/>
    <cellStyle name="Normal 5 19 4 9 3" xfId="23807"/>
    <cellStyle name="Normal 5 19 4 9 4" xfId="23808"/>
    <cellStyle name="Normal 5 19 5" xfId="23809"/>
    <cellStyle name="Normal 5 19 5 2" xfId="23810"/>
    <cellStyle name="Normal 5 19 5 2 2" xfId="23811"/>
    <cellStyle name="Normal 5 19 5 2 2 2" xfId="23812"/>
    <cellStyle name="Normal 5 19 5 2 2 2 2" xfId="23813"/>
    <cellStyle name="Normal 5 19 5 2 2 3" xfId="23814"/>
    <cellStyle name="Normal 5 19 5 2 2 4" xfId="23815"/>
    <cellStyle name="Normal 5 19 5 2 3" xfId="23816"/>
    <cellStyle name="Normal 5 19 5 2 3 2" xfId="23817"/>
    <cellStyle name="Normal 5 19 5 2 3 2 2" xfId="23818"/>
    <cellStyle name="Normal 5 19 5 2 3 3" xfId="23819"/>
    <cellStyle name="Normal 5 19 5 2 3 4" xfId="23820"/>
    <cellStyle name="Normal 5 19 5 2 4" xfId="23821"/>
    <cellStyle name="Normal 5 19 5 2 4 2" xfId="23822"/>
    <cellStyle name="Normal 5 19 5 2 5" xfId="23823"/>
    <cellStyle name="Normal 5 19 5 2 6" xfId="23824"/>
    <cellStyle name="Normal 5 19 5 2 7" xfId="23825"/>
    <cellStyle name="Normal 5 19 5 3" xfId="23826"/>
    <cellStyle name="Normal 5 19 5 3 2" xfId="23827"/>
    <cellStyle name="Normal 5 19 5 3 2 2" xfId="23828"/>
    <cellStyle name="Normal 5 19 5 3 3" xfId="23829"/>
    <cellStyle name="Normal 5 19 5 3 4" xfId="23830"/>
    <cellStyle name="Normal 5 19 5 4" xfId="23831"/>
    <cellStyle name="Normal 5 19 5 4 2" xfId="23832"/>
    <cellStyle name="Normal 5 19 5 4 2 2" xfId="23833"/>
    <cellStyle name="Normal 5 19 5 4 3" xfId="23834"/>
    <cellStyle name="Normal 5 19 5 4 4" xfId="23835"/>
    <cellStyle name="Normal 5 19 5 5" xfId="23836"/>
    <cellStyle name="Normal 5 19 5 5 2" xfId="23837"/>
    <cellStyle name="Normal 5 19 5 6" xfId="23838"/>
    <cellStyle name="Normal 5 19 5 7" xfId="23839"/>
    <cellStyle name="Normal 5 19 5 8" xfId="23840"/>
    <cellStyle name="Normal 5 19 6" xfId="23841"/>
    <cellStyle name="Normal 5 19 6 2" xfId="23842"/>
    <cellStyle name="Normal 5 19 6 2 2" xfId="23843"/>
    <cellStyle name="Normal 5 19 6 2 2 2" xfId="23844"/>
    <cellStyle name="Normal 5 19 6 2 2 2 2" xfId="23845"/>
    <cellStyle name="Normal 5 19 6 2 2 3" xfId="23846"/>
    <cellStyle name="Normal 5 19 6 2 2 4" xfId="23847"/>
    <cellStyle name="Normal 5 19 6 2 3" xfId="23848"/>
    <cellStyle name="Normal 5 19 6 2 3 2" xfId="23849"/>
    <cellStyle name="Normal 5 19 6 2 3 2 2" xfId="23850"/>
    <cellStyle name="Normal 5 19 6 2 3 3" xfId="23851"/>
    <cellStyle name="Normal 5 19 6 2 3 4" xfId="23852"/>
    <cellStyle name="Normal 5 19 6 2 4" xfId="23853"/>
    <cellStyle name="Normal 5 19 6 2 4 2" xfId="23854"/>
    <cellStyle name="Normal 5 19 6 2 5" xfId="23855"/>
    <cellStyle name="Normal 5 19 6 2 6" xfId="23856"/>
    <cellStyle name="Normal 5 19 6 2 7" xfId="23857"/>
    <cellStyle name="Normal 5 19 6 3" xfId="23858"/>
    <cellStyle name="Normal 5 19 6 3 2" xfId="23859"/>
    <cellStyle name="Normal 5 19 6 3 2 2" xfId="23860"/>
    <cellStyle name="Normal 5 19 6 3 3" xfId="23861"/>
    <cellStyle name="Normal 5 19 6 3 4" xfId="23862"/>
    <cellStyle name="Normal 5 19 6 4" xfId="23863"/>
    <cellStyle name="Normal 5 19 6 4 2" xfId="23864"/>
    <cellStyle name="Normal 5 19 6 4 2 2" xfId="23865"/>
    <cellStyle name="Normal 5 19 6 4 3" xfId="23866"/>
    <cellStyle name="Normal 5 19 6 4 4" xfId="23867"/>
    <cellStyle name="Normal 5 19 6 5" xfId="23868"/>
    <cellStyle name="Normal 5 19 6 5 2" xfId="23869"/>
    <cellStyle name="Normal 5 19 6 6" xfId="23870"/>
    <cellStyle name="Normal 5 19 6 7" xfId="23871"/>
    <cellStyle name="Normal 5 19 6 8" xfId="23872"/>
    <cellStyle name="Normal 5 19 7" xfId="23873"/>
    <cellStyle name="Normal 5 19 7 2" xfId="23874"/>
    <cellStyle name="Normal 5 19 7 2 2" xfId="23875"/>
    <cellStyle name="Normal 5 19 7 2 2 2" xfId="23876"/>
    <cellStyle name="Normal 5 19 7 2 2 2 2" xfId="23877"/>
    <cellStyle name="Normal 5 19 7 2 2 3" xfId="23878"/>
    <cellStyle name="Normal 5 19 7 2 2 4" xfId="23879"/>
    <cellStyle name="Normal 5 19 7 2 3" xfId="23880"/>
    <cellStyle name="Normal 5 19 7 2 3 2" xfId="23881"/>
    <cellStyle name="Normal 5 19 7 2 4" xfId="23882"/>
    <cellStyle name="Normal 5 19 7 2 5" xfId="23883"/>
    <cellStyle name="Normal 5 19 7 2 6" xfId="23884"/>
    <cellStyle name="Normal 5 19 7 3" xfId="23885"/>
    <cellStyle name="Normal 5 19 7 3 2" xfId="23886"/>
    <cellStyle name="Normal 5 19 7 3 2 2" xfId="23887"/>
    <cellStyle name="Normal 5 19 7 3 3" xfId="23888"/>
    <cellStyle name="Normal 5 19 7 3 4" xfId="23889"/>
    <cellStyle name="Normal 5 19 7 4" xfId="23890"/>
    <cellStyle name="Normal 5 19 7 4 2" xfId="23891"/>
    <cellStyle name="Normal 5 19 7 4 2 2" xfId="23892"/>
    <cellStyle name="Normal 5 19 7 4 3" xfId="23893"/>
    <cellStyle name="Normal 5 19 7 4 4" xfId="23894"/>
    <cellStyle name="Normal 5 19 7 5" xfId="23895"/>
    <cellStyle name="Normal 5 19 7 5 2" xfId="23896"/>
    <cellStyle name="Normal 5 19 7 6" xfId="23897"/>
    <cellStyle name="Normal 5 19 7 7" xfId="23898"/>
    <cellStyle name="Normal 5 19 7 8" xfId="23899"/>
    <cellStyle name="Normal 5 19 8" xfId="23900"/>
    <cellStyle name="Normal 5 19 8 2" xfId="23901"/>
    <cellStyle name="Normal 5 19 8 2 2" xfId="23902"/>
    <cellStyle name="Normal 5 19 8 2 2 2" xfId="23903"/>
    <cellStyle name="Normal 5 19 8 2 2 2 2" xfId="23904"/>
    <cellStyle name="Normal 5 19 8 2 2 3" xfId="23905"/>
    <cellStyle name="Normal 5 19 8 2 2 4" xfId="23906"/>
    <cellStyle name="Normal 5 19 8 2 3" xfId="23907"/>
    <cellStyle name="Normal 5 19 8 2 3 2" xfId="23908"/>
    <cellStyle name="Normal 5 19 8 2 4" xfId="23909"/>
    <cellStyle name="Normal 5 19 8 2 5" xfId="23910"/>
    <cellStyle name="Normal 5 19 8 2 6" xfId="23911"/>
    <cellStyle name="Normal 5 19 8 3" xfId="23912"/>
    <cellStyle name="Normal 5 19 8 3 2" xfId="23913"/>
    <cellStyle name="Normal 5 19 8 3 2 2" xfId="23914"/>
    <cellStyle name="Normal 5 19 8 3 3" xfId="23915"/>
    <cellStyle name="Normal 5 19 8 3 4" xfId="23916"/>
    <cellStyle name="Normal 5 19 8 4" xfId="23917"/>
    <cellStyle name="Normal 5 19 8 4 2" xfId="23918"/>
    <cellStyle name="Normal 5 19 8 4 2 2" xfId="23919"/>
    <cellStyle name="Normal 5 19 8 4 3" xfId="23920"/>
    <cellStyle name="Normal 5 19 8 4 4" xfId="23921"/>
    <cellStyle name="Normal 5 19 8 5" xfId="23922"/>
    <cellStyle name="Normal 5 19 8 5 2" xfId="23923"/>
    <cellStyle name="Normal 5 19 8 6" xfId="23924"/>
    <cellStyle name="Normal 5 19 8 7" xfId="23925"/>
    <cellStyle name="Normal 5 19 8 8" xfId="23926"/>
    <cellStyle name="Normal 5 19 9" xfId="23927"/>
    <cellStyle name="Normal 5 19 9 2" xfId="23928"/>
    <cellStyle name="Normal 5 19 9 2 2" xfId="23929"/>
    <cellStyle name="Normal 5 19 9 2 2 2" xfId="23930"/>
    <cellStyle name="Normal 5 19 9 2 3" xfId="23931"/>
    <cellStyle name="Normal 5 19 9 2 4" xfId="23932"/>
    <cellStyle name="Normal 5 19 9 3" xfId="23933"/>
    <cellStyle name="Normal 5 19 9 3 2" xfId="23934"/>
    <cellStyle name="Normal 5 19 9 4" xfId="23935"/>
    <cellStyle name="Normal 5 19 9 5" xfId="23936"/>
    <cellStyle name="Normal 5 19 9 6" xfId="23937"/>
    <cellStyle name="Normal 5 2" xfId="23938"/>
    <cellStyle name="Normal 5 2 10" xfId="23939"/>
    <cellStyle name="Normal 5 2 10 2" xfId="23940"/>
    <cellStyle name="Normal 5 2 10 2 2" xfId="23941"/>
    <cellStyle name="Normal 5 2 10 2 2 2" xfId="23942"/>
    <cellStyle name="Normal 5 2 10 2 3" xfId="23943"/>
    <cellStyle name="Normal 5 2 10 2 4" xfId="23944"/>
    <cellStyle name="Normal 5 2 10 3" xfId="23945"/>
    <cellStyle name="Normal 5 2 10 3 2" xfId="23946"/>
    <cellStyle name="Normal 5 2 10 4" xfId="23947"/>
    <cellStyle name="Normal 5 2 10 5" xfId="23948"/>
    <cellStyle name="Normal 5 2 10 6" xfId="23949"/>
    <cellStyle name="Normal 5 2 11" xfId="23950"/>
    <cellStyle name="Normal 5 2 11 2" xfId="23951"/>
    <cellStyle name="Normal 5 2 11 2 2" xfId="23952"/>
    <cellStyle name="Normal 5 2 11 3" xfId="23953"/>
    <cellStyle name="Normal 5 2 11 4" xfId="23954"/>
    <cellStyle name="Normal 5 2 11 5" xfId="23955"/>
    <cellStyle name="Normal 5 2 12" xfId="23956"/>
    <cellStyle name="Normal 5 2 12 2" xfId="23957"/>
    <cellStyle name="Normal 5 2 12 2 2" xfId="23958"/>
    <cellStyle name="Normal 5 2 12 3" xfId="23959"/>
    <cellStyle name="Normal 5 2 12 4" xfId="23960"/>
    <cellStyle name="Normal 5 2 13" xfId="23961"/>
    <cellStyle name="Normal 5 2 13 2" xfId="23962"/>
    <cellStyle name="Normal 5 2 14" xfId="23963"/>
    <cellStyle name="Normal 5 2 15" xfId="23964"/>
    <cellStyle name="Normal 5 2 16" xfId="23965"/>
    <cellStyle name="Normal 5 2 17" xfId="23966"/>
    <cellStyle name="Normal 5 2 18" xfId="23967"/>
    <cellStyle name="Normal 5 2 2" xfId="23968"/>
    <cellStyle name="Normal 5 2 2 10" xfId="23969"/>
    <cellStyle name="Normal 5 2 2 10 2" xfId="23970"/>
    <cellStyle name="Normal 5 2 2 10 2 2" xfId="23971"/>
    <cellStyle name="Normal 5 2 2 10 3" xfId="23972"/>
    <cellStyle name="Normal 5 2 2 10 4" xfId="23973"/>
    <cellStyle name="Normal 5 2 2 11" xfId="23974"/>
    <cellStyle name="Normal 5 2 2 11 2" xfId="23975"/>
    <cellStyle name="Normal 5 2 2 12" xfId="23976"/>
    <cellStyle name="Normal 5 2 2 13" xfId="23977"/>
    <cellStyle name="Normal 5 2 2 14" xfId="23978"/>
    <cellStyle name="Normal 5 2 2 15" xfId="23979"/>
    <cellStyle name="Normal 5 2 2 16" xfId="23980"/>
    <cellStyle name="Normal 5 2 2 2" xfId="23981"/>
    <cellStyle name="Normal 5 2 2 2 10" xfId="23982"/>
    <cellStyle name="Normal 5 2 2 2 2" xfId="23983"/>
    <cellStyle name="Normal 5 2 2 2 2 2" xfId="23984"/>
    <cellStyle name="Normal 5 2 2 2 2 2 2" xfId="23985"/>
    <cellStyle name="Normal 5 2 2 2 2 2 2 2" xfId="23986"/>
    <cellStyle name="Normal 5 2 2 2 2 2 3" xfId="23987"/>
    <cellStyle name="Normal 5 2 2 2 2 2 4" xfId="23988"/>
    <cellStyle name="Normal 5 2 2 2 2 3" xfId="23989"/>
    <cellStyle name="Normal 5 2 2 2 2 3 2" xfId="23990"/>
    <cellStyle name="Normal 5 2 2 2 2 3 2 2" xfId="23991"/>
    <cellStyle name="Normal 5 2 2 2 2 3 3" xfId="23992"/>
    <cellStyle name="Normal 5 2 2 2 2 3 4" xfId="23993"/>
    <cellStyle name="Normal 5 2 2 2 2 4" xfId="23994"/>
    <cellStyle name="Normal 5 2 2 2 2 4 2" xfId="23995"/>
    <cellStyle name="Normal 5 2 2 2 2 5" xfId="23996"/>
    <cellStyle name="Normal 5 2 2 2 2 6" xfId="23997"/>
    <cellStyle name="Normal 5 2 2 2 2 7" xfId="23998"/>
    <cellStyle name="Normal 5 2 2 2 3" xfId="23999"/>
    <cellStyle name="Normal 5 2 2 2 3 2" xfId="24000"/>
    <cellStyle name="Normal 5 2 2 2 3 2 2" xfId="24001"/>
    <cellStyle name="Normal 5 2 2 2 3 3" xfId="24002"/>
    <cellStyle name="Normal 5 2 2 2 3 4" xfId="24003"/>
    <cellStyle name="Normal 5 2 2 2 4" xfId="24004"/>
    <cellStyle name="Normal 5 2 2 2 4 2" xfId="24005"/>
    <cellStyle name="Normal 5 2 2 2 4 2 2" xfId="24006"/>
    <cellStyle name="Normal 5 2 2 2 4 3" xfId="24007"/>
    <cellStyle name="Normal 5 2 2 2 4 4" xfId="24008"/>
    <cellStyle name="Normal 5 2 2 2 5" xfId="24009"/>
    <cellStyle name="Normal 5 2 2 2 5 2" xfId="24010"/>
    <cellStyle name="Normal 5 2 2 2 5 2 2" xfId="24011"/>
    <cellStyle name="Normal 5 2 2 2 5 3" xfId="24012"/>
    <cellStyle name="Normal 5 2 2 2 5 4" xfId="24013"/>
    <cellStyle name="Normal 5 2 2 2 6" xfId="24014"/>
    <cellStyle name="Normal 5 2 2 2 6 2" xfId="24015"/>
    <cellStyle name="Normal 5 2 2 2 6 2 2" xfId="24016"/>
    <cellStyle name="Normal 5 2 2 2 6 3" xfId="24017"/>
    <cellStyle name="Normal 5 2 2 2 6 4" xfId="24018"/>
    <cellStyle name="Normal 5 2 2 2 7" xfId="24019"/>
    <cellStyle name="Normal 5 2 2 2 7 2" xfId="24020"/>
    <cellStyle name="Normal 5 2 2 2 8" xfId="24021"/>
    <cellStyle name="Normal 5 2 2 2 9" xfId="24022"/>
    <cellStyle name="Normal 5 2 2 3" xfId="24023"/>
    <cellStyle name="Normal 5 2 2 3 2" xfId="24024"/>
    <cellStyle name="Normal 5 2 2 3 2 2" xfId="24025"/>
    <cellStyle name="Normal 5 2 2 3 2 2 2" xfId="24026"/>
    <cellStyle name="Normal 5 2 2 3 2 2 2 2" xfId="24027"/>
    <cellStyle name="Normal 5 2 2 3 2 2 3" xfId="24028"/>
    <cellStyle name="Normal 5 2 2 3 2 2 4" xfId="24029"/>
    <cellStyle name="Normal 5 2 2 3 2 3" xfId="24030"/>
    <cellStyle name="Normal 5 2 2 3 2 3 2" xfId="24031"/>
    <cellStyle name="Normal 5 2 2 3 2 3 2 2" xfId="24032"/>
    <cellStyle name="Normal 5 2 2 3 2 3 3" xfId="24033"/>
    <cellStyle name="Normal 5 2 2 3 2 3 4" xfId="24034"/>
    <cellStyle name="Normal 5 2 2 3 2 4" xfId="24035"/>
    <cellStyle name="Normal 5 2 2 3 2 4 2" xfId="24036"/>
    <cellStyle name="Normal 5 2 2 3 2 5" xfId="24037"/>
    <cellStyle name="Normal 5 2 2 3 2 6" xfId="24038"/>
    <cellStyle name="Normal 5 2 2 3 2 7" xfId="24039"/>
    <cellStyle name="Normal 5 2 2 3 3" xfId="24040"/>
    <cellStyle name="Normal 5 2 2 3 3 2" xfId="24041"/>
    <cellStyle name="Normal 5 2 2 3 3 2 2" xfId="24042"/>
    <cellStyle name="Normal 5 2 2 3 3 3" xfId="24043"/>
    <cellStyle name="Normal 5 2 2 3 3 4" xfId="24044"/>
    <cellStyle name="Normal 5 2 2 3 4" xfId="24045"/>
    <cellStyle name="Normal 5 2 2 3 4 2" xfId="24046"/>
    <cellStyle name="Normal 5 2 2 3 4 2 2" xfId="24047"/>
    <cellStyle name="Normal 5 2 2 3 4 3" xfId="24048"/>
    <cellStyle name="Normal 5 2 2 3 4 4" xfId="24049"/>
    <cellStyle name="Normal 5 2 2 3 5" xfId="24050"/>
    <cellStyle name="Normal 5 2 2 3 5 2" xfId="24051"/>
    <cellStyle name="Normal 5 2 2 3 6" xfId="24052"/>
    <cellStyle name="Normal 5 2 2 3 7" xfId="24053"/>
    <cellStyle name="Normal 5 2 2 3 8" xfId="24054"/>
    <cellStyle name="Normal 5 2 2 4" xfId="24055"/>
    <cellStyle name="Normal 5 2 2 4 2" xfId="24056"/>
    <cellStyle name="Normal 5 2 2 4 2 2" xfId="24057"/>
    <cellStyle name="Normal 5 2 2 4 2 2 2" xfId="24058"/>
    <cellStyle name="Normal 5 2 2 4 2 2 2 2" xfId="24059"/>
    <cellStyle name="Normal 5 2 2 4 2 2 3" xfId="24060"/>
    <cellStyle name="Normal 5 2 2 4 2 2 4" xfId="24061"/>
    <cellStyle name="Normal 5 2 2 4 2 3" xfId="24062"/>
    <cellStyle name="Normal 5 2 2 4 2 3 2" xfId="24063"/>
    <cellStyle name="Normal 5 2 2 4 2 3 2 2" xfId="24064"/>
    <cellStyle name="Normal 5 2 2 4 2 3 3" xfId="24065"/>
    <cellStyle name="Normal 5 2 2 4 2 3 4" xfId="24066"/>
    <cellStyle name="Normal 5 2 2 4 2 4" xfId="24067"/>
    <cellStyle name="Normal 5 2 2 4 2 4 2" xfId="24068"/>
    <cellStyle name="Normal 5 2 2 4 2 5" xfId="24069"/>
    <cellStyle name="Normal 5 2 2 4 2 6" xfId="24070"/>
    <cellStyle name="Normal 5 2 2 4 2 7" xfId="24071"/>
    <cellStyle name="Normal 5 2 2 4 3" xfId="24072"/>
    <cellStyle name="Normal 5 2 2 4 3 2" xfId="24073"/>
    <cellStyle name="Normal 5 2 2 4 3 2 2" xfId="24074"/>
    <cellStyle name="Normal 5 2 2 4 3 3" xfId="24075"/>
    <cellStyle name="Normal 5 2 2 4 3 4" xfId="24076"/>
    <cellStyle name="Normal 5 2 2 4 4" xfId="24077"/>
    <cellStyle name="Normal 5 2 2 4 4 2" xfId="24078"/>
    <cellStyle name="Normal 5 2 2 4 4 2 2" xfId="24079"/>
    <cellStyle name="Normal 5 2 2 4 4 3" xfId="24080"/>
    <cellStyle name="Normal 5 2 2 4 4 4" xfId="24081"/>
    <cellStyle name="Normal 5 2 2 4 5" xfId="24082"/>
    <cellStyle name="Normal 5 2 2 4 5 2" xfId="24083"/>
    <cellStyle name="Normal 5 2 2 4 6" xfId="24084"/>
    <cellStyle name="Normal 5 2 2 4 7" xfId="24085"/>
    <cellStyle name="Normal 5 2 2 4 8" xfId="24086"/>
    <cellStyle name="Normal 5 2 2 5" xfId="24087"/>
    <cellStyle name="Normal 5 2 2 5 2" xfId="24088"/>
    <cellStyle name="Normal 5 2 2 5 2 2" xfId="24089"/>
    <cellStyle name="Normal 5 2 2 5 2 2 2" xfId="24090"/>
    <cellStyle name="Normal 5 2 2 5 2 2 2 2" xfId="24091"/>
    <cellStyle name="Normal 5 2 2 5 2 2 3" xfId="24092"/>
    <cellStyle name="Normal 5 2 2 5 2 2 4" xfId="24093"/>
    <cellStyle name="Normal 5 2 2 5 2 3" xfId="24094"/>
    <cellStyle name="Normal 5 2 2 5 2 3 2" xfId="24095"/>
    <cellStyle name="Normal 5 2 2 5 2 4" xfId="24096"/>
    <cellStyle name="Normal 5 2 2 5 2 5" xfId="24097"/>
    <cellStyle name="Normal 5 2 2 5 2 6" xfId="24098"/>
    <cellStyle name="Normal 5 2 2 5 3" xfId="24099"/>
    <cellStyle name="Normal 5 2 2 5 3 2" xfId="24100"/>
    <cellStyle name="Normal 5 2 2 5 3 2 2" xfId="24101"/>
    <cellStyle name="Normal 5 2 2 5 3 3" xfId="24102"/>
    <cellStyle name="Normal 5 2 2 5 3 4" xfId="24103"/>
    <cellStyle name="Normal 5 2 2 5 4" xfId="24104"/>
    <cellStyle name="Normal 5 2 2 5 4 2" xfId="24105"/>
    <cellStyle name="Normal 5 2 2 5 4 2 2" xfId="24106"/>
    <cellStyle name="Normal 5 2 2 5 4 3" xfId="24107"/>
    <cellStyle name="Normal 5 2 2 5 4 4" xfId="24108"/>
    <cellStyle name="Normal 5 2 2 5 5" xfId="24109"/>
    <cellStyle name="Normal 5 2 2 5 5 2" xfId="24110"/>
    <cellStyle name="Normal 5 2 2 5 6" xfId="24111"/>
    <cellStyle name="Normal 5 2 2 5 7" xfId="24112"/>
    <cellStyle name="Normal 5 2 2 5 8" xfId="24113"/>
    <cellStyle name="Normal 5 2 2 6" xfId="24114"/>
    <cellStyle name="Normal 5 2 2 6 2" xfId="24115"/>
    <cellStyle name="Normal 5 2 2 6 2 2" xfId="24116"/>
    <cellStyle name="Normal 5 2 2 6 2 2 2" xfId="24117"/>
    <cellStyle name="Normal 5 2 2 6 2 2 2 2" xfId="24118"/>
    <cellStyle name="Normal 5 2 2 6 2 2 3" xfId="24119"/>
    <cellStyle name="Normal 5 2 2 6 2 2 4" xfId="24120"/>
    <cellStyle name="Normal 5 2 2 6 2 3" xfId="24121"/>
    <cellStyle name="Normal 5 2 2 6 2 3 2" xfId="24122"/>
    <cellStyle name="Normal 5 2 2 6 2 4" xfId="24123"/>
    <cellStyle name="Normal 5 2 2 6 2 5" xfId="24124"/>
    <cellStyle name="Normal 5 2 2 6 2 6" xfId="24125"/>
    <cellStyle name="Normal 5 2 2 6 3" xfId="24126"/>
    <cellStyle name="Normal 5 2 2 6 3 2" xfId="24127"/>
    <cellStyle name="Normal 5 2 2 6 3 2 2" xfId="24128"/>
    <cellStyle name="Normal 5 2 2 6 3 3" xfId="24129"/>
    <cellStyle name="Normal 5 2 2 6 3 4" xfId="24130"/>
    <cellStyle name="Normal 5 2 2 6 4" xfId="24131"/>
    <cellStyle name="Normal 5 2 2 6 4 2" xfId="24132"/>
    <cellStyle name="Normal 5 2 2 6 4 2 2" xfId="24133"/>
    <cellStyle name="Normal 5 2 2 6 4 3" xfId="24134"/>
    <cellStyle name="Normal 5 2 2 6 4 4" xfId="24135"/>
    <cellStyle name="Normal 5 2 2 6 5" xfId="24136"/>
    <cellStyle name="Normal 5 2 2 6 5 2" xfId="24137"/>
    <cellStyle name="Normal 5 2 2 6 6" xfId="24138"/>
    <cellStyle name="Normal 5 2 2 6 7" xfId="24139"/>
    <cellStyle name="Normal 5 2 2 6 8" xfId="24140"/>
    <cellStyle name="Normal 5 2 2 7" xfId="24141"/>
    <cellStyle name="Normal 5 2 2 7 2" xfId="24142"/>
    <cellStyle name="Normal 5 2 2 7 2 2" xfId="24143"/>
    <cellStyle name="Normal 5 2 2 7 2 2 2" xfId="24144"/>
    <cellStyle name="Normal 5 2 2 7 2 3" xfId="24145"/>
    <cellStyle name="Normal 5 2 2 7 2 4" xfId="24146"/>
    <cellStyle name="Normal 5 2 2 7 3" xfId="24147"/>
    <cellStyle name="Normal 5 2 2 7 3 2" xfId="24148"/>
    <cellStyle name="Normal 5 2 2 7 4" xfId="24149"/>
    <cellStyle name="Normal 5 2 2 7 5" xfId="24150"/>
    <cellStyle name="Normal 5 2 2 7 6" xfId="24151"/>
    <cellStyle name="Normal 5 2 2 8" xfId="24152"/>
    <cellStyle name="Normal 5 2 2 8 2" xfId="24153"/>
    <cellStyle name="Normal 5 2 2 8 2 2" xfId="24154"/>
    <cellStyle name="Normal 5 2 2 8 2 2 2" xfId="24155"/>
    <cellStyle name="Normal 5 2 2 8 2 3" xfId="24156"/>
    <cellStyle name="Normal 5 2 2 8 2 4" xfId="24157"/>
    <cellStyle name="Normal 5 2 2 8 3" xfId="24158"/>
    <cellStyle name="Normal 5 2 2 8 3 2" xfId="24159"/>
    <cellStyle name="Normal 5 2 2 8 4" xfId="24160"/>
    <cellStyle name="Normal 5 2 2 8 5" xfId="24161"/>
    <cellStyle name="Normal 5 2 2 8 6" xfId="24162"/>
    <cellStyle name="Normal 5 2 2 9" xfId="24163"/>
    <cellStyle name="Normal 5 2 2 9 2" xfId="24164"/>
    <cellStyle name="Normal 5 2 2 9 2 2" xfId="24165"/>
    <cellStyle name="Normal 5 2 2 9 3" xfId="24166"/>
    <cellStyle name="Normal 5 2 2 9 4" xfId="24167"/>
    <cellStyle name="Normal 5 2 2 9 5" xfId="24168"/>
    <cellStyle name="Normal 5 2 3" xfId="24169"/>
    <cellStyle name="Normal 5 2 3 10" xfId="24170"/>
    <cellStyle name="Normal 5 2 3 10 2" xfId="24171"/>
    <cellStyle name="Normal 5 2 3 10 2 2" xfId="24172"/>
    <cellStyle name="Normal 5 2 3 10 3" xfId="24173"/>
    <cellStyle name="Normal 5 2 3 10 4" xfId="24174"/>
    <cellStyle name="Normal 5 2 3 11" xfId="24175"/>
    <cellStyle name="Normal 5 2 3 11 2" xfId="24176"/>
    <cellStyle name="Normal 5 2 3 12" xfId="24177"/>
    <cellStyle name="Normal 5 2 3 13" xfId="24178"/>
    <cellStyle name="Normal 5 2 3 14" xfId="24179"/>
    <cellStyle name="Normal 5 2 3 2" xfId="24180"/>
    <cellStyle name="Normal 5 2 3 2 10" xfId="24181"/>
    <cellStyle name="Normal 5 2 3 2 2" xfId="24182"/>
    <cellStyle name="Normal 5 2 3 2 2 2" xfId="24183"/>
    <cellStyle name="Normal 5 2 3 2 2 2 2" xfId="24184"/>
    <cellStyle name="Normal 5 2 3 2 2 2 2 2" xfId="24185"/>
    <cellStyle name="Normal 5 2 3 2 2 2 3" xfId="24186"/>
    <cellStyle name="Normal 5 2 3 2 2 2 4" xfId="24187"/>
    <cellStyle name="Normal 5 2 3 2 2 3" xfId="24188"/>
    <cellStyle name="Normal 5 2 3 2 2 3 2" xfId="24189"/>
    <cellStyle name="Normal 5 2 3 2 2 3 2 2" xfId="24190"/>
    <cellStyle name="Normal 5 2 3 2 2 3 3" xfId="24191"/>
    <cellStyle name="Normal 5 2 3 2 2 3 4" xfId="24192"/>
    <cellStyle name="Normal 5 2 3 2 2 4" xfId="24193"/>
    <cellStyle name="Normal 5 2 3 2 2 4 2" xfId="24194"/>
    <cellStyle name="Normal 5 2 3 2 2 5" xfId="24195"/>
    <cellStyle name="Normal 5 2 3 2 2 6" xfId="24196"/>
    <cellStyle name="Normal 5 2 3 2 2 7" xfId="24197"/>
    <cellStyle name="Normal 5 2 3 2 3" xfId="24198"/>
    <cellStyle name="Normal 5 2 3 2 3 2" xfId="24199"/>
    <cellStyle name="Normal 5 2 3 2 3 2 2" xfId="24200"/>
    <cellStyle name="Normal 5 2 3 2 3 3" xfId="24201"/>
    <cellStyle name="Normal 5 2 3 2 3 4" xfId="24202"/>
    <cellStyle name="Normal 5 2 3 2 4" xfId="24203"/>
    <cellStyle name="Normal 5 2 3 2 4 2" xfId="24204"/>
    <cellStyle name="Normal 5 2 3 2 4 2 2" xfId="24205"/>
    <cellStyle name="Normal 5 2 3 2 4 3" xfId="24206"/>
    <cellStyle name="Normal 5 2 3 2 4 4" xfId="24207"/>
    <cellStyle name="Normal 5 2 3 2 5" xfId="24208"/>
    <cellStyle name="Normal 5 2 3 2 5 2" xfId="24209"/>
    <cellStyle name="Normal 5 2 3 2 5 2 2" xfId="24210"/>
    <cellStyle name="Normal 5 2 3 2 5 3" xfId="24211"/>
    <cellStyle name="Normal 5 2 3 2 5 4" xfId="24212"/>
    <cellStyle name="Normal 5 2 3 2 6" xfId="24213"/>
    <cellStyle name="Normal 5 2 3 2 6 2" xfId="24214"/>
    <cellStyle name="Normal 5 2 3 2 6 2 2" xfId="24215"/>
    <cellStyle name="Normal 5 2 3 2 6 3" xfId="24216"/>
    <cellStyle name="Normal 5 2 3 2 6 4" xfId="24217"/>
    <cellStyle name="Normal 5 2 3 2 7" xfId="24218"/>
    <cellStyle name="Normal 5 2 3 2 7 2" xfId="24219"/>
    <cellStyle name="Normal 5 2 3 2 8" xfId="24220"/>
    <cellStyle name="Normal 5 2 3 2 9" xfId="24221"/>
    <cellStyle name="Normal 5 2 3 3" xfId="24222"/>
    <cellStyle name="Normal 5 2 3 3 2" xfId="24223"/>
    <cellStyle name="Normal 5 2 3 3 2 2" xfId="24224"/>
    <cellStyle name="Normal 5 2 3 3 2 2 2" xfId="24225"/>
    <cellStyle name="Normal 5 2 3 3 2 2 2 2" xfId="24226"/>
    <cellStyle name="Normal 5 2 3 3 2 2 3" xfId="24227"/>
    <cellStyle name="Normal 5 2 3 3 2 2 4" xfId="24228"/>
    <cellStyle name="Normal 5 2 3 3 2 3" xfId="24229"/>
    <cellStyle name="Normal 5 2 3 3 2 3 2" xfId="24230"/>
    <cellStyle name="Normal 5 2 3 3 2 3 2 2" xfId="24231"/>
    <cellStyle name="Normal 5 2 3 3 2 3 3" xfId="24232"/>
    <cellStyle name="Normal 5 2 3 3 2 3 4" xfId="24233"/>
    <cellStyle name="Normal 5 2 3 3 2 4" xfId="24234"/>
    <cellStyle name="Normal 5 2 3 3 2 4 2" xfId="24235"/>
    <cellStyle name="Normal 5 2 3 3 2 5" xfId="24236"/>
    <cellStyle name="Normal 5 2 3 3 2 6" xfId="24237"/>
    <cellStyle name="Normal 5 2 3 3 2 7" xfId="24238"/>
    <cellStyle name="Normal 5 2 3 3 3" xfId="24239"/>
    <cellStyle name="Normal 5 2 3 3 3 2" xfId="24240"/>
    <cellStyle name="Normal 5 2 3 3 3 2 2" xfId="24241"/>
    <cellStyle name="Normal 5 2 3 3 3 3" xfId="24242"/>
    <cellStyle name="Normal 5 2 3 3 3 4" xfId="24243"/>
    <cellStyle name="Normal 5 2 3 3 4" xfId="24244"/>
    <cellStyle name="Normal 5 2 3 3 4 2" xfId="24245"/>
    <cellStyle name="Normal 5 2 3 3 4 2 2" xfId="24246"/>
    <cellStyle name="Normal 5 2 3 3 4 3" xfId="24247"/>
    <cellStyle name="Normal 5 2 3 3 4 4" xfId="24248"/>
    <cellStyle name="Normal 5 2 3 3 5" xfId="24249"/>
    <cellStyle name="Normal 5 2 3 3 5 2" xfId="24250"/>
    <cellStyle name="Normal 5 2 3 3 6" xfId="24251"/>
    <cellStyle name="Normal 5 2 3 3 7" xfId="24252"/>
    <cellStyle name="Normal 5 2 3 3 8" xfId="24253"/>
    <cellStyle name="Normal 5 2 3 4" xfId="24254"/>
    <cellStyle name="Normal 5 2 3 4 2" xfId="24255"/>
    <cellStyle name="Normal 5 2 3 4 2 2" xfId="24256"/>
    <cellStyle name="Normal 5 2 3 4 2 2 2" xfId="24257"/>
    <cellStyle name="Normal 5 2 3 4 2 2 2 2" xfId="24258"/>
    <cellStyle name="Normal 5 2 3 4 2 2 3" xfId="24259"/>
    <cellStyle name="Normal 5 2 3 4 2 2 4" xfId="24260"/>
    <cellStyle name="Normal 5 2 3 4 2 3" xfId="24261"/>
    <cellStyle name="Normal 5 2 3 4 2 3 2" xfId="24262"/>
    <cellStyle name="Normal 5 2 3 4 2 3 2 2" xfId="24263"/>
    <cellStyle name="Normal 5 2 3 4 2 3 3" xfId="24264"/>
    <cellStyle name="Normal 5 2 3 4 2 3 4" xfId="24265"/>
    <cellStyle name="Normal 5 2 3 4 2 4" xfId="24266"/>
    <cellStyle name="Normal 5 2 3 4 2 4 2" xfId="24267"/>
    <cellStyle name="Normal 5 2 3 4 2 5" xfId="24268"/>
    <cellStyle name="Normal 5 2 3 4 2 6" xfId="24269"/>
    <cellStyle name="Normal 5 2 3 4 2 7" xfId="24270"/>
    <cellStyle name="Normal 5 2 3 4 3" xfId="24271"/>
    <cellStyle name="Normal 5 2 3 4 3 2" xfId="24272"/>
    <cellStyle name="Normal 5 2 3 4 3 2 2" xfId="24273"/>
    <cellStyle name="Normal 5 2 3 4 3 3" xfId="24274"/>
    <cellStyle name="Normal 5 2 3 4 3 4" xfId="24275"/>
    <cellStyle name="Normal 5 2 3 4 4" xfId="24276"/>
    <cellStyle name="Normal 5 2 3 4 4 2" xfId="24277"/>
    <cellStyle name="Normal 5 2 3 4 4 2 2" xfId="24278"/>
    <cellStyle name="Normal 5 2 3 4 4 3" xfId="24279"/>
    <cellStyle name="Normal 5 2 3 4 4 4" xfId="24280"/>
    <cellStyle name="Normal 5 2 3 4 5" xfId="24281"/>
    <cellStyle name="Normal 5 2 3 4 5 2" xfId="24282"/>
    <cellStyle name="Normal 5 2 3 4 6" xfId="24283"/>
    <cellStyle name="Normal 5 2 3 4 7" xfId="24284"/>
    <cellStyle name="Normal 5 2 3 4 8" xfId="24285"/>
    <cellStyle name="Normal 5 2 3 5" xfId="24286"/>
    <cellStyle name="Normal 5 2 3 5 2" xfId="24287"/>
    <cellStyle name="Normal 5 2 3 5 2 2" xfId="24288"/>
    <cellStyle name="Normal 5 2 3 5 2 2 2" xfId="24289"/>
    <cellStyle name="Normal 5 2 3 5 2 2 2 2" xfId="24290"/>
    <cellStyle name="Normal 5 2 3 5 2 2 3" xfId="24291"/>
    <cellStyle name="Normal 5 2 3 5 2 2 4" xfId="24292"/>
    <cellStyle name="Normal 5 2 3 5 2 3" xfId="24293"/>
    <cellStyle name="Normal 5 2 3 5 2 3 2" xfId="24294"/>
    <cellStyle name="Normal 5 2 3 5 2 4" xfId="24295"/>
    <cellStyle name="Normal 5 2 3 5 2 5" xfId="24296"/>
    <cellStyle name="Normal 5 2 3 5 2 6" xfId="24297"/>
    <cellStyle name="Normal 5 2 3 5 3" xfId="24298"/>
    <cellStyle name="Normal 5 2 3 5 3 2" xfId="24299"/>
    <cellStyle name="Normal 5 2 3 5 3 2 2" xfId="24300"/>
    <cellStyle name="Normal 5 2 3 5 3 3" xfId="24301"/>
    <cellStyle name="Normal 5 2 3 5 3 4" xfId="24302"/>
    <cellStyle name="Normal 5 2 3 5 4" xfId="24303"/>
    <cellStyle name="Normal 5 2 3 5 4 2" xfId="24304"/>
    <cellStyle name="Normal 5 2 3 5 4 2 2" xfId="24305"/>
    <cellStyle name="Normal 5 2 3 5 4 3" xfId="24306"/>
    <cellStyle name="Normal 5 2 3 5 4 4" xfId="24307"/>
    <cellStyle name="Normal 5 2 3 5 5" xfId="24308"/>
    <cellStyle name="Normal 5 2 3 5 5 2" xfId="24309"/>
    <cellStyle name="Normal 5 2 3 5 6" xfId="24310"/>
    <cellStyle name="Normal 5 2 3 5 7" xfId="24311"/>
    <cellStyle name="Normal 5 2 3 5 8" xfId="24312"/>
    <cellStyle name="Normal 5 2 3 6" xfId="24313"/>
    <cellStyle name="Normal 5 2 3 6 2" xfId="24314"/>
    <cellStyle name="Normal 5 2 3 6 2 2" xfId="24315"/>
    <cellStyle name="Normal 5 2 3 6 2 2 2" xfId="24316"/>
    <cellStyle name="Normal 5 2 3 6 2 2 2 2" xfId="24317"/>
    <cellStyle name="Normal 5 2 3 6 2 2 3" xfId="24318"/>
    <cellStyle name="Normal 5 2 3 6 2 2 4" xfId="24319"/>
    <cellStyle name="Normal 5 2 3 6 2 3" xfId="24320"/>
    <cellStyle name="Normal 5 2 3 6 2 3 2" xfId="24321"/>
    <cellStyle name="Normal 5 2 3 6 2 4" xfId="24322"/>
    <cellStyle name="Normal 5 2 3 6 2 5" xfId="24323"/>
    <cellStyle name="Normal 5 2 3 6 2 6" xfId="24324"/>
    <cellStyle name="Normal 5 2 3 6 3" xfId="24325"/>
    <cellStyle name="Normal 5 2 3 6 3 2" xfId="24326"/>
    <cellStyle name="Normal 5 2 3 6 3 2 2" xfId="24327"/>
    <cellStyle name="Normal 5 2 3 6 3 3" xfId="24328"/>
    <cellStyle name="Normal 5 2 3 6 3 4" xfId="24329"/>
    <cellStyle name="Normal 5 2 3 6 4" xfId="24330"/>
    <cellStyle name="Normal 5 2 3 6 4 2" xfId="24331"/>
    <cellStyle name="Normal 5 2 3 6 4 2 2" xfId="24332"/>
    <cellStyle name="Normal 5 2 3 6 4 3" xfId="24333"/>
    <cellStyle name="Normal 5 2 3 6 4 4" xfId="24334"/>
    <cellStyle name="Normal 5 2 3 6 5" xfId="24335"/>
    <cellStyle name="Normal 5 2 3 6 5 2" xfId="24336"/>
    <cellStyle name="Normal 5 2 3 6 6" xfId="24337"/>
    <cellStyle name="Normal 5 2 3 6 7" xfId="24338"/>
    <cellStyle name="Normal 5 2 3 6 8" xfId="24339"/>
    <cellStyle name="Normal 5 2 3 7" xfId="24340"/>
    <cellStyle name="Normal 5 2 3 7 2" xfId="24341"/>
    <cellStyle name="Normal 5 2 3 7 2 2" xfId="24342"/>
    <cellStyle name="Normal 5 2 3 7 2 2 2" xfId="24343"/>
    <cellStyle name="Normal 5 2 3 7 2 3" xfId="24344"/>
    <cellStyle name="Normal 5 2 3 7 2 4" xfId="24345"/>
    <cellStyle name="Normal 5 2 3 7 3" xfId="24346"/>
    <cellStyle name="Normal 5 2 3 7 3 2" xfId="24347"/>
    <cellStyle name="Normal 5 2 3 7 4" xfId="24348"/>
    <cellStyle name="Normal 5 2 3 7 5" xfId="24349"/>
    <cellStyle name="Normal 5 2 3 7 6" xfId="24350"/>
    <cellStyle name="Normal 5 2 3 8" xfId="24351"/>
    <cellStyle name="Normal 5 2 3 8 2" xfId="24352"/>
    <cellStyle name="Normal 5 2 3 8 2 2" xfId="24353"/>
    <cellStyle name="Normal 5 2 3 8 2 2 2" xfId="24354"/>
    <cellStyle name="Normal 5 2 3 8 2 3" xfId="24355"/>
    <cellStyle name="Normal 5 2 3 8 2 4" xfId="24356"/>
    <cellStyle name="Normal 5 2 3 8 3" xfId="24357"/>
    <cellStyle name="Normal 5 2 3 8 3 2" xfId="24358"/>
    <cellStyle name="Normal 5 2 3 8 4" xfId="24359"/>
    <cellStyle name="Normal 5 2 3 8 5" xfId="24360"/>
    <cellStyle name="Normal 5 2 3 8 6" xfId="24361"/>
    <cellStyle name="Normal 5 2 3 9" xfId="24362"/>
    <cellStyle name="Normal 5 2 3 9 2" xfId="24363"/>
    <cellStyle name="Normal 5 2 3 9 2 2" xfId="24364"/>
    <cellStyle name="Normal 5 2 3 9 3" xfId="24365"/>
    <cellStyle name="Normal 5 2 3 9 4" xfId="24366"/>
    <cellStyle name="Normal 5 2 3 9 5" xfId="24367"/>
    <cellStyle name="Normal 5 2 4" xfId="24368"/>
    <cellStyle name="Normal 5 2 4 10" xfId="24369"/>
    <cellStyle name="Normal 5 2 4 10 2" xfId="24370"/>
    <cellStyle name="Normal 5 2 4 11" xfId="24371"/>
    <cellStyle name="Normal 5 2 4 12" xfId="24372"/>
    <cellStyle name="Normal 5 2 4 13" xfId="24373"/>
    <cellStyle name="Normal 5 2 4 2" xfId="24374"/>
    <cellStyle name="Normal 5 2 4 2 2" xfId="24375"/>
    <cellStyle name="Normal 5 2 4 2 2 2" xfId="24376"/>
    <cellStyle name="Normal 5 2 4 2 2 2 2" xfId="24377"/>
    <cellStyle name="Normal 5 2 4 2 2 2 2 2" xfId="24378"/>
    <cellStyle name="Normal 5 2 4 2 2 2 3" xfId="24379"/>
    <cellStyle name="Normal 5 2 4 2 2 2 4" xfId="24380"/>
    <cellStyle name="Normal 5 2 4 2 2 3" xfId="24381"/>
    <cellStyle name="Normal 5 2 4 2 2 3 2" xfId="24382"/>
    <cellStyle name="Normal 5 2 4 2 2 3 2 2" xfId="24383"/>
    <cellStyle name="Normal 5 2 4 2 2 3 3" xfId="24384"/>
    <cellStyle name="Normal 5 2 4 2 2 3 4" xfId="24385"/>
    <cellStyle name="Normal 5 2 4 2 2 4" xfId="24386"/>
    <cellStyle name="Normal 5 2 4 2 2 4 2" xfId="24387"/>
    <cellStyle name="Normal 5 2 4 2 2 5" xfId="24388"/>
    <cellStyle name="Normal 5 2 4 2 2 6" xfId="24389"/>
    <cellStyle name="Normal 5 2 4 2 2 7" xfId="24390"/>
    <cellStyle name="Normal 5 2 4 2 3" xfId="24391"/>
    <cellStyle name="Normal 5 2 4 2 3 2" xfId="24392"/>
    <cellStyle name="Normal 5 2 4 2 3 2 2" xfId="24393"/>
    <cellStyle name="Normal 5 2 4 2 3 3" xfId="24394"/>
    <cellStyle name="Normal 5 2 4 2 3 4" xfId="24395"/>
    <cellStyle name="Normal 5 2 4 2 4" xfId="24396"/>
    <cellStyle name="Normal 5 2 4 2 4 2" xfId="24397"/>
    <cellStyle name="Normal 5 2 4 2 4 2 2" xfId="24398"/>
    <cellStyle name="Normal 5 2 4 2 4 3" xfId="24399"/>
    <cellStyle name="Normal 5 2 4 2 4 4" xfId="24400"/>
    <cellStyle name="Normal 5 2 4 2 5" xfId="24401"/>
    <cellStyle name="Normal 5 2 4 2 5 2" xfId="24402"/>
    <cellStyle name="Normal 5 2 4 2 6" xfId="24403"/>
    <cellStyle name="Normal 5 2 4 2 7" xfId="24404"/>
    <cellStyle name="Normal 5 2 4 2 8" xfId="24405"/>
    <cellStyle name="Normal 5 2 4 3" xfId="24406"/>
    <cellStyle name="Normal 5 2 4 3 2" xfId="24407"/>
    <cellStyle name="Normal 5 2 4 3 2 2" xfId="24408"/>
    <cellStyle name="Normal 5 2 4 3 2 2 2" xfId="24409"/>
    <cellStyle name="Normal 5 2 4 3 2 2 2 2" xfId="24410"/>
    <cellStyle name="Normal 5 2 4 3 2 2 3" xfId="24411"/>
    <cellStyle name="Normal 5 2 4 3 2 2 4" xfId="24412"/>
    <cellStyle name="Normal 5 2 4 3 2 3" xfId="24413"/>
    <cellStyle name="Normal 5 2 4 3 2 3 2" xfId="24414"/>
    <cellStyle name="Normal 5 2 4 3 2 3 2 2" xfId="24415"/>
    <cellStyle name="Normal 5 2 4 3 2 3 3" xfId="24416"/>
    <cellStyle name="Normal 5 2 4 3 2 3 4" xfId="24417"/>
    <cellStyle name="Normal 5 2 4 3 2 4" xfId="24418"/>
    <cellStyle name="Normal 5 2 4 3 2 4 2" xfId="24419"/>
    <cellStyle name="Normal 5 2 4 3 2 5" xfId="24420"/>
    <cellStyle name="Normal 5 2 4 3 2 6" xfId="24421"/>
    <cellStyle name="Normal 5 2 4 3 2 7" xfId="24422"/>
    <cellStyle name="Normal 5 2 4 3 3" xfId="24423"/>
    <cellStyle name="Normal 5 2 4 3 3 2" xfId="24424"/>
    <cellStyle name="Normal 5 2 4 3 3 2 2" xfId="24425"/>
    <cellStyle name="Normal 5 2 4 3 3 3" xfId="24426"/>
    <cellStyle name="Normal 5 2 4 3 3 4" xfId="24427"/>
    <cellStyle name="Normal 5 2 4 3 4" xfId="24428"/>
    <cellStyle name="Normal 5 2 4 3 4 2" xfId="24429"/>
    <cellStyle name="Normal 5 2 4 3 4 2 2" xfId="24430"/>
    <cellStyle name="Normal 5 2 4 3 4 3" xfId="24431"/>
    <cellStyle name="Normal 5 2 4 3 4 4" xfId="24432"/>
    <cellStyle name="Normal 5 2 4 3 5" xfId="24433"/>
    <cellStyle name="Normal 5 2 4 3 5 2" xfId="24434"/>
    <cellStyle name="Normal 5 2 4 3 6" xfId="24435"/>
    <cellStyle name="Normal 5 2 4 3 7" xfId="24436"/>
    <cellStyle name="Normal 5 2 4 3 8" xfId="24437"/>
    <cellStyle name="Normal 5 2 4 4" xfId="24438"/>
    <cellStyle name="Normal 5 2 4 4 2" xfId="24439"/>
    <cellStyle name="Normal 5 2 4 4 2 2" xfId="24440"/>
    <cellStyle name="Normal 5 2 4 4 2 2 2" xfId="24441"/>
    <cellStyle name="Normal 5 2 4 4 2 2 2 2" xfId="24442"/>
    <cellStyle name="Normal 5 2 4 4 2 2 3" xfId="24443"/>
    <cellStyle name="Normal 5 2 4 4 2 2 4" xfId="24444"/>
    <cellStyle name="Normal 5 2 4 4 2 3" xfId="24445"/>
    <cellStyle name="Normal 5 2 4 4 2 3 2" xfId="24446"/>
    <cellStyle name="Normal 5 2 4 4 2 4" xfId="24447"/>
    <cellStyle name="Normal 5 2 4 4 2 5" xfId="24448"/>
    <cellStyle name="Normal 5 2 4 4 2 6" xfId="24449"/>
    <cellStyle name="Normal 5 2 4 4 3" xfId="24450"/>
    <cellStyle name="Normal 5 2 4 4 3 2" xfId="24451"/>
    <cellStyle name="Normal 5 2 4 4 3 2 2" xfId="24452"/>
    <cellStyle name="Normal 5 2 4 4 3 3" xfId="24453"/>
    <cellStyle name="Normal 5 2 4 4 3 4" xfId="24454"/>
    <cellStyle name="Normal 5 2 4 4 4" xfId="24455"/>
    <cellStyle name="Normal 5 2 4 4 4 2" xfId="24456"/>
    <cellStyle name="Normal 5 2 4 4 4 2 2" xfId="24457"/>
    <cellStyle name="Normal 5 2 4 4 4 3" xfId="24458"/>
    <cellStyle name="Normal 5 2 4 4 4 4" xfId="24459"/>
    <cellStyle name="Normal 5 2 4 4 5" xfId="24460"/>
    <cellStyle name="Normal 5 2 4 4 5 2" xfId="24461"/>
    <cellStyle name="Normal 5 2 4 4 6" xfId="24462"/>
    <cellStyle name="Normal 5 2 4 4 7" xfId="24463"/>
    <cellStyle name="Normal 5 2 4 4 8" xfId="24464"/>
    <cellStyle name="Normal 5 2 4 5" xfId="24465"/>
    <cellStyle name="Normal 5 2 4 5 2" xfId="24466"/>
    <cellStyle name="Normal 5 2 4 5 2 2" xfId="24467"/>
    <cellStyle name="Normal 5 2 4 5 2 2 2" xfId="24468"/>
    <cellStyle name="Normal 5 2 4 5 2 2 2 2" xfId="24469"/>
    <cellStyle name="Normal 5 2 4 5 2 2 3" xfId="24470"/>
    <cellStyle name="Normal 5 2 4 5 2 2 4" xfId="24471"/>
    <cellStyle name="Normal 5 2 4 5 2 3" xfId="24472"/>
    <cellStyle name="Normal 5 2 4 5 2 3 2" xfId="24473"/>
    <cellStyle name="Normal 5 2 4 5 2 4" xfId="24474"/>
    <cellStyle name="Normal 5 2 4 5 2 5" xfId="24475"/>
    <cellStyle name="Normal 5 2 4 5 2 6" xfId="24476"/>
    <cellStyle name="Normal 5 2 4 5 3" xfId="24477"/>
    <cellStyle name="Normal 5 2 4 5 3 2" xfId="24478"/>
    <cellStyle name="Normal 5 2 4 5 3 2 2" xfId="24479"/>
    <cellStyle name="Normal 5 2 4 5 3 3" xfId="24480"/>
    <cellStyle name="Normal 5 2 4 5 3 4" xfId="24481"/>
    <cellStyle name="Normal 5 2 4 5 4" xfId="24482"/>
    <cellStyle name="Normal 5 2 4 5 4 2" xfId="24483"/>
    <cellStyle name="Normal 5 2 4 5 4 2 2" xfId="24484"/>
    <cellStyle name="Normal 5 2 4 5 4 3" xfId="24485"/>
    <cellStyle name="Normal 5 2 4 5 4 4" xfId="24486"/>
    <cellStyle name="Normal 5 2 4 5 5" xfId="24487"/>
    <cellStyle name="Normal 5 2 4 5 5 2" xfId="24488"/>
    <cellStyle name="Normal 5 2 4 5 6" xfId="24489"/>
    <cellStyle name="Normal 5 2 4 5 7" xfId="24490"/>
    <cellStyle name="Normal 5 2 4 5 8" xfId="24491"/>
    <cellStyle name="Normal 5 2 4 6" xfId="24492"/>
    <cellStyle name="Normal 5 2 4 6 2" xfId="24493"/>
    <cellStyle name="Normal 5 2 4 6 2 2" xfId="24494"/>
    <cellStyle name="Normal 5 2 4 6 2 2 2" xfId="24495"/>
    <cellStyle name="Normal 5 2 4 6 2 3" xfId="24496"/>
    <cellStyle name="Normal 5 2 4 6 2 4" xfId="24497"/>
    <cellStyle name="Normal 5 2 4 6 3" xfId="24498"/>
    <cellStyle name="Normal 5 2 4 6 3 2" xfId="24499"/>
    <cellStyle name="Normal 5 2 4 6 4" xfId="24500"/>
    <cellStyle name="Normal 5 2 4 6 5" xfId="24501"/>
    <cellStyle name="Normal 5 2 4 6 6" xfId="24502"/>
    <cellStyle name="Normal 5 2 4 7" xfId="24503"/>
    <cellStyle name="Normal 5 2 4 7 2" xfId="24504"/>
    <cellStyle name="Normal 5 2 4 7 2 2" xfId="24505"/>
    <cellStyle name="Normal 5 2 4 7 2 2 2" xfId="24506"/>
    <cellStyle name="Normal 5 2 4 7 2 3" xfId="24507"/>
    <cellStyle name="Normal 5 2 4 7 2 4" xfId="24508"/>
    <cellStyle name="Normal 5 2 4 7 3" xfId="24509"/>
    <cellStyle name="Normal 5 2 4 7 3 2" xfId="24510"/>
    <cellStyle name="Normal 5 2 4 7 4" xfId="24511"/>
    <cellStyle name="Normal 5 2 4 7 5" xfId="24512"/>
    <cellStyle name="Normal 5 2 4 7 6" xfId="24513"/>
    <cellStyle name="Normal 5 2 4 8" xfId="24514"/>
    <cellStyle name="Normal 5 2 4 8 2" xfId="24515"/>
    <cellStyle name="Normal 5 2 4 8 2 2" xfId="24516"/>
    <cellStyle name="Normal 5 2 4 8 3" xfId="24517"/>
    <cellStyle name="Normal 5 2 4 8 4" xfId="24518"/>
    <cellStyle name="Normal 5 2 4 8 5" xfId="24519"/>
    <cellStyle name="Normal 5 2 4 9" xfId="24520"/>
    <cellStyle name="Normal 5 2 4 9 2" xfId="24521"/>
    <cellStyle name="Normal 5 2 4 9 2 2" xfId="24522"/>
    <cellStyle name="Normal 5 2 4 9 3" xfId="24523"/>
    <cellStyle name="Normal 5 2 4 9 4" xfId="24524"/>
    <cellStyle name="Normal 5 2 5" xfId="24525"/>
    <cellStyle name="Normal 5 2 5 2" xfId="24526"/>
    <cellStyle name="Normal 5 2 5 2 2" xfId="24527"/>
    <cellStyle name="Normal 5 2 5 2 2 2" xfId="24528"/>
    <cellStyle name="Normal 5 2 5 2 2 2 2" xfId="24529"/>
    <cellStyle name="Normal 5 2 5 2 2 3" xfId="24530"/>
    <cellStyle name="Normal 5 2 5 2 2 4" xfId="24531"/>
    <cellStyle name="Normal 5 2 5 2 3" xfId="24532"/>
    <cellStyle name="Normal 5 2 5 2 3 2" xfId="24533"/>
    <cellStyle name="Normal 5 2 5 2 3 2 2" xfId="24534"/>
    <cellStyle name="Normal 5 2 5 2 3 3" xfId="24535"/>
    <cellStyle name="Normal 5 2 5 2 3 4" xfId="24536"/>
    <cellStyle name="Normal 5 2 5 2 4" xfId="24537"/>
    <cellStyle name="Normal 5 2 5 2 4 2" xfId="24538"/>
    <cellStyle name="Normal 5 2 5 2 5" xfId="24539"/>
    <cellStyle name="Normal 5 2 5 2 6" xfId="24540"/>
    <cellStyle name="Normal 5 2 5 2 7" xfId="24541"/>
    <cellStyle name="Normal 5 2 5 3" xfId="24542"/>
    <cellStyle name="Normal 5 2 5 3 2" xfId="24543"/>
    <cellStyle name="Normal 5 2 5 3 2 2" xfId="24544"/>
    <cellStyle name="Normal 5 2 5 3 3" xfId="24545"/>
    <cellStyle name="Normal 5 2 5 3 4" xfId="24546"/>
    <cellStyle name="Normal 5 2 5 4" xfId="24547"/>
    <cellStyle name="Normal 5 2 5 4 2" xfId="24548"/>
    <cellStyle name="Normal 5 2 5 4 2 2" xfId="24549"/>
    <cellStyle name="Normal 5 2 5 4 3" xfId="24550"/>
    <cellStyle name="Normal 5 2 5 4 4" xfId="24551"/>
    <cellStyle name="Normal 5 2 5 5" xfId="24552"/>
    <cellStyle name="Normal 5 2 5 5 2" xfId="24553"/>
    <cellStyle name="Normal 5 2 5 6" xfId="24554"/>
    <cellStyle name="Normal 5 2 5 7" xfId="24555"/>
    <cellStyle name="Normal 5 2 5 8" xfId="24556"/>
    <cellStyle name="Normal 5 2 6" xfId="24557"/>
    <cellStyle name="Normal 5 2 6 2" xfId="24558"/>
    <cellStyle name="Normal 5 2 6 2 2" xfId="24559"/>
    <cellStyle name="Normal 5 2 6 2 2 2" xfId="24560"/>
    <cellStyle name="Normal 5 2 6 2 2 2 2" xfId="24561"/>
    <cellStyle name="Normal 5 2 6 2 2 3" xfId="24562"/>
    <cellStyle name="Normal 5 2 6 2 2 4" xfId="24563"/>
    <cellStyle name="Normal 5 2 6 2 3" xfId="24564"/>
    <cellStyle name="Normal 5 2 6 2 3 2" xfId="24565"/>
    <cellStyle name="Normal 5 2 6 2 3 2 2" xfId="24566"/>
    <cellStyle name="Normal 5 2 6 2 3 3" xfId="24567"/>
    <cellStyle name="Normal 5 2 6 2 3 4" xfId="24568"/>
    <cellStyle name="Normal 5 2 6 2 4" xfId="24569"/>
    <cellStyle name="Normal 5 2 6 2 4 2" xfId="24570"/>
    <cellStyle name="Normal 5 2 6 2 5" xfId="24571"/>
    <cellStyle name="Normal 5 2 6 2 6" xfId="24572"/>
    <cellStyle name="Normal 5 2 6 2 7" xfId="24573"/>
    <cellStyle name="Normal 5 2 6 3" xfId="24574"/>
    <cellStyle name="Normal 5 2 6 3 2" xfId="24575"/>
    <cellStyle name="Normal 5 2 6 3 2 2" xfId="24576"/>
    <cellStyle name="Normal 5 2 6 3 3" xfId="24577"/>
    <cellStyle name="Normal 5 2 6 3 4" xfId="24578"/>
    <cellStyle name="Normal 5 2 6 4" xfId="24579"/>
    <cellStyle name="Normal 5 2 6 4 2" xfId="24580"/>
    <cellStyle name="Normal 5 2 6 4 2 2" xfId="24581"/>
    <cellStyle name="Normal 5 2 6 4 3" xfId="24582"/>
    <cellStyle name="Normal 5 2 6 4 4" xfId="24583"/>
    <cellStyle name="Normal 5 2 6 5" xfId="24584"/>
    <cellStyle name="Normal 5 2 6 5 2" xfId="24585"/>
    <cellStyle name="Normal 5 2 6 6" xfId="24586"/>
    <cellStyle name="Normal 5 2 6 7" xfId="24587"/>
    <cellStyle name="Normal 5 2 6 8" xfId="24588"/>
    <cellStyle name="Normal 5 2 7" xfId="24589"/>
    <cellStyle name="Normal 5 2 7 2" xfId="24590"/>
    <cellStyle name="Normal 5 2 7 2 2" xfId="24591"/>
    <cellStyle name="Normal 5 2 7 2 2 2" xfId="24592"/>
    <cellStyle name="Normal 5 2 7 2 2 2 2" xfId="24593"/>
    <cellStyle name="Normal 5 2 7 2 2 3" xfId="24594"/>
    <cellStyle name="Normal 5 2 7 2 2 4" xfId="24595"/>
    <cellStyle name="Normal 5 2 7 2 3" xfId="24596"/>
    <cellStyle name="Normal 5 2 7 2 3 2" xfId="24597"/>
    <cellStyle name="Normal 5 2 7 2 4" xfId="24598"/>
    <cellStyle name="Normal 5 2 7 2 5" xfId="24599"/>
    <cellStyle name="Normal 5 2 7 2 6" xfId="24600"/>
    <cellStyle name="Normal 5 2 7 3" xfId="24601"/>
    <cellStyle name="Normal 5 2 7 3 2" xfId="24602"/>
    <cellStyle name="Normal 5 2 7 3 2 2" xfId="24603"/>
    <cellStyle name="Normal 5 2 7 3 3" xfId="24604"/>
    <cellStyle name="Normal 5 2 7 3 4" xfId="24605"/>
    <cellStyle name="Normal 5 2 7 4" xfId="24606"/>
    <cellStyle name="Normal 5 2 7 4 2" xfId="24607"/>
    <cellStyle name="Normal 5 2 7 4 2 2" xfId="24608"/>
    <cellStyle name="Normal 5 2 7 4 3" xfId="24609"/>
    <cellStyle name="Normal 5 2 7 4 4" xfId="24610"/>
    <cellStyle name="Normal 5 2 7 5" xfId="24611"/>
    <cellStyle name="Normal 5 2 7 5 2" xfId="24612"/>
    <cellStyle name="Normal 5 2 7 6" xfId="24613"/>
    <cellStyle name="Normal 5 2 7 7" xfId="24614"/>
    <cellStyle name="Normal 5 2 7 8" xfId="24615"/>
    <cellStyle name="Normal 5 2 8" xfId="24616"/>
    <cellStyle name="Normal 5 2 8 2" xfId="24617"/>
    <cellStyle name="Normal 5 2 8 2 2" xfId="24618"/>
    <cellStyle name="Normal 5 2 8 2 2 2" xfId="24619"/>
    <cellStyle name="Normal 5 2 8 2 2 2 2" xfId="24620"/>
    <cellStyle name="Normal 5 2 8 2 2 3" xfId="24621"/>
    <cellStyle name="Normal 5 2 8 2 2 4" xfId="24622"/>
    <cellStyle name="Normal 5 2 8 2 3" xfId="24623"/>
    <cellStyle name="Normal 5 2 8 2 3 2" xfId="24624"/>
    <cellStyle name="Normal 5 2 8 2 4" xfId="24625"/>
    <cellStyle name="Normal 5 2 8 2 5" xfId="24626"/>
    <cellStyle name="Normal 5 2 8 2 6" xfId="24627"/>
    <cellStyle name="Normal 5 2 8 3" xfId="24628"/>
    <cellStyle name="Normal 5 2 8 3 2" xfId="24629"/>
    <cellStyle name="Normal 5 2 8 3 2 2" xfId="24630"/>
    <cellStyle name="Normal 5 2 8 3 3" xfId="24631"/>
    <cellStyle name="Normal 5 2 8 3 4" xfId="24632"/>
    <cellStyle name="Normal 5 2 8 4" xfId="24633"/>
    <cellStyle name="Normal 5 2 8 4 2" xfId="24634"/>
    <cellStyle name="Normal 5 2 8 4 2 2" xfId="24635"/>
    <cellStyle name="Normal 5 2 8 4 3" xfId="24636"/>
    <cellStyle name="Normal 5 2 8 4 4" xfId="24637"/>
    <cellStyle name="Normal 5 2 8 5" xfId="24638"/>
    <cellStyle name="Normal 5 2 8 5 2" xfId="24639"/>
    <cellStyle name="Normal 5 2 8 6" xfId="24640"/>
    <cellStyle name="Normal 5 2 8 7" xfId="24641"/>
    <cellStyle name="Normal 5 2 8 8" xfId="24642"/>
    <cellStyle name="Normal 5 2 9" xfId="24643"/>
    <cellStyle name="Normal 5 2 9 2" xfId="24644"/>
    <cellStyle name="Normal 5 2 9 2 2" xfId="24645"/>
    <cellStyle name="Normal 5 2 9 2 2 2" xfId="24646"/>
    <cellStyle name="Normal 5 2 9 2 3" xfId="24647"/>
    <cellStyle name="Normal 5 2 9 2 4" xfId="24648"/>
    <cellStyle name="Normal 5 2 9 3" xfId="24649"/>
    <cellStyle name="Normal 5 2 9 3 2" xfId="24650"/>
    <cellStyle name="Normal 5 2 9 4" xfId="24651"/>
    <cellStyle name="Normal 5 2 9 5" xfId="24652"/>
    <cellStyle name="Normal 5 2 9 6" xfId="24653"/>
    <cellStyle name="Normal 5 20" xfId="24654"/>
    <cellStyle name="Normal 5 20 10" xfId="24655"/>
    <cellStyle name="Normal 5 20 10 2" xfId="24656"/>
    <cellStyle name="Normal 5 20 10 2 2" xfId="24657"/>
    <cellStyle name="Normal 5 20 10 2 2 2" xfId="24658"/>
    <cellStyle name="Normal 5 20 10 2 3" xfId="24659"/>
    <cellStyle name="Normal 5 20 10 2 4" xfId="24660"/>
    <cellStyle name="Normal 5 20 10 3" xfId="24661"/>
    <cellStyle name="Normal 5 20 10 3 2" xfId="24662"/>
    <cellStyle name="Normal 5 20 10 4" xfId="24663"/>
    <cellStyle name="Normal 5 20 10 5" xfId="24664"/>
    <cellStyle name="Normal 5 20 10 6" xfId="24665"/>
    <cellStyle name="Normal 5 20 11" xfId="24666"/>
    <cellStyle name="Normal 5 20 11 2" xfId="24667"/>
    <cellStyle name="Normal 5 20 11 2 2" xfId="24668"/>
    <cellStyle name="Normal 5 20 11 3" xfId="24669"/>
    <cellStyle name="Normal 5 20 11 4" xfId="24670"/>
    <cellStyle name="Normal 5 20 11 5" xfId="24671"/>
    <cellStyle name="Normal 5 20 12" xfId="24672"/>
    <cellStyle name="Normal 5 20 12 2" xfId="24673"/>
    <cellStyle name="Normal 5 20 12 2 2" xfId="24674"/>
    <cellStyle name="Normal 5 20 12 3" xfId="24675"/>
    <cellStyle name="Normal 5 20 12 4" xfId="24676"/>
    <cellStyle name="Normal 5 20 13" xfId="24677"/>
    <cellStyle name="Normal 5 20 13 2" xfId="24678"/>
    <cellStyle name="Normal 5 20 14" xfId="24679"/>
    <cellStyle name="Normal 5 20 15" xfId="24680"/>
    <cellStyle name="Normal 5 20 16" xfId="24681"/>
    <cellStyle name="Normal 5 20 2" xfId="24682"/>
    <cellStyle name="Normal 5 20 2 10" xfId="24683"/>
    <cellStyle name="Normal 5 20 2 10 2" xfId="24684"/>
    <cellStyle name="Normal 5 20 2 10 2 2" xfId="24685"/>
    <cellStyle name="Normal 5 20 2 10 3" xfId="24686"/>
    <cellStyle name="Normal 5 20 2 10 4" xfId="24687"/>
    <cellStyle name="Normal 5 20 2 11" xfId="24688"/>
    <cellStyle name="Normal 5 20 2 11 2" xfId="24689"/>
    <cellStyle name="Normal 5 20 2 12" xfId="24690"/>
    <cellStyle name="Normal 5 20 2 13" xfId="24691"/>
    <cellStyle name="Normal 5 20 2 14" xfId="24692"/>
    <cellStyle name="Normal 5 20 2 2" xfId="24693"/>
    <cellStyle name="Normal 5 20 2 2 10" xfId="24694"/>
    <cellStyle name="Normal 5 20 2 2 2" xfId="24695"/>
    <cellStyle name="Normal 5 20 2 2 2 2" xfId="24696"/>
    <cellStyle name="Normal 5 20 2 2 2 2 2" xfId="24697"/>
    <cellStyle name="Normal 5 20 2 2 2 2 2 2" xfId="24698"/>
    <cellStyle name="Normal 5 20 2 2 2 2 3" xfId="24699"/>
    <cellStyle name="Normal 5 20 2 2 2 2 4" xfId="24700"/>
    <cellStyle name="Normal 5 20 2 2 2 3" xfId="24701"/>
    <cellStyle name="Normal 5 20 2 2 2 3 2" xfId="24702"/>
    <cellStyle name="Normal 5 20 2 2 2 3 2 2" xfId="24703"/>
    <cellStyle name="Normal 5 20 2 2 2 3 3" xfId="24704"/>
    <cellStyle name="Normal 5 20 2 2 2 3 4" xfId="24705"/>
    <cellStyle name="Normal 5 20 2 2 2 4" xfId="24706"/>
    <cellStyle name="Normal 5 20 2 2 2 4 2" xfId="24707"/>
    <cellStyle name="Normal 5 20 2 2 2 5" xfId="24708"/>
    <cellStyle name="Normal 5 20 2 2 2 6" xfId="24709"/>
    <cellStyle name="Normal 5 20 2 2 2 7" xfId="24710"/>
    <cellStyle name="Normal 5 20 2 2 3" xfId="24711"/>
    <cellStyle name="Normal 5 20 2 2 3 2" xfId="24712"/>
    <cellStyle name="Normal 5 20 2 2 3 2 2" xfId="24713"/>
    <cellStyle name="Normal 5 20 2 2 3 3" xfId="24714"/>
    <cellStyle name="Normal 5 20 2 2 3 4" xfId="24715"/>
    <cellStyle name="Normal 5 20 2 2 4" xfId="24716"/>
    <cellStyle name="Normal 5 20 2 2 4 2" xfId="24717"/>
    <cellStyle name="Normal 5 20 2 2 4 2 2" xfId="24718"/>
    <cellStyle name="Normal 5 20 2 2 4 3" xfId="24719"/>
    <cellStyle name="Normal 5 20 2 2 4 4" xfId="24720"/>
    <cellStyle name="Normal 5 20 2 2 5" xfId="24721"/>
    <cellStyle name="Normal 5 20 2 2 5 2" xfId="24722"/>
    <cellStyle name="Normal 5 20 2 2 5 2 2" xfId="24723"/>
    <cellStyle name="Normal 5 20 2 2 5 3" xfId="24724"/>
    <cellStyle name="Normal 5 20 2 2 5 4" xfId="24725"/>
    <cellStyle name="Normal 5 20 2 2 6" xfId="24726"/>
    <cellStyle name="Normal 5 20 2 2 6 2" xfId="24727"/>
    <cellStyle name="Normal 5 20 2 2 6 2 2" xfId="24728"/>
    <cellStyle name="Normal 5 20 2 2 6 3" xfId="24729"/>
    <cellStyle name="Normal 5 20 2 2 6 4" xfId="24730"/>
    <cellStyle name="Normal 5 20 2 2 7" xfId="24731"/>
    <cellStyle name="Normal 5 20 2 2 7 2" xfId="24732"/>
    <cellStyle name="Normal 5 20 2 2 8" xfId="24733"/>
    <cellStyle name="Normal 5 20 2 2 9" xfId="24734"/>
    <cellStyle name="Normal 5 20 2 3" xfId="24735"/>
    <cellStyle name="Normal 5 20 2 3 2" xfId="24736"/>
    <cellStyle name="Normal 5 20 2 3 2 2" xfId="24737"/>
    <cellStyle name="Normal 5 20 2 3 2 2 2" xfId="24738"/>
    <cellStyle name="Normal 5 20 2 3 2 2 2 2" xfId="24739"/>
    <cellStyle name="Normal 5 20 2 3 2 2 3" xfId="24740"/>
    <cellStyle name="Normal 5 20 2 3 2 2 4" xfId="24741"/>
    <cellStyle name="Normal 5 20 2 3 2 3" xfId="24742"/>
    <cellStyle name="Normal 5 20 2 3 2 3 2" xfId="24743"/>
    <cellStyle name="Normal 5 20 2 3 2 3 2 2" xfId="24744"/>
    <cellStyle name="Normal 5 20 2 3 2 3 3" xfId="24745"/>
    <cellStyle name="Normal 5 20 2 3 2 3 4" xfId="24746"/>
    <cellStyle name="Normal 5 20 2 3 2 4" xfId="24747"/>
    <cellStyle name="Normal 5 20 2 3 2 4 2" xfId="24748"/>
    <cellStyle name="Normal 5 20 2 3 2 5" xfId="24749"/>
    <cellStyle name="Normal 5 20 2 3 2 6" xfId="24750"/>
    <cellStyle name="Normal 5 20 2 3 2 7" xfId="24751"/>
    <cellStyle name="Normal 5 20 2 3 3" xfId="24752"/>
    <cellStyle name="Normal 5 20 2 3 3 2" xfId="24753"/>
    <cellStyle name="Normal 5 20 2 3 3 2 2" xfId="24754"/>
    <cellStyle name="Normal 5 20 2 3 3 3" xfId="24755"/>
    <cellStyle name="Normal 5 20 2 3 3 4" xfId="24756"/>
    <cellStyle name="Normal 5 20 2 3 4" xfId="24757"/>
    <cellStyle name="Normal 5 20 2 3 4 2" xfId="24758"/>
    <cellStyle name="Normal 5 20 2 3 4 2 2" xfId="24759"/>
    <cellStyle name="Normal 5 20 2 3 4 3" xfId="24760"/>
    <cellStyle name="Normal 5 20 2 3 4 4" xfId="24761"/>
    <cellStyle name="Normal 5 20 2 3 5" xfId="24762"/>
    <cellStyle name="Normal 5 20 2 3 5 2" xfId="24763"/>
    <cellStyle name="Normal 5 20 2 3 6" xfId="24764"/>
    <cellStyle name="Normal 5 20 2 3 7" xfId="24765"/>
    <cellStyle name="Normal 5 20 2 3 8" xfId="24766"/>
    <cellStyle name="Normal 5 20 2 4" xfId="24767"/>
    <cellStyle name="Normal 5 20 2 4 2" xfId="24768"/>
    <cellStyle name="Normal 5 20 2 4 2 2" xfId="24769"/>
    <cellStyle name="Normal 5 20 2 4 2 2 2" xfId="24770"/>
    <cellStyle name="Normal 5 20 2 4 2 2 2 2" xfId="24771"/>
    <cellStyle name="Normal 5 20 2 4 2 2 3" xfId="24772"/>
    <cellStyle name="Normal 5 20 2 4 2 2 4" xfId="24773"/>
    <cellStyle name="Normal 5 20 2 4 2 3" xfId="24774"/>
    <cellStyle name="Normal 5 20 2 4 2 3 2" xfId="24775"/>
    <cellStyle name="Normal 5 20 2 4 2 3 2 2" xfId="24776"/>
    <cellStyle name="Normal 5 20 2 4 2 3 3" xfId="24777"/>
    <cellStyle name="Normal 5 20 2 4 2 3 4" xfId="24778"/>
    <cellStyle name="Normal 5 20 2 4 2 4" xfId="24779"/>
    <cellStyle name="Normal 5 20 2 4 2 4 2" xfId="24780"/>
    <cellStyle name="Normal 5 20 2 4 2 5" xfId="24781"/>
    <cellStyle name="Normal 5 20 2 4 2 6" xfId="24782"/>
    <cellStyle name="Normal 5 20 2 4 2 7" xfId="24783"/>
    <cellStyle name="Normal 5 20 2 4 3" xfId="24784"/>
    <cellStyle name="Normal 5 20 2 4 3 2" xfId="24785"/>
    <cellStyle name="Normal 5 20 2 4 3 2 2" xfId="24786"/>
    <cellStyle name="Normal 5 20 2 4 3 3" xfId="24787"/>
    <cellStyle name="Normal 5 20 2 4 3 4" xfId="24788"/>
    <cellStyle name="Normal 5 20 2 4 4" xfId="24789"/>
    <cellStyle name="Normal 5 20 2 4 4 2" xfId="24790"/>
    <cellStyle name="Normal 5 20 2 4 4 2 2" xfId="24791"/>
    <cellStyle name="Normal 5 20 2 4 4 3" xfId="24792"/>
    <cellStyle name="Normal 5 20 2 4 4 4" xfId="24793"/>
    <cellStyle name="Normal 5 20 2 4 5" xfId="24794"/>
    <cellStyle name="Normal 5 20 2 4 5 2" xfId="24795"/>
    <cellStyle name="Normal 5 20 2 4 6" xfId="24796"/>
    <cellStyle name="Normal 5 20 2 4 7" xfId="24797"/>
    <cellStyle name="Normal 5 20 2 4 8" xfId="24798"/>
    <cellStyle name="Normal 5 20 2 5" xfId="24799"/>
    <cellStyle name="Normal 5 20 2 5 2" xfId="24800"/>
    <cellStyle name="Normal 5 20 2 5 2 2" xfId="24801"/>
    <cellStyle name="Normal 5 20 2 5 2 2 2" xfId="24802"/>
    <cellStyle name="Normal 5 20 2 5 2 2 2 2" xfId="24803"/>
    <cellStyle name="Normal 5 20 2 5 2 2 3" xfId="24804"/>
    <cellStyle name="Normal 5 20 2 5 2 2 4" xfId="24805"/>
    <cellStyle name="Normal 5 20 2 5 2 3" xfId="24806"/>
    <cellStyle name="Normal 5 20 2 5 2 3 2" xfId="24807"/>
    <cellStyle name="Normal 5 20 2 5 2 4" xfId="24808"/>
    <cellStyle name="Normal 5 20 2 5 2 5" xfId="24809"/>
    <cellStyle name="Normal 5 20 2 5 2 6" xfId="24810"/>
    <cellStyle name="Normal 5 20 2 5 3" xfId="24811"/>
    <cellStyle name="Normal 5 20 2 5 3 2" xfId="24812"/>
    <cellStyle name="Normal 5 20 2 5 3 2 2" xfId="24813"/>
    <cellStyle name="Normal 5 20 2 5 3 3" xfId="24814"/>
    <cellStyle name="Normal 5 20 2 5 3 4" xfId="24815"/>
    <cellStyle name="Normal 5 20 2 5 4" xfId="24816"/>
    <cellStyle name="Normal 5 20 2 5 4 2" xfId="24817"/>
    <cellStyle name="Normal 5 20 2 5 4 2 2" xfId="24818"/>
    <cellStyle name="Normal 5 20 2 5 4 3" xfId="24819"/>
    <cellStyle name="Normal 5 20 2 5 4 4" xfId="24820"/>
    <cellStyle name="Normal 5 20 2 5 5" xfId="24821"/>
    <cellStyle name="Normal 5 20 2 5 5 2" xfId="24822"/>
    <cellStyle name="Normal 5 20 2 5 6" xfId="24823"/>
    <cellStyle name="Normal 5 20 2 5 7" xfId="24824"/>
    <cellStyle name="Normal 5 20 2 5 8" xfId="24825"/>
    <cellStyle name="Normal 5 20 2 6" xfId="24826"/>
    <cellStyle name="Normal 5 20 2 6 2" xfId="24827"/>
    <cellStyle name="Normal 5 20 2 6 2 2" xfId="24828"/>
    <cellStyle name="Normal 5 20 2 6 2 2 2" xfId="24829"/>
    <cellStyle name="Normal 5 20 2 6 2 2 2 2" xfId="24830"/>
    <cellStyle name="Normal 5 20 2 6 2 2 3" xfId="24831"/>
    <cellStyle name="Normal 5 20 2 6 2 2 4" xfId="24832"/>
    <cellStyle name="Normal 5 20 2 6 2 3" xfId="24833"/>
    <cellStyle name="Normal 5 20 2 6 2 3 2" xfId="24834"/>
    <cellStyle name="Normal 5 20 2 6 2 4" xfId="24835"/>
    <cellStyle name="Normal 5 20 2 6 2 5" xfId="24836"/>
    <cellStyle name="Normal 5 20 2 6 2 6" xfId="24837"/>
    <cellStyle name="Normal 5 20 2 6 3" xfId="24838"/>
    <cellStyle name="Normal 5 20 2 6 3 2" xfId="24839"/>
    <cellStyle name="Normal 5 20 2 6 3 2 2" xfId="24840"/>
    <cellStyle name="Normal 5 20 2 6 3 3" xfId="24841"/>
    <cellStyle name="Normal 5 20 2 6 3 4" xfId="24842"/>
    <cellStyle name="Normal 5 20 2 6 4" xfId="24843"/>
    <cellStyle name="Normal 5 20 2 6 4 2" xfId="24844"/>
    <cellStyle name="Normal 5 20 2 6 4 2 2" xfId="24845"/>
    <cellStyle name="Normal 5 20 2 6 4 3" xfId="24846"/>
    <cellStyle name="Normal 5 20 2 6 4 4" xfId="24847"/>
    <cellStyle name="Normal 5 20 2 6 5" xfId="24848"/>
    <cellStyle name="Normal 5 20 2 6 5 2" xfId="24849"/>
    <cellStyle name="Normal 5 20 2 6 6" xfId="24850"/>
    <cellStyle name="Normal 5 20 2 6 7" xfId="24851"/>
    <cellStyle name="Normal 5 20 2 6 8" xfId="24852"/>
    <cellStyle name="Normal 5 20 2 7" xfId="24853"/>
    <cellStyle name="Normal 5 20 2 7 2" xfId="24854"/>
    <cellStyle name="Normal 5 20 2 7 2 2" xfId="24855"/>
    <cellStyle name="Normal 5 20 2 7 2 2 2" xfId="24856"/>
    <cellStyle name="Normal 5 20 2 7 2 3" xfId="24857"/>
    <cellStyle name="Normal 5 20 2 7 2 4" xfId="24858"/>
    <cellStyle name="Normal 5 20 2 7 3" xfId="24859"/>
    <cellStyle name="Normal 5 20 2 7 3 2" xfId="24860"/>
    <cellStyle name="Normal 5 20 2 7 4" xfId="24861"/>
    <cellStyle name="Normal 5 20 2 7 5" xfId="24862"/>
    <cellStyle name="Normal 5 20 2 7 6" xfId="24863"/>
    <cellStyle name="Normal 5 20 2 8" xfId="24864"/>
    <cellStyle name="Normal 5 20 2 8 2" xfId="24865"/>
    <cellStyle name="Normal 5 20 2 8 2 2" xfId="24866"/>
    <cellStyle name="Normal 5 20 2 8 2 2 2" xfId="24867"/>
    <cellStyle name="Normal 5 20 2 8 2 3" xfId="24868"/>
    <cellStyle name="Normal 5 20 2 8 2 4" xfId="24869"/>
    <cellStyle name="Normal 5 20 2 8 3" xfId="24870"/>
    <cellStyle name="Normal 5 20 2 8 3 2" xfId="24871"/>
    <cellStyle name="Normal 5 20 2 8 4" xfId="24872"/>
    <cellStyle name="Normal 5 20 2 8 5" xfId="24873"/>
    <cellStyle name="Normal 5 20 2 8 6" xfId="24874"/>
    <cellStyle name="Normal 5 20 2 9" xfId="24875"/>
    <cellStyle name="Normal 5 20 2 9 2" xfId="24876"/>
    <cellStyle name="Normal 5 20 2 9 2 2" xfId="24877"/>
    <cellStyle name="Normal 5 20 2 9 3" xfId="24878"/>
    <cellStyle name="Normal 5 20 2 9 4" xfId="24879"/>
    <cellStyle name="Normal 5 20 2 9 5" xfId="24880"/>
    <cellStyle name="Normal 5 20 3" xfId="24881"/>
    <cellStyle name="Normal 5 20 3 10" xfId="24882"/>
    <cellStyle name="Normal 5 20 3 10 2" xfId="24883"/>
    <cellStyle name="Normal 5 20 3 10 2 2" xfId="24884"/>
    <cellStyle name="Normal 5 20 3 10 3" xfId="24885"/>
    <cellStyle name="Normal 5 20 3 10 4" xfId="24886"/>
    <cellStyle name="Normal 5 20 3 11" xfId="24887"/>
    <cellStyle name="Normal 5 20 3 11 2" xfId="24888"/>
    <cellStyle name="Normal 5 20 3 12" xfId="24889"/>
    <cellStyle name="Normal 5 20 3 13" xfId="24890"/>
    <cellStyle name="Normal 5 20 3 14" xfId="24891"/>
    <cellStyle name="Normal 5 20 3 2" xfId="24892"/>
    <cellStyle name="Normal 5 20 3 2 10" xfId="24893"/>
    <cellStyle name="Normal 5 20 3 2 2" xfId="24894"/>
    <cellStyle name="Normal 5 20 3 2 2 2" xfId="24895"/>
    <cellStyle name="Normal 5 20 3 2 2 2 2" xfId="24896"/>
    <cellStyle name="Normal 5 20 3 2 2 2 2 2" xfId="24897"/>
    <cellStyle name="Normal 5 20 3 2 2 2 3" xfId="24898"/>
    <cellStyle name="Normal 5 20 3 2 2 2 4" xfId="24899"/>
    <cellStyle name="Normal 5 20 3 2 2 3" xfId="24900"/>
    <cellStyle name="Normal 5 20 3 2 2 3 2" xfId="24901"/>
    <cellStyle name="Normal 5 20 3 2 2 3 2 2" xfId="24902"/>
    <cellStyle name="Normal 5 20 3 2 2 3 3" xfId="24903"/>
    <cellStyle name="Normal 5 20 3 2 2 3 4" xfId="24904"/>
    <cellStyle name="Normal 5 20 3 2 2 4" xfId="24905"/>
    <cellStyle name="Normal 5 20 3 2 2 4 2" xfId="24906"/>
    <cellStyle name="Normal 5 20 3 2 2 5" xfId="24907"/>
    <cellStyle name="Normal 5 20 3 2 2 6" xfId="24908"/>
    <cellStyle name="Normal 5 20 3 2 2 7" xfId="24909"/>
    <cellStyle name="Normal 5 20 3 2 3" xfId="24910"/>
    <cellStyle name="Normal 5 20 3 2 3 2" xfId="24911"/>
    <cellStyle name="Normal 5 20 3 2 3 2 2" xfId="24912"/>
    <cellStyle name="Normal 5 20 3 2 3 3" xfId="24913"/>
    <cellStyle name="Normal 5 20 3 2 3 4" xfId="24914"/>
    <cellStyle name="Normal 5 20 3 2 4" xfId="24915"/>
    <cellStyle name="Normal 5 20 3 2 4 2" xfId="24916"/>
    <cellStyle name="Normal 5 20 3 2 4 2 2" xfId="24917"/>
    <cellStyle name="Normal 5 20 3 2 4 3" xfId="24918"/>
    <cellStyle name="Normal 5 20 3 2 4 4" xfId="24919"/>
    <cellStyle name="Normal 5 20 3 2 5" xfId="24920"/>
    <cellStyle name="Normal 5 20 3 2 5 2" xfId="24921"/>
    <cellStyle name="Normal 5 20 3 2 5 2 2" xfId="24922"/>
    <cellStyle name="Normal 5 20 3 2 5 3" xfId="24923"/>
    <cellStyle name="Normal 5 20 3 2 5 4" xfId="24924"/>
    <cellStyle name="Normal 5 20 3 2 6" xfId="24925"/>
    <cellStyle name="Normal 5 20 3 2 6 2" xfId="24926"/>
    <cellStyle name="Normal 5 20 3 2 6 2 2" xfId="24927"/>
    <cellStyle name="Normal 5 20 3 2 6 3" xfId="24928"/>
    <cellStyle name="Normal 5 20 3 2 6 4" xfId="24929"/>
    <cellStyle name="Normal 5 20 3 2 7" xfId="24930"/>
    <cellStyle name="Normal 5 20 3 2 7 2" xfId="24931"/>
    <cellStyle name="Normal 5 20 3 2 8" xfId="24932"/>
    <cellStyle name="Normal 5 20 3 2 9" xfId="24933"/>
    <cellStyle name="Normal 5 20 3 3" xfId="24934"/>
    <cellStyle name="Normal 5 20 3 3 2" xfId="24935"/>
    <cellStyle name="Normal 5 20 3 3 2 2" xfId="24936"/>
    <cellStyle name="Normal 5 20 3 3 2 2 2" xfId="24937"/>
    <cellStyle name="Normal 5 20 3 3 2 2 2 2" xfId="24938"/>
    <cellStyle name="Normal 5 20 3 3 2 2 3" xfId="24939"/>
    <cellStyle name="Normal 5 20 3 3 2 2 4" xfId="24940"/>
    <cellStyle name="Normal 5 20 3 3 2 3" xfId="24941"/>
    <cellStyle name="Normal 5 20 3 3 2 3 2" xfId="24942"/>
    <cellStyle name="Normal 5 20 3 3 2 3 2 2" xfId="24943"/>
    <cellStyle name="Normal 5 20 3 3 2 3 3" xfId="24944"/>
    <cellStyle name="Normal 5 20 3 3 2 3 4" xfId="24945"/>
    <cellStyle name="Normal 5 20 3 3 2 4" xfId="24946"/>
    <cellStyle name="Normal 5 20 3 3 2 4 2" xfId="24947"/>
    <cellStyle name="Normal 5 20 3 3 2 5" xfId="24948"/>
    <cellStyle name="Normal 5 20 3 3 2 6" xfId="24949"/>
    <cellStyle name="Normal 5 20 3 3 2 7" xfId="24950"/>
    <cellStyle name="Normal 5 20 3 3 3" xfId="24951"/>
    <cellStyle name="Normal 5 20 3 3 3 2" xfId="24952"/>
    <cellStyle name="Normal 5 20 3 3 3 2 2" xfId="24953"/>
    <cellStyle name="Normal 5 20 3 3 3 3" xfId="24954"/>
    <cellStyle name="Normal 5 20 3 3 3 4" xfId="24955"/>
    <cellStyle name="Normal 5 20 3 3 4" xfId="24956"/>
    <cellStyle name="Normal 5 20 3 3 4 2" xfId="24957"/>
    <cellStyle name="Normal 5 20 3 3 4 2 2" xfId="24958"/>
    <cellStyle name="Normal 5 20 3 3 4 3" xfId="24959"/>
    <cellStyle name="Normal 5 20 3 3 4 4" xfId="24960"/>
    <cellStyle name="Normal 5 20 3 3 5" xfId="24961"/>
    <cellStyle name="Normal 5 20 3 3 5 2" xfId="24962"/>
    <cellStyle name="Normal 5 20 3 3 6" xfId="24963"/>
    <cellStyle name="Normal 5 20 3 3 7" xfId="24964"/>
    <cellStyle name="Normal 5 20 3 3 8" xfId="24965"/>
    <cellStyle name="Normal 5 20 3 4" xfId="24966"/>
    <cellStyle name="Normal 5 20 3 4 2" xfId="24967"/>
    <cellStyle name="Normal 5 20 3 4 2 2" xfId="24968"/>
    <cellStyle name="Normal 5 20 3 4 2 2 2" xfId="24969"/>
    <cellStyle name="Normal 5 20 3 4 2 2 2 2" xfId="24970"/>
    <cellStyle name="Normal 5 20 3 4 2 2 3" xfId="24971"/>
    <cellStyle name="Normal 5 20 3 4 2 2 4" xfId="24972"/>
    <cellStyle name="Normal 5 20 3 4 2 3" xfId="24973"/>
    <cellStyle name="Normal 5 20 3 4 2 3 2" xfId="24974"/>
    <cellStyle name="Normal 5 20 3 4 2 3 2 2" xfId="24975"/>
    <cellStyle name="Normal 5 20 3 4 2 3 3" xfId="24976"/>
    <cellStyle name="Normal 5 20 3 4 2 3 4" xfId="24977"/>
    <cellStyle name="Normal 5 20 3 4 2 4" xfId="24978"/>
    <cellStyle name="Normal 5 20 3 4 2 4 2" xfId="24979"/>
    <cellStyle name="Normal 5 20 3 4 2 5" xfId="24980"/>
    <cellStyle name="Normal 5 20 3 4 2 6" xfId="24981"/>
    <cellStyle name="Normal 5 20 3 4 2 7" xfId="24982"/>
    <cellStyle name="Normal 5 20 3 4 3" xfId="24983"/>
    <cellStyle name="Normal 5 20 3 4 3 2" xfId="24984"/>
    <cellStyle name="Normal 5 20 3 4 3 2 2" xfId="24985"/>
    <cellStyle name="Normal 5 20 3 4 3 3" xfId="24986"/>
    <cellStyle name="Normal 5 20 3 4 3 4" xfId="24987"/>
    <cellStyle name="Normal 5 20 3 4 4" xfId="24988"/>
    <cellStyle name="Normal 5 20 3 4 4 2" xfId="24989"/>
    <cellStyle name="Normal 5 20 3 4 4 2 2" xfId="24990"/>
    <cellStyle name="Normal 5 20 3 4 4 3" xfId="24991"/>
    <cellStyle name="Normal 5 20 3 4 4 4" xfId="24992"/>
    <cellStyle name="Normal 5 20 3 4 5" xfId="24993"/>
    <cellStyle name="Normal 5 20 3 4 5 2" xfId="24994"/>
    <cellStyle name="Normal 5 20 3 4 6" xfId="24995"/>
    <cellStyle name="Normal 5 20 3 4 7" xfId="24996"/>
    <cellStyle name="Normal 5 20 3 4 8" xfId="24997"/>
    <cellStyle name="Normal 5 20 3 5" xfId="24998"/>
    <cellStyle name="Normal 5 20 3 5 2" xfId="24999"/>
    <cellStyle name="Normal 5 20 3 5 2 2" xfId="25000"/>
    <cellStyle name="Normal 5 20 3 5 2 2 2" xfId="25001"/>
    <cellStyle name="Normal 5 20 3 5 2 2 2 2" xfId="25002"/>
    <cellStyle name="Normal 5 20 3 5 2 2 3" xfId="25003"/>
    <cellStyle name="Normal 5 20 3 5 2 2 4" xfId="25004"/>
    <cellStyle name="Normal 5 20 3 5 2 3" xfId="25005"/>
    <cellStyle name="Normal 5 20 3 5 2 3 2" xfId="25006"/>
    <cellStyle name="Normal 5 20 3 5 2 4" xfId="25007"/>
    <cellStyle name="Normal 5 20 3 5 2 5" xfId="25008"/>
    <cellStyle name="Normal 5 20 3 5 2 6" xfId="25009"/>
    <cellStyle name="Normal 5 20 3 5 3" xfId="25010"/>
    <cellStyle name="Normal 5 20 3 5 3 2" xfId="25011"/>
    <cellStyle name="Normal 5 20 3 5 3 2 2" xfId="25012"/>
    <cellStyle name="Normal 5 20 3 5 3 3" xfId="25013"/>
    <cellStyle name="Normal 5 20 3 5 3 4" xfId="25014"/>
    <cellStyle name="Normal 5 20 3 5 4" xfId="25015"/>
    <cellStyle name="Normal 5 20 3 5 4 2" xfId="25016"/>
    <cellStyle name="Normal 5 20 3 5 4 2 2" xfId="25017"/>
    <cellStyle name="Normal 5 20 3 5 4 3" xfId="25018"/>
    <cellStyle name="Normal 5 20 3 5 4 4" xfId="25019"/>
    <cellStyle name="Normal 5 20 3 5 5" xfId="25020"/>
    <cellStyle name="Normal 5 20 3 5 5 2" xfId="25021"/>
    <cellStyle name="Normal 5 20 3 5 6" xfId="25022"/>
    <cellStyle name="Normal 5 20 3 5 7" xfId="25023"/>
    <cellStyle name="Normal 5 20 3 5 8" xfId="25024"/>
    <cellStyle name="Normal 5 20 3 6" xfId="25025"/>
    <cellStyle name="Normal 5 20 3 6 2" xfId="25026"/>
    <cellStyle name="Normal 5 20 3 6 2 2" xfId="25027"/>
    <cellStyle name="Normal 5 20 3 6 2 2 2" xfId="25028"/>
    <cellStyle name="Normal 5 20 3 6 2 2 2 2" xfId="25029"/>
    <cellStyle name="Normal 5 20 3 6 2 2 3" xfId="25030"/>
    <cellStyle name="Normal 5 20 3 6 2 2 4" xfId="25031"/>
    <cellStyle name="Normal 5 20 3 6 2 3" xfId="25032"/>
    <cellStyle name="Normal 5 20 3 6 2 3 2" xfId="25033"/>
    <cellStyle name="Normal 5 20 3 6 2 4" xfId="25034"/>
    <cellStyle name="Normal 5 20 3 6 2 5" xfId="25035"/>
    <cellStyle name="Normal 5 20 3 6 2 6" xfId="25036"/>
    <cellStyle name="Normal 5 20 3 6 3" xfId="25037"/>
    <cellStyle name="Normal 5 20 3 6 3 2" xfId="25038"/>
    <cellStyle name="Normal 5 20 3 6 3 2 2" xfId="25039"/>
    <cellStyle name="Normal 5 20 3 6 3 3" xfId="25040"/>
    <cellStyle name="Normal 5 20 3 6 3 4" xfId="25041"/>
    <cellStyle name="Normal 5 20 3 6 4" xfId="25042"/>
    <cellStyle name="Normal 5 20 3 6 4 2" xfId="25043"/>
    <cellStyle name="Normal 5 20 3 6 4 2 2" xfId="25044"/>
    <cellStyle name="Normal 5 20 3 6 4 3" xfId="25045"/>
    <cellStyle name="Normal 5 20 3 6 4 4" xfId="25046"/>
    <cellStyle name="Normal 5 20 3 6 5" xfId="25047"/>
    <cellStyle name="Normal 5 20 3 6 5 2" xfId="25048"/>
    <cellStyle name="Normal 5 20 3 6 6" xfId="25049"/>
    <cellStyle name="Normal 5 20 3 6 7" xfId="25050"/>
    <cellStyle name="Normal 5 20 3 6 8" xfId="25051"/>
    <cellStyle name="Normal 5 20 3 7" xfId="25052"/>
    <cellStyle name="Normal 5 20 3 7 2" xfId="25053"/>
    <cellStyle name="Normal 5 20 3 7 2 2" xfId="25054"/>
    <cellStyle name="Normal 5 20 3 7 2 2 2" xfId="25055"/>
    <cellStyle name="Normal 5 20 3 7 2 3" xfId="25056"/>
    <cellStyle name="Normal 5 20 3 7 2 4" xfId="25057"/>
    <cellStyle name="Normal 5 20 3 7 3" xfId="25058"/>
    <cellStyle name="Normal 5 20 3 7 3 2" xfId="25059"/>
    <cellStyle name="Normal 5 20 3 7 4" xfId="25060"/>
    <cellStyle name="Normal 5 20 3 7 5" xfId="25061"/>
    <cellStyle name="Normal 5 20 3 7 6" xfId="25062"/>
    <cellStyle name="Normal 5 20 3 8" xfId="25063"/>
    <cellStyle name="Normal 5 20 3 8 2" xfId="25064"/>
    <cellStyle name="Normal 5 20 3 8 2 2" xfId="25065"/>
    <cellStyle name="Normal 5 20 3 8 2 2 2" xfId="25066"/>
    <cellStyle name="Normal 5 20 3 8 2 3" xfId="25067"/>
    <cellStyle name="Normal 5 20 3 8 2 4" xfId="25068"/>
    <cellStyle name="Normal 5 20 3 8 3" xfId="25069"/>
    <cellStyle name="Normal 5 20 3 8 3 2" xfId="25070"/>
    <cellStyle name="Normal 5 20 3 8 4" xfId="25071"/>
    <cellStyle name="Normal 5 20 3 8 5" xfId="25072"/>
    <cellStyle name="Normal 5 20 3 8 6" xfId="25073"/>
    <cellStyle name="Normal 5 20 3 9" xfId="25074"/>
    <cellStyle name="Normal 5 20 3 9 2" xfId="25075"/>
    <cellStyle name="Normal 5 20 3 9 2 2" xfId="25076"/>
    <cellStyle name="Normal 5 20 3 9 3" xfId="25077"/>
    <cellStyle name="Normal 5 20 3 9 4" xfId="25078"/>
    <cellStyle name="Normal 5 20 3 9 5" xfId="25079"/>
    <cellStyle name="Normal 5 20 4" xfId="25080"/>
    <cellStyle name="Normal 5 20 4 10" xfId="25081"/>
    <cellStyle name="Normal 5 20 4 10 2" xfId="25082"/>
    <cellStyle name="Normal 5 20 4 11" xfId="25083"/>
    <cellStyle name="Normal 5 20 4 12" xfId="25084"/>
    <cellStyle name="Normal 5 20 4 13" xfId="25085"/>
    <cellStyle name="Normal 5 20 4 2" xfId="25086"/>
    <cellStyle name="Normal 5 20 4 2 2" xfId="25087"/>
    <cellStyle name="Normal 5 20 4 2 2 2" xfId="25088"/>
    <cellStyle name="Normal 5 20 4 2 2 2 2" xfId="25089"/>
    <cellStyle name="Normal 5 20 4 2 2 2 2 2" xfId="25090"/>
    <cellStyle name="Normal 5 20 4 2 2 2 3" xfId="25091"/>
    <cellStyle name="Normal 5 20 4 2 2 2 4" xfId="25092"/>
    <cellStyle name="Normal 5 20 4 2 2 3" xfId="25093"/>
    <cellStyle name="Normal 5 20 4 2 2 3 2" xfId="25094"/>
    <cellStyle name="Normal 5 20 4 2 2 3 2 2" xfId="25095"/>
    <cellStyle name="Normal 5 20 4 2 2 3 3" xfId="25096"/>
    <cellStyle name="Normal 5 20 4 2 2 3 4" xfId="25097"/>
    <cellStyle name="Normal 5 20 4 2 2 4" xfId="25098"/>
    <cellStyle name="Normal 5 20 4 2 2 4 2" xfId="25099"/>
    <cellStyle name="Normal 5 20 4 2 2 5" xfId="25100"/>
    <cellStyle name="Normal 5 20 4 2 2 6" xfId="25101"/>
    <cellStyle name="Normal 5 20 4 2 2 7" xfId="25102"/>
    <cellStyle name="Normal 5 20 4 2 3" xfId="25103"/>
    <cellStyle name="Normal 5 20 4 2 3 2" xfId="25104"/>
    <cellStyle name="Normal 5 20 4 2 3 2 2" xfId="25105"/>
    <cellStyle name="Normal 5 20 4 2 3 3" xfId="25106"/>
    <cellStyle name="Normal 5 20 4 2 3 4" xfId="25107"/>
    <cellStyle name="Normal 5 20 4 2 4" xfId="25108"/>
    <cellStyle name="Normal 5 20 4 2 4 2" xfId="25109"/>
    <cellStyle name="Normal 5 20 4 2 4 2 2" xfId="25110"/>
    <cellStyle name="Normal 5 20 4 2 4 3" xfId="25111"/>
    <cellStyle name="Normal 5 20 4 2 4 4" xfId="25112"/>
    <cellStyle name="Normal 5 20 4 2 5" xfId="25113"/>
    <cellStyle name="Normal 5 20 4 2 5 2" xfId="25114"/>
    <cellStyle name="Normal 5 20 4 2 6" xfId="25115"/>
    <cellStyle name="Normal 5 20 4 2 7" xfId="25116"/>
    <cellStyle name="Normal 5 20 4 2 8" xfId="25117"/>
    <cellStyle name="Normal 5 20 4 3" xfId="25118"/>
    <cellStyle name="Normal 5 20 4 3 2" xfId="25119"/>
    <cellStyle name="Normal 5 20 4 3 2 2" xfId="25120"/>
    <cellStyle name="Normal 5 20 4 3 2 2 2" xfId="25121"/>
    <cellStyle name="Normal 5 20 4 3 2 2 2 2" xfId="25122"/>
    <cellStyle name="Normal 5 20 4 3 2 2 3" xfId="25123"/>
    <cellStyle name="Normal 5 20 4 3 2 2 4" xfId="25124"/>
    <cellStyle name="Normal 5 20 4 3 2 3" xfId="25125"/>
    <cellStyle name="Normal 5 20 4 3 2 3 2" xfId="25126"/>
    <cellStyle name="Normal 5 20 4 3 2 3 2 2" xfId="25127"/>
    <cellStyle name="Normal 5 20 4 3 2 3 3" xfId="25128"/>
    <cellStyle name="Normal 5 20 4 3 2 3 4" xfId="25129"/>
    <cellStyle name="Normal 5 20 4 3 2 4" xfId="25130"/>
    <cellStyle name="Normal 5 20 4 3 2 4 2" xfId="25131"/>
    <cellStyle name="Normal 5 20 4 3 2 5" xfId="25132"/>
    <cellStyle name="Normal 5 20 4 3 2 6" xfId="25133"/>
    <cellStyle name="Normal 5 20 4 3 2 7" xfId="25134"/>
    <cellStyle name="Normal 5 20 4 3 3" xfId="25135"/>
    <cellStyle name="Normal 5 20 4 3 3 2" xfId="25136"/>
    <cellStyle name="Normal 5 20 4 3 3 2 2" xfId="25137"/>
    <cellStyle name="Normal 5 20 4 3 3 3" xfId="25138"/>
    <cellStyle name="Normal 5 20 4 3 3 4" xfId="25139"/>
    <cellStyle name="Normal 5 20 4 3 4" xfId="25140"/>
    <cellStyle name="Normal 5 20 4 3 4 2" xfId="25141"/>
    <cellStyle name="Normal 5 20 4 3 4 2 2" xfId="25142"/>
    <cellStyle name="Normal 5 20 4 3 4 3" xfId="25143"/>
    <cellStyle name="Normal 5 20 4 3 4 4" xfId="25144"/>
    <cellStyle name="Normal 5 20 4 3 5" xfId="25145"/>
    <cellStyle name="Normal 5 20 4 3 5 2" xfId="25146"/>
    <cellStyle name="Normal 5 20 4 3 6" xfId="25147"/>
    <cellStyle name="Normal 5 20 4 3 7" xfId="25148"/>
    <cellStyle name="Normal 5 20 4 3 8" xfId="25149"/>
    <cellStyle name="Normal 5 20 4 4" xfId="25150"/>
    <cellStyle name="Normal 5 20 4 4 2" xfId="25151"/>
    <cellStyle name="Normal 5 20 4 4 2 2" xfId="25152"/>
    <cellStyle name="Normal 5 20 4 4 2 2 2" xfId="25153"/>
    <cellStyle name="Normal 5 20 4 4 2 2 2 2" xfId="25154"/>
    <cellStyle name="Normal 5 20 4 4 2 2 3" xfId="25155"/>
    <cellStyle name="Normal 5 20 4 4 2 2 4" xfId="25156"/>
    <cellStyle name="Normal 5 20 4 4 2 3" xfId="25157"/>
    <cellStyle name="Normal 5 20 4 4 2 3 2" xfId="25158"/>
    <cellStyle name="Normal 5 20 4 4 2 4" xfId="25159"/>
    <cellStyle name="Normal 5 20 4 4 2 5" xfId="25160"/>
    <cellStyle name="Normal 5 20 4 4 2 6" xfId="25161"/>
    <cellStyle name="Normal 5 20 4 4 3" xfId="25162"/>
    <cellStyle name="Normal 5 20 4 4 3 2" xfId="25163"/>
    <cellStyle name="Normal 5 20 4 4 3 2 2" xfId="25164"/>
    <cellStyle name="Normal 5 20 4 4 3 3" xfId="25165"/>
    <cellStyle name="Normal 5 20 4 4 3 4" xfId="25166"/>
    <cellStyle name="Normal 5 20 4 4 4" xfId="25167"/>
    <cellStyle name="Normal 5 20 4 4 4 2" xfId="25168"/>
    <cellStyle name="Normal 5 20 4 4 4 2 2" xfId="25169"/>
    <cellStyle name="Normal 5 20 4 4 4 3" xfId="25170"/>
    <cellStyle name="Normal 5 20 4 4 4 4" xfId="25171"/>
    <cellStyle name="Normal 5 20 4 4 5" xfId="25172"/>
    <cellStyle name="Normal 5 20 4 4 5 2" xfId="25173"/>
    <cellStyle name="Normal 5 20 4 4 6" xfId="25174"/>
    <cellStyle name="Normal 5 20 4 4 7" xfId="25175"/>
    <cellStyle name="Normal 5 20 4 4 8" xfId="25176"/>
    <cellStyle name="Normal 5 20 4 5" xfId="25177"/>
    <cellStyle name="Normal 5 20 4 5 2" xfId="25178"/>
    <cellStyle name="Normal 5 20 4 5 2 2" xfId="25179"/>
    <cellStyle name="Normal 5 20 4 5 2 2 2" xfId="25180"/>
    <cellStyle name="Normal 5 20 4 5 2 2 2 2" xfId="25181"/>
    <cellStyle name="Normal 5 20 4 5 2 2 3" xfId="25182"/>
    <cellStyle name="Normal 5 20 4 5 2 2 4" xfId="25183"/>
    <cellStyle name="Normal 5 20 4 5 2 3" xfId="25184"/>
    <cellStyle name="Normal 5 20 4 5 2 3 2" xfId="25185"/>
    <cellStyle name="Normal 5 20 4 5 2 4" xfId="25186"/>
    <cellStyle name="Normal 5 20 4 5 2 5" xfId="25187"/>
    <cellStyle name="Normal 5 20 4 5 2 6" xfId="25188"/>
    <cellStyle name="Normal 5 20 4 5 3" xfId="25189"/>
    <cellStyle name="Normal 5 20 4 5 3 2" xfId="25190"/>
    <cellStyle name="Normal 5 20 4 5 3 2 2" xfId="25191"/>
    <cellStyle name="Normal 5 20 4 5 3 3" xfId="25192"/>
    <cellStyle name="Normal 5 20 4 5 3 4" xfId="25193"/>
    <cellStyle name="Normal 5 20 4 5 4" xfId="25194"/>
    <cellStyle name="Normal 5 20 4 5 4 2" xfId="25195"/>
    <cellStyle name="Normal 5 20 4 5 4 2 2" xfId="25196"/>
    <cellStyle name="Normal 5 20 4 5 4 3" xfId="25197"/>
    <cellStyle name="Normal 5 20 4 5 4 4" xfId="25198"/>
    <cellStyle name="Normal 5 20 4 5 5" xfId="25199"/>
    <cellStyle name="Normal 5 20 4 5 5 2" xfId="25200"/>
    <cellStyle name="Normal 5 20 4 5 6" xfId="25201"/>
    <cellStyle name="Normal 5 20 4 5 7" xfId="25202"/>
    <cellStyle name="Normal 5 20 4 5 8" xfId="25203"/>
    <cellStyle name="Normal 5 20 4 6" xfId="25204"/>
    <cellStyle name="Normal 5 20 4 6 2" xfId="25205"/>
    <cellStyle name="Normal 5 20 4 6 2 2" xfId="25206"/>
    <cellStyle name="Normal 5 20 4 6 2 2 2" xfId="25207"/>
    <cellStyle name="Normal 5 20 4 6 2 3" xfId="25208"/>
    <cellStyle name="Normal 5 20 4 6 2 4" xfId="25209"/>
    <cellStyle name="Normal 5 20 4 6 3" xfId="25210"/>
    <cellStyle name="Normal 5 20 4 6 3 2" xfId="25211"/>
    <cellStyle name="Normal 5 20 4 6 4" xfId="25212"/>
    <cellStyle name="Normal 5 20 4 6 5" xfId="25213"/>
    <cellStyle name="Normal 5 20 4 6 6" xfId="25214"/>
    <cellStyle name="Normal 5 20 4 7" xfId="25215"/>
    <cellStyle name="Normal 5 20 4 7 2" xfId="25216"/>
    <cellStyle name="Normal 5 20 4 7 2 2" xfId="25217"/>
    <cellStyle name="Normal 5 20 4 7 2 2 2" xfId="25218"/>
    <cellStyle name="Normal 5 20 4 7 2 3" xfId="25219"/>
    <cellStyle name="Normal 5 20 4 7 2 4" xfId="25220"/>
    <cellStyle name="Normal 5 20 4 7 3" xfId="25221"/>
    <cellStyle name="Normal 5 20 4 7 3 2" xfId="25222"/>
    <cellStyle name="Normal 5 20 4 7 4" xfId="25223"/>
    <cellStyle name="Normal 5 20 4 7 5" xfId="25224"/>
    <cellStyle name="Normal 5 20 4 7 6" xfId="25225"/>
    <cellStyle name="Normal 5 20 4 8" xfId="25226"/>
    <cellStyle name="Normal 5 20 4 8 2" xfId="25227"/>
    <cellStyle name="Normal 5 20 4 8 2 2" xfId="25228"/>
    <cellStyle name="Normal 5 20 4 8 3" xfId="25229"/>
    <cellStyle name="Normal 5 20 4 8 4" xfId="25230"/>
    <cellStyle name="Normal 5 20 4 8 5" xfId="25231"/>
    <cellStyle name="Normal 5 20 4 9" xfId="25232"/>
    <cellStyle name="Normal 5 20 4 9 2" xfId="25233"/>
    <cellStyle name="Normal 5 20 4 9 2 2" xfId="25234"/>
    <cellStyle name="Normal 5 20 4 9 3" xfId="25235"/>
    <cellStyle name="Normal 5 20 4 9 4" xfId="25236"/>
    <cellStyle name="Normal 5 20 5" xfId="25237"/>
    <cellStyle name="Normal 5 20 5 2" xfId="25238"/>
    <cellStyle name="Normal 5 20 5 2 2" xfId="25239"/>
    <cellStyle name="Normal 5 20 5 2 2 2" xfId="25240"/>
    <cellStyle name="Normal 5 20 5 2 2 2 2" xfId="25241"/>
    <cellStyle name="Normal 5 20 5 2 2 3" xfId="25242"/>
    <cellStyle name="Normal 5 20 5 2 2 4" xfId="25243"/>
    <cellStyle name="Normal 5 20 5 2 3" xfId="25244"/>
    <cellStyle name="Normal 5 20 5 2 3 2" xfId="25245"/>
    <cellStyle name="Normal 5 20 5 2 3 2 2" xfId="25246"/>
    <cellStyle name="Normal 5 20 5 2 3 3" xfId="25247"/>
    <cellStyle name="Normal 5 20 5 2 3 4" xfId="25248"/>
    <cellStyle name="Normal 5 20 5 2 4" xfId="25249"/>
    <cellStyle name="Normal 5 20 5 2 4 2" xfId="25250"/>
    <cellStyle name="Normal 5 20 5 2 5" xfId="25251"/>
    <cellStyle name="Normal 5 20 5 2 6" xfId="25252"/>
    <cellStyle name="Normal 5 20 5 2 7" xfId="25253"/>
    <cellStyle name="Normal 5 20 5 3" xfId="25254"/>
    <cellStyle name="Normal 5 20 5 3 2" xfId="25255"/>
    <cellStyle name="Normal 5 20 5 3 2 2" xfId="25256"/>
    <cellStyle name="Normal 5 20 5 3 3" xfId="25257"/>
    <cellStyle name="Normal 5 20 5 3 4" xfId="25258"/>
    <cellStyle name="Normal 5 20 5 4" xfId="25259"/>
    <cellStyle name="Normal 5 20 5 4 2" xfId="25260"/>
    <cellStyle name="Normal 5 20 5 4 2 2" xfId="25261"/>
    <cellStyle name="Normal 5 20 5 4 3" xfId="25262"/>
    <cellStyle name="Normal 5 20 5 4 4" xfId="25263"/>
    <cellStyle name="Normal 5 20 5 5" xfId="25264"/>
    <cellStyle name="Normal 5 20 5 5 2" xfId="25265"/>
    <cellStyle name="Normal 5 20 5 6" xfId="25266"/>
    <cellStyle name="Normal 5 20 5 7" xfId="25267"/>
    <cellStyle name="Normal 5 20 5 8" xfId="25268"/>
    <cellStyle name="Normal 5 20 6" xfId="25269"/>
    <cellStyle name="Normal 5 20 6 2" xfId="25270"/>
    <cellStyle name="Normal 5 20 6 2 2" xfId="25271"/>
    <cellStyle name="Normal 5 20 6 2 2 2" xfId="25272"/>
    <cellStyle name="Normal 5 20 6 2 2 2 2" xfId="25273"/>
    <cellStyle name="Normal 5 20 6 2 2 3" xfId="25274"/>
    <cellStyle name="Normal 5 20 6 2 2 4" xfId="25275"/>
    <cellStyle name="Normal 5 20 6 2 3" xfId="25276"/>
    <cellStyle name="Normal 5 20 6 2 3 2" xfId="25277"/>
    <cellStyle name="Normal 5 20 6 2 3 2 2" xfId="25278"/>
    <cellStyle name="Normal 5 20 6 2 3 3" xfId="25279"/>
    <cellStyle name="Normal 5 20 6 2 3 4" xfId="25280"/>
    <cellStyle name="Normal 5 20 6 2 4" xfId="25281"/>
    <cellStyle name="Normal 5 20 6 2 4 2" xfId="25282"/>
    <cellStyle name="Normal 5 20 6 2 5" xfId="25283"/>
    <cellStyle name="Normal 5 20 6 2 6" xfId="25284"/>
    <cellStyle name="Normal 5 20 6 2 7" xfId="25285"/>
    <cellStyle name="Normal 5 20 6 3" xfId="25286"/>
    <cellStyle name="Normal 5 20 6 3 2" xfId="25287"/>
    <cellStyle name="Normal 5 20 6 3 2 2" xfId="25288"/>
    <cellStyle name="Normal 5 20 6 3 3" xfId="25289"/>
    <cellStyle name="Normal 5 20 6 3 4" xfId="25290"/>
    <cellStyle name="Normal 5 20 6 4" xfId="25291"/>
    <cellStyle name="Normal 5 20 6 4 2" xfId="25292"/>
    <cellStyle name="Normal 5 20 6 4 2 2" xfId="25293"/>
    <cellStyle name="Normal 5 20 6 4 3" xfId="25294"/>
    <cellStyle name="Normal 5 20 6 4 4" xfId="25295"/>
    <cellStyle name="Normal 5 20 6 5" xfId="25296"/>
    <cellStyle name="Normal 5 20 6 5 2" xfId="25297"/>
    <cellStyle name="Normal 5 20 6 6" xfId="25298"/>
    <cellStyle name="Normal 5 20 6 7" xfId="25299"/>
    <cellStyle name="Normal 5 20 6 8" xfId="25300"/>
    <cellStyle name="Normal 5 20 7" xfId="25301"/>
    <cellStyle name="Normal 5 20 7 2" xfId="25302"/>
    <cellStyle name="Normal 5 20 7 2 2" xfId="25303"/>
    <cellStyle name="Normal 5 20 7 2 2 2" xfId="25304"/>
    <cellStyle name="Normal 5 20 7 2 2 2 2" xfId="25305"/>
    <cellStyle name="Normal 5 20 7 2 2 3" xfId="25306"/>
    <cellStyle name="Normal 5 20 7 2 2 4" xfId="25307"/>
    <cellStyle name="Normal 5 20 7 2 3" xfId="25308"/>
    <cellStyle name="Normal 5 20 7 2 3 2" xfId="25309"/>
    <cellStyle name="Normal 5 20 7 2 4" xfId="25310"/>
    <cellStyle name="Normal 5 20 7 2 5" xfId="25311"/>
    <cellStyle name="Normal 5 20 7 2 6" xfId="25312"/>
    <cellStyle name="Normal 5 20 7 3" xfId="25313"/>
    <cellStyle name="Normal 5 20 7 3 2" xfId="25314"/>
    <cellStyle name="Normal 5 20 7 3 2 2" xfId="25315"/>
    <cellStyle name="Normal 5 20 7 3 3" xfId="25316"/>
    <cellStyle name="Normal 5 20 7 3 4" xfId="25317"/>
    <cellStyle name="Normal 5 20 7 4" xfId="25318"/>
    <cellStyle name="Normal 5 20 7 4 2" xfId="25319"/>
    <cellStyle name="Normal 5 20 7 4 2 2" xfId="25320"/>
    <cellStyle name="Normal 5 20 7 4 3" xfId="25321"/>
    <cellStyle name="Normal 5 20 7 4 4" xfId="25322"/>
    <cellStyle name="Normal 5 20 7 5" xfId="25323"/>
    <cellStyle name="Normal 5 20 7 5 2" xfId="25324"/>
    <cellStyle name="Normal 5 20 7 6" xfId="25325"/>
    <cellStyle name="Normal 5 20 7 7" xfId="25326"/>
    <cellStyle name="Normal 5 20 7 8" xfId="25327"/>
    <cellStyle name="Normal 5 20 8" xfId="25328"/>
    <cellStyle name="Normal 5 20 8 2" xfId="25329"/>
    <cellStyle name="Normal 5 20 8 2 2" xfId="25330"/>
    <cellStyle name="Normal 5 20 8 2 2 2" xfId="25331"/>
    <cellStyle name="Normal 5 20 8 2 2 2 2" xfId="25332"/>
    <cellStyle name="Normal 5 20 8 2 2 3" xfId="25333"/>
    <cellStyle name="Normal 5 20 8 2 2 4" xfId="25334"/>
    <cellStyle name="Normal 5 20 8 2 3" xfId="25335"/>
    <cellStyle name="Normal 5 20 8 2 3 2" xfId="25336"/>
    <cellStyle name="Normal 5 20 8 2 4" xfId="25337"/>
    <cellStyle name="Normal 5 20 8 2 5" xfId="25338"/>
    <cellStyle name="Normal 5 20 8 2 6" xfId="25339"/>
    <cellStyle name="Normal 5 20 8 3" xfId="25340"/>
    <cellStyle name="Normal 5 20 8 3 2" xfId="25341"/>
    <cellStyle name="Normal 5 20 8 3 2 2" xfId="25342"/>
    <cellStyle name="Normal 5 20 8 3 3" xfId="25343"/>
    <cellStyle name="Normal 5 20 8 3 4" xfId="25344"/>
    <cellStyle name="Normal 5 20 8 4" xfId="25345"/>
    <cellStyle name="Normal 5 20 8 4 2" xfId="25346"/>
    <cellStyle name="Normal 5 20 8 4 2 2" xfId="25347"/>
    <cellStyle name="Normal 5 20 8 4 3" xfId="25348"/>
    <cellStyle name="Normal 5 20 8 4 4" xfId="25349"/>
    <cellStyle name="Normal 5 20 8 5" xfId="25350"/>
    <cellStyle name="Normal 5 20 8 5 2" xfId="25351"/>
    <cellStyle name="Normal 5 20 8 6" xfId="25352"/>
    <cellStyle name="Normal 5 20 8 7" xfId="25353"/>
    <cellStyle name="Normal 5 20 8 8" xfId="25354"/>
    <cellStyle name="Normal 5 20 9" xfId="25355"/>
    <cellStyle name="Normal 5 20 9 2" xfId="25356"/>
    <cellStyle name="Normal 5 20 9 2 2" xfId="25357"/>
    <cellStyle name="Normal 5 20 9 2 2 2" xfId="25358"/>
    <cellStyle name="Normal 5 20 9 2 3" xfId="25359"/>
    <cellStyle name="Normal 5 20 9 2 4" xfId="25360"/>
    <cellStyle name="Normal 5 20 9 3" xfId="25361"/>
    <cellStyle name="Normal 5 20 9 3 2" xfId="25362"/>
    <cellStyle name="Normal 5 20 9 4" xfId="25363"/>
    <cellStyle name="Normal 5 20 9 5" xfId="25364"/>
    <cellStyle name="Normal 5 20 9 6" xfId="25365"/>
    <cellStyle name="Normal 5 21" xfId="25366"/>
    <cellStyle name="Normal 5 21 10" xfId="25367"/>
    <cellStyle name="Normal 5 21 10 2" xfId="25368"/>
    <cellStyle name="Normal 5 21 10 2 2" xfId="25369"/>
    <cellStyle name="Normal 5 21 10 2 2 2" xfId="25370"/>
    <cellStyle name="Normal 5 21 10 2 3" xfId="25371"/>
    <cellStyle name="Normal 5 21 10 2 4" xfId="25372"/>
    <cellStyle name="Normal 5 21 10 3" xfId="25373"/>
    <cellStyle name="Normal 5 21 10 3 2" xfId="25374"/>
    <cellStyle name="Normal 5 21 10 4" xfId="25375"/>
    <cellStyle name="Normal 5 21 10 5" xfId="25376"/>
    <cellStyle name="Normal 5 21 10 6" xfId="25377"/>
    <cellStyle name="Normal 5 21 11" xfId="25378"/>
    <cellStyle name="Normal 5 21 11 2" xfId="25379"/>
    <cellStyle name="Normal 5 21 11 2 2" xfId="25380"/>
    <cellStyle name="Normal 5 21 11 2 2 2" xfId="25381"/>
    <cellStyle name="Normal 5 21 11 2 3" xfId="25382"/>
    <cellStyle name="Normal 5 21 11 2 4" xfId="25383"/>
    <cellStyle name="Normal 5 21 11 3" xfId="25384"/>
    <cellStyle name="Normal 5 21 11 3 2" xfId="25385"/>
    <cellStyle name="Normal 5 21 11 4" xfId="25386"/>
    <cellStyle name="Normal 5 21 11 5" xfId="25387"/>
    <cellStyle name="Normal 5 21 11 6" xfId="25388"/>
    <cellStyle name="Normal 5 21 12" xfId="25389"/>
    <cellStyle name="Normal 5 21 12 2" xfId="25390"/>
    <cellStyle name="Normal 5 21 12 2 2" xfId="25391"/>
    <cellStyle name="Normal 5 21 12 3" xfId="25392"/>
    <cellStyle name="Normal 5 21 12 4" xfId="25393"/>
    <cellStyle name="Normal 5 21 12 5" xfId="25394"/>
    <cellStyle name="Normal 5 21 13" xfId="25395"/>
    <cellStyle name="Normal 5 21 13 2" xfId="25396"/>
    <cellStyle name="Normal 5 21 13 2 2" xfId="25397"/>
    <cellStyle name="Normal 5 21 13 3" xfId="25398"/>
    <cellStyle name="Normal 5 21 13 4" xfId="25399"/>
    <cellStyle name="Normal 5 21 14" xfId="25400"/>
    <cellStyle name="Normal 5 21 14 2" xfId="25401"/>
    <cellStyle name="Normal 5 21 15" xfId="25402"/>
    <cellStyle name="Normal 5 21 16" xfId="25403"/>
    <cellStyle name="Normal 5 21 17" xfId="25404"/>
    <cellStyle name="Normal 5 21 2" xfId="25405"/>
    <cellStyle name="Normal 5 21 2 10" xfId="25406"/>
    <cellStyle name="Normal 5 21 2 10 2" xfId="25407"/>
    <cellStyle name="Normal 5 21 2 10 2 2" xfId="25408"/>
    <cellStyle name="Normal 5 21 2 10 2 2 2" xfId="25409"/>
    <cellStyle name="Normal 5 21 2 10 2 3" xfId="25410"/>
    <cellStyle name="Normal 5 21 2 10 2 4" xfId="25411"/>
    <cellStyle name="Normal 5 21 2 10 3" xfId="25412"/>
    <cellStyle name="Normal 5 21 2 10 3 2" xfId="25413"/>
    <cellStyle name="Normal 5 21 2 10 4" xfId="25414"/>
    <cellStyle name="Normal 5 21 2 10 5" xfId="25415"/>
    <cellStyle name="Normal 5 21 2 10 6" xfId="25416"/>
    <cellStyle name="Normal 5 21 2 11" xfId="25417"/>
    <cellStyle name="Normal 5 21 2 11 2" xfId="25418"/>
    <cellStyle name="Normal 5 21 2 11 2 2" xfId="25419"/>
    <cellStyle name="Normal 5 21 2 11 2 2 2" xfId="25420"/>
    <cellStyle name="Normal 5 21 2 11 2 3" xfId="25421"/>
    <cellStyle name="Normal 5 21 2 11 2 4" xfId="25422"/>
    <cellStyle name="Normal 5 21 2 11 3" xfId="25423"/>
    <cellStyle name="Normal 5 21 2 11 3 2" xfId="25424"/>
    <cellStyle name="Normal 5 21 2 11 4" xfId="25425"/>
    <cellStyle name="Normal 5 21 2 11 5" xfId="25426"/>
    <cellStyle name="Normal 5 21 2 11 6" xfId="25427"/>
    <cellStyle name="Normal 5 21 2 12" xfId="25428"/>
    <cellStyle name="Normal 5 21 2 12 2" xfId="25429"/>
    <cellStyle name="Normal 5 21 2 12 2 2" xfId="25430"/>
    <cellStyle name="Normal 5 21 2 12 3" xfId="25431"/>
    <cellStyle name="Normal 5 21 2 12 4" xfId="25432"/>
    <cellStyle name="Normal 5 21 2 12 5" xfId="25433"/>
    <cellStyle name="Normal 5 21 2 13" xfId="25434"/>
    <cellStyle name="Normal 5 21 2 13 2" xfId="25435"/>
    <cellStyle name="Normal 5 21 2 13 2 2" xfId="25436"/>
    <cellStyle name="Normal 5 21 2 13 3" xfId="25437"/>
    <cellStyle name="Normal 5 21 2 13 4" xfId="25438"/>
    <cellStyle name="Normal 5 21 2 14" xfId="25439"/>
    <cellStyle name="Normal 5 21 2 14 2" xfId="25440"/>
    <cellStyle name="Normal 5 21 2 15" xfId="25441"/>
    <cellStyle name="Normal 5 21 2 16" xfId="25442"/>
    <cellStyle name="Normal 5 21 2 17" xfId="25443"/>
    <cellStyle name="Normal 5 21 2 2" xfId="25444"/>
    <cellStyle name="Normal 5 21 2 2 10" xfId="25445"/>
    <cellStyle name="Normal 5 21 2 2 10 2" xfId="25446"/>
    <cellStyle name="Normal 5 21 2 2 10 2 2" xfId="25447"/>
    <cellStyle name="Normal 5 21 2 2 10 2 2 2" xfId="25448"/>
    <cellStyle name="Normal 5 21 2 2 10 2 2 2 2" xfId="25449"/>
    <cellStyle name="Normal 5 21 2 2 10 2 2 3" xfId="25450"/>
    <cellStyle name="Normal 5 21 2 2 10 2 2 4" xfId="25451"/>
    <cellStyle name="Normal 5 21 2 2 10 2 3" xfId="25452"/>
    <cellStyle name="Normal 5 21 2 2 10 2 3 2" xfId="25453"/>
    <cellStyle name="Normal 5 21 2 2 10 2 3 2 2" xfId="25454"/>
    <cellStyle name="Normal 5 21 2 2 10 2 3 3" xfId="25455"/>
    <cellStyle name="Normal 5 21 2 2 10 2 3 4" xfId="25456"/>
    <cellStyle name="Normal 5 21 2 2 10 2 4" xfId="25457"/>
    <cellStyle name="Normal 5 21 2 2 10 2 4 2" xfId="25458"/>
    <cellStyle name="Normal 5 21 2 2 10 2 5" xfId="25459"/>
    <cellStyle name="Normal 5 21 2 2 10 2 6" xfId="25460"/>
    <cellStyle name="Normal 5 21 2 2 10 2 7" xfId="25461"/>
    <cellStyle name="Normal 5 21 2 2 10 3" xfId="25462"/>
    <cellStyle name="Normal 5 21 2 2 10 3 2" xfId="25463"/>
    <cellStyle name="Normal 5 21 2 2 10 3 2 2" xfId="25464"/>
    <cellStyle name="Normal 5 21 2 2 10 3 3" xfId="25465"/>
    <cellStyle name="Normal 5 21 2 2 10 3 4" xfId="25466"/>
    <cellStyle name="Normal 5 21 2 2 10 4" xfId="25467"/>
    <cellStyle name="Normal 5 21 2 2 10 4 2" xfId="25468"/>
    <cellStyle name="Normal 5 21 2 2 10 4 2 2" xfId="25469"/>
    <cellStyle name="Normal 5 21 2 2 10 4 3" xfId="25470"/>
    <cellStyle name="Normal 5 21 2 2 10 4 4" xfId="25471"/>
    <cellStyle name="Normal 5 21 2 2 10 5" xfId="25472"/>
    <cellStyle name="Normal 5 21 2 2 10 5 2" xfId="25473"/>
    <cellStyle name="Normal 5 21 2 2 10 6" xfId="25474"/>
    <cellStyle name="Normal 5 21 2 2 10 7" xfId="25475"/>
    <cellStyle name="Normal 5 21 2 2 10 8" xfId="25476"/>
    <cellStyle name="Normal 5 21 2 2 11" xfId="25477"/>
    <cellStyle name="Normal 5 21 2 2 11 2" xfId="25478"/>
    <cellStyle name="Normal 5 21 2 2 11 2 2" xfId="25479"/>
    <cellStyle name="Normal 5 21 2 2 11 2 2 2" xfId="25480"/>
    <cellStyle name="Normal 5 21 2 2 11 2 2 2 2" xfId="25481"/>
    <cellStyle name="Normal 5 21 2 2 11 2 2 3" xfId="25482"/>
    <cellStyle name="Normal 5 21 2 2 11 2 2 4" xfId="25483"/>
    <cellStyle name="Normal 5 21 2 2 11 2 3" xfId="25484"/>
    <cellStyle name="Normal 5 21 2 2 11 2 3 2" xfId="25485"/>
    <cellStyle name="Normal 5 21 2 2 11 2 4" xfId="25486"/>
    <cellStyle name="Normal 5 21 2 2 11 2 5" xfId="25487"/>
    <cellStyle name="Normal 5 21 2 2 11 2 6" xfId="25488"/>
    <cellStyle name="Normal 5 21 2 2 11 3" xfId="25489"/>
    <cellStyle name="Normal 5 21 2 2 11 3 2" xfId="25490"/>
    <cellStyle name="Normal 5 21 2 2 11 3 2 2" xfId="25491"/>
    <cellStyle name="Normal 5 21 2 2 11 3 3" xfId="25492"/>
    <cellStyle name="Normal 5 21 2 2 11 3 4" xfId="25493"/>
    <cellStyle name="Normal 5 21 2 2 11 4" xfId="25494"/>
    <cellStyle name="Normal 5 21 2 2 11 4 2" xfId="25495"/>
    <cellStyle name="Normal 5 21 2 2 11 4 2 2" xfId="25496"/>
    <cellStyle name="Normal 5 21 2 2 11 4 3" xfId="25497"/>
    <cellStyle name="Normal 5 21 2 2 11 4 4" xfId="25498"/>
    <cellStyle name="Normal 5 21 2 2 11 5" xfId="25499"/>
    <cellStyle name="Normal 5 21 2 2 11 5 2" xfId="25500"/>
    <cellStyle name="Normal 5 21 2 2 11 6" xfId="25501"/>
    <cellStyle name="Normal 5 21 2 2 11 7" xfId="25502"/>
    <cellStyle name="Normal 5 21 2 2 11 8" xfId="25503"/>
    <cellStyle name="Normal 5 21 2 2 12" xfId="25504"/>
    <cellStyle name="Normal 5 21 2 2 12 2" xfId="25505"/>
    <cellStyle name="Normal 5 21 2 2 12 2 2" xfId="25506"/>
    <cellStyle name="Normal 5 21 2 2 12 2 2 2" xfId="25507"/>
    <cellStyle name="Normal 5 21 2 2 12 2 2 2 2" xfId="25508"/>
    <cellStyle name="Normal 5 21 2 2 12 2 2 3" xfId="25509"/>
    <cellStyle name="Normal 5 21 2 2 12 2 2 4" xfId="25510"/>
    <cellStyle name="Normal 5 21 2 2 12 2 3" xfId="25511"/>
    <cellStyle name="Normal 5 21 2 2 12 2 3 2" xfId="25512"/>
    <cellStyle name="Normal 5 21 2 2 12 2 4" xfId="25513"/>
    <cellStyle name="Normal 5 21 2 2 12 2 5" xfId="25514"/>
    <cellStyle name="Normal 5 21 2 2 12 2 6" xfId="25515"/>
    <cellStyle name="Normal 5 21 2 2 12 3" xfId="25516"/>
    <cellStyle name="Normal 5 21 2 2 12 3 2" xfId="25517"/>
    <cellStyle name="Normal 5 21 2 2 12 3 2 2" xfId="25518"/>
    <cellStyle name="Normal 5 21 2 2 12 3 3" xfId="25519"/>
    <cellStyle name="Normal 5 21 2 2 12 3 4" xfId="25520"/>
    <cellStyle name="Normal 5 21 2 2 12 4" xfId="25521"/>
    <cellStyle name="Normal 5 21 2 2 12 4 2" xfId="25522"/>
    <cellStyle name="Normal 5 21 2 2 12 4 2 2" xfId="25523"/>
    <cellStyle name="Normal 5 21 2 2 12 4 3" xfId="25524"/>
    <cellStyle name="Normal 5 21 2 2 12 4 4" xfId="25525"/>
    <cellStyle name="Normal 5 21 2 2 12 5" xfId="25526"/>
    <cellStyle name="Normal 5 21 2 2 12 5 2" xfId="25527"/>
    <cellStyle name="Normal 5 21 2 2 12 6" xfId="25528"/>
    <cellStyle name="Normal 5 21 2 2 12 7" xfId="25529"/>
    <cellStyle name="Normal 5 21 2 2 12 8" xfId="25530"/>
    <cellStyle name="Normal 5 21 2 2 13" xfId="25531"/>
    <cellStyle name="Normal 5 21 2 2 13 2" xfId="25532"/>
    <cellStyle name="Normal 5 21 2 2 13 2 2" xfId="25533"/>
    <cellStyle name="Normal 5 21 2 2 13 2 2 2" xfId="25534"/>
    <cellStyle name="Normal 5 21 2 2 13 2 3" xfId="25535"/>
    <cellStyle name="Normal 5 21 2 2 13 2 4" xfId="25536"/>
    <cellStyle name="Normal 5 21 2 2 13 3" xfId="25537"/>
    <cellStyle name="Normal 5 21 2 2 13 3 2" xfId="25538"/>
    <cellStyle name="Normal 5 21 2 2 13 4" xfId="25539"/>
    <cellStyle name="Normal 5 21 2 2 13 5" xfId="25540"/>
    <cellStyle name="Normal 5 21 2 2 13 6" xfId="25541"/>
    <cellStyle name="Normal 5 21 2 2 14" xfId="25542"/>
    <cellStyle name="Normal 5 21 2 2 14 2" xfId="25543"/>
    <cellStyle name="Normal 5 21 2 2 14 2 2" xfId="25544"/>
    <cellStyle name="Normal 5 21 2 2 14 2 2 2" xfId="25545"/>
    <cellStyle name="Normal 5 21 2 2 14 2 3" xfId="25546"/>
    <cellStyle name="Normal 5 21 2 2 14 2 4" xfId="25547"/>
    <cellStyle name="Normal 5 21 2 2 14 3" xfId="25548"/>
    <cellStyle name="Normal 5 21 2 2 14 3 2" xfId="25549"/>
    <cellStyle name="Normal 5 21 2 2 14 4" xfId="25550"/>
    <cellStyle name="Normal 5 21 2 2 14 5" xfId="25551"/>
    <cellStyle name="Normal 5 21 2 2 14 6" xfId="25552"/>
    <cellStyle name="Normal 5 21 2 2 15" xfId="25553"/>
    <cellStyle name="Normal 5 21 2 2 15 2" xfId="25554"/>
    <cellStyle name="Normal 5 21 2 2 15 2 2" xfId="25555"/>
    <cellStyle name="Normal 5 21 2 2 15 3" xfId="25556"/>
    <cellStyle name="Normal 5 21 2 2 15 4" xfId="25557"/>
    <cellStyle name="Normal 5 21 2 2 15 5" xfId="25558"/>
    <cellStyle name="Normal 5 21 2 2 16" xfId="25559"/>
    <cellStyle name="Normal 5 21 2 2 16 2" xfId="25560"/>
    <cellStyle name="Normal 5 21 2 2 16 2 2" xfId="25561"/>
    <cellStyle name="Normal 5 21 2 2 16 3" xfId="25562"/>
    <cellStyle name="Normal 5 21 2 2 16 4" xfId="25563"/>
    <cellStyle name="Normal 5 21 2 2 17" xfId="25564"/>
    <cellStyle name="Normal 5 21 2 2 17 2" xfId="25565"/>
    <cellStyle name="Normal 5 21 2 2 18" xfId="25566"/>
    <cellStyle name="Normal 5 21 2 2 19" xfId="25567"/>
    <cellStyle name="Normal 5 21 2 2 2" xfId="25568"/>
    <cellStyle name="Normal 5 21 2 2 2 10" xfId="25569"/>
    <cellStyle name="Normal 5 21 2 2 2 10 2" xfId="25570"/>
    <cellStyle name="Normal 5 21 2 2 2 10 2 2" xfId="25571"/>
    <cellStyle name="Normal 5 21 2 2 2 10 2 2 2" xfId="25572"/>
    <cellStyle name="Normal 5 21 2 2 2 10 2 3" xfId="25573"/>
    <cellStyle name="Normal 5 21 2 2 2 10 2 4" xfId="25574"/>
    <cellStyle name="Normal 5 21 2 2 2 10 3" xfId="25575"/>
    <cellStyle name="Normal 5 21 2 2 2 10 3 2" xfId="25576"/>
    <cellStyle name="Normal 5 21 2 2 2 10 4" xfId="25577"/>
    <cellStyle name="Normal 5 21 2 2 2 10 5" xfId="25578"/>
    <cellStyle name="Normal 5 21 2 2 2 10 6" xfId="25579"/>
    <cellStyle name="Normal 5 21 2 2 2 11" xfId="25580"/>
    <cellStyle name="Normal 5 21 2 2 2 11 2" xfId="25581"/>
    <cellStyle name="Normal 5 21 2 2 2 11 2 2" xfId="25582"/>
    <cellStyle name="Normal 5 21 2 2 2 11 3" xfId="25583"/>
    <cellStyle name="Normal 5 21 2 2 2 11 4" xfId="25584"/>
    <cellStyle name="Normal 5 21 2 2 2 11 5" xfId="25585"/>
    <cellStyle name="Normal 5 21 2 2 2 12" xfId="25586"/>
    <cellStyle name="Normal 5 21 2 2 2 12 2" xfId="25587"/>
    <cellStyle name="Normal 5 21 2 2 2 12 2 2" xfId="25588"/>
    <cellStyle name="Normal 5 21 2 2 2 12 3" xfId="25589"/>
    <cellStyle name="Normal 5 21 2 2 2 12 4" xfId="25590"/>
    <cellStyle name="Normal 5 21 2 2 2 13" xfId="25591"/>
    <cellStyle name="Normal 5 21 2 2 2 13 2" xfId="25592"/>
    <cellStyle name="Normal 5 21 2 2 2 14" xfId="25593"/>
    <cellStyle name="Normal 5 21 2 2 2 15" xfId="25594"/>
    <cellStyle name="Normal 5 21 2 2 2 16" xfId="25595"/>
    <cellStyle name="Normal 5 21 2 2 2 2" xfId="25596"/>
    <cellStyle name="Normal 5 21 2 2 2 2 10" xfId="25597"/>
    <cellStyle name="Normal 5 21 2 2 2 2 10 2" xfId="25598"/>
    <cellStyle name="Normal 5 21 2 2 2 2 10 2 2" xfId="25599"/>
    <cellStyle name="Normal 5 21 2 2 2 2 10 3" xfId="25600"/>
    <cellStyle name="Normal 5 21 2 2 2 2 10 4" xfId="25601"/>
    <cellStyle name="Normal 5 21 2 2 2 2 11" xfId="25602"/>
    <cellStyle name="Normal 5 21 2 2 2 2 11 2" xfId="25603"/>
    <cellStyle name="Normal 5 21 2 2 2 2 12" xfId="25604"/>
    <cellStyle name="Normal 5 21 2 2 2 2 13" xfId="25605"/>
    <cellStyle name="Normal 5 21 2 2 2 2 14" xfId="25606"/>
    <cellStyle name="Normal 5 21 2 2 2 2 2" xfId="25607"/>
    <cellStyle name="Normal 5 21 2 2 2 2 2 10" xfId="25608"/>
    <cellStyle name="Normal 5 21 2 2 2 2 2 2" xfId="25609"/>
    <cellStyle name="Normal 5 21 2 2 2 2 2 2 2" xfId="25610"/>
    <cellStyle name="Normal 5 21 2 2 2 2 2 2 2 2" xfId="25611"/>
    <cellStyle name="Normal 5 21 2 2 2 2 2 2 2 2 2" xfId="25612"/>
    <cellStyle name="Normal 5 21 2 2 2 2 2 2 2 3" xfId="25613"/>
    <cellStyle name="Normal 5 21 2 2 2 2 2 2 2 4" xfId="25614"/>
    <cellStyle name="Normal 5 21 2 2 2 2 2 2 3" xfId="25615"/>
    <cellStyle name="Normal 5 21 2 2 2 2 2 2 3 2" xfId="25616"/>
    <cellStyle name="Normal 5 21 2 2 2 2 2 2 3 2 2" xfId="25617"/>
    <cellStyle name="Normal 5 21 2 2 2 2 2 2 3 3" xfId="25618"/>
    <cellStyle name="Normal 5 21 2 2 2 2 2 2 3 4" xfId="25619"/>
    <cellStyle name="Normal 5 21 2 2 2 2 2 2 4" xfId="25620"/>
    <cellStyle name="Normal 5 21 2 2 2 2 2 2 4 2" xfId="25621"/>
    <cellStyle name="Normal 5 21 2 2 2 2 2 2 5" xfId="25622"/>
    <cellStyle name="Normal 5 21 2 2 2 2 2 2 6" xfId="25623"/>
    <cellStyle name="Normal 5 21 2 2 2 2 2 2 7" xfId="25624"/>
    <cellStyle name="Normal 5 21 2 2 2 2 2 3" xfId="25625"/>
    <cellStyle name="Normal 5 21 2 2 2 2 2 3 2" xfId="25626"/>
    <cellStyle name="Normal 5 21 2 2 2 2 2 3 2 2" xfId="25627"/>
    <cellStyle name="Normal 5 21 2 2 2 2 2 3 3" xfId="25628"/>
    <cellStyle name="Normal 5 21 2 2 2 2 2 3 4" xfId="25629"/>
    <cellStyle name="Normal 5 21 2 2 2 2 2 4" xfId="25630"/>
    <cellStyle name="Normal 5 21 2 2 2 2 2 4 2" xfId="25631"/>
    <cellStyle name="Normal 5 21 2 2 2 2 2 4 2 2" xfId="25632"/>
    <cellStyle name="Normal 5 21 2 2 2 2 2 4 3" xfId="25633"/>
    <cellStyle name="Normal 5 21 2 2 2 2 2 4 4" xfId="25634"/>
    <cellStyle name="Normal 5 21 2 2 2 2 2 5" xfId="25635"/>
    <cellStyle name="Normal 5 21 2 2 2 2 2 5 2" xfId="25636"/>
    <cellStyle name="Normal 5 21 2 2 2 2 2 5 2 2" xfId="25637"/>
    <cellStyle name="Normal 5 21 2 2 2 2 2 5 3" xfId="25638"/>
    <cellStyle name="Normal 5 21 2 2 2 2 2 5 4" xfId="25639"/>
    <cellStyle name="Normal 5 21 2 2 2 2 2 6" xfId="25640"/>
    <cellStyle name="Normal 5 21 2 2 2 2 2 6 2" xfId="25641"/>
    <cellStyle name="Normal 5 21 2 2 2 2 2 6 2 2" xfId="25642"/>
    <cellStyle name="Normal 5 21 2 2 2 2 2 6 3" xfId="25643"/>
    <cellStyle name="Normal 5 21 2 2 2 2 2 6 4" xfId="25644"/>
    <cellStyle name="Normal 5 21 2 2 2 2 2 7" xfId="25645"/>
    <cellStyle name="Normal 5 21 2 2 2 2 2 7 2" xfId="25646"/>
    <cellStyle name="Normal 5 21 2 2 2 2 2 8" xfId="25647"/>
    <cellStyle name="Normal 5 21 2 2 2 2 2 9" xfId="25648"/>
    <cellStyle name="Normal 5 21 2 2 2 2 3" xfId="25649"/>
    <cellStyle name="Normal 5 21 2 2 2 2 3 2" xfId="25650"/>
    <cellStyle name="Normal 5 21 2 2 2 2 3 2 2" xfId="25651"/>
    <cellStyle name="Normal 5 21 2 2 2 2 3 2 2 2" xfId="25652"/>
    <cellStyle name="Normal 5 21 2 2 2 2 3 2 2 2 2" xfId="25653"/>
    <cellStyle name="Normal 5 21 2 2 2 2 3 2 2 3" xfId="25654"/>
    <cellStyle name="Normal 5 21 2 2 2 2 3 2 2 4" xfId="25655"/>
    <cellStyle name="Normal 5 21 2 2 2 2 3 2 3" xfId="25656"/>
    <cellStyle name="Normal 5 21 2 2 2 2 3 2 3 2" xfId="25657"/>
    <cellStyle name="Normal 5 21 2 2 2 2 3 2 3 2 2" xfId="25658"/>
    <cellStyle name="Normal 5 21 2 2 2 2 3 2 3 3" xfId="25659"/>
    <cellStyle name="Normal 5 21 2 2 2 2 3 2 3 4" xfId="25660"/>
    <cellStyle name="Normal 5 21 2 2 2 2 3 2 4" xfId="25661"/>
    <cellStyle name="Normal 5 21 2 2 2 2 3 2 4 2" xfId="25662"/>
    <cellStyle name="Normal 5 21 2 2 2 2 3 2 5" xfId="25663"/>
    <cellStyle name="Normal 5 21 2 2 2 2 3 2 6" xfId="25664"/>
    <cellStyle name="Normal 5 21 2 2 2 2 3 2 7" xfId="25665"/>
    <cellStyle name="Normal 5 21 2 2 2 2 3 3" xfId="25666"/>
    <cellStyle name="Normal 5 21 2 2 2 2 3 3 2" xfId="25667"/>
    <cellStyle name="Normal 5 21 2 2 2 2 3 3 2 2" xfId="25668"/>
    <cellStyle name="Normal 5 21 2 2 2 2 3 3 3" xfId="25669"/>
    <cellStyle name="Normal 5 21 2 2 2 2 3 3 4" xfId="25670"/>
    <cellStyle name="Normal 5 21 2 2 2 2 3 4" xfId="25671"/>
    <cellStyle name="Normal 5 21 2 2 2 2 3 4 2" xfId="25672"/>
    <cellStyle name="Normal 5 21 2 2 2 2 3 4 2 2" xfId="25673"/>
    <cellStyle name="Normal 5 21 2 2 2 2 3 4 3" xfId="25674"/>
    <cellStyle name="Normal 5 21 2 2 2 2 3 4 4" xfId="25675"/>
    <cellStyle name="Normal 5 21 2 2 2 2 3 5" xfId="25676"/>
    <cellStyle name="Normal 5 21 2 2 2 2 3 5 2" xfId="25677"/>
    <cellStyle name="Normal 5 21 2 2 2 2 3 6" xfId="25678"/>
    <cellStyle name="Normal 5 21 2 2 2 2 3 7" xfId="25679"/>
    <cellStyle name="Normal 5 21 2 2 2 2 3 8" xfId="25680"/>
    <cellStyle name="Normal 5 21 2 2 2 2 4" xfId="25681"/>
    <cellStyle name="Normal 5 21 2 2 2 2 4 2" xfId="25682"/>
    <cellStyle name="Normal 5 21 2 2 2 2 4 2 2" xfId="25683"/>
    <cellStyle name="Normal 5 21 2 2 2 2 4 2 2 2" xfId="25684"/>
    <cellStyle name="Normal 5 21 2 2 2 2 4 2 2 2 2" xfId="25685"/>
    <cellStyle name="Normal 5 21 2 2 2 2 4 2 2 3" xfId="25686"/>
    <cellStyle name="Normal 5 21 2 2 2 2 4 2 2 4" xfId="25687"/>
    <cellStyle name="Normal 5 21 2 2 2 2 4 2 3" xfId="25688"/>
    <cellStyle name="Normal 5 21 2 2 2 2 4 2 3 2" xfId="25689"/>
    <cellStyle name="Normal 5 21 2 2 2 2 4 2 3 2 2" xfId="25690"/>
    <cellStyle name="Normal 5 21 2 2 2 2 4 2 3 3" xfId="25691"/>
    <cellStyle name="Normal 5 21 2 2 2 2 4 2 3 4" xfId="25692"/>
    <cellStyle name="Normal 5 21 2 2 2 2 4 2 4" xfId="25693"/>
    <cellStyle name="Normal 5 21 2 2 2 2 4 2 4 2" xfId="25694"/>
    <cellStyle name="Normal 5 21 2 2 2 2 4 2 5" xfId="25695"/>
    <cellStyle name="Normal 5 21 2 2 2 2 4 2 6" xfId="25696"/>
    <cellStyle name="Normal 5 21 2 2 2 2 4 2 7" xfId="25697"/>
    <cellStyle name="Normal 5 21 2 2 2 2 4 3" xfId="25698"/>
    <cellStyle name="Normal 5 21 2 2 2 2 4 3 2" xfId="25699"/>
    <cellStyle name="Normal 5 21 2 2 2 2 4 3 2 2" xfId="25700"/>
    <cellStyle name="Normal 5 21 2 2 2 2 4 3 3" xfId="25701"/>
    <cellStyle name="Normal 5 21 2 2 2 2 4 3 4" xfId="25702"/>
    <cellStyle name="Normal 5 21 2 2 2 2 4 4" xfId="25703"/>
    <cellStyle name="Normal 5 21 2 2 2 2 4 4 2" xfId="25704"/>
    <cellStyle name="Normal 5 21 2 2 2 2 4 4 2 2" xfId="25705"/>
    <cellStyle name="Normal 5 21 2 2 2 2 4 4 3" xfId="25706"/>
    <cellStyle name="Normal 5 21 2 2 2 2 4 4 4" xfId="25707"/>
    <cellStyle name="Normal 5 21 2 2 2 2 4 5" xfId="25708"/>
    <cellStyle name="Normal 5 21 2 2 2 2 4 5 2" xfId="25709"/>
    <cellStyle name="Normal 5 21 2 2 2 2 4 6" xfId="25710"/>
    <cellStyle name="Normal 5 21 2 2 2 2 4 7" xfId="25711"/>
    <cellStyle name="Normal 5 21 2 2 2 2 4 8" xfId="25712"/>
    <cellStyle name="Normal 5 21 2 2 2 2 5" xfId="25713"/>
    <cellStyle name="Normal 5 21 2 2 2 2 5 2" xfId="25714"/>
    <cellStyle name="Normal 5 21 2 2 2 2 5 2 2" xfId="25715"/>
    <cellStyle name="Normal 5 21 2 2 2 2 5 2 2 2" xfId="25716"/>
    <cellStyle name="Normal 5 21 2 2 2 2 5 2 2 2 2" xfId="25717"/>
    <cellStyle name="Normal 5 21 2 2 2 2 5 2 2 3" xfId="25718"/>
    <cellStyle name="Normal 5 21 2 2 2 2 5 2 2 4" xfId="25719"/>
    <cellStyle name="Normal 5 21 2 2 2 2 5 2 3" xfId="25720"/>
    <cellStyle name="Normal 5 21 2 2 2 2 5 2 3 2" xfId="25721"/>
    <cellStyle name="Normal 5 21 2 2 2 2 5 2 4" xfId="25722"/>
    <cellStyle name="Normal 5 21 2 2 2 2 5 2 5" xfId="25723"/>
    <cellStyle name="Normal 5 21 2 2 2 2 5 2 6" xfId="25724"/>
    <cellStyle name="Normal 5 21 2 2 2 2 5 3" xfId="25725"/>
    <cellStyle name="Normal 5 21 2 2 2 2 5 3 2" xfId="25726"/>
    <cellStyle name="Normal 5 21 2 2 2 2 5 3 2 2" xfId="25727"/>
    <cellStyle name="Normal 5 21 2 2 2 2 5 3 3" xfId="25728"/>
    <cellStyle name="Normal 5 21 2 2 2 2 5 3 4" xfId="25729"/>
    <cellStyle name="Normal 5 21 2 2 2 2 5 4" xfId="25730"/>
    <cellStyle name="Normal 5 21 2 2 2 2 5 4 2" xfId="25731"/>
    <cellStyle name="Normal 5 21 2 2 2 2 5 4 2 2" xfId="25732"/>
    <cellStyle name="Normal 5 21 2 2 2 2 5 4 3" xfId="25733"/>
    <cellStyle name="Normal 5 21 2 2 2 2 5 4 4" xfId="25734"/>
    <cellStyle name="Normal 5 21 2 2 2 2 5 5" xfId="25735"/>
    <cellStyle name="Normal 5 21 2 2 2 2 5 5 2" xfId="25736"/>
    <cellStyle name="Normal 5 21 2 2 2 2 5 6" xfId="25737"/>
    <cellStyle name="Normal 5 21 2 2 2 2 5 7" xfId="25738"/>
    <cellStyle name="Normal 5 21 2 2 2 2 5 8" xfId="25739"/>
    <cellStyle name="Normal 5 21 2 2 2 2 6" xfId="25740"/>
    <cellStyle name="Normal 5 21 2 2 2 2 6 2" xfId="25741"/>
    <cellStyle name="Normal 5 21 2 2 2 2 6 2 2" xfId="25742"/>
    <cellStyle name="Normal 5 21 2 2 2 2 6 2 2 2" xfId="25743"/>
    <cellStyle name="Normal 5 21 2 2 2 2 6 2 2 2 2" xfId="25744"/>
    <cellStyle name="Normal 5 21 2 2 2 2 6 2 2 3" xfId="25745"/>
    <cellStyle name="Normal 5 21 2 2 2 2 6 2 2 4" xfId="25746"/>
    <cellStyle name="Normal 5 21 2 2 2 2 6 2 3" xfId="25747"/>
    <cellStyle name="Normal 5 21 2 2 2 2 6 2 3 2" xfId="25748"/>
    <cellStyle name="Normal 5 21 2 2 2 2 6 2 4" xfId="25749"/>
    <cellStyle name="Normal 5 21 2 2 2 2 6 2 5" xfId="25750"/>
    <cellStyle name="Normal 5 21 2 2 2 2 6 2 6" xfId="25751"/>
    <cellStyle name="Normal 5 21 2 2 2 2 6 3" xfId="25752"/>
    <cellStyle name="Normal 5 21 2 2 2 2 6 3 2" xfId="25753"/>
    <cellStyle name="Normal 5 21 2 2 2 2 6 3 2 2" xfId="25754"/>
    <cellStyle name="Normal 5 21 2 2 2 2 6 3 3" xfId="25755"/>
    <cellStyle name="Normal 5 21 2 2 2 2 6 3 4" xfId="25756"/>
    <cellStyle name="Normal 5 21 2 2 2 2 6 4" xfId="25757"/>
    <cellStyle name="Normal 5 21 2 2 2 2 6 4 2" xfId="25758"/>
    <cellStyle name="Normal 5 21 2 2 2 2 6 4 2 2" xfId="25759"/>
    <cellStyle name="Normal 5 21 2 2 2 2 6 4 3" xfId="25760"/>
    <cellStyle name="Normal 5 21 2 2 2 2 6 4 4" xfId="25761"/>
    <cellStyle name="Normal 5 21 2 2 2 2 6 5" xfId="25762"/>
    <cellStyle name="Normal 5 21 2 2 2 2 6 5 2" xfId="25763"/>
    <cellStyle name="Normal 5 21 2 2 2 2 6 6" xfId="25764"/>
    <cellStyle name="Normal 5 21 2 2 2 2 6 7" xfId="25765"/>
    <cellStyle name="Normal 5 21 2 2 2 2 6 8" xfId="25766"/>
    <cellStyle name="Normal 5 21 2 2 2 2 7" xfId="25767"/>
    <cellStyle name="Normal 5 21 2 2 2 2 7 2" xfId="25768"/>
    <cellStyle name="Normal 5 21 2 2 2 2 7 2 2" xfId="25769"/>
    <cellStyle name="Normal 5 21 2 2 2 2 7 2 2 2" xfId="25770"/>
    <cellStyle name="Normal 5 21 2 2 2 2 7 2 3" xfId="25771"/>
    <cellStyle name="Normal 5 21 2 2 2 2 7 2 4" xfId="25772"/>
    <cellStyle name="Normal 5 21 2 2 2 2 7 3" xfId="25773"/>
    <cellStyle name="Normal 5 21 2 2 2 2 7 3 2" xfId="25774"/>
    <cellStyle name="Normal 5 21 2 2 2 2 7 4" xfId="25775"/>
    <cellStyle name="Normal 5 21 2 2 2 2 7 5" xfId="25776"/>
    <cellStyle name="Normal 5 21 2 2 2 2 7 6" xfId="25777"/>
    <cellStyle name="Normal 5 21 2 2 2 2 8" xfId="25778"/>
    <cellStyle name="Normal 5 21 2 2 2 2 8 2" xfId="25779"/>
    <cellStyle name="Normal 5 21 2 2 2 2 8 2 2" xfId="25780"/>
    <cellStyle name="Normal 5 21 2 2 2 2 8 2 2 2" xfId="25781"/>
    <cellStyle name="Normal 5 21 2 2 2 2 8 2 3" xfId="25782"/>
    <cellStyle name="Normal 5 21 2 2 2 2 8 2 4" xfId="25783"/>
    <cellStyle name="Normal 5 21 2 2 2 2 8 3" xfId="25784"/>
    <cellStyle name="Normal 5 21 2 2 2 2 8 3 2" xfId="25785"/>
    <cellStyle name="Normal 5 21 2 2 2 2 8 4" xfId="25786"/>
    <cellStyle name="Normal 5 21 2 2 2 2 8 5" xfId="25787"/>
    <cellStyle name="Normal 5 21 2 2 2 2 8 6" xfId="25788"/>
    <cellStyle name="Normal 5 21 2 2 2 2 9" xfId="25789"/>
    <cellStyle name="Normal 5 21 2 2 2 2 9 2" xfId="25790"/>
    <cellStyle name="Normal 5 21 2 2 2 2 9 2 2" xfId="25791"/>
    <cellStyle name="Normal 5 21 2 2 2 2 9 3" xfId="25792"/>
    <cellStyle name="Normal 5 21 2 2 2 2 9 4" xfId="25793"/>
    <cellStyle name="Normal 5 21 2 2 2 2 9 5" xfId="25794"/>
    <cellStyle name="Normal 5 21 2 2 2 3" xfId="25795"/>
    <cellStyle name="Normal 5 21 2 2 2 3 10" xfId="25796"/>
    <cellStyle name="Normal 5 21 2 2 2 3 10 2" xfId="25797"/>
    <cellStyle name="Normal 5 21 2 2 2 3 10 2 2" xfId="25798"/>
    <cellStyle name="Normal 5 21 2 2 2 3 10 3" xfId="25799"/>
    <cellStyle name="Normal 5 21 2 2 2 3 10 4" xfId="25800"/>
    <cellStyle name="Normal 5 21 2 2 2 3 11" xfId="25801"/>
    <cellStyle name="Normal 5 21 2 2 2 3 11 2" xfId="25802"/>
    <cellStyle name="Normal 5 21 2 2 2 3 12" xfId="25803"/>
    <cellStyle name="Normal 5 21 2 2 2 3 13" xfId="25804"/>
    <cellStyle name="Normal 5 21 2 2 2 3 14" xfId="25805"/>
    <cellStyle name="Normal 5 21 2 2 2 3 2" xfId="25806"/>
    <cellStyle name="Normal 5 21 2 2 2 3 2 10" xfId="25807"/>
    <cellStyle name="Normal 5 21 2 2 2 3 2 2" xfId="25808"/>
    <cellStyle name="Normal 5 21 2 2 2 3 2 2 2" xfId="25809"/>
    <cellStyle name="Normal 5 21 2 2 2 3 2 2 2 2" xfId="25810"/>
    <cellStyle name="Normal 5 21 2 2 2 3 2 2 2 2 2" xfId="25811"/>
    <cellStyle name="Normal 5 21 2 2 2 3 2 2 2 3" xfId="25812"/>
    <cellStyle name="Normal 5 21 2 2 2 3 2 2 2 4" xfId="25813"/>
    <cellStyle name="Normal 5 21 2 2 2 3 2 2 3" xfId="25814"/>
    <cellStyle name="Normal 5 21 2 2 2 3 2 2 3 2" xfId="25815"/>
    <cellStyle name="Normal 5 21 2 2 2 3 2 2 3 2 2" xfId="25816"/>
    <cellStyle name="Normal 5 21 2 2 2 3 2 2 3 3" xfId="25817"/>
    <cellStyle name="Normal 5 21 2 2 2 3 2 2 3 4" xfId="25818"/>
    <cellStyle name="Normal 5 21 2 2 2 3 2 2 4" xfId="25819"/>
    <cellStyle name="Normal 5 21 2 2 2 3 2 2 4 2" xfId="25820"/>
    <cellStyle name="Normal 5 21 2 2 2 3 2 2 5" xfId="25821"/>
    <cellStyle name="Normal 5 21 2 2 2 3 2 2 6" xfId="25822"/>
    <cellStyle name="Normal 5 21 2 2 2 3 2 2 7" xfId="25823"/>
    <cellStyle name="Normal 5 21 2 2 2 3 2 3" xfId="25824"/>
    <cellStyle name="Normal 5 21 2 2 2 3 2 3 2" xfId="25825"/>
    <cellStyle name="Normal 5 21 2 2 2 3 2 3 2 2" xfId="25826"/>
    <cellStyle name="Normal 5 21 2 2 2 3 2 3 3" xfId="25827"/>
    <cellStyle name="Normal 5 21 2 2 2 3 2 3 4" xfId="25828"/>
    <cellStyle name="Normal 5 21 2 2 2 3 2 4" xfId="25829"/>
    <cellStyle name="Normal 5 21 2 2 2 3 2 4 2" xfId="25830"/>
    <cellStyle name="Normal 5 21 2 2 2 3 2 4 2 2" xfId="25831"/>
    <cellStyle name="Normal 5 21 2 2 2 3 2 4 3" xfId="25832"/>
    <cellStyle name="Normal 5 21 2 2 2 3 2 4 4" xfId="25833"/>
    <cellStyle name="Normal 5 21 2 2 2 3 2 5" xfId="25834"/>
    <cellStyle name="Normal 5 21 2 2 2 3 2 5 2" xfId="25835"/>
    <cellStyle name="Normal 5 21 2 2 2 3 2 5 2 2" xfId="25836"/>
    <cellStyle name="Normal 5 21 2 2 2 3 2 5 3" xfId="25837"/>
    <cellStyle name="Normal 5 21 2 2 2 3 2 5 4" xfId="25838"/>
    <cellStyle name="Normal 5 21 2 2 2 3 2 6" xfId="25839"/>
    <cellStyle name="Normal 5 21 2 2 2 3 2 6 2" xfId="25840"/>
    <cellStyle name="Normal 5 21 2 2 2 3 2 6 2 2" xfId="25841"/>
    <cellStyle name="Normal 5 21 2 2 2 3 2 6 3" xfId="25842"/>
    <cellStyle name="Normal 5 21 2 2 2 3 2 6 4" xfId="25843"/>
    <cellStyle name="Normal 5 21 2 2 2 3 2 7" xfId="25844"/>
    <cellStyle name="Normal 5 21 2 2 2 3 2 7 2" xfId="25845"/>
    <cellStyle name="Normal 5 21 2 2 2 3 2 8" xfId="25846"/>
    <cellStyle name="Normal 5 21 2 2 2 3 2 9" xfId="25847"/>
    <cellStyle name="Normal 5 21 2 2 2 3 3" xfId="25848"/>
    <cellStyle name="Normal 5 21 2 2 2 3 3 2" xfId="25849"/>
    <cellStyle name="Normal 5 21 2 2 2 3 3 2 2" xfId="25850"/>
    <cellStyle name="Normal 5 21 2 2 2 3 3 2 2 2" xfId="25851"/>
    <cellStyle name="Normal 5 21 2 2 2 3 3 2 2 2 2" xfId="25852"/>
    <cellStyle name="Normal 5 21 2 2 2 3 3 2 2 3" xfId="25853"/>
    <cellStyle name="Normal 5 21 2 2 2 3 3 2 2 4" xfId="25854"/>
    <cellStyle name="Normal 5 21 2 2 2 3 3 2 3" xfId="25855"/>
    <cellStyle name="Normal 5 21 2 2 2 3 3 2 3 2" xfId="25856"/>
    <cellStyle name="Normal 5 21 2 2 2 3 3 2 3 2 2" xfId="25857"/>
    <cellStyle name="Normal 5 21 2 2 2 3 3 2 3 3" xfId="25858"/>
    <cellStyle name="Normal 5 21 2 2 2 3 3 2 3 4" xfId="25859"/>
    <cellStyle name="Normal 5 21 2 2 2 3 3 2 4" xfId="25860"/>
    <cellStyle name="Normal 5 21 2 2 2 3 3 2 4 2" xfId="25861"/>
    <cellStyle name="Normal 5 21 2 2 2 3 3 2 5" xfId="25862"/>
    <cellStyle name="Normal 5 21 2 2 2 3 3 2 6" xfId="25863"/>
    <cellStyle name="Normal 5 21 2 2 2 3 3 2 7" xfId="25864"/>
    <cellStyle name="Normal 5 21 2 2 2 3 3 3" xfId="25865"/>
    <cellStyle name="Normal 5 21 2 2 2 3 3 3 2" xfId="25866"/>
    <cellStyle name="Normal 5 21 2 2 2 3 3 3 2 2" xfId="25867"/>
    <cellStyle name="Normal 5 21 2 2 2 3 3 3 3" xfId="25868"/>
    <cellStyle name="Normal 5 21 2 2 2 3 3 3 4" xfId="25869"/>
    <cellStyle name="Normal 5 21 2 2 2 3 3 4" xfId="25870"/>
    <cellStyle name="Normal 5 21 2 2 2 3 3 4 2" xfId="25871"/>
    <cellStyle name="Normal 5 21 2 2 2 3 3 4 2 2" xfId="25872"/>
    <cellStyle name="Normal 5 21 2 2 2 3 3 4 3" xfId="25873"/>
    <cellStyle name="Normal 5 21 2 2 2 3 3 4 4" xfId="25874"/>
    <cellStyle name="Normal 5 21 2 2 2 3 3 5" xfId="25875"/>
    <cellStyle name="Normal 5 21 2 2 2 3 3 5 2" xfId="25876"/>
    <cellStyle name="Normal 5 21 2 2 2 3 3 6" xfId="25877"/>
    <cellStyle name="Normal 5 21 2 2 2 3 3 7" xfId="25878"/>
    <cellStyle name="Normal 5 21 2 2 2 3 3 8" xfId="25879"/>
    <cellStyle name="Normal 5 21 2 2 2 3 4" xfId="25880"/>
    <cellStyle name="Normal 5 21 2 2 2 3 4 2" xfId="25881"/>
    <cellStyle name="Normal 5 21 2 2 2 3 4 2 2" xfId="25882"/>
    <cellStyle name="Normal 5 21 2 2 2 3 4 2 2 2" xfId="25883"/>
    <cellStyle name="Normal 5 21 2 2 2 3 4 2 2 2 2" xfId="25884"/>
    <cellStyle name="Normal 5 21 2 2 2 3 4 2 2 3" xfId="25885"/>
    <cellStyle name="Normal 5 21 2 2 2 3 4 2 2 4" xfId="25886"/>
    <cellStyle name="Normal 5 21 2 2 2 3 4 2 3" xfId="25887"/>
    <cellStyle name="Normal 5 21 2 2 2 3 4 2 3 2" xfId="25888"/>
    <cellStyle name="Normal 5 21 2 2 2 3 4 2 3 2 2" xfId="25889"/>
    <cellStyle name="Normal 5 21 2 2 2 3 4 2 3 3" xfId="25890"/>
    <cellStyle name="Normal 5 21 2 2 2 3 4 2 3 4" xfId="25891"/>
    <cellStyle name="Normal 5 21 2 2 2 3 4 2 4" xfId="25892"/>
    <cellStyle name="Normal 5 21 2 2 2 3 4 2 4 2" xfId="25893"/>
    <cellStyle name="Normal 5 21 2 2 2 3 4 2 5" xfId="25894"/>
    <cellStyle name="Normal 5 21 2 2 2 3 4 2 6" xfId="25895"/>
    <cellStyle name="Normal 5 21 2 2 2 3 4 2 7" xfId="25896"/>
    <cellStyle name="Normal 5 21 2 2 2 3 4 3" xfId="25897"/>
    <cellStyle name="Normal 5 21 2 2 2 3 4 3 2" xfId="25898"/>
    <cellStyle name="Normal 5 21 2 2 2 3 4 3 2 2" xfId="25899"/>
    <cellStyle name="Normal 5 21 2 2 2 3 4 3 3" xfId="25900"/>
    <cellStyle name="Normal 5 21 2 2 2 3 4 3 4" xfId="25901"/>
    <cellStyle name="Normal 5 21 2 2 2 3 4 4" xfId="25902"/>
    <cellStyle name="Normal 5 21 2 2 2 3 4 4 2" xfId="25903"/>
    <cellStyle name="Normal 5 21 2 2 2 3 4 4 2 2" xfId="25904"/>
    <cellStyle name="Normal 5 21 2 2 2 3 4 4 3" xfId="25905"/>
    <cellStyle name="Normal 5 21 2 2 2 3 4 4 4" xfId="25906"/>
    <cellStyle name="Normal 5 21 2 2 2 3 4 5" xfId="25907"/>
    <cellStyle name="Normal 5 21 2 2 2 3 4 5 2" xfId="25908"/>
    <cellStyle name="Normal 5 21 2 2 2 3 4 6" xfId="25909"/>
    <cellStyle name="Normal 5 21 2 2 2 3 4 7" xfId="25910"/>
    <cellStyle name="Normal 5 21 2 2 2 3 4 8" xfId="25911"/>
    <cellStyle name="Normal 5 21 2 2 2 3 5" xfId="25912"/>
    <cellStyle name="Normal 5 21 2 2 2 3 5 2" xfId="25913"/>
    <cellStyle name="Normal 5 21 2 2 2 3 5 2 2" xfId="25914"/>
    <cellStyle name="Normal 5 21 2 2 2 3 5 2 2 2" xfId="25915"/>
    <cellStyle name="Normal 5 21 2 2 2 3 5 2 2 2 2" xfId="25916"/>
    <cellStyle name="Normal 5 21 2 2 2 3 5 2 2 3" xfId="25917"/>
    <cellStyle name="Normal 5 21 2 2 2 3 5 2 2 4" xfId="25918"/>
    <cellStyle name="Normal 5 21 2 2 2 3 5 2 3" xfId="25919"/>
    <cellStyle name="Normal 5 21 2 2 2 3 5 2 3 2" xfId="25920"/>
    <cellStyle name="Normal 5 21 2 2 2 3 5 2 4" xfId="25921"/>
    <cellStyle name="Normal 5 21 2 2 2 3 5 2 5" xfId="25922"/>
    <cellStyle name="Normal 5 21 2 2 2 3 5 2 6" xfId="25923"/>
    <cellStyle name="Normal 5 21 2 2 2 3 5 3" xfId="25924"/>
    <cellStyle name="Normal 5 21 2 2 2 3 5 3 2" xfId="25925"/>
    <cellStyle name="Normal 5 21 2 2 2 3 5 3 2 2" xfId="25926"/>
    <cellStyle name="Normal 5 21 2 2 2 3 5 3 3" xfId="25927"/>
    <cellStyle name="Normal 5 21 2 2 2 3 5 3 4" xfId="25928"/>
    <cellStyle name="Normal 5 21 2 2 2 3 5 4" xfId="25929"/>
    <cellStyle name="Normal 5 21 2 2 2 3 5 4 2" xfId="25930"/>
    <cellStyle name="Normal 5 21 2 2 2 3 5 4 2 2" xfId="25931"/>
    <cellStyle name="Normal 5 21 2 2 2 3 5 4 3" xfId="25932"/>
    <cellStyle name="Normal 5 21 2 2 2 3 5 4 4" xfId="25933"/>
    <cellStyle name="Normal 5 21 2 2 2 3 5 5" xfId="25934"/>
    <cellStyle name="Normal 5 21 2 2 2 3 5 5 2" xfId="25935"/>
    <cellStyle name="Normal 5 21 2 2 2 3 5 6" xfId="25936"/>
    <cellStyle name="Normal 5 21 2 2 2 3 5 7" xfId="25937"/>
    <cellStyle name="Normal 5 21 2 2 2 3 5 8" xfId="25938"/>
    <cellStyle name="Normal 5 21 2 2 2 3 6" xfId="25939"/>
    <cellStyle name="Normal 5 21 2 2 2 3 6 2" xfId="25940"/>
    <cellStyle name="Normal 5 21 2 2 2 3 6 2 2" xfId="25941"/>
    <cellStyle name="Normal 5 21 2 2 2 3 6 2 2 2" xfId="25942"/>
    <cellStyle name="Normal 5 21 2 2 2 3 6 2 2 2 2" xfId="25943"/>
    <cellStyle name="Normal 5 21 2 2 2 3 6 2 2 3" xfId="25944"/>
    <cellStyle name="Normal 5 21 2 2 2 3 6 2 2 4" xfId="25945"/>
    <cellStyle name="Normal 5 21 2 2 2 3 6 2 3" xfId="25946"/>
    <cellStyle name="Normal 5 21 2 2 2 3 6 2 3 2" xfId="25947"/>
    <cellStyle name="Normal 5 21 2 2 2 3 6 2 4" xfId="25948"/>
    <cellStyle name="Normal 5 21 2 2 2 3 6 2 5" xfId="25949"/>
    <cellStyle name="Normal 5 21 2 2 2 3 6 2 6" xfId="25950"/>
    <cellStyle name="Normal 5 21 2 2 2 3 6 3" xfId="25951"/>
    <cellStyle name="Normal 5 21 2 2 2 3 6 3 2" xfId="25952"/>
    <cellStyle name="Normal 5 21 2 2 2 3 6 3 2 2" xfId="25953"/>
    <cellStyle name="Normal 5 21 2 2 2 3 6 3 3" xfId="25954"/>
    <cellStyle name="Normal 5 21 2 2 2 3 6 3 4" xfId="25955"/>
    <cellStyle name="Normal 5 21 2 2 2 3 6 4" xfId="25956"/>
    <cellStyle name="Normal 5 21 2 2 2 3 6 4 2" xfId="25957"/>
    <cellStyle name="Normal 5 21 2 2 2 3 6 4 2 2" xfId="25958"/>
    <cellStyle name="Normal 5 21 2 2 2 3 6 4 3" xfId="25959"/>
    <cellStyle name="Normal 5 21 2 2 2 3 6 4 4" xfId="25960"/>
    <cellStyle name="Normal 5 21 2 2 2 3 6 5" xfId="25961"/>
    <cellStyle name="Normal 5 21 2 2 2 3 6 5 2" xfId="25962"/>
    <cellStyle name="Normal 5 21 2 2 2 3 6 6" xfId="25963"/>
    <cellStyle name="Normal 5 21 2 2 2 3 6 7" xfId="25964"/>
    <cellStyle name="Normal 5 21 2 2 2 3 6 8" xfId="25965"/>
    <cellStyle name="Normal 5 21 2 2 2 3 7" xfId="25966"/>
    <cellStyle name="Normal 5 21 2 2 2 3 7 2" xfId="25967"/>
    <cellStyle name="Normal 5 21 2 2 2 3 7 2 2" xfId="25968"/>
    <cellStyle name="Normal 5 21 2 2 2 3 7 2 2 2" xfId="25969"/>
    <cellStyle name="Normal 5 21 2 2 2 3 7 2 3" xfId="25970"/>
    <cellStyle name="Normal 5 21 2 2 2 3 7 2 4" xfId="25971"/>
    <cellStyle name="Normal 5 21 2 2 2 3 7 3" xfId="25972"/>
    <cellStyle name="Normal 5 21 2 2 2 3 7 3 2" xfId="25973"/>
    <cellStyle name="Normal 5 21 2 2 2 3 7 4" xfId="25974"/>
    <cellStyle name="Normal 5 21 2 2 2 3 7 5" xfId="25975"/>
    <cellStyle name="Normal 5 21 2 2 2 3 7 6" xfId="25976"/>
    <cellStyle name="Normal 5 21 2 2 2 3 8" xfId="25977"/>
    <cellStyle name="Normal 5 21 2 2 2 3 8 2" xfId="25978"/>
    <cellStyle name="Normal 5 21 2 2 2 3 8 2 2" xfId="25979"/>
    <cellStyle name="Normal 5 21 2 2 2 3 8 2 2 2" xfId="25980"/>
    <cellStyle name="Normal 5 21 2 2 2 3 8 2 3" xfId="25981"/>
    <cellStyle name="Normal 5 21 2 2 2 3 8 2 4" xfId="25982"/>
    <cellStyle name="Normal 5 21 2 2 2 3 8 3" xfId="25983"/>
    <cellStyle name="Normal 5 21 2 2 2 3 8 3 2" xfId="25984"/>
    <cellStyle name="Normal 5 21 2 2 2 3 8 4" xfId="25985"/>
    <cellStyle name="Normal 5 21 2 2 2 3 8 5" xfId="25986"/>
    <cellStyle name="Normal 5 21 2 2 2 3 8 6" xfId="25987"/>
    <cellStyle name="Normal 5 21 2 2 2 3 9" xfId="25988"/>
    <cellStyle name="Normal 5 21 2 2 2 3 9 2" xfId="25989"/>
    <cellStyle name="Normal 5 21 2 2 2 3 9 2 2" xfId="25990"/>
    <cellStyle name="Normal 5 21 2 2 2 3 9 3" xfId="25991"/>
    <cellStyle name="Normal 5 21 2 2 2 3 9 4" xfId="25992"/>
    <cellStyle name="Normal 5 21 2 2 2 3 9 5" xfId="25993"/>
    <cellStyle name="Normal 5 21 2 2 2 4" xfId="25994"/>
    <cellStyle name="Normal 5 21 2 2 2 4 10" xfId="25995"/>
    <cellStyle name="Normal 5 21 2 2 2 4 10 2" xfId="25996"/>
    <cellStyle name="Normal 5 21 2 2 2 4 11" xfId="25997"/>
    <cellStyle name="Normal 5 21 2 2 2 4 12" xfId="25998"/>
    <cellStyle name="Normal 5 21 2 2 2 4 13" xfId="25999"/>
    <cellStyle name="Normal 5 21 2 2 2 4 2" xfId="26000"/>
    <cellStyle name="Normal 5 21 2 2 2 4 2 2" xfId="26001"/>
    <cellStyle name="Normal 5 21 2 2 2 4 2 2 2" xfId="26002"/>
    <cellStyle name="Normal 5 21 2 2 2 4 2 2 2 2" xfId="26003"/>
    <cellStyle name="Normal 5 21 2 2 2 4 2 2 2 2 2" xfId="26004"/>
    <cellStyle name="Normal 5 21 2 2 2 4 2 2 2 3" xfId="26005"/>
    <cellStyle name="Normal 5 21 2 2 2 4 2 2 2 4" xfId="26006"/>
    <cellStyle name="Normal 5 21 2 2 2 4 2 2 3" xfId="26007"/>
    <cellStyle name="Normal 5 21 2 2 2 4 2 2 3 2" xfId="26008"/>
    <cellStyle name="Normal 5 21 2 2 2 4 2 2 3 2 2" xfId="26009"/>
    <cellStyle name="Normal 5 21 2 2 2 4 2 2 3 3" xfId="26010"/>
    <cellStyle name="Normal 5 21 2 2 2 4 2 2 3 4" xfId="26011"/>
    <cellStyle name="Normal 5 21 2 2 2 4 2 2 4" xfId="26012"/>
    <cellStyle name="Normal 5 21 2 2 2 4 2 2 4 2" xfId="26013"/>
    <cellStyle name="Normal 5 21 2 2 2 4 2 2 5" xfId="26014"/>
    <cellStyle name="Normal 5 21 2 2 2 4 2 2 6" xfId="26015"/>
    <cellStyle name="Normal 5 21 2 2 2 4 2 2 7" xfId="26016"/>
    <cellStyle name="Normal 5 21 2 2 2 4 2 3" xfId="26017"/>
    <cellStyle name="Normal 5 21 2 2 2 4 2 3 2" xfId="26018"/>
    <cellStyle name="Normal 5 21 2 2 2 4 2 3 2 2" xfId="26019"/>
    <cellStyle name="Normal 5 21 2 2 2 4 2 3 3" xfId="26020"/>
    <cellStyle name="Normal 5 21 2 2 2 4 2 3 4" xfId="26021"/>
    <cellStyle name="Normal 5 21 2 2 2 4 2 4" xfId="26022"/>
    <cellStyle name="Normal 5 21 2 2 2 4 2 4 2" xfId="26023"/>
    <cellStyle name="Normal 5 21 2 2 2 4 2 4 2 2" xfId="26024"/>
    <cellStyle name="Normal 5 21 2 2 2 4 2 4 3" xfId="26025"/>
    <cellStyle name="Normal 5 21 2 2 2 4 2 4 4" xfId="26026"/>
    <cellStyle name="Normal 5 21 2 2 2 4 2 5" xfId="26027"/>
    <cellStyle name="Normal 5 21 2 2 2 4 2 5 2" xfId="26028"/>
    <cellStyle name="Normal 5 21 2 2 2 4 2 6" xfId="26029"/>
    <cellStyle name="Normal 5 21 2 2 2 4 2 7" xfId="26030"/>
    <cellStyle name="Normal 5 21 2 2 2 4 2 8" xfId="26031"/>
    <cellStyle name="Normal 5 21 2 2 2 4 3" xfId="26032"/>
    <cellStyle name="Normal 5 21 2 2 2 4 3 2" xfId="26033"/>
    <cellStyle name="Normal 5 21 2 2 2 4 3 2 2" xfId="26034"/>
    <cellStyle name="Normal 5 21 2 2 2 4 3 2 2 2" xfId="26035"/>
    <cellStyle name="Normal 5 21 2 2 2 4 3 2 2 2 2" xfId="26036"/>
    <cellStyle name="Normal 5 21 2 2 2 4 3 2 2 3" xfId="26037"/>
    <cellStyle name="Normal 5 21 2 2 2 4 3 2 2 4" xfId="26038"/>
    <cellStyle name="Normal 5 21 2 2 2 4 3 2 3" xfId="26039"/>
    <cellStyle name="Normal 5 21 2 2 2 4 3 2 3 2" xfId="26040"/>
    <cellStyle name="Normal 5 21 2 2 2 4 3 2 3 2 2" xfId="26041"/>
    <cellStyle name="Normal 5 21 2 2 2 4 3 2 3 3" xfId="26042"/>
    <cellStyle name="Normal 5 21 2 2 2 4 3 2 3 4" xfId="26043"/>
    <cellStyle name="Normal 5 21 2 2 2 4 3 2 4" xfId="26044"/>
    <cellStyle name="Normal 5 21 2 2 2 4 3 2 4 2" xfId="26045"/>
    <cellStyle name="Normal 5 21 2 2 2 4 3 2 5" xfId="26046"/>
    <cellStyle name="Normal 5 21 2 2 2 4 3 2 6" xfId="26047"/>
    <cellStyle name="Normal 5 21 2 2 2 4 3 2 7" xfId="26048"/>
    <cellStyle name="Normal 5 21 2 2 2 4 3 3" xfId="26049"/>
    <cellStyle name="Normal 5 21 2 2 2 4 3 3 2" xfId="26050"/>
    <cellStyle name="Normal 5 21 2 2 2 4 3 3 2 2" xfId="26051"/>
    <cellStyle name="Normal 5 21 2 2 2 4 3 3 3" xfId="26052"/>
    <cellStyle name="Normal 5 21 2 2 2 4 3 3 4" xfId="26053"/>
    <cellStyle name="Normal 5 21 2 2 2 4 3 4" xfId="26054"/>
    <cellStyle name="Normal 5 21 2 2 2 4 3 4 2" xfId="26055"/>
    <cellStyle name="Normal 5 21 2 2 2 4 3 4 2 2" xfId="26056"/>
    <cellStyle name="Normal 5 21 2 2 2 4 3 4 3" xfId="26057"/>
    <cellStyle name="Normal 5 21 2 2 2 4 3 4 4" xfId="26058"/>
    <cellStyle name="Normal 5 21 2 2 2 4 3 5" xfId="26059"/>
    <cellStyle name="Normal 5 21 2 2 2 4 3 5 2" xfId="26060"/>
    <cellStyle name="Normal 5 21 2 2 2 4 3 6" xfId="26061"/>
    <cellStyle name="Normal 5 21 2 2 2 4 3 7" xfId="26062"/>
    <cellStyle name="Normal 5 21 2 2 2 4 3 8" xfId="26063"/>
    <cellStyle name="Normal 5 21 2 2 2 4 4" xfId="26064"/>
    <cellStyle name="Normal 5 21 2 2 2 4 4 2" xfId="26065"/>
    <cellStyle name="Normal 5 21 2 2 2 4 4 2 2" xfId="26066"/>
    <cellStyle name="Normal 5 21 2 2 2 4 4 2 2 2" xfId="26067"/>
    <cellStyle name="Normal 5 21 2 2 2 4 4 2 2 2 2" xfId="26068"/>
    <cellStyle name="Normal 5 21 2 2 2 4 4 2 2 3" xfId="26069"/>
    <cellStyle name="Normal 5 21 2 2 2 4 4 2 2 4" xfId="26070"/>
    <cellStyle name="Normal 5 21 2 2 2 4 4 2 3" xfId="26071"/>
    <cellStyle name="Normal 5 21 2 2 2 4 4 2 3 2" xfId="26072"/>
    <cellStyle name="Normal 5 21 2 2 2 4 4 2 4" xfId="26073"/>
    <cellStyle name="Normal 5 21 2 2 2 4 4 2 5" xfId="26074"/>
    <cellStyle name="Normal 5 21 2 2 2 4 4 2 6" xfId="26075"/>
    <cellStyle name="Normal 5 21 2 2 2 4 4 3" xfId="26076"/>
    <cellStyle name="Normal 5 21 2 2 2 4 4 3 2" xfId="26077"/>
    <cellStyle name="Normal 5 21 2 2 2 4 4 3 2 2" xfId="26078"/>
    <cellStyle name="Normal 5 21 2 2 2 4 4 3 3" xfId="26079"/>
    <cellStyle name="Normal 5 21 2 2 2 4 4 3 4" xfId="26080"/>
    <cellStyle name="Normal 5 21 2 2 2 4 4 4" xfId="26081"/>
    <cellStyle name="Normal 5 21 2 2 2 4 4 4 2" xfId="26082"/>
    <cellStyle name="Normal 5 21 2 2 2 4 4 4 2 2" xfId="26083"/>
    <cellStyle name="Normal 5 21 2 2 2 4 4 4 3" xfId="26084"/>
    <cellStyle name="Normal 5 21 2 2 2 4 4 4 4" xfId="26085"/>
    <cellStyle name="Normal 5 21 2 2 2 4 4 5" xfId="26086"/>
    <cellStyle name="Normal 5 21 2 2 2 4 4 5 2" xfId="26087"/>
    <cellStyle name="Normal 5 21 2 2 2 4 4 6" xfId="26088"/>
    <cellStyle name="Normal 5 21 2 2 2 4 4 7" xfId="26089"/>
    <cellStyle name="Normal 5 21 2 2 2 4 4 8" xfId="26090"/>
    <cellStyle name="Normal 5 21 2 2 2 4 5" xfId="26091"/>
    <cellStyle name="Normal 5 21 2 2 2 4 5 2" xfId="26092"/>
    <cellStyle name="Normal 5 21 2 2 2 4 5 2 2" xfId="26093"/>
    <cellStyle name="Normal 5 21 2 2 2 4 5 2 2 2" xfId="26094"/>
    <cellStyle name="Normal 5 21 2 2 2 4 5 2 2 2 2" xfId="26095"/>
    <cellStyle name="Normal 5 21 2 2 2 4 5 2 2 3" xfId="26096"/>
    <cellStyle name="Normal 5 21 2 2 2 4 5 2 2 4" xfId="26097"/>
    <cellStyle name="Normal 5 21 2 2 2 4 5 2 3" xfId="26098"/>
    <cellStyle name="Normal 5 21 2 2 2 4 5 2 3 2" xfId="26099"/>
    <cellStyle name="Normal 5 21 2 2 2 4 5 2 4" xfId="26100"/>
    <cellStyle name="Normal 5 21 2 2 2 4 5 2 5" xfId="26101"/>
    <cellStyle name="Normal 5 21 2 2 2 4 5 2 6" xfId="26102"/>
    <cellStyle name="Normal 5 21 2 2 2 4 5 3" xfId="26103"/>
    <cellStyle name="Normal 5 21 2 2 2 4 5 3 2" xfId="26104"/>
    <cellStyle name="Normal 5 21 2 2 2 4 5 3 2 2" xfId="26105"/>
    <cellStyle name="Normal 5 21 2 2 2 4 5 3 3" xfId="26106"/>
    <cellStyle name="Normal 5 21 2 2 2 4 5 3 4" xfId="26107"/>
    <cellStyle name="Normal 5 21 2 2 2 4 5 4" xfId="26108"/>
    <cellStyle name="Normal 5 21 2 2 2 4 5 4 2" xfId="26109"/>
    <cellStyle name="Normal 5 21 2 2 2 4 5 4 2 2" xfId="26110"/>
    <cellStyle name="Normal 5 21 2 2 2 4 5 4 3" xfId="26111"/>
    <cellStyle name="Normal 5 21 2 2 2 4 5 4 4" xfId="26112"/>
    <cellStyle name="Normal 5 21 2 2 2 4 5 5" xfId="26113"/>
    <cellStyle name="Normal 5 21 2 2 2 4 5 5 2" xfId="26114"/>
    <cellStyle name="Normal 5 21 2 2 2 4 5 6" xfId="26115"/>
    <cellStyle name="Normal 5 21 2 2 2 4 5 7" xfId="26116"/>
    <cellStyle name="Normal 5 21 2 2 2 4 5 8" xfId="26117"/>
    <cellStyle name="Normal 5 21 2 2 2 4 6" xfId="26118"/>
    <cellStyle name="Normal 5 21 2 2 2 4 6 2" xfId="26119"/>
    <cellStyle name="Normal 5 21 2 2 2 4 6 2 2" xfId="26120"/>
    <cellStyle name="Normal 5 21 2 2 2 4 6 2 2 2" xfId="26121"/>
    <cellStyle name="Normal 5 21 2 2 2 4 6 2 3" xfId="26122"/>
    <cellStyle name="Normal 5 21 2 2 2 4 6 2 4" xfId="26123"/>
    <cellStyle name="Normal 5 21 2 2 2 4 6 3" xfId="26124"/>
    <cellStyle name="Normal 5 21 2 2 2 4 6 3 2" xfId="26125"/>
    <cellStyle name="Normal 5 21 2 2 2 4 6 4" xfId="26126"/>
    <cellStyle name="Normal 5 21 2 2 2 4 6 5" xfId="26127"/>
    <cellStyle name="Normal 5 21 2 2 2 4 6 6" xfId="26128"/>
    <cellStyle name="Normal 5 21 2 2 2 4 7" xfId="26129"/>
    <cellStyle name="Normal 5 21 2 2 2 4 7 2" xfId="26130"/>
    <cellStyle name="Normal 5 21 2 2 2 4 7 2 2" xfId="26131"/>
    <cellStyle name="Normal 5 21 2 2 2 4 7 2 2 2" xfId="26132"/>
    <cellStyle name="Normal 5 21 2 2 2 4 7 2 3" xfId="26133"/>
    <cellStyle name="Normal 5 21 2 2 2 4 7 2 4" xfId="26134"/>
    <cellStyle name="Normal 5 21 2 2 2 4 7 3" xfId="26135"/>
    <cellStyle name="Normal 5 21 2 2 2 4 7 3 2" xfId="26136"/>
    <cellStyle name="Normal 5 21 2 2 2 4 7 4" xfId="26137"/>
    <cellStyle name="Normal 5 21 2 2 2 4 7 5" xfId="26138"/>
    <cellStyle name="Normal 5 21 2 2 2 4 7 6" xfId="26139"/>
    <cellStyle name="Normal 5 21 2 2 2 4 8" xfId="26140"/>
    <cellStyle name="Normal 5 21 2 2 2 4 8 2" xfId="26141"/>
    <cellStyle name="Normal 5 21 2 2 2 4 8 2 2" xfId="26142"/>
    <cellStyle name="Normal 5 21 2 2 2 4 8 3" xfId="26143"/>
    <cellStyle name="Normal 5 21 2 2 2 4 8 4" xfId="26144"/>
    <cellStyle name="Normal 5 21 2 2 2 4 8 5" xfId="26145"/>
    <cellStyle name="Normal 5 21 2 2 2 4 9" xfId="26146"/>
    <cellStyle name="Normal 5 21 2 2 2 4 9 2" xfId="26147"/>
    <cellStyle name="Normal 5 21 2 2 2 4 9 2 2" xfId="26148"/>
    <cellStyle name="Normal 5 21 2 2 2 4 9 3" xfId="26149"/>
    <cellStyle name="Normal 5 21 2 2 2 4 9 4" xfId="26150"/>
    <cellStyle name="Normal 5 21 2 2 2 5" xfId="26151"/>
    <cellStyle name="Normal 5 21 2 2 2 5 2" xfId="26152"/>
    <cellStyle name="Normal 5 21 2 2 2 5 2 2" xfId="26153"/>
    <cellStyle name="Normal 5 21 2 2 2 5 2 2 2" xfId="26154"/>
    <cellStyle name="Normal 5 21 2 2 2 5 2 2 2 2" xfId="26155"/>
    <cellStyle name="Normal 5 21 2 2 2 5 2 2 3" xfId="26156"/>
    <cellStyle name="Normal 5 21 2 2 2 5 2 2 4" xfId="26157"/>
    <cellStyle name="Normal 5 21 2 2 2 5 2 3" xfId="26158"/>
    <cellStyle name="Normal 5 21 2 2 2 5 2 3 2" xfId="26159"/>
    <cellStyle name="Normal 5 21 2 2 2 5 2 3 2 2" xfId="26160"/>
    <cellStyle name="Normal 5 21 2 2 2 5 2 3 3" xfId="26161"/>
    <cellStyle name="Normal 5 21 2 2 2 5 2 3 4" xfId="26162"/>
    <cellStyle name="Normal 5 21 2 2 2 5 2 4" xfId="26163"/>
    <cellStyle name="Normal 5 21 2 2 2 5 2 4 2" xfId="26164"/>
    <cellStyle name="Normal 5 21 2 2 2 5 2 5" xfId="26165"/>
    <cellStyle name="Normal 5 21 2 2 2 5 2 6" xfId="26166"/>
    <cellStyle name="Normal 5 21 2 2 2 5 2 7" xfId="26167"/>
    <cellStyle name="Normal 5 21 2 2 2 5 3" xfId="26168"/>
    <cellStyle name="Normal 5 21 2 2 2 5 3 2" xfId="26169"/>
    <cellStyle name="Normal 5 21 2 2 2 5 3 2 2" xfId="26170"/>
    <cellStyle name="Normal 5 21 2 2 2 5 3 3" xfId="26171"/>
    <cellStyle name="Normal 5 21 2 2 2 5 3 4" xfId="26172"/>
    <cellStyle name="Normal 5 21 2 2 2 5 4" xfId="26173"/>
    <cellStyle name="Normal 5 21 2 2 2 5 4 2" xfId="26174"/>
    <cellStyle name="Normal 5 21 2 2 2 5 4 2 2" xfId="26175"/>
    <cellStyle name="Normal 5 21 2 2 2 5 4 3" xfId="26176"/>
    <cellStyle name="Normal 5 21 2 2 2 5 4 4" xfId="26177"/>
    <cellStyle name="Normal 5 21 2 2 2 5 5" xfId="26178"/>
    <cellStyle name="Normal 5 21 2 2 2 5 5 2" xfId="26179"/>
    <cellStyle name="Normal 5 21 2 2 2 5 6" xfId="26180"/>
    <cellStyle name="Normal 5 21 2 2 2 5 7" xfId="26181"/>
    <cellStyle name="Normal 5 21 2 2 2 5 8" xfId="26182"/>
    <cellStyle name="Normal 5 21 2 2 2 6" xfId="26183"/>
    <cellStyle name="Normal 5 21 2 2 2 6 2" xfId="26184"/>
    <cellStyle name="Normal 5 21 2 2 2 6 2 2" xfId="26185"/>
    <cellStyle name="Normal 5 21 2 2 2 6 2 2 2" xfId="26186"/>
    <cellStyle name="Normal 5 21 2 2 2 6 2 2 2 2" xfId="26187"/>
    <cellStyle name="Normal 5 21 2 2 2 6 2 2 3" xfId="26188"/>
    <cellStyle name="Normal 5 21 2 2 2 6 2 2 4" xfId="26189"/>
    <cellStyle name="Normal 5 21 2 2 2 6 2 3" xfId="26190"/>
    <cellStyle name="Normal 5 21 2 2 2 6 2 3 2" xfId="26191"/>
    <cellStyle name="Normal 5 21 2 2 2 6 2 3 2 2" xfId="26192"/>
    <cellStyle name="Normal 5 21 2 2 2 6 2 3 3" xfId="26193"/>
    <cellStyle name="Normal 5 21 2 2 2 6 2 3 4" xfId="26194"/>
    <cellStyle name="Normal 5 21 2 2 2 6 2 4" xfId="26195"/>
    <cellStyle name="Normal 5 21 2 2 2 6 2 4 2" xfId="26196"/>
    <cellStyle name="Normal 5 21 2 2 2 6 2 5" xfId="26197"/>
    <cellStyle name="Normal 5 21 2 2 2 6 2 6" xfId="26198"/>
    <cellStyle name="Normal 5 21 2 2 2 6 2 7" xfId="26199"/>
    <cellStyle name="Normal 5 21 2 2 2 6 3" xfId="26200"/>
    <cellStyle name="Normal 5 21 2 2 2 6 3 2" xfId="26201"/>
    <cellStyle name="Normal 5 21 2 2 2 6 3 2 2" xfId="26202"/>
    <cellStyle name="Normal 5 21 2 2 2 6 3 3" xfId="26203"/>
    <cellStyle name="Normal 5 21 2 2 2 6 3 4" xfId="26204"/>
    <cellStyle name="Normal 5 21 2 2 2 6 4" xfId="26205"/>
    <cellStyle name="Normal 5 21 2 2 2 6 4 2" xfId="26206"/>
    <cellStyle name="Normal 5 21 2 2 2 6 4 2 2" xfId="26207"/>
    <cellStyle name="Normal 5 21 2 2 2 6 4 3" xfId="26208"/>
    <cellStyle name="Normal 5 21 2 2 2 6 4 4" xfId="26209"/>
    <cellStyle name="Normal 5 21 2 2 2 6 5" xfId="26210"/>
    <cellStyle name="Normal 5 21 2 2 2 6 5 2" xfId="26211"/>
    <cellStyle name="Normal 5 21 2 2 2 6 6" xfId="26212"/>
    <cellStyle name="Normal 5 21 2 2 2 6 7" xfId="26213"/>
    <cellStyle name="Normal 5 21 2 2 2 6 8" xfId="26214"/>
    <cellStyle name="Normal 5 21 2 2 2 7" xfId="26215"/>
    <cellStyle name="Normal 5 21 2 2 2 7 2" xfId="26216"/>
    <cellStyle name="Normal 5 21 2 2 2 7 2 2" xfId="26217"/>
    <cellStyle name="Normal 5 21 2 2 2 7 2 2 2" xfId="26218"/>
    <cellStyle name="Normal 5 21 2 2 2 7 2 2 2 2" xfId="26219"/>
    <cellStyle name="Normal 5 21 2 2 2 7 2 2 3" xfId="26220"/>
    <cellStyle name="Normal 5 21 2 2 2 7 2 2 4" xfId="26221"/>
    <cellStyle name="Normal 5 21 2 2 2 7 2 3" xfId="26222"/>
    <cellStyle name="Normal 5 21 2 2 2 7 2 3 2" xfId="26223"/>
    <cellStyle name="Normal 5 21 2 2 2 7 2 4" xfId="26224"/>
    <cellStyle name="Normal 5 21 2 2 2 7 2 5" xfId="26225"/>
    <cellStyle name="Normal 5 21 2 2 2 7 2 6" xfId="26226"/>
    <cellStyle name="Normal 5 21 2 2 2 7 3" xfId="26227"/>
    <cellStyle name="Normal 5 21 2 2 2 7 3 2" xfId="26228"/>
    <cellStyle name="Normal 5 21 2 2 2 7 3 2 2" xfId="26229"/>
    <cellStyle name="Normal 5 21 2 2 2 7 3 3" xfId="26230"/>
    <cellStyle name="Normal 5 21 2 2 2 7 3 4" xfId="26231"/>
    <cellStyle name="Normal 5 21 2 2 2 7 4" xfId="26232"/>
    <cellStyle name="Normal 5 21 2 2 2 7 4 2" xfId="26233"/>
    <cellStyle name="Normal 5 21 2 2 2 7 4 2 2" xfId="26234"/>
    <cellStyle name="Normal 5 21 2 2 2 7 4 3" xfId="26235"/>
    <cellStyle name="Normal 5 21 2 2 2 7 4 4" xfId="26236"/>
    <cellStyle name="Normal 5 21 2 2 2 7 5" xfId="26237"/>
    <cellStyle name="Normal 5 21 2 2 2 7 5 2" xfId="26238"/>
    <cellStyle name="Normal 5 21 2 2 2 7 6" xfId="26239"/>
    <cellStyle name="Normal 5 21 2 2 2 7 7" xfId="26240"/>
    <cellStyle name="Normal 5 21 2 2 2 7 8" xfId="26241"/>
    <cellStyle name="Normal 5 21 2 2 2 8" xfId="26242"/>
    <cellStyle name="Normal 5 21 2 2 2 8 2" xfId="26243"/>
    <cellStyle name="Normal 5 21 2 2 2 8 2 2" xfId="26244"/>
    <cellStyle name="Normal 5 21 2 2 2 8 2 2 2" xfId="26245"/>
    <cellStyle name="Normal 5 21 2 2 2 8 2 2 2 2" xfId="26246"/>
    <cellStyle name="Normal 5 21 2 2 2 8 2 2 3" xfId="26247"/>
    <cellStyle name="Normal 5 21 2 2 2 8 2 2 4" xfId="26248"/>
    <cellStyle name="Normal 5 21 2 2 2 8 2 3" xfId="26249"/>
    <cellStyle name="Normal 5 21 2 2 2 8 2 3 2" xfId="26250"/>
    <cellStyle name="Normal 5 21 2 2 2 8 2 4" xfId="26251"/>
    <cellStyle name="Normal 5 21 2 2 2 8 2 5" xfId="26252"/>
    <cellStyle name="Normal 5 21 2 2 2 8 2 6" xfId="26253"/>
    <cellStyle name="Normal 5 21 2 2 2 8 3" xfId="26254"/>
    <cellStyle name="Normal 5 21 2 2 2 8 3 2" xfId="26255"/>
    <cellStyle name="Normal 5 21 2 2 2 8 3 2 2" xfId="26256"/>
    <cellStyle name="Normal 5 21 2 2 2 8 3 3" xfId="26257"/>
    <cellStyle name="Normal 5 21 2 2 2 8 3 4" xfId="26258"/>
    <cellStyle name="Normal 5 21 2 2 2 8 4" xfId="26259"/>
    <cellStyle name="Normal 5 21 2 2 2 8 4 2" xfId="26260"/>
    <cellStyle name="Normal 5 21 2 2 2 8 4 2 2" xfId="26261"/>
    <cellStyle name="Normal 5 21 2 2 2 8 4 3" xfId="26262"/>
    <cellStyle name="Normal 5 21 2 2 2 8 4 4" xfId="26263"/>
    <cellStyle name="Normal 5 21 2 2 2 8 5" xfId="26264"/>
    <cellStyle name="Normal 5 21 2 2 2 8 5 2" xfId="26265"/>
    <cellStyle name="Normal 5 21 2 2 2 8 6" xfId="26266"/>
    <cellStyle name="Normal 5 21 2 2 2 8 7" xfId="26267"/>
    <cellStyle name="Normal 5 21 2 2 2 8 8" xfId="26268"/>
    <cellStyle name="Normal 5 21 2 2 2 9" xfId="26269"/>
    <cellStyle name="Normal 5 21 2 2 2 9 2" xfId="26270"/>
    <cellStyle name="Normal 5 21 2 2 2 9 2 2" xfId="26271"/>
    <cellStyle name="Normal 5 21 2 2 2 9 2 2 2" xfId="26272"/>
    <cellStyle name="Normal 5 21 2 2 2 9 2 3" xfId="26273"/>
    <cellStyle name="Normal 5 21 2 2 2 9 2 4" xfId="26274"/>
    <cellStyle name="Normal 5 21 2 2 2 9 3" xfId="26275"/>
    <cellStyle name="Normal 5 21 2 2 2 9 3 2" xfId="26276"/>
    <cellStyle name="Normal 5 21 2 2 2 9 4" xfId="26277"/>
    <cellStyle name="Normal 5 21 2 2 2 9 5" xfId="26278"/>
    <cellStyle name="Normal 5 21 2 2 2 9 6" xfId="26279"/>
    <cellStyle name="Normal 5 21 2 2 20" xfId="26280"/>
    <cellStyle name="Normal 5 21 2 2 3" xfId="26281"/>
    <cellStyle name="Normal 5 21 2 2 3 10" xfId="26282"/>
    <cellStyle name="Normal 5 21 2 2 3 10 2" xfId="26283"/>
    <cellStyle name="Normal 5 21 2 2 3 10 2 2" xfId="26284"/>
    <cellStyle name="Normal 5 21 2 2 3 10 2 2 2" xfId="26285"/>
    <cellStyle name="Normal 5 21 2 2 3 10 2 3" xfId="26286"/>
    <cellStyle name="Normal 5 21 2 2 3 10 2 4" xfId="26287"/>
    <cellStyle name="Normal 5 21 2 2 3 10 3" xfId="26288"/>
    <cellStyle name="Normal 5 21 2 2 3 10 3 2" xfId="26289"/>
    <cellStyle name="Normal 5 21 2 2 3 10 4" xfId="26290"/>
    <cellStyle name="Normal 5 21 2 2 3 10 5" xfId="26291"/>
    <cellStyle name="Normal 5 21 2 2 3 10 6" xfId="26292"/>
    <cellStyle name="Normal 5 21 2 2 3 11" xfId="26293"/>
    <cellStyle name="Normal 5 21 2 2 3 11 2" xfId="26294"/>
    <cellStyle name="Normal 5 21 2 2 3 11 2 2" xfId="26295"/>
    <cellStyle name="Normal 5 21 2 2 3 11 3" xfId="26296"/>
    <cellStyle name="Normal 5 21 2 2 3 11 4" xfId="26297"/>
    <cellStyle name="Normal 5 21 2 2 3 11 5" xfId="26298"/>
    <cellStyle name="Normal 5 21 2 2 3 12" xfId="26299"/>
    <cellStyle name="Normal 5 21 2 2 3 12 2" xfId="26300"/>
    <cellStyle name="Normal 5 21 2 2 3 12 2 2" xfId="26301"/>
    <cellStyle name="Normal 5 21 2 2 3 12 3" xfId="26302"/>
    <cellStyle name="Normal 5 21 2 2 3 12 4" xfId="26303"/>
    <cellStyle name="Normal 5 21 2 2 3 13" xfId="26304"/>
    <cellStyle name="Normal 5 21 2 2 3 13 2" xfId="26305"/>
    <cellStyle name="Normal 5 21 2 2 3 14" xfId="26306"/>
    <cellStyle name="Normal 5 21 2 2 3 15" xfId="26307"/>
    <cellStyle name="Normal 5 21 2 2 3 16" xfId="26308"/>
    <cellStyle name="Normal 5 21 2 2 3 2" xfId="26309"/>
    <cellStyle name="Normal 5 21 2 2 3 2 10" xfId="26310"/>
    <cellStyle name="Normal 5 21 2 2 3 2 10 2" xfId="26311"/>
    <cellStyle name="Normal 5 21 2 2 3 2 10 2 2" xfId="26312"/>
    <cellStyle name="Normal 5 21 2 2 3 2 10 3" xfId="26313"/>
    <cellStyle name="Normal 5 21 2 2 3 2 10 4" xfId="26314"/>
    <cellStyle name="Normal 5 21 2 2 3 2 11" xfId="26315"/>
    <cellStyle name="Normal 5 21 2 2 3 2 11 2" xfId="26316"/>
    <cellStyle name="Normal 5 21 2 2 3 2 12" xfId="26317"/>
    <cellStyle name="Normal 5 21 2 2 3 2 13" xfId="26318"/>
    <cellStyle name="Normal 5 21 2 2 3 2 14" xfId="26319"/>
    <cellStyle name="Normal 5 21 2 2 3 2 2" xfId="26320"/>
    <cellStyle name="Normal 5 21 2 2 3 2 2 10" xfId="26321"/>
    <cellStyle name="Normal 5 21 2 2 3 2 2 2" xfId="26322"/>
    <cellStyle name="Normal 5 21 2 2 3 2 2 2 2" xfId="26323"/>
    <cellStyle name="Normal 5 21 2 2 3 2 2 2 2 2" xfId="26324"/>
    <cellStyle name="Normal 5 21 2 2 3 2 2 2 2 2 2" xfId="26325"/>
    <cellStyle name="Normal 5 21 2 2 3 2 2 2 2 3" xfId="26326"/>
    <cellStyle name="Normal 5 21 2 2 3 2 2 2 2 4" xfId="26327"/>
    <cellStyle name="Normal 5 21 2 2 3 2 2 2 3" xfId="26328"/>
    <cellStyle name="Normal 5 21 2 2 3 2 2 2 3 2" xfId="26329"/>
    <cellStyle name="Normal 5 21 2 2 3 2 2 2 3 2 2" xfId="26330"/>
    <cellStyle name="Normal 5 21 2 2 3 2 2 2 3 3" xfId="26331"/>
    <cellStyle name="Normal 5 21 2 2 3 2 2 2 3 4" xfId="26332"/>
    <cellStyle name="Normal 5 21 2 2 3 2 2 2 4" xfId="26333"/>
    <cellStyle name="Normal 5 21 2 2 3 2 2 2 4 2" xfId="26334"/>
    <cellStyle name="Normal 5 21 2 2 3 2 2 2 5" xfId="26335"/>
    <cellStyle name="Normal 5 21 2 2 3 2 2 2 6" xfId="26336"/>
    <cellStyle name="Normal 5 21 2 2 3 2 2 2 7" xfId="26337"/>
    <cellStyle name="Normal 5 21 2 2 3 2 2 3" xfId="26338"/>
    <cellStyle name="Normal 5 21 2 2 3 2 2 3 2" xfId="26339"/>
    <cellStyle name="Normal 5 21 2 2 3 2 2 3 2 2" xfId="26340"/>
    <cellStyle name="Normal 5 21 2 2 3 2 2 3 3" xfId="26341"/>
    <cellStyle name="Normal 5 21 2 2 3 2 2 3 4" xfId="26342"/>
    <cellStyle name="Normal 5 21 2 2 3 2 2 4" xfId="26343"/>
    <cellStyle name="Normal 5 21 2 2 3 2 2 4 2" xfId="26344"/>
    <cellStyle name="Normal 5 21 2 2 3 2 2 4 2 2" xfId="26345"/>
    <cellStyle name="Normal 5 21 2 2 3 2 2 4 3" xfId="26346"/>
    <cellStyle name="Normal 5 21 2 2 3 2 2 4 4" xfId="26347"/>
    <cellStyle name="Normal 5 21 2 2 3 2 2 5" xfId="26348"/>
    <cellStyle name="Normal 5 21 2 2 3 2 2 5 2" xfId="26349"/>
    <cellStyle name="Normal 5 21 2 2 3 2 2 5 2 2" xfId="26350"/>
    <cellStyle name="Normal 5 21 2 2 3 2 2 5 3" xfId="26351"/>
    <cellStyle name="Normal 5 21 2 2 3 2 2 5 4" xfId="26352"/>
    <cellStyle name="Normal 5 21 2 2 3 2 2 6" xfId="26353"/>
    <cellStyle name="Normal 5 21 2 2 3 2 2 6 2" xfId="26354"/>
    <cellStyle name="Normal 5 21 2 2 3 2 2 6 2 2" xfId="26355"/>
    <cellStyle name="Normal 5 21 2 2 3 2 2 6 3" xfId="26356"/>
    <cellStyle name="Normal 5 21 2 2 3 2 2 6 4" xfId="26357"/>
    <cellStyle name="Normal 5 21 2 2 3 2 2 7" xfId="26358"/>
    <cellStyle name="Normal 5 21 2 2 3 2 2 7 2" xfId="26359"/>
    <cellStyle name="Normal 5 21 2 2 3 2 2 8" xfId="26360"/>
    <cellStyle name="Normal 5 21 2 2 3 2 2 9" xfId="26361"/>
    <cellStyle name="Normal 5 21 2 2 3 2 3" xfId="26362"/>
    <cellStyle name="Normal 5 21 2 2 3 2 3 2" xfId="26363"/>
    <cellStyle name="Normal 5 21 2 2 3 2 3 2 2" xfId="26364"/>
    <cellStyle name="Normal 5 21 2 2 3 2 3 2 2 2" xfId="26365"/>
    <cellStyle name="Normal 5 21 2 2 3 2 3 2 2 2 2" xfId="26366"/>
    <cellStyle name="Normal 5 21 2 2 3 2 3 2 2 3" xfId="26367"/>
    <cellStyle name="Normal 5 21 2 2 3 2 3 2 2 4" xfId="26368"/>
    <cellStyle name="Normal 5 21 2 2 3 2 3 2 3" xfId="26369"/>
    <cellStyle name="Normal 5 21 2 2 3 2 3 2 3 2" xfId="26370"/>
    <cellStyle name="Normal 5 21 2 2 3 2 3 2 3 2 2" xfId="26371"/>
    <cellStyle name="Normal 5 21 2 2 3 2 3 2 3 3" xfId="26372"/>
    <cellStyle name="Normal 5 21 2 2 3 2 3 2 3 4" xfId="26373"/>
    <cellStyle name="Normal 5 21 2 2 3 2 3 2 4" xfId="26374"/>
    <cellStyle name="Normal 5 21 2 2 3 2 3 2 4 2" xfId="26375"/>
    <cellStyle name="Normal 5 21 2 2 3 2 3 2 5" xfId="26376"/>
    <cellStyle name="Normal 5 21 2 2 3 2 3 2 6" xfId="26377"/>
    <cellStyle name="Normal 5 21 2 2 3 2 3 2 7" xfId="26378"/>
    <cellStyle name="Normal 5 21 2 2 3 2 3 3" xfId="26379"/>
    <cellStyle name="Normal 5 21 2 2 3 2 3 3 2" xfId="26380"/>
    <cellStyle name="Normal 5 21 2 2 3 2 3 3 2 2" xfId="26381"/>
    <cellStyle name="Normal 5 21 2 2 3 2 3 3 3" xfId="26382"/>
    <cellStyle name="Normal 5 21 2 2 3 2 3 3 4" xfId="26383"/>
    <cellStyle name="Normal 5 21 2 2 3 2 3 4" xfId="26384"/>
    <cellStyle name="Normal 5 21 2 2 3 2 3 4 2" xfId="26385"/>
    <cellStyle name="Normal 5 21 2 2 3 2 3 4 2 2" xfId="26386"/>
    <cellStyle name="Normal 5 21 2 2 3 2 3 4 3" xfId="26387"/>
    <cellStyle name="Normal 5 21 2 2 3 2 3 4 4" xfId="26388"/>
    <cellStyle name="Normal 5 21 2 2 3 2 3 5" xfId="26389"/>
    <cellStyle name="Normal 5 21 2 2 3 2 3 5 2" xfId="26390"/>
    <cellStyle name="Normal 5 21 2 2 3 2 3 6" xfId="26391"/>
    <cellStyle name="Normal 5 21 2 2 3 2 3 7" xfId="26392"/>
    <cellStyle name="Normal 5 21 2 2 3 2 3 8" xfId="26393"/>
    <cellStyle name="Normal 5 21 2 2 3 2 4" xfId="26394"/>
    <cellStyle name="Normal 5 21 2 2 3 2 4 2" xfId="26395"/>
    <cellStyle name="Normal 5 21 2 2 3 2 4 2 2" xfId="26396"/>
    <cellStyle name="Normal 5 21 2 2 3 2 4 2 2 2" xfId="26397"/>
    <cellStyle name="Normal 5 21 2 2 3 2 4 2 2 2 2" xfId="26398"/>
    <cellStyle name="Normal 5 21 2 2 3 2 4 2 2 3" xfId="26399"/>
    <cellStyle name="Normal 5 21 2 2 3 2 4 2 2 4" xfId="26400"/>
    <cellStyle name="Normal 5 21 2 2 3 2 4 2 3" xfId="26401"/>
    <cellStyle name="Normal 5 21 2 2 3 2 4 2 3 2" xfId="26402"/>
    <cellStyle name="Normal 5 21 2 2 3 2 4 2 3 2 2" xfId="26403"/>
    <cellStyle name="Normal 5 21 2 2 3 2 4 2 3 3" xfId="26404"/>
    <cellStyle name="Normal 5 21 2 2 3 2 4 2 3 4" xfId="26405"/>
    <cellStyle name="Normal 5 21 2 2 3 2 4 2 4" xfId="26406"/>
    <cellStyle name="Normal 5 21 2 2 3 2 4 2 4 2" xfId="26407"/>
    <cellStyle name="Normal 5 21 2 2 3 2 4 2 5" xfId="26408"/>
    <cellStyle name="Normal 5 21 2 2 3 2 4 2 6" xfId="26409"/>
    <cellStyle name="Normal 5 21 2 2 3 2 4 2 7" xfId="26410"/>
    <cellStyle name="Normal 5 21 2 2 3 2 4 3" xfId="26411"/>
    <cellStyle name="Normal 5 21 2 2 3 2 4 3 2" xfId="26412"/>
    <cellStyle name="Normal 5 21 2 2 3 2 4 3 2 2" xfId="26413"/>
    <cellStyle name="Normal 5 21 2 2 3 2 4 3 3" xfId="26414"/>
    <cellStyle name="Normal 5 21 2 2 3 2 4 3 4" xfId="26415"/>
    <cellStyle name="Normal 5 21 2 2 3 2 4 4" xfId="26416"/>
    <cellStyle name="Normal 5 21 2 2 3 2 4 4 2" xfId="26417"/>
    <cellStyle name="Normal 5 21 2 2 3 2 4 4 2 2" xfId="26418"/>
    <cellStyle name="Normal 5 21 2 2 3 2 4 4 3" xfId="26419"/>
    <cellStyle name="Normal 5 21 2 2 3 2 4 4 4" xfId="26420"/>
    <cellStyle name="Normal 5 21 2 2 3 2 4 5" xfId="26421"/>
    <cellStyle name="Normal 5 21 2 2 3 2 4 5 2" xfId="26422"/>
    <cellStyle name="Normal 5 21 2 2 3 2 4 6" xfId="26423"/>
    <cellStyle name="Normal 5 21 2 2 3 2 4 7" xfId="26424"/>
    <cellStyle name="Normal 5 21 2 2 3 2 4 8" xfId="26425"/>
    <cellStyle name="Normal 5 21 2 2 3 2 5" xfId="26426"/>
    <cellStyle name="Normal 5 21 2 2 3 2 5 2" xfId="26427"/>
    <cellStyle name="Normal 5 21 2 2 3 2 5 2 2" xfId="26428"/>
    <cellStyle name="Normal 5 21 2 2 3 2 5 2 2 2" xfId="26429"/>
    <cellStyle name="Normal 5 21 2 2 3 2 5 2 2 2 2" xfId="26430"/>
    <cellStyle name="Normal 5 21 2 2 3 2 5 2 2 3" xfId="26431"/>
    <cellStyle name="Normal 5 21 2 2 3 2 5 2 2 4" xfId="26432"/>
    <cellStyle name="Normal 5 21 2 2 3 2 5 2 3" xfId="26433"/>
    <cellStyle name="Normal 5 21 2 2 3 2 5 2 3 2" xfId="26434"/>
    <cellStyle name="Normal 5 21 2 2 3 2 5 2 4" xfId="26435"/>
    <cellStyle name="Normal 5 21 2 2 3 2 5 2 5" xfId="26436"/>
    <cellStyle name="Normal 5 21 2 2 3 2 5 2 6" xfId="26437"/>
    <cellStyle name="Normal 5 21 2 2 3 2 5 3" xfId="26438"/>
    <cellStyle name="Normal 5 21 2 2 3 2 5 3 2" xfId="26439"/>
    <cellStyle name="Normal 5 21 2 2 3 2 5 3 2 2" xfId="26440"/>
    <cellStyle name="Normal 5 21 2 2 3 2 5 3 3" xfId="26441"/>
    <cellStyle name="Normal 5 21 2 2 3 2 5 3 4" xfId="26442"/>
    <cellStyle name="Normal 5 21 2 2 3 2 5 4" xfId="26443"/>
    <cellStyle name="Normal 5 21 2 2 3 2 5 4 2" xfId="26444"/>
    <cellStyle name="Normal 5 21 2 2 3 2 5 4 2 2" xfId="26445"/>
    <cellStyle name="Normal 5 21 2 2 3 2 5 4 3" xfId="26446"/>
    <cellStyle name="Normal 5 21 2 2 3 2 5 4 4" xfId="26447"/>
    <cellStyle name="Normal 5 21 2 2 3 2 5 5" xfId="26448"/>
    <cellStyle name="Normal 5 21 2 2 3 2 5 5 2" xfId="26449"/>
    <cellStyle name="Normal 5 21 2 2 3 2 5 6" xfId="26450"/>
    <cellStyle name="Normal 5 21 2 2 3 2 5 7" xfId="26451"/>
    <cellStyle name="Normal 5 21 2 2 3 2 5 8" xfId="26452"/>
    <cellStyle name="Normal 5 21 2 2 3 2 6" xfId="26453"/>
    <cellStyle name="Normal 5 21 2 2 3 2 6 2" xfId="26454"/>
    <cellStyle name="Normal 5 21 2 2 3 2 6 2 2" xfId="26455"/>
    <cellStyle name="Normal 5 21 2 2 3 2 6 2 2 2" xfId="26456"/>
    <cellStyle name="Normal 5 21 2 2 3 2 6 2 2 2 2" xfId="26457"/>
    <cellStyle name="Normal 5 21 2 2 3 2 6 2 2 3" xfId="26458"/>
    <cellStyle name="Normal 5 21 2 2 3 2 6 2 2 4" xfId="26459"/>
    <cellStyle name="Normal 5 21 2 2 3 2 6 2 3" xfId="26460"/>
    <cellStyle name="Normal 5 21 2 2 3 2 6 2 3 2" xfId="26461"/>
    <cellStyle name="Normal 5 21 2 2 3 2 6 2 4" xfId="26462"/>
    <cellStyle name="Normal 5 21 2 2 3 2 6 2 5" xfId="26463"/>
    <cellStyle name="Normal 5 21 2 2 3 2 6 2 6" xfId="26464"/>
    <cellStyle name="Normal 5 21 2 2 3 2 6 3" xfId="26465"/>
    <cellStyle name="Normal 5 21 2 2 3 2 6 3 2" xfId="26466"/>
    <cellStyle name="Normal 5 21 2 2 3 2 6 3 2 2" xfId="26467"/>
    <cellStyle name="Normal 5 21 2 2 3 2 6 3 3" xfId="26468"/>
    <cellStyle name="Normal 5 21 2 2 3 2 6 3 4" xfId="26469"/>
    <cellStyle name="Normal 5 21 2 2 3 2 6 4" xfId="26470"/>
    <cellStyle name="Normal 5 21 2 2 3 2 6 4 2" xfId="26471"/>
    <cellStyle name="Normal 5 21 2 2 3 2 6 4 2 2" xfId="26472"/>
    <cellStyle name="Normal 5 21 2 2 3 2 6 4 3" xfId="26473"/>
    <cellStyle name="Normal 5 21 2 2 3 2 6 4 4" xfId="26474"/>
    <cellStyle name="Normal 5 21 2 2 3 2 6 5" xfId="26475"/>
    <cellStyle name="Normal 5 21 2 2 3 2 6 5 2" xfId="26476"/>
    <cellStyle name="Normal 5 21 2 2 3 2 6 6" xfId="26477"/>
    <cellStyle name="Normal 5 21 2 2 3 2 6 7" xfId="26478"/>
    <cellStyle name="Normal 5 21 2 2 3 2 6 8" xfId="26479"/>
    <cellStyle name="Normal 5 21 2 2 3 2 7" xfId="26480"/>
    <cellStyle name="Normal 5 21 2 2 3 2 7 2" xfId="26481"/>
    <cellStyle name="Normal 5 21 2 2 3 2 7 2 2" xfId="26482"/>
    <cellStyle name="Normal 5 21 2 2 3 2 7 2 2 2" xfId="26483"/>
    <cellStyle name="Normal 5 21 2 2 3 2 7 2 3" xfId="26484"/>
    <cellStyle name="Normal 5 21 2 2 3 2 7 2 4" xfId="26485"/>
    <cellStyle name="Normal 5 21 2 2 3 2 7 3" xfId="26486"/>
    <cellStyle name="Normal 5 21 2 2 3 2 7 3 2" xfId="26487"/>
    <cellStyle name="Normal 5 21 2 2 3 2 7 4" xfId="26488"/>
    <cellStyle name="Normal 5 21 2 2 3 2 7 5" xfId="26489"/>
    <cellStyle name="Normal 5 21 2 2 3 2 7 6" xfId="26490"/>
    <cellStyle name="Normal 5 21 2 2 3 2 8" xfId="26491"/>
    <cellStyle name="Normal 5 21 2 2 3 2 8 2" xfId="26492"/>
    <cellStyle name="Normal 5 21 2 2 3 2 8 2 2" xfId="26493"/>
    <cellStyle name="Normal 5 21 2 2 3 2 8 2 2 2" xfId="26494"/>
    <cellStyle name="Normal 5 21 2 2 3 2 8 2 3" xfId="26495"/>
    <cellStyle name="Normal 5 21 2 2 3 2 8 2 4" xfId="26496"/>
    <cellStyle name="Normal 5 21 2 2 3 2 8 3" xfId="26497"/>
    <cellStyle name="Normal 5 21 2 2 3 2 8 3 2" xfId="26498"/>
    <cellStyle name="Normal 5 21 2 2 3 2 8 4" xfId="26499"/>
    <cellStyle name="Normal 5 21 2 2 3 2 8 5" xfId="26500"/>
    <cellStyle name="Normal 5 21 2 2 3 2 8 6" xfId="26501"/>
    <cellStyle name="Normal 5 21 2 2 3 2 9" xfId="26502"/>
    <cellStyle name="Normal 5 21 2 2 3 2 9 2" xfId="26503"/>
    <cellStyle name="Normal 5 21 2 2 3 2 9 2 2" xfId="26504"/>
    <cellStyle name="Normal 5 21 2 2 3 2 9 3" xfId="26505"/>
    <cellStyle name="Normal 5 21 2 2 3 2 9 4" xfId="26506"/>
    <cellStyle name="Normal 5 21 2 2 3 2 9 5" xfId="26507"/>
    <cellStyle name="Normal 5 21 2 2 3 3" xfId="26508"/>
    <cellStyle name="Normal 5 21 2 2 3 3 10" xfId="26509"/>
    <cellStyle name="Normal 5 21 2 2 3 3 10 2" xfId="26510"/>
    <cellStyle name="Normal 5 21 2 2 3 3 10 2 2" xfId="26511"/>
    <cellStyle name="Normal 5 21 2 2 3 3 10 3" xfId="26512"/>
    <cellStyle name="Normal 5 21 2 2 3 3 10 4" xfId="26513"/>
    <cellStyle name="Normal 5 21 2 2 3 3 11" xfId="26514"/>
    <cellStyle name="Normal 5 21 2 2 3 3 11 2" xfId="26515"/>
    <cellStyle name="Normal 5 21 2 2 3 3 12" xfId="26516"/>
    <cellStyle name="Normal 5 21 2 2 3 3 13" xfId="26517"/>
    <cellStyle name="Normal 5 21 2 2 3 3 14" xfId="26518"/>
    <cellStyle name="Normal 5 21 2 2 3 3 2" xfId="26519"/>
    <cellStyle name="Normal 5 21 2 2 3 3 2 10" xfId="26520"/>
    <cellStyle name="Normal 5 21 2 2 3 3 2 2" xfId="26521"/>
    <cellStyle name="Normal 5 21 2 2 3 3 2 2 2" xfId="26522"/>
    <cellStyle name="Normal 5 21 2 2 3 3 2 2 2 2" xfId="26523"/>
    <cellStyle name="Normal 5 21 2 2 3 3 2 2 2 2 2" xfId="26524"/>
    <cellStyle name="Normal 5 21 2 2 3 3 2 2 2 3" xfId="26525"/>
    <cellStyle name="Normal 5 21 2 2 3 3 2 2 2 4" xfId="26526"/>
    <cellStyle name="Normal 5 21 2 2 3 3 2 2 3" xfId="26527"/>
    <cellStyle name="Normal 5 21 2 2 3 3 2 2 3 2" xfId="26528"/>
    <cellStyle name="Normal 5 21 2 2 3 3 2 2 3 2 2" xfId="26529"/>
    <cellStyle name="Normal 5 21 2 2 3 3 2 2 3 3" xfId="26530"/>
    <cellStyle name="Normal 5 21 2 2 3 3 2 2 3 4" xfId="26531"/>
    <cellStyle name="Normal 5 21 2 2 3 3 2 2 4" xfId="26532"/>
    <cellStyle name="Normal 5 21 2 2 3 3 2 2 4 2" xfId="26533"/>
    <cellStyle name="Normal 5 21 2 2 3 3 2 2 5" xfId="26534"/>
    <cellStyle name="Normal 5 21 2 2 3 3 2 2 6" xfId="26535"/>
    <cellStyle name="Normal 5 21 2 2 3 3 2 2 7" xfId="26536"/>
    <cellStyle name="Normal 5 21 2 2 3 3 2 3" xfId="26537"/>
    <cellStyle name="Normal 5 21 2 2 3 3 2 3 2" xfId="26538"/>
    <cellStyle name="Normal 5 21 2 2 3 3 2 3 2 2" xfId="26539"/>
    <cellStyle name="Normal 5 21 2 2 3 3 2 3 3" xfId="26540"/>
    <cellStyle name="Normal 5 21 2 2 3 3 2 3 4" xfId="26541"/>
    <cellStyle name="Normal 5 21 2 2 3 3 2 4" xfId="26542"/>
    <cellStyle name="Normal 5 21 2 2 3 3 2 4 2" xfId="26543"/>
    <cellStyle name="Normal 5 21 2 2 3 3 2 4 2 2" xfId="26544"/>
    <cellStyle name="Normal 5 21 2 2 3 3 2 4 3" xfId="26545"/>
    <cellStyle name="Normal 5 21 2 2 3 3 2 4 4" xfId="26546"/>
    <cellStyle name="Normal 5 21 2 2 3 3 2 5" xfId="26547"/>
    <cellStyle name="Normal 5 21 2 2 3 3 2 5 2" xfId="26548"/>
    <cellStyle name="Normal 5 21 2 2 3 3 2 5 2 2" xfId="26549"/>
    <cellStyle name="Normal 5 21 2 2 3 3 2 5 3" xfId="26550"/>
    <cellStyle name="Normal 5 21 2 2 3 3 2 5 4" xfId="26551"/>
    <cellStyle name="Normal 5 21 2 2 3 3 2 6" xfId="26552"/>
    <cellStyle name="Normal 5 21 2 2 3 3 2 6 2" xfId="26553"/>
    <cellStyle name="Normal 5 21 2 2 3 3 2 6 2 2" xfId="26554"/>
    <cellStyle name="Normal 5 21 2 2 3 3 2 6 3" xfId="26555"/>
    <cellStyle name="Normal 5 21 2 2 3 3 2 6 4" xfId="26556"/>
    <cellStyle name="Normal 5 21 2 2 3 3 2 7" xfId="26557"/>
    <cellStyle name="Normal 5 21 2 2 3 3 2 7 2" xfId="26558"/>
    <cellStyle name="Normal 5 21 2 2 3 3 2 8" xfId="26559"/>
    <cellStyle name="Normal 5 21 2 2 3 3 2 9" xfId="26560"/>
    <cellStyle name="Normal 5 21 2 2 3 3 3" xfId="26561"/>
    <cellStyle name="Normal 5 21 2 2 3 3 3 2" xfId="26562"/>
    <cellStyle name="Normal 5 21 2 2 3 3 3 2 2" xfId="26563"/>
    <cellStyle name="Normal 5 21 2 2 3 3 3 2 2 2" xfId="26564"/>
    <cellStyle name="Normal 5 21 2 2 3 3 3 2 2 2 2" xfId="26565"/>
    <cellStyle name="Normal 5 21 2 2 3 3 3 2 2 3" xfId="26566"/>
    <cellStyle name="Normal 5 21 2 2 3 3 3 2 2 4" xfId="26567"/>
    <cellStyle name="Normal 5 21 2 2 3 3 3 2 3" xfId="26568"/>
    <cellStyle name="Normal 5 21 2 2 3 3 3 2 3 2" xfId="26569"/>
    <cellStyle name="Normal 5 21 2 2 3 3 3 2 3 2 2" xfId="26570"/>
    <cellStyle name="Normal 5 21 2 2 3 3 3 2 3 3" xfId="26571"/>
    <cellStyle name="Normal 5 21 2 2 3 3 3 2 3 4" xfId="26572"/>
    <cellStyle name="Normal 5 21 2 2 3 3 3 2 4" xfId="26573"/>
    <cellStyle name="Normal 5 21 2 2 3 3 3 2 4 2" xfId="26574"/>
    <cellStyle name="Normal 5 21 2 2 3 3 3 2 5" xfId="26575"/>
    <cellStyle name="Normal 5 21 2 2 3 3 3 2 6" xfId="26576"/>
    <cellStyle name="Normal 5 21 2 2 3 3 3 2 7" xfId="26577"/>
    <cellStyle name="Normal 5 21 2 2 3 3 3 3" xfId="26578"/>
    <cellStyle name="Normal 5 21 2 2 3 3 3 3 2" xfId="26579"/>
    <cellStyle name="Normal 5 21 2 2 3 3 3 3 2 2" xfId="26580"/>
    <cellStyle name="Normal 5 21 2 2 3 3 3 3 3" xfId="26581"/>
    <cellStyle name="Normal 5 21 2 2 3 3 3 3 4" xfId="26582"/>
    <cellStyle name="Normal 5 21 2 2 3 3 3 4" xfId="26583"/>
    <cellStyle name="Normal 5 21 2 2 3 3 3 4 2" xfId="26584"/>
    <cellStyle name="Normal 5 21 2 2 3 3 3 4 2 2" xfId="26585"/>
    <cellStyle name="Normal 5 21 2 2 3 3 3 4 3" xfId="26586"/>
    <cellStyle name="Normal 5 21 2 2 3 3 3 4 4" xfId="26587"/>
    <cellStyle name="Normal 5 21 2 2 3 3 3 5" xfId="26588"/>
    <cellStyle name="Normal 5 21 2 2 3 3 3 5 2" xfId="26589"/>
    <cellStyle name="Normal 5 21 2 2 3 3 3 6" xfId="26590"/>
    <cellStyle name="Normal 5 21 2 2 3 3 3 7" xfId="26591"/>
    <cellStyle name="Normal 5 21 2 2 3 3 3 8" xfId="26592"/>
    <cellStyle name="Normal 5 21 2 2 3 3 4" xfId="26593"/>
    <cellStyle name="Normal 5 21 2 2 3 3 4 2" xfId="26594"/>
    <cellStyle name="Normal 5 21 2 2 3 3 4 2 2" xfId="26595"/>
    <cellStyle name="Normal 5 21 2 2 3 3 4 2 2 2" xfId="26596"/>
    <cellStyle name="Normal 5 21 2 2 3 3 4 2 2 2 2" xfId="26597"/>
    <cellStyle name="Normal 5 21 2 2 3 3 4 2 2 3" xfId="26598"/>
    <cellStyle name="Normal 5 21 2 2 3 3 4 2 2 4" xfId="26599"/>
    <cellStyle name="Normal 5 21 2 2 3 3 4 2 3" xfId="26600"/>
    <cellStyle name="Normal 5 21 2 2 3 3 4 2 3 2" xfId="26601"/>
    <cellStyle name="Normal 5 21 2 2 3 3 4 2 3 2 2" xfId="26602"/>
    <cellStyle name="Normal 5 21 2 2 3 3 4 2 3 3" xfId="26603"/>
    <cellStyle name="Normal 5 21 2 2 3 3 4 2 3 4" xfId="26604"/>
    <cellStyle name="Normal 5 21 2 2 3 3 4 2 4" xfId="26605"/>
    <cellStyle name="Normal 5 21 2 2 3 3 4 2 4 2" xfId="26606"/>
    <cellStyle name="Normal 5 21 2 2 3 3 4 2 5" xfId="26607"/>
    <cellStyle name="Normal 5 21 2 2 3 3 4 2 6" xfId="26608"/>
    <cellStyle name="Normal 5 21 2 2 3 3 4 2 7" xfId="26609"/>
    <cellStyle name="Normal 5 21 2 2 3 3 4 3" xfId="26610"/>
    <cellStyle name="Normal 5 21 2 2 3 3 4 3 2" xfId="26611"/>
    <cellStyle name="Normal 5 21 2 2 3 3 4 3 2 2" xfId="26612"/>
    <cellStyle name="Normal 5 21 2 2 3 3 4 3 3" xfId="26613"/>
    <cellStyle name="Normal 5 21 2 2 3 3 4 3 4" xfId="26614"/>
    <cellStyle name="Normal 5 21 2 2 3 3 4 4" xfId="26615"/>
    <cellStyle name="Normal 5 21 2 2 3 3 4 4 2" xfId="26616"/>
    <cellStyle name="Normal 5 21 2 2 3 3 4 4 2 2" xfId="26617"/>
    <cellStyle name="Normal 5 21 2 2 3 3 4 4 3" xfId="26618"/>
    <cellStyle name="Normal 5 21 2 2 3 3 4 4 4" xfId="26619"/>
    <cellStyle name="Normal 5 21 2 2 3 3 4 5" xfId="26620"/>
    <cellStyle name="Normal 5 21 2 2 3 3 4 5 2" xfId="26621"/>
    <cellStyle name="Normal 5 21 2 2 3 3 4 6" xfId="26622"/>
    <cellStyle name="Normal 5 21 2 2 3 3 4 7" xfId="26623"/>
    <cellStyle name="Normal 5 21 2 2 3 3 4 8" xfId="26624"/>
    <cellStyle name="Normal 5 21 2 2 3 3 5" xfId="26625"/>
    <cellStyle name="Normal 5 21 2 2 3 3 5 2" xfId="26626"/>
    <cellStyle name="Normal 5 21 2 2 3 3 5 2 2" xfId="26627"/>
    <cellStyle name="Normal 5 21 2 2 3 3 5 2 2 2" xfId="26628"/>
    <cellStyle name="Normal 5 21 2 2 3 3 5 2 2 2 2" xfId="26629"/>
    <cellStyle name="Normal 5 21 2 2 3 3 5 2 2 3" xfId="26630"/>
    <cellStyle name="Normal 5 21 2 2 3 3 5 2 2 4" xfId="26631"/>
    <cellStyle name="Normal 5 21 2 2 3 3 5 2 3" xfId="26632"/>
    <cellStyle name="Normal 5 21 2 2 3 3 5 2 3 2" xfId="26633"/>
    <cellStyle name="Normal 5 21 2 2 3 3 5 2 4" xfId="26634"/>
    <cellStyle name="Normal 5 21 2 2 3 3 5 2 5" xfId="26635"/>
    <cellStyle name="Normal 5 21 2 2 3 3 5 2 6" xfId="26636"/>
    <cellStyle name="Normal 5 21 2 2 3 3 5 3" xfId="26637"/>
    <cellStyle name="Normal 5 21 2 2 3 3 5 3 2" xfId="26638"/>
    <cellStyle name="Normal 5 21 2 2 3 3 5 3 2 2" xfId="26639"/>
    <cellStyle name="Normal 5 21 2 2 3 3 5 3 3" xfId="26640"/>
    <cellStyle name="Normal 5 21 2 2 3 3 5 3 4" xfId="26641"/>
    <cellStyle name="Normal 5 21 2 2 3 3 5 4" xfId="26642"/>
    <cellStyle name="Normal 5 21 2 2 3 3 5 4 2" xfId="26643"/>
    <cellStyle name="Normal 5 21 2 2 3 3 5 4 2 2" xfId="26644"/>
    <cellStyle name="Normal 5 21 2 2 3 3 5 4 3" xfId="26645"/>
    <cellStyle name="Normal 5 21 2 2 3 3 5 4 4" xfId="26646"/>
    <cellStyle name="Normal 5 21 2 2 3 3 5 5" xfId="26647"/>
    <cellStyle name="Normal 5 21 2 2 3 3 5 5 2" xfId="26648"/>
    <cellStyle name="Normal 5 21 2 2 3 3 5 6" xfId="26649"/>
    <cellStyle name="Normal 5 21 2 2 3 3 5 7" xfId="26650"/>
    <cellStyle name="Normal 5 21 2 2 3 3 5 8" xfId="26651"/>
    <cellStyle name="Normal 5 21 2 2 3 3 6" xfId="26652"/>
    <cellStyle name="Normal 5 21 2 2 3 3 6 2" xfId="26653"/>
    <cellStyle name="Normal 5 21 2 2 3 3 6 2 2" xfId="26654"/>
    <cellStyle name="Normal 5 21 2 2 3 3 6 2 2 2" xfId="26655"/>
    <cellStyle name="Normal 5 21 2 2 3 3 6 2 2 2 2" xfId="26656"/>
    <cellStyle name="Normal 5 21 2 2 3 3 6 2 2 3" xfId="26657"/>
    <cellStyle name="Normal 5 21 2 2 3 3 6 2 2 4" xfId="26658"/>
    <cellStyle name="Normal 5 21 2 2 3 3 6 2 3" xfId="26659"/>
    <cellStyle name="Normal 5 21 2 2 3 3 6 2 3 2" xfId="26660"/>
    <cellStyle name="Normal 5 21 2 2 3 3 6 2 4" xfId="26661"/>
    <cellStyle name="Normal 5 21 2 2 3 3 6 2 5" xfId="26662"/>
    <cellStyle name="Normal 5 21 2 2 3 3 6 2 6" xfId="26663"/>
    <cellStyle name="Normal 5 21 2 2 3 3 6 3" xfId="26664"/>
    <cellStyle name="Normal 5 21 2 2 3 3 6 3 2" xfId="26665"/>
    <cellStyle name="Normal 5 21 2 2 3 3 6 3 2 2" xfId="26666"/>
    <cellStyle name="Normal 5 21 2 2 3 3 6 3 3" xfId="26667"/>
    <cellStyle name="Normal 5 21 2 2 3 3 6 3 4" xfId="26668"/>
    <cellStyle name="Normal 5 21 2 2 3 3 6 4" xfId="26669"/>
    <cellStyle name="Normal 5 21 2 2 3 3 6 4 2" xfId="26670"/>
    <cellStyle name="Normal 5 21 2 2 3 3 6 4 2 2" xfId="26671"/>
    <cellStyle name="Normal 5 21 2 2 3 3 6 4 3" xfId="26672"/>
    <cellStyle name="Normal 5 21 2 2 3 3 6 4 4" xfId="26673"/>
    <cellStyle name="Normal 5 21 2 2 3 3 6 5" xfId="26674"/>
    <cellStyle name="Normal 5 21 2 2 3 3 6 5 2" xfId="26675"/>
    <cellStyle name="Normal 5 21 2 2 3 3 6 6" xfId="26676"/>
    <cellStyle name="Normal 5 21 2 2 3 3 6 7" xfId="26677"/>
    <cellStyle name="Normal 5 21 2 2 3 3 6 8" xfId="26678"/>
    <cellStyle name="Normal 5 21 2 2 3 3 7" xfId="26679"/>
    <cellStyle name="Normal 5 21 2 2 3 3 7 2" xfId="26680"/>
    <cellStyle name="Normal 5 21 2 2 3 3 7 2 2" xfId="26681"/>
    <cellStyle name="Normal 5 21 2 2 3 3 7 2 2 2" xfId="26682"/>
    <cellStyle name="Normal 5 21 2 2 3 3 7 2 3" xfId="26683"/>
    <cellStyle name="Normal 5 21 2 2 3 3 7 2 4" xfId="26684"/>
    <cellStyle name="Normal 5 21 2 2 3 3 7 3" xfId="26685"/>
    <cellStyle name="Normal 5 21 2 2 3 3 7 3 2" xfId="26686"/>
    <cellStyle name="Normal 5 21 2 2 3 3 7 4" xfId="26687"/>
    <cellStyle name="Normal 5 21 2 2 3 3 7 5" xfId="26688"/>
    <cellStyle name="Normal 5 21 2 2 3 3 7 6" xfId="26689"/>
    <cellStyle name="Normal 5 21 2 2 3 3 8" xfId="26690"/>
    <cellStyle name="Normal 5 21 2 2 3 3 8 2" xfId="26691"/>
    <cellStyle name="Normal 5 21 2 2 3 3 8 2 2" xfId="26692"/>
    <cellStyle name="Normal 5 21 2 2 3 3 8 2 2 2" xfId="26693"/>
    <cellStyle name="Normal 5 21 2 2 3 3 8 2 3" xfId="26694"/>
    <cellStyle name="Normal 5 21 2 2 3 3 8 2 4" xfId="26695"/>
    <cellStyle name="Normal 5 21 2 2 3 3 8 3" xfId="26696"/>
    <cellStyle name="Normal 5 21 2 2 3 3 8 3 2" xfId="26697"/>
    <cellStyle name="Normal 5 21 2 2 3 3 8 4" xfId="26698"/>
    <cellStyle name="Normal 5 21 2 2 3 3 8 5" xfId="26699"/>
    <cellStyle name="Normal 5 21 2 2 3 3 8 6" xfId="26700"/>
    <cellStyle name="Normal 5 21 2 2 3 3 9" xfId="26701"/>
    <cellStyle name="Normal 5 21 2 2 3 3 9 2" xfId="26702"/>
    <cellStyle name="Normal 5 21 2 2 3 3 9 2 2" xfId="26703"/>
    <cellStyle name="Normal 5 21 2 2 3 3 9 3" xfId="26704"/>
    <cellStyle name="Normal 5 21 2 2 3 3 9 4" xfId="26705"/>
    <cellStyle name="Normal 5 21 2 2 3 3 9 5" xfId="26706"/>
    <cellStyle name="Normal 5 21 2 2 3 4" xfId="26707"/>
    <cellStyle name="Normal 5 21 2 2 3 4 10" xfId="26708"/>
    <cellStyle name="Normal 5 21 2 2 3 4 10 2" xfId="26709"/>
    <cellStyle name="Normal 5 21 2 2 3 4 11" xfId="26710"/>
    <cellStyle name="Normal 5 21 2 2 3 4 12" xfId="26711"/>
    <cellStyle name="Normal 5 21 2 2 3 4 13" xfId="26712"/>
    <cellStyle name="Normal 5 21 2 2 3 4 2" xfId="26713"/>
    <cellStyle name="Normal 5 21 2 2 3 4 2 2" xfId="26714"/>
    <cellStyle name="Normal 5 21 2 2 3 4 2 2 2" xfId="26715"/>
    <cellStyle name="Normal 5 21 2 2 3 4 2 2 2 2" xfId="26716"/>
    <cellStyle name="Normal 5 21 2 2 3 4 2 2 2 2 2" xfId="26717"/>
    <cellStyle name="Normal 5 21 2 2 3 4 2 2 2 3" xfId="26718"/>
    <cellStyle name="Normal 5 21 2 2 3 4 2 2 2 4" xfId="26719"/>
    <cellStyle name="Normal 5 21 2 2 3 4 2 2 3" xfId="26720"/>
    <cellStyle name="Normal 5 21 2 2 3 4 2 2 3 2" xfId="26721"/>
    <cellStyle name="Normal 5 21 2 2 3 4 2 2 3 2 2" xfId="26722"/>
    <cellStyle name="Normal 5 21 2 2 3 4 2 2 3 3" xfId="26723"/>
    <cellStyle name="Normal 5 21 2 2 3 4 2 2 3 4" xfId="26724"/>
    <cellStyle name="Normal 5 21 2 2 3 4 2 2 4" xfId="26725"/>
    <cellStyle name="Normal 5 21 2 2 3 4 2 2 4 2" xfId="26726"/>
    <cellStyle name="Normal 5 21 2 2 3 4 2 2 5" xfId="26727"/>
    <cellStyle name="Normal 5 21 2 2 3 4 2 2 6" xfId="26728"/>
    <cellStyle name="Normal 5 21 2 2 3 4 2 2 7" xfId="26729"/>
    <cellStyle name="Normal 5 21 2 2 3 4 2 3" xfId="26730"/>
    <cellStyle name="Normal 5 21 2 2 3 4 2 3 2" xfId="26731"/>
    <cellStyle name="Normal 5 21 2 2 3 4 2 3 2 2" xfId="26732"/>
    <cellStyle name="Normal 5 21 2 2 3 4 2 3 3" xfId="26733"/>
    <cellStyle name="Normal 5 21 2 2 3 4 2 3 4" xfId="26734"/>
    <cellStyle name="Normal 5 21 2 2 3 4 2 4" xfId="26735"/>
    <cellStyle name="Normal 5 21 2 2 3 4 2 4 2" xfId="26736"/>
    <cellStyle name="Normal 5 21 2 2 3 4 2 4 2 2" xfId="26737"/>
    <cellStyle name="Normal 5 21 2 2 3 4 2 4 3" xfId="26738"/>
    <cellStyle name="Normal 5 21 2 2 3 4 2 4 4" xfId="26739"/>
    <cellStyle name="Normal 5 21 2 2 3 4 2 5" xfId="26740"/>
    <cellStyle name="Normal 5 21 2 2 3 4 2 5 2" xfId="26741"/>
    <cellStyle name="Normal 5 21 2 2 3 4 2 6" xfId="26742"/>
    <cellStyle name="Normal 5 21 2 2 3 4 2 7" xfId="26743"/>
    <cellStyle name="Normal 5 21 2 2 3 4 2 8" xfId="26744"/>
    <cellStyle name="Normal 5 21 2 2 3 4 3" xfId="26745"/>
    <cellStyle name="Normal 5 21 2 2 3 4 3 2" xfId="26746"/>
    <cellStyle name="Normal 5 21 2 2 3 4 3 2 2" xfId="26747"/>
    <cellStyle name="Normal 5 21 2 2 3 4 3 2 2 2" xfId="26748"/>
    <cellStyle name="Normal 5 21 2 2 3 4 3 2 2 2 2" xfId="26749"/>
    <cellStyle name="Normal 5 21 2 2 3 4 3 2 2 3" xfId="26750"/>
    <cellStyle name="Normal 5 21 2 2 3 4 3 2 2 4" xfId="26751"/>
    <cellStyle name="Normal 5 21 2 2 3 4 3 2 3" xfId="26752"/>
    <cellStyle name="Normal 5 21 2 2 3 4 3 2 3 2" xfId="26753"/>
    <cellStyle name="Normal 5 21 2 2 3 4 3 2 3 2 2" xfId="26754"/>
    <cellStyle name="Normal 5 21 2 2 3 4 3 2 3 3" xfId="26755"/>
    <cellStyle name="Normal 5 21 2 2 3 4 3 2 3 4" xfId="26756"/>
    <cellStyle name="Normal 5 21 2 2 3 4 3 2 4" xfId="26757"/>
    <cellStyle name="Normal 5 21 2 2 3 4 3 2 4 2" xfId="26758"/>
    <cellStyle name="Normal 5 21 2 2 3 4 3 2 5" xfId="26759"/>
    <cellStyle name="Normal 5 21 2 2 3 4 3 2 6" xfId="26760"/>
    <cellStyle name="Normal 5 21 2 2 3 4 3 2 7" xfId="26761"/>
    <cellStyle name="Normal 5 21 2 2 3 4 3 3" xfId="26762"/>
    <cellStyle name="Normal 5 21 2 2 3 4 3 3 2" xfId="26763"/>
    <cellStyle name="Normal 5 21 2 2 3 4 3 3 2 2" xfId="26764"/>
    <cellStyle name="Normal 5 21 2 2 3 4 3 3 3" xfId="26765"/>
    <cellStyle name="Normal 5 21 2 2 3 4 3 3 4" xfId="26766"/>
    <cellStyle name="Normal 5 21 2 2 3 4 3 4" xfId="26767"/>
    <cellStyle name="Normal 5 21 2 2 3 4 3 4 2" xfId="26768"/>
    <cellStyle name="Normal 5 21 2 2 3 4 3 4 2 2" xfId="26769"/>
    <cellStyle name="Normal 5 21 2 2 3 4 3 4 3" xfId="26770"/>
    <cellStyle name="Normal 5 21 2 2 3 4 3 4 4" xfId="26771"/>
    <cellStyle name="Normal 5 21 2 2 3 4 3 5" xfId="26772"/>
    <cellStyle name="Normal 5 21 2 2 3 4 3 5 2" xfId="26773"/>
    <cellStyle name="Normal 5 21 2 2 3 4 3 6" xfId="26774"/>
    <cellStyle name="Normal 5 21 2 2 3 4 3 7" xfId="26775"/>
    <cellStyle name="Normal 5 21 2 2 3 4 3 8" xfId="26776"/>
    <cellStyle name="Normal 5 21 2 2 3 4 4" xfId="26777"/>
    <cellStyle name="Normal 5 21 2 2 3 4 4 2" xfId="26778"/>
    <cellStyle name="Normal 5 21 2 2 3 4 4 2 2" xfId="26779"/>
    <cellStyle name="Normal 5 21 2 2 3 4 4 2 2 2" xfId="26780"/>
    <cellStyle name="Normal 5 21 2 2 3 4 4 2 2 2 2" xfId="26781"/>
    <cellStyle name="Normal 5 21 2 2 3 4 4 2 2 3" xfId="26782"/>
    <cellStyle name="Normal 5 21 2 2 3 4 4 2 2 4" xfId="26783"/>
    <cellStyle name="Normal 5 21 2 2 3 4 4 2 3" xfId="26784"/>
    <cellStyle name="Normal 5 21 2 2 3 4 4 2 3 2" xfId="26785"/>
    <cellStyle name="Normal 5 21 2 2 3 4 4 2 4" xfId="26786"/>
    <cellStyle name="Normal 5 21 2 2 3 4 4 2 5" xfId="26787"/>
    <cellStyle name="Normal 5 21 2 2 3 4 4 2 6" xfId="26788"/>
    <cellStyle name="Normal 5 21 2 2 3 4 4 3" xfId="26789"/>
    <cellStyle name="Normal 5 21 2 2 3 4 4 3 2" xfId="26790"/>
    <cellStyle name="Normal 5 21 2 2 3 4 4 3 2 2" xfId="26791"/>
    <cellStyle name="Normal 5 21 2 2 3 4 4 3 3" xfId="26792"/>
    <cellStyle name="Normal 5 21 2 2 3 4 4 3 4" xfId="26793"/>
    <cellStyle name="Normal 5 21 2 2 3 4 4 4" xfId="26794"/>
    <cellStyle name="Normal 5 21 2 2 3 4 4 4 2" xfId="26795"/>
    <cellStyle name="Normal 5 21 2 2 3 4 4 4 2 2" xfId="26796"/>
    <cellStyle name="Normal 5 21 2 2 3 4 4 4 3" xfId="26797"/>
    <cellStyle name="Normal 5 21 2 2 3 4 4 4 4" xfId="26798"/>
    <cellStyle name="Normal 5 21 2 2 3 4 4 5" xfId="26799"/>
    <cellStyle name="Normal 5 21 2 2 3 4 4 5 2" xfId="26800"/>
    <cellStyle name="Normal 5 21 2 2 3 4 4 6" xfId="26801"/>
    <cellStyle name="Normal 5 21 2 2 3 4 4 7" xfId="26802"/>
    <cellStyle name="Normal 5 21 2 2 3 4 4 8" xfId="26803"/>
    <cellStyle name="Normal 5 21 2 2 3 4 5" xfId="26804"/>
    <cellStyle name="Normal 5 21 2 2 3 4 5 2" xfId="26805"/>
    <cellStyle name="Normal 5 21 2 2 3 4 5 2 2" xfId="26806"/>
    <cellStyle name="Normal 5 21 2 2 3 4 5 2 2 2" xfId="26807"/>
    <cellStyle name="Normal 5 21 2 2 3 4 5 2 2 2 2" xfId="26808"/>
    <cellStyle name="Normal 5 21 2 2 3 4 5 2 2 3" xfId="26809"/>
    <cellStyle name="Normal 5 21 2 2 3 4 5 2 2 4" xfId="26810"/>
    <cellStyle name="Normal 5 21 2 2 3 4 5 2 3" xfId="26811"/>
    <cellStyle name="Normal 5 21 2 2 3 4 5 2 3 2" xfId="26812"/>
    <cellStyle name="Normal 5 21 2 2 3 4 5 2 4" xfId="26813"/>
    <cellStyle name="Normal 5 21 2 2 3 4 5 2 5" xfId="26814"/>
    <cellStyle name="Normal 5 21 2 2 3 4 5 2 6" xfId="26815"/>
    <cellStyle name="Normal 5 21 2 2 3 4 5 3" xfId="26816"/>
    <cellStyle name="Normal 5 21 2 2 3 4 5 3 2" xfId="26817"/>
    <cellStyle name="Normal 5 21 2 2 3 4 5 3 2 2" xfId="26818"/>
    <cellStyle name="Normal 5 21 2 2 3 4 5 3 3" xfId="26819"/>
    <cellStyle name="Normal 5 21 2 2 3 4 5 3 4" xfId="26820"/>
    <cellStyle name="Normal 5 21 2 2 3 4 5 4" xfId="26821"/>
    <cellStyle name="Normal 5 21 2 2 3 4 5 4 2" xfId="26822"/>
    <cellStyle name="Normal 5 21 2 2 3 4 5 4 2 2" xfId="26823"/>
    <cellStyle name="Normal 5 21 2 2 3 4 5 4 3" xfId="26824"/>
    <cellStyle name="Normal 5 21 2 2 3 4 5 4 4" xfId="26825"/>
    <cellStyle name="Normal 5 21 2 2 3 4 5 5" xfId="26826"/>
    <cellStyle name="Normal 5 21 2 2 3 4 5 5 2" xfId="26827"/>
    <cellStyle name="Normal 5 21 2 2 3 4 5 6" xfId="26828"/>
    <cellStyle name="Normal 5 21 2 2 3 4 5 7" xfId="26829"/>
    <cellStyle name="Normal 5 21 2 2 3 4 5 8" xfId="26830"/>
    <cellStyle name="Normal 5 21 2 2 3 4 6" xfId="26831"/>
    <cellStyle name="Normal 5 21 2 2 3 4 6 2" xfId="26832"/>
    <cellStyle name="Normal 5 21 2 2 3 4 6 2 2" xfId="26833"/>
    <cellStyle name="Normal 5 21 2 2 3 4 6 2 2 2" xfId="26834"/>
    <cellStyle name="Normal 5 21 2 2 3 4 6 2 3" xfId="26835"/>
    <cellStyle name="Normal 5 21 2 2 3 4 6 2 4" xfId="26836"/>
    <cellStyle name="Normal 5 21 2 2 3 4 6 3" xfId="26837"/>
    <cellStyle name="Normal 5 21 2 2 3 4 6 3 2" xfId="26838"/>
    <cellStyle name="Normal 5 21 2 2 3 4 6 4" xfId="26839"/>
    <cellStyle name="Normal 5 21 2 2 3 4 6 5" xfId="26840"/>
    <cellStyle name="Normal 5 21 2 2 3 4 6 6" xfId="26841"/>
    <cellStyle name="Normal 5 21 2 2 3 4 7" xfId="26842"/>
    <cellStyle name="Normal 5 21 2 2 3 4 7 2" xfId="26843"/>
    <cellStyle name="Normal 5 21 2 2 3 4 7 2 2" xfId="26844"/>
    <cellStyle name="Normal 5 21 2 2 3 4 7 2 2 2" xfId="26845"/>
    <cellStyle name="Normal 5 21 2 2 3 4 7 2 3" xfId="26846"/>
    <cellStyle name="Normal 5 21 2 2 3 4 7 2 4" xfId="26847"/>
    <cellStyle name="Normal 5 21 2 2 3 4 7 3" xfId="26848"/>
    <cellStyle name="Normal 5 21 2 2 3 4 7 3 2" xfId="26849"/>
    <cellStyle name="Normal 5 21 2 2 3 4 7 4" xfId="26850"/>
    <cellStyle name="Normal 5 21 2 2 3 4 7 5" xfId="26851"/>
    <cellStyle name="Normal 5 21 2 2 3 4 7 6" xfId="26852"/>
    <cellStyle name="Normal 5 21 2 2 3 4 8" xfId="26853"/>
    <cellStyle name="Normal 5 21 2 2 3 4 8 2" xfId="26854"/>
    <cellStyle name="Normal 5 21 2 2 3 4 8 2 2" xfId="26855"/>
    <cellStyle name="Normal 5 21 2 2 3 4 8 3" xfId="26856"/>
    <cellStyle name="Normal 5 21 2 2 3 4 8 4" xfId="26857"/>
    <cellStyle name="Normal 5 21 2 2 3 4 8 5" xfId="26858"/>
    <cellStyle name="Normal 5 21 2 2 3 4 9" xfId="26859"/>
    <cellStyle name="Normal 5 21 2 2 3 4 9 2" xfId="26860"/>
    <cellStyle name="Normal 5 21 2 2 3 4 9 2 2" xfId="26861"/>
    <cellStyle name="Normal 5 21 2 2 3 4 9 3" xfId="26862"/>
    <cellStyle name="Normal 5 21 2 2 3 4 9 4" xfId="26863"/>
    <cellStyle name="Normal 5 21 2 2 3 5" xfId="26864"/>
    <cellStyle name="Normal 5 21 2 2 3 5 2" xfId="26865"/>
    <cellStyle name="Normal 5 21 2 2 3 5 2 2" xfId="26866"/>
    <cellStyle name="Normal 5 21 2 2 3 5 2 2 2" xfId="26867"/>
    <cellStyle name="Normal 5 21 2 2 3 5 2 2 2 2" xfId="26868"/>
    <cellStyle name="Normal 5 21 2 2 3 5 2 2 3" xfId="26869"/>
    <cellStyle name="Normal 5 21 2 2 3 5 2 2 4" xfId="26870"/>
    <cellStyle name="Normal 5 21 2 2 3 5 2 3" xfId="26871"/>
    <cellStyle name="Normal 5 21 2 2 3 5 2 3 2" xfId="26872"/>
    <cellStyle name="Normal 5 21 2 2 3 5 2 3 2 2" xfId="26873"/>
    <cellStyle name="Normal 5 21 2 2 3 5 2 3 3" xfId="26874"/>
    <cellStyle name="Normal 5 21 2 2 3 5 2 3 4" xfId="26875"/>
    <cellStyle name="Normal 5 21 2 2 3 5 2 4" xfId="26876"/>
    <cellStyle name="Normal 5 21 2 2 3 5 2 4 2" xfId="26877"/>
    <cellStyle name="Normal 5 21 2 2 3 5 2 5" xfId="26878"/>
    <cellStyle name="Normal 5 21 2 2 3 5 2 6" xfId="26879"/>
    <cellStyle name="Normal 5 21 2 2 3 5 2 7" xfId="26880"/>
    <cellStyle name="Normal 5 21 2 2 3 5 3" xfId="26881"/>
    <cellStyle name="Normal 5 21 2 2 3 5 3 2" xfId="26882"/>
    <cellStyle name="Normal 5 21 2 2 3 5 3 2 2" xfId="26883"/>
    <cellStyle name="Normal 5 21 2 2 3 5 3 3" xfId="26884"/>
    <cellStyle name="Normal 5 21 2 2 3 5 3 4" xfId="26885"/>
    <cellStyle name="Normal 5 21 2 2 3 5 4" xfId="26886"/>
    <cellStyle name="Normal 5 21 2 2 3 5 4 2" xfId="26887"/>
    <cellStyle name="Normal 5 21 2 2 3 5 4 2 2" xfId="26888"/>
    <cellStyle name="Normal 5 21 2 2 3 5 4 3" xfId="26889"/>
    <cellStyle name="Normal 5 21 2 2 3 5 4 4" xfId="26890"/>
    <cellStyle name="Normal 5 21 2 2 3 5 5" xfId="26891"/>
    <cellStyle name="Normal 5 21 2 2 3 5 5 2" xfId="26892"/>
    <cellStyle name="Normal 5 21 2 2 3 5 6" xfId="26893"/>
    <cellStyle name="Normal 5 21 2 2 3 5 7" xfId="26894"/>
    <cellStyle name="Normal 5 21 2 2 3 5 8" xfId="26895"/>
    <cellStyle name="Normal 5 21 2 2 3 6" xfId="26896"/>
    <cellStyle name="Normal 5 21 2 2 3 6 2" xfId="26897"/>
    <cellStyle name="Normal 5 21 2 2 3 6 2 2" xfId="26898"/>
    <cellStyle name="Normal 5 21 2 2 3 6 2 2 2" xfId="26899"/>
    <cellStyle name="Normal 5 21 2 2 3 6 2 2 2 2" xfId="26900"/>
    <cellStyle name="Normal 5 21 2 2 3 6 2 2 3" xfId="26901"/>
    <cellStyle name="Normal 5 21 2 2 3 6 2 2 4" xfId="26902"/>
    <cellStyle name="Normal 5 21 2 2 3 6 2 3" xfId="26903"/>
    <cellStyle name="Normal 5 21 2 2 3 6 2 3 2" xfId="26904"/>
    <cellStyle name="Normal 5 21 2 2 3 6 2 3 2 2" xfId="26905"/>
    <cellStyle name="Normal 5 21 2 2 3 6 2 3 3" xfId="26906"/>
    <cellStyle name="Normal 5 21 2 2 3 6 2 3 4" xfId="26907"/>
    <cellStyle name="Normal 5 21 2 2 3 6 2 4" xfId="26908"/>
    <cellStyle name="Normal 5 21 2 2 3 6 2 4 2" xfId="26909"/>
    <cellStyle name="Normal 5 21 2 2 3 6 2 5" xfId="26910"/>
    <cellStyle name="Normal 5 21 2 2 3 6 2 6" xfId="26911"/>
    <cellStyle name="Normal 5 21 2 2 3 6 2 7" xfId="26912"/>
    <cellStyle name="Normal 5 21 2 2 3 6 3" xfId="26913"/>
    <cellStyle name="Normal 5 21 2 2 3 6 3 2" xfId="26914"/>
    <cellStyle name="Normal 5 21 2 2 3 6 3 2 2" xfId="26915"/>
    <cellStyle name="Normal 5 21 2 2 3 6 3 3" xfId="26916"/>
    <cellStyle name="Normal 5 21 2 2 3 6 3 4" xfId="26917"/>
    <cellStyle name="Normal 5 21 2 2 3 6 4" xfId="26918"/>
    <cellStyle name="Normal 5 21 2 2 3 6 4 2" xfId="26919"/>
    <cellStyle name="Normal 5 21 2 2 3 6 4 2 2" xfId="26920"/>
    <cellStyle name="Normal 5 21 2 2 3 6 4 3" xfId="26921"/>
    <cellStyle name="Normal 5 21 2 2 3 6 4 4" xfId="26922"/>
    <cellStyle name="Normal 5 21 2 2 3 6 5" xfId="26923"/>
    <cellStyle name="Normal 5 21 2 2 3 6 5 2" xfId="26924"/>
    <cellStyle name="Normal 5 21 2 2 3 6 6" xfId="26925"/>
    <cellStyle name="Normal 5 21 2 2 3 6 7" xfId="26926"/>
    <cellStyle name="Normal 5 21 2 2 3 6 8" xfId="26927"/>
    <cellStyle name="Normal 5 21 2 2 3 7" xfId="26928"/>
    <cellStyle name="Normal 5 21 2 2 3 7 2" xfId="26929"/>
    <cellStyle name="Normal 5 21 2 2 3 7 2 2" xfId="26930"/>
    <cellStyle name="Normal 5 21 2 2 3 7 2 2 2" xfId="26931"/>
    <cellStyle name="Normal 5 21 2 2 3 7 2 2 2 2" xfId="26932"/>
    <cellStyle name="Normal 5 21 2 2 3 7 2 2 3" xfId="26933"/>
    <cellStyle name="Normal 5 21 2 2 3 7 2 2 4" xfId="26934"/>
    <cellStyle name="Normal 5 21 2 2 3 7 2 3" xfId="26935"/>
    <cellStyle name="Normal 5 21 2 2 3 7 2 3 2" xfId="26936"/>
    <cellStyle name="Normal 5 21 2 2 3 7 2 4" xfId="26937"/>
    <cellStyle name="Normal 5 21 2 2 3 7 2 5" xfId="26938"/>
    <cellStyle name="Normal 5 21 2 2 3 7 2 6" xfId="26939"/>
    <cellStyle name="Normal 5 21 2 2 3 7 3" xfId="26940"/>
    <cellStyle name="Normal 5 21 2 2 3 7 3 2" xfId="26941"/>
    <cellStyle name="Normal 5 21 2 2 3 7 3 2 2" xfId="26942"/>
    <cellStyle name="Normal 5 21 2 2 3 7 3 3" xfId="26943"/>
    <cellStyle name="Normal 5 21 2 2 3 7 3 4" xfId="26944"/>
    <cellStyle name="Normal 5 21 2 2 3 7 4" xfId="26945"/>
    <cellStyle name="Normal 5 21 2 2 3 7 4 2" xfId="26946"/>
    <cellStyle name="Normal 5 21 2 2 3 7 4 2 2" xfId="26947"/>
    <cellStyle name="Normal 5 21 2 2 3 7 4 3" xfId="26948"/>
    <cellStyle name="Normal 5 21 2 2 3 7 4 4" xfId="26949"/>
    <cellStyle name="Normal 5 21 2 2 3 7 5" xfId="26950"/>
    <cellStyle name="Normal 5 21 2 2 3 7 5 2" xfId="26951"/>
    <cellStyle name="Normal 5 21 2 2 3 7 6" xfId="26952"/>
    <cellStyle name="Normal 5 21 2 2 3 7 7" xfId="26953"/>
    <cellStyle name="Normal 5 21 2 2 3 7 8" xfId="26954"/>
    <cellStyle name="Normal 5 21 2 2 3 8" xfId="26955"/>
    <cellStyle name="Normal 5 21 2 2 3 8 2" xfId="26956"/>
    <cellStyle name="Normal 5 21 2 2 3 8 2 2" xfId="26957"/>
    <cellStyle name="Normal 5 21 2 2 3 8 2 2 2" xfId="26958"/>
    <cellStyle name="Normal 5 21 2 2 3 8 2 2 2 2" xfId="26959"/>
    <cellStyle name="Normal 5 21 2 2 3 8 2 2 3" xfId="26960"/>
    <cellStyle name="Normal 5 21 2 2 3 8 2 2 4" xfId="26961"/>
    <cellStyle name="Normal 5 21 2 2 3 8 2 3" xfId="26962"/>
    <cellStyle name="Normal 5 21 2 2 3 8 2 3 2" xfId="26963"/>
    <cellStyle name="Normal 5 21 2 2 3 8 2 4" xfId="26964"/>
    <cellStyle name="Normal 5 21 2 2 3 8 2 5" xfId="26965"/>
    <cellStyle name="Normal 5 21 2 2 3 8 2 6" xfId="26966"/>
    <cellStyle name="Normal 5 21 2 2 3 8 3" xfId="26967"/>
    <cellStyle name="Normal 5 21 2 2 3 8 3 2" xfId="26968"/>
    <cellStyle name="Normal 5 21 2 2 3 8 3 2 2" xfId="26969"/>
    <cellStyle name="Normal 5 21 2 2 3 8 3 3" xfId="26970"/>
    <cellStyle name="Normal 5 21 2 2 3 8 3 4" xfId="26971"/>
    <cellStyle name="Normal 5 21 2 2 3 8 4" xfId="26972"/>
    <cellStyle name="Normal 5 21 2 2 3 8 4 2" xfId="26973"/>
    <cellStyle name="Normal 5 21 2 2 3 8 4 2 2" xfId="26974"/>
    <cellStyle name="Normal 5 21 2 2 3 8 4 3" xfId="26975"/>
    <cellStyle name="Normal 5 21 2 2 3 8 4 4" xfId="26976"/>
    <cellStyle name="Normal 5 21 2 2 3 8 5" xfId="26977"/>
    <cellStyle name="Normal 5 21 2 2 3 8 5 2" xfId="26978"/>
    <cellStyle name="Normal 5 21 2 2 3 8 6" xfId="26979"/>
    <cellStyle name="Normal 5 21 2 2 3 8 7" xfId="26980"/>
    <cellStyle name="Normal 5 21 2 2 3 8 8" xfId="26981"/>
    <cellStyle name="Normal 5 21 2 2 3 9" xfId="26982"/>
    <cellStyle name="Normal 5 21 2 2 3 9 2" xfId="26983"/>
    <cellStyle name="Normal 5 21 2 2 3 9 2 2" xfId="26984"/>
    <cellStyle name="Normal 5 21 2 2 3 9 2 2 2" xfId="26985"/>
    <cellStyle name="Normal 5 21 2 2 3 9 2 3" xfId="26986"/>
    <cellStyle name="Normal 5 21 2 2 3 9 2 4" xfId="26987"/>
    <cellStyle name="Normal 5 21 2 2 3 9 3" xfId="26988"/>
    <cellStyle name="Normal 5 21 2 2 3 9 3 2" xfId="26989"/>
    <cellStyle name="Normal 5 21 2 2 3 9 4" xfId="26990"/>
    <cellStyle name="Normal 5 21 2 2 3 9 5" xfId="26991"/>
    <cellStyle name="Normal 5 21 2 2 3 9 6" xfId="26992"/>
    <cellStyle name="Normal 5 21 2 2 4" xfId="26993"/>
    <cellStyle name="Normal 5 21 2 2 4 10" xfId="26994"/>
    <cellStyle name="Normal 5 21 2 2 4 10 2" xfId="26995"/>
    <cellStyle name="Normal 5 21 2 2 4 10 2 2" xfId="26996"/>
    <cellStyle name="Normal 5 21 2 2 4 10 2 2 2" xfId="26997"/>
    <cellStyle name="Normal 5 21 2 2 4 10 2 3" xfId="26998"/>
    <cellStyle name="Normal 5 21 2 2 4 10 2 4" xfId="26999"/>
    <cellStyle name="Normal 5 21 2 2 4 10 3" xfId="27000"/>
    <cellStyle name="Normal 5 21 2 2 4 10 3 2" xfId="27001"/>
    <cellStyle name="Normal 5 21 2 2 4 10 4" xfId="27002"/>
    <cellStyle name="Normal 5 21 2 2 4 10 5" xfId="27003"/>
    <cellStyle name="Normal 5 21 2 2 4 10 6" xfId="27004"/>
    <cellStyle name="Normal 5 21 2 2 4 11" xfId="27005"/>
    <cellStyle name="Normal 5 21 2 2 4 11 2" xfId="27006"/>
    <cellStyle name="Normal 5 21 2 2 4 11 2 2" xfId="27007"/>
    <cellStyle name="Normal 5 21 2 2 4 11 3" xfId="27008"/>
    <cellStyle name="Normal 5 21 2 2 4 11 4" xfId="27009"/>
    <cellStyle name="Normal 5 21 2 2 4 11 5" xfId="27010"/>
    <cellStyle name="Normal 5 21 2 2 4 12" xfId="27011"/>
    <cellStyle name="Normal 5 21 2 2 4 12 2" xfId="27012"/>
    <cellStyle name="Normal 5 21 2 2 4 12 2 2" xfId="27013"/>
    <cellStyle name="Normal 5 21 2 2 4 12 3" xfId="27014"/>
    <cellStyle name="Normal 5 21 2 2 4 12 4" xfId="27015"/>
    <cellStyle name="Normal 5 21 2 2 4 13" xfId="27016"/>
    <cellStyle name="Normal 5 21 2 2 4 13 2" xfId="27017"/>
    <cellStyle name="Normal 5 21 2 2 4 14" xfId="27018"/>
    <cellStyle name="Normal 5 21 2 2 4 15" xfId="27019"/>
    <cellStyle name="Normal 5 21 2 2 4 16" xfId="27020"/>
    <cellStyle name="Normal 5 21 2 2 4 2" xfId="27021"/>
    <cellStyle name="Normal 5 21 2 2 4 2 10" xfId="27022"/>
    <cellStyle name="Normal 5 21 2 2 4 2 10 2" xfId="27023"/>
    <cellStyle name="Normal 5 21 2 2 4 2 10 2 2" xfId="27024"/>
    <cellStyle name="Normal 5 21 2 2 4 2 10 3" xfId="27025"/>
    <cellStyle name="Normal 5 21 2 2 4 2 10 4" xfId="27026"/>
    <cellStyle name="Normal 5 21 2 2 4 2 11" xfId="27027"/>
    <cellStyle name="Normal 5 21 2 2 4 2 11 2" xfId="27028"/>
    <cellStyle name="Normal 5 21 2 2 4 2 12" xfId="27029"/>
    <cellStyle name="Normal 5 21 2 2 4 2 13" xfId="27030"/>
    <cellStyle name="Normal 5 21 2 2 4 2 14" xfId="27031"/>
    <cellStyle name="Normal 5 21 2 2 4 2 2" xfId="27032"/>
    <cellStyle name="Normal 5 21 2 2 4 2 2 10" xfId="27033"/>
    <cellStyle name="Normal 5 21 2 2 4 2 2 2" xfId="27034"/>
    <cellStyle name="Normal 5 21 2 2 4 2 2 2 2" xfId="27035"/>
    <cellStyle name="Normal 5 21 2 2 4 2 2 2 2 2" xfId="27036"/>
    <cellStyle name="Normal 5 21 2 2 4 2 2 2 2 2 2" xfId="27037"/>
    <cellStyle name="Normal 5 21 2 2 4 2 2 2 2 3" xfId="27038"/>
    <cellStyle name="Normal 5 21 2 2 4 2 2 2 2 4" xfId="27039"/>
    <cellStyle name="Normal 5 21 2 2 4 2 2 2 3" xfId="27040"/>
    <cellStyle name="Normal 5 21 2 2 4 2 2 2 3 2" xfId="27041"/>
    <cellStyle name="Normal 5 21 2 2 4 2 2 2 3 2 2" xfId="27042"/>
    <cellStyle name="Normal 5 21 2 2 4 2 2 2 3 3" xfId="27043"/>
    <cellStyle name="Normal 5 21 2 2 4 2 2 2 3 4" xfId="27044"/>
    <cellStyle name="Normal 5 21 2 2 4 2 2 2 4" xfId="27045"/>
    <cellStyle name="Normal 5 21 2 2 4 2 2 2 4 2" xfId="27046"/>
    <cellStyle name="Normal 5 21 2 2 4 2 2 2 5" xfId="27047"/>
    <cellStyle name="Normal 5 21 2 2 4 2 2 2 6" xfId="27048"/>
    <cellStyle name="Normal 5 21 2 2 4 2 2 2 7" xfId="27049"/>
    <cellStyle name="Normal 5 21 2 2 4 2 2 3" xfId="27050"/>
    <cellStyle name="Normal 5 21 2 2 4 2 2 3 2" xfId="27051"/>
    <cellStyle name="Normal 5 21 2 2 4 2 2 3 2 2" xfId="27052"/>
    <cellStyle name="Normal 5 21 2 2 4 2 2 3 3" xfId="27053"/>
    <cellStyle name="Normal 5 21 2 2 4 2 2 3 4" xfId="27054"/>
    <cellStyle name="Normal 5 21 2 2 4 2 2 4" xfId="27055"/>
    <cellStyle name="Normal 5 21 2 2 4 2 2 4 2" xfId="27056"/>
    <cellStyle name="Normal 5 21 2 2 4 2 2 4 2 2" xfId="27057"/>
    <cellStyle name="Normal 5 21 2 2 4 2 2 4 3" xfId="27058"/>
    <cellStyle name="Normal 5 21 2 2 4 2 2 4 4" xfId="27059"/>
    <cellStyle name="Normal 5 21 2 2 4 2 2 5" xfId="27060"/>
    <cellStyle name="Normal 5 21 2 2 4 2 2 5 2" xfId="27061"/>
    <cellStyle name="Normal 5 21 2 2 4 2 2 5 2 2" xfId="27062"/>
    <cellStyle name="Normal 5 21 2 2 4 2 2 5 3" xfId="27063"/>
    <cellStyle name="Normal 5 21 2 2 4 2 2 5 4" xfId="27064"/>
    <cellStyle name="Normal 5 21 2 2 4 2 2 6" xfId="27065"/>
    <cellStyle name="Normal 5 21 2 2 4 2 2 6 2" xfId="27066"/>
    <cellStyle name="Normal 5 21 2 2 4 2 2 6 2 2" xfId="27067"/>
    <cellStyle name="Normal 5 21 2 2 4 2 2 6 3" xfId="27068"/>
    <cellStyle name="Normal 5 21 2 2 4 2 2 6 4" xfId="27069"/>
    <cellStyle name="Normal 5 21 2 2 4 2 2 7" xfId="27070"/>
    <cellStyle name="Normal 5 21 2 2 4 2 2 7 2" xfId="27071"/>
    <cellStyle name="Normal 5 21 2 2 4 2 2 8" xfId="27072"/>
    <cellStyle name="Normal 5 21 2 2 4 2 2 9" xfId="27073"/>
    <cellStyle name="Normal 5 21 2 2 4 2 3" xfId="27074"/>
    <cellStyle name="Normal 5 21 2 2 4 2 3 2" xfId="27075"/>
    <cellStyle name="Normal 5 21 2 2 4 2 3 2 2" xfId="27076"/>
    <cellStyle name="Normal 5 21 2 2 4 2 3 2 2 2" xfId="27077"/>
    <cellStyle name="Normal 5 21 2 2 4 2 3 2 2 2 2" xfId="27078"/>
    <cellStyle name="Normal 5 21 2 2 4 2 3 2 2 3" xfId="27079"/>
    <cellStyle name="Normal 5 21 2 2 4 2 3 2 2 4" xfId="27080"/>
    <cellStyle name="Normal 5 21 2 2 4 2 3 2 3" xfId="27081"/>
    <cellStyle name="Normal 5 21 2 2 4 2 3 2 3 2" xfId="27082"/>
    <cellStyle name="Normal 5 21 2 2 4 2 3 2 3 2 2" xfId="27083"/>
    <cellStyle name="Normal 5 21 2 2 4 2 3 2 3 3" xfId="27084"/>
    <cellStyle name="Normal 5 21 2 2 4 2 3 2 3 4" xfId="27085"/>
    <cellStyle name="Normal 5 21 2 2 4 2 3 2 4" xfId="27086"/>
    <cellStyle name="Normal 5 21 2 2 4 2 3 2 4 2" xfId="27087"/>
    <cellStyle name="Normal 5 21 2 2 4 2 3 2 5" xfId="27088"/>
    <cellStyle name="Normal 5 21 2 2 4 2 3 2 6" xfId="27089"/>
    <cellStyle name="Normal 5 21 2 2 4 2 3 2 7" xfId="27090"/>
    <cellStyle name="Normal 5 21 2 2 4 2 3 3" xfId="27091"/>
    <cellStyle name="Normal 5 21 2 2 4 2 3 3 2" xfId="27092"/>
    <cellStyle name="Normal 5 21 2 2 4 2 3 3 2 2" xfId="27093"/>
    <cellStyle name="Normal 5 21 2 2 4 2 3 3 3" xfId="27094"/>
    <cellStyle name="Normal 5 21 2 2 4 2 3 3 4" xfId="27095"/>
    <cellStyle name="Normal 5 21 2 2 4 2 3 4" xfId="27096"/>
    <cellStyle name="Normal 5 21 2 2 4 2 3 4 2" xfId="27097"/>
    <cellStyle name="Normal 5 21 2 2 4 2 3 4 2 2" xfId="27098"/>
    <cellStyle name="Normal 5 21 2 2 4 2 3 4 3" xfId="27099"/>
    <cellStyle name="Normal 5 21 2 2 4 2 3 4 4" xfId="27100"/>
    <cellStyle name="Normal 5 21 2 2 4 2 3 5" xfId="27101"/>
    <cellStyle name="Normal 5 21 2 2 4 2 3 5 2" xfId="27102"/>
    <cellStyle name="Normal 5 21 2 2 4 2 3 6" xfId="27103"/>
    <cellStyle name="Normal 5 21 2 2 4 2 3 7" xfId="27104"/>
    <cellStyle name="Normal 5 21 2 2 4 2 3 8" xfId="27105"/>
    <cellStyle name="Normal 5 21 2 2 4 2 4" xfId="27106"/>
    <cellStyle name="Normal 5 21 2 2 4 2 4 2" xfId="27107"/>
    <cellStyle name="Normal 5 21 2 2 4 2 4 2 2" xfId="27108"/>
    <cellStyle name="Normal 5 21 2 2 4 2 4 2 2 2" xfId="27109"/>
    <cellStyle name="Normal 5 21 2 2 4 2 4 2 2 2 2" xfId="27110"/>
    <cellStyle name="Normal 5 21 2 2 4 2 4 2 2 3" xfId="27111"/>
    <cellStyle name="Normal 5 21 2 2 4 2 4 2 2 4" xfId="27112"/>
    <cellStyle name="Normal 5 21 2 2 4 2 4 2 3" xfId="27113"/>
    <cellStyle name="Normal 5 21 2 2 4 2 4 2 3 2" xfId="27114"/>
    <cellStyle name="Normal 5 21 2 2 4 2 4 2 3 2 2" xfId="27115"/>
    <cellStyle name="Normal 5 21 2 2 4 2 4 2 3 3" xfId="27116"/>
    <cellStyle name="Normal 5 21 2 2 4 2 4 2 3 4" xfId="27117"/>
    <cellStyle name="Normal 5 21 2 2 4 2 4 2 4" xfId="27118"/>
    <cellStyle name="Normal 5 21 2 2 4 2 4 2 4 2" xfId="27119"/>
    <cellStyle name="Normal 5 21 2 2 4 2 4 2 5" xfId="27120"/>
    <cellStyle name="Normal 5 21 2 2 4 2 4 2 6" xfId="27121"/>
    <cellStyle name="Normal 5 21 2 2 4 2 4 2 7" xfId="27122"/>
    <cellStyle name="Normal 5 21 2 2 4 2 4 3" xfId="27123"/>
    <cellStyle name="Normal 5 21 2 2 4 2 4 3 2" xfId="27124"/>
    <cellStyle name="Normal 5 21 2 2 4 2 4 3 2 2" xfId="27125"/>
    <cellStyle name="Normal 5 21 2 2 4 2 4 3 3" xfId="27126"/>
    <cellStyle name="Normal 5 21 2 2 4 2 4 3 4" xfId="27127"/>
    <cellStyle name="Normal 5 21 2 2 4 2 4 4" xfId="27128"/>
    <cellStyle name="Normal 5 21 2 2 4 2 4 4 2" xfId="27129"/>
    <cellStyle name="Normal 5 21 2 2 4 2 4 4 2 2" xfId="27130"/>
    <cellStyle name="Normal 5 21 2 2 4 2 4 4 3" xfId="27131"/>
    <cellStyle name="Normal 5 21 2 2 4 2 4 4 4" xfId="27132"/>
    <cellStyle name="Normal 5 21 2 2 4 2 4 5" xfId="27133"/>
    <cellStyle name="Normal 5 21 2 2 4 2 4 5 2" xfId="27134"/>
    <cellStyle name="Normal 5 21 2 2 4 2 4 6" xfId="27135"/>
    <cellStyle name="Normal 5 21 2 2 4 2 4 7" xfId="27136"/>
    <cellStyle name="Normal 5 21 2 2 4 2 4 8" xfId="27137"/>
    <cellStyle name="Normal 5 21 2 2 4 2 5" xfId="27138"/>
    <cellStyle name="Normal 5 21 2 2 4 2 5 2" xfId="27139"/>
    <cellStyle name="Normal 5 21 2 2 4 2 5 2 2" xfId="27140"/>
    <cellStyle name="Normal 5 21 2 2 4 2 5 2 2 2" xfId="27141"/>
    <cellStyle name="Normal 5 21 2 2 4 2 5 2 2 2 2" xfId="27142"/>
    <cellStyle name="Normal 5 21 2 2 4 2 5 2 2 3" xfId="27143"/>
    <cellStyle name="Normal 5 21 2 2 4 2 5 2 2 4" xfId="27144"/>
    <cellStyle name="Normal 5 21 2 2 4 2 5 2 3" xfId="27145"/>
    <cellStyle name="Normal 5 21 2 2 4 2 5 2 3 2" xfId="27146"/>
    <cellStyle name="Normal 5 21 2 2 4 2 5 2 4" xfId="27147"/>
    <cellStyle name="Normal 5 21 2 2 4 2 5 2 5" xfId="27148"/>
    <cellStyle name="Normal 5 21 2 2 4 2 5 2 6" xfId="27149"/>
    <cellStyle name="Normal 5 21 2 2 4 2 5 3" xfId="27150"/>
    <cellStyle name="Normal 5 21 2 2 4 2 5 3 2" xfId="27151"/>
    <cellStyle name="Normal 5 21 2 2 4 2 5 3 2 2" xfId="27152"/>
    <cellStyle name="Normal 5 21 2 2 4 2 5 3 3" xfId="27153"/>
    <cellStyle name="Normal 5 21 2 2 4 2 5 3 4" xfId="27154"/>
    <cellStyle name="Normal 5 21 2 2 4 2 5 4" xfId="27155"/>
    <cellStyle name="Normal 5 21 2 2 4 2 5 4 2" xfId="27156"/>
    <cellStyle name="Normal 5 21 2 2 4 2 5 4 2 2" xfId="27157"/>
    <cellStyle name="Normal 5 21 2 2 4 2 5 4 3" xfId="27158"/>
    <cellStyle name="Normal 5 21 2 2 4 2 5 4 4" xfId="27159"/>
    <cellStyle name="Normal 5 21 2 2 4 2 5 5" xfId="27160"/>
    <cellStyle name="Normal 5 21 2 2 4 2 5 5 2" xfId="27161"/>
    <cellStyle name="Normal 5 21 2 2 4 2 5 6" xfId="27162"/>
    <cellStyle name="Normal 5 21 2 2 4 2 5 7" xfId="27163"/>
    <cellStyle name="Normal 5 21 2 2 4 2 5 8" xfId="27164"/>
    <cellStyle name="Normal 5 21 2 2 4 2 6" xfId="27165"/>
    <cellStyle name="Normal 5 21 2 2 4 2 6 2" xfId="27166"/>
    <cellStyle name="Normal 5 21 2 2 4 2 6 2 2" xfId="27167"/>
    <cellStyle name="Normal 5 21 2 2 4 2 6 2 2 2" xfId="27168"/>
    <cellStyle name="Normal 5 21 2 2 4 2 6 2 2 2 2" xfId="27169"/>
    <cellStyle name="Normal 5 21 2 2 4 2 6 2 2 3" xfId="27170"/>
    <cellStyle name="Normal 5 21 2 2 4 2 6 2 2 4" xfId="27171"/>
    <cellStyle name="Normal 5 21 2 2 4 2 6 2 3" xfId="27172"/>
    <cellStyle name="Normal 5 21 2 2 4 2 6 2 3 2" xfId="27173"/>
    <cellStyle name="Normal 5 21 2 2 4 2 6 2 4" xfId="27174"/>
    <cellStyle name="Normal 5 21 2 2 4 2 6 2 5" xfId="27175"/>
    <cellStyle name="Normal 5 21 2 2 4 2 6 2 6" xfId="27176"/>
    <cellStyle name="Normal 5 21 2 2 4 2 6 3" xfId="27177"/>
    <cellStyle name="Normal 5 21 2 2 4 2 6 3 2" xfId="27178"/>
    <cellStyle name="Normal 5 21 2 2 4 2 6 3 2 2" xfId="27179"/>
    <cellStyle name="Normal 5 21 2 2 4 2 6 3 3" xfId="27180"/>
    <cellStyle name="Normal 5 21 2 2 4 2 6 3 4" xfId="27181"/>
    <cellStyle name="Normal 5 21 2 2 4 2 6 4" xfId="27182"/>
    <cellStyle name="Normal 5 21 2 2 4 2 6 4 2" xfId="27183"/>
    <cellStyle name="Normal 5 21 2 2 4 2 6 4 2 2" xfId="27184"/>
    <cellStyle name="Normal 5 21 2 2 4 2 6 4 3" xfId="27185"/>
    <cellStyle name="Normal 5 21 2 2 4 2 6 4 4" xfId="27186"/>
    <cellStyle name="Normal 5 21 2 2 4 2 6 5" xfId="27187"/>
    <cellStyle name="Normal 5 21 2 2 4 2 6 5 2" xfId="27188"/>
    <cellStyle name="Normal 5 21 2 2 4 2 6 6" xfId="27189"/>
    <cellStyle name="Normal 5 21 2 2 4 2 6 7" xfId="27190"/>
    <cellStyle name="Normal 5 21 2 2 4 2 6 8" xfId="27191"/>
    <cellStyle name="Normal 5 21 2 2 4 2 7" xfId="27192"/>
    <cellStyle name="Normal 5 21 2 2 4 2 7 2" xfId="27193"/>
    <cellStyle name="Normal 5 21 2 2 4 2 7 2 2" xfId="27194"/>
    <cellStyle name="Normal 5 21 2 2 4 2 7 2 2 2" xfId="27195"/>
    <cellStyle name="Normal 5 21 2 2 4 2 7 2 3" xfId="27196"/>
    <cellStyle name="Normal 5 21 2 2 4 2 7 2 4" xfId="27197"/>
    <cellStyle name="Normal 5 21 2 2 4 2 7 3" xfId="27198"/>
    <cellStyle name="Normal 5 21 2 2 4 2 7 3 2" xfId="27199"/>
    <cellStyle name="Normal 5 21 2 2 4 2 7 4" xfId="27200"/>
    <cellStyle name="Normal 5 21 2 2 4 2 7 5" xfId="27201"/>
    <cellStyle name="Normal 5 21 2 2 4 2 7 6" xfId="27202"/>
    <cellStyle name="Normal 5 21 2 2 4 2 8" xfId="27203"/>
    <cellStyle name="Normal 5 21 2 2 4 2 8 2" xfId="27204"/>
    <cellStyle name="Normal 5 21 2 2 4 2 8 2 2" xfId="27205"/>
    <cellStyle name="Normal 5 21 2 2 4 2 8 2 2 2" xfId="27206"/>
    <cellStyle name="Normal 5 21 2 2 4 2 8 2 3" xfId="27207"/>
    <cellStyle name="Normal 5 21 2 2 4 2 8 2 4" xfId="27208"/>
    <cellStyle name="Normal 5 21 2 2 4 2 8 3" xfId="27209"/>
    <cellStyle name="Normal 5 21 2 2 4 2 8 3 2" xfId="27210"/>
    <cellStyle name="Normal 5 21 2 2 4 2 8 4" xfId="27211"/>
    <cellStyle name="Normal 5 21 2 2 4 2 8 5" xfId="27212"/>
    <cellStyle name="Normal 5 21 2 2 4 2 8 6" xfId="27213"/>
    <cellStyle name="Normal 5 21 2 2 4 2 9" xfId="27214"/>
    <cellStyle name="Normal 5 21 2 2 4 2 9 2" xfId="27215"/>
    <cellStyle name="Normal 5 21 2 2 4 2 9 2 2" xfId="27216"/>
    <cellStyle name="Normal 5 21 2 2 4 2 9 3" xfId="27217"/>
    <cellStyle name="Normal 5 21 2 2 4 2 9 4" xfId="27218"/>
    <cellStyle name="Normal 5 21 2 2 4 2 9 5" xfId="27219"/>
    <cellStyle name="Normal 5 21 2 2 4 3" xfId="27220"/>
    <cellStyle name="Normal 5 21 2 2 4 3 10" xfId="27221"/>
    <cellStyle name="Normal 5 21 2 2 4 3 10 2" xfId="27222"/>
    <cellStyle name="Normal 5 21 2 2 4 3 10 2 2" xfId="27223"/>
    <cellStyle name="Normal 5 21 2 2 4 3 10 3" xfId="27224"/>
    <cellStyle name="Normal 5 21 2 2 4 3 10 4" xfId="27225"/>
    <cellStyle name="Normal 5 21 2 2 4 3 11" xfId="27226"/>
    <cellStyle name="Normal 5 21 2 2 4 3 11 2" xfId="27227"/>
    <cellStyle name="Normal 5 21 2 2 4 3 12" xfId="27228"/>
    <cellStyle name="Normal 5 21 2 2 4 3 13" xfId="27229"/>
    <cellStyle name="Normal 5 21 2 2 4 3 14" xfId="27230"/>
    <cellStyle name="Normal 5 21 2 2 4 3 2" xfId="27231"/>
    <cellStyle name="Normal 5 21 2 2 4 3 2 10" xfId="27232"/>
    <cellStyle name="Normal 5 21 2 2 4 3 2 2" xfId="27233"/>
    <cellStyle name="Normal 5 21 2 2 4 3 2 2 2" xfId="27234"/>
    <cellStyle name="Normal 5 21 2 2 4 3 2 2 2 2" xfId="27235"/>
    <cellStyle name="Normal 5 21 2 2 4 3 2 2 2 2 2" xfId="27236"/>
    <cellStyle name="Normal 5 21 2 2 4 3 2 2 2 3" xfId="27237"/>
    <cellStyle name="Normal 5 21 2 2 4 3 2 2 2 4" xfId="27238"/>
    <cellStyle name="Normal 5 21 2 2 4 3 2 2 3" xfId="27239"/>
    <cellStyle name="Normal 5 21 2 2 4 3 2 2 3 2" xfId="27240"/>
    <cellStyle name="Normal 5 21 2 2 4 3 2 2 3 2 2" xfId="27241"/>
    <cellStyle name="Normal 5 21 2 2 4 3 2 2 3 3" xfId="27242"/>
    <cellStyle name="Normal 5 21 2 2 4 3 2 2 3 4" xfId="27243"/>
    <cellStyle name="Normal 5 21 2 2 4 3 2 2 4" xfId="27244"/>
    <cellStyle name="Normal 5 21 2 2 4 3 2 2 4 2" xfId="27245"/>
    <cellStyle name="Normal 5 21 2 2 4 3 2 2 5" xfId="27246"/>
    <cellStyle name="Normal 5 21 2 2 4 3 2 2 6" xfId="27247"/>
    <cellStyle name="Normal 5 21 2 2 4 3 2 2 7" xfId="27248"/>
    <cellStyle name="Normal 5 21 2 2 4 3 2 3" xfId="27249"/>
    <cellStyle name="Normal 5 21 2 2 4 3 2 3 2" xfId="27250"/>
    <cellStyle name="Normal 5 21 2 2 4 3 2 3 2 2" xfId="27251"/>
    <cellStyle name="Normal 5 21 2 2 4 3 2 3 3" xfId="27252"/>
    <cellStyle name="Normal 5 21 2 2 4 3 2 3 4" xfId="27253"/>
    <cellStyle name="Normal 5 21 2 2 4 3 2 4" xfId="27254"/>
    <cellStyle name="Normal 5 21 2 2 4 3 2 4 2" xfId="27255"/>
    <cellStyle name="Normal 5 21 2 2 4 3 2 4 2 2" xfId="27256"/>
    <cellStyle name="Normal 5 21 2 2 4 3 2 4 3" xfId="27257"/>
    <cellStyle name="Normal 5 21 2 2 4 3 2 4 4" xfId="27258"/>
    <cellStyle name="Normal 5 21 2 2 4 3 2 5" xfId="27259"/>
    <cellStyle name="Normal 5 21 2 2 4 3 2 5 2" xfId="27260"/>
    <cellStyle name="Normal 5 21 2 2 4 3 2 5 2 2" xfId="27261"/>
    <cellStyle name="Normal 5 21 2 2 4 3 2 5 3" xfId="27262"/>
    <cellStyle name="Normal 5 21 2 2 4 3 2 5 4" xfId="27263"/>
    <cellStyle name="Normal 5 21 2 2 4 3 2 6" xfId="27264"/>
    <cellStyle name="Normal 5 21 2 2 4 3 2 6 2" xfId="27265"/>
    <cellStyle name="Normal 5 21 2 2 4 3 2 6 2 2" xfId="27266"/>
    <cellStyle name="Normal 5 21 2 2 4 3 2 6 3" xfId="27267"/>
    <cellStyle name="Normal 5 21 2 2 4 3 2 6 4" xfId="27268"/>
    <cellStyle name="Normal 5 21 2 2 4 3 2 7" xfId="27269"/>
    <cellStyle name="Normal 5 21 2 2 4 3 2 7 2" xfId="27270"/>
    <cellStyle name="Normal 5 21 2 2 4 3 2 8" xfId="27271"/>
    <cellStyle name="Normal 5 21 2 2 4 3 2 9" xfId="27272"/>
    <cellStyle name="Normal 5 21 2 2 4 3 3" xfId="27273"/>
    <cellStyle name="Normal 5 21 2 2 4 3 3 2" xfId="27274"/>
    <cellStyle name="Normal 5 21 2 2 4 3 3 2 2" xfId="27275"/>
    <cellStyle name="Normal 5 21 2 2 4 3 3 2 2 2" xfId="27276"/>
    <cellStyle name="Normal 5 21 2 2 4 3 3 2 2 2 2" xfId="27277"/>
    <cellStyle name="Normal 5 21 2 2 4 3 3 2 2 3" xfId="27278"/>
    <cellStyle name="Normal 5 21 2 2 4 3 3 2 2 4" xfId="27279"/>
    <cellStyle name="Normal 5 21 2 2 4 3 3 2 3" xfId="27280"/>
    <cellStyle name="Normal 5 21 2 2 4 3 3 2 3 2" xfId="27281"/>
    <cellStyle name="Normal 5 21 2 2 4 3 3 2 3 2 2" xfId="27282"/>
    <cellStyle name="Normal 5 21 2 2 4 3 3 2 3 3" xfId="27283"/>
    <cellStyle name="Normal 5 21 2 2 4 3 3 2 3 4" xfId="27284"/>
    <cellStyle name="Normal 5 21 2 2 4 3 3 2 4" xfId="27285"/>
    <cellStyle name="Normal 5 21 2 2 4 3 3 2 4 2" xfId="27286"/>
    <cellStyle name="Normal 5 21 2 2 4 3 3 2 5" xfId="27287"/>
    <cellStyle name="Normal 5 21 2 2 4 3 3 2 6" xfId="27288"/>
    <cellStyle name="Normal 5 21 2 2 4 3 3 2 7" xfId="27289"/>
    <cellStyle name="Normal 5 21 2 2 4 3 3 3" xfId="27290"/>
    <cellStyle name="Normal 5 21 2 2 4 3 3 3 2" xfId="27291"/>
    <cellStyle name="Normal 5 21 2 2 4 3 3 3 2 2" xfId="27292"/>
    <cellStyle name="Normal 5 21 2 2 4 3 3 3 3" xfId="27293"/>
    <cellStyle name="Normal 5 21 2 2 4 3 3 3 4" xfId="27294"/>
    <cellStyle name="Normal 5 21 2 2 4 3 3 4" xfId="27295"/>
    <cellStyle name="Normal 5 21 2 2 4 3 3 4 2" xfId="27296"/>
    <cellStyle name="Normal 5 21 2 2 4 3 3 4 2 2" xfId="27297"/>
    <cellStyle name="Normal 5 21 2 2 4 3 3 4 3" xfId="27298"/>
    <cellStyle name="Normal 5 21 2 2 4 3 3 4 4" xfId="27299"/>
    <cellStyle name="Normal 5 21 2 2 4 3 3 5" xfId="27300"/>
    <cellStyle name="Normal 5 21 2 2 4 3 3 5 2" xfId="27301"/>
    <cellStyle name="Normal 5 21 2 2 4 3 3 6" xfId="27302"/>
    <cellStyle name="Normal 5 21 2 2 4 3 3 7" xfId="27303"/>
    <cellStyle name="Normal 5 21 2 2 4 3 3 8" xfId="27304"/>
    <cellStyle name="Normal 5 21 2 2 4 3 4" xfId="27305"/>
    <cellStyle name="Normal 5 21 2 2 4 3 4 2" xfId="27306"/>
    <cellStyle name="Normal 5 21 2 2 4 3 4 2 2" xfId="27307"/>
    <cellStyle name="Normal 5 21 2 2 4 3 4 2 2 2" xfId="27308"/>
    <cellStyle name="Normal 5 21 2 2 4 3 4 2 2 2 2" xfId="27309"/>
    <cellStyle name="Normal 5 21 2 2 4 3 4 2 2 3" xfId="27310"/>
    <cellStyle name="Normal 5 21 2 2 4 3 4 2 2 4" xfId="27311"/>
    <cellStyle name="Normal 5 21 2 2 4 3 4 2 3" xfId="27312"/>
    <cellStyle name="Normal 5 21 2 2 4 3 4 2 3 2" xfId="27313"/>
    <cellStyle name="Normal 5 21 2 2 4 3 4 2 3 2 2" xfId="27314"/>
    <cellStyle name="Normal 5 21 2 2 4 3 4 2 3 3" xfId="27315"/>
    <cellStyle name="Normal 5 21 2 2 4 3 4 2 3 4" xfId="27316"/>
    <cellStyle name="Normal 5 21 2 2 4 3 4 2 4" xfId="27317"/>
    <cellStyle name="Normal 5 21 2 2 4 3 4 2 4 2" xfId="27318"/>
    <cellStyle name="Normal 5 21 2 2 4 3 4 2 5" xfId="27319"/>
    <cellStyle name="Normal 5 21 2 2 4 3 4 2 6" xfId="27320"/>
    <cellStyle name="Normal 5 21 2 2 4 3 4 2 7" xfId="27321"/>
    <cellStyle name="Normal 5 21 2 2 4 3 4 3" xfId="27322"/>
    <cellStyle name="Normal 5 21 2 2 4 3 4 3 2" xfId="27323"/>
    <cellStyle name="Normal 5 21 2 2 4 3 4 3 2 2" xfId="27324"/>
    <cellStyle name="Normal 5 21 2 2 4 3 4 3 3" xfId="27325"/>
    <cellStyle name="Normal 5 21 2 2 4 3 4 3 4" xfId="27326"/>
    <cellStyle name="Normal 5 21 2 2 4 3 4 4" xfId="27327"/>
    <cellStyle name="Normal 5 21 2 2 4 3 4 4 2" xfId="27328"/>
    <cellStyle name="Normal 5 21 2 2 4 3 4 4 2 2" xfId="27329"/>
    <cellStyle name="Normal 5 21 2 2 4 3 4 4 3" xfId="27330"/>
    <cellStyle name="Normal 5 21 2 2 4 3 4 4 4" xfId="27331"/>
    <cellStyle name="Normal 5 21 2 2 4 3 4 5" xfId="27332"/>
    <cellStyle name="Normal 5 21 2 2 4 3 4 5 2" xfId="27333"/>
    <cellStyle name="Normal 5 21 2 2 4 3 4 6" xfId="27334"/>
    <cellStyle name="Normal 5 21 2 2 4 3 4 7" xfId="27335"/>
    <cellStyle name="Normal 5 21 2 2 4 3 4 8" xfId="27336"/>
    <cellStyle name="Normal 5 21 2 2 4 3 5" xfId="27337"/>
    <cellStyle name="Normal 5 21 2 2 4 3 5 2" xfId="27338"/>
    <cellStyle name="Normal 5 21 2 2 4 3 5 2 2" xfId="27339"/>
    <cellStyle name="Normal 5 21 2 2 4 3 5 2 2 2" xfId="27340"/>
    <cellStyle name="Normal 5 21 2 2 4 3 5 2 2 2 2" xfId="27341"/>
    <cellStyle name="Normal 5 21 2 2 4 3 5 2 2 3" xfId="27342"/>
    <cellStyle name="Normal 5 21 2 2 4 3 5 2 2 4" xfId="27343"/>
    <cellStyle name="Normal 5 21 2 2 4 3 5 2 3" xfId="27344"/>
    <cellStyle name="Normal 5 21 2 2 4 3 5 2 3 2" xfId="27345"/>
    <cellStyle name="Normal 5 21 2 2 4 3 5 2 4" xfId="27346"/>
    <cellStyle name="Normal 5 21 2 2 4 3 5 2 5" xfId="27347"/>
    <cellStyle name="Normal 5 21 2 2 4 3 5 2 6" xfId="27348"/>
    <cellStyle name="Normal 5 21 2 2 4 3 5 3" xfId="27349"/>
    <cellStyle name="Normal 5 21 2 2 4 3 5 3 2" xfId="27350"/>
    <cellStyle name="Normal 5 21 2 2 4 3 5 3 2 2" xfId="27351"/>
    <cellStyle name="Normal 5 21 2 2 4 3 5 3 3" xfId="27352"/>
    <cellStyle name="Normal 5 21 2 2 4 3 5 3 4" xfId="27353"/>
    <cellStyle name="Normal 5 21 2 2 4 3 5 4" xfId="27354"/>
    <cellStyle name="Normal 5 21 2 2 4 3 5 4 2" xfId="27355"/>
    <cellStyle name="Normal 5 21 2 2 4 3 5 4 2 2" xfId="27356"/>
    <cellStyle name="Normal 5 21 2 2 4 3 5 4 3" xfId="27357"/>
    <cellStyle name="Normal 5 21 2 2 4 3 5 4 4" xfId="27358"/>
    <cellStyle name="Normal 5 21 2 2 4 3 5 5" xfId="27359"/>
    <cellStyle name="Normal 5 21 2 2 4 3 5 5 2" xfId="27360"/>
    <cellStyle name="Normal 5 21 2 2 4 3 5 6" xfId="27361"/>
    <cellStyle name="Normal 5 21 2 2 4 3 5 7" xfId="27362"/>
    <cellStyle name="Normal 5 21 2 2 4 3 5 8" xfId="27363"/>
    <cellStyle name="Normal 5 21 2 2 4 3 6" xfId="27364"/>
    <cellStyle name="Normal 5 21 2 2 4 3 6 2" xfId="27365"/>
    <cellStyle name="Normal 5 21 2 2 4 3 6 2 2" xfId="27366"/>
    <cellStyle name="Normal 5 21 2 2 4 3 6 2 2 2" xfId="27367"/>
    <cellStyle name="Normal 5 21 2 2 4 3 6 2 2 2 2" xfId="27368"/>
    <cellStyle name="Normal 5 21 2 2 4 3 6 2 2 3" xfId="27369"/>
    <cellStyle name="Normal 5 21 2 2 4 3 6 2 2 4" xfId="27370"/>
    <cellStyle name="Normal 5 21 2 2 4 3 6 2 3" xfId="27371"/>
    <cellStyle name="Normal 5 21 2 2 4 3 6 2 3 2" xfId="27372"/>
    <cellStyle name="Normal 5 21 2 2 4 3 6 2 4" xfId="27373"/>
    <cellStyle name="Normal 5 21 2 2 4 3 6 2 5" xfId="27374"/>
    <cellStyle name="Normal 5 21 2 2 4 3 6 2 6" xfId="27375"/>
    <cellStyle name="Normal 5 21 2 2 4 3 6 3" xfId="27376"/>
    <cellStyle name="Normal 5 21 2 2 4 3 6 3 2" xfId="27377"/>
    <cellStyle name="Normal 5 21 2 2 4 3 6 3 2 2" xfId="27378"/>
    <cellStyle name="Normal 5 21 2 2 4 3 6 3 3" xfId="27379"/>
    <cellStyle name="Normal 5 21 2 2 4 3 6 3 4" xfId="27380"/>
    <cellStyle name="Normal 5 21 2 2 4 3 6 4" xfId="27381"/>
    <cellStyle name="Normal 5 21 2 2 4 3 6 4 2" xfId="27382"/>
    <cellStyle name="Normal 5 21 2 2 4 3 6 4 2 2" xfId="27383"/>
    <cellStyle name="Normal 5 21 2 2 4 3 6 4 3" xfId="27384"/>
    <cellStyle name="Normal 5 21 2 2 4 3 6 4 4" xfId="27385"/>
    <cellStyle name="Normal 5 21 2 2 4 3 6 5" xfId="27386"/>
    <cellStyle name="Normal 5 21 2 2 4 3 6 5 2" xfId="27387"/>
    <cellStyle name="Normal 5 21 2 2 4 3 6 6" xfId="27388"/>
    <cellStyle name="Normal 5 21 2 2 4 3 6 7" xfId="27389"/>
    <cellStyle name="Normal 5 21 2 2 4 3 6 8" xfId="27390"/>
    <cellStyle name="Normal 5 21 2 2 4 3 7" xfId="27391"/>
    <cellStyle name="Normal 5 21 2 2 4 3 7 2" xfId="27392"/>
    <cellStyle name="Normal 5 21 2 2 4 3 7 2 2" xfId="27393"/>
    <cellStyle name="Normal 5 21 2 2 4 3 7 2 2 2" xfId="27394"/>
    <cellStyle name="Normal 5 21 2 2 4 3 7 2 3" xfId="27395"/>
    <cellStyle name="Normal 5 21 2 2 4 3 7 2 4" xfId="27396"/>
    <cellStyle name="Normal 5 21 2 2 4 3 7 3" xfId="27397"/>
    <cellStyle name="Normal 5 21 2 2 4 3 7 3 2" xfId="27398"/>
    <cellStyle name="Normal 5 21 2 2 4 3 7 4" xfId="27399"/>
    <cellStyle name="Normal 5 21 2 2 4 3 7 5" xfId="27400"/>
    <cellStyle name="Normal 5 21 2 2 4 3 7 6" xfId="27401"/>
    <cellStyle name="Normal 5 21 2 2 4 3 8" xfId="27402"/>
    <cellStyle name="Normal 5 21 2 2 4 3 8 2" xfId="27403"/>
    <cellStyle name="Normal 5 21 2 2 4 3 8 2 2" xfId="27404"/>
    <cellStyle name="Normal 5 21 2 2 4 3 8 2 2 2" xfId="27405"/>
    <cellStyle name="Normal 5 21 2 2 4 3 8 2 3" xfId="27406"/>
    <cellStyle name="Normal 5 21 2 2 4 3 8 2 4" xfId="27407"/>
    <cellStyle name="Normal 5 21 2 2 4 3 8 3" xfId="27408"/>
    <cellStyle name="Normal 5 21 2 2 4 3 8 3 2" xfId="27409"/>
    <cellStyle name="Normal 5 21 2 2 4 3 8 4" xfId="27410"/>
    <cellStyle name="Normal 5 21 2 2 4 3 8 5" xfId="27411"/>
    <cellStyle name="Normal 5 21 2 2 4 3 8 6" xfId="27412"/>
    <cellStyle name="Normal 5 21 2 2 4 3 9" xfId="27413"/>
    <cellStyle name="Normal 5 21 2 2 4 3 9 2" xfId="27414"/>
    <cellStyle name="Normal 5 21 2 2 4 3 9 2 2" xfId="27415"/>
    <cellStyle name="Normal 5 21 2 2 4 3 9 3" xfId="27416"/>
    <cellStyle name="Normal 5 21 2 2 4 3 9 4" xfId="27417"/>
    <cellStyle name="Normal 5 21 2 2 4 3 9 5" xfId="27418"/>
    <cellStyle name="Normal 5 21 2 2 4 4" xfId="27419"/>
    <cellStyle name="Normal 5 21 2 2 4 4 10" xfId="27420"/>
    <cellStyle name="Normal 5 21 2 2 4 4 10 2" xfId="27421"/>
    <cellStyle name="Normal 5 21 2 2 4 4 11" xfId="27422"/>
    <cellStyle name="Normal 5 21 2 2 4 4 12" xfId="27423"/>
    <cellStyle name="Normal 5 21 2 2 4 4 13" xfId="27424"/>
    <cellStyle name="Normal 5 21 2 2 4 4 2" xfId="27425"/>
    <cellStyle name="Normal 5 21 2 2 4 4 2 2" xfId="27426"/>
    <cellStyle name="Normal 5 21 2 2 4 4 2 2 2" xfId="27427"/>
    <cellStyle name="Normal 5 21 2 2 4 4 2 2 2 2" xfId="27428"/>
    <cellStyle name="Normal 5 21 2 2 4 4 2 2 2 2 2" xfId="27429"/>
    <cellStyle name="Normal 5 21 2 2 4 4 2 2 2 3" xfId="27430"/>
    <cellStyle name="Normal 5 21 2 2 4 4 2 2 2 4" xfId="27431"/>
    <cellStyle name="Normal 5 21 2 2 4 4 2 2 3" xfId="27432"/>
    <cellStyle name="Normal 5 21 2 2 4 4 2 2 3 2" xfId="27433"/>
    <cellStyle name="Normal 5 21 2 2 4 4 2 2 3 2 2" xfId="27434"/>
    <cellStyle name="Normal 5 21 2 2 4 4 2 2 3 3" xfId="27435"/>
    <cellStyle name="Normal 5 21 2 2 4 4 2 2 3 4" xfId="27436"/>
    <cellStyle name="Normal 5 21 2 2 4 4 2 2 4" xfId="27437"/>
    <cellStyle name="Normal 5 21 2 2 4 4 2 2 4 2" xfId="27438"/>
    <cellStyle name="Normal 5 21 2 2 4 4 2 2 5" xfId="27439"/>
    <cellStyle name="Normal 5 21 2 2 4 4 2 2 6" xfId="27440"/>
    <cellStyle name="Normal 5 21 2 2 4 4 2 2 7" xfId="27441"/>
    <cellStyle name="Normal 5 21 2 2 4 4 2 3" xfId="27442"/>
    <cellStyle name="Normal 5 21 2 2 4 4 2 3 2" xfId="27443"/>
    <cellStyle name="Normal 5 21 2 2 4 4 2 3 2 2" xfId="27444"/>
    <cellStyle name="Normal 5 21 2 2 4 4 2 3 3" xfId="27445"/>
    <cellStyle name="Normal 5 21 2 2 4 4 2 3 4" xfId="27446"/>
    <cellStyle name="Normal 5 21 2 2 4 4 2 4" xfId="27447"/>
    <cellStyle name="Normal 5 21 2 2 4 4 2 4 2" xfId="27448"/>
    <cellStyle name="Normal 5 21 2 2 4 4 2 4 2 2" xfId="27449"/>
    <cellStyle name="Normal 5 21 2 2 4 4 2 4 3" xfId="27450"/>
    <cellStyle name="Normal 5 21 2 2 4 4 2 4 4" xfId="27451"/>
    <cellStyle name="Normal 5 21 2 2 4 4 2 5" xfId="27452"/>
    <cellStyle name="Normal 5 21 2 2 4 4 2 5 2" xfId="27453"/>
    <cellStyle name="Normal 5 21 2 2 4 4 2 6" xfId="27454"/>
    <cellStyle name="Normal 5 21 2 2 4 4 2 7" xfId="27455"/>
    <cellStyle name="Normal 5 21 2 2 4 4 2 8" xfId="27456"/>
    <cellStyle name="Normal 5 21 2 2 4 4 3" xfId="27457"/>
    <cellStyle name="Normal 5 21 2 2 4 4 3 2" xfId="27458"/>
    <cellStyle name="Normal 5 21 2 2 4 4 3 2 2" xfId="27459"/>
    <cellStyle name="Normal 5 21 2 2 4 4 3 2 2 2" xfId="27460"/>
    <cellStyle name="Normal 5 21 2 2 4 4 3 2 2 2 2" xfId="27461"/>
    <cellStyle name="Normal 5 21 2 2 4 4 3 2 2 3" xfId="27462"/>
    <cellStyle name="Normal 5 21 2 2 4 4 3 2 2 4" xfId="27463"/>
    <cellStyle name="Normal 5 21 2 2 4 4 3 2 3" xfId="27464"/>
    <cellStyle name="Normal 5 21 2 2 4 4 3 2 3 2" xfId="27465"/>
    <cellStyle name="Normal 5 21 2 2 4 4 3 2 3 2 2" xfId="27466"/>
    <cellStyle name="Normal 5 21 2 2 4 4 3 2 3 3" xfId="27467"/>
    <cellStyle name="Normal 5 21 2 2 4 4 3 2 3 4" xfId="27468"/>
    <cellStyle name="Normal 5 21 2 2 4 4 3 2 4" xfId="27469"/>
    <cellStyle name="Normal 5 21 2 2 4 4 3 2 4 2" xfId="27470"/>
    <cellStyle name="Normal 5 21 2 2 4 4 3 2 5" xfId="27471"/>
    <cellStyle name="Normal 5 21 2 2 4 4 3 2 6" xfId="27472"/>
    <cellStyle name="Normal 5 21 2 2 4 4 3 2 7" xfId="27473"/>
    <cellStyle name="Normal 5 21 2 2 4 4 3 3" xfId="27474"/>
    <cellStyle name="Normal 5 21 2 2 4 4 3 3 2" xfId="27475"/>
    <cellStyle name="Normal 5 21 2 2 4 4 3 3 2 2" xfId="27476"/>
    <cellStyle name="Normal 5 21 2 2 4 4 3 3 3" xfId="27477"/>
    <cellStyle name="Normal 5 21 2 2 4 4 3 3 4" xfId="27478"/>
    <cellStyle name="Normal 5 21 2 2 4 4 3 4" xfId="27479"/>
    <cellStyle name="Normal 5 21 2 2 4 4 3 4 2" xfId="27480"/>
    <cellStyle name="Normal 5 21 2 2 4 4 3 4 2 2" xfId="27481"/>
    <cellStyle name="Normal 5 21 2 2 4 4 3 4 3" xfId="27482"/>
    <cellStyle name="Normal 5 21 2 2 4 4 3 4 4" xfId="27483"/>
    <cellStyle name="Normal 5 21 2 2 4 4 3 5" xfId="27484"/>
    <cellStyle name="Normal 5 21 2 2 4 4 3 5 2" xfId="27485"/>
    <cellStyle name="Normal 5 21 2 2 4 4 3 6" xfId="27486"/>
    <cellStyle name="Normal 5 21 2 2 4 4 3 7" xfId="27487"/>
    <cellStyle name="Normal 5 21 2 2 4 4 3 8" xfId="27488"/>
    <cellStyle name="Normal 5 21 2 2 4 4 4" xfId="27489"/>
    <cellStyle name="Normal 5 21 2 2 4 4 4 2" xfId="27490"/>
    <cellStyle name="Normal 5 21 2 2 4 4 4 2 2" xfId="27491"/>
    <cellStyle name="Normal 5 21 2 2 4 4 4 2 2 2" xfId="27492"/>
    <cellStyle name="Normal 5 21 2 2 4 4 4 2 2 2 2" xfId="27493"/>
    <cellStyle name="Normal 5 21 2 2 4 4 4 2 2 3" xfId="27494"/>
    <cellStyle name="Normal 5 21 2 2 4 4 4 2 2 4" xfId="27495"/>
    <cellStyle name="Normal 5 21 2 2 4 4 4 2 3" xfId="27496"/>
    <cellStyle name="Normal 5 21 2 2 4 4 4 2 3 2" xfId="27497"/>
    <cellStyle name="Normal 5 21 2 2 4 4 4 2 4" xfId="27498"/>
    <cellStyle name="Normal 5 21 2 2 4 4 4 2 5" xfId="27499"/>
    <cellStyle name="Normal 5 21 2 2 4 4 4 2 6" xfId="27500"/>
    <cellStyle name="Normal 5 21 2 2 4 4 4 3" xfId="27501"/>
    <cellStyle name="Normal 5 21 2 2 4 4 4 3 2" xfId="27502"/>
    <cellStyle name="Normal 5 21 2 2 4 4 4 3 2 2" xfId="27503"/>
    <cellStyle name="Normal 5 21 2 2 4 4 4 3 3" xfId="27504"/>
    <cellStyle name="Normal 5 21 2 2 4 4 4 3 4" xfId="27505"/>
    <cellStyle name="Normal 5 21 2 2 4 4 4 4" xfId="27506"/>
    <cellStyle name="Normal 5 21 2 2 4 4 4 4 2" xfId="27507"/>
    <cellStyle name="Normal 5 21 2 2 4 4 4 4 2 2" xfId="27508"/>
    <cellStyle name="Normal 5 21 2 2 4 4 4 4 3" xfId="27509"/>
    <cellStyle name="Normal 5 21 2 2 4 4 4 4 4" xfId="27510"/>
    <cellStyle name="Normal 5 21 2 2 4 4 4 5" xfId="27511"/>
    <cellStyle name="Normal 5 21 2 2 4 4 4 5 2" xfId="27512"/>
    <cellStyle name="Normal 5 21 2 2 4 4 4 6" xfId="27513"/>
    <cellStyle name="Normal 5 21 2 2 4 4 4 7" xfId="27514"/>
    <cellStyle name="Normal 5 21 2 2 4 4 4 8" xfId="27515"/>
    <cellStyle name="Normal 5 21 2 2 4 4 5" xfId="27516"/>
    <cellStyle name="Normal 5 21 2 2 4 4 5 2" xfId="27517"/>
    <cellStyle name="Normal 5 21 2 2 4 4 5 2 2" xfId="27518"/>
    <cellStyle name="Normal 5 21 2 2 4 4 5 2 2 2" xfId="27519"/>
    <cellStyle name="Normal 5 21 2 2 4 4 5 2 2 2 2" xfId="27520"/>
    <cellStyle name="Normal 5 21 2 2 4 4 5 2 2 3" xfId="27521"/>
    <cellStyle name="Normal 5 21 2 2 4 4 5 2 2 4" xfId="27522"/>
    <cellStyle name="Normal 5 21 2 2 4 4 5 2 3" xfId="27523"/>
    <cellStyle name="Normal 5 21 2 2 4 4 5 2 3 2" xfId="27524"/>
    <cellStyle name="Normal 5 21 2 2 4 4 5 2 4" xfId="27525"/>
    <cellStyle name="Normal 5 21 2 2 4 4 5 2 5" xfId="27526"/>
    <cellStyle name="Normal 5 21 2 2 4 4 5 2 6" xfId="27527"/>
    <cellStyle name="Normal 5 21 2 2 4 4 5 3" xfId="27528"/>
    <cellStyle name="Normal 5 21 2 2 4 4 5 3 2" xfId="27529"/>
    <cellStyle name="Normal 5 21 2 2 4 4 5 3 2 2" xfId="27530"/>
    <cellStyle name="Normal 5 21 2 2 4 4 5 3 3" xfId="27531"/>
    <cellStyle name="Normal 5 21 2 2 4 4 5 3 4" xfId="27532"/>
    <cellStyle name="Normal 5 21 2 2 4 4 5 4" xfId="27533"/>
    <cellStyle name="Normal 5 21 2 2 4 4 5 4 2" xfId="27534"/>
    <cellStyle name="Normal 5 21 2 2 4 4 5 4 2 2" xfId="27535"/>
    <cellStyle name="Normal 5 21 2 2 4 4 5 4 3" xfId="27536"/>
    <cellStyle name="Normal 5 21 2 2 4 4 5 4 4" xfId="27537"/>
    <cellStyle name="Normal 5 21 2 2 4 4 5 5" xfId="27538"/>
    <cellStyle name="Normal 5 21 2 2 4 4 5 5 2" xfId="27539"/>
    <cellStyle name="Normal 5 21 2 2 4 4 5 6" xfId="27540"/>
    <cellStyle name="Normal 5 21 2 2 4 4 5 7" xfId="27541"/>
    <cellStyle name="Normal 5 21 2 2 4 4 5 8" xfId="27542"/>
    <cellStyle name="Normal 5 21 2 2 4 4 6" xfId="27543"/>
    <cellStyle name="Normal 5 21 2 2 4 4 6 2" xfId="27544"/>
    <cellStyle name="Normal 5 21 2 2 4 4 6 2 2" xfId="27545"/>
    <cellStyle name="Normal 5 21 2 2 4 4 6 2 2 2" xfId="27546"/>
    <cellStyle name="Normal 5 21 2 2 4 4 6 2 3" xfId="27547"/>
    <cellStyle name="Normal 5 21 2 2 4 4 6 2 4" xfId="27548"/>
    <cellStyle name="Normal 5 21 2 2 4 4 6 3" xfId="27549"/>
    <cellStyle name="Normal 5 21 2 2 4 4 6 3 2" xfId="27550"/>
    <cellStyle name="Normal 5 21 2 2 4 4 6 4" xfId="27551"/>
    <cellStyle name="Normal 5 21 2 2 4 4 6 5" xfId="27552"/>
    <cellStyle name="Normal 5 21 2 2 4 4 6 6" xfId="27553"/>
    <cellStyle name="Normal 5 21 2 2 4 4 7" xfId="27554"/>
    <cellStyle name="Normal 5 21 2 2 4 4 7 2" xfId="27555"/>
    <cellStyle name="Normal 5 21 2 2 4 4 7 2 2" xfId="27556"/>
    <cellStyle name="Normal 5 21 2 2 4 4 7 2 2 2" xfId="27557"/>
    <cellStyle name="Normal 5 21 2 2 4 4 7 2 3" xfId="27558"/>
    <cellStyle name="Normal 5 21 2 2 4 4 7 2 4" xfId="27559"/>
    <cellStyle name="Normal 5 21 2 2 4 4 7 3" xfId="27560"/>
    <cellStyle name="Normal 5 21 2 2 4 4 7 3 2" xfId="27561"/>
    <cellStyle name="Normal 5 21 2 2 4 4 7 4" xfId="27562"/>
    <cellStyle name="Normal 5 21 2 2 4 4 7 5" xfId="27563"/>
    <cellStyle name="Normal 5 21 2 2 4 4 7 6" xfId="27564"/>
    <cellStyle name="Normal 5 21 2 2 4 4 8" xfId="27565"/>
    <cellStyle name="Normal 5 21 2 2 4 4 8 2" xfId="27566"/>
    <cellStyle name="Normal 5 21 2 2 4 4 8 2 2" xfId="27567"/>
    <cellStyle name="Normal 5 21 2 2 4 4 8 3" xfId="27568"/>
    <cellStyle name="Normal 5 21 2 2 4 4 8 4" xfId="27569"/>
    <cellStyle name="Normal 5 21 2 2 4 4 8 5" xfId="27570"/>
    <cellStyle name="Normal 5 21 2 2 4 4 9" xfId="27571"/>
    <cellStyle name="Normal 5 21 2 2 4 4 9 2" xfId="27572"/>
    <cellStyle name="Normal 5 21 2 2 4 4 9 2 2" xfId="27573"/>
    <cellStyle name="Normal 5 21 2 2 4 4 9 3" xfId="27574"/>
    <cellStyle name="Normal 5 21 2 2 4 4 9 4" xfId="27575"/>
    <cellStyle name="Normal 5 21 2 2 4 5" xfId="27576"/>
    <cellStyle name="Normal 5 21 2 2 4 5 2" xfId="27577"/>
    <cellStyle name="Normal 5 21 2 2 4 5 2 2" xfId="27578"/>
    <cellStyle name="Normal 5 21 2 2 4 5 2 2 2" xfId="27579"/>
    <cellStyle name="Normal 5 21 2 2 4 5 2 2 2 2" xfId="27580"/>
    <cellStyle name="Normal 5 21 2 2 4 5 2 2 3" xfId="27581"/>
    <cellStyle name="Normal 5 21 2 2 4 5 2 2 4" xfId="27582"/>
    <cellStyle name="Normal 5 21 2 2 4 5 2 3" xfId="27583"/>
    <cellStyle name="Normal 5 21 2 2 4 5 2 3 2" xfId="27584"/>
    <cellStyle name="Normal 5 21 2 2 4 5 2 3 2 2" xfId="27585"/>
    <cellStyle name="Normal 5 21 2 2 4 5 2 3 3" xfId="27586"/>
    <cellStyle name="Normal 5 21 2 2 4 5 2 3 4" xfId="27587"/>
    <cellStyle name="Normal 5 21 2 2 4 5 2 4" xfId="27588"/>
    <cellStyle name="Normal 5 21 2 2 4 5 2 4 2" xfId="27589"/>
    <cellStyle name="Normal 5 21 2 2 4 5 2 5" xfId="27590"/>
    <cellStyle name="Normal 5 21 2 2 4 5 2 6" xfId="27591"/>
    <cellStyle name="Normal 5 21 2 2 4 5 2 7" xfId="27592"/>
    <cellStyle name="Normal 5 21 2 2 4 5 3" xfId="27593"/>
    <cellStyle name="Normal 5 21 2 2 4 5 3 2" xfId="27594"/>
    <cellStyle name="Normal 5 21 2 2 4 5 3 2 2" xfId="27595"/>
    <cellStyle name="Normal 5 21 2 2 4 5 3 3" xfId="27596"/>
    <cellStyle name="Normal 5 21 2 2 4 5 3 4" xfId="27597"/>
    <cellStyle name="Normal 5 21 2 2 4 5 4" xfId="27598"/>
    <cellStyle name="Normal 5 21 2 2 4 5 4 2" xfId="27599"/>
    <cellStyle name="Normal 5 21 2 2 4 5 4 2 2" xfId="27600"/>
    <cellStyle name="Normal 5 21 2 2 4 5 4 3" xfId="27601"/>
    <cellStyle name="Normal 5 21 2 2 4 5 4 4" xfId="27602"/>
    <cellStyle name="Normal 5 21 2 2 4 5 5" xfId="27603"/>
    <cellStyle name="Normal 5 21 2 2 4 5 5 2" xfId="27604"/>
    <cellStyle name="Normal 5 21 2 2 4 5 6" xfId="27605"/>
    <cellStyle name="Normal 5 21 2 2 4 5 7" xfId="27606"/>
    <cellStyle name="Normal 5 21 2 2 4 5 8" xfId="27607"/>
    <cellStyle name="Normal 5 21 2 2 4 6" xfId="27608"/>
    <cellStyle name="Normal 5 21 2 2 4 6 2" xfId="27609"/>
    <cellStyle name="Normal 5 21 2 2 4 6 2 2" xfId="27610"/>
    <cellStyle name="Normal 5 21 2 2 4 6 2 2 2" xfId="27611"/>
    <cellStyle name="Normal 5 21 2 2 4 6 2 2 2 2" xfId="27612"/>
    <cellStyle name="Normal 5 21 2 2 4 6 2 2 3" xfId="27613"/>
    <cellStyle name="Normal 5 21 2 2 4 6 2 2 4" xfId="27614"/>
    <cellStyle name="Normal 5 21 2 2 4 6 2 3" xfId="27615"/>
    <cellStyle name="Normal 5 21 2 2 4 6 2 3 2" xfId="27616"/>
    <cellStyle name="Normal 5 21 2 2 4 6 2 3 2 2" xfId="27617"/>
    <cellStyle name="Normal 5 21 2 2 4 6 2 3 3" xfId="27618"/>
    <cellStyle name="Normal 5 21 2 2 4 6 2 3 4" xfId="27619"/>
    <cellStyle name="Normal 5 21 2 2 4 6 2 4" xfId="27620"/>
    <cellStyle name="Normal 5 21 2 2 4 6 2 4 2" xfId="27621"/>
    <cellStyle name="Normal 5 21 2 2 4 6 2 5" xfId="27622"/>
    <cellStyle name="Normal 5 21 2 2 4 6 2 6" xfId="27623"/>
    <cellStyle name="Normal 5 21 2 2 4 6 2 7" xfId="27624"/>
    <cellStyle name="Normal 5 21 2 2 4 6 3" xfId="27625"/>
    <cellStyle name="Normal 5 21 2 2 4 6 3 2" xfId="27626"/>
    <cellStyle name="Normal 5 21 2 2 4 6 3 2 2" xfId="27627"/>
    <cellStyle name="Normal 5 21 2 2 4 6 3 3" xfId="27628"/>
    <cellStyle name="Normal 5 21 2 2 4 6 3 4" xfId="27629"/>
    <cellStyle name="Normal 5 21 2 2 4 6 4" xfId="27630"/>
    <cellStyle name="Normal 5 21 2 2 4 6 4 2" xfId="27631"/>
    <cellStyle name="Normal 5 21 2 2 4 6 4 2 2" xfId="27632"/>
    <cellStyle name="Normal 5 21 2 2 4 6 4 3" xfId="27633"/>
    <cellStyle name="Normal 5 21 2 2 4 6 4 4" xfId="27634"/>
    <cellStyle name="Normal 5 21 2 2 4 6 5" xfId="27635"/>
    <cellStyle name="Normal 5 21 2 2 4 6 5 2" xfId="27636"/>
    <cellStyle name="Normal 5 21 2 2 4 6 6" xfId="27637"/>
    <cellStyle name="Normal 5 21 2 2 4 6 7" xfId="27638"/>
    <cellStyle name="Normal 5 21 2 2 4 6 8" xfId="27639"/>
    <cellStyle name="Normal 5 21 2 2 4 7" xfId="27640"/>
    <cellStyle name="Normal 5 21 2 2 4 7 2" xfId="27641"/>
    <cellStyle name="Normal 5 21 2 2 4 7 2 2" xfId="27642"/>
    <cellStyle name="Normal 5 21 2 2 4 7 2 2 2" xfId="27643"/>
    <cellStyle name="Normal 5 21 2 2 4 7 2 2 2 2" xfId="27644"/>
    <cellStyle name="Normal 5 21 2 2 4 7 2 2 3" xfId="27645"/>
    <cellStyle name="Normal 5 21 2 2 4 7 2 2 4" xfId="27646"/>
    <cellStyle name="Normal 5 21 2 2 4 7 2 3" xfId="27647"/>
    <cellStyle name="Normal 5 21 2 2 4 7 2 3 2" xfId="27648"/>
    <cellStyle name="Normal 5 21 2 2 4 7 2 4" xfId="27649"/>
    <cellStyle name="Normal 5 21 2 2 4 7 2 5" xfId="27650"/>
    <cellStyle name="Normal 5 21 2 2 4 7 2 6" xfId="27651"/>
    <cellStyle name="Normal 5 21 2 2 4 7 3" xfId="27652"/>
    <cellStyle name="Normal 5 21 2 2 4 7 3 2" xfId="27653"/>
    <cellStyle name="Normal 5 21 2 2 4 7 3 2 2" xfId="27654"/>
    <cellStyle name="Normal 5 21 2 2 4 7 3 3" xfId="27655"/>
    <cellStyle name="Normal 5 21 2 2 4 7 3 4" xfId="27656"/>
    <cellStyle name="Normal 5 21 2 2 4 7 4" xfId="27657"/>
    <cellStyle name="Normal 5 21 2 2 4 7 4 2" xfId="27658"/>
    <cellStyle name="Normal 5 21 2 2 4 7 4 2 2" xfId="27659"/>
    <cellStyle name="Normal 5 21 2 2 4 7 4 3" xfId="27660"/>
    <cellStyle name="Normal 5 21 2 2 4 7 4 4" xfId="27661"/>
    <cellStyle name="Normal 5 21 2 2 4 7 5" xfId="27662"/>
    <cellStyle name="Normal 5 21 2 2 4 7 5 2" xfId="27663"/>
    <cellStyle name="Normal 5 21 2 2 4 7 6" xfId="27664"/>
    <cellStyle name="Normal 5 21 2 2 4 7 7" xfId="27665"/>
    <cellStyle name="Normal 5 21 2 2 4 7 8" xfId="27666"/>
    <cellStyle name="Normal 5 21 2 2 4 8" xfId="27667"/>
    <cellStyle name="Normal 5 21 2 2 4 8 2" xfId="27668"/>
    <cellStyle name="Normal 5 21 2 2 4 8 2 2" xfId="27669"/>
    <cellStyle name="Normal 5 21 2 2 4 8 2 2 2" xfId="27670"/>
    <cellStyle name="Normal 5 21 2 2 4 8 2 2 2 2" xfId="27671"/>
    <cellStyle name="Normal 5 21 2 2 4 8 2 2 3" xfId="27672"/>
    <cellStyle name="Normal 5 21 2 2 4 8 2 2 4" xfId="27673"/>
    <cellStyle name="Normal 5 21 2 2 4 8 2 3" xfId="27674"/>
    <cellStyle name="Normal 5 21 2 2 4 8 2 3 2" xfId="27675"/>
    <cellStyle name="Normal 5 21 2 2 4 8 2 4" xfId="27676"/>
    <cellStyle name="Normal 5 21 2 2 4 8 2 5" xfId="27677"/>
    <cellStyle name="Normal 5 21 2 2 4 8 2 6" xfId="27678"/>
    <cellStyle name="Normal 5 21 2 2 4 8 3" xfId="27679"/>
    <cellStyle name="Normal 5 21 2 2 4 8 3 2" xfId="27680"/>
    <cellStyle name="Normal 5 21 2 2 4 8 3 2 2" xfId="27681"/>
    <cellStyle name="Normal 5 21 2 2 4 8 3 3" xfId="27682"/>
    <cellStyle name="Normal 5 21 2 2 4 8 3 4" xfId="27683"/>
    <cellStyle name="Normal 5 21 2 2 4 8 4" xfId="27684"/>
    <cellStyle name="Normal 5 21 2 2 4 8 4 2" xfId="27685"/>
    <cellStyle name="Normal 5 21 2 2 4 8 4 2 2" xfId="27686"/>
    <cellStyle name="Normal 5 21 2 2 4 8 4 3" xfId="27687"/>
    <cellStyle name="Normal 5 21 2 2 4 8 4 4" xfId="27688"/>
    <cellStyle name="Normal 5 21 2 2 4 8 5" xfId="27689"/>
    <cellStyle name="Normal 5 21 2 2 4 8 5 2" xfId="27690"/>
    <cellStyle name="Normal 5 21 2 2 4 8 6" xfId="27691"/>
    <cellStyle name="Normal 5 21 2 2 4 8 7" xfId="27692"/>
    <cellStyle name="Normal 5 21 2 2 4 8 8" xfId="27693"/>
    <cellStyle name="Normal 5 21 2 2 4 9" xfId="27694"/>
    <cellStyle name="Normal 5 21 2 2 4 9 2" xfId="27695"/>
    <cellStyle name="Normal 5 21 2 2 4 9 2 2" xfId="27696"/>
    <cellStyle name="Normal 5 21 2 2 4 9 2 2 2" xfId="27697"/>
    <cellStyle name="Normal 5 21 2 2 4 9 2 3" xfId="27698"/>
    <cellStyle name="Normal 5 21 2 2 4 9 2 4" xfId="27699"/>
    <cellStyle name="Normal 5 21 2 2 4 9 3" xfId="27700"/>
    <cellStyle name="Normal 5 21 2 2 4 9 3 2" xfId="27701"/>
    <cellStyle name="Normal 5 21 2 2 4 9 4" xfId="27702"/>
    <cellStyle name="Normal 5 21 2 2 4 9 5" xfId="27703"/>
    <cellStyle name="Normal 5 21 2 2 4 9 6" xfId="27704"/>
    <cellStyle name="Normal 5 21 2 2 5" xfId="27705"/>
    <cellStyle name="Normal 5 21 2 2 5 10" xfId="27706"/>
    <cellStyle name="Normal 5 21 2 2 5 10 2" xfId="27707"/>
    <cellStyle name="Normal 5 21 2 2 5 10 2 2" xfId="27708"/>
    <cellStyle name="Normal 5 21 2 2 5 10 2 2 2" xfId="27709"/>
    <cellStyle name="Normal 5 21 2 2 5 10 2 3" xfId="27710"/>
    <cellStyle name="Normal 5 21 2 2 5 10 2 4" xfId="27711"/>
    <cellStyle name="Normal 5 21 2 2 5 10 3" xfId="27712"/>
    <cellStyle name="Normal 5 21 2 2 5 10 3 2" xfId="27713"/>
    <cellStyle name="Normal 5 21 2 2 5 10 4" xfId="27714"/>
    <cellStyle name="Normal 5 21 2 2 5 10 5" xfId="27715"/>
    <cellStyle name="Normal 5 21 2 2 5 10 6" xfId="27716"/>
    <cellStyle name="Normal 5 21 2 2 5 11" xfId="27717"/>
    <cellStyle name="Normal 5 21 2 2 5 11 2" xfId="27718"/>
    <cellStyle name="Normal 5 21 2 2 5 11 2 2" xfId="27719"/>
    <cellStyle name="Normal 5 21 2 2 5 11 3" xfId="27720"/>
    <cellStyle name="Normal 5 21 2 2 5 11 4" xfId="27721"/>
    <cellStyle name="Normal 5 21 2 2 5 11 5" xfId="27722"/>
    <cellStyle name="Normal 5 21 2 2 5 12" xfId="27723"/>
    <cellStyle name="Normal 5 21 2 2 5 12 2" xfId="27724"/>
    <cellStyle name="Normal 5 21 2 2 5 12 2 2" xfId="27725"/>
    <cellStyle name="Normal 5 21 2 2 5 12 3" xfId="27726"/>
    <cellStyle name="Normal 5 21 2 2 5 12 4" xfId="27727"/>
    <cellStyle name="Normal 5 21 2 2 5 13" xfId="27728"/>
    <cellStyle name="Normal 5 21 2 2 5 13 2" xfId="27729"/>
    <cellStyle name="Normal 5 21 2 2 5 14" xfId="27730"/>
    <cellStyle name="Normal 5 21 2 2 5 15" xfId="27731"/>
    <cellStyle name="Normal 5 21 2 2 5 16" xfId="27732"/>
    <cellStyle name="Normal 5 21 2 2 5 2" xfId="27733"/>
    <cellStyle name="Normal 5 21 2 2 5 2 10" xfId="27734"/>
    <cellStyle name="Normal 5 21 2 2 5 2 10 2" xfId="27735"/>
    <cellStyle name="Normal 5 21 2 2 5 2 10 2 2" xfId="27736"/>
    <cellStyle name="Normal 5 21 2 2 5 2 10 3" xfId="27737"/>
    <cellStyle name="Normal 5 21 2 2 5 2 10 4" xfId="27738"/>
    <cellStyle name="Normal 5 21 2 2 5 2 11" xfId="27739"/>
    <cellStyle name="Normal 5 21 2 2 5 2 11 2" xfId="27740"/>
    <cellStyle name="Normal 5 21 2 2 5 2 12" xfId="27741"/>
    <cellStyle name="Normal 5 21 2 2 5 2 13" xfId="27742"/>
    <cellStyle name="Normal 5 21 2 2 5 2 14" xfId="27743"/>
    <cellStyle name="Normal 5 21 2 2 5 2 2" xfId="27744"/>
    <cellStyle name="Normal 5 21 2 2 5 2 2 10" xfId="27745"/>
    <cellStyle name="Normal 5 21 2 2 5 2 2 2" xfId="27746"/>
    <cellStyle name="Normal 5 21 2 2 5 2 2 2 2" xfId="27747"/>
    <cellStyle name="Normal 5 21 2 2 5 2 2 2 2 2" xfId="27748"/>
    <cellStyle name="Normal 5 21 2 2 5 2 2 2 2 2 2" xfId="27749"/>
    <cellStyle name="Normal 5 21 2 2 5 2 2 2 2 3" xfId="27750"/>
    <cellStyle name="Normal 5 21 2 2 5 2 2 2 2 4" xfId="27751"/>
    <cellStyle name="Normal 5 21 2 2 5 2 2 2 3" xfId="27752"/>
    <cellStyle name="Normal 5 21 2 2 5 2 2 2 3 2" xfId="27753"/>
    <cellStyle name="Normal 5 21 2 2 5 2 2 2 3 2 2" xfId="27754"/>
    <cellStyle name="Normal 5 21 2 2 5 2 2 2 3 3" xfId="27755"/>
    <cellStyle name="Normal 5 21 2 2 5 2 2 2 3 4" xfId="27756"/>
    <cellStyle name="Normal 5 21 2 2 5 2 2 2 4" xfId="27757"/>
    <cellStyle name="Normal 5 21 2 2 5 2 2 2 4 2" xfId="27758"/>
    <cellStyle name="Normal 5 21 2 2 5 2 2 2 5" xfId="27759"/>
    <cellStyle name="Normal 5 21 2 2 5 2 2 2 6" xfId="27760"/>
    <cellStyle name="Normal 5 21 2 2 5 2 2 2 7" xfId="27761"/>
    <cellStyle name="Normal 5 21 2 2 5 2 2 3" xfId="27762"/>
    <cellStyle name="Normal 5 21 2 2 5 2 2 3 2" xfId="27763"/>
    <cellStyle name="Normal 5 21 2 2 5 2 2 3 2 2" xfId="27764"/>
    <cellStyle name="Normal 5 21 2 2 5 2 2 3 3" xfId="27765"/>
    <cellStyle name="Normal 5 21 2 2 5 2 2 3 4" xfId="27766"/>
    <cellStyle name="Normal 5 21 2 2 5 2 2 4" xfId="27767"/>
    <cellStyle name="Normal 5 21 2 2 5 2 2 4 2" xfId="27768"/>
    <cellStyle name="Normal 5 21 2 2 5 2 2 4 2 2" xfId="27769"/>
    <cellStyle name="Normal 5 21 2 2 5 2 2 4 3" xfId="27770"/>
    <cellStyle name="Normal 5 21 2 2 5 2 2 4 4" xfId="27771"/>
    <cellStyle name="Normal 5 21 2 2 5 2 2 5" xfId="27772"/>
    <cellStyle name="Normal 5 21 2 2 5 2 2 5 2" xfId="27773"/>
    <cellStyle name="Normal 5 21 2 2 5 2 2 5 2 2" xfId="27774"/>
    <cellStyle name="Normal 5 21 2 2 5 2 2 5 3" xfId="27775"/>
    <cellStyle name="Normal 5 21 2 2 5 2 2 5 4" xfId="27776"/>
    <cellStyle name="Normal 5 21 2 2 5 2 2 6" xfId="27777"/>
    <cellStyle name="Normal 5 21 2 2 5 2 2 6 2" xfId="27778"/>
    <cellStyle name="Normal 5 21 2 2 5 2 2 6 2 2" xfId="27779"/>
    <cellStyle name="Normal 5 21 2 2 5 2 2 6 3" xfId="27780"/>
    <cellStyle name="Normal 5 21 2 2 5 2 2 6 4" xfId="27781"/>
    <cellStyle name="Normal 5 21 2 2 5 2 2 7" xfId="27782"/>
    <cellStyle name="Normal 5 21 2 2 5 2 2 7 2" xfId="27783"/>
    <cellStyle name="Normal 5 21 2 2 5 2 2 8" xfId="27784"/>
    <cellStyle name="Normal 5 21 2 2 5 2 2 9" xfId="27785"/>
    <cellStyle name="Normal 5 21 2 2 5 2 3" xfId="27786"/>
    <cellStyle name="Normal 5 21 2 2 5 2 3 2" xfId="27787"/>
    <cellStyle name="Normal 5 21 2 2 5 2 3 2 2" xfId="27788"/>
    <cellStyle name="Normal 5 21 2 2 5 2 3 2 2 2" xfId="27789"/>
    <cellStyle name="Normal 5 21 2 2 5 2 3 2 2 2 2" xfId="27790"/>
    <cellStyle name="Normal 5 21 2 2 5 2 3 2 2 3" xfId="27791"/>
    <cellStyle name="Normal 5 21 2 2 5 2 3 2 2 4" xfId="27792"/>
    <cellStyle name="Normal 5 21 2 2 5 2 3 2 3" xfId="27793"/>
    <cellStyle name="Normal 5 21 2 2 5 2 3 2 3 2" xfId="27794"/>
    <cellStyle name="Normal 5 21 2 2 5 2 3 2 3 2 2" xfId="27795"/>
    <cellStyle name="Normal 5 21 2 2 5 2 3 2 3 3" xfId="27796"/>
    <cellStyle name="Normal 5 21 2 2 5 2 3 2 3 4" xfId="27797"/>
    <cellStyle name="Normal 5 21 2 2 5 2 3 2 4" xfId="27798"/>
    <cellStyle name="Normal 5 21 2 2 5 2 3 2 4 2" xfId="27799"/>
    <cellStyle name="Normal 5 21 2 2 5 2 3 2 5" xfId="27800"/>
    <cellStyle name="Normal 5 21 2 2 5 2 3 2 6" xfId="27801"/>
    <cellStyle name="Normal 5 21 2 2 5 2 3 2 7" xfId="27802"/>
    <cellStyle name="Normal 5 21 2 2 5 2 3 3" xfId="27803"/>
    <cellStyle name="Normal 5 21 2 2 5 2 3 3 2" xfId="27804"/>
    <cellStyle name="Normal 5 21 2 2 5 2 3 3 2 2" xfId="27805"/>
    <cellStyle name="Normal 5 21 2 2 5 2 3 3 3" xfId="27806"/>
    <cellStyle name="Normal 5 21 2 2 5 2 3 3 4" xfId="27807"/>
    <cellStyle name="Normal 5 21 2 2 5 2 3 4" xfId="27808"/>
    <cellStyle name="Normal 5 21 2 2 5 2 3 4 2" xfId="27809"/>
    <cellStyle name="Normal 5 21 2 2 5 2 3 4 2 2" xfId="27810"/>
    <cellStyle name="Normal 5 21 2 2 5 2 3 4 3" xfId="27811"/>
    <cellStyle name="Normal 5 21 2 2 5 2 3 4 4" xfId="27812"/>
    <cellStyle name="Normal 5 21 2 2 5 2 3 5" xfId="27813"/>
    <cellStyle name="Normal 5 21 2 2 5 2 3 5 2" xfId="27814"/>
    <cellStyle name="Normal 5 21 2 2 5 2 3 6" xfId="27815"/>
    <cellStyle name="Normal 5 21 2 2 5 2 3 7" xfId="27816"/>
    <cellStyle name="Normal 5 21 2 2 5 2 3 8" xfId="27817"/>
    <cellStyle name="Normal 5 21 2 2 5 2 4" xfId="27818"/>
    <cellStyle name="Normal 5 21 2 2 5 2 4 2" xfId="27819"/>
    <cellStyle name="Normal 5 21 2 2 5 2 4 2 2" xfId="27820"/>
    <cellStyle name="Normal 5 21 2 2 5 2 4 2 2 2" xfId="27821"/>
    <cellStyle name="Normal 5 21 2 2 5 2 4 2 2 2 2" xfId="27822"/>
    <cellStyle name="Normal 5 21 2 2 5 2 4 2 2 3" xfId="27823"/>
    <cellStyle name="Normal 5 21 2 2 5 2 4 2 2 4" xfId="27824"/>
    <cellStyle name="Normal 5 21 2 2 5 2 4 2 3" xfId="27825"/>
    <cellStyle name="Normal 5 21 2 2 5 2 4 2 3 2" xfId="27826"/>
    <cellStyle name="Normal 5 21 2 2 5 2 4 2 3 2 2" xfId="27827"/>
    <cellStyle name="Normal 5 21 2 2 5 2 4 2 3 3" xfId="27828"/>
    <cellStyle name="Normal 5 21 2 2 5 2 4 2 3 4" xfId="27829"/>
    <cellStyle name="Normal 5 21 2 2 5 2 4 2 4" xfId="27830"/>
    <cellStyle name="Normal 5 21 2 2 5 2 4 2 4 2" xfId="27831"/>
    <cellStyle name="Normal 5 21 2 2 5 2 4 2 5" xfId="27832"/>
    <cellStyle name="Normal 5 21 2 2 5 2 4 2 6" xfId="27833"/>
    <cellStyle name="Normal 5 21 2 2 5 2 4 2 7" xfId="27834"/>
    <cellStyle name="Normal 5 21 2 2 5 2 4 3" xfId="27835"/>
    <cellStyle name="Normal 5 21 2 2 5 2 4 3 2" xfId="27836"/>
    <cellStyle name="Normal 5 21 2 2 5 2 4 3 2 2" xfId="27837"/>
    <cellStyle name="Normal 5 21 2 2 5 2 4 3 3" xfId="27838"/>
    <cellStyle name="Normal 5 21 2 2 5 2 4 3 4" xfId="27839"/>
    <cellStyle name="Normal 5 21 2 2 5 2 4 4" xfId="27840"/>
    <cellStyle name="Normal 5 21 2 2 5 2 4 4 2" xfId="27841"/>
    <cellStyle name="Normal 5 21 2 2 5 2 4 4 2 2" xfId="27842"/>
    <cellStyle name="Normal 5 21 2 2 5 2 4 4 3" xfId="27843"/>
    <cellStyle name="Normal 5 21 2 2 5 2 4 4 4" xfId="27844"/>
    <cellStyle name="Normal 5 21 2 2 5 2 4 5" xfId="27845"/>
    <cellStyle name="Normal 5 21 2 2 5 2 4 5 2" xfId="27846"/>
    <cellStyle name="Normal 5 21 2 2 5 2 4 6" xfId="27847"/>
    <cellStyle name="Normal 5 21 2 2 5 2 4 7" xfId="27848"/>
    <cellStyle name="Normal 5 21 2 2 5 2 4 8" xfId="27849"/>
    <cellStyle name="Normal 5 21 2 2 5 2 5" xfId="27850"/>
    <cellStyle name="Normal 5 21 2 2 5 2 5 2" xfId="27851"/>
    <cellStyle name="Normal 5 21 2 2 5 2 5 2 2" xfId="27852"/>
    <cellStyle name="Normal 5 21 2 2 5 2 5 2 2 2" xfId="27853"/>
    <cellStyle name="Normal 5 21 2 2 5 2 5 2 2 2 2" xfId="27854"/>
    <cellStyle name="Normal 5 21 2 2 5 2 5 2 2 3" xfId="27855"/>
    <cellStyle name="Normal 5 21 2 2 5 2 5 2 2 4" xfId="27856"/>
    <cellStyle name="Normal 5 21 2 2 5 2 5 2 3" xfId="27857"/>
    <cellStyle name="Normal 5 21 2 2 5 2 5 2 3 2" xfId="27858"/>
    <cellStyle name="Normal 5 21 2 2 5 2 5 2 4" xfId="27859"/>
    <cellStyle name="Normal 5 21 2 2 5 2 5 2 5" xfId="27860"/>
    <cellStyle name="Normal 5 21 2 2 5 2 5 2 6" xfId="27861"/>
    <cellStyle name="Normal 5 21 2 2 5 2 5 3" xfId="27862"/>
    <cellStyle name="Normal 5 21 2 2 5 2 5 3 2" xfId="27863"/>
    <cellStyle name="Normal 5 21 2 2 5 2 5 3 2 2" xfId="27864"/>
    <cellStyle name="Normal 5 21 2 2 5 2 5 3 3" xfId="27865"/>
    <cellStyle name="Normal 5 21 2 2 5 2 5 3 4" xfId="27866"/>
    <cellStyle name="Normal 5 21 2 2 5 2 5 4" xfId="27867"/>
    <cellStyle name="Normal 5 21 2 2 5 2 5 4 2" xfId="27868"/>
    <cellStyle name="Normal 5 21 2 2 5 2 5 4 2 2" xfId="27869"/>
    <cellStyle name="Normal 5 21 2 2 5 2 5 4 3" xfId="27870"/>
    <cellStyle name="Normal 5 21 2 2 5 2 5 4 4" xfId="27871"/>
    <cellStyle name="Normal 5 21 2 2 5 2 5 5" xfId="27872"/>
    <cellStyle name="Normal 5 21 2 2 5 2 5 5 2" xfId="27873"/>
    <cellStyle name="Normal 5 21 2 2 5 2 5 6" xfId="27874"/>
    <cellStyle name="Normal 5 21 2 2 5 2 5 7" xfId="27875"/>
    <cellStyle name="Normal 5 21 2 2 5 2 5 8" xfId="27876"/>
    <cellStyle name="Normal 5 21 2 2 5 2 6" xfId="27877"/>
    <cellStyle name="Normal 5 21 2 2 5 2 6 2" xfId="27878"/>
    <cellStyle name="Normal 5 21 2 2 5 2 6 2 2" xfId="27879"/>
    <cellStyle name="Normal 5 21 2 2 5 2 6 2 2 2" xfId="27880"/>
    <cellStyle name="Normal 5 21 2 2 5 2 6 2 2 2 2" xfId="27881"/>
    <cellStyle name="Normal 5 21 2 2 5 2 6 2 2 3" xfId="27882"/>
    <cellStyle name="Normal 5 21 2 2 5 2 6 2 2 4" xfId="27883"/>
    <cellStyle name="Normal 5 21 2 2 5 2 6 2 3" xfId="27884"/>
    <cellStyle name="Normal 5 21 2 2 5 2 6 2 3 2" xfId="27885"/>
    <cellStyle name="Normal 5 21 2 2 5 2 6 2 4" xfId="27886"/>
    <cellStyle name="Normal 5 21 2 2 5 2 6 2 5" xfId="27887"/>
    <cellStyle name="Normal 5 21 2 2 5 2 6 2 6" xfId="27888"/>
    <cellStyle name="Normal 5 21 2 2 5 2 6 3" xfId="27889"/>
    <cellStyle name="Normal 5 21 2 2 5 2 6 3 2" xfId="27890"/>
    <cellStyle name="Normal 5 21 2 2 5 2 6 3 2 2" xfId="27891"/>
    <cellStyle name="Normal 5 21 2 2 5 2 6 3 3" xfId="27892"/>
    <cellStyle name="Normal 5 21 2 2 5 2 6 3 4" xfId="27893"/>
    <cellStyle name="Normal 5 21 2 2 5 2 6 4" xfId="27894"/>
    <cellStyle name="Normal 5 21 2 2 5 2 6 4 2" xfId="27895"/>
    <cellStyle name="Normal 5 21 2 2 5 2 6 4 2 2" xfId="27896"/>
    <cellStyle name="Normal 5 21 2 2 5 2 6 4 3" xfId="27897"/>
    <cellStyle name="Normal 5 21 2 2 5 2 6 4 4" xfId="27898"/>
    <cellStyle name="Normal 5 21 2 2 5 2 6 5" xfId="27899"/>
    <cellStyle name="Normal 5 21 2 2 5 2 6 5 2" xfId="27900"/>
    <cellStyle name="Normal 5 21 2 2 5 2 6 6" xfId="27901"/>
    <cellStyle name="Normal 5 21 2 2 5 2 6 7" xfId="27902"/>
    <cellStyle name="Normal 5 21 2 2 5 2 6 8" xfId="27903"/>
    <cellStyle name="Normal 5 21 2 2 5 2 7" xfId="27904"/>
    <cellStyle name="Normal 5 21 2 2 5 2 7 2" xfId="27905"/>
    <cellStyle name="Normal 5 21 2 2 5 2 7 2 2" xfId="27906"/>
    <cellStyle name="Normal 5 21 2 2 5 2 7 2 2 2" xfId="27907"/>
    <cellStyle name="Normal 5 21 2 2 5 2 7 2 3" xfId="27908"/>
    <cellStyle name="Normal 5 21 2 2 5 2 7 2 4" xfId="27909"/>
    <cellStyle name="Normal 5 21 2 2 5 2 7 3" xfId="27910"/>
    <cellStyle name="Normal 5 21 2 2 5 2 7 3 2" xfId="27911"/>
    <cellStyle name="Normal 5 21 2 2 5 2 7 4" xfId="27912"/>
    <cellStyle name="Normal 5 21 2 2 5 2 7 5" xfId="27913"/>
    <cellStyle name="Normal 5 21 2 2 5 2 7 6" xfId="27914"/>
    <cellStyle name="Normal 5 21 2 2 5 2 8" xfId="27915"/>
    <cellStyle name="Normal 5 21 2 2 5 2 8 2" xfId="27916"/>
    <cellStyle name="Normal 5 21 2 2 5 2 8 2 2" xfId="27917"/>
    <cellStyle name="Normal 5 21 2 2 5 2 8 2 2 2" xfId="27918"/>
    <cellStyle name="Normal 5 21 2 2 5 2 8 2 3" xfId="27919"/>
    <cellStyle name="Normal 5 21 2 2 5 2 8 2 4" xfId="27920"/>
    <cellStyle name="Normal 5 21 2 2 5 2 8 3" xfId="27921"/>
    <cellStyle name="Normal 5 21 2 2 5 2 8 3 2" xfId="27922"/>
    <cellStyle name="Normal 5 21 2 2 5 2 8 4" xfId="27923"/>
    <cellStyle name="Normal 5 21 2 2 5 2 8 5" xfId="27924"/>
    <cellStyle name="Normal 5 21 2 2 5 2 8 6" xfId="27925"/>
    <cellStyle name="Normal 5 21 2 2 5 2 9" xfId="27926"/>
    <cellStyle name="Normal 5 21 2 2 5 2 9 2" xfId="27927"/>
    <cellStyle name="Normal 5 21 2 2 5 2 9 2 2" xfId="27928"/>
    <cellStyle name="Normal 5 21 2 2 5 2 9 3" xfId="27929"/>
    <cellStyle name="Normal 5 21 2 2 5 2 9 4" xfId="27930"/>
    <cellStyle name="Normal 5 21 2 2 5 2 9 5" xfId="27931"/>
    <cellStyle name="Normal 5 21 2 2 5 3" xfId="27932"/>
    <cellStyle name="Normal 5 21 2 2 5 3 10" xfId="27933"/>
    <cellStyle name="Normal 5 21 2 2 5 3 10 2" xfId="27934"/>
    <cellStyle name="Normal 5 21 2 2 5 3 10 2 2" xfId="27935"/>
    <cellStyle name="Normal 5 21 2 2 5 3 10 3" xfId="27936"/>
    <cellStyle name="Normal 5 21 2 2 5 3 10 4" xfId="27937"/>
    <cellStyle name="Normal 5 21 2 2 5 3 11" xfId="27938"/>
    <cellStyle name="Normal 5 21 2 2 5 3 11 2" xfId="27939"/>
    <cellStyle name="Normal 5 21 2 2 5 3 12" xfId="27940"/>
    <cellStyle name="Normal 5 21 2 2 5 3 13" xfId="27941"/>
    <cellStyle name="Normal 5 21 2 2 5 3 14" xfId="27942"/>
    <cellStyle name="Normal 5 21 2 2 5 3 2" xfId="27943"/>
    <cellStyle name="Normal 5 21 2 2 5 3 2 10" xfId="27944"/>
    <cellStyle name="Normal 5 21 2 2 5 3 2 2" xfId="27945"/>
    <cellStyle name="Normal 5 21 2 2 5 3 2 2 2" xfId="27946"/>
    <cellStyle name="Normal 5 21 2 2 5 3 2 2 2 2" xfId="27947"/>
    <cellStyle name="Normal 5 21 2 2 5 3 2 2 2 2 2" xfId="27948"/>
    <cellStyle name="Normal 5 21 2 2 5 3 2 2 2 3" xfId="27949"/>
    <cellStyle name="Normal 5 21 2 2 5 3 2 2 2 4" xfId="27950"/>
    <cellStyle name="Normal 5 21 2 2 5 3 2 2 3" xfId="27951"/>
    <cellStyle name="Normal 5 21 2 2 5 3 2 2 3 2" xfId="27952"/>
    <cellStyle name="Normal 5 21 2 2 5 3 2 2 3 2 2" xfId="27953"/>
    <cellStyle name="Normal 5 21 2 2 5 3 2 2 3 3" xfId="27954"/>
    <cellStyle name="Normal 5 21 2 2 5 3 2 2 3 4" xfId="27955"/>
    <cellStyle name="Normal 5 21 2 2 5 3 2 2 4" xfId="27956"/>
    <cellStyle name="Normal 5 21 2 2 5 3 2 2 4 2" xfId="27957"/>
    <cellStyle name="Normal 5 21 2 2 5 3 2 2 5" xfId="27958"/>
    <cellStyle name="Normal 5 21 2 2 5 3 2 2 6" xfId="27959"/>
    <cellStyle name="Normal 5 21 2 2 5 3 2 2 7" xfId="27960"/>
    <cellStyle name="Normal 5 21 2 2 5 3 2 3" xfId="27961"/>
    <cellStyle name="Normal 5 21 2 2 5 3 2 3 2" xfId="27962"/>
    <cellStyle name="Normal 5 21 2 2 5 3 2 3 2 2" xfId="27963"/>
    <cellStyle name="Normal 5 21 2 2 5 3 2 3 3" xfId="27964"/>
    <cellStyle name="Normal 5 21 2 2 5 3 2 3 4" xfId="27965"/>
    <cellStyle name="Normal 5 21 2 2 5 3 2 4" xfId="27966"/>
    <cellStyle name="Normal 5 21 2 2 5 3 2 4 2" xfId="27967"/>
    <cellStyle name="Normal 5 21 2 2 5 3 2 4 2 2" xfId="27968"/>
    <cellStyle name="Normal 5 21 2 2 5 3 2 4 3" xfId="27969"/>
    <cellStyle name="Normal 5 21 2 2 5 3 2 4 4" xfId="27970"/>
    <cellStyle name="Normal 5 21 2 2 5 3 2 5" xfId="27971"/>
    <cellStyle name="Normal 5 21 2 2 5 3 2 5 2" xfId="27972"/>
    <cellStyle name="Normal 5 21 2 2 5 3 2 5 2 2" xfId="27973"/>
    <cellStyle name="Normal 5 21 2 2 5 3 2 5 3" xfId="27974"/>
    <cellStyle name="Normal 5 21 2 2 5 3 2 5 4" xfId="27975"/>
    <cellStyle name="Normal 5 21 2 2 5 3 2 6" xfId="27976"/>
    <cellStyle name="Normal 5 21 2 2 5 3 2 6 2" xfId="27977"/>
    <cellStyle name="Normal 5 21 2 2 5 3 2 6 2 2" xfId="27978"/>
    <cellStyle name="Normal 5 21 2 2 5 3 2 6 3" xfId="27979"/>
    <cellStyle name="Normal 5 21 2 2 5 3 2 6 4" xfId="27980"/>
    <cellStyle name="Normal 5 21 2 2 5 3 2 7" xfId="27981"/>
    <cellStyle name="Normal 5 21 2 2 5 3 2 7 2" xfId="27982"/>
    <cellStyle name="Normal 5 21 2 2 5 3 2 8" xfId="27983"/>
    <cellStyle name="Normal 5 21 2 2 5 3 2 9" xfId="27984"/>
    <cellStyle name="Normal 5 21 2 2 5 3 3" xfId="27985"/>
    <cellStyle name="Normal 5 21 2 2 5 3 3 2" xfId="27986"/>
    <cellStyle name="Normal 5 21 2 2 5 3 3 2 2" xfId="27987"/>
    <cellStyle name="Normal 5 21 2 2 5 3 3 2 2 2" xfId="27988"/>
    <cellStyle name="Normal 5 21 2 2 5 3 3 2 2 2 2" xfId="27989"/>
    <cellStyle name="Normal 5 21 2 2 5 3 3 2 2 3" xfId="27990"/>
    <cellStyle name="Normal 5 21 2 2 5 3 3 2 2 4" xfId="27991"/>
    <cellStyle name="Normal 5 21 2 2 5 3 3 2 3" xfId="27992"/>
    <cellStyle name="Normal 5 21 2 2 5 3 3 2 3 2" xfId="27993"/>
    <cellStyle name="Normal 5 21 2 2 5 3 3 2 3 2 2" xfId="27994"/>
    <cellStyle name="Normal 5 21 2 2 5 3 3 2 3 3" xfId="27995"/>
    <cellStyle name="Normal 5 21 2 2 5 3 3 2 3 4" xfId="27996"/>
    <cellStyle name="Normal 5 21 2 2 5 3 3 2 4" xfId="27997"/>
    <cellStyle name="Normal 5 21 2 2 5 3 3 2 4 2" xfId="27998"/>
    <cellStyle name="Normal 5 21 2 2 5 3 3 2 5" xfId="27999"/>
    <cellStyle name="Normal 5 21 2 2 5 3 3 2 6" xfId="28000"/>
    <cellStyle name="Normal 5 21 2 2 5 3 3 2 7" xfId="28001"/>
    <cellStyle name="Normal 5 21 2 2 5 3 3 3" xfId="28002"/>
    <cellStyle name="Normal 5 21 2 2 5 3 3 3 2" xfId="28003"/>
    <cellStyle name="Normal 5 21 2 2 5 3 3 3 2 2" xfId="28004"/>
    <cellStyle name="Normal 5 21 2 2 5 3 3 3 3" xfId="28005"/>
    <cellStyle name="Normal 5 21 2 2 5 3 3 3 4" xfId="28006"/>
    <cellStyle name="Normal 5 21 2 2 5 3 3 4" xfId="28007"/>
    <cellStyle name="Normal 5 21 2 2 5 3 3 4 2" xfId="28008"/>
    <cellStyle name="Normal 5 21 2 2 5 3 3 4 2 2" xfId="28009"/>
    <cellStyle name="Normal 5 21 2 2 5 3 3 4 3" xfId="28010"/>
    <cellStyle name="Normal 5 21 2 2 5 3 3 4 4" xfId="28011"/>
    <cellStyle name="Normal 5 21 2 2 5 3 3 5" xfId="28012"/>
    <cellStyle name="Normal 5 21 2 2 5 3 3 5 2" xfId="28013"/>
    <cellStyle name="Normal 5 21 2 2 5 3 3 6" xfId="28014"/>
    <cellStyle name="Normal 5 21 2 2 5 3 3 7" xfId="28015"/>
    <cellStyle name="Normal 5 21 2 2 5 3 3 8" xfId="28016"/>
    <cellStyle name="Normal 5 21 2 2 5 3 4" xfId="28017"/>
    <cellStyle name="Normal 5 21 2 2 5 3 4 2" xfId="28018"/>
    <cellStyle name="Normal 5 21 2 2 5 3 4 2 2" xfId="28019"/>
    <cellStyle name="Normal 5 21 2 2 5 3 4 2 2 2" xfId="28020"/>
    <cellStyle name="Normal 5 21 2 2 5 3 4 2 2 2 2" xfId="28021"/>
    <cellStyle name="Normal 5 21 2 2 5 3 4 2 2 3" xfId="28022"/>
    <cellStyle name="Normal 5 21 2 2 5 3 4 2 2 4" xfId="28023"/>
    <cellStyle name="Normal 5 21 2 2 5 3 4 2 3" xfId="28024"/>
    <cellStyle name="Normal 5 21 2 2 5 3 4 2 3 2" xfId="28025"/>
    <cellStyle name="Normal 5 21 2 2 5 3 4 2 3 2 2" xfId="28026"/>
    <cellStyle name="Normal 5 21 2 2 5 3 4 2 3 3" xfId="28027"/>
    <cellStyle name="Normal 5 21 2 2 5 3 4 2 3 4" xfId="28028"/>
    <cellStyle name="Normal 5 21 2 2 5 3 4 2 4" xfId="28029"/>
    <cellStyle name="Normal 5 21 2 2 5 3 4 2 4 2" xfId="28030"/>
    <cellStyle name="Normal 5 21 2 2 5 3 4 2 5" xfId="28031"/>
    <cellStyle name="Normal 5 21 2 2 5 3 4 2 6" xfId="28032"/>
    <cellStyle name="Normal 5 21 2 2 5 3 4 2 7" xfId="28033"/>
    <cellStyle name="Normal 5 21 2 2 5 3 4 3" xfId="28034"/>
    <cellStyle name="Normal 5 21 2 2 5 3 4 3 2" xfId="28035"/>
    <cellStyle name="Normal 5 21 2 2 5 3 4 3 2 2" xfId="28036"/>
    <cellStyle name="Normal 5 21 2 2 5 3 4 3 3" xfId="28037"/>
    <cellStyle name="Normal 5 21 2 2 5 3 4 3 4" xfId="28038"/>
    <cellStyle name="Normal 5 21 2 2 5 3 4 4" xfId="28039"/>
    <cellStyle name="Normal 5 21 2 2 5 3 4 4 2" xfId="28040"/>
    <cellStyle name="Normal 5 21 2 2 5 3 4 4 2 2" xfId="28041"/>
    <cellStyle name="Normal 5 21 2 2 5 3 4 4 3" xfId="28042"/>
    <cellStyle name="Normal 5 21 2 2 5 3 4 4 4" xfId="28043"/>
    <cellStyle name="Normal 5 21 2 2 5 3 4 5" xfId="28044"/>
    <cellStyle name="Normal 5 21 2 2 5 3 4 5 2" xfId="28045"/>
    <cellStyle name="Normal 5 21 2 2 5 3 4 6" xfId="28046"/>
    <cellStyle name="Normal 5 21 2 2 5 3 4 7" xfId="28047"/>
    <cellStyle name="Normal 5 21 2 2 5 3 4 8" xfId="28048"/>
    <cellStyle name="Normal 5 21 2 2 5 3 5" xfId="28049"/>
    <cellStyle name="Normal 5 21 2 2 5 3 5 2" xfId="28050"/>
    <cellStyle name="Normal 5 21 2 2 5 3 5 2 2" xfId="28051"/>
    <cellStyle name="Normal 5 21 2 2 5 3 5 2 2 2" xfId="28052"/>
    <cellStyle name="Normal 5 21 2 2 5 3 5 2 2 2 2" xfId="28053"/>
    <cellStyle name="Normal 5 21 2 2 5 3 5 2 2 3" xfId="28054"/>
    <cellStyle name="Normal 5 21 2 2 5 3 5 2 2 4" xfId="28055"/>
    <cellStyle name="Normal 5 21 2 2 5 3 5 2 3" xfId="28056"/>
    <cellStyle name="Normal 5 21 2 2 5 3 5 2 3 2" xfId="28057"/>
    <cellStyle name="Normal 5 21 2 2 5 3 5 2 4" xfId="28058"/>
    <cellStyle name="Normal 5 21 2 2 5 3 5 2 5" xfId="28059"/>
    <cellStyle name="Normal 5 21 2 2 5 3 5 2 6" xfId="28060"/>
    <cellStyle name="Normal 5 21 2 2 5 3 5 3" xfId="28061"/>
    <cellStyle name="Normal 5 21 2 2 5 3 5 3 2" xfId="28062"/>
    <cellStyle name="Normal 5 21 2 2 5 3 5 3 2 2" xfId="28063"/>
    <cellStyle name="Normal 5 21 2 2 5 3 5 3 3" xfId="28064"/>
    <cellStyle name="Normal 5 21 2 2 5 3 5 3 4" xfId="28065"/>
    <cellStyle name="Normal 5 21 2 2 5 3 5 4" xfId="28066"/>
    <cellStyle name="Normal 5 21 2 2 5 3 5 4 2" xfId="28067"/>
    <cellStyle name="Normal 5 21 2 2 5 3 5 4 2 2" xfId="28068"/>
    <cellStyle name="Normal 5 21 2 2 5 3 5 4 3" xfId="28069"/>
    <cellStyle name="Normal 5 21 2 2 5 3 5 4 4" xfId="28070"/>
    <cellStyle name="Normal 5 21 2 2 5 3 5 5" xfId="28071"/>
    <cellStyle name="Normal 5 21 2 2 5 3 5 5 2" xfId="28072"/>
    <cellStyle name="Normal 5 21 2 2 5 3 5 6" xfId="28073"/>
    <cellStyle name="Normal 5 21 2 2 5 3 5 7" xfId="28074"/>
    <cellStyle name="Normal 5 21 2 2 5 3 5 8" xfId="28075"/>
    <cellStyle name="Normal 5 21 2 2 5 3 6" xfId="28076"/>
    <cellStyle name="Normal 5 21 2 2 5 3 6 2" xfId="28077"/>
    <cellStyle name="Normal 5 21 2 2 5 3 6 2 2" xfId="28078"/>
    <cellStyle name="Normal 5 21 2 2 5 3 6 2 2 2" xfId="28079"/>
    <cellStyle name="Normal 5 21 2 2 5 3 6 2 2 2 2" xfId="28080"/>
    <cellStyle name="Normal 5 21 2 2 5 3 6 2 2 3" xfId="28081"/>
    <cellStyle name="Normal 5 21 2 2 5 3 6 2 2 4" xfId="28082"/>
    <cellStyle name="Normal 5 21 2 2 5 3 6 2 3" xfId="28083"/>
    <cellStyle name="Normal 5 21 2 2 5 3 6 2 3 2" xfId="28084"/>
    <cellStyle name="Normal 5 21 2 2 5 3 6 2 4" xfId="28085"/>
    <cellStyle name="Normal 5 21 2 2 5 3 6 2 5" xfId="28086"/>
    <cellStyle name="Normal 5 21 2 2 5 3 6 2 6" xfId="28087"/>
    <cellStyle name="Normal 5 21 2 2 5 3 6 3" xfId="28088"/>
    <cellStyle name="Normal 5 21 2 2 5 3 6 3 2" xfId="28089"/>
    <cellStyle name="Normal 5 21 2 2 5 3 6 3 2 2" xfId="28090"/>
    <cellStyle name="Normal 5 21 2 2 5 3 6 3 3" xfId="28091"/>
    <cellStyle name="Normal 5 21 2 2 5 3 6 3 4" xfId="28092"/>
    <cellStyle name="Normal 5 21 2 2 5 3 6 4" xfId="28093"/>
    <cellStyle name="Normal 5 21 2 2 5 3 6 4 2" xfId="28094"/>
    <cellStyle name="Normal 5 21 2 2 5 3 6 4 2 2" xfId="28095"/>
    <cellStyle name="Normal 5 21 2 2 5 3 6 4 3" xfId="28096"/>
    <cellStyle name="Normal 5 21 2 2 5 3 6 4 4" xfId="28097"/>
    <cellStyle name="Normal 5 21 2 2 5 3 6 5" xfId="28098"/>
    <cellStyle name="Normal 5 21 2 2 5 3 6 5 2" xfId="28099"/>
    <cellStyle name="Normal 5 21 2 2 5 3 6 6" xfId="28100"/>
    <cellStyle name="Normal 5 21 2 2 5 3 6 7" xfId="28101"/>
    <cellStyle name="Normal 5 21 2 2 5 3 6 8" xfId="28102"/>
    <cellStyle name="Normal 5 21 2 2 5 3 7" xfId="28103"/>
    <cellStyle name="Normal 5 21 2 2 5 3 7 2" xfId="28104"/>
    <cellStyle name="Normal 5 21 2 2 5 3 7 2 2" xfId="28105"/>
    <cellStyle name="Normal 5 21 2 2 5 3 7 2 2 2" xfId="28106"/>
    <cellStyle name="Normal 5 21 2 2 5 3 7 2 3" xfId="28107"/>
    <cellStyle name="Normal 5 21 2 2 5 3 7 2 4" xfId="28108"/>
    <cellStyle name="Normal 5 21 2 2 5 3 7 3" xfId="28109"/>
    <cellStyle name="Normal 5 21 2 2 5 3 7 3 2" xfId="28110"/>
    <cellStyle name="Normal 5 21 2 2 5 3 7 4" xfId="28111"/>
    <cellStyle name="Normal 5 21 2 2 5 3 7 5" xfId="28112"/>
    <cellStyle name="Normal 5 21 2 2 5 3 7 6" xfId="28113"/>
    <cellStyle name="Normal 5 21 2 2 5 3 8" xfId="28114"/>
    <cellStyle name="Normal 5 21 2 2 5 3 8 2" xfId="28115"/>
    <cellStyle name="Normal 5 21 2 2 5 3 8 2 2" xfId="28116"/>
    <cellStyle name="Normal 5 21 2 2 5 3 8 2 2 2" xfId="28117"/>
    <cellStyle name="Normal 5 21 2 2 5 3 8 2 3" xfId="28118"/>
    <cellStyle name="Normal 5 21 2 2 5 3 8 2 4" xfId="28119"/>
    <cellStyle name="Normal 5 21 2 2 5 3 8 3" xfId="28120"/>
    <cellStyle name="Normal 5 21 2 2 5 3 8 3 2" xfId="28121"/>
    <cellStyle name="Normal 5 21 2 2 5 3 8 4" xfId="28122"/>
    <cellStyle name="Normal 5 21 2 2 5 3 8 5" xfId="28123"/>
    <cellStyle name="Normal 5 21 2 2 5 3 8 6" xfId="28124"/>
    <cellStyle name="Normal 5 21 2 2 5 3 9" xfId="28125"/>
    <cellStyle name="Normal 5 21 2 2 5 3 9 2" xfId="28126"/>
    <cellStyle name="Normal 5 21 2 2 5 3 9 2 2" xfId="28127"/>
    <cellStyle name="Normal 5 21 2 2 5 3 9 3" xfId="28128"/>
    <cellStyle name="Normal 5 21 2 2 5 3 9 4" xfId="28129"/>
    <cellStyle name="Normal 5 21 2 2 5 3 9 5" xfId="28130"/>
    <cellStyle name="Normal 5 21 2 2 5 4" xfId="28131"/>
    <cellStyle name="Normal 5 21 2 2 5 4 10" xfId="28132"/>
    <cellStyle name="Normal 5 21 2 2 5 4 10 2" xfId="28133"/>
    <cellStyle name="Normal 5 21 2 2 5 4 11" xfId="28134"/>
    <cellStyle name="Normal 5 21 2 2 5 4 12" xfId="28135"/>
    <cellStyle name="Normal 5 21 2 2 5 4 13" xfId="28136"/>
    <cellStyle name="Normal 5 21 2 2 5 4 2" xfId="28137"/>
    <cellStyle name="Normal 5 21 2 2 5 4 2 2" xfId="28138"/>
    <cellStyle name="Normal 5 21 2 2 5 4 2 2 2" xfId="28139"/>
    <cellStyle name="Normal 5 21 2 2 5 4 2 2 2 2" xfId="28140"/>
    <cellStyle name="Normal 5 21 2 2 5 4 2 2 2 2 2" xfId="28141"/>
    <cellStyle name="Normal 5 21 2 2 5 4 2 2 2 3" xfId="28142"/>
    <cellStyle name="Normal 5 21 2 2 5 4 2 2 2 4" xfId="28143"/>
    <cellStyle name="Normal 5 21 2 2 5 4 2 2 3" xfId="28144"/>
    <cellStyle name="Normal 5 21 2 2 5 4 2 2 3 2" xfId="28145"/>
    <cellStyle name="Normal 5 21 2 2 5 4 2 2 3 2 2" xfId="28146"/>
    <cellStyle name="Normal 5 21 2 2 5 4 2 2 3 3" xfId="28147"/>
    <cellStyle name="Normal 5 21 2 2 5 4 2 2 3 4" xfId="28148"/>
    <cellStyle name="Normal 5 21 2 2 5 4 2 2 4" xfId="28149"/>
    <cellStyle name="Normal 5 21 2 2 5 4 2 2 4 2" xfId="28150"/>
    <cellStyle name="Normal 5 21 2 2 5 4 2 2 5" xfId="28151"/>
    <cellStyle name="Normal 5 21 2 2 5 4 2 2 6" xfId="28152"/>
    <cellStyle name="Normal 5 21 2 2 5 4 2 2 7" xfId="28153"/>
    <cellStyle name="Normal 5 21 2 2 5 4 2 3" xfId="28154"/>
    <cellStyle name="Normal 5 21 2 2 5 4 2 3 2" xfId="28155"/>
    <cellStyle name="Normal 5 21 2 2 5 4 2 3 2 2" xfId="28156"/>
    <cellStyle name="Normal 5 21 2 2 5 4 2 3 3" xfId="28157"/>
    <cellStyle name="Normal 5 21 2 2 5 4 2 3 4" xfId="28158"/>
    <cellStyle name="Normal 5 21 2 2 5 4 2 4" xfId="28159"/>
    <cellStyle name="Normal 5 21 2 2 5 4 2 4 2" xfId="28160"/>
    <cellStyle name="Normal 5 21 2 2 5 4 2 4 2 2" xfId="28161"/>
    <cellStyle name="Normal 5 21 2 2 5 4 2 4 3" xfId="28162"/>
    <cellStyle name="Normal 5 21 2 2 5 4 2 4 4" xfId="28163"/>
    <cellStyle name="Normal 5 21 2 2 5 4 2 5" xfId="28164"/>
    <cellStyle name="Normal 5 21 2 2 5 4 2 5 2" xfId="28165"/>
    <cellStyle name="Normal 5 21 2 2 5 4 2 6" xfId="28166"/>
    <cellStyle name="Normal 5 21 2 2 5 4 2 7" xfId="28167"/>
    <cellStyle name="Normal 5 21 2 2 5 4 2 8" xfId="28168"/>
    <cellStyle name="Normal 5 21 2 2 5 4 3" xfId="28169"/>
    <cellStyle name="Normal 5 21 2 2 5 4 3 2" xfId="28170"/>
    <cellStyle name="Normal 5 21 2 2 5 4 3 2 2" xfId="28171"/>
    <cellStyle name="Normal 5 21 2 2 5 4 3 2 2 2" xfId="28172"/>
    <cellStyle name="Normal 5 21 2 2 5 4 3 2 2 2 2" xfId="28173"/>
    <cellStyle name="Normal 5 21 2 2 5 4 3 2 2 3" xfId="28174"/>
    <cellStyle name="Normal 5 21 2 2 5 4 3 2 2 4" xfId="28175"/>
    <cellStyle name="Normal 5 21 2 2 5 4 3 2 3" xfId="28176"/>
    <cellStyle name="Normal 5 21 2 2 5 4 3 2 3 2" xfId="28177"/>
    <cellStyle name="Normal 5 21 2 2 5 4 3 2 3 2 2" xfId="28178"/>
    <cellStyle name="Normal 5 21 2 2 5 4 3 2 3 3" xfId="28179"/>
    <cellStyle name="Normal 5 21 2 2 5 4 3 2 3 4" xfId="28180"/>
    <cellStyle name="Normal 5 21 2 2 5 4 3 2 4" xfId="28181"/>
    <cellStyle name="Normal 5 21 2 2 5 4 3 2 4 2" xfId="28182"/>
    <cellStyle name="Normal 5 21 2 2 5 4 3 2 5" xfId="28183"/>
    <cellStyle name="Normal 5 21 2 2 5 4 3 2 6" xfId="28184"/>
    <cellStyle name="Normal 5 21 2 2 5 4 3 2 7" xfId="28185"/>
    <cellStyle name="Normal 5 21 2 2 5 4 3 3" xfId="28186"/>
    <cellStyle name="Normal 5 21 2 2 5 4 3 3 2" xfId="28187"/>
    <cellStyle name="Normal 5 21 2 2 5 4 3 3 2 2" xfId="28188"/>
    <cellStyle name="Normal 5 21 2 2 5 4 3 3 3" xfId="28189"/>
    <cellStyle name="Normal 5 21 2 2 5 4 3 3 4" xfId="28190"/>
    <cellStyle name="Normal 5 21 2 2 5 4 3 4" xfId="28191"/>
    <cellStyle name="Normal 5 21 2 2 5 4 3 4 2" xfId="28192"/>
    <cellStyle name="Normal 5 21 2 2 5 4 3 4 2 2" xfId="28193"/>
    <cellStyle name="Normal 5 21 2 2 5 4 3 4 3" xfId="28194"/>
    <cellStyle name="Normal 5 21 2 2 5 4 3 4 4" xfId="28195"/>
    <cellStyle name="Normal 5 21 2 2 5 4 3 5" xfId="28196"/>
    <cellStyle name="Normal 5 21 2 2 5 4 3 5 2" xfId="28197"/>
    <cellStyle name="Normal 5 21 2 2 5 4 3 6" xfId="28198"/>
    <cellStyle name="Normal 5 21 2 2 5 4 3 7" xfId="28199"/>
    <cellStyle name="Normal 5 21 2 2 5 4 3 8" xfId="28200"/>
    <cellStyle name="Normal 5 21 2 2 5 4 4" xfId="28201"/>
    <cellStyle name="Normal 5 21 2 2 5 4 4 2" xfId="28202"/>
    <cellStyle name="Normal 5 21 2 2 5 4 4 2 2" xfId="28203"/>
    <cellStyle name="Normal 5 21 2 2 5 4 4 2 2 2" xfId="28204"/>
    <cellStyle name="Normal 5 21 2 2 5 4 4 2 2 2 2" xfId="28205"/>
    <cellStyle name="Normal 5 21 2 2 5 4 4 2 2 3" xfId="28206"/>
    <cellStyle name="Normal 5 21 2 2 5 4 4 2 2 4" xfId="28207"/>
    <cellStyle name="Normal 5 21 2 2 5 4 4 2 3" xfId="28208"/>
    <cellStyle name="Normal 5 21 2 2 5 4 4 2 3 2" xfId="28209"/>
    <cellStyle name="Normal 5 21 2 2 5 4 4 2 4" xfId="28210"/>
    <cellStyle name="Normal 5 21 2 2 5 4 4 2 5" xfId="28211"/>
    <cellStyle name="Normal 5 21 2 2 5 4 4 2 6" xfId="28212"/>
    <cellStyle name="Normal 5 21 2 2 5 4 4 3" xfId="28213"/>
    <cellStyle name="Normal 5 21 2 2 5 4 4 3 2" xfId="28214"/>
    <cellStyle name="Normal 5 21 2 2 5 4 4 3 2 2" xfId="28215"/>
    <cellStyle name="Normal 5 21 2 2 5 4 4 3 3" xfId="28216"/>
    <cellStyle name="Normal 5 21 2 2 5 4 4 3 4" xfId="28217"/>
    <cellStyle name="Normal 5 21 2 2 5 4 4 4" xfId="28218"/>
    <cellStyle name="Normal 5 21 2 2 5 4 4 4 2" xfId="28219"/>
    <cellStyle name="Normal 5 21 2 2 5 4 4 4 2 2" xfId="28220"/>
    <cellStyle name="Normal 5 21 2 2 5 4 4 4 3" xfId="28221"/>
    <cellStyle name="Normal 5 21 2 2 5 4 4 4 4" xfId="28222"/>
    <cellStyle name="Normal 5 21 2 2 5 4 4 5" xfId="28223"/>
    <cellStyle name="Normal 5 21 2 2 5 4 4 5 2" xfId="28224"/>
    <cellStyle name="Normal 5 21 2 2 5 4 4 6" xfId="28225"/>
    <cellStyle name="Normal 5 21 2 2 5 4 4 7" xfId="28226"/>
    <cellStyle name="Normal 5 21 2 2 5 4 4 8" xfId="28227"/>
    <cellStyle name="Normal 5 21 2 2 5 4 5" xfId="28228"/>
    <cellStyle name="Normal 5 21 2 2 5 4 5 2" xfId="28229"/>
    <cellStyle name="Normal 5 21 2 2 5 4 5 2 2" xfId="28230"/>
    <cellStyle name="Normal 5 21 2 2 5 4 5 2 2 2" xfId="28231"/>
    <cellStyle name="Normal 5 21 2 2 5 4 5 2 2 2 2" xfId="28232"/>
    <cellStyle name="Normal 5 21 2 2 5 4 5 2 2 3" xfId="28233"/>
    <cellStyle name="Normal 5 21 2 2 5 4 5 2 2 4" xfId="28234"/>
    <cellStyle name="Normal 5 21 2 2 5 4 5 2 3" xfId="28235"/>
    <cellStyle name="Normal 5 21 2 2 5 4 5 2 3 2" xfId="28236"/>
    <cellStyle name="Normal 5 21 2 2 5 4 5 2 4" xfId="28237"/>
    <cellStyle name="Normal 5 21 2 2 5 4 5 2 5" xfId="28238"/>
    <cellStyle name="Normal 5 21 2 2 5 4 5 2 6" xfId="28239"/>
    <cellStyle name="Normal 5 21 2 2 5 4 5 3" xfId="28240"/>
    <cellStyle name="Normal 5 21 2 2 5 4 5 3 2" xfId="28241"/>
    <cellStyle name="Normal 5 21 2 2 5 4 5 3 2 2" xfId="28242"/>
    <cellStyle name="Normal 5 21 2 2 5 4 5 3 3" xfId="28243"/>
    <cellStyle name="Normal 5 21 2 2 5 4 5 3 4" xfId="28244"/>
    <cellStyle name="Normal 5 21 2 2 5 4 5 4" xfId="28245"/>
    <cellStyle name="Normal 5 21 2 2 5 4 5 4 2" xfId="28246"/>
    <cellStyle name="Normal 5 21 2 2 5 4 5 4 2 2" xfId="28247"/>
    <cellStyle name="Normal 5 21 2 2 5 4 5 4 3" xfId="28248"/>
    <cellStyle name="Normal 5 21 2 2 5 4 5 4 4" xfId="28249"/>
    <cellStyle name="Normal 5 21 2 2 5 4 5 5" xfId="28250"/>
    <cellStyle name="Normal 5 21 2 2 5 4 5 5 2" xfId="28251"/>
    <cellStyle name="Normal 5 21 2 2 5 4 5 6" xfId="28252"/>
    <cellStyle name="Normal 5 21 2 2 5 4 5 7" xfId="28253"/>
    <cellStyle name="Normal 5 21 2 2 5 4 5 8" xfId="28254"/>
    <cellStyle name="Normal 5 21 2 2 5 4 6" xfId="28255"/>
    <cellStyle name="Normal 5 21 2 2 5 4 6 2" xfId="28256"/>
    <cellStyle name="Normal 5 21 2 2 5 4 6 2 2" xfId="28257"/>
    <cellStyle name="Normal 5 21 2 2 5 4 6 2 2 2" xfId="28258"/>
    <cellStyle name="Normal 5 21 2 2 5 4 6 2 3" xfId="28259"/>
    <cellStyle name="Normal 5 21 2 2 5 4 6 2 4" xfId="28260"/>
    <cellStyle name="Normal 5 21 2 2 5 4 6 3" xfId="28261"/>
    <cellStyle name="Normal 5 21 2 2 5 4 6 3 2" xfId="28262"/>
    <cellStyle name="Normal 5 21 2 2 5 4 6 4" xfId="28263"/>
    <cellStyle name="Normal 5 21 2 2 5 4 6 5" xfId="28264"/>
    <cellStyle name="Normal 5 21 2 2 5 4 6 6" xfId="28265"/>
    <cellStyle name="Normal 5 21 2 2 5 4 7" xfId="28266"/>
    <cellStyle name="Normal 5 21 2 2 5 4 7 2" xfId="28267"/>
    <cellStyle name="Normal 5 21 2 2 5 4 7 2 2" xfId="28268"/>
    <cellStyle name="Normal 5 21 2 2 5 4 7 2 2 2" xfId="28269"/>
    <cellStyle name="Normal 5 21 2 2 5 4 7 2 3" xfId="28270"/>
    <cellStyle name="Normal 5 21 2 2 5 4 7 2 4" xfId="28271"/>
    <cellStyle name="Normal 5 21 2 2 5 4 7 3" xfId="28272"/>
    <cellStyle name="Normal 5 21 2 2 5 4 7 3 2" xfId="28273"/>
    <cellStyle name="Normal 5 21 2 2 5 4 7 4" xfId="28274"/>
    <cellStyle name="Normal 5 21 2 2 5 4 7 5" xfId="28275"/>
    <cellStyle name="Normal 5 21 2 2 5 4 7 6" xfId="28276"/>
    <cellStyle name="Normal 5 21 2 2 5 4 8" xfId="28277"/>
    <cellStyle name="Normal 5 21 2 2 5 4 8 2" xfId="28278"/>
    <cellStyle name="Normal 5 21 2 2 5 4 8 2 2" xfId="28279"/>
    <cellStyle name="Normal 5 21 2 2 5 4 8 3" xfId="28280"/>
    <cellStyle name="Normal 5 21 2 2 5 4 8 4" xfId="28281"/>
    <cellStyle name="Normal 5 21 2 2 5 4 8 5" xfId="28282"/>
    <cellStyle name="Normal 5 21 2 2 5 4 9" xfId="28283"/>
    <cellStyle name="Normal 5 21 2 2 5 4 9 2" xfId="28284"/>
    <cellStyle name="Normal 5 21 2 2 5 4 9 2 2" xfId="28285"/>
    <cellStyle name="Normal 5 21 2 2 5 4 9 3" xfId="28286"/>
    <cellStyle name="Normal 5 21 2 2 5 4 9 4" xfId="28287"/>
    <cellStyle name="Normal 5 21 2 2 5 5" xfId="28288"/>
    <cellStyle name="Normal 5 21 2 2 5 5 2" xfId="28289"/>
    <cellStyle name="Normal 5 21 2 2 5 5 2 2" xfId="28290"/>
    <cellStyle name="Normal 5 21 2 2 5 5 2 2 2" xfId="28291"/>
    <cellStyle name="Normal 5 21 2 2 5 5 2 2 2 2" xfId="28292"/>
    <cellStyle name="Normal 5 21 2 2 5 5 2 2 3" xfId="28293"/>
    <cellStyle name="Normal 5 21 2 2 5 5 2 2 4" xfId="28294"/>
    <cellStyle name="Normal 5 21 2 2 5 5 2 3" xfId="28295"/>
    <cellStyle name="Normal 5 21 2 2 5 5 2 3 2" xfId="28296"/>
    <cellStyle name="Normal 5 21 2 2 5 5 2 3 2 2" xfId="28297"/>
    <cellStyle name="Normal 5 21 2 2 5 5 2 3 3" xfId="28298"/>
    <cellStyle name="Normal 5 21 2 2 5 5 2 3 4" xfId="28299"/>
    <cellStyle name="Normal 5 21 2 2 5 5 2 4" xfId="28300"/>
    <cellStyle name="Normal 5 21 2 2 5 5 2 4 2" xfId="28301"/>
    <cellStyle name="Normal 5 21 2 2 5 5 2 5" xfId="28302"/>
    <cellStyle name="Normal 5 21 2 2 5 5 2 6" xfId="28303"/>
    <cellStyle name="Normal 5 21 2 2 5 5 2 7" xfId="28304"/>
    <cellStyle name="Normal 5 21 2 2 5 5 3" xfId="28305"/>
    <cellStyle name="Normal 5 21 2 2 5 5 3 2" xfId="28306"/>
    <cellStyle name="Normal 5 21 2 2 5 5 3 2 2" xfId="28307"/>
    <cellStyle name="Normal 5 21 2 2 5 5 3 3" xfId="28308"/>
    <cellStyle name="Normal 5 21 2 2 5 5 3 4" xfId="28309"/>
    <cellStyle name="Normal 5 21 2 2 5 5 4" xfId="28310"/>
    <cellStyle name="Normal 5 21 2 2 5 5 4 2" xfId="28311"/>
    <cellStyle name="Normal 5 21 2 2 5 5 4 2 2" xfId="28312"/>
    <cellStyle name="Normal 5 21 2 2 5 5 4 3" xfId="28313"/>
    <cellStyle name="Normal 5 21 2 2 5 5 4 4" xfId="28314"/>
    <cellStyle name="Normal 5 21 2 2 5 5 5" xfId="28315"/>
    <cellStyle name="Normal 5 21 2 2 5 5 5 2" xfId="28316"/>
    <cellStyle name="Normal 5 21 2 2 5 5 6" xfId="28317"/>
    <cellStyle name="Normal 5 21 2 2 5 5 7" xfId="28318"/>
    <cellStyle name="Normal 5 21 2 2 5 5 8" xfId="28319"/>
    <cellStyle name="Normal 5 21 2 2 5 6" xfId="28320"/>
    <cellStyle name="Normal 5 21 2 2 5 6 2" xfId="28321"/>
    <cellStyle name="Normal 5 21 2 2 5 6 2 2" xfId="28322"/>
    <cellStyle name="Normal 5 21 2 2 5 6 2 2 2" xfId="28323"/>
    <cellStyle name="Normal 5 21 2 2 5 6 2 2 2 2" xfId="28324"/>
    <cellStyle name="Normal 5 21 2 2 5 6 2 2 3" xfId="28325"/>
    <cellStyle name="Normal 5 21 2 2 5 6 2 2 4" xfId="28326"/>
    <cellStyle name="Normal 5 21 2 2 5 6 2 3" xfId="28327"/>
    <cellStyle name="Normal 5 21 2 2 5 6 2 3 2" xfId="28328"/>
    <cellStyle name="Normal 5 21 2 2 5 6 2 3 2 2" xfId="28329"/>
    <cellStyle name="Normal 5 21 2 2 5 6 2 3 3" xfId="28330"/>
    <cellStyle name="Normal 5 21 2 2 5 6 2 3 4" xfId="28331"/>
    <cellStyle name="Normal 5 21 2 2 5 6 2 4" xfId="28332"/>
    <cellStyle name="Normal 5 21 2 2 5 6 2 4 2" xfId="28333"/>
    <cellStyle name="Normal 5 21 2 2 5 6 2 5" xfId="28334"/>
    <cellStyle name="Normal 5 21 2 2 5 6 2 6" xfId="28335"/>
    <cellStyle name="Normal 5 21 2 2 5 6 2 7" xfId="28336"/>
    <cellStyle name="Normal 5 21 2 2 5 6 3" xfId="28337"/>
    <cellStyle name="Normal 5 21 2 2 5 6 3 2" xfId="28338"/>
    <cellStyle name="Normal 5 21 2 2 5 6 3 2 2" xfId="28339"/>
    <cellStyle name="Normal 5 21 2 2 5 6 3 3" xfId="28340"/>
    <cellStyle name="Normal 5 21 2 2 5 6 3 4" xfId="28341"/>
    <cellStyle name="Normal 5 21 2 2 5 6 4" xfId="28342"/>
    <cellStyle name="Normal 5 21 2 2 5 6 4 2" xfId="28343"/>
    <cellStyle name="Normal 5 21 2 2 5 6 4 2 2" xfId="28344"/>
    <cellStyle name="Normal 5 21 2 2 5 6 4 3" xfId="28345"/>
    <cellStyle name="Normal 5 21 2 2 5 6 4 4" xfId="28346"/>
    <cellStyle name="Normal 5 21 2 2 5 6 5" xfId="28347"/>
    <cellStyle name="Normal 5 21 2 2 5 6 5 2" xfId="28348"/>
    <cellStyle name="Normal 5 21 2 2 5 6 6" xfId="28349"/>
    <cellStyle name="Normal 5 21 2 2 5 6 7" xfId="28350"/>
    <cellStyle name="Normal 5 21 2 2 5 6 8" xfId="28351"/>
    <cellStyle name="Normal 5 21 2 2 5 7" xfId="28352"/>
    <cellStyle name="Normal 5 21 2 2 5 7 2" xfId="28353"/>
    <cellStyle name="Normal 5 21 2 2 5 7 2 2" xfId="28354"/>
    <cellStyle name="Normal 5 21 2 2 5 7 2 2 2" xfId="28355"/>
    <cellStyle name="Normal 5 21 2 2 5 7 2 2 2 2" xfId="28356"/>
    <cellStyle name="Normal 5 21 2 2 5 7 2 2 3" xfId="28357"/>
    <cellStyle name="Normal 5 21 2 2 5 7 2 2 4" xfId="28358"/>
    <cellStyle name="Normal 5 21 2 2 5 7 2 3" xfId="28359"/>
    <cellStyle name="Normal 5 21 2 2 5 7 2 3 2" xfId="28360"/>
    <cellStyle name="Normal 5 21 2 2 5 7 2 4" xfId="28361"/>
    <cellStyle name="Normal 5 21 2 2 5 7 2 5" xfId="28362"/>
    <cellStyle name="Normal 5 21 2 2 5 7 2 6" xfId="28363"/>
    <cellStyle name="Normal 5 21 2 2 5 7 3" xfId="28364"/>
    <cellStyle name="Normal 5 21 2 2 5 7 3 2" xfId="28365"/>
    <cellStyle name="Normal 5 21 2 2 5 7 3 2 2" xfId="28366"/>
    <cellStyle name="Normal 5 21 2 2 5 7 3 3" xfId="28367"/>
    <cellStyle name="Normal 5 21 2 2 5 7 3 4" xfId="28368"/>
    <cellStyle name="Normal 5 21 2 2 5 7 4" xfId="28369"/>
    <cellStyle name="Normal 5 21 2 2 5 7 4 2" xfId="28370"/>
    <cellStyle name="Normal 5 21 2 2 5 7 4 2 2" xfId="28371"/>
    <cellStyle name="Normal 5 21 2 2 5 7 4 3" xfId="28372"/>
    <cellStyle name="Normal 5 21 2 2 5 7 4 4" xfId="28373"/>
    <cellStyle name="Normal 5 21 2 2 5 7 5" xfId="28374"/>
    <cellStyle name="Normal 5 21 2 2 5 7 5 2" xfId="28375"/>
    <cellStyle name="Normal 5 21 2 2 5 7 6" xfId="28376"/>
    <cellStyle name="Normal 5 21 2 2 5 7 7" xfId="28377"/>
    <cellStyle name="Normal 5 21 2 2 5 7 8" xfId="28378"/>
    <cellStyle name="Normal 5 21 2 2 5 8" xfId="28379"/>
    <cellStyle name="Normal 5 21 2 2 5 8 2" xfId="28380"/>
    <cellStyle name="Normal 5 21 2 2 5 8 2 2" xfId="28381"/>
    <cellStyle name="Normal 5 21 2 2 5 8 2 2 2" xfId="28382"/>
    <cellStyle name="Normal 5 21 2 2 5 8 2 2 2 2" xfId="28383"/>
    <cellStyle name="Normal 5 21 2 2 5 8 2 2 3" xfId="28384"/>
    <cellStyle name="Normal 5 21 2 2 5 8 2 2 4" xfId="28385"/>
    <cellStyle name="Normal 5 21 2 2 5 8 2 3" xfId="28386"/>
    <cellStyle name="Normal 5 21 2 2 5 8 2 3 2" xfId="28387"/>
    <cellStyle name="Normal 5 21 2 2 5 8 2 4" xfId="28388"/>
    <cellStyle name="Normal 5 21 2 2 5 8 2 5" xfId="28389"/>
    <cellStyle name="Normal 5 21 2 2 5 8 2 6" xfId="28390"/>
    <cellStyle name="Normal 5 21 2 2 5 8 3" xfId="28391"/>
    <cellStyle name="Normal 5 21 2 2 5 8 3 2" xfId="28392"/>
    <cellStyle name="Normal 5 21 2 2 5 8 3 2 2" xfId="28393"/>
    <cellStyle name="Normal 5 21 2 2 5 8 3 3" xfId="28394"/>
    <cellStyle name="Normal 5 21 2 2 5 8 3 4" xfId="28395"/>
    <cellStyle name="Normal 5 21 2 2 5 8 4" xfId="28396"/>
    <cellStyle name="Normal 5 21 2 2 5 8 4 2" xfId="28397"/>
    <cellStyle name="Normal 5 21 2 2 5 8 4 2 2" xfId="28398"/>
    <cellStyle name="Normal 5 21 2 2 5 8 4 3" xfId="28399"/>
    <cellStyle name="Normal 5 21 2 2 5 8 4 4" xfId="28400"/>
    <cellStyle name="Normal 5 21 2 2 5 8 5" xfId="28401"/>
    <cellStyle name="Normal 5 21 2 2 5 8 5 2" xfId="28402"/>
    <cellStyle name="Normal 5 21 2 2 5 8 6" xfId="28403"/>
    <cellStyle name="Normal 5 21 2 2 5 8 7" xfId="28404"/>
    <cellStyle name="Normal 5 21 2 2 5 8 8" xfId="28405"/>
    <cellStyle name="Normal 5 21 2 2 5 9" xfId="28406"/>
    <cellStyle name="Normal 5 21 2 2 5 9 2" xfId="28407"/>
    <cellStyle name="Normal 5 21 2 2 5 9 2 2" xfId="28408"/>
    <cellStyle name="Normal 5 21 2 2 5 9 2 2 2" xfId="28409"/>
    <cellStyle name="Normal 5 21 2 2 5 9 2 3" xfId="28410"/>
    <cellStyle name="Normal 5 21 2 2 5 9 2 4" xfId="28411"/>
    <cellStyle name="Normal 5 21 2 2 5 9 3" xfId="28412"/>
    <cellStyle name="Normal 5 21 2 2 5 9 3 2" xfId="28413"/>
    <cellStyle name="Normal 5 21 2 2 5 9 4" xfId="28414"/>
    <cellStyle name="Normal 5 21 2 2 5 9 5" xfId="28415"/>
    <cellStyle name="Normal 5 21 2 2 5 9 6" xfId="28416"/>
    <cellStyle name="Normal 5 21 2 2 6" xfId="28417"/>
    <cellStyle name="Normal 5 21 2 2 6 10" xfId="28418"/>
    <cellStyle name="Normal 5 21 2 2 6 10 2" xfId="28419"/>
    <cellStyle name="Normal 5 21 2 2 6 10 2 2" xfId="28420"/>
    <cellStyle name="Normal 5 21 2 2 6 10 3" xfId="28421"/>
    <cellStyle name="Normal 5 21 2 2 6 10 4" xfId="28422"/>
    <cellStyle name="Normal 5 21 2 2 6 11" xfId="28423"/>
    <cellStyle name="Normal 5 21 2 2 6 11 2" xfId="28424"/>
    <cellStyle name="Normal 5 21 2 2 6 12" xfId="28425"/>
    <cellStyle name="Normal 5 21 2 2 6 13" xfId="28426"/>
    <cellStyle name="Normal 5 21 2 2 6 14" xfId="28427"/>
    <cellStyle name="Normal 5 21 2 2 6 2" xfId="28428"/>
    <cellStyle name="Normal 5 21 2 2 6 2 10" xfId="28429"/>
    <cellStyle name="Normal 5 21 2 2 6 2 2" xfId="28430"/>
    <cellStyle name="Normal 5 21 2 2 6 2 2 2" xfId="28431"/>
    <cellStyle name="Normal 5 21 2 2 6 2 2 2 2" xfId="28432"/>
    <cellStyle name="Normal 5 21 2 2 6 2 2 2 2 2" xfId="28433"/>
    <cellStyle name="Normal 5 21 2 2 6 2 2 2 3" xfId="28434"/>
    <cellStyle name="Normal 5 21 2 2 6 2 2 2 4" xfId="28435"/>
    <cellStyle name="Normal 5 21 2 2 6 2 2 3" xfId="28436"/>
    <cellStyle name="Normal 5 21 2 2 6 2 2 3 2" xfId="28437"/>
    <cellStyle name="Normal 5 21 2 2 6 2 2 3 2 2" xfId="28438"/>
    <cellStyle name="Normal 5 21 2 2 6 2 2 3 3" xfId="28439"/>
    <cellStyle name="Normal 5 21 2 2 6 2 2 3 4" xfId="28440"/>
    <cellStyle name="Normal 5 21 2 2 6 2 2 4" xfId="28441"/>
    <cellStyle name="Normal 5 21 2 2 6 2 2 4 2" xfId="28442"/>
    <cellStyle name="Normal 5 21 2 2 6 2 2 5" xfId="28443"/>
    <cellStyle name="Normal 5 21 2 2 6 2 2 6" xfId="28444"/>
    <cellStyle name="Normal 5 21 2 2 6 2 2 7" xfId="28445"/>
    <cellStyle name="Normal 5 21 2 2 6 2 3" xfId="28446"/>
    <cellStyle name="Normal 5 21 2 2 6 2 3 2" xfId="28447"/>
    <cellStyle name="Normal 5 21 2 2 6 2 3 2 2" xfId="28448"/>
    <cellStyle name="Normal 5 21 2 2 6 2 3 3" xfId="28449"/>
    <cellStyle name="Normal 5 21 2 2 6 2 3 4" xfId="28450"/>
    <cellStyle name="Normal 5 21 2 2 6 2 4" xfId="28451"/>
    <cellStyle name="Normal 5 21 2 2 6 2 4 2" xfId="28452"/>
    <cellStyle name="Normal 5 21 2 2 6 2 4 2 2" xfId="28453"/>
    <cellStyle name="Normal 5 21 2 2 6 2 4 3" xfId="28454"/>
    <cellStyle name="Normal 5 21 2 2 6 2 4 4" xfId="28455"/>
    <cellStyle name="Normal 5 21 2 2 6 2 5" xfId="28456"/>
    <cellStyle name="Normal 5 21 2 2 6 2 5 2" xfId="28457"/>
    <cellStyle name="Normal 5 21 2 2 6 2 5 2 2" xfId="28458"/>
    <cellStyle name="Normal 5 21 2 2 6 2 5 3" xfId="28459"/>
    <cellStyle name="Normal 5 21 2 2 6 2 5 4" xfId="28460"/>
    <cellStyle name="Normal 5 21 2 2 6 2 6" xfId="28461"/>
    <cellStyle name="Normal 5 21 2 2 6 2 6 2" xfId="28462"/>
    <cellStyle name="Normal 5 21 2 2 6 2 6 2 2" xfId="28463"/>
    <cellStyle name="Normal 5 21 2 2 6 2 6 3" xfId="28464"/>
    <cellStyle name="Normal 5 21 2 2 6 2 6 4" xfId="28465"/>
    <cellStyle name="Normal 5 21 2 2 6 2 7" xfId="28466"/>
    <cellStyle name="Normal 5 21 2 2 6 2 7 2" xfId="28467"/>
    <cellStyle name="Normal 5 21 2 2 6 2 8" xfId="28468"/>
    <cellStyle name="Normal 5 21 2 2 6 2 9" xfId="28469"/>
    <cellStyle name="Normal 5 21 2 2 6 3" xfId="28470"/>
    <cellStyle name="Normal 5 21 2 2 6 3 2" xfId="28471"/>
    <cellStyle name="Normal 5 21 2 2 6 3 2 2" xfId="28472"/>
    <cellStyle name="Normal 5 21 2 2 6 3 2 2 2" xfId="28473"/>
    <cellStyle name="Normal 5 21 2 2 6 3 2 2 2 2" xfId="28474"/>
    <cellStyle name="Normal 5 21 2 2 6 3 2 2 3" xfId="28475"/>
    <cellStyle name="Normal 5 21 2 2 6 3 2 2 4" xfId="28476"/>
    <cellStyle name="Normal 5 21 2 2 6 3 2 3" xfId="28477"/>
    <cellStyle name="Normal 5 21 2 2 6 3 2 3 2" xfId="28478"/>
    <cellStyle name="Normal 5 21 2 2 6 3 2 3 2 2" xfId="28479"/>
    <cellStyle name="Normal 5 21 2 2 6 3 2 3 3" xfId="28480"/>
    <cellStyle name="Normal 5 21 2 2 6 3 2 3 4" xfId="28481"/>
    <cellStyle name="Normal 5 21 2 2 6 3 2 4" xfId="28482"/>
    <cellStyle name="Normal 5 21 2 2 6 3 2 4 2" xfId="28483"/>
    <cellStyle name="Normal 5 21 2 2 6 3 2 5" xfId="28484"/>
    <cellStyle name="Normal 5 21 2 2 6 3 2 6" xfId="28485"/>
    <cellStyle name="Normal 5 21 2 2 6 3 2 7" xfId="28486"/>
    <cellStyle name="Normal 5 21 2 2 6 3 3" xfId="28487"/>
    <cellStyle name="Normal 5 21 2 2 6 3 3 2" xfId="28488"/>
    <cellStyle name="Normal 5 21 2 2 6 3 3 2 2" xfId="28489"/>
    <cellStyle name="Normal 5 21 2 2 6 3 3 3" xfId="28490"/>
    <cellStyle name="Normal 5 21 2 2 6 3 3 4" xfId="28491"/>
    <cellStyle name="Normal 5 21 2 2 6 3 4" xfId="28492"/>
    <cellStyle name="Normal 5 21 2 2 6 3 4 2" xfId="28493"/>
    <cellStyle name="Normal 5 21 2 2 6 3 4 2 2" xfId="28494"/>
    <cellStyle name="Normal 5 21 2 2 6 3 4 3" xfId="28495"/>
    <cellStyle name="Normal 5 21 2 2 6 3 4 4" xfId="28496"/>
    <cellStyle name="Normal 5 21 2 2 6 3 5" xfId="28497"/>
    <cellStyle name="Normal 5 21 2 2 6 3 5 2" xfId="28498"/>
    <cellStyle name="Normal 5 21 2 2 6 3 6" xfId="28499"/>
    <cellStyle name="Normal 5 21 2 2 6 3 7" xfId="28500"/>
    <cellStyle name="Normal 5 21 2 2 6 3 8" xfId="28501"/>
    <cellStyle name="Normal 5 21 2 2 6 4" xfId="28502"/>
    <cellStyle name="Normal 5 21 2 2 6 4 2" xfId="28503"/>
    <cellStyle name="Normal 5 21 2 2 6 4 2 2" xfId="28504"/>
    <cellStyle name="Normal 5 21 2 2 6 4 2 2 2" xfId="28505"/>
    <cellStyle name="Normal 5 21 2 2 6 4 2 2 2 2" xfId="28506"/>
    <cellStyle name="Normal 5 21 2 2 6 4 2 2 3" xfId="28507"/>
    <cellStyle name="Normal 5 21 2 2 6 4 2 2 4" xfId="28508"/>
    <cellStyle name="Normal 5 21 2 2 6 4 2 3" xfId="28509"/>
    <cellStyle name="Normal 5 21 2 2 6 4 2 3 2" xfId="28510"/>
    <cellStyle name="Normal 5 21 2 2 6 4 2 3 2 2" xfId="28511"/>
    <cellStyle name="Normal 5 21 2 2 6 4 2 3 3" xfId="28512"/>
    <cellStyle name="Normal 5 21 2 2 6 4 2 3 4" xfId="28513"/>
    <cellStyle name="Normal 5 21 2 2 6 4 2 4" xfId="28514"/>
    <cellStyle name="Normal 5 21 2 2 6 4 2 4 2" xfId="28515"/>
    <cellStyle name="Normal 5 21 2 2 6 4 2 5" xfId="28516"/>
    <cellStyle name="Normal 5 21 2 2 6 4 2 6" xfId="28517"/>
    <cellStyle name="Normal 5 21 2 2 6 4 2 7" xfId="28518"/>
    <cellStyle name="Normal 5 21 2 2 6 4 3" xfId="28519"/>
    <cellStyle name="Normal 5 21 2 2 6 4 3 2" xfId="28520"/>
    <cellStyle name="Normal 5 21 2 2 6 4 3 2 2" xfId="28521"/>
    <cellStyle name="Normal 5 21 2 2 6 4 3 3" xfId="28522"/>
    <cellStyle name="Normal 5 21 2 2 6 4 3 4" xfId="28523"/>
    <cellStyle name="Normal 5 21 2 2 6 4 4" xfId="28524"/>
    <cellStyle name="Normal 5 21 2 2 6 4 4 2" xfId="28525"/>
    <cellStyle name="Normal 5 21 2 2 6 4 4 2 2" xfId="28526"/>
    <cellStyle name="Normal 5 21 2 2 6 4 4 3" xfId="28527"/>
    <cellStyle name="Normal 5 21 2 2 6 4 4 4" xfId="28528"/>
    <cellStyle name="Normal 5 21 2 2 6 4 5" xfId="28529"/>
    <cellStyle name="Normal 5 21 2 2 6 4 5 2" xfId="28530"/>
    <cellStyle name="Normal 5 21 2 2 6 4 6" xfId="28531"/>
    <cellStyle name="Normal 5 21 2 2 6 4 7" xfId="28532"/>
    <cellStyle name="Normal 5 21 2 2 6 4 8" xfId="28533"/>
    <cellStyle name="Normal 5 21 2 2 6 5" xfId="28534"/>
    <cellStyle name="Normal 5 21 2 2 6 5 2" xfId="28535"/>
    <cellStyle name="Normal 5 21 2 2 6 5 2 2" xfId="28536"/>
    <cellStyle name="Normal 5 21 2 2 6 5 2 2 2" xfId="28537"/>
    <cellStyle name="Normal 5 21 2 2 6 5 2 2 2 2" xfId="28538"/>
    <cellStyle name="Normal 5 21 2 2 6 5 2 2 3" xfId="28539"/>
    <cellStyle name="Normal 5 21 2 2 6 5 2 2 4" xfId="28540"/>
    <cellStyle name="Normal 5 21 2 2 6 5 2 3" xfId="28541"/>
    <cellStyle name="Normal 5 21 2 2 6 5 2 3 2" xfId="28542"/>
    <cellStyle name="Normal 5 21 2 2 6 5 2 4" xfId="28543"/>
    <cellStyle name="Normal 5 21 2 2 6 5 2 5" xfId="28544"/>
    <cellStyle name="Normal 5 21 2 2 6 5 2 6" xfId="28545"/>
    <cellStyle name="Normal 5 21 2 2 6 5 3" xfId="28546"/>
    <cellStyle name="Normal 5 21 2 2 6 5 3 2" xfId="28547"/>
    <cellStyle name="Normal 5 21 2 2 6 5 3 2 2" xfId="28548"/>
    <cellStyle name="Normal 5 21 2 2 6 5 3 3" xfId="28549"/>
    <cellStyle name="Normal 5 21 2 2 6 5 3 4" xfId="28550"/>
    <cellStyle name="Normal 5 21 2 2 6 5 4" xfId="28551"/>
    <cellStyle name="Normal 5 21 2 2 6 5 4 2" xfId="28552"/>
    <cellStyle name="Normal 5 21 2 2 6 5 4 2 2" xfId="28553"/>
    <cellStyle name="Normal 5 21 2 2 6 5 4 3" xfId="28554"/>
    <cellStyle name="Normal 5 21 2 2 6 5 4 4" xfId="28555"/>
    <cellStyle name="Normal 5 21 2 2 6 5 5" xfId="28556"/>
    <cellStyle name="Normal 5 21 2 2 6 5 5 2" xfId="28557"/>
    <cellStyle name="Normal 5 21 2 2 6 5 6" xfId="28558"/>
    <cellStyle name="Normal 5 21 2 2 6 5 7" xfId="28559"/>
    <cellStyle name="Normal 5 21 2 2 6 5 8" xfId="28560"/>
    <cellStyle name="Normal 5 21 2 2 6 6" xfId="28561"/>
    <cellStyle name="Normal 5 21 2 2 6 6 2" xfId="28562"/>
    <cellStyle name="Normal 5 21 2 2 6 6 2 2" xfId="28563"/>
    <cellStyle name="Normal 5 21 2 2 6 6 2 2 2" xfId="28564"/>
    <cellStyle name="Normal 5 21 2 2 6 6 2 2 2 2" xfId="28565"/>
    <cellStyle name="Normal 5 21 2 2 6 6 2 2 3" xfId="28566"/>
    <cellStyle name="Normal 5 21 2 2 6 6 2 2 4" xfId="28567"/>
    <cellStyle name="Normal 5 21 2 2 6 6 2 3" xfId="28568"/>
    <cellStyle name="Normal 5 21 2 2 6 6 2 3 2" xfId="28569"/>
    <cellStyle name="Normal 5 21 2 2 6 6 2 4" xfId="28570"/>
    <cellStyle name="Normal 5 21 2 2 6 6 2 5" xfId="28571"/>
    <cellStyle name="Normal 5 21 2 2 6 6 2 6" xfId="28572"/>
    <cellStyle name="Normal 5 21 2 2 6 6 3" xfId="28573"/>
    <cellStyle name="Normal 5 21 2 2 6 6 3 2" xfId="28574"/>
    <cellStyle name="Normal 5 21 2 2 6 6 3 2 2" xfId="28575"/>
    <cellStyle name="Normal 5 21 2 2 6 6 3 3" xfId="28576"/>
    <cellStyle name="Normal 5 21 2 2 6 6 3 4" xfId="28577"/>
    <cellStyle name="Normal 5 21 2 2 6 6 4" xfId="28578"/>
    <cellStyle name="Normal 5 21 2 2 6 6 4 2" xfId="28579"/>
    <cellStyle name="Normal 5 21 2 2 6 6 4 2 2" xfId="28580"/>
    <cellStyle name="Normal 5 21 2 2 6 6 4 3" xfId="28581"/>
    <cellStyle name="Normal 5 21 2 2 6 6 4 4" xfId="28582"/>
    <cellStyle name="Normal 5 21 2 2 6 6 5" xfId="28583"/>
    <cellStyle name="Normal 5 21 2 2 6 6 5 2" xfId="28584"/>
    <cellStyle name="Normal 5 21 2 2 6 6 6" xfId="28585"/>
    <cellStyle name="Normal 5 21 2 2 6 6 7" xfId="28586"/>
    <cellStyle name="Normal 5 21 2 2 6 6 8" xfId="28587"/>
    <cellStyle name="Normal 5 21 2 2 6 7" xfId="28588"/>
    <cellStyle name="Normal 5 21 2 2 6 7 2" xfId="28589"/>
    <cellStyle name="Normal 5 21 2 2 6 7 2 2" xfId="28590"/>
    <cellStyle name="Normal 5 21 2 2 6 7 2 2 2" xfId="28591"/>
    <cellStyle name="Normal 5 21 2 2 6 7 2 3" xfId="28592"/>
    <cellStyle name="Normal 5 21 2 2 6 7 2 4" xfId="28593"/>
    <cellStyle name="Normal 5 21 2 2 6 7 3" xfId="28594"/>
    <cellStyle name="Normal 5 21 2 2 6 7 3 2" xfId="28595"/>
    <cellStyle name="Normal 5 21 2 2 6 7 4" xfId="28596"/>
    <cellStyle name="Normal 5 21 2 2 6 7 5" xfId="28597"/>
    <cellStyle name="Normal 5 21 2 2 6 7 6" xfId="28598"/>
    <cellStyle name="Normal 5 21 2 2 6 8" xfId="28599"/>
    <cellStyle name="Normal 5 21 2 2 6 8 2" xfId="28600"/>
    <cellStyle name="Normal 5 21 2 2 6 8 2 2" xfId="28601"/>
    <cellStyle name="Normal 5 21 2 2 6 8 2 2 2" xfId="28602"/>
    <cellStyle name="Normal 5 21 2 2 6 8 2 3" xfId="28603"/>
    <cellStyle name="Normal 5 21 2 2 6 8 2 4" xfId="28604"/>
    <cellStyle name="Normal 5 21 2 2 6 8 3" xfId="28605"/>
    <cellStyle name="Normal 5 21 2 2 6 8 3 2" xfId="28606"/>
    <cellStyle name="Normal 5 21 2 2 6 8 4" xfId="28607"/>
    <cellStyle name="Normal 5 21 2 2 6 8 5" xfId="28608"/>
    <cellStyle name="Normal 5 21 2 2 6 8 6" xfId="28609"/>
    <cellStyle name="Normal 5 21 2 2 6 9" xfId="28610"/>
    <cellStyle name="Normal 5 21 2 2 6 9 2" xfId="28611"/>
    <cellStyle name="Normal 5 21 2 2 6 9 2 2" xfId="28612"/>
    <cellStyle name="Normal 5 21 2 2 6 9 3" xfId="28613"/>
    <cellStyle name="Normal 5 21 2 2 6 9 4" xfId="28614"/>
    <cellStyle name="Normal 5 21 2 2 6 9 5" xfId="28615"/>
    <cellStyle name="Normal 5 21 2 2 7" xfId="28616"/>
    <cellStyle name="Normal 5 21 2 2 7 10" xfId="28617"/>
    <cellStyle name="Normal 5 21 2 2 7 10 2" xfId="28618"/>
    <cellStyle name="Normal 5 21 2 2 7 10 2 2" xfId="28619"/>
    <cellStyle name="Normal 5 21 2 2 7 10 3" xfId="28620"/>
    <cellStyle name="Normal 5 21 2 2 7 10 4" xfId="28621"/>
    <cellStyle name="Normal 5 21 2 2 7 11" xfId="28622"/>
    <cellStyle name="Normal 5 21 2 2 7 11 2" xfId="28623"/>
    <cellStyle name="Normal 5 21 2 2 7 12" xfId="28624"/>
    <cellStyle name="Normal 5 21 2 2 7 13" xfId="28625"/>
    <cellStyle name="Normal 5 21 2 2 7 14" xfId="28626"/>
    <cellStyle name="Normal 5 21 2 2 7 2" xfId="28627"/>
    <cellStyle name="Normal 5 21 2 2 7 2 10" xfId="28628"/>
    <cellStyle name="Normal 5 21 2 2 7 2 2" xfId="28629"/>
    <cellStyle name="Normal 5 21 2 2 7 2 2 2" xfId="28630"/>
    <cellStyle name="Normal 5 21 2 2 7 2 2 2 2" xfId="28631"/>
    <cellStyle name="Normal 5 21 2 2 7 2 2 2 2 2" xfId="28632"/>
    <cellStyle name="Normal 5 21 2 2 7 2 2 2 3" xfId="28633"/>
    <cellStyle name="Normal 5 21 2 2 7 2 2 2 4" xfId="28634"/>
    <cellStyle name="Normal 5 21 2 2 7 2 2 3" xfId="28635"/>
    <cellStyle name="Normal 5 21 2 2 7 2 2 3 2" xfId="28636"/>
    <cellStyle name="Normal 5 21 2 2 7 2 2 3 2 2" xfId="28637"/>
    <cellStyle name="Normal 5 21 2 2 7 2 2 3 3" xfId="28638"/>
    <cellStyle name="Normal 5 21 2 2 7 2 2 3 4" xfId="28639"/>
    <cellStyle name="Normal 5 21 2 2 7 2 2 4" xfId="28640"/>
    <cellStyle name="Normal 5 21 2 2 7 2 2 4 2" xfId="28641"/>
    <cellStyle name="Normal 5 21 2 2 7 2 2 5" xfId="28642"/>
    <cellStyle name="Normal 5 21 2 2 7 2 2 6" xfId="28643"/>
    <cellStyle name="Normal 5 21 2 2 7 2 2 7" xfId="28644"/>
    <cellStyle name="Normal 5 21 2 2 7 2 3" xfId="28645"/>
    <cellStyle name="Normal 5 21 2 2 7 2 3 2" xfId="28646"/>
    <cellStyle name="Normal 5 21 2 2 7 2 3 2 2" xfId="28647"/>
    <cellStyle name="Normal 5 21 2 2 7 2 3 3" xfId="28648"/>
    <cellStyle name="Normal 5 21 2 2 7 2 3 4" xfId="28649"/>
    <cellStyle name="Normal 5 21 2 2 7 2 4" xfId="28650"/>
    <cellStyle name="Normal 5 21 2 2 7 2 4 2" xfId="28651"/>
    <cellStyle name="Normal 5 21 2 2 7 2 4 2 2" xfId="28652"/>
    <cellStyle name="Normal 5 21 2 2 7 2 4 3" xfId="28653"/>
    <cellStyle name="Normal 5 21 2 2 7 2 4 4" xfId="28654"/>
    <cellStyle name="Normal 5 21 2 2 7 2 5" xfId="28655"/>
    <cellStyle name="Normal 5 21 2 2 7 2 5 2" xfId="28656"/>
    <cellStyle name="Normal 5 21 2 2 7 2 5 2 2" xfId="28657"/>
    <cellStyle name="Normal 5 21 2 2 7 2 5 3" xfId="28658"/>
    <cellStyle name="Normal 5 21 2 2 7 2 5 4" xfId="28659"/>
    <cellStyle name="Normal 5 21 2 2 7 2 6" xfId="28660"/>
    <cellStyle name="Normal 5 21 2 2 7 2 6 2" xfId="28661"/>
    <cellStyle name="Normal 5 21 2 2 7 2 6 2 2" xfId="28662"/>
    <cellStyle name="Normal 5 21 2 2 7 2 6 3" xfId="28663"/>
    <cellStyle name="Normal 5 21 2 2 7 2 6 4" xfId="28664"/>
    <cellStyle name="Normal 5 21 2 2 7 2 7" xfId="28665"/>
    <cellStyle name="Normal 5 21 2 2 7 2 7 2" xfId="28666"/>
    <cellStyle name="Normal 5 21 2 2 7 2 8" xfId="28667"/>
    <cellStyle name="Normal 5 21 2 2 7 2 9" xfId="28668"/>
    <cellStyle name="Normal 5 21 2 2 7 3" xfId="28669"/>
    <cellStyle name="Normal 5 21 2 2 7 3 2" xfId="28670"/>
    <cellStyle name="Normal 5 21 2 2 7 3 2 2" xfId="28671"/>
    <cellStyle name="Normal 5 21 2 2 7 3 2 2 2" xfId="28672"/>
    <cellStyle name="Normal 5 21 2 2 7 3 2 2 2 2" xfId="28673"/>
    <cellStyle name="Normal 5 21 2 2 7 3 2 2 3" xfId="28674"/>
    <cellStyle name="Normal 5 21 2 2 7 3 2 2 4" xfId="28675"/>
    <cellStyle name="Normal 5 21 2 2 7 3 2 3" xfId="28676"/>
    <cellStyle name="Normal 5 21 2 2 7 3 2 3 2" xfId="28677"/>
    <cellStyle name="Normal 5 21 2 2 7 3 2 3 2 2" xfId="28678"/>
    <cellStyle name="Normal 5 21 2 2 7 3 2 3 3" xfId="28679"/>
    <cellStyle name="Normal 5 21 2 2 7 3 2 3 4" xfId="28680"/>
    <cellStyle name="Normal 5 21 2 2 7 3 2 4" xfId="28681"/>
    <cellStyle name="Normal 5 21 2 2 7 3 2 4 2" xfId="28682"/>
    <cellStyle name="Normal 5 21 2 2 7 3 2 5" xfId="28683"/>
    <cellStyle name="Normal 5 21 2 2 7 3 2 6" xfId="28684"/>
    <cellStyle name="Normal 5 21 2 2 7 3 2 7" xfId="28685"/>
    <cellStyle name="Normal 5 21 2 2 7 3 3" xfId="28686"/>
    <cellStyle name="Normal 5 21 2 2 7 3 3 2" xfId="28687"/>
    <cellStyle name="Normal 5 21 2 2 7 3 3 2 2" xfId="28688"/>
    <cellStyle name="Normal 5 21 2 2 7 3 3 3" xfId="28689"/>
    <cellStyle name="Normal 5 21 2 2 7 3 3 4" xfId="28690"/>
    <cellStyle name="Normal 5 21 2 2 7 3 4" xfId="28691"/>
    <cellStyle name="Normal 5 21 2 2 7 3 4 2" xfId="28692"/>
    <cellStyle name="Normal 5 21 2 2 7 3 4 2 2" xfId="28693"/>
    <cellStyle name="Normal 5 21 2 2 7 3 4 3" xfId="28694"/>
    <cellStyle name="Normal 5 21 2 2 7 3 4 4" xfId="28695"/>
    <cellStyle name="Normal 5 21 2 2 7 3 5" xfId="28696"/>
    <cellStyle name="Normal 5 21 2 2 7 3 5 2" xfId="28697"/>
    <cellStyle name="Normal 5 21 2 2 7 3 6" xfId="28698"/>
    <cellStyle name="Normal 5 21 2 2 7 3 7" xfId="28699"/>
    <cellStyle name="Normal 5 21 2 2 7 3 8" xfId="28700"/>
    <cellStyle name="Normal 5 21 2 2 7 4" xfId="28701"/>
    <cellStyle name="Normal 5 21 2 2 7 4 2" xfId="28702"/>
    <cellStyle name="Normal 5 21 2 2 7 4 2 2" xfId="28703"/>
    <cellStyle name="Normal 5 21 2 2 7 4 2 2 2" xfId="28704"/>
    <cellStyle name="Normal 5 21 2 2 7 4 2 2 2 2" xfId="28705"/>
    <cellStyle name="Normal 5 21 2 2 7 4 2 2 3" xfId="28706"/>
    <cellStyle name="Normal 5 21 2 2 7 4 2 2 4" xfId="28707"/>
    <cellStyle name="Normal 5 21 2 2 7 4 2 3" xfId="28708"/>
    <cellStyle name="Normal 5 21 2 2 7 4 2 3 2" xfId="28709"/>
    <cellStyle name="Normal 5 21 2 2 7 4 2 3 2 2" xfId="28710"/>
    <cellStyle name="Normal 5 21 2 2 7 4 2 3 3" xfId="28711"/>
    <cellStyle name="Normal 5 21 2 2 7 4 2 3 4" xfId="28712"/>
    <cellStyle name="Normal 5 21 2 2 7 4 2 4" xfId="28713"/>
    <cellStyle name="Normal 5 21 2 2 7 4 2 4 2" xfId="28714"/>
    <cellStyle name="Normal 5 21 2 2 7 4 2 5" xfId="28715"/>
    <cellStyle name="Normal 5 21 2 2 7 4 2 6" xfId="28716"/>
    <cellStyle name="Normal 5 21 2 2 7 4 2 7" xfId="28717"/>
    <cellStyle name="Normal 5 21 2 2 7 4 3" xfId="28718"/>
    <cellStyle name="Normal 5 21 2 2 7 4 3 2" xfId="28719"/>
    <cellStyle name="Normal 5 21 2 2 7 4 3 2 2" xfId="28720"/>
    <cellStyle name="Normal 5 21 2 2 7 4 3 3" xfId="28721"/>
    <cellStyle name="Normal 5 21 2 2 7 4 3 4" xfId="28722"/>
    <cellStyle name="Normal 5 21 2 2 7 4 4" xfId="28723"/>
    <cellStyle name="Normal 5 21 2 2 7 4 4 2" xfId="28724"/>
    <cellStyle name="Normal 5 21 2 2 7 4 4 2 2" xfId="28725"/>
    <cellStyle name="Normal 5 21 2 2 7 4 4 3" xfId="28726"/>
    <cellStyle name="Normal 5 21 2 2 7 4 4 4" xfId="28727"/>
    <cellStyle name="Normal 5 21 2 2 7 4 5" xfId="28728"/>
    <cellStyle name="Normal 5 21 2 2 7 4 5 2" xfId="28729"/>
    <cellStyle name="Normal 5 21 2 2 7 4 6" xfId="28730"/>
    <cellStyle name="Normal 5 21 2 2 7 4 7" xfId="28731"/>
    <cellStyle name="Normal 5 21 2 2 7 4 8" xfId="28732"/>
    <cellStyle name="Normal 5 21 2 2 7 5" xfId="28733"/>
    <cellStyle name="Normal 5 21 2 2 7 5 2" xfId="28734"/>
    <cellStyle name="Normal 5 21 2 2 7 5 2 2" xfId="28735"/>
    <cellStyle name="Normal 5 21 2 2 7 5 2 2 2" xfId="28736"/>
    <cellStyle name="Normal 5 21 2 2 7 5 2 2 2 2" xfId="28737"/>
    <cellStyle name="Normal 5 21 2 2 7 5 2 2 3" xfId="28738"/>
    <cellStyle name="Normal 5 21 2 2 7 5 2 2 4" xfId="28739"/>
    <cellStyle name="Normal 5 21 2 2 7 5 2 3" xfId="28740"/>
    <cellStyle name="Normal 5 21 2 2 7 5 2 3 2" xfId="28741"/>
    <cellStyle name="Normal 5 21 2 2 7 5 2 4" xfId="28742"/>
    <cellStyle name="Normal 5 21 2 2 7 5 2 5" xfId="28743"/>
    <cellStyle name="Normal 5 21 2 2 7 5 2 6" xfId="28744"/>
    <cellStyle name="Normal 5 21 2 2 7 5 3" xfId="28745"/>
    <cellStyle name="Normal 5 21 2 2 7 5 3 2" xfId="28746"/>
    <cellStyle name="Normal 5 21 2 2 7 5 3 2 2" xfId="28747"/>
    <cellStyle name="Normal 5 21 2 2 7 5 3 3" xfId="28748"/>
    <cellStyle name="Normal 5 21 2 2 7 5 3 4" xfId="28749"/>
    <cellStyle name="Normal 5 21 2 2 7 5 4" xfId="28750"/>
    <cellStyle name="Normal 5 21 2 2 7 5 4 2" xfId="28751"/>
    <cellStyle name="Normal 5 21 2 2 7 5 4 2 2" xfId="28752"/>
    <cellStyle name="Normal 5 21 2 2 7 5 4 3" xfId="28753"/>
    <cellStyle name="Normal 5 21 2 2 7 5 4 4" xfId="28754"/>
    <cellStyle name="Normal 5 21 2 2 7 5 5" xfId="28755"/>
    <cellStyle name="Normal 5 21 2 2 7 5 5 2" xfId="28756"/>
    <cellStyle name="Normal 5 21 2 2 7 5 6" xfId="28757"/>
    <cellStyle name="Normal 5 21 2 2 7 5 7" xfId="28758"/>
    <cellStyle name="Normal 5 21 2 2 7 5 8" xfId="28759"/>
    <cellStyle name="Normal 5 21 2 2 7 6" xfId="28760"/>
    <cellStyle name="Normal 5 21 2 2 7 6 2" xfId="28761"/>
    <cellStyle name="Normal 5 21 2 2 7 6 2 2" xfId="28762"/>
    <cellStyle name="Normal 5 21 2 2 7 6 2 2 2" xfId="28763"/>
    <cellStyle name="Normal 5 21 2 2 7 6 2 2 2 2" xfId="28764"/>
    <cellStyle name="Normal 5 21 2 2 7 6 2 2 3" xfId="28765"/>
    <cellStyle name="Normal 5 21 2 2 7 6 2 2 4" xfId="28766"/>
    <cellStyle name="Normal 5 21 2 2 7 6 2 3" xfId="28767"/>
    <cellStyle name="Normal 5 21 2 2 7 6 2 3 2" xfId="28768"/>
    <cellStyle name="Normal 5 21 2 2 7 6 2 4" xfId="28769"/>
    <cellStyle name="Normal 5 21 2 2 7 6 2 5" xfId="28770"/>
    <cellStyle name="Normal 5 21 2 2 7 6 2 6" xfId="28771"/>
    <cellStyle name="Normal 5 21 2 2 7 6 3" xfId="28772"/>
    <cellStyle name="Normal 5 21 2 2 7 6 3 2" xfId="28773"/>
    <cellStyle name="Normal 5 21 2 2 7 6 3 2 2" xfId="28774"/>
    <cellStyle name="Normal 5 21 2 2 7 6 3 3" xfId="28775"/>
    <cellStyle name="Normal 5 21 2 2 7 6 3 4" xfId="28776"/>
    <cellStyle name="Normal 5 21 2 2 7 6 4" xfId="28777"/>
    <cellStyle name="Normal 5 21 2 2 7 6 4 2" xfId="28778"/>
    <cellStyle name="Normal 5 21 2 2 7 6 4 2 2" xfId="28779"/>
    <cellStyle name="Normal 5 21 2 2 7 6 4 3" xfId="28780"/>
    <cellStyle name="Normal 5 21 2 2 7 6 4 4" xfId="28781"/>
    <cellStyle name="Normal 5 21 2 2 7 6 5" xfId="28782"/>
    <cellStyle name="Normal 5 21 2 2 7 6 5 2" xfId="28783"/>
    <cellStyle name="Normal 5 21 2 2 7 6 6" xfId="28784"/>
    <cellStyle name="Normal 5 21 2 2 7 6 7" xfId="28785"/>
    <cellStyle name="Normal 5 21 2 2 7 6 8" xfId="28786"/>
    <cellStyle name="Normal 5 21 2 2 7 7" xfId="28787"/>
    <cellStyle name="Normal 5 21 2 2 7 7 2" xfId="28788"/>
    <cellStyle name="Normal 5 21 2 2 7 7 2 2" xfId="28789"/>
    <cellStyle name="Normal 5 21 2 2 7 7 2 2 2" xfId="28790"/>
    <cellStyle name="Normal 5 21 2 2 7 7 2 3" xfId="28791"/>
    <cellStyle name="Normal 5 21 2 2 7 7 2 4" xfId="28792"/>
    <cellStyle name="Normal 5 21 2 2 7 7 3" xfId="28793"/>
    <cellStyle name="Normal 5 21 2 2 7 7 3 2" xfId="28794"/>
    <cellStyle name="Normal 5 21 2 2 7 7 4" xfId="28795"/>
    <cellStyle name="Normal 5 21 2 2 7 7 5" xfId="28796"/>
    <cellStyle name="Normal 5 21 2 2 7 7 6" xfId="28797"/>
    <cellStyle name="Normal 5 21 2 2 7 8" xfId="28798"/>
    <cellStyle name="Normal 5 21 2 2 7 8 2" xfId="28799"/>
    <cellStyle name="Normal 5 21 2 2 7 8 2 2" xfId="28800"/>
    <cellStyle name="Normal 5 21 2 2 7 8 2 2 2" xfId="28801"/>
    <cellStyle name="Normal 5 21 2 2 7 8 2 3" xfId="28802"/>
    <cellStyle name="Normal 5 21 2 2 7 8 2 4" xfId="28803"/>
    <cellStyle name="Normal 5 21 2 2 7 8 3" xfId="28804"/>
    <cellStyle name="Normal 5 21 2 2 7 8 3 2" xfId="28805"/>
    <cellStyle name="Normal 5 21 2 2 7 8 4" xfId="28806"/>
    <cellStyle name="Normal 5 21 2 2 7 8 5" xfId="28807"/>
    <cellStyle name="Normal 5 21 2 2 7 8 6" xfId="28808"/>
    <cellStyle name="Normal 5 21 2 2 7 9" xfId="28809"/>
    <cellStyle name="Normal 5 21 2 2 7 9 2" xfId="28810"/>
    <cellStyle name="Normal 5 21 2 2 7 9 2 2" xfId="28811"/>
    <cellStyle name="Normal 5 21 2 2 7 9 3" xfId="28812"/>
    <cellStyle name="Normal 5 21 2 2 7 9 4" xfId="28813"/>
    <cellStyle name="Normal 5 21 2 2 7 9 5" xfId="28814"/>
    <cellStyle name="Normal 5 21 2 2 8" xfId="28815"/>
    <cellStyle name="Normal 5 21 2 2 8 10" xfId="28816"/>
    <cellStyle name="Normal 5 21 2 2 8 10 2" xfId="28817"/>
    <cellStyle name="Normal 5 21 2 2 8 11" xfId="28818"/>
    <cellStyle name="Normal 5 21 2 2 8 12" xfId="28819"/>
    <cellStyle name="Normal 5 21 2 2 8 13" xfId="28820"/>
    <cellStyle name="Normal 5 21 2 2 8 2" xfId="28821"/>
    <cellStyle name="Normal 5 21 2 2 8 2 2" xfId="28822"/>
    <cellStyle name="Normal 5 21 2 2 8 2 2 2" xfId="28823"/>
    <cellStyle name="Normal 5 21 2 2 8 2 2 2 2" xfId="28824"/>
    <cellStyle name="Normal 5 21 2 2 8 2 2 2 2 2" xfId="28825"/>
    <cellStyle name="Normal 5 21 2 2 8 2 2 2 3" xfId="28826"/>
    <cellStyle name="Normal 5 21 2 2 8 2 2 2 4" xfId="28827"/>
    <cellStyle name="Normal 5 21 2 2 8 2 2 3" xfId="28828"/>
    <cellStyle name="Normal 5 21 2 2 8 2 2 3 2" xfId="28829"/>
    <cellStyle name="Normal 5 21 2 2 8 2 2 3 2 2" xfId="28830"/>
    <cellStyle name="Normal 5 21 2 2 8 2 2 3 3" xfId="28831"/>
    <cellStyle name="Normal 5 21 2 2 8 2 2 3 4" xfId="28832"/>
    <cellStyle name="Normal 5 21 2 2 8 2 2 4" xfId="28833"/>
    <cellStyle name="Normal 5 21 2 2 8 2 2 4 2" xfId="28834"/>
    <cellStyle name="Normal 5 21 2 2 8 2 2 5" xfId="28835"/>
    <cellStyle name="Normal 5 21 2 2 8 2 2 6" xfId="28836"/>
    <cellStyle name="Normal 5 21 2 2 8 2 2 7" xfId="28837"/>
    <cellStyle name="Normal 5 21 2 2 8 2 3" xfId="28838"/>
    <cellStyle name="Normal 5 21 2 2 8 2 3 2" xfId="28839"/>
    <cellStyle name="Normal 5 21 2 2 8 2 3 2 2" xfId="28840"/>
    <cellStyle name="Normal 5 21 2 2 8 2 3 3" xfId="28841"/>
    <cellStyle name="Normal 5 21 2 2 8 2 3 4" xfId="28842"/>
    <cellStyle name="Normal 5 21 2 2 8 2 4" xfId="28843"/>
    <cellStyle name="Normal 5 21 2 2 8 2 4 2" xfId="28844"/>
    <cellStyle name="Normal 5 21 2 2 8 2 4 2 2" xfId="28845"/>
    <cellStyle name="Normal 5 21 2 2 8 2 4 3" xfId="28846"/>
    <cellStyle name="Normal 5 21 2 2 8 2 4 4" xfId="28847"/>
    <cellStyle name="Normal 5 21 2 2 8 2 5" xfId="28848"/>
    <cellStyle name="Normal 5 21 2 2 8 2 5 2" xfId="28849"/>
    <cellStyle name="Normal 5 21 2 2 8 2 6" xfId="28850"/>
    <cellStyle name="Normal 5 21 2 2 8 2 7" xfId="28851"/>
    <cellStyle name="Normal 5 21 2 2 8 2 8" xfId="28852"/>
    <cellStyle name="Normal 5 21 2 2 8 3" xfId="28853"/>
    <cellStyle name="Normal 5 21 2 2 8 3 2" xfId="28854"/>
    <cellStyle name="Normal 5 21 2 2 8 3 2 2" xfId="28855"/>
    <cellStyle name="Normal 5 21 2 2 8 3 2 2 2" xfId="28856"/>
    <cellStyle name="Normal 5 21 2 2 8 3 2 2 2 2" xfId="28857"/>
    <cellStyle name="Normal 5 21 2 2 8 3 2 2 3" xfId="28858"/>
    <cellStyle name="Normal 5 21 2 2 8 3 2 2 4" xfId="28859"/>
    <cellStyle name="Normal 5 21 2 2 8 3 2 3" xfId="28860"/>
    <cellStyle name="Normal 5 21 2 2 8 3 2 3 2" xfId="28861"/>
    <cellStyle name="Normal 5 21 2 2 8 3 2 3 2 2" xfId="28862"/>
    <cellStyle name="Normal 5 21 2 2 8 3 2 3 3" xfId="28863"/>
    <cellStyle name="Normal 5 21 2 2 8 3 2 3 4" xfId="28864"/>
    <cellStyle name="Normal 5 21 2 2 8 3 2 4" xfId="28865"/>
    <cellStyle name="Normal 5 21 2 2 8 3 2 4 2" xfId="28866"/>
    <cellStyle name="Normal 5 21 2 2 8 3 2 5" xfId="28867"/>
    <cellStyle name="Normal 5 21 2 2 8 3 2 6" xfId="28868"/>
    <cellStyle name="Normal 5 21 2 2 8 3 2 7" xfId="28869"/>
    <cellStyle name="Normal 5 21 2 2 8 3 3" xfId="28870"/>
    <cellStyle name="Normal 5 21 2 2 8 3 3 2" xfId="28871"/>
    <cellStyle name="Normal 5 21 2 2 8 3 3 2 2" xfId="28872"/>
    <cellStyle name="Normal 5 21 2 2 8 3 3 3" xfId="28873"/>
    <cellStyle name="Normal 5 21 2 2 8 3 3 4" xfId="28874"/>
    <cellStyle name="Normal 5 21 2 2 8 3 4" xfId="28875"/>
    <cellStyle name="Normal 5 21 2 2 8 3 4 2" xfId="28876"/>
    <cellStyle name="Normal 5 21 2 2 8 3 4 2 2" xfId="28877"/>
    <cellStyle name="Normal 5 21 2 2 8 3 4 3" xfId="28878"/>
    <cellStyle name="Normal 5 21 2 2 8 3 4 4" xfId="28879"/>
    <cellStyle name="Normal 5 21 2 2 8 3 5" xfId="28880"/>
    <cellStyle name="Normal 5 21 2 2 8 3 5 2" xfId="28881"/>
    <cellStyle name="Normal 5 21 2 2 8 3 6" xfId="28882"/>
    <cellStyle name="Normal 5 21 2 2 8 3 7" xfId="28883"/>
    <cellStyle name="Normal 5 21 2 2 8 3 8" xfId="28884"/>
    <cellStyle name="Normal 5 21 2 2 8 4" xfId="28885"/>
    <cellStyle name="Normal 5 21 2 2 8 4 2" xfId="28886"/>
    <cellStyle name="Normal 5 21 2 2 8 4 2 2" xfId="28887"/>
    <cellStyle name="Normal 5 21 2 2 8 4 2 2 2" xfId="28888"/>
    <cellStyle name="Normal 5 21 2 2 8 4 2 2 2 2" xfId="28889"/>
    <cellStyle name="Normal 5 21 2 2 8 4 2 2 3" xfId="28890"/>
    <cellStyle name="Normal 5 21 2 2 8 4 2 2 4" xfId="28891"/>
    <cellStyle name="Normal 5 21 2 2 8 4 2 3" xfId="28892"/>
    <cellStyle name="Normal 5 21 2 2 8 4 2 3 2" xfId="28893"/>
    <cellStyle name="Normal 5 21 2 2 8 4 2 4" xfId="28894"/>
    <cellStyle name="Normal 5 21 2 2 8 4 2 5" xfId="28895"/>
    <cellStyle name="Normal 5 21 2 2 8 4 2 6" xfId="28896"/>
    <cellStyle name="Normal 5 21 2 2 8 4 3" xfId="28897"/>
    <cellStyle name="Normal 5 21 2 2 8 4 3 2" xfId="28898"/>
    <cellStyle name="Normal 5 21 2 2 8 4 3 2 2" xfId="28899"/>
    <cellStyle name="Normal 5 21 2 2 8 4 3 3" xfId="28900"/>
    <cellStyle name="Normal 5 21 2 2 8 4 3 4" xfId="28901"/>
    <cellStyle name="Normal 5 21 2 2 8 4 4" xfId="28902"/>
    <cellStyle name="Normal 5 21 2 2 8 4 4 2" xfId="28903"/>
    <cellStyle name="Normal 5 21 2 2 8 4 4 2 2" xfId="28904"/>
    <cellStyle name="Normal 5 21 2 2 8 4 4 3" xfId="28905"/>
    <cellStyle name="Normal 5 21 2 2 8 4 4 4" xfId="28906"/>
    <cellStyle name="Normal 5 21 2 2 8 4 5" xfId="28907"/>
    <cellStyle name="Normal 5 21 2 2 8 4 5 2" xfId="28908"/>
    <cellStyle name="Normal 5 21 2 2 8 4 6" xfId="28909"/>
    <cellStyle name="Normal 5 21 2 2 8 4 7" xfId="28910"/>
    <cellStyle name="Normal 5 21 2 2 8 4 8" xfId="28911"/>
    <cellStyle name="Normal 5 21 2 2 8 5" xfId="28912"/>
    <cellStyle name="Normal 5 21 2 2 8 5 2" xfId="28913"/>
    <cellStyle name="Normal 5 21 2 2 8 5 2 2" xfId="28914"/>
    <cellStyle name="Normal 5 21 2 2 8 5 2 2 2" xfId="28915"/>
    <cellStyle name="Normal 5 21 2 2 8 5 2 2 2 2" xfId="28916"/>
    <cellStyle name="Normal 5 21 2 2 8 5 2 2 3" xfId="28917"/>
    <cellStyle name="Normal 5 21 2 2 8 5 2 2 4" xfId="28918"/>
    <cellStyle name="Normal 5 21 2 2 8 5 2 3" xfId="28919"/>
    <cellStyle name="Normal 5 21 2 2 8 5 2 3 2" xfId="28920"/>
    <cellStyle name="Normal 5 21 2 2 8 5 2 4" xfId="28921"/>
    <cellStyle name="Normal 5 21 2 2 8 5 2 5" xfId="28922"/>
    <cellStyle name="Normal 5 21 2 2 8 5 2 6" xfId="28923"/>
    <cellStyle name="Normal 5 21 2 2 8 5 3" xfId="28924"/>
    <cellStyle name="Normal 5 21 2 2 8 5 3 2" xfId="28925"/>
    <cellStyle name="Normal 5 21 2 2 8 5 3 2 2" xfId="28926"/>
    <cellStyle name="Normal 5 21 2 2 8 5 3 3" xfId="28927"/>
    <cellStyle name="Normal 5 21 2 2 8 5 3 4" xfId="28928"/>
    <cellStyle name="Normal 5 21 2 2 8 5 4" xfId="28929"/>
    <cellStyle name="Normal 5 21 2 2 8 5 4 2" xfId="28930"/>
    <cellStyle name="Normal 5 21 2 2 8 5 4 2 2" xfId="28931"/>
    <cellStyle name="Normal 5 21 2 2 8 5 4 3" xfId="28932"/>
    <cellStyle name="Normal 5 21 2 2 8 5 4 4" xfId="28933"/>
    <cellStyle name="Normal 5 21 2 2 8 5 5" xfId="28934"/>
    <cellStyle name="Normal 5 21 2 2 8 5 5 2" xfId="28935"/>
    <cellStyle name="Normal 5 21 2 2 8 5 6" xfId="28936"/>
    <cellStyle name="Normal 5 21 2 2 8 5 7" xfId="28937"/>
    <cellStyle name="Normal 5 21 2 2 8 5 8" xfId="28938"/>
    <cellStyle name="Normal 5 21 2 2 8 6" xfId="28939"/>
    <cellStyle name="Normal 5 21 2 2 8 6 2" xfId="28940"/>
    <cellStyle name="Normal 5 21 2 2 8 6 2 2" xfId="28941"/>
    <cellStyle name="Normal 5 21 2 2 8 6 2 2 2" xfId="28942"/>
    <cellStyle name="Normal 5 21 2 2 8 6 2 3" xfId="28943"/>
    <cellStyle name="Normal 5 21 2 2 8 6 2 4" xfId="28944"/>
    <cellStyle name="Normal 5 21 2 2 8 6 3" xfId="28945"/>
    <cellStyle name="Normal 5 21 2 2 8 6 3 2" xfId="28946"/>
    <cellStyle name="Normal 5 21 2 2 8 6 4" xfId="28947"/>
    <cellStyle name="Normal 5 21 2 2 8 6 5" xfId="28948"/>
    <cellStyle name="Normal 5 21 2 2 8 6 6" xfId="28949"/>
    <cellStyle name="Normal 5 21 2 2 8 7" xfId="28950"/>
    <cellStyle name="Normal 5 21 2 2 8 7 2" xfId="28951"/>
    <cellStyle name="Normal 5 21 2 2 8 7 2 2" xfId="28952"/>
    <cellStyle name="Normal 5 21 2 2 8 7 2 2 2" xfId="28953"/>
    <cellStyle name="Normal 5 21 2 2 8 7 2 3" xfId="28954"/>
    <cellStyle name="Normal 5 21 2 2 8 7 2 4" xfId="28955"/>
    <cellStyle name="Normal 5 21 2 2 8 7 3" xfId="28956"/>
    <cellStyle name="Normal 5 21 2 2 8 7 3 2" xfId="28957"/>
    <cellStyle name="Normal 5 21 2 2 8 7 4" xfId="28958"/>
    <cellStyle name="Normal 5 21 2 2 8 7 5" xfId="28959"/>
    <cellStyle name="Normal 5 21 2 2 8 7 6" xfId="28960"/>
    <cellStyle name="Normal 5 21 2 2 8 8" xfId="28961"/>
    <cellStyle name="Normal 5 21 2 2 8 8 2" xfId="28962"/>
    <cellStyle name="Normal 5 21 2 2 8 8 2 2" xfId="28963"/>
    <cellStyle name="Normal 5 21 2 2 8 8 3" xfId="28964"/>
    <cellStyle name="Normal 5 21 2 2 8 8 4" xfId="28965"/>
    <cellStyle name="Normal 5 21 2 2 8 8 5" xfId="28966"/>
    <cellStyle name="Normal 5 21 2 2 8 9" xfId="28967"/>
    <cellStyle name="Normal 5 21 2 2 8 9 2" xfId="28968"/>
    <cellStyle name="Normal 5 21 2 2 8 9 2 2" xfId="28969"/>
    <cellStyle name="Normal 5 21 2 2 8 9 3" xfId="28970"/>
    <cellStyle name="Normal 5 21 2 2 8 9 4" xfId="28971"/>
    <cellStyle name="Normal 5 21 2 2 9" xfId="28972"/>
    <cellStyle name="Normal 5 21 2 2 9 2" xfId="28973"/>
    <cellStyle name="Normal 5 21 2 2 9 2 2" xfId="28974"/>
    <cellStyle name="Normal 5 21 2 2 9 2 2 2" xfId="28975"/>
    <cellStyle name="Normal 5 21 2 2 9 2 2 2 2" xfId="28976"/>
    <cellStyle name="Normal 5 21 2 2 9 2 2 3" xfId="28977"/>
    <cellStyle name="Normal 5 21 2 2 9 2 2 4" xfId="28978"/>
    <cellStyle name="Normal 5 21 2 2 9 2 3" xfId="28979"/>
    <cellStyle name="Normal 5 21 2 2 9 2 3 2" xfId="28980"/>
    <cellStyle name="Normal 5 21 2 2 9 2 3 2 2" xfId="28981"/>
    <cellStyle name="Normal 5 21 2 2 9 2 3 3" xfId="28982"/>
    <cellStyle name="Normal 5 21 2 2 9 2 3 4" xfId="28983"/>
    <cellStyle name="Normal 5 21 2 2 9 2 4" xfId="28984"/>
    <cellStyle name="Normal 5 21 2 2 9 2 4 2" xfId="28985"/>
    <cellStyle name="Normal 5 21 2 2 9 2 5" xfId="28986"/>
    <cellStyle name="Normal 5 21 2 2 9 2 6" xfId="28987"/>
    <cellStyle name="Normal 5 21 2 2 9 2 7" xfId="28988"/>
    <cellStyle name="Normal 5 21 2 2 9 3" xfId="28989"/>
    <cellStyle name="Normal 5 21 2 2 9 3 2" xfId="28990"/>
    <cellStyle name="Normal 5 21 2 2 9 3 2 2" xfId="28991"/>
    <cellStyle name="Normal 5 21 2 2 9 3 3" xfId="28992"/>
    <cellStyle name="Normal 5 21 2 2 9 3 4" xfId="28993"/>
    <cellStyle name="Normal 5 21 2 2 9 4" xfId="28994"/>
    <cellStyle name="Normal 5 21 2 2 9 4 2" xfId="28995"/>
    <cellStyle name="Normal 5 21 2 2 9 4 2 2" xfId="28996"/>
    <cellStyle name="Normal 5 21 2 2 9 4 3" xfId="28997"/>
    <cellStyle name="Normal 5 21 2 2 9 4 4" xfId="28998"/>
    <cellStyle name="Normal 5 21 2 2 9 5" xfId="28999"/>
    <cellStyle name="Normal 5 21 2 2 9 5 2" xfId="29000"/>
    <cellStyle name="Normal 5 21 2 2 9 6" xfId="29001"/>
    <cellStyle name="Normal 5 21 2 2 9 7" xfId="29002"/>
    <cellStyle name="Normal 5 21 2 2 9 8" xfId="29003"/>
    <cellStyle name="Normal 5 21 2 3" xfId="29004"/>
    <cellStyle name="Normal 5 21 2 3 10" xfId="29005"/>
    <cellStyle name="Normal 5 21 2 3 10 2" xfId="29006"/>
    <cellStyle name="Normal 5 21 2 3 10 2 2" xfId="29007"/>
    <cellStyle name="Normal 5 21 2 3 10 3" xfId="29008"/>
    <cellStyle name="Normal 5 21 2 3 10 4" xfId="29009"/>
    <cellStyle name="Normal 5 21 2 3 11" xfId="29010"/>
    <cellStyle name="Normal 5 21 2 3 11 2" xfId="29011"/>
    <cellStyle name="Normal 5 21 2 3 12" xfId="29012"/>
    <cellStyle name="Normal 5 21 2 3 13" xfId="29013"/>
    <cellStyle name="Normal 5 21 2 3 14" xfId="29014"/>
    <cellStyle name="Normal 5 21 2 3 2" xfId="29015"/>
    <cellStyle name="Normal 5 21 2 3 2 10" xfId="29016"/>
    <cellStyle name="Normal 5 21 2 3 2 2" xfId="29017"/>
    <cellStyle name="Normal 5 21 2 3 2 2 2" xfId="29018"/>
    <cellStyle name="Normal 5 21 2 3 2 2 2 2" xfId="29019"/>
    <cellStyle name="Normal 5 21 2 3 2 2 2 2 2" xfId="29020"/>
    <cellStyle name="Normal 5 21 2 3 2 2 2 3" xfId="29021"/>
    <cellStyle name="Normal 5 21 2 3 2 2 2 4" xfId="29022"/>
    <cellStyle name="Normal 5 21 2 3 2 2 3" xfId="29023"/>
    <cellStyle name="Normal 5 21 2 3 2 2 3 2" xfId="29024"/>
    <cellStyle name="Normal 5 21 2 3 2 2 3 2 2" xfId="29025"/>
    <cellStyle name="Normal 5 21 2 3 2 2 3 3" xfId="29026"/>
    <cellStyle name="Normal 5 21 2 3 2 2 3 4" xfId="29027"/>
    <cellStyle name="Normal 5 21 2 3 2 2 4" xfId="29028"/>
    <cellStyle name="Normal 5 21 2 3 2 2 4 2" xfId="29029"/>
    <cellStyle name="Normal 5 21 2 3 2 2 5" xfId="29030"/>
    <cellStyle name="Normal 5 21 2 3 2 2 6" xfId="29031"/>
    <cellStyle name="Normal 5 21 2 3 2 2 7" xfId="29032"/>
    <cellStyle name="Normal 5 21 2 3 2 3" xfId="29033"/>
    <cellStyle name="Normal 5 21 2 3 2 3 2" xfId="29034"/>
    <cellStyle name="Normal 5 21 2 3 2 3 2 2" xfId="29035"/>
    <cellStyle name="Normal 5 21 2 3 2 3 3" xfId="29036"/>
    <cellStyle name="Normal 5 21 2 3 2 3 4" xfId="29037"/>
    <cellStyle name="Normal 5 21 2 3 2 4" xfId="29038"/>
    <cellStyle name="Normal 5 21 2 3 2 4 2" xfId="29039"/>
    <cellStyle name="Normal 5 21 2 3 2 4 2 2" xfId="29040"/>
    <cellStyle name="Normal 5 21 2 3 2 4 3" xfId="29041"/>
    <cellStyle name="Normal 5 21 2 3 2 4 4" xfId="29042"/>
    <cellStyle name="Normal 5 21 2 3 2 5" xfId="29043"/>
    <cellStyle name="Normal 5 21 2 3 2 5 2" xfId="29044"/>
    <cellStyle name="Normal 5 21 2 3 2 5 2 2" xfId="29045"/>
    <cellStyle name="Normal 5 21 2 3 2 5 3" xfId="29046"/>
    <cellStyle name="Normal 5 21 2 3 2 5 4" xfId="29047"/>
    <cellStyle name="Normal 5 21 2 3 2 6" xfId="29048"/>
    <cellStyle name="Normal 5 21 2 3 2 6 2" xfId="29049"/>
    <cellStyle name="Normal 5 21 2 3 2 6 2 2" xfId="29050"/>
    <cellStyle name="Normal 5 21 2 3 2 6 3" xfId="29051"/>
    <cellStyle name="Normal 5 21 2 3 2 6 4" xfId="29052"/>
    <cellStyle name="Normal 5 21 2 3 2 7" xfId="29053"/>
    <cellStyle name="Normal 5 21 2 3 2 7 2" xfId="29054"/>
    <cellStyle name="Normal 5 21 2 3 2 8" xfId="29055"/>
    <cellStyle name="Normal 5 21 2 3 2 9" xfId="29056"/>
    <cellStyle name="Normal 5 21 2 3 3" xfId="29057"/>
    <cellStyle name="Normal 5 21 2 3 3 2" xfId="29058"/>
    <cellStyle name="Normal 5 21 2 3 3 2 2" xfId="29059"/>
    <cellStyle name="Normal 5 21 2 3 3 2 2 2" xfId="29060"/>
    <cellStyle name="Normal 5 21 2 3 3 2 2 2 2" xfId="29061"/>
    <cellStyle name="Normal 5 21 2 3 3 2 2 3" xfId="29062"/>
    <cellStyle name="Normal 5 21 2 3 3 2 2 4" xfId="29063"/>
    <cellStyle name="Normal 5 21 2 3 3 2 3" xfId="29064"/>
    <cellStyle name="Normal 5 21 2 3 3 2 3 2" xfId="29065"/>
    <cellStyle name="Normal 5 21 2 3 3 2 3 2 2" xfId="29066"/>
    <cellStyle name="Normal 5 21 2 3 3 2 3 3" xfId="29067"/>
    <cellStyle name="Normal 5 21 2 3 3 2 3 4" xfId="29068"/>
    <cellStyle name="Normal 5 21 2 3 3 2 4" xfId="29069"/>
    <cellStyle name="Normal 5 21 2 3 3 2 4 2" xfId="29070"/>
    <cellStyle name="Normal 5 21 2 3 3 2 5" xfId="29071"/>
    <cellStyle name="Normal 5 21 2 3 3 2 6" xfId="29072"/>
    <cellStyle name="Normal 5 21 2 3 3 2 7" xfId="29073"/>
    <cellStyle name="Normal 5 21 2 3 3 3" xfId="29074"/>
    <cellStyle name="Normal 5 21 2 3 3 3 2" xfId="29075"/>
    <cellStyle name="Normal 5 21 2 3 3 3 2 2" xfId="29076"/>
    <cellStyle name="Normal 5 21 2 3 3 3 3" xfId="29077"/>
    <cellStyle name="Normal 5 21 2 3 3 3 4" xfId="29078"/>
    <cellStyle name="Normal 5 21 2 3 3 4" xfId="29079"/>
    <cellStyle name="Normal 5 21 2 3 3 4 2" xfId="29080"/>
    <cellStyle name="Normal 5 21 2 3 3 4 2 2" xfId="29081"/>
    <cellStyle name="Normal 5 21 2 3 3 4 3" xfId="29082"/>
    <cellStyle name="Normal 5 21 2 3 3 4 4" xfId="29083"/>
    <cellStyle name="Normal 5 21 2 3 3 5" xfId="29084"/>
    <cellStyle name="Normal 5 21 2 3 3 5 2" xfId="29085"/>
    <cellStyle name="Normal 5 21 2 3 3 6" xfId="29086"/>
    <cellStyle name="Normal 5 21 2 3 3 7" xfId="29087"/>
    <cellStyle name="Normal 5 21 2 3 3 8" xfId="29088"/>
    <cellStyle name="Normal 5 21 2 3 4" xfId="29089"/>
    <cellStyle name="Normal 5 21 2 3 4 2" xfId="29090"/>
    <cellStyle name="Normal 5 21 2 3 4 2 2" xfId="29091"/>
    <cellStyle name="Normal 5 21 2 3 4 2 2 2" xfId="29092"/>
    <cellStyle name="Normal 5 21 2 3 4 2 2 2 2" xfId="29093"/>
    <cellStyle name="Normal 5 21 2 3 4 2 2 3" xfId="29094"/>
    <cellStyle name="Normal 5 21 2 3 4 2 2 4" xfId="29095"/>
    <cellStyle name="Normal 5 21 2 3 4 2 3" xfId="29096"/>
    <cellStyle name="Normal 5 21 2 3 4 2 3 2" xfId="29097"/>
    <cellStyle name="Normal 5 21 2 3 4 2 3 2 2" xfId="29098"/>
    <cellStyle name="Normal 5 21 2 3 4 2 3 3" xfId="29099"/>
    <cellStyle name="Normal 5 21 2 3 4 2 3 4" xfId="29100"/>
    <cellStyle name="Normal 5 21 2 3 4 2 4" xfId="29101"/>
    <cellStyle name="Normal 5 21 2 3 4 2 4 2" xfId="29102"/>
    <cellStyle name="Normal 5 21 2 3 4 2 5" xfId="29103"/>
    <cellStyle name="Normal 5 21 2 3 4 2 6" xfId="29104"/>
    <cellStyle name="Normal 5 21 2 3 4 2 7" xfId="29105"/>
    <cellStyle name="Normal 5 21 2 3 4 3" xfId="29106"/>
    <cellStyle name="Normal 5 21 2 3 4 3 2" xfId="29107"/>
    <cellStyle name="Normal 5 21 2 3 4 3 2 2" xfId="29108"/>
    <cellStyle name="Normal 5 21 2 3 4 3 3" xfId="29109"/>
    <cellStyle name="Normal 5 21 2 3 4 3 4" xfId="29110"/>
    <cellStyle name="Normal 5 21 2 3 4 4" xfId="29111"/>
    <cellStyle name="Normal 5 21 2 3 4 4 2" xfId="29112"/>
    <cellStyle name="Normal 5 21 2 3 4 4 2 2" xfId="29113"/>
    <cellStyle name="Normal 5 21 2 3 4 4 3" xfId="29114"/>
    <cellStyle name="Normal 5 21 2 3 4 4 4" xfId="29115"/>
    <cellStyle name="Normal 5 21 2 3 4 5" xfId="29116"/>
    <cellStyle name="Normal 5 21 2 3 4 5 2" xfId="29117"/>
    <cellStyle name="Normal 5 21 2 3 4 6" xfId="29118"/>
    <cellStyle name="Normal 5 21 2 3 4 7" xfId="29119"/>
    <cellStyle name="Normal 5 21 2 3 4 8" xfId="29120"/>
    <cellStyle name="Normal 5 21 2 3 5" xfId="29121"/>
    <cellStyle name="Normal 5 21 2 3 5 2" xfId="29122"/>
    <cellStyle name="Normal 5 21 2 3 5 2 2" xfId="29123"/>
    <cellStyle name="Normal 5 21 2 3 5 2 2 2" xfId="29124"/>
    <cellStyle name="Normal 5 21 2 3 5 2 2 2 2" xfId="29125"/>
    <cellStyle name="Normal 5 21 2 3 5 2 2 3" xfId="29126"/>
    <cellStyle name="Normal 5 21 2 3 5 2 2 4" xfId="29127"/>
    <cellStyle name="Normal 5 21 2 3 5 2 3" xfId="29128"/>
    <cellStyle name="Normal 5 21 2 3 5 2 3 2" xfId="29129"/>
    <cellStyle name="Normal 5 21 2 3 5 2 4" xfId="29130"/>
    <cellStyle name="Normal 5 21 2 3 5 2 5" xfId="29131"/>
    <cellStyle name="Normal 5 21 2 3 5 2 6" xfId="29132"/>
    <cellStyle name="Normal 5 21 2 3 5 3" xfId="29133"/>
    <cellStyle name="Normal 5 21 2 3 5 3 2" xfId="29134"/>
    <cellStyle name="Normal 5 21 2 3 5 3 2 2" xfId="29135"/>
    <cellStyle name="Normal 5 21 2 3 5 3 3" xfId="29136"/>
    <cellStyle name="Normal 5 21 2 3 5 3 4" xfId="29137"/>
    <cellStyle name="Normal 5 21 2 3 5 4" xfId="29138"/>
    <cellStyle name="Normal 5 21 2 3 5 4 2" xfId="29139"/>
    <cellStyle name="Normal 5 21 2 3 5 4 2 2" xfId="29140"/>
    <cellStyle name="Normal 5 21 2 3 5 4 3" xfId="29141"/>
    <cellStyle name="Normal 5 21 2 3 5 4 4" xfId="29142"/>
    <cellStyle name="Normal 5 21 2 3 5 5" xfId="29143"/>
    <cellStyle name="Normal 5 21 2 3 5 5 2" xfId="29144"/>
    <cellStyle name="Normal 5 21 2 3 5 6" xfId="29145"/>
    <cellStyle name="Normal 5 21 2 3 5 7" xfId="29146"/>
    <cellStyle name="Normal 5 21 2 3 5 8" xfId="29147"/>
    <cellStyle name="Normal 5 21 2 3 6" xfId="29148"/>
    <cellStyle name="Normal 5 21 2 3 6 2" xfId="29149"/>
    <cellStyle name="Normal 5 21 2 3 6 2 2" xfId="29150"/>
    <cellStyle name="Normal 5 21 2 3 6 2 2 2" xfId="29151"/>
    <cellStyle name="Normal 5 21 2 3 6 2 2 2 2" xfId="29152"/>
    <cellStyle name="Normal 5 21 2 3 6 2 2 3" xfId="29153"/>
    <cellStyle name="Normal 5 21 2 3 6 2 2 4" xfId="29154"/>
    <cellStyle name="Normal 5 21 2 3 6 2 3" xfId="29155"/>
    <cellStyle name="Normal 5 21 2 3 6 2 3 2" xfId="29156"/>
    <cellStyle name="Normal 5 21 2 3 6 2 4" xfId="29157"/>
    <cellStyle name="Normal 5 21 2 3 6 2 5" xfId="29158"/>
    <cellStyle name="Normal 5 21 2 3 6 2 6" xfId="29159"/>
    <cellStyle name="Normal 5 21 2 3 6 3" xfId="29160"/>
    <cellStyle name="Normal 5 21 2 3 6 3 2" xfId="29161"/>
    <cellStyle name="Normal 5 21 2 3 6 3 2 2" xfId="29162"/>
    <cellStyle name="Normal 5 21 2 3 6 3 3" xfId="29163"/>
    <cellStyle name="Normal 5 21 2 3 6 3 4" xfId="29164"/>
    <cellStyle name="Normal 5 21 2 3 6 4" xfId="29165"/>
    <cellStyle name="Normal 5 21 2 3 6 4 2" xfId="29166"/>
    <cellStyle name="Normal 5 21 2 3 6 4 2 2" xfId="29167"/>
    <cellStyle name="Normal 5 21 2 3 6 4 3" xfId="29168"/>
    <cellStyle name="Normal 5 21 2 3 6 4 4" xfId="29169"/>
    <cellStyle name="Normal 5 21 2 3 6 5" xfId="29170"/>
    <cellStyle name="Normal 5 21 2 3 6 5 2" xfId="29171"/>
    <cellStyle name="Normal 5 21 2 3 6 6" xfId="29172"/>
    <cellStyle name="Normal 5 21 2 3 6 7" xfId="29173"/>
    <cellStyle name="Normal 5 21 2 3 6 8" xfId="29174"/>
    <cellStyle name="Normal 5 21 2 3 7" xfId="29175"/>
    <cellStyle name="Normal 5 21 2 3 7 2" xfId="29176"/>
    <cellStyle name="Normal 5 21 2 3 7 2 2" xfId="29177"/>
    <cellStyle name="Normal 5 21 2 3 7 2 2 2" xfId="29178"/>
    <cellStyle name="Normal 5 21 2 3 7 2 3" xfId="29179"/>
    <cellStyle name="Normal 5 21 2 3 7 2 4" xfId="29180"/>
    <cellStyle name="Normal 5 21 2 3 7 3" xfId="29181"/>
    <cellStyle name="Normal 5 21 2 3 7 3 2" xfId="29182"/>
    <cellStyle name="Normal 5 21 2 3 7 4" xfId="29183"/>
    <cellStyle name="Normal 5 21 2 3 7 5" xfId="29184"/>
    <cellStyle name="Normal 5 21 2 3 7 6" xfId="29185"/>
    <cellStyle name="Normal 5 21 2 3 8" xfId="29186"/>
    <cellStyle name="Normal 5 21 2 3 8 2" xfId="29187"/>
    <cellStyle name="Normal 5 21 2 3 8 2 2" xfId="29188"/>
    <cellStyle name="Normal 5 21 2 3 8 2 2 2" xfId="29189"/>
    <cellStyle name="Normal 5 21 2 3 8 2 3" xfId="29190"/>
    <cellStyle name="Normal 5 21 2 3 8 2 4" xfId="29191"/>
    <cellStyle name="Normal 5 21 2 3 8 3" xfId="29192"/>
    <cellStyle name="Normal 5 21 2 3 8 3 2" xfId="29193"/>
    <cellStyle name="Normal 5 21 2 3 8 4" xfId="29194"/>
    <cellStyle name="Normal 5 21 2 3 8 5" xfId="29195"/>
    <cellStyle name="Normal 5 21 2 3 8 6" xfId="29196"/>
    <cellStyle name="Normal 5 21 2 3 9" xfId="29197"/>
    <cellStyle name="Normal 5 21 2 3 9 2" xfId="29198"/>
    <cellStyle name="Normal 5 21 2 3 9 2 2" xfId="29199"/>
    <cellStyle name="Normal 5 21 2 3 9 3" xfId="29200"/>
    <cellStyle name="Normal 5 21 2 3 9 4" xfId="29201"/>
    <cellStyle name="Normal 5 21 2 3 9 5" xfId="29202"/>
    <cellStyle name="Normal 5 21 2 4" xfId="29203"/>
    <cellStyle name="Normal 5 21 2 4 10" xfId="29204"/>
    <cellStyle name="Normal 5 21 2 4 10 2" xfId="29205"/>
    <cellStyle name="Normal 5 21 2 4 10 2 2" xfId="29206"/>
    <cellStyle name="Normal 5 21 2 4 10 3" xfId="29207"/>
    <cellStyle name="Normal 5 21 2 4 10 4" xfId="29208"/>
    <cellStyle name="Normal 5 21 2 4 11" xfId="29209"/>
    <cellStyle name="Normal 5 21 2 4 11 2" xfId="29210"/>
    <cellStyle name="Normal 5 21 2 4 12" xfId="29211"/>
    <cellStyle name="Normal 5 21 2 4 13" xfId="29212"/>
    <cellStyle name="Normal 5 21 2 4 14" xfId="29213"/>
    <cellStyle name="Normal 5 21 2 4 2" xfId="29214"/>
    <cellStyle name="Normal 5 21 2 4 2 10" xfId="29215"/>
    <cellStyle name="Normal 5 21 2 4 2 2" xfId="29216"/>
    <cellStyle name="Normal 5 21 2 4 2 2 2" xfId="29217"/>
    <cellStyle name="Normal 5 21 2 4 2 2 2 2" xfId="29218"/>
    <cellStyle name="Normal 5 21 2 4 2 2 2 2 2" xfId="29219"/>
    <cellStyle name="Normal 5 21 2 4 2 2 2 3" xfId="29220"/>
    <cellStyle name="Normal 5 21 2 4 2 2 2 4" xfId="29221"/>
    <cellStyle name="Normal 5 21 2 4 2 2 3" xfId="29222"/>
    <cellStyle name="Normal 5 21 2 4 2 2 3 2" xfId="29223"/>
    <cellStyle name="Normal 5 21 2 4 2 2 3 2 2" xfId="29224"/>
    <cellStyle name="Normal 5 21 2 4 2 2 3 3" xfId="29225"/>
    <cellStyle name="Normal 5 21 2 4 2 2 3 4" xfId="29226"/>
    <cellStyle name="Normal 5 21 2 4 2 2 4" xfId="29227"/>
    <cellStyle name="Normal 5 21 2 4 2 2 4 2" xfId="29228"/>
    <cellStyle name="Normal 5 21 2 4 2 2 5" xfId="29229"/>
    <cellStyle name="Normal 5 21 2 4 2 2 6" xfId="29230"/>
    <cellStyle name="Normal 5 21 2 4 2 2 7" xfId="29231"/>
    <cellStyle name="Normal 5 21 2 4 2 3" xfId="29232"/>
    <cellStyle name="Normal 5 21 2 4 2 3 2" xfId="29233"/>
    <cellStyle name="Normal 5 21 2 4 2 3 2 2" xfId="29234"/>
    <cellStyle name="Normal 5 21 2 4 2 3 3" xfId="29235"/>
    <cellStyle name="Normal 5 21 2 4 2 3 4" xfId="29236"/>
    <cellStyle name="Normal 5 21 2 4 2 4" xfId="29237"/>
    <cellStyle name="Normal 5 21 2 4 2 4 2" xfId="29238"/>
    <cellStyle name="Normal 5 21 2 4 2 4 2 2" xfId="29239"/>
    <cellStyle name="Normal 5 21 2 4 2 4 3" xfId="29240"/>
    <cellStyle name="Normal 5 21 2 4 2 4 4" xfId="29241"/>
    <cellStyle name="Normal 5 21 2 4 2 5" xfId="29242"/>
    <cellStyle name="Normal 5 21 2 4 2 5 2" xfId="29243"/>
    <cellStyle name="Normal 5 21 2 4 2 5 2 2" xfId="29244"/>
    <cellStyle name="Normal 5 21 2 4 2 5 3" xfId="29245"/>
    <cellStyle name="Normal 5 21 2 4 2 5 4" xfId="29246"/>
    <cellStyle name="Normal 5 21 2 4 2 6" xfId="29247"/>
    <cellStyle name="Normal 5 21 2 4 2 6 2" xfId="29248"/>
    <cellStyle name="Normal 5 21 2 4 2 6 2 2" xfId="29249"/>
    <cellStyle name="Normal 5 21 2 4 2 6 3" xfId="29250"/>
    <cellStyle name="Normal 5 21 2 4 2 6 4" xfId="29251"/>
    <cellStyle name="Normal 5 21 2 4 2 7" xfId="29252"/>
    <cellStyle name="Normal 5 21 2 4 2 7 2" xfId="29253"/>
    <cellStyle name="Normal 5 21 2 4 2 8" xfId="29254"/>
    <cellStyle name="Normal 5 21 2 4 2 9" xfId="29255"/>
    <cellStyle name="Normal 5 21 2 4 3" xfId="29256"/>
    <cellStyle name="Normal 5 21 2 4 3 2" xfId="29257"/>
    <cellStyle name="Normal 5 21 2 4 3 2 2" xfId="29258"/>
    <cellStyle name="Normal 5 21 2 4 3 2 2 2" xfId="29259"/>
    <cellStyle name="Normal 5 21 2 4 3 2 2 2 2" xfId="29260"/>
    <cellStyle name="Normal 5 21 2 4 3 2 2 3" xfId="29261"/>
    <cellStyle name="Normal 5 21 2 4 3 2 2 4" xfId="29262"/>
    <cellStyle name="Normal 5 21 2 4 3 2 3" xfId="29263"/>
    <cellStyle name="Normal 5 21 2 4 3 2 3 2" xfId="29264"/>
    <cellStyle name="Normal 5 21 2 4 3 2 3 2 2" xfId="29265"/>
    <cellStyle name="Normal 5 21 2 4 3 2 3 3" xfId="29266"/>
    <cellStyle name="Normal 5 21 2 4 3 2 3 4" xfId="29267"/>
    <cellStyle name="Normal 5 21 2 4 3 2 4" xfId="29268"/>
    <cellStyle name="Normal 5 21 2 4 3 2 4 2" xfId="29269"/>
    <cellStyle name="Normal 5 21 2 4 3 2 5" xfId="29270"/>
    <cellStyle name="Normal 5 21 2 4 3 2 6" xfId="29271"/>
    <cellStyle name="Normal 5 21 2 4 3 2 7" xfId="29272"/>
    <cellStyle name="Normal 5 21 2 4 3 3" xfId="29273"/>
    <cellStyle name="Normal 5 21 2 4 3 3 2" xfId="29274"/>
    <cellStyle name="Normal 5 21 2 4 3 3 2 2" xfId="29275"/>
    <cellStyle name="Normal 5 21 2 4 3 3 3" xfId="29276"/>
    <cellStyle name="Normal 5 21 2 4 3 3 4" xfId="29277"/>
    <cellStyle name="Normal 5 21 2 4 3 4" xfId="29278"/>
    <cellStyle name="Normal 5 21 2 4 3 4 2" xfId="29279"/>
    <cellStyle name="Normal 5 21 2 4 3 4 2 2" xfId="29280"/>
    <cellStyle name="Normal 5 21 2 4 3 4 3" xfId="29281"/>
    <cellStyle name="Normal 5 21 2 4 3 4 4" xfId="29282"/>
    <cellStyle name="Normal 5 21 2 4 3 5" xfId="29283"/>
    <cellStyle name="Normal 5 21 2 4 3 5 2" xfId="29284"/>
    <cellStyle name="Normal 5 21 2 4 3 6" xfId="29285"/>
    <cellStyle name="Normal 5 21 2 4 3 7" xfId="29286"/>
    <cellStyle name="Normal 5 21 2 4 3 8" xfId="29287"/>
    <cellStyle name="Normal 5 21 2 4 4" xfId="29288"/>
    <cellStyle name="Normal 5 21 2 4 4 2" xfId="29289"/>
    <cellStyle name="Normal 5 21 2 4 4 2 2" xfId="29290"/>
    <cellStyle name="Normal 5 21 2 4 4 2 2 2" xfId="29291"/>
    <cellStyle name="Normal 5 21 2 4 4 2 2 2 2" xfId="29292"/>
    <cellStyle name="Normal 5 21 2 4 4 2 2 3" xfId="29293"/>
    <cellStyle name="Normal 5 21 2 4 4 2 2 4" xfId="29294"/>
    <cellStyle name="Normal 5 21 2 4 4 2 3" xfId="29295"/>
    <cellStyle name="Normal 5 21 2 4 4 2 3 2" xfId="29296"/>
    <cellStyle name="Normal 5 21 2 4 4 2 3 2 2" xfId="29297"/>
    <cellStyle name="Normal 5 21 2 4 4 2 3 3" xfId="29298"/>
    <cellStyle name="Normal 5 21 2 4 4 2 3 4" xfId="29299"/>
    <cellStyle name="Normal 5 21 2 4 4 2 4" xfId="29300"/>
    <cellStyle name="Normal 5 21 2 4 4 2 4 2" xfId="29301"/>
    <cellStyle name="Normal 5 21 2 4 4 2 5" xfId="29302"/>
    <cellStyle name="Normal 5 21 2 4 4 2 6" xfId="29303"/>
    <cellStyle name="Normal 5 21 2 4 4 2 7" xfId="29304"/>
    <cellStyle name="Normal 5 21 2 4 4 3" xfId="29305"/>
    <cellStyle name="Normal 5 21 2 4 4 3 2" xfId="29306"/>
    <cellStyle name="Normal 5 21 2 4 4 3 2 2" xfId="29307"/>
    <cellStyle name="Normal 5 21 2 4 4 3 3" xfId="29308"/>
    <cellStyle name="Normal 5 21 2 4 4 3 4" xfId="29309"/>
    <cellStyle name="Normal 5 21 2 4 4 4" xfId="29310"/>
    <cellStyle name="Normal 5 21 2 4 4 4 2" xfId="29311"/>
    <cellStyle name="Normal 5 21 2 4 4 4 2 2" xfId="29312"/>
    <cellStyle name="Normal 5 21 2 4 4 4 3" xfId="29313"/>
    <cellStyle name="Normal 5 21 2 4 4 4 4" xfId="29314"/>
    <cellStyle name="Normal 5 21 2 4 4 5" xfId="29315"/>
    <cellStyle name="Normal 5 21 2 4 4 5 2" xfId="29316"/>
    <cellStyle name="Normal 5 21 2 4 4 6" xfId="29317"/>
    <cellStyle name="Normal 5 21 2 4 4 7" xfId="29318"/>
    <cellStyle name="Normal 5 21 2 4 4 8" xfId="29319"/>
    <cellStyle name="Normal 5 21 2 4 5" xfId="29320"/>
    <cellStyle name="Normal 5 21 2 4 5 2" xfId="29321"/>
    <cellStyle name="Normal 5 21 2 4 5 2 2" xfId="29322"/>
    <cellStyle name="Normal 5 21 2 4 5 2 2 2" xfId="29323"/>
    <cellStyle name="Normal 5 21 2 4 5 2 2 2 2" xfId="29324"/>
    <cellStyle name="Normal 5 21 2 4 5 2 2 3" xfId="29325"/>
    <cellStyle name="Normal 5 21 2 4 5 2 2 4" xfId="29326"/>
    <cellStyle name="Normal 5 21 2 4 5 2 3" xfId="29327"/>
    <cellStyle name="Normal 5 21 2 4 5 2 3 2" xfId="29328"/>
    <cellStyle name="Normal 5 21 2 4 5 2 4" xfId="29329"/>
    <cellStyle name="Normal 5 21 2 4 5 2 5" xfId="29330"/>
    <cellStyle name="Normal 5 21 2 4 5 2 6" xfId="29331"/>
    <cellStyle name="Normal 5 21 2 4 5 3" xfId="29332"/>
    <cellStyle name="Normal 5 21 2 4 5 3 2" xfId="29333"/>
    <cellStyle name="Normal 5 21 2 4 5 3 2 2" xfId="29334"/>
    <cellStyle name="Normal 5 21 2 4 5 3 3" xfId="29335"/>
    <cellStyle name="Normal 5 21 2 4 5 3 4" xfId="29336"/>
    <cellStyle name="Normal 5 21 2 4 5 4" xfId="29337"/>
    <cellStyle name="Normal 5 21 2 4 5 4 2" xfId="29338"/>
    <cellStyle name="Normal 5 21 2 4 5 4 2 2" xfId="29339"/>
    <cellStyle name="Normal 5 21 2 4 5 4 3" xfId="29340"/>
    <cellStyle name="Normal 5 21 2 4 5 4 4" xfId="29341"/>
    <cellStyle name="Normal 5 21 2 4 5 5" xfId="29342"/>
    <cellStyle name="Normal 5 21 2 4 5 5 2" xfId="29343"/>
    <cellStyle name="Normal 5 21 2 4 5 6" xfId="29344"/>
    <cellStyle name="Normal 5 21 2 4 5 7" xfId="29345"/>
    <cellStyle name="Normal 5 21 2 4 5 8" xfId="29346"/>
    <cellStyle name="Normal 5 21 2 4 6" xfId="29347"/>
    <cellStyle name="Normal 5 21 2 4 6 2" xfId="29348"/>
    <cellStyle name="Normal 5 21 2 4 6 2 2" xfId="29349"/>
    <cellStyle name="Normal 5 21 2 4 6 2 2 2" xfId="29350"/>
    <cellStyle name="Normal 5 21 2 4 6 2 2 2 2" xfId="29351"/>
    <cellStyle name="Normal 5 21 2 4 6 2 2 3" xfId="29352"/>
    <cellStyle name="Normal 5 21 2 4 6 2 2 4" xfId="29353"/>
    <cellStyle name="Normal 5 21 2 4 6 2 3" xfId="29354"/>
    <cellStyle name="Normal 5 21 2 4 6 2 3 2" xfId="29355"/>
    <cellStyle name="Normal 5 21 2 4 6 2 4" xfId="29356"/>
    <cellStyle name="Normal 5 21 2 4 6 2 5" xfId="29357"/>
    <cellStyle name="Normal 5 21 2 4 6 2 6" xfId="29358"/>
    <cellStyle name="Normal 5 21 2 4 6 3" xfId="29359"/>
    <cellStyle name="Normal 5 21 2 4 6 3 2" xfId="29360"/>
    <cellStyle name="Normal 5 21 2 4 6 3 2 2" xfId="29361"/>
    <cellStyle name="Normal 5 21 2 4 6 3 3" xfId="29362"/>
    <cellStyle name="Normal 5 21 2 4 6 3 4" xfId="29363"/>
    <cellStyle name="Normal 5 21 2 4 6 4" xfId="29364"/>
    <cellStyle name="Normal 5 21 2 4 6 4 2" xfId="29365"/>
    <cellStyle name="Normal 5 21 2 4 6 4 2 2" xfId="29366"/>
    <cellStyle name="Normal 5 21 2 4 6 4 3" xfId="29367"/>
    <cellStyle name="Normal 5 21 2 4 6 4 4" xfId="29368"/>
    <cellStyle name="Normal 5 21 2 4 6 5" xfId="29369"/>
    <cellStyle name="Normal 5 21 2 4 6 5 2" xfId="29370"/>
    <cellStyle name="Normal 5 21 2 4 6 6" xfId="29371"/>
    <cellStyle name="Normal 5 21 2 4 6 7" xfId="29372"/>
    <cellStyle name="Normal 5 21 2 4 6 8" xfId="29373"/>
    <cellStyle name="Normal 5 21 2 4 7" xfId="29374"/>
    <cellStyle name="Normal 5 21 2 4 7 2" xfId="29375"/>
    <cellStyle name="Normal 5 21 2 4 7 2 2" xfId="29376"/>
    <cellStyle name="Normal 5 21 2 4 7 2 2 2" xfId="29377"/>
    <cellStyle name="Normal 5 21 2 4 7 2 3" xfId="29378"/>
    <cellStyle name="Normal 5 21 2 4 7 2 4" xfId="29379"/>
    <cellStyle name="Normal 5 21 2 4 7 3" xfId="29380"/>
    <cellStyle name="Normal 5 21 2 4 7 3 2" xfId="29381"/>
    <cellStyle name="Normal 5 21 2 4 7 4" xfId="29382"/>
    <cellStyle name="Normal 5 21 2 4 7 5" xfId="29383"/>
    <cellStyle name="Normal 5 21 2 4 7 6" xfId="29384"/>
    <cellStyle name="Normal 5 21 2 4 8" xfId="29385"/>
    <cellStyle name="Normal 5 21 2 4 8 2" xfId="29386"/>
    <cellStyle name="Normal 5 21 2 4 8 2 2" xfId="29387"/>
    <cellStyle name="Normal 5 21 2 4 8 2 2 2" xfId="29388"/>
    <cellStyle name="Normal 5 21 2 4 8 2 3" xfId="29389"/>
    <cellStyle name="Normal 5 21 2 4 8 2 4" xfId="29390"/>
    <cellStyle name="Normal 5 21 2 4 8 3" xfId="29391"/>
    <cellStyle name="Normal 5 21 2 4 8 3 2" xfId="29392"/>
    <cellStyle name="Normal 5 21 2 4 8 4" xfId="29393"/>
    <cellStyle name="Normal 5 21 2 4 8 5" xfId="29394"/>
    <cellStyle name="Normal 5 21 2 4 8 6" xfId="29395"/>
    <cellStyle name="Normal 5 21 2 4 9" xfId="29396"/>
    <cellStyle name="Normal 5 21 2 4 9 2" xfId="29397"/>
    <cellStyle name="Normal 5 21 2 4 9 2 2" xfId="29398"/>
    <cellStyle name="Normal 5 21 2 4 9 3" xfId="29399"/>
    <cellStyle name="Normal 5 21 2 4 9 4" xfId="29400"/>
    <cellStyle name="Normal 5 21 2 4 9 5" xfId="29401"/>
    <cellStyle name="Normal 5 21 2 5" xfId="29402"/>
    <cellStyle name="Normal 5 21 2 5 10" xfId="29403"/>
    <cellStyle name="Normal 5 21 2 5 10 2" xfId="29404"/>
    <cellStyle name="Normal 5 21 2 5 11" xfId="29405"/>
    <cellStyle name="Normal 5 21 2 5 12" xfId="29406"/>
    <cellStyle name="Normal 5 21 2 5 13" xfId="29407"/>
    <cellStyle name="Normal 5 21 2 5 2" xfId="29408"/>
    <cellStyle name="Normal 5 21 2 5 2 2" xfId="29409"/>
    <cellStyle name="Normal 5 21 2 5 2 2 2" xfId="29410"/>
    <cellStyle name="Normal 5 21 2 5 2 2 2 2" xfId="29411"/>
    <cellStyle name="Normal 5 21 2 5 2 2 2 2 2" xfId="29412"/>
    <cellStyle name="Normal 5 21 2 5 2 2 2 3" xfId="29413"/>
    <cellStyle name="Normal 5 21 2 5 2 2 2 4" xfId="29414"/>
    <cellStyle name="Normal 5 21 2 5 2 2 3" xfId="29415"/>
    <cellStyle name="Normal 5 21 2 5 2 2 3 2" xfId="29416"/>
    <cellStyle name="Normal 5 21 2 5 2 2 3 2 2" xfId="29417"/>
    <cellStyle name="Normal 5 21 2 5 2 2 3 3" xfId="29418"/>
    <cellStyle name="Normal 5 21 2 5 2 2 3 4" xfId="29419"/>
    <cellStyle name="Normal 5 21 2 5 2 2 4" xfId="29420"/>
    <cellStyle name="Normal 5 21 2 5 2 2 4 2" xfId="29421"/>
    <cellStyle name="Normal 5 21 2 5 2 2 5" xfId="29422"/>
    <cellStyle name="Normal 5 21 2 5 2 2 6" xfId="29423"/>
    <cellStyle name="Normal 5 21 2 5 2 2 7" xfId="29424"/>
    <cellStyle name="Normal 5 21 2 5 2 3" xfId="29425"/>
    <cellStyle name="Normal 5 21 2 5 2 3 2" xfId="29426"/>
    <cellStyle name="Normal 5 21 2 5 2 3 2 2" xfId="29427"/>
    <cellStyle name="Normal 5 21 2 5 2 3 3" xfId="29428"/>
    <cellStyle name="Normal 5 21 2 5 2 3 4" xfId="29429"/>
    <cellStyle name="Normal 5 21 2 5 2 4" xfId="29430"/>
    <cellStyle name="Normal 5 21 2 5 2 4 2" xfId="29431"/>
    <cellStyle name="Normal 5 21 2 5 2 4 2 2" xfId="29432"/>
    <cellStyle name="Normal 5 21 2 5 2 4 3" xfId="29433"/>
    <cellStyle name="Normal 5 21 2 5 2 4 4" xfId="29434"/>
    <cellStyle name="Normal 5 21 2 5 2 5" xfId="29435"/>
    <cellStyle name="Normal 5 21 2 5 2 5 2" xfId="29436"/>
    <cellStyle name="Normal 5 21 2 5 2 6" xfId="29437"/>
    <cellStyle name="Normal 5 21 2 5 2 7" xfId="29438"/>
    <cellStyle name="Normal 5 21 2 5 2 8" xfId="29439"/>
    <cellStyle name="Normal 5 21 2 5 3" xfId="29440"/>
    <cellStyle name="Normal 5 21 2 5 3 2" xfId="29441"/>
    <cellStyle name="Normal 5 21 2 5 3 2 2" xfId="29442"/>
    <cellStyle name="Normal 5 21 2 5 3 2 2 2" xfId="29443"/>
    <cellStyle name="Normal 5 21 2 5 3 2 2 2 2" xfId="29444"/>
    <cellStyle name="Normal 5 21 2 5 3 2 2 3" xfId="29445"/>
    <cellStyle name="Normal 5 21 2 5 3 2 2 4" xfId="29446"/>
    <cellStyle name="Normal 5 21 2 5 3 2 3" xfId="29447"/>
    <cellStyle name="Normal 5 21 2 5 3 2 3 2" xfId="29448"/>
    <cellStyle name="Normal 5 21 2 5 3 2 3 2 2" xfId="29449"/>
    <cellStyle name="Normal 5 21 2 5 3 2 3 3" xfId="29450"/>
    <cellStyle name="Normal 5 21 2 5 3 2 3 4" xfId="29451"/>
    <cellStyle name="Normal 5 21 2 5 3 2 4" xfId="29452"/>
    <cellStyle name="Normal 5 21 2 5 3 2 4 2" xfId="29453"/>
    <cellStyle name="Normal 5 21 2 5 3 2 5" xfId="29454"/>
    <cellStyle name="Normal 5 21 2 5 3 2 6" xfId="29455"/>
    <cellStyle name="Normal 5 21 2 5 3 2 7" xfId="29456"/>
    <cellStyle name="Normal 5 21 2 5 3 3" xfId="29457"/>
    <cellStyle name="Normal 5 21 2 5 3 3 2" xfId="29458"/>
    <cellStyle name="Normal 5 21 2 5 3 3 2 2" xfId="29459"/>
    <cellStyle name="Normal 5 21 2 5 3 3 3" xfId="29460"/>
    <cellStyle name="Normal 5 21 2 5 3 3 4" xfId="29461"/>
    <cellStyle name="Normal 5 21 2 5 3 4" xfId="29462"/>
    <cellStyle name="Normal 5 21 2 5 3 4 2" xfId="29463"/>
    <cellStyle name="Normal 5 21 2 5 3 4 2 2" xfId="29464"/>
    <cellStyle name="Normal 5 21 2 5 3 4 3" xfId="29465"/>
    <cellStyle name="Normal 5 21 2 5 3 4 4" xfId="29466"/>
    <cellStyle name="Normal 5 21 2 5 3 5" xfId="29467"/>
    <cellStyle name="Normal 5 21 2 5 3 5 2" xfId="29468"/>
    <cellStyle name="Normal 5 21 2 5 3 6" xfId="29469"/>
    <cellStyle name="Normal 5 21 2 5 3 7" xfId="29470"/>
    <cellStyle name="Normal 5 21 2 5 3 8" xfId="29471"/>
    <cellStyle name="Normal 5 21 2 5 4" xfId="29472"/>
    <cellStyle name="Normal 5 21 2 5 4 2" xfId="29473"/>
    <cellStyle name="Normal 5 21 2 5 4 2 2" xfId="29474"/>
    <cellStyle name="Normal 5 21 2 5 4 2 2 2" xfId="29475"/>
    <cellStyle name="Normal 5 21 2 5 4 2 2 2 2" xfId="29476"/>
    <cellStyle name="Normal 5 21 2 5 4 2 2 3" xfId="29477"/>
    <cellStyle name="Normal 5 21 2 5 4 2 2 4" xfId="29478"/>
    <cellStyle name="Normal 5 21 2 5 4 2 3" xfId="29479"/>
    <cellStyle name="Normal 5 21 2 5 4 2 3 2" xfId="29480"/>
    <cellStyle name="Normal 5 21 2 5 4 2 4" xfId="29481"/>
    <cellStyle name="Normal 5 21 2 5 4 2 5" xfId="29482"/>
    <cellStyle name="Normal 5 21 2 5 4 2 6" xfId="29483"/>
    <cellStyle name="Normal 5 21 2 5 4 3" xfId="29484"/>
    <cellStyle name="Normal 5 21 2 5 4 3 2" xfId="29485"/>
    <cellStyle name="Normal 5 21 2 5 4 3 2 2" xfId="29486"/>
    <cellStyle name="Normal 5 21 2 5 4 3 3" xfId="29487"/>
    <cellStyle name="Normal 5 21 2 5 4 3 4" xfId="29488"/>
    <cellStyle name="Normal 5 21 2 5 4 4" xfId="29489"/>
    <cellStyle name="Normal 5 21 2 5 4 4 2" xfId="29490"/>
    <cellStyle name="Normal 5 21 2 5 4 4 2 2" xfId="29491"/>
    <cellStyle name="Normal 5 21 2 5 4 4 3" xfId="29492"/>
    <cellStyle name="Normal 5 21 2 5 4 4 4" xfId="29493"/>
    <cellStyle name="Normal 5 21 2 5 4 5" xfId="29494"/>
    <cellStyle name="Normal 5 21 2 5 4 5 2" xfId="29495"/>
    <cellStyle name="Normal 5 21 2 5 4 6" xfId="29496"/>
    <cellStyle name="Normal 5 21 2 5 4 7" xfId="29497"/>
    <cellStyle name="Normal 5 21 2 5 4 8" xfId="29498"/>
    <cellStyle name="Normal 5 21 2 5 5" xfId="29499"/>
    <cellStyle name="Normal 5 21 2 5 5 2" xfId="29500"/>
    <cellStyle name="Normal 5 21 2 5 5 2 2" xfId="29501"/>
    <cellStyle name="Normal 5 21 2 5 5 2 2 2" xfId="29502"/>
    <cellStyle name="Normal 5 21 2 5 5 2 2 2 2" xfId="29503"/>
    <cellStyle name="Normal 5 21 2 5 5 2 2 3" xfId="29504"/>
    <cellStyle name="Normal 5 21 2 5 5 2 2 4" xfId="29505"/>
    <cellStyle name="Normal 5 21 2 5 5 2 3" xfId="29506"/>
    <cellStyle name="Normal 5 21 2 5 5 2 3 2" xfId="29507"/>
    <cellStyle name="Normal 5 21 2 5 5 2 4" xfId="29508"/>
    <cellStyle name="Normal 5 21 2 5 5 2 5" xfId="29509"/>
    <cellStyle name="Normal 5 21 2 5 5 2 6" xfId="29510"/>
    <cellStyle name="Normal 5 21 2 5 5 3" xfId="29511"/>
    <cellStyle name="Normal 5 21 2 5 5 3 2" xfId="29512"/>
    <cellStyle name="Normal 5 21 2 5 5 3 2 2" xfId="29513"/>
    <cellStyle name="Normal 5 21 2 5 5 3 3" xfId="29514"/>
    <cellStyle name="Normal 5 21 2 5 5 3 4" xfId="29515"/>
    <cellStyle name="Normal 5 21 2 5 5 4" xfId="29516"/>
    <cellStyle name="Normal 5 21 2 5 5 4 2" xfId="29517"/>
    <cellStyle name="Normal 5 21 2 5 5 4 2 2" xfId="29518"/>
    <cellStyle name="Normal 5 21 2 5 5 4 3" xfId="29519"/>
    <cellStyle name="Normal 5 21 2 5 5 4 4" xfId="29520"/>
    <cellStyle name="Normal 5 21 2 5 5 5" xfId="29521"/>
    <cellStyle name="Normal 5 21 2 5 5 5 2" xfId="29522"/>
    <cellStyle name="Normal 5 21 2 5 5 6" xfId="29523"/>
    <cellStyle name="Normal 5 21 2 5 5 7" xfId="29524"/>
    <cellStyle name="Normal 5 21 2 5 5 8" xfId="29525"/>
    <cellStyle name="Normal 5 21 2 5 6" xfId="29526"/>
    <cellStyle name="Normal 5 21 2 5 6 2" xfId="29527"/>
    <cellStyle name="Normal 5 21 2 5 6 2 2" xfId="29528"/>
    <cellStyle name="Normal 5 21 2 5 6 2 2 2" xfId="29529"/>
    <cellStyle name="Normal 5 21 2 5 6 2 3" xfId="29530"/>
    <cellStyle name="Normal 5 21 2 5 6 2 4" xfId="29531"/>
    <cellStyle name="Normal 5 21 2 5 6 3" xfId="29532"/>
    <cellStyle name="Normal 5 21 2 5 6 3 2" xfId="29533"/>
    <cellStyle name="Normal 5 21 2 5 6 4" xfId="29534"/>
    <cellStyle name="Normal 5 21 2 5 6 5" xfId="29535"/>
    <cellStyle name="Normal 5 21 2 5 6 6" xfId="29536"/>
    <cellStyle name="Normal 5 21 2 5 7" xfId="29537"/>
    <cellStyle name="Normal 5 21 2 5 7 2" xfId="29538"/>
    <cellStyle name="Normal 5 21 2 5 7 2 2" xfId="29539"/>
    <cellStyle name="Normal 5 21 2 5 7 2 2 2" xfId="29540"/>
    <cellStyle name="Normal 5 21 2 5 7 2 3" xfId="29541"/>
    <cellStyle name="Normal 5 21 2 5 7 2 4" xfId="29542"/>
    <cellStyle name="Normal 5 21 2 5 7 3" xfId="29543"/>
    <cellStyle name="Normal 5 21 2 5 7 3 2" xfId="29544"/>
    <cellStyle name="Normal 5 21 2 5 7 4" xfId="29545"/>
    <cellStyle name="Normal 5 21 2 5 7 5" xfId="29546"/>
    <cellStyle name="Normal 5 21 2 5 7 6" xfId="29547"/>
    <cellStyle name="Normal 5 21 2 5 8" xfId="29548"/>
    <cellStyle name="Normal 5 21 2 5 8 2" xfId="29549"/>
    <cellStyle name="Normal 5 21 2 5 8 2 2" xfId="29550"/>
    <cellStyle name="Normal 5 21 2 5 8 3" xfId="29551"/>
    <cellStyle name="Normal 5 21 2 5 8 4" xfId="29552"/>
    <cellStyle name="Normal 5 21 2 5 8 5" xfId="29553"/>
    <cellStyle name="Normal 5 21 2 5 9" xfId="29554"/>
    <cellStyle name="Normal 5 21 2 5 9 2" xfId="29555"/>
    <cellStyle name="Normal 5 21 2 5 9 2 2" xfId="29556"/>
    <cellStyle name="Normal 5 21 2 5 9 3" xfId="29557"/>
    <cellStyle name="Normal 5 21 2 5 9 4" xfId="29558"/>
    <cellStyle name="Normal 5 21 2 6" xfId="29559"/>
    <cellStyle name="Normal 5 21 2 6 2" xfId="29560"/>
    <cellStyle name="Normal 5 21 2 6 2 2" xfId="29561"/>
    <cellStyle name="Normal 5 21 2 6 2 2 2" xfId="29562"/>
    <cellStyle name="Normal 5 21 2 6 2 2 2 2" xfId="29563"/>
    <cellStyle name="Normal 5 21 2 6 2 2 3" xfId="29564"/>
    <cellStyle name="Normal 5 21 2 6 2 2 4" xfId="29565"/>
    <cellStyle name="Normal 5 21 2 6 2 3" xfId="29566"/>
    <cellStyle name="Normal 5 21 2 6 2 3 2" xfId="29567"/>
    <cellStyle name="Normal 5 21 2 6 2 3 2 2" xfId="29568"/>
    <cellStyle name="Normal 5 21 2 6 2 3 3" xfId="29569"/>
    <cellStyle name="Normal 5 21 2 6 2 3 4" xfId="29570"/>
    <cellStyle name="Normal 5 21 2 6 2 4" xfId="29571"/>
    <cellStyle name="Normal 5 21 2 6 2 4 2" xfId="29572"/>
    <cellStyle name="Normal 5 21 2 6 2 5" xfId="29573"/>
    <cellStyle name="Normal 5 21 2 6 2 6" xfId="29574"/>
    <cellStyle name="Normal 5 21 2 6 2 7" xfId="29575"/>
    <cellStyle name="Normal 5 21 2 6 3" xfId="29576"/>
    <cellStyle name="Normal 5 21 2 6 3 2" xfId="29577"/>
    <cellStyle name="Normal 5 21 2 6 3 2 2" xfId="29578"/>
    <cellStyle name="Normal 5 21 2 6 3 3" xfId="29579"/>
    <cellStyle name="Normal 5 21 2 6 3 4" xfId="29580"/>
    <cellStyle name="Normal 5 21 2 6 4" xfId="29581"/>
    <cellStyle name="Normal 5 21 2 6 4 2" xfId="29582"/>
    <cellStyle name="Normal 5 21 2 6 4 2 2" xfId="29583"/>
    <cellStyle name="Normal 5 21 2 6 4 3" xfId="29584"/>
    <cellStyle name="Normal 5 21 2 6 4 4" xfId="29585"/>
    <cellStyle name="Normal 5 21 2 6 5" xfId="29586"/>
    <cellStyle name="Normal 5 21 2 6 5 2" xfId="29587"/>
    <cellStyle name="Normal 5 21 2 6 6" xfId="29588"/>
    <cellStyle name="Normal 5 21 2 6 7" xfId="29589"/>
    <cellStyle name="Normal 5 21 2 6 8" xfId="29590"/>
    <cellStyle name="Normal 5 21 2 7" xfId="29591"/>
    <cellStyle name="Normal 5 21 2 7 2" xfId="29592"/>
    <cellStyle name="Normal 5 21 2 7 2 2" xfId="29593"/>
    <cellStyle name="Normal 5 21 2 7 2 2 2" xfId="29594"/>
    <cellStyle name="Normal 5 21 2 7 2 2 2 2" xfId="29595"/>
    <cellStyle name="Normal 5 21 2 7 2 2 3" xfId="29596"/>
    <cellStyle name="Normal 5 21 2 7 2 2 4" xfId="29597"/>
    <cellStyle name="Normal 5 21 2 7 2 3" xfId="29598"/>
    <cellStyle name="Normal 5 21 2 7 2 3 2" xfId="29599"/>
    <cellStyle name="Normal 5 21 2 7 2 3 2 2" xfId="29600"/>
    <cellStyle name="Normal 5 21 2 7 2 3 3" xfId="29601"/>
    <cellStyle name="Normal 5 21 2 7 2 3 4" xfId="29602"/>
    <cellStyle name="Normal 5 21 2 7 2 4" xfId="29603"/>
    <cellStyle name="Normal 5 21 2 7 2 4 2" xfId="29604"/>
    <cellStyle name="Normal 5 21 2 7 2 5" xfId="29605"/>
    <cellStyle name="Normal 5 21 2 7 2 6" xfId="29606"/>
    <cellStyle name="Normal 5 21 2 7 2 7" xfId="29607"/>
    <cellStyle name="Normal 5 21 2 7 3" xfId="29608"/>
    <cellStyle name="Normal 5 21 2 7 3 2" xfId="29609"/>
    <cellStyle name="Normal 5 21 2 7 3 2 2" xfId="29610"/>
    <cellStyle name="Normal 5 21 2 7 3 3" xfId="29611"/>
    <cellStyle name="Normal 5 21 2 7 3 4" xfId="29612"/>
    <cellStyle name="Normal 5 21 2 7 4" xfId="29613"/>
    <cellStyle name="Normal 5 21 2 7 4 2" xfId="29614"/>
    <cellStyle name="Normal 5 21 2 7 4 2 2" xfId="29615"/>
    <cellStyle name="Normal 5 21 2 7 4 3" xfId="29616"/>
    <cellStyle name="Normal 5 21 2 7 4 4" xfId="29617"/>
    <cellStyle name="Normal 5 21 2 7 5" xfId="29618"/>
    <cellStyle name="Normal 5 21 2 7 5 2" xfId="29619"/>
    <cellStyle name="Normal 5 21 2 7 6" xfId="29620"/>
    <cellStyle name="Normal 5 21 2 7 7" xfId="29621"/>
    <cellStyle name="Normal 5 21 2 7 8" xfId="29622"/>
    <cellStyle name="Normal 5 21 2 8" xfId="29623"/>
    <cellStyle name="Normal 5 21 2 8 2" xfId="29624"/>
    <cellStyle name="Normal 5 21 2 8 2 2" xfId="29625"/>
    <cellStyle name="Normal 5 21 2 8 2 2 2" xfId="29626"/>
    <cellStyle name="Normal 5 21 2 8 2 2 2 2" xfId="29627"/>
    <cellStyle name="Normal 5 21 2 8 2 2 3" xfId="29628"/>
    <cellStyle name="Normal 5 21 2 8 2 2 4" xfId="29629"/>
    <cellStyle name="Normal 5 21 2 8 2 3" xfId="29630"/>
    <cellStyle name="Normal 5 21 2 8 2 3 2" xfId="29631"/>
    <cellStyle name="Normal 5 21 2 8 2 4" xfId="29632"/>
    <cellStyle name="Normal 5 21 2 8 2 5" xfId="29633"/>
    <cellStyle name="Normal 5 21 2 8 2 6" xfId="29634"/>
    <cellStyle name="Normal 5 21 2 8 3" xfId="29635"/>
    <cellStyle name="Normal 5 21 2 8 3 2" xfId="29636"/>
    <cellStyle name="Normal 5 21 2 8 3 2 2" xfId="29637"/>
    <cellStyle name="Normal 5 21 2 8 3 3" xfId="29638"/>
    <cellStyle name="Normal 5 21 2 8 3 4" xfId="29639"/>
    <cellStyle name="Normal 5 21 2 8 4" xfId="29640"/>
    <cellStyle name="Normal 5 21 2 8 4 2" xfId="29641"/>
    <cellStyle name="Normal 5 21 2 8 4 2 2" xfId="29642"/>
    <cellStyle name="Normal 5 21 2 8 4 3" xfId="29643"/>
    <cellStyle name="Normal 5 21 2 8 4 4" xfId="29644"/>
    <cellStyle name="Normal 5 21 2 8 5" xfId="29645"/>
    <cellStyle name="Normal 5 21 2 8 5 2" xfId="29646"/>
    <cellStyle name="Normal 5 21 2 8 6" xfId="29647"/>
    <cellStyle name="Normal 5 21 2 8 7" xfId="29648"/>
    <cellStyle name="Normal 5 21 2 8 8" xfId="29649"/>
    <cellStyle name="Normal 5 21 2 9" xfId="29650"/>
    <cellStyle name="Normal 5 21 2 9 2" xfId="29651"/>
    <cellStyle name="Normal 5 21 2 9 2 2" xfId="29652"/>
    <cellStyle name="Normal 5 21 2 9 2 2 2" xfId="29653"/>
    <cellStyle name="Normal 5 21 2 9 2 2 2 2" xfId="29654"/>
    <cellStyle name="Normal 5 21 2 9 2 2 3" xfId="29655"/>
    <cellStyle name="Normal 5 21 2 9 2 2 4" xfId="29656"/>
    <cellStyle name="Normal 5 21 2 9 2 3" xfId="29657"/>
    <cellStyle name="Normal 5 21 2 9 2 3 2" xfId="29658"/>
    <cellStyle name="Normal 5 21 2 9 2 4" xfId="29659"/>
    <cellStyle name="Normal 5 21 2 9 2 5" xfId="29660"/>
    <cellStyle name="Normal 5 21 2 9 2 6" xfId="29661"/>
    <cellStyle name="Normal 5 21 2 9 3" xfId="29662"/>
    <cellStyle name="Normal 5 21 2 9 3 2" xfId="29663"/>
    <cellStyle name="Normal 5 21 2 9 3 2 2" xfId="29664"/>
    <cellStyle name="Normal 5 21 2 9 3 3" xfId="29665"/>
    <cellStyle name="Normal 5 21 2 9 3 4" xfId="29666"/>
    <cellStyle name="Normal 5 21 2 9 4" xfId="29667"/>
    <cellStyle name="Normal 5 21 2 9 4 2" xfId="29668"/>
    <cellStyle name="Normal 5 21 2 9 4 2 2" xfId="29669"/>
    <cellStyle name="Normal 5 21 2 9 4 3" xfId="29670"/>
    <cellStyle name="Normal 5 21 2 9 4 4" xfId="29671"/>
    <cellStyle name="Normal 5 21 2 9 5" xfId="29672"/>
    <cellStyle name="Normal 5 21 2 9 5 2" xfId="29673"/>
    <cellStyle name="Normal 5 21 2 9 6" xfId="29674"/>
    <cellStyle name="Normal 5 21 2 9 7" xfId="29675"/>
    <cellStyle name="Normal 5 21 2 9 8" xfId="29676"/>
    <cellStyle name="Normal 5 21 3" xfId="29677"/>
    <cellStyle name="Normal 5 21 3 10" xfId="29678"/>
    <cellStyle name="Normal 5 21 3 10 2" xfId="29679"/>
    <cellStyle name="Normal 5 21 3 10 2 2" xfId="29680"/>
    <cellStyle name="Normal 5 21 3 10 3" xfId="29681"/>
    <cellStyle name="Normal 5 21 3 10 4" xfId="29682"/>
    <cellStyle name="Normal 5 21 3 11" xfId="29683"/>
    <cellStyle name="Normal 5 21 3 11 2" xfId="29684"/>
    <cellStyle name="Normal 5 21 3 12" xfId="29685"/>
    <cellStyle name="Normal 5 21 3 13" xfId="29686"/>
    <cellStyle name="Normal 5 21 3 14" xfId="29687"/>
    <cellStyle name="Normal 5 21 3 2" xfId="29688"/>
    <cellStyle name="Normal 5 21 3 2 10" xfId="29689"/>
    <cellStyle name="Normal 5 21 3 2 2" xfId="29690"/>
    <cellStyle name="Normal 5 21 3 2 2 2" xfId="29691"/>
    <cellStyle name="Normal 5 21 3 2 2 2 2" xfId="29692"/>
    <cellStyle name="Normal 5 21 3 2 2 2 2 2" xfId="29693"/>
    <cellStyle name="Normal 5 21 3 2 2 2 3" xfId="29694"/>
    <cellStyle name="Normal 5 21 3 2 2 2 4" xfId="29695"/>
    <cellStyle name="Normal 5 21 3 2 2 3" xfId="29696"/>
    <cellStyle name="Normal 5 21 3 2 2 3 2" xfId="29697"/>
    <cellStyle name="Normal 5 21 3 2 2 3 2 2" xfId="29698"/>
    <cellStyle name="Normal 5 21 3 2 2 3 3" xfId="29699"/>
    <cellStyle name="Normal 5 21 3 2 2 3 4" xfId="29700"/>
    <cellStyle name="Normal 5 21 3 2 2 4" xfId="29701"/>
    <cellStyle name="Normal 5 21 3 2 2 4 2" xfId="29702"/>
    <cellStyle name="Normal 5 21 3 2 2 5" xfId="29703"/>
    <cellStyle name="Normal 5 21 3 2 2 6" xfId="29704"/>
    <cellStyle name="Normal 5 21 3 2 2 7" xfId="29705"/>
    <cellStyle name="Normal 5 21 3 2 3" xfId="29706"/>
    <cellStyle name="Normal 5 21 3 2 3 2" xfId="29707"/>
    <cellStyle name="Normal 5 21 3 2 3 2 2" xfId="29708"/>
    <cellStyle name="Normal 5 21 3 2 3 3" xfId="29709"/>
    <cellStyle name="Normal 5 21 3 2 3 4" xfId="29710"/>
    <cellStyle name="Normal 5 21 3 2 4" xfId="29711"/>
    <cellStyle name="Normal 5 21 3 2 4 2" xfId="29712"/>
    <cellStyle name="Normal 5 21 3 2 4 2 2" xfId="29713"/>
    <cellStyle name="Normal 5 21 3 2 4 3" xfId="29714"/>
    <cellStyle name="Normal 5 21 3 2 4 4" xfId="29715"/>
    <cellStyle name="Normal 5 21 3 2 5" xfId="29716"/>
    <cellStyle name="Normal 5 21 3 2 5 2" xfId="29717"/>
    <cellStyle name="Normal 5 21 3 2 5 2 2" xfId="29718"/>
    <cellStyle name="Normal 5 21 3 2 5 3" xfId="29719"/>
    <cellStyle name="Normal 5 21 3 2 5 4" xfId="29720"/>
    <cellStyle name="Normal 5 21 3 2 6" xfId="29721"/>
    <cellStyle name="Normal 5 21 3 2 6 2" xfId="29722"/>
    <cellStyle name="Normal 5 21 3 2 6 2 2" xfId="29723"/>
    <cellStyle name="Normal 5 21 3 2 6 3" xfId="29724"/>
    <cellStyle name="Normal 5 21 3 2 6 4" xfId="29725"/>
    <cellStyle name="Normal 5 21 3 2 7" xfId="29726"/>
    <cellStyle name="Normal 5 21 3 2 7 2" xfId="29727"/>
    <cellStyle name="Normal 5 21 3 2 8" xfId="29728"/>
    <cellStyle name="Normal 5 21 3 2 9" xfId="29729"/>
    <cellStyle name="Normal 5 21 3 3" xfId="29730"/>
    <cellStyle name="Normal 5 21 3 3 2" xfId="29731"/>
    <cellStyle name="Normal 5 21 3 3 2 2" xfId="29732"/>
    <cellStyle name="Normal 5 21 3 3 2 2 2" xfId="29733"/>
    <cellStyle name="Normal 5 21 3 3 2 2 2 2" xfId="29734"/>
    <cellStyle name="Normal 5 21 3 3 2 2 3" xfId="29735"/>
    <cellStyle name="Normal 5 21 3 3 2 2 4" xfId="29736"/>
    <cellStyle name="Normal 5 21 3 3 2 3" xfId="29737"/>
    <cellStyle name="Normal 5 21 3 3 2 3 2" xfId="29738"/>
    <cellStyle name="Normal 5 21 3 3 2 3 2 2" xfId="29739"/>
    <cellStyle name="Normal 5 21 3 3 2 3 3" xfId="29740"/>
    <cellStyle name="Normal 5 21 3 3 2 3 4" xfId="29741"/>
    <cellStyle name="Normal 5 21 3 3 2 4" xfId="29742"/>
    <cellStyle name="Normal 5 21 3 3 2 4 2" xfId="29743"/>
    <cellStyle name="Normal 5 21 3 3 2 5" xfId="29744"/>
    <cellStyle name="Normal 5 21 3 3 2 6" xfId="29745"/>
    <cellStyle name="Normal 5 21 3 3 2 7" xfId="29746"/>
    <cellStyle name="Normal 5 21 3 3 3" xfId="29747"/>
    <cellStyle name="Normal 5 21 3 3 3 2" xfId="29748"/>
    <cellStyle name="Normal 5 21 3 3 3 2 2" xfId="29749"/>
    <cellStyle name="Normal 5 21 3 3 3 3" xfId="29750"/>
    <cellStyle name="Normal 5 21 3 3 3 4" xfId="29751"/>
    <cellStyle name="Normal 5 21 3 3 4" xfId="29752"/>
    <cellStyle name="Normal 5 21 3 3 4 2" xfId="29753"/>
    <cellStyle name="Normal 5 21 3 3 4 2 2" xfId="29754"/>
    <cellStyle name="Normal 5 21 3 3 4 3" xfId="29755"/>
    <cellStyle name="Normal 5 21 3 3 4 4" xfId="29756"/>
    <cellStyle name="Normal 5 21 3 3 5" xfId="29757"/>
    <cellStyle name="Normal 5 21 3 3 5 2" xfId="29758"/>
    <cellStyle name="Normal 5 21 3 3 6" xfId="29759"/>
    <cellStyle name="Normal 5 21 3 3 7" xfId="29760"/>
    <cellStyle name="Normal 5 21 3 3 8" xfId="29761"/>
    <cellStyle name="Normal 5 21 3 4" xfId="29762"/>
    <cellStyle name="Normal 5 21 3 4 2" xfId="29763"/>
    <cellStyle name="Normal 5 21 3 4 2 2" xfId="29764"/>
    <cellStyle name="Normal 5 21 3 4 2 2 2" xfId="29765"/>
    <cellStyle name="Normal 5 21 3 4 2 2 2 2" xfId="29766"/>
    <cellStyle name="Normal 5 21 3 4 2 2 3" xfId="29767"/>
    <cellStyle name="Normal 5 21 3 4 2 2 4" xfId="29768"/>
    <cellStyle name="Normal 5 21 3 4 2 3" xfId="29769"/>
    <cellStyle name="Normal 5 21 3 4 2 3 2" xfId="29770"/>
    <cellStyle name="Normal 5 21 3 4 2 3 2 2" xfId="29771"/>
    <cellStyle name="Normal 5 21 3 4 2 3 3" xfId="29772"/>
    <cellStyle name="Normal 5 21 3 4 2 3 4" xfId="29773"/>
    <cellStyle name="Normal 5 21 3 4 2 4" xfId="29774"/>
    <cellStyle name="Normal 5 21 3 4 2 4 2" xfId="29775"/>
    <cellStyle name="Normal 5 21 3 4 2 5" xfId="29776"/>
    <cellStyle name="Normal 5 21 3 4 2 6" xfId="29777"/>
    <cellStyle name="Normal 5 21 3 4 2 7" xfId="29778"/>
    <cellStyle name="Normal 5 21 3 4 3" xfId="29779"/>
    <cellStyle name="Normal 5 21 3 4 3 2" xfId="29780"/>
    <cellStyle name="Normal 5 21 3 4 3 2 2" xfId="29781"/>
    <cellStyle name="Normal 5 21 3 4 3 3" xfId="29782"/>
    <cellStyle name="Normal 5 21 3 4 3 4" xfId="29783"/>
    <cellStyle name="Normal 5 21 3 4 4" xfId="29784"/>
    <cellStyle name="Normal 5 21 3 4 4 2" xfId="29785"/>
    <cellStyle name="Normal 5 21 3 4 4 2 2" xfId="29786"/>
    <cellStyle name="Normal 5 21 3 4 4 3" xfId="29787"/>
    <cellStyle name="Normal 5 21 3 4 4 4" xfId="29788"/>
    <cellStyle name="Normal 5 21 3 4 5" xfId="29789"/>
    <cellStyle name="Normal 5 21 3 4 5 2" xfId="29790"/>
    <cellStyle name="Normal 5 21 3 4 6" xfId="29791"/>
    <cellStyle name="Normal 5 21 3 4 7" xfId="29792"/>
    <cellStyle name="Normal 5 21 3 4 8" xfId="29793"/>
    <cellStyle name="Normal 5 21 3 5" xfId="29794"/>
    <cellStyle name="Normal 5 21 3 5 2" xfId="29795"/>
    <cellStyle name="Normal 5 21 3 5 2 2" xfId="29796"/>
    <cellStyle name="Normal 5 21 3 5 2 2 2" xfId="29797"/>
    <cellStyle name="Normal 5 21 3 5 2 2 2 2" xfId="29798"/>
    <cellStyle name="Normal 5 21 3 5 2 2 3" xfId="29799"/>
    <cellStyle name="Normal 5 21 3 5 2 2 4" xfId="29800"/>
    <cellStyle name="Normal 5 21 3 5 2 3" xfId="29801"/>
    <cellStyle name="Normal 5 21 3 5 2 3 2" xfId="29802"/>
    <cellStyle name="Normal 5 21 3 5 2 4" xfId="29803"/>
    <cellStyle name="Normal 5 21 3 5 2 5" xfId="29804"/>
    <cellStyle name="Normal 5 21 3 5 2 6" xfId="29805"/>
    <cellStyle name="Normal 5 21 3 5 3" xfId="29806"/>
    <cellStyle name="Normal 5 21 3 5 3 2" xfId="29807"/>
    <cellStyle name="Normal 5 21 3 5 3 2 2" xfId="29808"/>
    <cellStyle name="Normal 5 21 3 5 3 3" xfId="29809"/>
    <cellStyle name="Normal 5 21 3 5 3 4" xfId="29810"/>
    <cellStyle name="Normal 5 21 3 5 4" xfId="29811"/>
    <cellStyle name="Normal 5 21 3 5 4 2" xfId="29812"/>
    <cellStyle name="Normal 5 21 3 5 4 2 2" xfId="29813"/>
    <cellStyle name="Normal 5 21 3 5 4 3" xfId="29814"/>
    <cellStyle name="Normal 5 21 3 5 4 4" xfId="29815"/>
    <cellStyle name="Normal 5 21 3 5 5" xfId="29816"/>
    <cellStyle name="Normal 5 21 3 5 5 2" xfId="29817"/>
    <cellStyle name="Normal 5 21 3 5 6" xfId="29818"/>
    <cellStyle name="Normal 5 21 3 5 7" xfId="29819"/>
    <cellStyle name="Normal 5 21 3 5 8" xfId="29820"/>
    <cellStyle name="Normal 5 21 3 6" xfId="29821"/>
    <cellStyle name="Normal 5 21 3 6 2" xfId="29822"/>
    <cellStyle name="Normal 5 21 3 6 2 2" xfId="29823"/>
    <cellStyle name="Normal 5 21 3 6 2 2 2" xfId="29824"/>
    <cellStyle name="Normal 5 21 3 6 2 2 2 2" xfId="29825"/>
    <cellStyle name="Normal 5 21 3 6 2 2 3" xfId="29826"/>
    <cellStyle name="Normal 5 21 3 6 2 2 4" xfId="29827"/>
    <cellStyle name="Normal 5 21 3 6 2 3" xfId="29828"/>
    <cellStyle name="Normal 5 21 3 6 2 3 2" xfId="29829"/>
    <cellStyle name="Normal 5 21 3 6 2 4" xfId="29830"/>
    <cellStyle name="Normal 5 21 3 6 2 5" xfId="29831"/>
    <cellStyle name="Normal 5 21 3 6 2 6" xfId="29832"/>
    <cellStyle name="Normal 5 21 3 6 3" xfId="29833"/>
    <cellStyle name="Normal 5 21 3 6 3 2" xfId="29834"/>
    <cellStyle name="Normal 5 21 3 6 3 2 2" xfId="29835"/>
    <cellStyle name="Normal 5 21 3 6 3 3" xfId="29836"/>
    <cellStyle name="Normal 5 21 3 6 3 4" xfId="29837"/>
    <cellStyle name="Normal 5 21 3 6 4" xfId="29838"/>
    <cellStyle name="Normal 5 21 3 6 4 2" xfId="29839"/>
    <cellStyle name="Normal 5 21 3 6 4 2 2" xfId="29840"/>
    <cellStyle name="Normal 5 21 3 6 4 3" xfId="29841"/>
    <cellStyle name="Normal 5 21 3 6 4 4" xfId="29842"/>
    <cellStyle name="Normal 5 21 3 6 5" xfId="29843"/>
    <cellStyle name="Normal 5 21 3 6 5 2" xfId="29844"/>
    <cellStyle name="Normal 5 21 3 6 6" xfId="29845"/>
    <cellStyle name="Normal 5 21 3 6 7" xfId="29846"/>
    <cellStyle name="Normal 5 21 3 6 8" xfId="29847"/>
    <cellStyle name="Normal 5 21 3 7" xfId="29848"/>
    <cellStyle name="Normal 5 21 3 7 2" xfId="29849"/>
    <cellStyle name="Normal 5 21 3 7 2 2" xfId="29850"/>
    <cellStyle name="Normal 5 21 3 7 2 2 2" xfId="29851"/>
    <cellStyle name="Normal 5 21 3 7 2 3" xfId="29852"/>
    <cellStyle name="Normal 5 21 3 7 2 4" xfId="29853"/>
    <cellStyle name="Normal 5 21 3 7 3" xfId="29854"/>
    <cellStyle name="Normal 5 21 3 7 3 2" xfId="29855"/>
    <cellStyle name="Normal 5 21 3 7 4" xfId="29856"/>
    <cellStyle name="Normal 5 21 3 7 5" xfId="29857"/>
    <cellStyle name="Normal 5 21 3 7 6" xfId="29858"/>
    <cellStyle name="Normal 5 21 3 8" xfId="29859"/>
    <cellStyle name="Normal 5 21 3 8 2" xfId="29860"/>
    <cellStyle name="Normal 5 21 3 8 2 2" xfId="29861"/>
    <cellStyle name="Normal 5 21 3 8 2 2 2" xfId="29862"/>
    <cellStyle name="Normal 5 21 3 8 2 3" xfId="29863"/>
    <cellStyle name="Normal 5 21 3 8 2 4" xfId="29864"/>
    <cellStyle name="Normal 5 21 3 8 3" xfId="29865"/>
    <cellStyle name="Normal 5 21 3 8 3 2" xfId="29866"/>
    <cellStyle name="Normal 5 21 3 8 4" xfId="29867"/>
    <cellStyle name="Normal 5 21 3 8 5" xfId="29868"/>
    <cellStyle name="Normal 5 21 3 8 6" xfId="29869"/>
    <cellStyle name="Normal 5 21 3 9" xfId="29870"/>
    <cellStyle name="Normal 5 21 3 9 2" xfId="29871"/>
    <cellStyle name="Normal 5 21 3 9 2 2" xfId="29872"/>
    <cellStyle name="Normal 5 21 3 9 3" xfId="29873"/>
    <cellStyle name="Normal 5 21 3 9 4" xfId="29874"/>
    <cellStyle name="Normal 5 21 3 9 5" xfId="29875"/>
    <cellStyle name="Normal 5 21 4" xfId="29876"/>
    <cellStyle name="Normal 5 21 4 10" xfId="29877"/>
    <cellStyle name="Normal 5 21 4 10 2" xfId="29878"/>
    <cellStyle name="Normal 5 21 4 10 2 2" xfId="29879"/>
    <cellStyle name="Normal 5 21 4 10 3" xfId="29880"/>
    <cellStyle name="Normal 5 21 4 10 4" xfId="29881"/>
    <cellStyle name="Normal 5 21 4 11" xfId="29882"/>
    <cellStyle name="Normal 5 21 4 11 2" xfId="29883"/>
    <cellStyle name="Normal 5 21 4 12" xfId="29884"/>
    <cellStyle name="Normal 5 21 4 13" xfId="29885"/>
    <cellStyle name="Normal 5 21 4 14" xfId="29886"/>
    <cellStyle name="Normal 5 21 4 2" xfId="29887"/>
    <cellStyle name="Normal 5 21 4 2 10" xfId="29888"/>
    <cellStyle name="Normal 5 21 4 2 2" xfId="29889"/>
    <cellStyle name="Normal 5 21 4 2 2 2" xfId="29890"/>
    <cellStyle name="Normal 5 21 4 2 2 2 2" xfId="29891"/>
    <cellStyle name="Normal 5 21 4 2 2 2 2 2" xfId="29892"/>
    <cellStyle name="Normal 5 21 4 2 2 2 3" xfId="29893"/>
    <cellStyle name="Normal 5 21 4 2 2 2 4" xfId="29894"/>
    <cellStyle name="Normal 5 21 4 2 2 3" xfId="29895"/>
    <cellStyle name="Normal 5 21 4 2 2 3 2" xfId="29896"/>
    <cellStyle name="Normal 5 21 4 2 2 3 2 2" xfId="29897"/>
    <cellStyle name="Normal 5 21 4 2 2 3 3" xfId="29898"/>
    <cellStyle name="Normal 5 21 4 2 2 3 4" xfId="29899"/>
    <cellStyle name="Normal 5 21 4 2 2 4" xfId="29900"/>
    <cellStyle name="Normal 5 21 4 2 2 4 2" xfId="29901"/>
    <cellStyle name="Normal 5 21 4 2 2 5" xfId="29902"/>
    <cellStyle name="Normal 5 21 4 2 2 6" xfId="29903"/>
    <cellStyle name="Normal 5 21 4 2 2 7" xfId="29904"/>
    <cellStyle name="Normal 5 21 4 2 3" xfId="29905"/>
    <cellStyle name="Normal 5 21 4 2 3 2" xfId="29906"/>
    <cellStyle name="Normal 5 21 4 2 3 2 2" xfId="29907"/>
    <cellStyle name="Normal 5 21 4 2 3 3" xfId="29908"/>
    <cellStyle name="Normal 5 21 4 2 3 4" xfId="29909"/>
    <cellStyle name="Normal 5 21 4 2 4" xfId="29910"/>
    <cellStyle name="Normal 5 21 4 2 4 2" xfId="29911"/>
    <cellStyle name="Normal 5 21 4 2 4 2 2" xfId="29912"/>
    <cellStyle name="Normal 5 21 4 2 4 3" xfId="29913"/>
    <cellStyle name="Normal 5 21 4 2 4 4" xfId="29914"/>
    <cellStyle name="Normal 5 21 4 2 5" xfId="29915"/>
    <cellStyle name="Normal 5 21 4 2 5 2" xfId="29916"/>
    <cellStyle name="Normal 5 21 4 2 5 2 2" xfId="29917"/>
    <cellStyle name="Normal 5 21 4 2 5 3" xfId="29918"/>
    <cellStyle name="Normal 5 21 4 2 5 4" xfId="29919"/>
    <cellStyle name="Normal 5 21 4 2 6" xfId="29920"/>
    <cellStyle name="Normal 5 21 4 2 6 2" xfId="29921"/>
    <cellStyle name="Normal 5 21 4 2 6 2 2" xfId="29922"/>
    <cellStyle name="Normal 5 21 4 2 6 3" xfId="29923"/>
    <cellStyle name="Normal 5 21 4 2 6 4" xfId="29924"/>
    <cellStyle name="Normal 5 21 4 2 7" xfId="29925"/>
    <cellStyle name="Normal 5 21 4 2 7 2" xfId="29926"/>
    <cellStyle name="Normal 5 21 4 2 8" xfId="29927"/>
    <cellStyle name="Normal 5 21 4 2 9" xfId="29928"/>
    <cellStyle name="Normal 5 21 4 3" xfId="29929"/>
    <cellStyle name="Normal 5 21 4 3 2" xfId="29930"/>
    <cellStyle name="Normal 5 21 4 3 2 2" xfId="29931"/>
    <cellStyle name="Normal 5 21 4 3 2 2 2" xfId="29932"/>
    <cellStyle name="Normal 5 21 4 3 2 2 2 2" xfId="29933"/>
    <cellStyle name="Normal 5 21 4 3 2 2 3" xfId="29934"/>
    <cellStyle name="Normal 5 21 4 3 2 2 4" xfId="29935"/>
    <cellStyle name="Normal 5 21 4 3 2 3" xfId="29936"/>
    <cellStyle name="Normal 5 21 4 3 2 3 2" xfId="29937"/>
    <cellStyle name="Normal 5 21 4 3 2 3 2 2" xfId="29938"/>
    <cellStyle name="Normal 5 21 4 3 2 3 3" xfId="29939"/>
    <cellStyle name="Normal 5 21 4 3 2 3 4" xfId="29940"/>
    <cellStyle name="Normal 5 21 4 3 2 4" xfId="29941"/>
    <cellStyle name="Normal 5 21 4 3 2 4 2" xfId="29942"/>
    <cellStyle name="Normal 5 21 4 3 2 5" xfId="29943"/>
    <cellStyle name="Normal 5 21 4 3 2 6" xfId="29944"/>
    <cellStyle name="Normal 5 21 4 3 2 7" xfId="29945"/>
    <cellStyle name="Normal 5 21 4 3 3" xfId="29946"/>
    <cellStyle name="Normal 5 21 4 3 3 2" xfId="29947"/>
    <cellStyle name="Normal 5 21 4 3 3 2 2" xfId="29948"/>
    <cellStyle name="Normal 5 21 4 3 3 3" xfId="29949"/>
    <cellStyle name="Normal 5 21 4 3 3 4" xfId="29950"/>
    <cellStyle name="Normal 5 21 4 3 4" xfId="29951"/>
    <cellStyle name="Normal 5 21 4 3 4 2" xfId="29952"/>
    <cellStyle name="Normal 5 21 4 3 4 2 2" xfId="29953"/>
    <cellStyle name="Normal 5 21 4 3 4 3" xfId="29954"/>
    <cellStyle name="Normal 5 21 4 3 4 4" xfId="29955"/>
    <cellStyle name="Normal 5 21 4 3 5" xfId="29956"/>
    <cellStyle name="Normal 5 21 4 3 5 2" xfId="29957"/>
    <cellStyle name="Normal 5 21 4 3 6" xfId="29958"/>
    <cellStyle name="Normal 5 21 4 3 7" xfId="29959"/>
    <cellStyle name="Normal 5 21 4 3 8" xfId="29960"/>
    <cellStyle name="Normal 5 21 4 4" xfId="29961"/>
    <cellStyle name="Normal 5 21 4 4 2" xfId="29962"/>
    <cellStyle name="Normal 5 21 4 4 2 2" xfId="29963"/>
    <cellStyle name="Normal 5 21 4 4 2 2 2" xfId="29964"/>
    <cellStyle name="Normal 5 21 4 4 2 2 2 2" xfId="29965"/>
    <cellStyle name="Normal 5 21 4 4 2 2 3" xfId="29966"/>
    <cellStyle name="Normal 5 21 4 4 2 2 4" xfId="29967"/>
    <cellStyle name="Normal 5 21 4 4 2 3" xfId="29968"/>
    <cellStyle name="Normal 5 21 4 4 2 3 2" xfId="29969"/>
    <cellStyle name="Normal 5 21 4 4 2 3 2 2" xfId="29970"/>
    <cellStyle name="Normal 5 21 4 4 2 3 3" xfId="29971"/>
    <cellStyle name="Normal 5 21 4 4 2 3 4" xfId="29972"/>
    <cellStyle name="Normal 5 21 4 4 2 4" xfId="29973"/>
    <cellStyle name="Normal 5 21 4 4 2 4 2" xfId="29974"/>
    <cellStyle name="Normal 5 21 4 4 2 5" xfId="29975"/>
    <cellStyle name="Normal 5 21 4 4 2 6" xfId="29976"/>
    <cellStyle name="Normal 5 21 4 4 2 7" xfId="29977"/>
    <cellStyle name="Normal 5 21 4 4 3" xfId="29978"/>
    <cellStyle name="Normal 5 21 4 4 3 2" xfId="29979"/>
    <cellStyle name="Normal 5 21 4 4 3 2 2" xfId="29980"/>
    <cellStyle name="Normal 5 21 4 4 3 3" xfId="29981"/>
    <cellStyle name="Normal 5 21 4 4 3 4" xfId="29982"/>
    <cellStyle name="Normal 5 21 4 4 4" xfId="29983"/>
    <cellStyle name="Normal 5 21 4 4 4 2" xfId="29984"/>
    <cellStyle name="Normal 5 21 4 4 4 2 2" xfId="29985"/>
    <cellStyle name="Normal 5 21 4 4 4 3" xfId="29986"/>
    <cellStyle name="Normal 5 21 4 4 4 4" xfId="29987"/>
    <cellStyle name="Normal 5 21 4 4 5" xfId="29988"/>
    <cellStyle name="Normal 5 21 4 4 5 2" xfId="29989"/>
    <cellStyle name="Normal 5 21 4 4 6" xfId="29990"/>
    <cellStyle name="Normal 5 21 4 4 7" xfId="29991"/>
    <cellStyle name="Normal 5 21 4 4 8" xfId="29992"/>
    <cellStyle name="Normal 5 21 4 5" xfId="29993"/>
    <cellStyle name="Normal 5 21 4 5 2" xfId="29994"/>
    <cellStyle name="Normal 5 21 4 5 2 2" xfId="29995"/>
    <cellStyle name="Normal 5 21 4 5 2 2 2" xfId="29996"/>
    <cellStyle name="Normal 5 21 4 5 2 2 2 2" xfId="29997"/>
    <cellStyle name="Normal 5 21 4 5 2 2 3" xfId="29998"/>
    <cellStyle name="Normal 5 21 4 5 2 2 4" xfId="29999"/>
    <cellStyle name="Normal 5 21 4 5 2 3" xfId="30000"/>
    <cellStyle name="Normal 5 21 4 5 2 3 2" xfId="30001"/>
    <cellStyle name="Normal 5 21 4 5 2 4" xfId="30002"/>
    <cellStyle name="Normal 5 21 4 5 2 5" xfId="30003"/>
    <cellStyle name="Normal 5 21 4 5 2 6" xfId="30004"/>
    <cellStyle name="Normal 5 21 4 5 3" xfId="30005"/>
    <cellStyle name="Normal 5 21 4 5 3 2" xfId="30006"/>
    <cellStyle name="Normal 5 21 4 5 3 2 2" xfId="30007"/>
    <cellStyle name="Normal 5 21 4 5 3 3" xfId="30008"/>
    <cellStyle name="Normal 5 21 4 5 3 4" xfId="30009"/>
    <cellStyle name="Normal 5 21 4 5 4" xfId="30010"/>
    <cellStyle name="Normal 5 21 4 5 4 2" xfId="30011"/>
    <cellStyle name="Normal 5 21 4 5 4 2 2" xfId="30012"/>
    <cellStyle name="Normal 5 21 4 5 4 3" xfId="30013"/>
    <cellStyle name="Normal 5 21 4 5 4 4" xfId="30014"/>
    <cellStyle name="Normal 5 21 4 5 5" xfId="30015"/>
    <cellStyle name="Normal 5 21 4 5 5 2" xfId="30016"/>
    <cellStyle name="Normal 5 21 4 5 6" xfId="30017"/>
    <cellStyle name="Normal 5 21 4 5 7" xfId="30018"/>
    <cellStyle name="Normal 5 21 4 5 8" xfId="30019"/>
    <cellStyle name="Normal 5 21 4 6" xfId="30020"/>
    <cellStyle name="Normal 5 21 4 6 2" xfId="30021"/>
    <cellStyle name="Normal 5 21 4 6 2 2" xfId="30022"/>
    <cellStyle name="Normal 5 21 4 6 2 2 2" xfId="30023"/>
    <cellStyle name="Normal 5 21 4 6 2 2 2 2" xfId="30024"/>
    <cellStyle name="Normal 5 21 4 6 2 2 3" xfId="30025"/>
    <cellStyle name="Normal 5 21 4 6 2 2 4" xfId="30026"/>
    <cellStyle name="Normal 5 21 4 6 2 3" xfId="30027"/>
    <cellStyle name="Normal 5 21 4 6 2 3 2" xfId="30028"/>
    <cellStyle name="Normal 5 21 4 6 2 4" xfId="30029"/>
    <cellStyle name="Normal 5 21 4 6 2 5" xfId="30030"/>
    <cellStyle name="Normal 5 21 4 6 2 6" xfId="30031"/>
    <cellStyle name="Normal 5 21 4 6 3" xfId="30032"/>
    <cellStyle name="Normal 5 21 4 6 3 2" xfId="30033"/>
    <cellStyle name="Normal 5 21 4 6 3 2 2" xfId="30034"/>
    <cellStyle name="Normal 5 21 4 6 3 3" xfId="30035"/>
    <cellStyle name="Normal 5 21 4 6 3 4" xfId="30036"/>
    <cellStyle name="Normal 5 21 4 6 4" xfId="30037"/>
    <cellStyle name="Normal 5 21 4 6 4 2" xfId="30038"/>
    <cellStyle name="Normal 5 21 4 6 4 2 2" xfId="30039"/>
    <cellStyle name="Normal 5 21 4 6 4 3" xfId="30040"/>
    <cellStyle name="Normal 5 21 4 6 4 4" xfId="30041"/>
    <cellStyle name="Normal 5 21 4 6 5" xfId="30042"/>
    <cellStyle name="Normal 5 21 4 6 5 2" xfId="30043"/>
    <cellStyle name="Normal 5 21 4 6 6" xfId="30044"/>
    <cellStyle name="Normal 5 21 4 6 7" xfId="30045"/>
    <cellStyle name="Normal 5 21 4 6 8" xfId="30046"/>
    <cellStyle name="Normal 5 21 4 7" xfId="30047"/>
    <cellStyle name="Normal 5 21 4 7 2" xfId="30048"/>
    <cellStyle name="Normal 5 21 4 7 2 2" xfId="30049"/>
    <cellStyle name="Normal 5 21 4 7 2 2 2" xfId="30050"/>
    <cellStyle name="Normal 5 21 4 7 2 3" xfId="30051"/>
    <cellStyle name="Normal 5 21 4 7 2 4" xfId="30052"/>
    <cellStyle name="Normal 5 21 4 7 3" xfId="30053"/>
    <cellStyle name="Normal 5 21 4 7 3 2" xfId="30054"/>
    <cellStyle name="Normal 5 21 4 7 4" xfId="30055"/>
    <cellStyle name="Normal 5 21 4 7 5" xfId="30056"/>
    <cellStyle name="Normal 5 21 4 7 6" xfId="30057"/>
    <cellStyle name="Normal 5 21 4 8" xfId="30058"/>
    <cellStyle name="Normal 5 21 4 8 2" xfId="30059"/>
    <cellStyle name="Normal 5 21 4 8 2 2" xfId="30060"/>
    <cellStyle name="Normal 5 21 4 8 2 2 2" xfId="30061"/>
    <cellStyle name="Normal 5 21 4 8 2 3" xfId="30062"/>
    <cellStyle name="Normal 5 21 4 8 2 4" xfId="30063"/>
    <cellStyle name="Normal 5 21 4 8 3" xfId="30064"/>
    <cellStyle name="Normal 5 21 4 8 3 2" xfId="30065"/>
    <cellStyle name="Normal 5 21 4 8 4" xfId="30066"/>
    <cellStyle name="Normal 5 21 4 8 5" xfId="30067"/>
    <cellStyle name="Normal 5 21 4 8 6" xfId="30068"/>
    <cellStyle name="Normal 5 21 4 9" xfId="30069"/>
    <cellStyle name="Normal 5 21 4 9 2" xfId="30070"/>
    <cellStyle name="Normal 5 21 4 9 2 2" xfId="30071"/>
    <cellStyle name="Normal 5 21 4 9 3" xfId="30072"/>
    <cellStyle name="Normal 5 21 4 9 4" xfId="30073"/>
    <cellStyle name="Normal 5 21 4 9 5" xfId="30074"/>
    <cellStyle name="Normal 5 21 5" xfId="30075"/>
    <cellStyle name="Normal 5 21 5 10" xfId="30076"/>
    <cellStyle name="Normal 5 21 5 10 2" xfId="30077"/>
    <cellStyle name="Normal 5 21 5 11" xfId="30078"/>
    <cellStyle name="Normal 5 21 5 12" xfId="30079"/>
    <cellStyle name="Normal 5 21 5 13" xfId="30080"/>
    <cellStyle name="Normal 5 21 5 2" xfId="30081"/>
    <cellStyle name="Normal 5 21 5 2 2" xfId="30082"/>
    <cellStyle name="Normal 5 21 5 2 2 2" xfId="30083"/>
    <cellStyle name="Normal 5 21 5 2 2 2 2" xfId="30084"/>
    <cellStyle name="Normal 5 21 5 2 2 2 2 2" xfId="30085"/>
    <cellStyle name="Normal 5 21 5 2 2 2 3" xfId="30086"/>
    <cellStyle name="Normal 5 21 5 2 2 2 4" xfId="30087"/>
    <cellStyle name="Normal 5 21 5 2 2 3" xfId="30088"/>
    <cellStyle name="Normal 5 21 5 2 2 3 2" xfId="30089"/>
    <cellStyle name="Normal 5 21 5 2 2 3 2 2" xfId="30090"/>
    <cellStyle name="Normal 5 21 5 2 2 3 3" xfId="30091"/>
    <cellStyle name="Normal 5 21 5 2 2 3 4" xfId="30092"/>
    <cellStyle name="Normal 5 21 5 2 2 4" xfId="30093"/>
    <cellStyle name="Normal 5 21 5 2 2 4 2" xfId="30094"/>
    <cellStyle name="Normal 5 21 5 2 2 5" xfId="30095"/>
    <cellStyle name="Normal 5 21 5 2 2 6" xfId="30096"/>
    <cellStyle name="Normal 5 21 5 2 2 7" xfId="30097"/>
    <cellStyle name="Normal 5 21 5 2 3" xfId="30098"/>
    <cellStyle name="Normal 5 21 5 2 3 2" xfId="30099"/>
    <cellStyle name="Normal 5 21 5 2 3 2 2" xfId="30100"/>
    <cellStyle name="Normal 5 21 5 2 3 3" xfId="30101"/>
    <cellStyle name="Normal 5 21 5 2 3 4" xfId="30102"/>
    <cellStyle name="Normal 5 21 5 2 4" xfId="30103"/>
    <cellStyle name="Normal 5 21 5 2 4 2" xfId="30104"/>
    <cellStyle name="Normal 5 21 5 2 4 2 2" xfId="30105"/>
    <cellStyle name="Normal 5 21 5 2 4 3" xfId="30106"/>
    <cellStyle name="Normal 5 21 5 2 4 4" xfId="30107"/>
    <cellStyle name="Normal 5 21 5 2 5" xfId="30108"/>
    <cellStyle name="Normal 5 21 5 2 5 2" xfId="30109"/>
    <cellStyle name="Normal 5 21 5 2 6" xfId="30110"/>
    <cellStyle name="Normal 5 21 5 2 7" xfId="30111"/>
    <cellStyle name="Normal 5 21 5 2 8" xfId="30112"/>
    <cellStyle name="Normal 5 21 5 3" xfId="30113"/>
    <cellStyle name="Normal 5 21 5 3 2" xfId="30114"/>
    <cellStyle name="Normal 5 21 5 3 2 2" xfId="30115"/>
    <cellStyle name="Normal 5 21 5 3 2 2 2" xfId="30116"/>
    <cellStyle name="Normal 5 21 5 3 2 2 2 2" xfId="30117"/>
    <cellStyle name="Normal 5 21 5 3 2 2 3" xfId="30118"/>
    <cellStyle name="Normal 5 21 5 3 2 2 4" xfId="30119"/>
    <cellStyle name="Normal 5 21 5 3 2 3" xfId="30120"/>
    <cellStyle name="Normal 5 21 5 3 2 3 2" xfId="30121"/>
    <cellStyle name="Normal 5 21 5 3 2 3 2 2" xfId="30122"/>
    <cellStyle name="Normal 5 21 5 3 2 3 3" xfId="30123"/>
    <cellStyle name="Normal 5 21 5 3 2 3 4" xfId="30124"/>
    <cellStyle name="Normal 5 21 5 3 2 4" xfId="30125"/>
    <cellStyle name="Normal 5 21 5 3 2 4 2" xfId="30126"/>
    <cellStyle name="Normal 5 21 5 3 2 5" xfId="30127"/>
    <cellStyle name="Normal 5 21 5 3 2 6" xfId="30128"/>
    <cellStyle name="Normal 5 21 5 3 2 7" xfId="30129"/>
    <cellStyle name="Normal 5 21 5 3 3" xfId="30130"/>
    <cellStyle name="Normal 5 21 5 3 3 2" xfId="30131"/>
    <cellStyle name="Normal 5 21 5 3 3 2 2" xfId="30132"/>
    <cellStyle name="Normal 5 21 5 3 3 3" xfId="30133"/>
    <cellStyle name="Normal 5 21 5 3 3 4" xfId="30134"/>
    <cellStyle name="Normal 5 21 5 3 4" xfId="30135"/>
    <cellStyle name="Normal 5 21 5 3 4 2" xfId="30136"/>
    <cellStyle name="Normal 5 21 5 3 4 2 2" xfId="30137"/>
    <cellStyle name="Normal 5 21 5 3 4 3" xfId="30138"/>
    <cellStyle name="Normal 5 21 5 3 4 4" xfId="30139"/>
    <cellStyle name="Normal 5 21 5 3 5" xfId="30140"/>
    <cellStyle name="Normal 5 21 5 3 5 2" xfId="30141"/>
    <cellStyle name="Normal 5 21 5 3 6" xfId="30142"/>
    <cellStyle name="Normal 5 21 5 3 7" xfId="30143"/>
    <cellStyle name="Normal 5 21 5 3 8" xfId="30144"/>
    <cellStyle name="Normal 5 21 5 4" xfId="30145"/>
    <cellStyle name="Normal 5 21 5 4 2" xfId="30146"/>
    <cellStyle name="Normal 5 21 5 4 2 2" xfId="30147"/>
    <cellStyle name="Normal 5 21 5 4 2 2 2" xfId="30148"/>
    <cellStyle name="Normal 5 21 5 4 2 2 2 2" xfId="30149"/>
    <cellStyle name="Normal 5 21 5 4 2 2 3" xfId="30150"/>
    <cellStyle name="Normal 5 21 5 4 2 2 4" xfId="30151"/>
    <cellStyle name="Normal 5 21 5 4 2 3" xfId="30152"/>
    <cellStyle name="Normal 5 21 5 4 2 3 2" xfId="30153"/>
    <cellStyle name="Normal 5 21 5 4 2 4" xfId="30154"/>
    <cellStyle name="Normal 5 21 5 4 2 5" xfId="30155"/>
    <cellStyle name="Normal 5 21 5 4 2 6" xfId="30156"/>
    <cellStyle name="Normal 5 21 5 4 3" xfId="30157"/>
    <cellStyle name="Normal 5 21 5 4 3 2" xfId="30158"/>
    <cellStyle name="Normal 5 21 5 4 3 2 2" xfId="30159"/>
    <cellStyle name="Normal 5 21 5 4 3 3" xfId="30160"/>
    <cellStyle name="Normal 5 21 5 4 3 4" xfId="30161"/>
    <cellStyle name="Normal 5 21 5 4 4" xfId="30162"/>
    <cellStyle name="Normal 5 21 5 4 4 2" xfId="30163"/>
    <cellStyle name="Normal 5 21 5 4 4 2 2" xfId="30164"/>
    <cellStyle name="Normal 5 21 5 4 4 3" xfId="30165"/>
    <cellStyle name="Normal 5 21 5 4 4 4" xfId="30166"/>
    <cellStyle name="Normal 5 21 5 4 5" xfId="30167"/>
    <cellStyle name="Normal 5 21 5 4 5 2" xfId="30168"/>
    <cellStyle name="Normal 5 21 5 4 6" xfId="30169"/>
    <cellStyle name="Normal 5 21 5 4 7" xfId="30170"/>
    <cellStyle name="Normal 5 21 5 4 8" xfId="30171"/>
    <cellStyle name="Normal 5 21 5 5" xfId="30172"/>
    <cellStyle name="Normal 5 21 5 5 2" xfId="30173"/>
    <cellStyle name="Normal 5 21 5 5 2 2" xfId="30174"/>
    <cellStyle name="Normal 5 21 5 5 2 2 2" xfId="30175"/>
    <cellStyle name="Normal 5 21 5 5 2 2 2 2" xfId="30176"/>
    <cellStyle name="Normal 5 21 5 5 2 2 3" xfId="30177"/>
    <cellStyle name="Normal 5 21 5 5 2 2 4" xfId="30178"/>
    <cellStyle name="Normal 5 21 5 5 2 3" xfId="30179"/>
    <cellStyle name="Normal 5 21 5 5 2 3 2" xfId="30180"/>
    <cellStyle name="Normal 5 21 5 5 2 4" xfId="30181"/>
    <cellStyle name="Normal 5 21 5 5 2 5" xfId="30182"/>
    <cellStyle name="Normal 5 21 5 5 2 6" xfId="30183"/>
    <cellStyle name="Normal 5 21 5 5 3" xfId="30184"/>
    <cellStyle name="Normal 5 21 5 5 3 2" xfId="30185"/>
    <cellStyle name="Normal 5 21 5 5 3 2 2" xfId="30186"/>
    <cellStyle name="Normal 5 21 5 5 3 3" xfId="30187"/>
    <cellStyle name="Normal 5 21 5 5 3 4" xfId="30188"/>
    <cellStyle name="Normal 5 21 5 5 4" xfId="30189"/>
    <cellStyle name="Normal 5 21 5 5 4 2" xfId="30190"/>
    <cellStyle name="Normal 5 21 5 5 4 2 2" xfId="30191"/>
    <cellStyle name="Normal 5 21 5 5 4 3" xfId="30192"/>
    <cellStyle name="Normal 5 21 5 5 4 4" xfId="30193"/>
    <cellStyle name="Normal 5 21 5 5 5" xfId="30194"/>
    <cellStyle name="Normal 5 21 5 5 5 2" xfId="30195"/>
    <cellStyle name="Normal 5 21 5 5 6" xfId="30196"/>
    <cellStyle name="Normal 5 21 5 5 7" xfId="30197"/>
    <cellStyle name="Normal 5 21 5 5 8" xfId="30198"/>
    <cellStyle name="Normal 5 21 5 6" xfId="30199"/>
    <cellStyle name="Normal 5 21 5 6 2" xfId="30200"/>
    <cellStyle name="Normal 5 21 5 6 2 2" xfId="30201"/>
    <cellStyle name="Normal 5 21 5 6 2 2 2" xfId="30202"/>
    <cellStyle name="Normal 5 21 5 6 2 3" xfId="30203"/>
    <cellStyle name="Normal 5 21 5 6 2 4" xfId="30204"/>
    <cellStyle name="Normal 5 21 5 6 3" xfId="30205"/>
    <cellStyle name="Normal 5 21 5 6 3 2" xfId="30206"/>
    <cellStyle name="Normal 5 21 5 6 4" xfId="30207"/>
    <cellStyle name="Normal 5 21 5 6 5" xfId="30208"/>
    <cellStyle name="Normal 5 21 5 6 6" xfId="30209"/>
    <cellStyle name="Normal 5 21 5 7" xfId="30210"/>
    <cellStyle name="Normal 5 21 5 7 2" xfId="30211"/>
    <cellStyle name="Normal 5 21 5 7 2 2" xfId="30212"/>
    <cellStyle name="Normal 5 21 5 7 2 2 2" xfId="30213"/>
    <cellStyle name="Normal 5 21 5 7 2 3" xfId="30214"/>
    <cellStyle name="Normal 5 21 5 7 2 4" xfId="30215"/>
    <cellStyle name="Normal 5 21 5 7 3" xfId="30216"/>
    <cellStyle name="Normal 5 21 5 7 3 2" xfId="30217"/>
    <cellStyle name="Normal 5 21 5 7 4" xfId="30218"/>
    <cellStyle name="Normal 5 21 5 7 5" xfId="30219"/>
    <cellStyle name="Normal 5 21 5 7 6" xfId="30220"/>
    <cellStyle name="Normal 5 21 5 8" xfId="30221"/>
    <cellStyle name="Normal 5 21 5 8 2" xfId="30222"/>
    <cellStyle name="Normal 5 21 5 8 2 2" xfId="30223"/>
    <cellStyle name="Normal 5 21 5 8 3" xfId="30224"/>
    <cellStyle name="Normal 5 21 5 8 4" xfId="30225"/>
    <cellStyle name="Normal 5 21 5 8 5" xfId="30226"/>
    <cellStyle name="Normal 5 21 5 9" xfId="30227"/>
    <cellStyle name="Normal 5 21 5 9 2" xfId="30228"/>
    <cellStyle name="Normal 5 21 5 9 2 2" xfId="30229"/>
    <cellStyle name="Normal 5 21 5 9 3" xfId="30230"/>
    <cellStyle name="Normal 5 21 5 9 4" xfId="30231"/>
    <cellStyle name="Normal 5 21 6" xfId="30232"/>
    <cellStyle name="Normal 5 21 6 2" xfId="30233"/>
    <cellStyle name="Normal 5 21 6 2 2" xfId="30234"/>
    <cellStyle name="Normal 5 21 6 2 2 2" xfId="30235"/>
    <cellStyle name="Normal 5 21 6 2 2 2 2" xfId="30236"/>
    <cellStyle name="Normal 5 21 6 2 2 3" xfId="30237"/>
    <cellStyle name="Normal 5 21 6 2 2 4" xfId="30238"/>
    <cellStyle name="Normal 5 21 6 2 3" xfId="30239"/>
    <cellStyle name="Normal 5 21 6 2 3 2" xfId="30240"/>
    <cellStyle name="Normal 5 21 6 2 3 2 2" xfId="30241"/>
    <cellStyle name="Normal 5 21 6 2 3 3" xfId="30242"/>
    <cellStyle name="Normal 5 21 6 2 3 4" xfId="30243"/>
    <cellStyle name="Normal 5 21 6 2 4" xfId="30244"/>
    <cellStyle name="Normal 5 21 6 2 4 2" xfId="30245"/>
    <cellStyle name="Normal 5 21 6 2 5" xfId="30246"/>
    <cellStyle name="Normal 5 21 6 2 6" xfId="30247"/>
    <cellStyle name="Normal 5 21 6 2 7" xfId="30248"/>
    <cellStyle name="Normal 5 21 6 3" xfId="30249"/>
    <cellStyle name="Normal 5 21 6 3 2" xfId="30250"/>
    <cellStyle name="Normal 5 21 6 3 2 2" xfId="30251"/>
    <cellStyle name="Normal 5 21 6 3 3" xfId="30252"/>
    <cellStyle name="Normal 5 21 6 3 4" xfId="30253"/>
    <cellStyle name="Normal 5 21 6 4" xfId="30254"/>
    <cellStyle name="Normal 5 21 6 4 2" xfId="30255"/>
    <cellStyle name="Normal 5 21 6 4 2 2" xfId="30256"/>
    <cellStyle name="Normal 5 21 6 4 3" xfId="30257"/>
    <cellStyle name="Normal 5 21 6 4 4" xfId="30258"/>
    <cellStyle name="Normal 5 21 6 5" xfId="30259"/>
    <cellStyle name="Normal 5 21 6 5 2" xfId="30260"/>
    <cellStyle name="Normal 5 21 6 6" xfId="30261"/>
    <cellStyle name="Normal 5 21 6 7" xfId="30262"/>
    <cellStyle name="Normal 5 21 6 8" xfId="30263"/>
    <cellStyle name="Normal 5 21 7" xfId="30264"/>
    <cellStyle name="Normal 5 21 7 2" xfId="30265"/>
    <cellStyle name="Normal 5 21 7 2 2" xfId="30266"/>
    <cellStyle name="Normal 5 21 7 2 2 2" xfId="30267"/>
    <cellStyle name="Normal 5 21 7 2 2 2 2" xfId="30268"/>
    <cellStyle name="Normal 5 21 7 2 2 3" xfId="30269"/>
    <cellStyle name="Normal 5 21 7 2 2 4" xfId="30270"/>
    <cellStyle name="Normal 5 21 7 2 3" xfId="30271"/>
    <cellStyle name="Normal 5 21 7 2 3 2" xfId="30272"/>
    <cellStyle name="Normal 5 21 7 2 3 2 2" xfId="30273"/>
    <cellStyle name="Normal 5 21 7 2 3 3" xfId="30274"/>
    <cellStyle name="Normal 5 21 7 2 3 4" xfId="30275"/>
    <cellStyle name="Normal 5 21 7 2 4" xfId="30276"/>
    <cellStyle name="Normal 5 21 7 2 4 2" xfId="30277"/>
    <cellStyle name="Normal 5 21 7 2 5" xfId="30278"/>
    <cellStyle name="Normal 5 21 7 2 6" xfId="30279"/>
    <cellStyle name="Normal 5 21 7 2 7" xfId="30280"/>
    <cellStyle name="Normal 5 21 7 3" xfId="30281"/>
    <cellStyle name="Normal 5 21 7 3 2" xfId="30282"/>
    <cellStyle name="Normal 5 21 7 3 2 2" xfId="30283"/>
    <cellStyle name="Normal 5 21 7 3 3" xfId="30284"/>
    <cellStyle name="Normal 5 21 7 3 4" xfId="30285"/>
    <cellStyle name="Normal 5 21 7 4" xfId="30286"/>
    <cellStyle name="Normal 5 21 7 4 2" xfId="30287"/>
    <cellStyle name="Normal 5 21 7 4 2 2" xfId="30288"/>
    <cellStyle name="Normal 5 21 7 4 3" xfId="30289"/>
    <cellStyle name="Normal 5 21 7 4 4" xfId="30290"/>
    <cellStyle name="Normal 5 21 7 5" xfId="30291"/>
    <cellStyle name="Normal 5 21 7 5 2" xfId="30292"/>
    <cellStyle name="Normal 5 21 7 6" xfId="30293"/>
    <cellStyle name="Normal 5 21 7 7" xfId="30294"/>
    <cellStyle name="Normal 5 21 7 8" xfId="30295"/>
    <cellStyle name="Normal 5 21 8" xfId="30296"/>
    <cellStyle name="Normal 5 21 8 2" xfId="30297"/>
    <cellStyle name="Normal 5 21 8 2 2" xfId="30298"/>
    <cellStyle name="Normal 5 21 8 2 2 2" xfId="30299"/>
    <cellStyle name="Normal 5 21 8 2 2 2 2" xfId="30300"/>
    <cellStyle name="Normal 5 21 8 2 2 3" xfId="30301"/>
    <cellStyle name="Normal 5 21 8 2 2 4" xfId="30302"/>
    <cellStyle name="Normal 5 21 8 2 3" xfId="30303"/>
    <cellStyle name="Normal 5 21 8 2 3 2" xfId="30304"/>
    <cellStyle name="Normal 5 21 8 2 4" xfId="30305"/>
    <cellStyle name="Normal 5 21 8 2 5" xfId="30306"/>
    <cellStyle name="Normal 5 21 8 2 6" xfId="30307"/>
    <cellStyle name="Normal 5 21 8 3" xfId="30308"/>
    <cellStyle name="Normal 5 21 8 3 2" xfId="30309"/>
    <cellStyle name="Normal 5 21 8 3 2 2" xfId="30310"/>
    <cellStyle name="Normal 5 21 8 3 3" xfId="30311"/>
    <cellStyle name="Normal 5 21 8 3 4" xfId="30312"/>
    <cellStyle name="Normal 5 21 8 4" xfId="30313"/>
    <cellStyle name="Normal 5 21 8 4 2" xfId="30314"/>
    <cellStyle name="Normal 5 21 8 4 2 2" xfId="30315"/>
    <cellStyle name="Normal 5 21 8 4 3" xfId="30316"/>
    <cellStyle name="Normal 5 21 8 4 4" xfId="30317"/>
    <cellStyle name="Normal 5 21 8 5" xfId="30318"/>
    <cellStyle name="Normal 5 21 8 5 2" xfId="30319"/>
    <cellStyle name="Normal 5 21 8 6" xfId="30320"/>
    <cellStyle name="Normal 5 21 8 7" xfId="30321"/>
    <cellStyle name="Normal 5 21 8 8" xfId="30322"/>
    <cellStyle name="Normal 5 21 9" xfId="30323"/>
    <cellStyle name="Normal 5 21 9 2" xfId="30324"/>
    <cellStyle name="Normal 5 21 9 2 2" xfId="30325"/>
    <cellStyle name="Normal 5 21 9 2 2 2" xfId="30326"/>
    <cellStyle name="Normal 5 21 9 2 2 2 2" xfId="30327"/>
    <cellStyle name="Normal 5 21 9 2 2 3" xfId="30328"/>
    <cellStyle name="Normal 5 21 9 2 2 4" xfId="30329"/>
    <cellStyle name="Normal 5 21 9 2 3" xfId="30330"/>
    <cellStyle name="Normal 5 21 9 2 3 2" xfId="30331"/>
    <cellStyle name="Normal 5 21 9 2 4" xfId="30332"/>
    <cellStyle name="Normal 5 21 9 2 5" xfId="30333"/>
    <cellStyle name="Normal 5 21 9 2 6" xfId="30334"/>
    <cellStyle name="Normal 5 21 9 3" xfId="30335"/>
    <cellStyle name="Normal 5 21 9 3 2" xfId="30336"/>
    <cellStyle name="Normal 5 21 9 3 2 2" xfId="30337"/>
    <cellStyle name="Normal 5 21 9 3 3" xfId="30338"/>
    <cellStyle name="Normal 5 21 9 3 4" xfId="30339"/>
    <cellStyle name="Normal 5 21 9 4" xfId="30340"/>
    <cellStyle name="Normal 5 21 9 4 2" xfId="30341"/>
    <cellStyle name="Normal 5 21 9 4 2 2" xfId="30342"/>
    <cellStyle name="Normal 5 21 9 4 3" xfId="30343"/>
    <cellStyle name="Normal 5 21 9 4 4" xfId="30344"/>
    <cellStyle name="Normal 5 21 9 5" xfId="30345"/>
    <cellStyle name="Normal 5 21 9 5 2" xfId="30346"/>
    <cellStyle name="Normal 5 21 9 6" xfId="30347"/>
    <cellStyle name="Normal 5 21 9 7" xfId="30348"/>
    <cellStyle name="Normal 5 21 9 8" xfId="30349"/>
    <cellStyle name="Normal 5 22" xfId="30350"/>
    <cellStyle name="Normal 5 22 10" xfId="30351"/>
    <cellStyle name="Normal 5 22 10 2" xfId="30352"/>
    <cellStyle name="Normal 5 22 10 2 2" xfId="30353"/>
    <cellStyle name="Normal 5 22 10 2 2 2" xfId="30354"/>
    <cellStyle name="Normal 5 22 10 2 3" xfId="30355"/>
    <cellStyle name="Normal 5 22 10 2 4" xfId="30356"/>
    <cellStyle name="Normal 5 22 10 3" xfId="30357"/>
    <cellStyle name="Normal 5 22 10 3 2" xfId="30358"/>
    <cellStyle name="Normal 5 22 10 4" xfId="30359"/>
    <cellStyle name="Normal 5 22 10 5" xfId="30360"/>
    <cellStyle name="Normal 5 22 10 6" xfId="30361"/>
    <cellStyle name="Normal 5 22 11" xfId="30362"/>
    <cellStyle name="Normal 5 22 11 2" xfId="30363"/>
    <cellStyle name="Normal 5 22 11 2 2" xfId="30364"/>
    <cellStyle name="Normal 5 22 11 2 2 2" xfId="30365"/>
    <cellStyle name="Normal 5 22 11 2 3" xfId="30366"/>
    <cellStyle name="Normal 5 22 11 2 4" xfId="30367"/>
    <cellStyle name="Normal 5 22 11 3" xfId="30368"/>
    <cellStyle name="Normal 5 22 11 3 2" xfId="30369"/>
    <cellStyle name="Normal 5 22 11 4" xfId="30370"/>
    <cellStyle name="Normal 5 22 11 5" xfId="30371"/>
    <cellStyle name="Normal 5 22 11 6" xfId="30372"/>
    <cellStyle name="Normal 5 22 12" xfId="30373"/>
    <cellStyle name="Normal 5 22 12 2" xfId="30374"/>
    <cellStyle name="Normal 5 22 12 2 2" xfId="30375"/>
    <cellStyle name="Normal 5 22 12 3" xfId="30376"/>
    <cellStyle name="Normal 5 22 12 4" xfId="30377"/>
    <cellStyle name="Normal 5 22 12 5" xfId="30378"/>
    <cellStyle name="Normal 5 22 13" xfId="30379"/>
    <cellStyle name="Normal 5 22 13 2" xfId="30380"/>
    <cellStyle name="Normal 5 22 13 2 2" xfId="30381"/>
    <cellStyle name="Normal 5 22 13 3" xfId="30382"/>
    <cellStyle name="Normal 5 22 13 4" xfId="30383"/>
    <cellStyle name="Normal 5 22 14" xfId="30384"/>
    <cellStyle name="Normal 5 22 14 2" xfId="30385"/>
    <cellStyle name="Normal 5 22 15" xfId="30386"/>
    <cellStyle name="Normal 5 22 16" xfId="30387"/>
    <cellStyle name="Normal 5 22 17" xfId="30388"/>
    <cellStyle name="Normal 5 22 2" xfId="30389"/>
    <cellStyle name="Normal 5 22 2 10" xfId="30390"/>
    <cellStyle name="Normal 5 22 2 10 2" xfId="30391"/>
    <cellStyle name="Normal 5 22 2 10 2 2" xfId="30392"/>
    <cellStyle name="Normal 5 22 2 10 2 2 2" xfId="30393"/>
    <cellStyle name="Normal 5 22 2 10 2 2 2 2" xfId="30394"/>
    <cellStyle name="Normal 5 22 2 10 2 2 3" xfId="30395"/>
    <cellStyle name="Normal 5 22 2 10 2 2 4" xfId="30396"/>
    <cellStyle name="Normal 5 22 2 10 2 3" xfId="30397"/>
    <cellStyle name="Normal 5 22 2 10 2 3 2" xfId="30398"/>
    <cellStyle name="Normal 5 22 2 10 2 3 2 2" xfId="30399"/>
    <cellStyle name="Normal 5 22 2 10 2 3 3" xfId="30400"/>
    <cellStyle name="Normal 5 22 2 10 2 3 4" xfId="30401"/>
    <cellStyle name="Normal 5 22 2 10 2 4" xfId="30402"/>
    <cellStyle name="Normal 5 22 2 10 2 4 2" xfId="30403"/>
    <cellStyle name="Normal 5 22 2 10 2 5" xfId="30404"/>
    <cellStyle name="Normal 5 22 2 10 2 6" xfId="30405"/>
    <cellStyle name="Normal 5 22 2 10 2 7" xfId="30406"/>
    <cellStyle name="Normal 5 22 2 10 3" xfId="30407"/>
    <cellStyle name="Normal 5 22 2 10 3 2" xfId="30408"/>
    <cellStyle name="Normal 5 22 2 10 3 2 2" xfId="30409"/>
    <cellStyle name="Normal 5 22 2 10 3 3" xfId="30410"/>
    <cellStyle name="Normal 5 22 2 10 3 4" xfId="30411"/>
    <cellStyle name="Normal 5 22 2 10 4" xfId="30412"/>
    <cellStyle name="Normal 5 22 2 10 4 2" xfId="30413"/>
    <cellStyle name="Normal 5 22 2 10 4 2 2" xfId="30414"/>
    <cellStyle name="Normal 5 22 2 10 4 3" xfId="30415"/>
    <cellStyle name="Normal 5 22 2 10 4 4" xfId="30416"/>
    <cellStyle name="Normal 5 22 2 10 5" xfId="30417"/>
    <cellStyle name="Normal 5 22 2 10 5 2" xfId="30418"/>
    <cellStyle name="Normal 5 22 2 10 6" xfId="30419"/>
    <cellStyle name="Normal 5 22 2 10 7" xfId="30420"/>
    <cellStyle name="Normal 5 22 2 10 8" xfId="30421"/>
    <cellStyle name="Normal 5 22 2 11" xfId="30422"/>
    <cellStyle name="Normal 5 22 2 11 2" xfId="30423"/>
    <cellStyle name="Normal 5 22 2 11 2 2" xfId="30424"/>
    <cellStyle name="Normal 5 22 2 11 2 2 2" xfId="30425"/>
    <cellStyle name="Normal 5 22 2 11 2 2 2 2" xfId="30426"/>
    <cellStyle name="Normal 5 22 2 11 2 2 3" xfId="30427"/>
    <cellStyle name="Normal 5 22 2 11 2 2 4" xfId="30428"/>
    <cellStyle name="Normal 5 22 2 11 2 3" xfId="30429"/>
    <cellStyle name="Normal 5 22 2 11 2 3 2" xfId="30430"/>
    <cellStyle name="Normal 5 22 2 11 2 4" xfId="30431"/>
    <cellStyle name="Normal 5 22 2 11 2 5" xfId="30432"/>
    <cellStyle name="Normal 5 22 2 11 2 6" xfId="30433"/>
    <cellStyle name="Normal 5 22 2 11 3" xfId="30434"/>
    <cellStyle name="Normal 5 22 2 11 3 2" xfId="30435"/>
    <cellStyle name="Normal 5 22 2 11 3 2 2" xfId="30436"/>
    <cellStyle name="Normal 5 22 2 11 3 3" xfId="30437"/>
    <cellStyle name="Normal 5 22 2 11 3 4" xfId="30438"/>
    <cellStyle name="Normal 5 22 2 11 4" xfId="30439"/>
    <cellStyle name="Normal 5 22 2 11 4 2" xfId="30440"/>
    <cellStyle name="Normal 5 22 2 11 4 2 2" xfId="30441"/>
    <cellStyle name="Normal 5 22 2 11 4 3" xfId="30442"/>
    <cellStyle name="Normal 5 22 2 11 4 4" xfId="30443"/>
    <cellStyle name="Normal 5 22 2 11 5" xfId="30444"/>
    <cellStyle name="Normal 5 22 2 11 5 2" xfId="30445"/>
    <cellStyle name="Normal 5 22 2 11 6" xfId="30446"/>
    <cellStyle name="Normal 5 22 2 11 7" xfId="30447"/>
    <cellStyle name="Normal 5 22 2 11 8" xfId="30448"/>
    <cellStyle name="Normal 5 22 2 12" xfId="30449"/>
    <cellStyle name="Normal 5 22 2 12 2" xfId="30450"/>
    <cellStyle name="Normal 5 22 2 12 2 2" xfId="30451"/>
    <cellStyle name="Normal 5 22 2 12 2 2 2" xfId="30452"/>
    <cellStyle name="Normal 5 22 2 12 2 2 2 2" xfId="30453"/>
    <cellStyle name="Normal 5 22 2 12 2 2 3" xfId="30454"/>
    <cellStyle name="Normal 5 22 2 12 2 2 4" xfId="30455"/>
    <cellStyle name="Normal 5 22 2 12 2 3" xfId="30456"/>
    <cellStyle name="Normal 5 22 2 12 2 3 2" xfId="30457"/>
    <cellStyle name="Normal 5 22 2 12 2 4" xfId="30458"/>
    <cellStyle name="Normal 5 22 2 12 2 5" xfId="30459"/>
    <cellStyle name="Normal 5 22 2 12 2 6" xfId="30460"/>
    <cellStyle name="Normal 5 22 2 12 3" xfId="30461"/>
    <cellStyle name="Normal 5 22 2 12 3 2" xfId="30462"/>
    <cellStyle name="Normal 5 22 2 12 3 2 2" xfId="30463"/>
    <cellStyle name="Normal 5 22 2 12 3 3" xfId="30464"/>
    <cellStyle name="Normal 5 22 2 12 3 4" xfId="30465"/>
    <cellStyle name="Normal 5 22 2 12 4" xfId="30466"/>
    <cellStyle name="Normal 5 22 2 12 4 2" xfId="30467"/>
    <cellStyle name="Normal 5 22 2 12 4 2 2" xfId="30468"/>
    <cellStyle name="Normal 5 22 2 12 4 3" xfId="30469"/>
    <cellStyle name="Normal 5 22 2 12 4 4" xfId="30470"/>
    <cellStyle name="Normal 5 22 2 12 5" xfId="30471"/>
    <cellStyle name="Normal 5 22 2 12 5 2" xfId="30472"/>
    <cellStyle name="Normal 5 22 2 12 6" xfId="30473"/>
    <cellStyle name="Normal 5 22 2 12 7" xfId="30474"/>
    <cellStyle name="Normal 5 22 2 12 8" xfId="30475"/>
    <cellStyle name="Normal 5 22 2 13" xfId="30476"/>
    <cellStyle name="Normal 5 22 2 13 2" xfId="30477"/>
    <cellStyle name="Normal 5 22 2 13 2 2" xfId="30478"/>
    <cellStyle name="Normal 5 22 2 13 2 2 2" xfId="30479"/>
    <cellStyle name="Normal 5 22 2 13 2 3" xfId="30480"/>
    <cellStyle name="Normal 5 22 2 13 2 4" xfId="30481"/>
    <cellStyle name="Normal 5 22 2 13 3" xfId="30482"/>
    <cellStyle name="Normal 5 22 2 13 3 2" xfId="30483"/>
    <cellStyle name="Normal 5 22 2 13 4" xfId="30484"/>
    <cellStyle name="Normal 5 22 2 13 5" xfId="30485"/>
    <cellStyle name="Normal 5 22 2 13 6" xfId="30486"/>
    <cellStyle name="Normal 5 22 2 14" xfId="30487"/>
    <cellStyle name="Normal 5 22 2 14 2" xfId="30488"/>
    <cellStyle name="Normal 5 22 2 14 2 2" xfId="30489"/>
    <cellStyle name="Normal 5 22 2 14 2 2 2" xfId="30490"/>
    <cellStyle name="Normal 5 22 2 14 2 3" xfId="30491"/>
    <cellStyle name="Normal 5 22 2 14 2 4" xfId="30492"/>
    <cellStyle name="Normal 5 22 2 14 3" xfId="30493"/>
    <cellStyle name="Normal 5 22 2 14 3 2" xfId="30494"/>
    <cellStyle name="Normal 5 22 2 14 4" xfId="30495"/>
    <cellStyle name="Normal 5 22 2 14 5" xfId="30496"/>
    <cellStyle name="Normal 5 22 2 14 6" xfId="30497"/>
    <cellStyle name="Normal 5 22 2 15" xfId="30498"/>
    <cellStyle name="Normal 5 22 2 15 2" xfId="30499"/>
    <cellStyle name="Normal 5 22 2 15 2 2" xfId="30500"/>
    <cellStyle name="Normal 5 22 2 15 3" xfId="30501"/>
    <cellStyle name="Normal 5 22 2 15 4" xfId="30502"/>
    <cellStyle name="Normal 5 22 2 15 5" xfId="30503"/>
    <cellStyle name="Normal 5 22 2 16" xfId="30504"/>
    <cellStyle name="Normal 5 22 2 16 2" xfId="30505"/>
    <cellStyle name="Normal 5 22 2 16 2 2" xfId="30506"/>
    <cellStyle name="Normal 5 22 2 16 3" xfId="30507"/>
    <cellStyle name="Normal 5 22 2 16 4" xfId="30508"/>
    <cellStyle name="Normal 5 22 2 17" xfId="30509"/>
    <cellStyle name="Normal 5 22 2 17 2" xfId="30510"/>
    <cellStyle name="Normal 5 22 2 18" xfId="30511"/>
    <cellStyle name="Normal 5 22 2 19" xfId="30512"/>
    <cellStyle name="Normal 5 22 2 2" xfId="30513"/>
    <cellStyle name="Normal 5 22 2 2 10" xfId="30514"/>
    <cellStyle name="Normal 5 22 2 2 10 2" xfId="30515"/>
    <cellStyle name="Normal 5 22 2 2 10 2 2" xfId="30516"/>
    <cellStyle name="Normal 5 22 2 2 10 2 2 2" xfId="30517"/>
    <cellStyle name="Normal 5 22 2 2 10 2 3" xfId="30518"/>
    <cellStyle name="Normal 5 22 2 2 10 2 4" xfId="30519"/>
    <cellStyle name="Normal 5 22 2 2 10 3" xfId="30520"/>
    <cellStyle name="Normal 5 22 2 2 10 3 2" xfId="30521"/>
    <cellStyle name="Normal 5 22 2 2 10 4" xfId="30522"/>
    <cellStyle name="Normal 5 22 2 2 10 5" xfId="30523"/>
    <cellStyle name="Normal 5 22 2 2 10 6" xfId="30524"/>
    <cellStyle name="Normal 5 22 2 2 11" xfId="30525"/>
    <cellStyle name="Normal 5 22 2 2 11 2" xfId="30526"/>
    <cellStyle name="Normal 5 22 2 2 11 2 2" xfId="30527"/>
    <cellStyle name="Normal 5 22 2 2 11 3" xfId="30528"/>
    <cellStyle name="Normal 5 22 2 2 11 4" xfId="30529"/>
    <cellStyle name="Normal 5 22 2 2 11 5" xfId="30530"/>
    <cellStyle name="Normal 5 22 2 2 12" xfId="30531"/>
    <cellStyle name="Normal 5 22 2 2 12 2" xfId="30532"/>
    <cellStyle name="Normal 5 22 2 2 12 2 2" xfId="30533"/>
    <cellStyle name="Normal 5 22 2 2 12 3" xfId="30534"/>
    <cellStyle name="Normal 5 22 2 2 12 4" xfId="30535"/>
    <cellStyle name="Normal 5 22 2 2 13" xfId="30536"/>
    <cellStyle name="Normal 5 22 2 2 13 2" xfId="30537"/>
    <cellStyle name="Normal 5 22 2 2 14" xfId="30538"/>
    <cellStyle name="Normal 5 22 2 2 15" xfId="30539"/>
    <cellStyle name="Normal 5 22 2 2 16" xfId="30540"/>
    <cellStyle name="Normal 5 22 2 2 2" xfId="30541"/>
    <cellStyle name="Normal 5 22 2 2 2 10" xfId="30542"/>
    <cellStyle name="Normal 5 22 2 2 2 10 2" xfId="30543"/>
    <cellStyle name="Normal 5 22 2 2 2 10 2 2" xfId="30544"/>
    <cellStyle name="Normal 5 22 2 2 2 10 3" xfId="30545"/>
    <cellStyle name="Normal 5 22 2 2 2 10 4" xfId="30546"/>
    <cellStyle name="Normal 5 22 2 2 2 11" xfId="30547"/>
    <cellStyle name="Normal 5 22 2 2 2 11 2" xfId="30548"/>
    <cellStyle name="Normal 5 22 2 2 2 12" xfId="30549"/>
    <cellStyle name="Normal 5 22 2 2 2 13" xfId="30550"/>
    <cellStyle name="Normal 5 22 2 2 2 14" xfId="30551"/>
    <cellStyle name="Normal 5 22 2 2 2 2" xfId="30552"/>
    <cellStyle name="Normal 5 22 2 2 2 2 10" xfId="30553"/>
    <cellStyle name="Normal 5 22 2 2 2 2 2" xfId="30554"/>
    <cellStyle name="Normal 5 22 2 2 2 2 2 2" xfId="30555"/>
    <cellStyle name="Normal 5 22 2 2 2 2 2 2 2" xfId="30556"/>
    <cellStyle name="Normal 5 22 2 2 2 2 2 2 2 2" xfId="30557"/>
    <cellStyle name="Normal 5 22 2 2 2 2 2 2 3" xfId="30558"/>
    <cellStyle name="Normal 5 22 2 2 2 2 2 2 4" xfId="30559"/>
    <cellStyle name="Normal 5 22 2 2 2 2 2 3" xfId="30560"/>
    <cellStyle name="Normal 5 22 2 2 2 2 2 3 2" xfId="30561"/>
    <cellStyle name="Normal 5 22 2 2 2 2 2 3 2 2" xfId="30562"/>
    <cellStyle name="Normal 5 22 2 2 2 2 2 3 3" xfId="30563"/>
    <cellStyle name="Normal 5 22 2 2 2 2 2 3 4" xfId="30564"/>
    <cellStyle name="Normal 5 22 2 2 2 2 2 4" xfId="30565"/>
    <cellStyle name="Normal 5 22 2 2 2 2 2 4 2" xfId="30566"/>
    <cellStyle name="Normal 5 22 2 2 2 2 2 5" xfId="30567"/>
    <cellStyle name="Normal 5 22 2 2 2 2 2 6" xfId="30568"/>
    <cellStyle name="Normal 5 22 2 2 2 2 2 7" xfId="30569"/>
    <cellStyle name="Normal 5 22 2 2 2 2 3" xfId="30570"/>
    <cellStyle name="Normal 5 22 2 2 2 2 3 2" xfId="30571"/>
    <cellStyle name="Normal 5 22 2 2 2 2 3 2 2" xfId="30572"/>
    <cellStyle name="Normal 5 22 2 2 2 2 3 3" xfId="30573"/>
    <cellStyle name="Normal 5 22 2 2 2 2 3 4" xfId="30574"/>
    <cellStyle name="Normal 5 22 2 2 2 2 4" xfId="30575"/>
    <cellStyle name="Normal 5 22 2 2 2 2 4 2" xfId="30576"/>
    <cellStyle name="Normal 5 22 2 2 2 2 4 2 2" xfId="30577"/>
    <cellStyle name="Normal 5 22 2 2 2 2 4 3" xfId="30578"/>
    <cellStyle name="Normal 5 22 2 2 2 2 4 4" xfId="30579"/>
    <cellStyle name="Normal 5 22 2 2 2 2 5" xfId="30580"/>
    <cellStyle name="Normal 5 22 2 2 2 2 5 2" xfId="30581"/>
    <cellStyle name="Normal 5 22 2 2 2 2 5 2 2" xfId="30582"/>
    <cellStyle name="Normal 5 22 2 2 2 2 5 3" xfId="30583"/>
    <cellStyle name="Normal 5 22 2 2 2 2 5 4" xfId="30584"/>
    <cellStyle name="Normal 5 22 2 2 2 2 6" xfId="30585"/>
    <cellStyle name="Normal 5 22 2 2 2 2 6 2" xfId="30586"/>
    <cellStyle name="Normal 5 22 2 2 2 2 6 2 2" xfId="30587"/>
    <cellStyle name="Normal 5 22 2 2 2 2 6 3" xfId="30588"/>
    <cellStyle name="Normal 5 22 2 2 2 2 6 4" xfId="30589"/>
    <cellStyle name="Normal 5 22 2 2 2 2 7" xfId="30590"/>
    <cellStyle name="Normal 5 22 2 2 2 2 7 2" xfId="30591"/>
    <cellStyle name="Normal 5 22 2 2 2 2 8" xfId="30592"/>
    <cellStyle name="Normal 5 22 2 2 2 2 9" xfId="30593"/>
    <cellStyle name="Normal 5 22 2 2 2 3" xfId="30594"/>
    <cellStyle name="Normal 5 22 2 2 2 3 2" xfId="30595"/>
    <cellStyle name="Normal 5 22 2 2 2 3 2 2" xfId="30596"/>
    <cellStyle name="Normal 5 22 2 2 2 3 2 2 2" xfId="30597"/>
    <cellStyle name="Normal 5 22 2 2 2 3 2 2 2 2" xfId="30598"/>
    <cellStyle name="Normal 5 22 2 2 2 3 2 2 3" xfId="30599"/>
    <cellStyle name="Normal 5 22 2 2 2 3 2 2 4" xfId="30600"/>
    <cellStyle name="Normal 5 22 2 2 2 3 2 3" xfId="30601"/>
    <cellStyle name="Normal 5 22 2 2 2 3 2 3 2" xfId="30602"/>
    <cellStyle name="Normal 5 22 2 2 2 3 2 3 2 2" xfId="30603"/>
    <cellStyle name="Normal 5 22 2 2 2 3 2 3 3" xfId="30604"/>
    <cellStyle name="Normal 5 22 2 2 2 3 2 3 4" xfId="30605"/>
    <cellStyle name="Normal 5 22 2 2 2 3 2 4" xfId="30606"/>
    <cellStyle name="Normal 5 22 2 2 2 3 2 4 2" xfId="30607"/>
    <cellStyle name="Normal 5 22 2 2 2 3 2 5" xfId="30608"/>
    <cellStyle name="Normal 5 22 2 2 2 3 2 6" xfId="30609"/>
    <cellStyle name="Normal 5 22 2 2 2 3 2 7" xfId="30610"/>
    <cellStyle name="Normal 5 22 2 2 2 3 3" xfId="30611"/>
    <cellStyle name="Normal 5 22 2 2 2 3 3 2" xfId="30612"/>
    <cellStyle name="Normal 5 22 2 2 2 3 3 2 2" xfId="30613"/>
    <cellStyle name="Normal 5 22 2 2 2 3 3 3" xfId="30614"/>
    <cellStyle name="Normal 5 22 2 2 2 3 3 4" xfId="30615"/>
    <cellStyle name="Normal 5 22 2 2 2 3 4" xfId="30616"/>
    <cellStyle name="Normal 5 22 2 2 2 3 4 2" xfId="30617"/>
    <cellStyle name="Normal 5 22 2 2 2 3 4 2 2" xfId="30618"/>
    <cellStyle name="Normal 5 22 2 2 2 3 4 3" xfId="30619"/>
    <cellStyle name="Normal 5 22 2 2 2 3 4 4" xfId="30620"/>
    <cellStyle name="Normal 5 22 2 2 2 3 5" xfId="30621"/>
    <cellStyle name="Normal 5 22 2 2 2 3 5 2" xfId="30622"/>
    <cellStyle name="Normal 5 22 2 2 2 3 6" xfId="30623"/>
    <cellStyle name="Normal 5 22 2 2 2 3 7" xfId="30624"/>
    <cellStyle name="Normal 5 22 2 2 2 3 8" xfId="30625"/>
    <cellStyle name="Normal 5 22 2 2 2 4" xfId="30626"/>
    <cellStyle name="Normal 5 22 2 2 2 4 2" xfId="30627"/>
    <cellStyle name="Normal 5 22 2 2 2 4 2 2" xfId="30628"/>
    <cellStyle name="Normal 5 22 2 2 2 4 2 2 2" xfId="30629"/>
    <cellStyle name="Normal 5 22 2 2 2 4 2 2 2 2" xfId="30630"/>
    <cellStyle name="Normal 5 22 2 2 2 4 2 2 3" xfId="30631"/>
    <cellStyle name="Normal 5 22 2 2 2 4 2 2 4" xfId="30632"/>
    <cellStyle name="Normal 5 22 2 2 2 4 2 3" xfId="30633"/>
    <cellStyle name="Normal 5 22 2 2 2 4 2 3 2" xfId="30634"/>
    <cellStyle name="Normal 5 22 2 2 2 4 2 3 2 2" xfId="30635"/>
    <cellStyle name="Normal 5 22 2 2 2 4 2 3 3" xfId="30636"/>
    <cellStyle name="Normal 5 22 2 2 2 4 2 3 4" xfId="30637"/>
    <cellStyle name="Normal 5 22 2 2 2 4 2 4" xfId="30638"/>
    <cellStyle name="Normal 5 22 2 2 2 4 2 4 2" xfId="30639"/>
    <cellStyle name="Normal 5 22 2 2 2 4 2 5" xfId="30640"/>
    <cellStyle name="Normal 5 22 2 2 2 4 2 6" xfId="30641"/>
    <cellStyle name="Normal 5 22 2 2 2 4 2 7" xfId="30642"/>
    <cellStyle name="Normal 5 22 2 2 2 4 3" xfId="30643"/>
    <cellStyle name="Normal 5 22 2 2 2 4 3 2" xfId="30644"/>
    <cellStyle name="Normal 5 22 2 2 2 4 3 2 2" xfId="30645"/>
    <cellStyle name="Normal 5 22 2 2 2 4 3 3" xfId="30646"/>
    <cellStyle name="Normal 5 22 2 2 2 4 3 4" xfId="30647"/>
    <cellStyle name="Normal 5 22 2 2 2 4 4" xfId="30648"/>
    <cellStyle name="Normal 5 22 2 2 2 4 4 2" xfId="30649"/>
    <cellStyle name="Normal 5 22 2 2 2 4 4 2 2" xfId="30650"/>
    <cellStyle name="Normal 5 22 2 2 2 4 4 3" xfId="30651"/>
    <cellStyle name="Normal 5 22 2 2 2 4 4 4" xfId="30652"/>
    <cellStyle name="Normal 5 22 2 2 2 4 5" xfId="30653"/>
    <cellStyle name="Normal 5 22 2 2 2 4 5 2" xfId="30654"/>
    <cellStyle name="Normal 5 22 2 2 2 4 6" xfId="30655"/>
    <cellStyle name="Normal 5 22 2 2 2 4 7" xfId="30656"/>
    <cellStyle name="Normal 5 22 2 2 2 4 8" xfId="30657"/>
    <cellStyle name="Normal 5 22 2 2 2 5" xfId="30658"/>
    <cellStyle name="Normal 5 22 2 2 2 5 2" xfId="30659"/>
    <cellStyle name="Normal 5 22 2 2 2 5 2 2" xfId="30660"/>
    <cellStyle name="Normal 5 22 2 2 2 5 2 2 2" xfId="30661"/>
    <cellStyle name="Normal 5 22 2 2 2 5 2 2 2 2" xfId="30662"/>
    <cellStyle name="Normal 5 22 2 2 2 5 2 2 3" xfId="30663"/>
    <cellStyle name="Normal 5 22 2 2 2 5 2 2 4" xfId="30664"/>
    <cellStyle name="Normal 5 22 2 2 2 5 2 3" xfId="30665"/>
    <cellStyle name="Normal 5 22 2 2 2 5 2 3 2" xfId="30666"/>
    <cellStyle name="Normal 5 22 2 2 2 5 2 4" xfId="30667"/>
    <cellStyle name="Normal 5 22 2 2 2 5 2 5" xfId="30668"/>
    <cellStyle name="Normal 5 22 2 2 2 5 2 6" xfId="30669"/>
    <cellStyle name="Normal 5 22 2 2 2 5 3" xfId="30670"/>
    <cellStyle name="Normal 5 22 2 2 2 5 3 2" xfId="30671"/>
    <cellStyle name="Normal 5 22 2 2 2 5 3 2 2" xfId="30672"/>
    <cellStyle name="Normal 5 22 2 2 2 5 3 3" xfId="30673"/>
    <cellStyle name="Normal 5 22 2 2 2 5 3 4" xfId="30674"/>
    <cellStyle name="Normal 5 22 2 2 2 5 4" xfId="30675"/>
    <cellStyle name="Normal 5 22 2 2 2 5 4 2" xfId="30676"/>
    <cellStyle name="Normal 5 22 2 2 2 5 4 2 2" xfId="30677"/>
    <cellStyle name="Normal 5 22 2 2 2 5 4 3" xfId="30678"/>
    <cellStyle name="Normal 5 22 2 2 2 5 4 4" xfId="30679"/>
    <cellStyle name="Normal 5 22 2 2 2 5 5" xfId="30680"/>
    <cellStyle name="Normal 5 22 2 2 2 5 5 2" xfId="30681"/>
    <cellStyle name="Normal 5 22 2 2 2 5 6" xfId="30682"/>
    <cellStyle name="Normal 5 22 2 2 2 5 7" xfId="30683"/>
    <cellStyle name="Normal 5 22 2 2 2 5 8" xfId="30684"/>
    <cellStyle name="Normal 5 22 2 2 2 6" xfId="30685"/>
    <cellStyle name="Normal 5 22 2 2 2 6 2" xfId="30686"/>
    <cellStyle name="Normal 5 22 2 2 2 6 2 2" xfId="30687"/>
    <cellStyle name="Normal 5 22 2 2 2 6 2 2 2" xfId="30688"/>
    <cellStyle name="Normal 5 22 2 2 2 6 2 2 2 2" xfId="30689"/>
    <cellStyle name="Normal 5 22 2 2 2 6 2 2 3" xfId="30690"/>
    <cellStyle name="Normal 5 22 2 2 2 6 2 2 4" xfId="30691"/>
    <cellStyle name="Normal 5 22 2 2 2 6 2 3" xfId="30692"/>
    <cellStyle name="Normal 5 22 2 2 2 6 2 3 2" xfId="30693"/>
    <cellStyle name="Normal 5 22 2 2 2 6 2 4" xfId="30694"/>
    <cellStyle name="Normal 5 22 2 2 2 6 2 5" xfId="30695"/>
    <cellStyle name="Normal 5 22 2 2 2 6 2 6" xfId="30696"/>
    <cellStyle name="Normal 5 22 2 2 2 6 3" xfId="30697"/>
    <cellStyle name="Normal 5 22 2 2 2 6 3 2" xfId="30698"/>
    <cellStyle name="Normal 5 22 2 2 2 6 3 2 2" xfId="30699"/>
    <cellStyle name="Normal 5 22 2 2 2 6 3 3" xfId="30700"/>
    <cellStyle name="Normal 5 22 2 2 2 6 3 4" xfId="30701"/>
    <cellStyle name="Normal 5 22 2 2 2 6 4" xfId="30702"/>
    <cellStyle name="Normal 5 22 2 2 2 6 4 2" xfId="30703"/>
    <cellStyle name="Normal 5 22 2 2 2 6 4 2 2" xfId="30704"/>
    <cellStyle name="Normal 5 22 2 2 2 6 4 3" xfId="30705"/>
    <cellStyle name="Normal 5 22 2 2 2 6 4 4" xfId="30706"/>
    <cellStyle name="Normal 5 22 2 2 2 6 5" xfId="30707"/>
    <cellStyle name="Normal 5 22 2 2 2 6 5 2" xfId="30708"/>
    <cellStyle name="Normal 5 22 2 2 2 6 6" xfId="30709"/>
    <cellStyle name="Normal 5 22 2 2 2 6 7" xfId="30710"/>
    <cellStyle name="Normal 5 22 2 2 2 6 8" xfId="30711"/>
    <cellStyle name="Normal 5 22 2 2 2 7" xfId="30712"/>
    <cellStyle name="Normal 5 22 2 2 2 7 2" xfId="30713"/>
    <cellStyle name="Normal 5 22 2 2 2 7 2 2" xfId="30714"/>
    <cellStyle name="Normal 5 22 2 2 2 7 2 2 2" xfId="30715"/>
    <cellStyle name="Normal 5 22 2 2 2 7 2 3" xfId="30716"/>
    <cellStyle name="Normal 5 22 2 2 2 7 2 4" xfId="30717"/>
    <cellStyle name="Normal 5 22 2 2 2 7 3" xfId="30718"/>
    <cellStyle name="Normal 5 22 2 2 2 7 3 2" xfId="30719"/>
    <cellStyle name="Normal 5 22 2 2 2 7 4" xfId="30720"/>
    <cellStyle name="Normal 5 22 2 2 2 7 5" xfId="30721"/>
    <cellStyle name="Normal 5 22 2 2 2 7 6" xfId="30722"/>
    <cellStyle name="Normal 5 22 2 2 2 8" xfId="30723"/>
    <cellStyle name="Normal 5 22 2 2 2 8 2" xfId="30724"/>
    <cellStyle name="Normal 5 22 2 2 2 8 2 2" xfId="30725"/>
    <cellStyle name="Normal 5 22 2 2 2 8 2 2 2" xfId="30726"/>
    <cellStyle name="Normal 5 22 2 2 2 8 2 3" xfId="30727"/>
    <cellStyle name="Normal 5 22 2 2 2 8 2 4" xfId="30728"/>
    <cellStyle name="Normal 5 22 2 2 2 8 3" xfId="30729"/>
    <cellStyle name="Normal 5 22 2 2 2 8 3 2" xfId="30730"/>
    <cellStyle name="Normal 5 22 2 2 2 8 4" xfId="30731"/>
    <cellStyle name="Normal 5 22 2 2 2 8 5" xfId="30732"/>
    <cellStyle name="Normal 5 22 2 2 2 8 6" xfId="30733"/>
    <cellStyle name="Normal 5 22 2 2 2 9" xfId="30734"/>
    <cellStyle name="Normal 5 22 2 2 2 9 2" xfId="30735"/>
    <cellStyle name="Normal 5 22 2 2 2 9 2 2" xfId="30736"/>
    <cellStyle name="Normal 5 22 2 2 2 9 3" xfId="30737"/>
    <cellStyle name="Normal 5 22 2 2 2 9 4" xfId="30738"/>
    <cellStyle name="Normal 5 22 2 2 2 9 5" xfId="30739"/>
    <cellStyle name="Normal 5 22 2 2 3" xfId="30740"/>
    <cellStyle name="Normal 5 22 2 2 3 10" xfId="30741"/>
    <cellStyle name="Normal 5 22 2 2 3 10 2" xfId="30742"/>
    <cellStyle name="Normal 5 22 2 2 3 10 2 2" xfId="30743"/>
    <cellStyle name="Normal 5 22 2 2 3 10 3" xfId="30744"/>
    <cellStyle name="Normal 5 22 2 2 3 10 4" xfId="30745"/>
    <cellStyle name="Normal 5 22 2 2 3 11" xfId="30746"/>
    <cellStyle name="Normal 5 22 2 2 3 11 2" xfId="30747"/>
    <cellStyle name="Normal 5 22 2 2 3 12" xfId="30748"/>
    <cellStyle name="Normal 5 22 2 2 3 13" xfId="30749"/>
    <cellStyle name="Normal 5 22 2 2 3 14" xfId="30750"/>
    <cellStyle name="Normal 5 22 2 2 3 2" xfId="30751"/>
    <cellStyle name="Normal 5 22 2 2 3 2 10" xfId="30752"/>
    <cellStyle name="Normal 5 22 2 2 3 2 2" xfId="30753"/>
    <cellStyle name="Normal 5 22 2 2 3 2 2 2" xfId="30754"/>
    <cellStyle name="Normal 5 22 2 2 3 2 2 2 2" xfId="30755"/>
    <cellStyle name="Normal 5 22 2 2 3 2 2 2 2 2" xfId="30756"/>
    <cellStyle name="Normal 5 22 2 2 3 2 2 2 3" xfId="30757"/>
    <cellStyle name="Normal 5 22 2 2 3 2 2 2 4" xfId="30758"/>
    <cellStyle name="Normal 5 22 2 2 3 2 2 3" xfId="30759"/>
    <cellStyle name="Normal 5 22 2 2 3 2 2 3 2" xfId="30760"/>
    <cellStyle name="Normal 5 22 2 2 3 2 2 3 2 2" xfId="30761"/>
    <cellStyle name="Normal 5 22 2 2 3 2 2 3 3" xfId="30762"/>
    <cellStyle name="Normal 5 22 2 2 3 2 2 3 4" xfId="30763"/>
    <cellStyle name="Normal 5 22 2 2 3 2 2 4" xfId="30764"/>
    <cellStyle name="Normal 5 22 2 2 3 2 2 4 2" xfId="30765"/>
    <cellStyle name="Normal 5 22 2 2 3 2 2 5" xfId="30766"/>
    <cellStyle name="Normal 5 22 2 2 3 2 2 6" xfId="30767"/>
    <cellStyle name="Normal 5 22 2 2 3 2 2 7" xfId="30768"/>
    <cellStyle name="Normal 5 22 2 2 3 2 3" xfId="30769"/>
    <cellStyle name="Normal 5 22 2 2 3 2 3 2" xfId="30770"/>
    <cellStyle name="Normal 5 22 2 2 3 2 3 2 2" xfId="30771"/>
    <cellStyle name="Normal 5 22 2 2 3 2 3 3" xfId="30772"/>
    <cellStyle name="Normal 5 22 2 2 3 2 3 4" xfId="30773"/>
    <cellStyle name="Normal 5 22 2 2 3 2 4" xfId="30774"/>
    <cellStyle name="Normal 5 22 2 2 3 2 4 2" xfId="30775"/>
    <cellStyle name="Normal 5 22 2 2 3 2 4 2 2" xfId="30776"/>
    <cellStyle name="Normal 5 22 2 2 3 2 4 3" xfId="30777"/>
    <cellStyle name="Normal 5 22 2 2 3 2 4 4" xfId="30778"/>
    <cellStyle name="Normal 5 22 2 2 3 2 5" xfId="30779"/>
    <cellStyle name="Normal 5 22 2 2 3 2 5 2" xfId="30780"/>
    <cellStyle name="Normal 5 22 2 2 3 2 5 2 2" xfId="30781"/>
    <cellStyle name="Normal 5 22 2 2 3 2 5 3" xfId="30782"/>
    <cellStyle name="Normal 5 22 2 2 3 2 5 4" xfId="30783"/>
    <cellStyle name="Normal 5 22 2 2 3 2 6" xfId="30784"/>
    <cellStyle name="Normal 5 22 2 2 3 2 6 2" xfId="30785"/>
    <cellStyle name="Normal 5 22 2 2 3 2 6 2 2" xfId="30786"/>
    <cellStyle name="Normal 5 22 2 2 3 2 6 3" xfId="30787"/>
    <cellStyle name="Normal 5 22 2 2 3 2 6 4" xfId="30788"/>
    <cellStyle name="Normal 5 22 2 2 3 2 7" xfId="30789"/>
    <cellStyle name="Normal 5 22 2 2 3 2 7 2" xfId="30790"/>
    <cellStyle name="Normal 5 22 2 2 3 2 8" xfId="30791"/>
    <cellStyle name="Normal 5 22 2 2 3 2 9" xfId="30792"/>
    <cellStyle name="Normal 5 22 2 2 3 3" xfId="30793"/>
    <cellStyle name="Normal 5 22 2 2 3 3 2" xfId="30794"/>
    <cellStyle name="Normal 5 22 2 2 3 3 2 2" xfId="30795"/>
    <cellStyle name="Normal 5 22 2 2 3 3 2 2 2" xfId="30796"/>
    <cellStyle name="Normal 5 22 2 2 3 3 2 2 2 2" xfId="30797"/>
    <cellStyle name="Normal 5 22 2 2 3 3 2 2 3" xfId="30798"/>
    <cellStyle name="Normal 5 22 2 2 3 3 2 2 4" xfId="30799"/>
    <cellStyle name="Normal 5 22 2 2 3 3 2 3" xfId="30800"/>
    <cellStyle name="Normal 5 22 2 2 3 3 2 3 2" xfId="30801"/>
    <cellStyle name="Normal 5 22 2 2 3 3 2 3 2 2" xfId="30802"/>
    <cellStyle name="Normal 5 22 2 2 3 3 2 3 3" xfId="30803"/>
    <cellStyle name="Normal 5 22 2 2 3 3 2 3 4" xfId="30804"/>
    <cellStyle name="Normal 5 22 2 2 3 3 2 4" xfId="30805"/>
    <cellStyle name="Normal 5 22 2 2 3 3 2 4 2" xfId="30806"/>
    <cellStyle name="Normal 5 22 2 2 3 3 2 5" xfId="30807"/>
    <cellStyle name="Normal 5 22 2 2 3 3 2 6" xfId="30808"/>
    <cellStyle name="Normal 5 22 2 2 3 3 2 7" xfId="30809"/>
    <cellStyle name="Normal 5 22 2 2 3 3 3" xfId="30810"/>
    <cellStyle name="Normal 5 22 2 2 3 3 3 2" xfId="30811"/>
    <cellStyle name="Normal 5 22 2 2 3 3 3 2 2" xfId="30812"/>
    <cellStyle name="Normal 5 22 2 2 3 3 3 3" xfId="30813"/>
    <cellStyle name="Normal 5 22 2 2 3 3 3 4" xfId="30814"/>
    <cellStyle name="Normal 5 22 2 2 3 3 4" xfId="30815"/>
    <cellStyle name="Normal 5 22 2 2 3 3 4 2" xfId="30816"/>
    <cellStyle name="Normal 5 22 2 2 3 3 4 2 2" xfId="30817"/>
    <cellStyle name="Normal 5 22 2 2 3 3 4 3" xfId="30818"/>
    <cellStyle name="Normal 5 22 2 2 3 3 4 4" xfId="30819"/>
    <cellStyle name="Normal 5 22 2 2 3 3 5" xfId="30820"/>
    <cellStyle name="Normal 5 22 2 2 3 3 5 2" xfId="30821"/>
    <cellStyle name="Normal 5 22 2 2 3 3 6" xfId="30822"/>
    <cellStyle name="Normal 5 22 2 2 3 3 7" xfId="30823"/>
    <cellStyle name="Normal 5 22 2 2 3 3 8" xfId="30824"/>
    <cellStyle name="Normal 5 22 2 2 3 4" xfId="30825"/>
    <cellStyle name="Normal 5 22 2 2 3 4 2" xfId="30826"/>
    <cellStyle name="Normal 5 22 2 2 3 4 2 2" xfId="30827"/>
    <cellStyle name="Normal 5 22 2 2 3 4 2 2 2" xfId="30828"/>
    <cellStyle name="Normal 5 22 2 2 3 4 2 2 2 2" xfId="30829"/>
    <cellStyle name="Normal 5 22 2 2 3 4 2 2 3" xfId="30830"/>
    <cellStyle name="Normal 5 22 2 2 3 4 2 2 4" xfId="30831"/>
    <cellStyle name="Normal 5 22 2 2 3 4 2 3" xfId="30832"/>
    <cellStyle name="Normal 5 22 2 2 3 4 2 3 2" xfId="30833"/>
    <cellStyle name="Normal 5 22 2 2 3 4 2 3 2 2" xfId="30834"/>
    <cellStyle name="Normal 5 22 2 2 3 4 2 3 3" xfId="30835"/>
    <cellStyle name="Normal 5 22 2 2 3 4 2 3 4" xfId="30836"/>
    <cellStyle name="Normal 5 22 2 2 3 4 2 4" xfId="30837"/>
    <cellStyle name="Normal 5 22 2 2 3 4 2 4 2" xfId="30838"/>
    <cellStyle name="Normal 5 22 2 2 3 4 2 5" xfId="30839"/>
    <cellStyle name="Normal 5 22 2 2 3 4 2 6" xfId="30840"/>
    <cellStyle name="Normal 5 22 2 2 3 4 2 7" xfId="30841"/>
    <cellStyle name="Normal 5 22 2 2 3 4 3" xfId="30842"/>
    <cellStyle name="Normal 5 22 2 2 3 4 3 2" xfId="30843"/>
    <cellStyle name="Normal 5 22 2 2 3 4 3 2 2" xfId="30844"/>
    <cellStyle name="Normal 5 22 2 2 3 4 3 3" xfId="30845"/>
    <cellStyle name="Normal 5 22 2 2 3 4 3 4" xfId="30846"/>
    <cellStyle name="Normal 5 22 2 2 3 4 4" xfId="30847"/>
    <cellStyle name="Normal 5 22 2 2 3 4 4 2" xfId="30848"/>
    <cellStyle name="Normal 5 22 2 2 3 4 4 2 2" xfId="30849"/>
    <cellStyle name="Normal 5 22 2 2 3 4 4 3" xfId="30850"/>
    <cellStyle name="Normal 5 22 2 2 3 4 4 4" xfId="30851"/>
    <cellStyle name="Normal 5 22 2 2 3 4 5" xfId="30852"/>
    <cellStyle name="Normal 5 22 2 2 3 4 5 2" xfId="30853"/>
    <cellStyle name="Normal 5 22 2 2 3 4 6" xfId="30854"/>
    <cellStyle name="Normal 5 22 2 2 3 4 7" xfId="30855"/>
    <cellStyle name="Normal 5 22 2 2 3 4 8" xfId="30856"/>
    <cellStyle name="Normal 5 22 2 2 3 5" xfId="30857"/>
    <cellStyle name="Normal 5 22 2 2 3 5 2" xfId="30858"/>
    <cellStyle name="Normal 5 22 2 2 3 5 2 2" xfId="30859"/>
    <cellStyle name="Normal 5 22 2 2 3 5 2 2 2" xfId="30860"/>
    <cellStyle name="Normal 5 22 2 2 3 5 2 2 2 2" xfId="30861"/>
    <cellStyle name="Normal 5 22 2 2 3 5 2 2 3" xfId="30862"/>
    <cellStyle name="Normal 5 22 2 2 3 5 2 2 4" xfId="30863"/>
    <cellStyle name="Normal 5 22 2 2 3 5 2 3" xfId="30864"/>
    <cellStyle name="Normal 5 22 2 2 3 5 2 3 2" xfId="30865"/>
    <cellStyle name="Normal 5 22 2 2 3 5 2 4" xfId="30866"/>
    <cellStyle name="Normal 5 22 2 2 3 5 2 5" xfId="30867"/>
    <cellStyle name="Normal 5 22 2 2 3 5 2 6" xfId="30868"/>
    <cellStyle name="Normal 5 22 2 2 3 5 3" xfId="30869"/>
    <cellStyle name="Normal 5 22 2 2 3 5 3 2" xfId="30870"/>
    <cellStyle name="Normal 5 22 2 2 3 5 3 2 2" xfId="30871"/>
    <cellStyle name="Normal 5 22 2 2 3 5 3 3" xfId="30872"/>
    <cellStyle name="Normal 5 22 2 2 3 5 3 4" xfId="30873"/>
    <cellStyle name="Normal 5 22 2 2 3 5 4" xfId="30874"/>
    <cellStyle name="Normal 5 22 2 2 3 5 4 2" xfId="30875"/>
    <cellStyle name="Normal 5 22 2 2 3 5 4 2 2" xfId="30876"/>
    <cellStyle name="Normal 5 22 2 2 3 5 4 3" xfId="30877"/>
    <cellStyle name="Normal 5 22 2 2 3 5 4 4" xfId="30878"/>
    <cellStyle name="Normal 5 22 2 2 3 5 5" xfId="30879"/>
    <cellStyle name="Normal 5 22 2 2 3 5 5 2" xfId="30880"/>
    <cellStyle name="Normal 5 22 2 2 3 5 6" xfId="30881"/>
    <cellStyle name="Normal 5 22 2 2 3 5 7" xfId="30882"/>
    <cellStyle name="Normal 5 22 2 2 3 5 8" xfId="30883"/>
    <cellStyle name="Normal 5 22 2 2 3 6" xfId="30884"/>
    <cellStyle name="Normal 5 22 2 2 3 6 2" xfId="30885"/>
    <cellStyle name="Normal 5 22 2 2 3 6 2 2" xfId="30886"/>
    <cellStyle name="Normal 5 22 2 2 3 6 2 2 2" xfId="30887"/>
    <cellStyle name="Normal 5 22 2 2 3 6 2 2 2 2" xfId="30888"/>
    <cellStyle name="Normal 5 22 2 2 3 6 2 2 3" xfId="30889"/>
    <cellStyle name="Normal 5 22 2 2 3 6 2 2 4" xfId="30890"/>
    <cellStyle name="Normal 5 22 2 2 3 6 2 3" xfId="30891"/>
    <cellStyle name="Normal 5 22 2 2 3 6 2 3 2" xfId="30892"/>
    <cellStyle name="Normal 5 22 2 2 3 6 2 4" xfId="30893"/>
    <cellStyle name="Normal 5 22 2 2 3 6 2 5" xfId="30894"/>
    <cellStyle name="Normal 5 22 2 2 3 6 2 6" xfId="30895"/>
    <cellStyle name="Normal 5 22 2 2 3 6 3" xfId="30896"/>
    <cellStyle name="Normal 5 22 2 2 3 6 3 2" xfId="30897"/>
    <cellStyle name="Normal 5 22 2 2 3 6 3 2 2" xfId="30898"/>
    <cellStyle name="Normal 5 22 2 2 3 6 3 3" xfId="30899"/>
    <cellStyle name="Normal 5 22 2 2 3 6 3 4" xfId="30900"/>
    <cellStyle name="Normal 5 22 2 2 3 6 4" xfId="30901"/>
    <cellStyle name="Normal 5 22 2 2 3 6 4 2" xfId="30902"/>
    <cellStyle name="Normal 5 22 2 2 3 6 4 2 2" xfId="30903"/>
    <cellStyle name="Normal 5 22 2 2 3 6 4 3" xfId="30904"/>
    <cellStyle name="Normal 5 22 2 2 3 6 4 4" xfId="30905"/>
    <cellStyle name="Normal 5 22 2 2 3 6 5" xfId="30906"/>
    <cellStyle name="Normal 5 22 2 2 3 6 5 2" xfId="30907"/>
    <cellStyle name="Normal 5 22 2 2 3 6 6" xfId="30908"/>
    <cellStyle name="Normal 5 22 2 2 3 6 7" xfId="30909"/>
    <cellStyle name="Normal 5 22 2 2 3 6 8" xfId="30910"/>
    <cellStyle name="Normal 5 22 2 2 3 7" xfId="30911"/>
    <cellStyle name="Normal 5 22 2 2 3 7 2" xfId="30912"/>
    <cellStyle name="Normal 5 22 2 2 3 7 2 2" xfId="30913"/>
    <cellStyle name="Normal 5 22 2 2 3 7 2 2 2" xfId="30914"/>
    <cellStyle name="Normal 5 22 2 2 3 7 2 3" xfId="30915"/>
    <cellStyle name="Normal 5 22 2 2 3 7 2 4" xfId="30916"/>
    <cellStyle name="Normal 5 22 2 2 3 7 3" xfId="30917"/>
    <cellStyle name="Normal 5 22 2 2 3 7 3 2" xfId="30918"/>
    <cellStyle name="Normal 5 22 2 2 3 7 4" xfId="30919"/>
    <cellStyle name="Normal 5 22 2 2 3 7 5" xfId="30920"/>
    <cellStyle name="Normal 5 22 2 2 3 7 6" xfId="30921"/>
    <cellStyle name="Normal 5 22 2 2 3 8" xfId="30922"/>
    <cellStyle name="Normal 5 22 2 2 3 8 2" xfId="30923"/>
    <cellStyle name="Normal 5 22 2 2 3 8 2 2" xfId="30924"/>
    <cellStyle name="Normal 5 22 2 2 3 8 2 2 2" xfId="30925"/>
    <cellStyle name="Normal 5 22 2 2 3 8 2 3" xfId="30926"/>
    <cellStyle name="Normal 5 22 2 2 3 8 2 4" xfId="30927"/>
    <cellStyle name="Normal 5 22 2 2 3 8 3" xfId="30928"/>
    <cellStyle name="Normal 5 22 2 2 3 8 3 2" xfId="30929"/>
    <cellStyle name="Normal 5 22 2 2 3 8 4" xfId="30930"/>
    <cellStyle name="Normal 5 22 2 2 3 8 5" xfId="30931"/>
    <cellStyle name="Normal 5 22 2 2 3 8 6" xfId="30932"/>
    <cellStyle name="Normal 5 22 2 2 3 9" xfId="30933"/>
    <cellStyle name="Normal 5 22 2 2 3 9 2" xfId="30934"/>
    <cellStyle name="Normal 5 22 2 2 3 9 2 2" xfId="30935"/>
    <cellStyle name="Normal 5 22 2 2 3 9 3" xfId="30936"/>
    <cellStyle name="Normal 5 22 2 2 3 9 4" xfId="30937"/>
    <cellStyle name="Normal 5 22 2 2 3 9 5" xfId="30938"/>
    <cellStyle name="Normal 5 22 2 2 4" xfId="30939"/>
    <cellStyle name="Normal 5 22 2 2 4 10" xfId="30940"/>
    <cellStyle name="Normal 5 22 2 2 4 10 2" xfId="30941"/>
    <cellStyle name="Normal 5 22 2 2 4 11" xfId="30942"/>
    <cellStyle name="Normal 5 22 2 2 4 12" xfId="30943"/>
    <cellStyle name="Normal 5 22 2 2 4 13" xfId="30944"/>
    <cellStyle name="Normal 5 22 2 2 4 2" xfId="30945"/>
    <cellStyle name="Normal 5 22 2 2 4 2 2" xfId="30946"/>
    <cellStyle name="Normal 5 22 2 2 4 2 2 2" xfId="30947"/>
    <cellStyle name="Normal 5 22 2 2 4 2 2 2 2" xfId="30948"/>
    <cellStyle name="Normal 5 22 2 2 4 2 2 2 2 2" xfId="30949"/>
    <cellStyle name="Normal 5 22 2 2 4 2 2 2 3" xfId="30950"/>
    <cellStyle name="Normal 5 22 2 2 4 2 2 2 4" xfId="30951"/>
    <cellStyle name="Normal 5 22 2 2 4 2 2 3" xfId="30952"/>
    <cellStyle name="Normal 5 22 2 2 4 2 2 3 2" xfId="30953"/>
    <cellStyle name="Normal 5 22 2 2 4 2 2 3 2 2" xfId="30954"/>
    <cellStyle name="Normal 5 22 2 2 4 2 2 3 3" xfId="30955"/>
    <cellStyle name="Normal 5 22 2 2 4 2 2 3 4" xfId="30956"/>
    <cellStyle name="Normal 5 22 2 2 4 2 2 4" xfId="30957"/>
    <cellStyle name="Normal 5 22 2 2 4 2 2 4 2" xfId="30958"/>
    <cellStyle name="Normal 5 22 2 2 4 2 2 5" xfId="30959"/>
    <cellStyle name="Normal 5 22 2 2 4 2 2 6" xfId="30960"/>
    <cellStyle name="Normal 5 22 2 2 4 2 2 7" xfId="30961"/>
    <cellStyle name="Normal 5 22 2 2 4 2 3" xfId="30962"/>
    <cellStyle name="Normal 5 22 2 2 4 2 3 2" xfId="30963"/>
    <cellStyle name="Normal 5 22 2 2 4 2 3 2 2" xfId="30964"/>
    <cellStyle name="Normal 5 22 2 2 4 2 3 3" xfId="30965"/>
    <cellStyle name="Normal 5 22 2 2 4 2 3 4" xfId="30966"/>
    <cellStyle name="Normal 5 22 2 2 4 2 4" xfId="30967"/>
    <cellStyle name="Normal 5 22 2 2 4 2 4 2" xfId="30968"/>
    <cellStyle name="Normal 5 22 2 2 4 2 4 2 2" xfId="30969"/>
    <cellStyle name="Normal 5 22 2 2 4 2 4 3" xfId="30970"/>
    <cellStyle name="Normal 5 22 2 2 4 2 4 4" xfId="30971"/>
    <cellStyle name="Normal 5 22 2 2 4 2 5" xfId="30972"/>
    <cellStyle name="Normal 5 22 2 2 4 2 5 2" xfId="30973"/>
    <cellStyle name="Normal 5 22 2 2 4 2 6" xfId="30974"/>
    <cellStyle name="Normal 5 22 2 2 4 2 7" xfId="30975"/>
    <cellStyle name="Normal 5 22 2 2 4 2 8" xfId="30976"/>
    <cellStyle name="Normal 5 22 2 2 4 3" xfId="30977"/>
    <cellStyle name="Normal 5 22 2 2 4 3 2" xfId="30978"/>
    <cellStyle name="Normal 5 22 2 2 4 3 2 2" xfId="30979"/>
    <cellStyle name="Normal 5 22 2 2 4 3 2 2 2" xfId="30980"/>
    <cellStyle name="Normal 5 22 2 2 4 3 2 2 2 2" xfId="30981"/>
    <cellStyle name="Normal 5 22 2 2 4 3 2 2 3" xfId="30982"/>
    <cellStyle name="Normal 5 22 2 2 4 3 2 2 4" xfId="30983"/>
    <cellStyle name="Normal 5 22 2 2 4 3 2 3" xfId="30984"/>
    <cellStyle name="Normal 5 22 2 2 4 3 2 3 2" xfId="30985"/>
    <cellStyle name="Normal 5 22 2 2 4 3 2 3 2 2" xfId="30986"/>
    <cellStyle name="Normal 5 22 2 2 4 3 2 3 3" xfId="30987"/>
    <cellStyle name="Normal 5 22 2 2 4 3 2 3 4" xfId="30988"/>
    <cellStyle name="Normal 5 22 2 2 4 3 2 4" xfId="30989"/>
    <cellStyle name="Normal 5 22 2 2 4 3 2 4 2" xfId="30990"/>
    <cellStyle name="Normal 5 22 2 2 4 3 2 5" xfId="30991"/>
    <cellStyle name="Normal 5 22 2 2 4 3 2 6" xfId="30992"/>
    <cellStyle name="Normal 5 22 2 2 4 3 2 7" xfId="30993"/>
    <cellStyle name="Normal 5 22 2 2 4 3 3" xfId="30994"/>
    <cellStyle name="Normal 5 22 2 2 4 3 3 2" xfId="30995"/>
    <cellStyle name="Normal 5 22 2 2 4 3 3 2 2" xfId="30996"/>
    <cellStyle name="Normal 5 22 2 2 4 3 3 3" xfId="30997"/>
    <cellStyle name="Normal 5 22 2 2 4 3 3 4" xfId="30998"/>
    <cellStyle name="Normal 5 22 2 2 4 3 4" xfId="30999"/>
    <cellStyle name="Normal 5 22 2 2 4 3 4 2" xfId="31000"/>
    <cellStyle name="Normal 5 22 2 2 4 3 4 2 2" xfId="31001"/>
    <cellStyle name="Normal 5 22 2 2 4 3 4 3" xfId="31002"/>
    <cellStyle name="Normal 5 22 2 2 4 3 4 4" xfId="31003"/>
    <cellStyle name="Normal 5 22 2 2 4 3 5" xfId="31004"/>
    <cellStyle name="Normal 5 22 2 2 4 3 5 2" xfId="31005"/>
    <cellStyle name="Normal 5 22 2 2 4 3 6" xfId="31006"/>
    <cellStyle name="Normal 5 22 2 2 4 3 7" xfId="31007"/>
    <cellStyle name="Normal 5 22 2 2 4 3 8" xfId="31008"/>
    <cellStyle name="Normal 5 22 2 2 4 4" xfId="31009"/>
    <cellStyle name="Normal 5 22 2 2 4 4 2" xfId="31010"/>
    <cellStyle name="Normal 5 22 2 2 4 4 2 2" xfId="31011"/>
    <cellStyle name="Normal 5 22 2 2 4 4 2 2 2" xfId="31012"/>
    <cellStyle name="Normal 5 22 2 2 4 4 2 2 2 2" xfId="31013"/>
    <cellStyle name="Normal 5 22 2 2 4 4 2 2 3" xfId="31014"/>
    <cellStyle name="Normal 5 22 2 2 4 4 2 2 4" xfId="31015"/>
    <cellStyle name="Normal 5 22 2 2 4 4 2 3" xfId="31016"/>
    <cellStyle name="Normal 5 22 2 2 4 4 2 3 2" xfId="31017"/>
    <cellStyle name="Normal 5 22 2 2 4 4 2 4" xfId="31018"/>
    <cellStyle name="Normal 5 22 2 2 4 4 2 5" xfId="31019"/>
    <cellStyle name="Normal 5 22 2 2 4 4 2 6" xfId="31020"/>
    <cellStyle name="Normal 5 22 2 2 4 4 3" xfId="31021"/>
    <cellStyle name="Normal 5 22 2 2 4 4 3 2" xfId="31022"/>
    <cellStyle name="Normal 5 22 2 2 4 4 3 2 2" xfId="31023"/>
    <cellStyle name="Normal 5 22 2 2 4 4 3 3" xfId="31024"/>
    <cellStyle name="Normal 5 22 2 2 4 4 3 4" xfId="31025"/>
    <cellStyle name="Normal 5 22 2 2 4 4 4" xfId="31026"/>
    <cellStyle name="Normal 5 22 2 2 4 4 4 2" xfId="31027"/>
    <cellStyle name="Normal 5 22 2 2 4 4 4 2 2" xfId="31028"/>
    <cellStyle name="Normal 5 22 2 2 4 4 4 3" xfId="31029"/>
    <cellStyle name="Normal 5 22 2 2 4 4 4 4" xfId="31030"/>
    <cellStyle name="Normal 5 22 2 2 4 4 5" xfId="31031"/>
    <cellStyle name="Normal 5 22 2 2 4 4 5 2" xfId="31032"/>
    <cellStyle name="Normal 5 22 2 2 4 4 6" xfId="31033"/>
    <cellStyle name="Normal 5 22 2 2 4 4 7" xfId="31034"/>
    <cellStyle name="Normal 5 22 2 2 4 4 8" xfId="31035"/>
    <cellStyle name="Normal 5 22 2 2 4 5" xfId="31036"/>
    <cellStyle name="Normal 5 22 2 2 4 5 2" xfId="31037"/>
    <cellStyle name="Normal 5 22 2 2 4 5 2 2" xfId="31038"/>
    <cellStyle name="Normal 5 22 2 2 4 5 2 2 2" xfId="31039"/>
    <cellStyle name="Normal 5 22 2 2 4 5 2 2 2 2" xfId="31040"/>
    <cellStyle name="Normal 5 22 2 2 4 5 2 2 3" xfId="31041"/>
    <cellStyle name="Normal 5 22 2 2 4 5 2 2 4" xfId="31042"/>
    <cellStyle name="Normal 5 22 2 2 4 5 2 3" xfId="31043"/>
    <cellStyle name="Normal 5 22 2 2 4 5 2 3 2" xfId="31044"/>
    <cellStyle name="Normal 5 22 2 2 4 5 2 4" xfId="31045"/>
    <cellStyle name="Normal 5 22 2 2 4 5 2 5" xfId="31046"/>
    <cellStyle name="Normal 5 22 2 2 4 5 2 6" xfId="31047"/>
    <cellStyle name="Normal 5 22 2 2 4 5 3" xfId="31048"/>
    <cellStyle name="Normal 5 22 2 2 4 5 3 2" xfId="31049"/>
    <cellStyle name="Normal 5 22 2 2 4 5 3 2 2" xfId="31050"/>
    <cellStyle name="Normal 5 22 2 2 4 5 3 3" xfId="31051"/>
    <cellStyle name="Normal 5 22 2 2 4 5 3 4" xfId="31052"/>
    <cellStyle name="Normal 5 22 2 2 4 5 4" xfId="31053"/>
    <cellStyle name="Normal 5 22 2 2 4 5 4 2" xfId="31054"/>
    <cellStyle name="Normal 5 22 2 2 4 5 4 2 2" xfId="31055"/>
    <cellStyle name="Normal 5 22 2 2 4 5 4 3" xfId="31056"/>
    <cellStyle name="Normal 5 22 2 2 4 5 4 4" xfId="31057"/>
    <cellStyle name="Normal 5 22 2 2 4 5 5" xfId="31058"/>
    <cellStyle name="Normal 5 22 2 2 4 5 5 2" xfId="31059"/>
    <cellStyle name="Normal 5 22 2 2 4 5 6" xfId="31060"/>
    <cellStyle name="Normal 5 22 2 2 4 5 7" xfId="31061"/>
    <cellStyle name="Normal 5 22 2 2 4 5 8" xfId="31062"/>
    <cellStyle name="Normal 5 22 2 2 4 6" xfId="31063"/>
    <cellStyle name="Normal 5 22 2 2 4 6 2" xfId="31064"/>
    <cellStyle name="Normal 5 22 2 2 4 6 2 2" xfId="31065"/>
    <cellStyle name="Normal 5 22 2 2 4 6 2 2 2" xfId="31066"/>
    <cellStyle name="Normal 5 22 2 2 4 6 2 3" xfId="31067"/>
    <cellStyle name="Normal 5 22 2 2 4 6 2 4" xfId="31068"/>
    <cellStyle name="Normal 5 22 2 2 4 6 3" xfId="31069"/>
    <cellStyle name="Normal 5 22 2 2 4 6 3 2" xfId="31070"/>
    <cellStyle name="Normal 5 22 2 2 4 6 4" xfId="31071"/>
    <cellStyle name="Normal 5 22 2 2 4 6 5" xfId="31072"/>
    <cellStyle name="Normal 5 22 2 2 4 6 6" xfId="31073"/>
    <cellStyle name="Normal 5 22 2 2 4 7" xfId="31074"/>
    <cellStyle name="Normal 5 22 2 2 4 7 2" xfId="31075"/>
    <cellStyle name="Normal 5 22 2 2 4 7 2 2" xfId="31076"/>
    <cellStyle name="Normal 5 22 2 2 4 7 2 2 2" xfId="31077"/>
    <cellStyle name="Normal 5 22 2 2 4 7 2 3" xfId="31078"/>
    <cellStyle name="Normal 5 22 2 2 4 7 2 4" xfId="31079"/>
    <cellStyle name="Normal 5 22 2 2 4 7 3" xfId="31080"/>
    <cellStyle name="Normal 5 22 2 2 4 7 3 2" xfId="31081"/>
    <cellStyle name="Normal 5 22 2 2 4 7 4" xfId="31082"/>
    <cellStyle name="Normal 5 22 2 2 4 7 5" xfId="31083"/>
    <cellStyle name="Normal 5 22 2 2 4 7 6" xfId="31084"/>
    <cellStyle name="Normal 5 22 2 2 4 8" xfId="31085"/>
    <cellStyle name="Normal 5 22 2 2 4 8 2" xfId="31086"/>
    <cellStyle name="Normal 5 22 2 2 4 8 2 2" xfId="31087"/>
    <cellStyle name="Normal 5 22 2 2 4 8 3" xfId="31088"/>
    <cellStyle name="Normal 5 22 2 2 4 8 4" xfId="31089"/>
    <cellStyle name="Normal 5 22 2 2 4 8 5" xfId="31090"/>
    <cellStyle name="Normal 5 22 2 2 4 9" xfId="31091"/>
    <cellStyle name="Normal 5 22 2 2 4 9 2" xfId="31092"/>
    <cellStyle name="Normal 5 22 2 2 4 9 2 2" xfId="31093"/>
    <cellStyle name="Normal 5 22 2 2 4 9 3" xfId="31094"/>
    <cellStyle name="Normal 5 22 2 2 4 9 4" xfId="31095"/>
    <cellStyle name="Normal 5 22 2 2 5" xfId="31096"/>
    <cellStyle name="Normal 5 22 2 2 5 2" xfId="31097"/>
    <cellStyle name="Normal 5 22 2 2 5 2 2" xfId="31098"/>
    <cellStyle name="Normal 5 22 2 2 5 2 2 2" xfId="31099"/>
    <cellStyle name="Normal 5 22 2 2 5 2 2 2 2" xfId="31100"/>
    <cellStyle name="Normal 5 22 2 2 5 2 2 3" xfId="31101"/>
    <cellStyle name="Normal 5 22 2 2 5 2 2 4" xfId="31102"/>
    <cellStyle name="Normal 5 22 2 2 5 2 3" xfId="31103"/>
    <cellStyle name="Normal 5 22 2 2 5 2 3 2" xfId="31104"/>
    <cellStyle name="Normal 5 22 2 2 5 2 3 2 2" xfId="31105"/>
    <cellStyle name="Normal 5 22 2 2 5 2 3 3" xfId="31106"/>
    <cellStyle name="Normal 5 22 2 2 5 2 3 4" xfId="31107"/>
    <cellStyle name="Normal 5 22 2 2 5 2 4" xfId="31108"/>
    <cellStyle name="Normal 5 22 2 2 5 2 4 2" xfId="31109"/>
    <cellStyle name="Normal 5 22 2 2 5 2 5" xfId="31110"/>
    <cellStyle name="Normal 5 22 2 2 5 2 6" xfId="31111"/>
    <cellStyle name="Normal 5 22 2 2 5 2 7" xfId="31112"/>
    <cellStyle name="Normal 5 22 2 2 5 3" xfId="31113"/>
    <cellStyle name="Normal 5 22 2 2 5 3 2" xfId="31114"/>
    <cellStyle name="Normal 5 22 2 2 5 3 2 2" xfId="31115"/>
    <cellStyle name="Normal 5 22 2 2 5 3 3" xfId="31116"/>
    <cellStyle name="Normal 5 22 2 2 5 3 4" xfId="31117"/>
    <cellStyle name="Normal 5 22 2 2 5 4" xfId="31118"/>
    <cellStyle name="Normal 5 22 2 2 5 4 2" xfId="31119"/>
    <cellStyle name="Normal 5 22 2 2 5 4 2 2" xfId="31120"/>
    <cellStyle name="Normal 5 22 2 2 5 4 3" xfId="31121"/>
    <cellStyle name="Normal 5 22 2 2 5 4 4" xfId="31122"/>
    <cellStyle name="Normal 5 22 2 2 5 5" xfId="31123"/>
    <cellStyle name="Normal 5 22 2 2 5 5 2" xfId="31124"/>
    <cellStyle name="Normal 5 22 2 2 5 6" xfId="31125"/>
    <cellStyle name="Normal 5 22 2 2 5 7" xfId="31126"/>
    <cellStyle name="Normal 5 22 2 2 5 8" xfId="31127"/>
    <cellStyle name="Normal 5 22 2 2 6" xfId="31128"/>
    <cellStyle name="Normal 5 22 2 2 6 2" xfId="31129"/>
    <cellStyle name="Normal 5 22 2 2 6 2 2" xfId="31130"/>
    <cellStyle name="Normal 5 22 2 2 6 2 2 2" xfId="31131"/>
    <cellStyle name="Normal 5 22 2 2 6 2 2 2 2" xfId="31132"/>
    <cellStyle name="Normal 5 22 2 2 6 2 2 3" xfId="31133"/>
    <cellStyle name="Normal 5 22 2 2 6 2 2 4" xfId="31134"/>
    <cellStyle name="Normal 5 22 2 2 6 2 3" xfId="31135"/>
    <cellStyle name="Normal 5 22 2 2 6 2 3 2" xfId="31136"/>
    <cellStyle name="Normal 5 22 2 2 6 2 3 2 2" xfId="31137"/>
    <cellStyle name="Normal 5 22 2 2 6 2 3 3" xfId="31138"/>
    <cellStyle name="Normal 5 22 2 2 6 2 3 4" xfId="31139"/>
    <cellStyle name="Normal 5 22 2 2 6 2 4" xfId="31140"/>
    <cellStyle name="Normal 5 22 2 2 6 2 4 2" xfId="31141"/>
    <cellStyle name="Normal 5 22 2 2 6 2 5" xfId="31142"/>
    <cellStyle name="Normal 5 22 2 2 6 2 6" xfId="31143"/>
    <cellStyle name="Normal 5 22 2 2 6 2 7" xfId="31144"/>
    <cellStyle name="Normal 5 22 2 2 6 3" xfId="31145"/>
    <cellStyle name="Normal 5 22 2 2 6 3 2" xfId="31146"/>
    <cellStyle name="Normal 5 22 2 2 6 3 2 2" xfId="31147"/>
    <cellStyle name="Normal 5 22 2 2 6 3 3" xfId="31148"/>
    <cellStyle name="Normal 5 22 2 2 6 3 4" xfId="31149"/>
    <cellStyle name="Normal 5 22 2 2 6 4" xfId="31150"/>
    <cellStyle name="Normal 5 22 2 2 6 4 2" xfId="31151"/>
    <cellStyle name="Normal 5 22 2 2 6 4 2 2" xfId="31152"/>
    <cellStyle name="Normal 5 22 2 2 6 4 3" xfId="31153"/>
    <cellStyle name="Normal 5 22 2 2 6 4 4" xfId="31154"/>
    <cellStyle name="Normal 5 22 2 2 6 5" xfId="31155"/>
    <cellStyle name="Normal 5 22 2 2 6 5 2" xfId="31156"/>
    <cellStyle name="Normal 5 22 2 2 6 6" xfId="31157"/>
    <cellStyle name="Normal 5 22 2 2 6 7" xfId="31158"/>
    <cellStyle name="Normal 5 22 2 2 6 8" xfId="31159"/>
    <cellStyle name="Normal 5 22 2 2 7" xfId="31160"/>
    <cellStyle name="Normal 5 22 2 2 7 2" xfId="31161"/>
    <cellStyle name="Normal 5 22 2 2 7 2 2" xfId="31162"/>
    <cellStyle name="Normal 5 22 2 2 7 2 2 2" xfId="31163"/>
    <cellStyle name="Normal 5 22 2 2 7 2 2 2 2" xfId="31164"/>
    <cellStyle name="Normal 5 22 2 2 7 2 2 3" xfId="31165"/>
    <cellStyle name="Normal 5 22 2 2 7 2 2 4" xfId="31166"/>
    <cellStyle name="Normal 5 22 2 2 7 2 3" xfId="31167"/>
    <cellStyle name="Normal 5 22 2 2 7 2 3 2" xfId="31168"/>
    <cellStyle name="Normal 5 22 2 2 7 2 4" xfId="31169"/>
    <cellStyle name="Normal 5 22 2 2 7 2 5" xfId="31170"/>
    <cellStyle name="Normal 5 22 2 2 7 2 6" xfId="31171"/>
    <cellStyle name="Normal 5 22 2 2 7 3" xfId="31172"/>
    <cellStyle name="Normal 5 22 2 2 7 3 2" xfId="31173"/>
    <cellStyle name="Normal 5 22 2 2 7 3 2 2" xfId="31174"/>
    <cellStyle name="Normal 5 22 2 2 7 3 3" xfId="31175"/>
    <cellStyle name="Normal 5 22 2 2 7 3 4" xfId="31176"/>
    <cellStyle name="Normal 5 22 2 2 7 4" xfId="31177"/>
    <cellStyle name="Normal 5 22 2 2 7 4 2" xfId="31178"/>
    <cellStyle name="Normal 5 22 2 2 7 4 2 2" xfId="31179"/>
    <cellStyle name="Normal 5 22 2 2 7 4 3" xfId="31180"/>
    <cellStyle name="Normal 5 22 2 2 7 4 4" xfId="31181"/>
    <cellStyle name="Normal 5 22 2 2 7 5" xfId="31182"/>
    <cellStyle name="Normal 5 22 2 2 7 5 2" xfId="31183"/>
    <cellStyle name="Normal 5 22 2 2 7 6" xfId="31184"/>
    <cellStyle name="Normal 5 22 2 2 7 7" xfId="31185"/>
    <cellStyle name="Normal 5 22 2 2 7 8" xfId="31186"/>
    <cellStyle name="Normal 5 22 2 2 8" xfId="31187"/>
    <cellStyle name="Normal 5 22 2 2 8 2" xfId="31188"/>
    <cellStyle name="Normal 5 22 2 2 8 2 2" xfId="31189"/>
    <cellStyle name="Normal 5 22 2 2 8 2 2 2" xfId="31190"/>
    <cellStyle name="Normal 5 22 2 2 8 2 2 2 2" xfId="31191"/>
    <cellStyle name="Normal 5 22 2 2 8 2 2 3" xfId="31192"/>
    <cellStyle name="Normal 5 22 2 2 8 2 2 4" xfId="31193"/>
    <cellStyle name="Normal 5 22 2 2 8 2 3" xfId="31194"/>
    <cellStyle name="Normal 5 22 2 2 8 2 3 2" xfId="31195"/>
    <cellStyle name="Normal 5 22 2 2 8 2 4" xfId="31196"/>
    <cellStyle name="Normal 5 22 2 2 8 2 5" xfId="31197"/>
    <cellStyle name="Normal 5 22 2 2 8 2 6" xfId="31198"/>
    <cellStyle name="Normal 5 22 2 2 8 3" xfId="31199"/>
    <cellStyle name="Normal 5 22 2 2 8 3 2" xfId="31200"/>
    <cellStyle name="Normal 5 22 2 2 8 3 2 2" xfId="31201"/>
    <cellStyle name="Normal 5 22 2 2 8 3 3" xfId="31202"/>
    <cellStyle name="Normal 5 22 2 2 8 3 4" xfId="31203"/>
    <cellStyle name="Normal 5 22 2 2 8 4" xfId="31204"/>
    <cellStyle name="Normal 5 22 2 2 8 4 2" xfId="31205"/>
    <cellStyle name="Normal 5 22 2 2 8 4 2 2" xfId="31206"/>
    <cellStyle name="Normal 5 22 2 2 8 4 3" xfId="31207"/>
    <cellStyle name="Normal 5 22 2 2 8 4 4" xfId="31208"/>
    <cellStyle name="Normal 5 22 2 2 8 5" xfId="31209"/>
    <cellStyle name="Normal 5 22 2 2 8 5 2" xfId="31210"/>
    <cellStyle name="Normal 5 22 2 2 8 6" xfId="31211"/>
    <cellStyle name="Normal 5 22 2 2 8 7" xfId="31212"/>
    <cellStyle name="Normal 5 22 2 2 8 8" xfId="31213"/>
    <cellStyle name="Normal 5 22 2 2 9" xfId="31214"/>
    <cellStyle name="Normal 5 22 2 2 9 2" xfId="31215"/>
    <cellStyle name="Normal 5 22 2 2 9 2 2" xfId="31216"/>
    <cellStyle name="Normal 5 22 2 2 9 2 2 2" xfId="31217"/>
    <cellStyle name="Normal 5 22 2 2 9 2 3" xfId="31218"/>
    <cellStyle name="Normal 5 22 2 2 9 2 4" xfId="31219"/>
    <cellStyle name="Normal 5 22 2 2 9 3" xfId="31220"/>
    <cellStyle name="Normal 5 22 2 2 9 3 2" xfId="31221"/>
    <cellStyle name="Normal 5 22 2 2 9 4" xfId="31222"/>
    <cellStyle name="Normal 5 22 2 2 9 5" xfId="31223"/>
    <cellStyle name="Normal 5 22 2 2 9 6" xfId="31224"/>
    <cellStyle name="Normal 5 22 2 20" xfId="31225"/>
    <cellStyle name="Normal 5 22 2 3" xfId="31226"/>
    <cellStyle name="Normal 5 22 2 3 10" xfId="31227"/>
    <cellStyle name="Normal 5 22 2 3 10 2" xfId="31228"/>
    <cellStyle name="Normal 5 22 2 3 10 2 2" xfId="31229"/>
    <cellStyle name="Normal 5 22 2 3 10 2 2 2" xfId="31230"/>
    <cellStyle name="Normal 5 22 2 3 10 2 3" xfId="31231"/>
    <cellStyle name="Normal 5 22 2 3 10 2 4" xfId="31232"/>
    <cellStyle name="Normal 5 22 2 3 10 3" xfId="31233"/>
    <cellStyle name="Normal 5 22 2 3 10 3 2" xfId="31234"/>
    <cellStyle name="Normal 5 22 2 3 10 4" xfId="31235"/>
    <cellStyle name="Normal 5 22 2 3 10 5" xfId="31236"/>
    <cellStyle name="Normal 5 22 2 3 10 6" xfId="31237"/>
    <cellStyle name="Normal 5 22 2 3 11" xfId="31238"/>
    <cellStyle name="Normal 5 22 2 3 11 2" xfId="31239"/>
    <cellStyle name="Normal 5 22 2 3 11 2 2" xfId="31240"/>
    <cellStyle name="Normal 5 22 2 3 11 3" xfId="31241"/>
    <cellStyle name="Normal 5 22 2 3 11 4" xfId="31242"/>
    <cellStyle name="Normal 5 22 2 3 11 5" xfId="31243"/>
    <cellStyle name="Normal 5 22 2 3 12" xfId="31244"/>
    <cellStyle name="Normal 5 22 2 3 12 2" xfId="31245"/>
    <cellStyle name="Normal 5 22 2 3 12 2 2" xfId="31246"/>
    <cellStyle name="Normal 5 22 2 3 12 3" xfId="31247"/>
    <cellStyle name="Normal 5 22 2 3 12 4" xfId="31248"/>
    <cellStyle name="Normal 5 22 2 3 13" xfId="31249"/>
    <cellStyle name="Normal 5 22 2 3 13 2" xfId="31250"/>
    <cellStyle name="Normal 5 22 2 3 14" xfId="31251"/>
    <cellStyle name="Normal 5 22 2 3 15" xfId="31252"/>
    <cellStyle name="Normal 5 22 2 3 16" xfId="31253"/>
    <cellStyle name="Normal 5 22 2 3 2" xfId="31254"/>
    <cellStyle name="Normal 5 22 2 3 2 10" xfId="31255"/>
    <cellStyle name="Normal 5 22 2 3 2 10 2" xfId="31256"/>
    <cellStyle name="Normal 5 22 2 3 2 10 2 2" xfId="31257"/>
    <cellStyle name="Normal 5 22 2 3 2 10 3" xfId="31258"/>
    <cellStyle name="Normal 5 22 2 3 2 10 4" xfId="31259"/>
    <cellStyle name="Normal 5 22 2 3 2 11" xfId="31260"/>
    <cellStyle name="Normal 5 22 2 3 2 11 2" xfId="31261"/>
    <cellStyle name="Normal 5 22 2 3 2 12" xfId="31262"/>
    <cellStyle name="Normal 5 22 2 3 2 13" xfId="31263"/>
    <cellStyle name="Normal 5 22 2 3 2 14" xfId="31264"/>
    <cellStyle name="Normal 5 22 2 3 2 2" xfId="31265"/>
    <cellStyle name="Normal 5 22 2 3 2 2 10" xfId="31266"/>
    <cellStyle name="Normal 5 22 2 3 2 2 2" xfId="31267"/>
    <cellStyle name="Normal 5 22 2 3 2 2 2 2" xfId="31268"/>
    <cellStyle name="Normal 5 22 2 3 2 2 2 2 2" xfId="31269"/>
    <cellStyle name="Normal 5 22 2 3 2 2 2 2 2 2" xfId="31270"/>
    <cellStyle name="Normal 5 22 2 3 2 2 2 2 3" xfId="31271"/>
    <cellStyle name="Normal 5 22 2 3 2 2 2 2 4" xfId="31272"/>
    <cellStyle name="Normal 5 22 2 3 2 2 2 3" xfId="31273"/>
    <cellStyle name="Normal 5 22 2 3 2 2 2 3 2" xfId="31274"/>
    <cellStyle name="Normal 5 22 2 3 2 2 2 3 2 2" xfId="31275"/>
    <cellStyle name="Normal 5 22 2 3 2 2 2 3 3" xfId="31276"/>
    <cellStyle name="Normal 5 22 2 3 2 2 2 3 4" xfId="31277"/>
    <cellStyle name="Normal 5 22 2 3 2 2 2 4" xfId="31278"/>
    <cellStyle name="Normal 5 22 2 3 2 2 2 4 2" xfId="31279"/>
    <cellStyle name="Normal 5 22 2 3 2 2 2 5" xfId="31280"/>
    <cellStyle name="Normal 5 22 2 3 2 2 2 6" xfId="31281"/>
    <cellStyle name="Normal 5 22 2 3 2 2 2 7" xfId="31282"/>
    <cellStyle name="Normal 5 22 2 3 2 2 3" xfId="31283"/>
    <cellStyle name="Normal 5 22 2 3 2 2 3 2" xfId="31284"/>
    <cellStyle name="Normal 5 22 2 3 2 2 3 2 2" xfId="31285"/>
    <cellStyle name="Normal 5 22 2 3 2 2 3 3" xfId="31286"/>
    <cellStyle name="Normal 5 22 2 3 2 2 3 4" xfId="31287"/>
    <cellStyle name="Normal 5 22 2 3 2 2 4" xfId="31288"/>
    <cellStyle name="Normal 5 22 2 3 2 2 4 2" xfId="31289"/>
    <cellStyle name="Normal 5 22 2 3 2 2 4 2 2" xfId="31290"/>
    <cellStyle name="Normal 5 22 2 3 2 2 4 3" xfId="31291"/>
    <cellStyle name="Normal 5 22 2 3 2 2 4 4" xfId="31292"/>
    <cellStyle name="Normal 5 22 2 3 2 2 5" xfId="31293"/>
    <cellStyle name="Normal 5 22 2 3 2 2 5 2" xfId="31294"/>
    <cellStyle name="Normal 5 22 2 3 2 2 5 2 2" xfId="31295"/>
    <cellStyle name="Normal 5 22 2 3 2 2 5 3" xfId="31296"/>
    <cellStyle name="Normal 5 22 2 3 2 2 5 4" xfId="31297"/>
    <cellStyle name="Normal 5 22 2 3 2 2 6" xfId="31298"/>
    <cellStyle name="Normal 5 22 2 3 2 2 6 2" xfId="31299"/>
    <cellStyle name="Normal 5 22 2 3 2 2 6 2 2" xfId="31300"/>
    <cellStyle name="Normal 5 22 2 3 2 2 6 3" xfId="31301"/>
    <cellStyle name="Normal 5 22 2 3 2 2 6 4" xfId="31302"/>
    <cellStyle name="Normal 5 22 2 3 2 2 7" xfId="31303"/>
    <cellStyle name="Normal 5 22 2 3 2 2 7 2" xfId="31304"/>
    <cellStyle name="Normal 5 22 2 3 2 2 8" xfId="31305"/>
    <cellStyle name="Normal 5 22 2 3 2 2 9" xfId="31306"/>
    <cellStyle name="Normal 5 22 2 3 2 3" xfId="31307"/>
    <cellStyle name="Normal 5 22 2 3 2 3 2" xfId="31308"/>
    <cellStyle name="Normal 5 22 2 3 2 3 2 2" xfId="31309"/>
    <cellStyle name="Normal 5 22 2 3 2 3 2 2 2" xfId="31310"/>
    <cellStyle name="Normal 5 22 2 3 2 3 2 2 2 2" xfId="31311"/>
    <cellStyle name="Normal 5 22 2 3 2 3 2 2 3" xfId="31312"/>
    <cellStyle name="Normal 5 22 2 3 2 3 2 2 4" xfId="31313"/>
    <cellStyle name="Normal 5 22 2 3 2 3 2 3" xfId="31314"/>
    <cellStyle name="Normal 5 22 2 3 2 3 2 3 2" xfId="31315"/>
    <cellStyle name="Normal 5 22 2 3 2 3 2 3 2 2" xfId="31316"/>
    <cellStyle name="Normal 5 22 2 3 2 3 2 3 3" xfId="31317"/>
    <cellStyle name="Normal 5 22 2 3 2 3 2 3 4" xfId="31318"/>
    <cellStyle name="Normal 5 22 2 3 2 3 2 4" xfId="31319"/>
    <cellStyle name="Normal 5 22 2 3 2 3 2 4 2" xfId="31320"/>
    <cellStyle name="Normal 5 22 2 3 2 3 2 5" xfId="31321"/>
    <cellStyle name="Normal 5 22 2 3 2 3 2 6" xfId="31322"/>
    <cellStyle name="Normal 5 22 2 3 2 3 2 7" xfId="31323"/>
    <cellStyle name="Normal 5 22 2 3 2 3 3" xfId="31324"/>
    <cellStyle name="Normal 5 22 2 3 2 3 3 2" xfId="31325"/>
    <cellStyle name="Normal 5 22 2 3 2 3 3 2 2" xfId="31326"/>
    <cellStyle name="Normal 5 22 2 3 2 3 3 3" xfId="31327"/>
    <cellStyle name="Normal 5 22 2 3 2 3 3 4" xfId="31328"/>
    <cellStyle name="Normal 5 22 2 3 2 3 4" xfId="31329"/>
    <cellStyle name="Normal 5 22 2 3 2 3 4 2" xfId="31330"/>
    <cellStyle name="Normal 5 22 2 3 2 3 4 2 2" xfId="31331"/>
    <cellStyle name="Normal 5 22 2 3 2 3 4 3" xfId="31332"/>
    <cellStyle name="Normal 5 22 2 3 2 3 4 4" xfId="31333"/>
    <cellStyle name="Normal 5 22 2 3 2 3 5" xfId="31334"/>
    <cellStyle name="Normal 5 22 2 3 2 3 5 2" xfId="31335"/>
    <cellStyle name="Normal 5 22 2 3 2 3 6" xfId="31336"/>
    <cellStyle name="Normal 5 22 2 3 2 3 7" xfId="31337"/>
    <cellStyle name="Normal 5 22 2 3 2 3 8" xfId="31338"/>
    <cellStyle name="Normal 5 22 2 3 2 4" xfId="31339"/>
    <cellStyle name="Normal 5 22 2 3 2 4 2" xfId="31340"/>
    <cellStyle name="Normal 5 22 2 3 2 4 2 2" xfId="31341"/>
    <cellStyle name="Normal 5 22 2 3 2 4 2 2 2" xfId="31342"/>
    <cellStyle name="Normal 5 22 2 3 2 4 2 2 2 2" xfId="31343"/>
    <cellStyle name="Normal 5 22 2 3 2 4 2 2 3" xfId="31344"/>
    <cellStyle name="Normal 5 22 2 3 2 4 2 2 4" xfId="31345"/>
    <cellStyle name="Normal 5 22 2 3 2 4 2 3" xfId="31346"/>
    <cellStyle name="Normal 5 22 2 3 2 4 2 3 2" xfId="31347"/>
    <cellStyle name="Normal 5 22 2 3 2 4 2 3 2 2" xfId="31348"/>
    <cellStyle name="Normal 5 22 2 3 2 4 2 3 3" xfId="31349"/>
    <cellStyle name="Normal 5 22 2 3 2 4 2 3 4" xfId="31350"/>
    <cellStyle name="Normal 5 22 2 3 2 4 2 4" xfId="31351"/>
    <cellStyle name="Normal 5 22 2 3 2 4 2 4 2" xfId="31352"/>
    <cellStyle name="Normal 5 22 2 3 2 4 2 5" xfId="31353"/>
    <cellStyle name="Normal 5 22 2 3 2 4 2 6" xfId="31354"/>
    <cellStyle name="Normal 5 22 2 3 2 4 2 7" xfId="31355"/>
    <cellStyle name="Normal 5 22 2 3 2 4 3" xfId="31356"/>
    <cellStyle name="Normal 5 22 2 3 2 4 3 2" xfId="31357"/>
    <cellStyle name="Normal 5 22 2 3 2 4 3 2 2" xfId="31358"/>
    <cellStyle name="Normal 5 22 2 3 2 4 3 3" xfId="31359"/>
    <cellStyle name="Normal 5 22 2 3 2 4 3 4" xfId="31360"/>
    <cellStyle name="Normal 5 22 2 3 2 4 4" xfId="31361"/>
    <cellStyle name="Normal 5 22 2 3 2 4 4 2" xfId="31362"/>
    <cellStyle name="Normal 5 22 2 3 2 4 4 2 2" xfId="31363"/>
    <cellStyle name="Normal 5 22 2 3 2 4 4 3" xfId="31364"/>
    <cellStyle name="Normal 5 22 2 3 2 4 4 4" xfId="31365"/>
    <cellStyle name="Normal 5 22 2 3 2 4 5" xfId="31366"/>
    <cellStyle name="Normal 5 22 2 3 2 4 5 2" xfId="31367"/>
    <cellStyle name="Normal 5 22 2 3 2 4 6" xfId="31368"/>
    <cellStyle name="Normal 5 22 2 3 2 4 7" xfId="31369"/>
    <cellStyle name="Normal 5 22 2 3 2 4 8" xfId="31370"/>
    <cellStyle name="Normal 5 22 2 3 2 5" xfId="31371"/>
    <cellStyle name="Normal 5 22 2 3 2 5 2" xfId="31372"/>
    <cellStyle name="Normal 5 22 2 3 2 5 2 2" xfId="31373"/>
    <cellStyle name="Normal 5 22 2 3 2 5 2 2 2" xfId="31374"/>
    <cellStyle name="Normal 5 22 2 3 2 5 2 2 2 2" xfId="31375"/>
    <cellStyle name="Normal 5 22 2 3 2 5 2 2 3" xfId="31376"/>
    <cellStyle name="Normal 5 22 2 3 2 5 2 2 4" xfId="31377"/>
    <cellStyle name="Normal 5 22 2 3 2 5 2 3" xfId="31378"/>
    <cellStyle name="Normal 5 22 2 3 2 5 2 3 2" xfId="31379"/>
    <cellStyle name="Normal 5 22 2 3 2 5 2 4" xfId="31380"/>
    <cellStyle name="Normal 5 22 2 3 2 5 2 5" xfId="31381"/>
    <cellStyle name="Normal 5 22 2 3 2 5 2 6" xfId="31382"/>
    <cellStyle name="Normal 5 22 2 3 2 5 3" xfId="31383"/>
    <cellStyle name="Normal 5 22 2 3 2 5 3 2" xfId="31384"/>
    <cellStyle name="Normal 5 22 2 3 2 5 3 2 2" xfId="31385"/>
    <cellStyle name="Normal 5 22 2 3 2 5 3 3" xfId="31386"/>
    <cellStyle name="Normal 5 22 2 3 2 5 3 4" xfId="31387"/>
    <cellStyle name="Normal 5 22 2 3 2 5 4" xfId="31388"/>
    <cellStyle name="Normal 5 22 2 3 2 5 4 2" xfId="31389"/>
    <cellStyle name="Normal 5 22 2 3 2 5 4 2 2" xfId="31390"/>
    <cellStyle name="Normal 5 22 2 3 2 5 4 3" xfId="31391"/>
    <cellStyle name="Normal 5 22 2 3 2 5 4 4" xfId="31392"/>
    <cellStyle name="Normal 5 22 2 3 2 5 5" xfId="31393"/>
    <cellStyle name="Normal 5 22 2 3 2 5 5 2" xfId="31394"/>
    <cellStyle name="Normal 5 22 2 3 2 5 6" xfId="31395"/>
    <cellStyle name="Normal 5 22 2 3 2 5 7" xfId="31396"/>
    <cellStyle name="Normal 5 22 2 3 2 5 8" xfId="31397"/>
    <cellStyle name="Normal 5 22 2 3 2 6" xfId="31398"/>
    <cellStyle name="Normal 5 22 2 3 2 6 2" xfId="31399"/>
    <cellStyle name="Normal 5 22 2 3 2 6 2 2" xfId="31400"/>
    <cellStyle name="Normal 5 22 2 3 2 6 2 2 2" xfId="31401"/>
    <cellStyle name="Normal 5 22 2 3 2 6 2 2 2 2" xfId="31402"/>
    <cellStyle name="Normal 5 22 2 3 2 6 2 2 3" xfId="31403"/>
    <cellStyle name="Normal 5 22 2 3 2 6 2 2 4" xfId="31404"/>
    <cellStyle name="Normal 5 22 2 3 2 6 2 3" xfId="31405"/>
    <cellStyle name="Normal 5 22 2 3 2 6 2 3 2" xfId="31406"/>
    <cellStyle name="Normal 5 22 2 3 2 6 2 4" xfId="31407"/>
    <cellStyle name="Normal 5 22 2 3 2 6 2 5" xfId="31408"/>
    <cellStyle name="Normal 5 22 2 3 2 6 2 6" xfId="31409"/>
    <cellStyle name="Normal 5 22 2 3 2 6 3" xfId="31410"/>
    <cellStyle name="Normal 5 22 2 3 2 6 3 2" xfId="31411"/>
    <cellStyle name="Normal 5 22 2 3 2 6 3 2 2" xfId="31412"/>
    <cellStyle name="Normal 5 22 2 3 2 6 3 3" xfId="31413"/>
    <cellStyle name="Normal 5 22 2 3 2 6 3 4" xfId="31414"/>
    <cellStyle name="Normal 5 22 2 3 2 6 4" xfId="31415"/>
    <cellStyle name="Normal 5 22 2 3 2 6 4 2" xfId="31416"/>
    <cellStyle name="Normal 5 22 2 3 2 6 4 2 2" xfId="31417"/>
    <cellStyle name="Normal 5 22 2 3 2 6 4 3" xfId="31418"/>
    <cellStyle name="Normal 5 22 2 3 2 6 4 4" xfId="31419"/>
    <cellStyle name="Normal 5 22 2 3 2 6 5" xfId="31420"/>
    <cellStyle name="Normal 5 22 2 3 2 6 5 2" xfId="31421"/>
    <cellStyle name="Normal 5 22 2 3 2 6 6" xfId="31422"/>
    <cellStyle name="Normal 5 22 2 3 2 6 7" xfId="31423"/>
    <cellStyle name="Normal 5 22 2 3 2 6 8" xfId="31424"/>
    <cellStyle name="Normal 5 22 2 3 2 7" xfId="31425"/>
    <cellStyle name="Normal 5 22 2 3 2 7 2" xfId="31426"/>
    <cellStyle name="Normal 5 22 2 3 2 7 2 2" xfId="31427"/>
    <cellStyle name="Normal 5 22 2 3 2 7 2 2 2" xfId="31428"/>
    <cellStyle name="Normal 5 22 2 3 2 7 2 3" xfId="31429"/>
    <cellStyle name="Normal 5 22 2 3 2 7 2 4" xfId="31430"/>
    <cellStyle name="Normal 5 22 2 3 2 7 3" xfId="31431"/>
    <cellStyle name="Normal 5 22 2 3 2 7 3 2" xfId="31432"/>
    <cellStyle name="Normal 5 22 2 3 2 7 4" xfId="31433"/>
    <cellStyle name="Normal 5 22 2 3 2 7 5" xfId="31434"/>
    <cellStyle name="Normal 5 22 2 3 2 7 6" xfId="31435"/>
    <cellStyle name="Normal 5 22 2 3 2 8" xfId="31436"/>
    <cellStyle name="Normal 5 22 2 3 2 8 2" xfId="31437"/>
    <cellStyle name="Normal 5 22 2 3 2 8 2 2" xfId="31438"/>
    <cellStyle name="Normal 5 22 2 3 2 8 2 2 2" xfId="31439"/>
    <cellStyle name="Normal 5 22 2 3 2 8 2 3" xfId="31440"/>
    <cellStyle name="Normal 5 22 2 3 2 8 2 4" xfId="31441"/>
    <cellStyle name="Normal 5 22 2 3 2 8 3" xfId="31442"/>
    <cellStyle name="Normal 5 22 2 3 2 8 3 2" xfId="31443"/>
    <cellStyle name="Normal 5 22 2 3 2 8 4" xfId="31444"/>
    <cellStyle name="Normal 5 22 2 3 2 8 5" xfId="31445"/>
    <cellStyle name="Normal 5 22 2 3 2 8 6" xfId="31446"/>
    <cellStyle name="Normal 5 22 2 3 2 9" xfId="31447"/>
    <cellStyle name="Normal 5 22 2 3 2 9 2" xfId="31448"/>
    <cellStyle name="Normal 5 22 2 3 2 9 2 2" xfId="31449"/>
    <cellStyle name="Normal 5 22 2 3 2 9 3" xfId="31450"/>
    <cellStyle name="Normal 5 22 2 3 2 9 4" xfId="31451"/>
    <cellStyle name="Normal 5 22 2 3 2 9 5" xfId="31452"/>
    <cellStyle name="Normal 5 22 2 3 3" xfId="31453"/>
    <cellStyle name="Normal 5 22 2 3 3 10" xfId="31454"/>
    <cellStyle name="Normal 5 22 2 3 3 10 2" xfId="31455"/>
    <cellStyle name="Normal 5 22 2 3 3 10 2 2" xfId="31456"/>
    <cellStyle name="Normal 5 22 2 3 3 10 3" xfId="31457"/>
    <cellStyle name="Normal 5 22 2 3 3 10 4" xfId="31458"/>
    <cellStyle name="Normal 5 22 2 3 3 11" xfId="31459"/>
    <cellStyle name="Normal 5 22 2 3 3 11 2" xfId="31460"/>
    <cellStyle name="Normal 5 22 2 3 3 12" xfId="31461"/>
    <cellStyle name="Normal 5 22 2 3 3 13" xfId="31462"/>
    <cellStyle name="Normal 5 22 2 3 3 14" xfId="31463"/>
    <cellStyle name="Normal 5 22 2 3 3 2" xfId="31464"/>
    <cellStyle name="Normal 5 22 2 3 3 2 10" xfId="31465"/>
    <cellStyle name="Normal 5 22 2 3 3 2 2" xfId="31466"/>
    <cellStyle name="Normal 5 22 2 3 3 2 2 2" xfId="31467"/>
    <cellStyle name="Normal 5 22 2 3 3 2 2 2 2" xfId="31468"/>
    <cellStyle name="Normal 5 22 2 3 3 2 2 2 2 2" xfId="31469"/>
    <cellStyle name="Normal 5 22 2 3 3 2 2 2 3" xfId="31470"/>
    <cellStyle name="Normal 5 22 2 3 3 2 2 2 4" xfId="31471"/>
    <cellStyle name="Normal 5 22 2 3 3 2 2 3" xfId="31472"/>
    <cellStyle name="Normal 5 22 2 3 3 2 2 3 2" xfId="31473"/>
    <cellStyle name="Normal 5 22 2 3 3 2 2 3 2 2" xfId="31474"/>
    <cellStyle name="Normal 5 22 2 3 3 2 2 3 3" xfId="31475"/>
    <cellStyle name="Normal 5 22 2 3 3 2 2 3 4" xfId="31476"/>
    <cellStyle name="Normal 5 22 2 3 3 2 2 4" xfId="31477"/>
    <cellStyle name="Normal 5 22 2 3 3 2 2 4 2" xfId="31478"/>
    <cellStyle name="Normal 5 22 2 3 3 2 2 5" xfId="31479"/>
    <cellStyle name="Normal 5 22 2 3 3 2 2 6" xfId="31480"/>
    <cellStyle name="Normal 5 22 2 3 3 2 2 7" xfId="31481"/>
    <cellStyle name="Normal 5 22 2 3 3 2 3" xfId="31482"/>
    <cellStyle name="Normal 5 22 2 3 3 2 3 2" xfId="31483"/>
    <cellStyle name="Normal 5 22 2 3 3 2 3 2 2" xfId="31484"/>
    <cellStyle name="Normal 5 22 2 3 3 2 3 3" xfId="31485"/>
    <cellStyle name="Normal 5 22 2 3 3 2 3 4" xfId="31486"/>
    <cellStyle name="Normal 5 22 2 3 3 2 4" xfId="31487"/>
    <cellStyle name="Normal 5 22 2 3 3 2 4 2" xfId="31488"/>
    <cellStyle name="Normal 5 22 2 3 3 2 4 2 2" xfId="31489"/>
    <cellStyle name="Normal 5 22 2 3 3 2 4 3" xfId="31490"/>
    <cellStyle name="Normal 5 22 2 3 3 2 4 4" xfId="31491"/>
    <cellStyle name="Normal 5 22 2 3 3 2 5" xfId="31492"/>
    <cellStyle name="Normal 5 22 2 3 3 2 5 2" xfId="31493"/>
    <cellStyle name="Normal 5 22 2 3 3 2 5 2 2" xfId="31494"/>
    <cellStyle name="Normal 5 22 2 3 3 2 5 3" xfId="31495"/>
    <cellStyle name="Normal 5 22 2 3 3 2 5 4" xfId="31496"/>
    <cellStyle name="Normal 5 22 2 3 3 2 6" xfId="31497"/>
    <cellStyle name="Normal 5 22 2 3 3 2 6 2" xfId="31498"/>
    <cellStyle name="Normal 5 22 2 3 3 2 6 2 2" xfId="31499"/>
    <cellStyle name="Normal 5 22 2 3 3 2 6 3" xfId="31500"/>
    <cellStyle name="Normal 5 22 2 3 3 2 6 4" xfId="31501"/>
    <cellStyle name="Normal 5 22 2 3 3 2 7" xfId="31502"/>
    <cellStyle name="Normal 5 22 2 3 3 2 7 2" xfId="31503"/>
    <cellStyle name="Normal 5 22 2 3 3 2 8" xfId="31504"/>
    <cellStyle name="Normal 5 22 2 3 3 2 9" xfId="31505"/>
    <cellStyle name="Normal 5 22 2 3 3 3" xfId="31506"/>
    <cellStyle name="Normal 5 22 2 3 3 3 2" xfId="31507"/>
    <cellStyle name="Normal 5 22 2 3 3 3 2 2" xfId="31508"/>
    <cellStyle name="Normal 5 22 2 3 3 3 2 2 2" xfId="31509"/>
    <cellStyle name="Normal 5 22 2 3 3 3 2 2 2 2" xfId="31510"/>
    <cellStyle name="Normal 5 22 2 3 3 3 2 2 3" xfId="31511"/>
    <cellStyle name="Normal 5 22 2 3 3 3 2 2 4" xfId="31512"/>
    <cellStyle name="Normal 5 22 2 3 3 3 2 3" xfId="31513"/>
    <cellStyle name="Normal 5 22 2 3 3 3 2 3 2" xfId="31514"/>
    <cellStyle name="Normal 5 22 2 3 3 3 2 3 2 2" xfId="31515"/>
    <cellStyle name="Normal 5 22 2 3 3 3 2 3 3" xfId="31516"/>
    <cellStyle name="Normal 5 22 2 3 3 3 2 3 4" xfId="31517"/>
    <cellStyle name="Normal 5 22 2 3 3 3 2 4" xfId="31518"/>
    <cellStyle name="Normal 5 22 2 3 3 3 2 4 2" xfId="31519"/>
    <cellStyle name="Normal 5 22 2 3 3 3 2 5" xfId="31520"/>
    <cellStyle name="Normal 5 22 2 3 3 3 2 6" xfId="31521"/>
    <cellStyle name="Normal 5 22 2 3 3 3 2 7" xfId="31522"/>
    <cellStyle name="Normal 5 22 2 3 3 3 3" xfId="31523"/>
    <cellStyle name="Normal 5 22 2 3 3 3 3 2" xfId="31524"/>
    <cellStyle name="Normal 5 22 2 3 3 3 3 2 2" xfId="31525"/>
    <cellStyle name="Normal 5 22 2 3 3 3 3 3" xfId="31526"/>
    <cellStyle name="Normal 5 22 2 3 3 3 3 4" xfId="31527"/>
    <cellStyle name="Normal 5 22 2 3 3 3 4" xfId="31528"/>
    <cellStyle name="Normal 5 22 2 3 3 3 4 2" xfId="31529"/>
    <cellStyle name="Normal 5 22 2 3 3 3 4 2 2" xfId="31530"/>
    <cellStyle name="Normal 5 22 2 3 3 3 4 3" xfId="31531"/>
    <cellStyle name="Normal 5 22 2 3 3 3 4 4" xfId="31532"/>
    <cellStyle name="Normal 5 22 2 3 3 3 5" xfId="31533"/>
    <cellStyle name="Normal 5 22 2 3 3 3 5 2" xfId="31534"/>
    <cellStyle name="Normal 5 22 2 3 3 3 6" xfId="31535"/>
    <cellStyle name="Normal 5 22 2 3 3 3 7" xfId="31536"/>
    <cellStyle name="Normal 5 22 2 3 3 3 8" xfId="31537"/>
    <cellStyle name="Normal 5 22 2 3 3 4" xfId="31538"/>
    <cellStyle name="Normal 5 22 2 3 3 4 2" xfId="31539"/>
    <cellStyle name="Normal 5 22 2 3 3 4 2 2" xfId="31540"/>
    <cellStyle name="Normal 5 22 2 3 3 4 2 2 2" xfId="31541"/>
    <cellStyle name="Normal 5 22 2 3 3 4 2 2 2 2" xfId="31542"/>
    <cellStyle name="Normal 5 22 2 3 3 4 2 2 3" xfId="31543"/>
    <cellStyle name="Normal 5 22 2 3 3 4 2 2 4" xfId="31544"/>
    <cellStyle name="Normal 5 22 2 3 3 4 2 3" xfId="31545"/>
    <cellStyle name="Normal 5 22 2 3 3 4 2 3 2" xfId="31546"/>
    <cellStyle name="Normal 5 22 2 3 3 4 2 3 2 2" xfId="31547"/>
    <cellStyle name="Normal 5 22 2 3 3 4 2 3 3" xfId="31548"/>
    <cellStyle name="Normal 5 22 2 3 3 4 2 3 4" xfId="31549"/>
    <cellStyle name="Normal 5 22 2 3 3 4 2 4" xfId="31550"/>
    <cellStyle name="Normal 5 22 2 3 3 4 2 4 2" xfId="31551"/>
    <cellStyle name="Normal 5 22 2 3 3 4 2 5" xfId="31552"/>
    <cellStyle name="Normal 5 22 2 3 3 4 2 6" xfId="31553"/>
    <cellStyle name="Normal 5 22 2 3 3 4 2 7" xfId="31554"/>
    <cellStyle name="Normal 5 22 2 3 3 4 3" xfId="31555"/>
    <cellStyle name="Normal 5 22 2 3 3 4 3 2" xfId="31556"/>
    <cellStyle name="Normal 5 22 2 3 3 4 3 2 2" xfId="31557"/>
    <cellStyle name="Normal 5 22 2 3 3 4 3 3" xfId="31558"/>
    <cellStyle name="Normal 5 22 2 3 3 4 3 4" xfId="31559"/>
    <cellStyle name="Normal 5 22 2 3 3 4 4" xfId="31560"/>
    <cellStyle name="Normal 5 22 2 3 3 4 4 2" xfId="31561"/>
    <cellStyle name="Normal 5 22 2 3 3 4 4 2 2" xfId="31562"/>
    <cellStyle name="Normal 5 22 2 3 3 4 4 3" xfId="31563"/>
    <cellStyle name="Normal 5 22 2 3 3 4 4 4" xfId="31564"/>
    <cellStyle name="Normal 5 22 2 3 3 4 5" xfId="31565"/>
    <cellStyle name="Normal 5 22 2 3 3 4 5 2" xfId="31566"/>
    <cellStyle name="Normal 5 22 2 3 3 4 6" xfId="31567"/>
    <cellStyle name="Normal 5 22 2 3 3 4 7" xfId="31568"/>
    <cellStyle name="Normal 5 22 2 3 3 4 8" xfId="31569"/>
    <cellStyle name="Normal 5 22 2 3 3 5" xfId="31570"/>
    <cellStyle name="Normal 5 22 2 3 3 5 2" xfId="31571"/>
    <cellStyle name="Normal 5 22 2 3 3 5 2 2" xfId="31572"/>
    <cellStyle name="Normal 5 22 2 3 3 5 2 2 2" xfId="31573"/>
    <cellStyle name="Normal 5 22 2 3 3 5 2 2 2 2" xfId="31574"/>
    <cellStyle name="Normal 5 22 2 3 3 5 2 2 3" xfId="31575"/>
    <cellStyle name="Normal 5 22 2 3 3 5 2 2 4" xfId="31576"/>
    <cellStyle name="Normal 5 22 2 3 3 5 2 3" xfId="31577"/>
    <cellStyle name="Normal 5 22 2 3 3 5 2 3 2" xfId="31578"/>
    <cellStyle name="Normal 5 22 2 3 3 5 2 4" xfId="31579"/>
    <cellStyle name="Normal 5 22 2 3 3 5 2 5" xfId="31580"/>
    <cellStyle name="Normal 5 22 2 3 3 5 2 6" xfId="31581"/>
    <cellStyle name="Normal 5 22 2 3 3 5 3" xfId="31582"/>
    <cellStyle name="Normal 5 22 2 3 3 5 3 2" xfId="31583"/>
    <cellStyle name="Normal 5 22 2 3 3 5 3 2 2" xfId="31584"/>
    <cellStyle name="Normal 5 22 2 3 3 5 3 3" xfId="31585"/>
    <cellStyle name="Normal 5 22 2 3 3 5 3 4" xfId="31586"/>
    <cellStyle name="Normal 5 22 2 3 3 5 4" xfId="31587"/>
    <cellStyle name="Normal 5 22 2 3 3 5 4 2" xfId="31588"/>
    <cellStyle name="Normal 5 22 2 3 3 5 4 2 2" xfId="31589"/>
    <cellStyle name="Normal 5 22 2 3 3 5 4 3" xfId="31590"/>
    <cellStyle name="Normal 5 22 2 3 3 5 4 4" xfId="31591"/>
    <cellStyle name="Normal 5 22 2 3 3 5 5" xfId="31592"/>
    <cellStyle name="Normal 5 22 2 3 3 5 5 2" xfId="31593"/>
    <cellStyle name="Normal 5 22 2 3 3 5 6" xfId="31594"/>
    <cellStyle name="Normal 5 22 2 3 3 5 7" xfId="31595"/>
    <cellStyle name="Normal 5 22 2 3 3 5 8" xfId="31596"/>
    <cellStyle name="Normal 5 22 2 3 3 6" xfId="31597"/>
    <cellStyle name="Normal 5 22 2 3 3 6 2" xfId="31598"/>
    <cellStyle name="Normal 5 22 2 3 3 6 2 2" xfId="31599"/>
    <cellStyle name="Normal 5 22 2 3 3 6 2 2 2" xfId="31600"/>
    <cellStyle name="Normal 5 22 2 3 3 6 2 2 2 2" xfId="31601"/>
    <cellStyle name="Normal 5 22 2 3 3 6 2 2 3" xfId="31602"/>
    <cellStyle name="Normal 5 22 2 3 3 6 2 2 4" xfId="31603"/>
    <cellStyle name="Normal 5 22 2 3 3 6 2 3" xfId="31604"/>
    <cellStyle name="Normal 5 22 2 3 3 6 2 3 2" xfId="31605"/>
    <cellStyle name="Normal 5 22 2 3 3 6 2 4" xfId="31606"/>
    <cellStyle name="Normal 5 22 2 3 3 6 2 5" xfId="31607"/>
    <cellStyle name="Normal 5 22 2 3 3 6 2 6" xfId="31608"/>
    <cellStyle name="Normal 5 22 2 3 3 6 3" xfId="31609"/>
    <cellStyle name="Normal 5 22 2 3 3 6 3 2" xfId="31610"/>
    <cellStyle name="Normal 5 22 2 3 3 6 3 2 2" xfId="31611"/>
    <cellStyle name="Normal 5 22 2 3 3 6 3 3" xfId="31612"/>
    <cellStyle name="Normal 5 22 2 3 3 6 3 4" xfId="31613"/>
    <cellStyle name="Normal 5 22 2 3 3 6 4" xfId="31614"/>
    <cellStyle name="Normal 5 22 2 3 3 6 4 2" xfId="31615"/>
    <cellStyle name="Normal 5 22 2 3 3 6 4 2 2" xfId="31616"/>
    <cellStyle name="Normal 5 22 2 3 3 6 4 3" xfId="31617"/>
    <cellStyle name="Normal 5 22 2 3 3 6 4 4" xfId="31618"/>
    <cellStyle name="Normal 5 22 2 3 3 6 5" xfId="31619"/>
    <cellStyle name="Normal 5 22 2 3 3 6 5 2" xfId="31620"/>
    <cellStyle name="Normal 5 22 2 3 3 6 6" xfId="31621"/>
    <cellStyle name="Normal 5 22 2 3 3 6 7" xfId="31622"/>
    <cellStyle name="Normal 5 22 2 3 3 6 8" xfId="31623"/>
    <cellStyle name="Normal 5 22 2 3 3 7" xfId="31624"/>
    <cellStyle name="Normal 5 22 2 3 3 7 2" xfId="31625"/>
    <cellStyle name="Normal 5 22 2 3 3 7 2 2" xfId="31626"/>
    <cellStyle name="Normal 5 22 2 3 3 7 2 2 2" xfId="31627"/>
    <cellStyle name="Normal 5 22 2 3 3 7 2 3" xfId="31628"/>
    <cellStyle name="Normal 5 22 2 3 3 7 2 4" xfId="31629"/>
    <cellStyle name="Normal 5 22 2 3 3 7 3" xfId="31630"/>
    <cellStyle name="Normal 5 22 2 3 3 7 3 2" xfId="31631"/>
    <cellStyle name="Normal 5 22 2 3 3 7 4" xfId="31632"/>
    <cellStyle name="Normal 5 22 2 3 3 7 5" xfId="31633"/>
    <cellStyle name="Normal 5 22 2 3 3 7 6" xfId="31634"/>
    <cellStyle name="Normal 5 22 2 3 3 8" xfId="31635"/>
    <cellStyle name="Normal 5 22 2 3 3 8 2" xfId="31636"/>
    <cellStyle name="Normal 5 22 2 3 3 8 2 2" xfId="31637"/>
    <cellStyle name="Normal 5 22 2 3 3 8 2 2 2" xfId="31638"/>
    <cellStyle name="Normal 5 22 2 3 3 8 2 3" xfId="31639"/>
    <cellStyle name="Normal 5 22 2 3 3 8 2 4" xfId="31640"/>
    <cellStyle name="Normal 5 22 2 3 3 8 3" xfId="31641"/>
    <cellStyle name="Normal 5 22 2 3 3 8 3 2" xfId="31642"/>
    <cellStyle name="Normal 5 22 2 3 3 8 4" xfId="31643"/>
    <cellStyle name="Normal 5 22 2 3 3 8 5" xfId="31644"/>
    <cellStyle name="Normal 5 22 2 3 3 8 6" xfId="31645"/>
    <cellStyle name="Normal 5 22 2 3 3 9" xfId="31646"/>
    <cellStyle name="Normal 5 22 2 3 3 9 2" xfId="31647"/>
    <cellStyle name="Normal 5 22 2 3 3 9 2 2" xfId="31648"/>
    <cellStyle name="Normal 5 22 2 3 3 9 3" xfId="31649"/>
    <cellStyle name="Normal 5 22 2 3 3 9 4" xfId="31650"/>
    <cellStyle name="Normal 5 22 2 3 3 9 5" xfId="31651"/>
    <cellStyle name="Normal 5 22 2 3 4" xfId="31652"/>
    <cellStyle name="Normal 5 22 2 3 4 10" xfId="31653"/>
    <cellStyle name="Normal 5 22 2 3 4 10 2" xfId="31654"/>
    <cellStyle name="Normal 5 22 2 3 4 11" xfId="31655"/>
    <cellStyle name="Normal 5 22 2 3 4 12" xfId="31656"/>
    <cellStyle name="Normal 5 22 2 3 4 13" xfId="31657"/>
    <cellStyle name="Normal 5 22 2 3 4 2" xfId="31658"/>
    <cellStyle name="Normal 5 22 2 3 4 2 2" xfId="31659"/>
    <cellStyle name="Normal 5 22 2 3 4 2 2 2" xfId="31660"/>
    <cellStyle name="Normal 5 22 2 3 4 2 2 2 2" xfId="31661"/>
    <cellStyle name="Normal 5 22 2 3 4 2 2 2 2 2" xfId="31662"/>
    <cellStyle name="Normal 5 22 2 3 4 2 2 2 3" xfId="31663"/>
    <cellStyle name="Normal 5 22 2 3 4 2 2 2 4" xfId="31664"/>
    <cellStyle name="Normal 5 22 2 3 4 2 2 3" xfId="31665"/>
    <cellStyle name="Normal 5 22 2 3 4 2 2 3 2" xfId="31666"/>
    <cellStyle name="Normal 5 22 2 3 4 2 2 3 2 2" xfId="31667"/>
    <cellStyle name="Normal 5 22 2 3 4 2 2 3 3" xfId="31668"/>
    <cellStyle name="Normal 5 22 2 3 4 2 2 3 4" xfId="31669"/>
    <cellStyle name="Normal 5 22 2 3 4 2 2 4" xfId="31670"/>
    <cellStyle name="Normal 5 22 2 3 4 2 2 4 2" xfId="31671"/>
    <cellStyle name="Normal 5 22 2 3 4 2 2 5" xfId="31672"/>
    <cellStyle name="Normal 5 22 2 3 4 2 2 6" xfId="31673"/>
    <cellStyle name="Normal 5 22 2 3 4 2 2 7" xfId="31674"/>
    <cellStyle name="Normal 5 22 2 3 4 2 3" xfId="31675"/>
    <cellStyle name="Normal 5 22 2 3 4 2 3 2" xfId="31676"/>
    <cellStyle name="Normal 5 22 2 3 4 2 3 2 2" xfId="31677"/>
    <cellStyle name="Normal 5 22 2 3 4 2 3 3" xfId="31678"/>
    <cellStyle name="Normal 5 22 2 3 4 2 3 4" xfId="31679"/>
    <cellStyle name="Normal 5 22 2 3 4 2 4" xfId="31680"/>
    <cellStyle name="Normal 5 22 2 3 4 2 4 2" xfId="31681"/>
    <cellStyle name="Normal 5 22 2 3 4 2 4 2 2" xfId="31682"/>
    <cellStyle name="Normal 5 22 2 3 4 2 4 3" xfId="31683"/>
    <cellStyle name="Normal 5 22 2 3 4 2 4 4" xfId="31684"/>
    <cellStyle name="Normal 5 22 2 3 4 2 5" xfId="31685"/>
    <cellStyle name="Normal 5 22 2 3 4 2 5 2" xfId="31686"/>
    <cellStyle name="Normal 5 22 2 3 4 2 6" xfId="31687"/>
    <cellStyle name="Normal 5 22 2 3 4 2 7" xfId="31688"/>
    <cellStyle name="Normal 5 22 2 3 4 2 8" xfId="31689"/>
    <cellStyle name="Normal 5 22 2 3 4 3" xfId="31690"/>
    <cellStyle name="Normal 5 22 2 3 4 3 2" xfId="31691"/>
    <cellStyle name="Normal 5 22 2 3 4 3 2 2" xfId="31692"/>
    <cellStyle name="Normal 5 22 2 3 4 3 2 2 2" xfId="31693"/>
    <cellStyle name="Normal 5 22 2 3 4 3 2 2 2 2" xfId="31694"/>
    <cellStyle name="Normal 5 22 2 3 4 3 2 2 3" xfId="31695"/>
    <cellStyle name="Normal 5 22 2 3 4 3 2 2 4" xfId="31696"/>
    <cellStyle name="Normal 5 22 2 3 4 3 2 3" xfId="31697"/>
    <cellStyle name="Normal 5 22 2 3 4 3 2 3 2" xfId="31698"/>
    <cellStyle name="Normal 5 22 2 3 4 3 2 3 2 2" xfId="31699"/>
    <cellStyle name="Normal 5 22 2 3 4 3 2 3 3" xfId="31700"/>
    <cellStyle name="Normal 5 22 2 3 4 3 2 3 4" xfId="31701"/>
    <cellStyle name="Normal 5 22 2 3 4 3 2 4" xfId="31702"/>
    <cellStyle name="Normal 5 22 2 3 4 3 2 4 2" xfId="31703"/>
    <cellStyle name="Normal 5 22 2 3 4 3 2 5" xfId="31704"/>
    <cellStyle name="Normal 5 22 2 3 4 3 2 6" xfId="31705"/>
    <cellStyle name="Normal 5 22 2 3 4 3 2 7" xfId="31706"/>
    <cellStyle name="Normal 5 22 2 3 4 3 3" xfId="31707"/>
    <cellStyle name="Normal 5 22 2 3 4 3 3 2" xfId="31708"/>
    <cellStyle name="Normal 5 22 2 3 4 3 3 2 2" xfId="31709"/>
    <cellStyle name="Normal 5 22 2 3 4 3 3 3" xfId="31710"/>
    <cellStyle name="Normal 5 22 2 3 4 3 3 4" xfId="31711"/>
    <cellStyle name="Normal 5 22 2 3 4 3 4" xfId="31712"/>
    <cellStyle name="Normal 5 22 2 3 4 3 4 2" xfId="31713"/>
    <cellStyle name="Normal 5 22 2 3 4 3 4 2 2" xfId="31714"/>
    <cellStyle name="Normal 5 22 2 3 4 3 4 3" xfId="31715"/>
    <cellStyle name="Normal 5 22 2 3 4 3 4 4" xfId="31716"/>
    <cellStyle name="Normal 5 22 2 3 4 3 5" xfId="31717"/>
    <cellStyle name="Normal 5 22 2 3 4 3 5 2" xfId="31718"/>
    <cellStyle name="Normal 5 22 2 3 4 3 6" xfId="31719"/>
    <cellStyle name="Normal 5 22 2 3 4 3 7" xfId="31720"/>
    <cellStyle name="Normal 5 22 2 3 4 3 8" xfId="31721"/>
    <cellStyle name="Normal 5 22 2 3 4 4" xfId="31722"/>
    <cellStyle name="Normal 5 22 2 3 4 4 2" xfId="31723"/>
    <cellStyle name="Normal 5 22 2 3 4 4 2 2" xfId="31724"/>
    <cellStyle name="Normal 5 22 2 3 4 4 2 2 2" xfId="31725"/>
    <cellStyle name="Normal 5 22 2 3 4 4 2 2 2 2" xfId="31726"/>
    <cellStyle name="Normal 5 22 2 3 4 4 2 2 3" xfId="31727"/>
    <cellStyle name="Normal 5 22 2 3 4 4 2 2 4" xfId="31728"/>
    <cellStyle name="Normal 5 22 2 3 4 4 2 3" xfId="31729"/>
    <cellStyle name="Normal 5 22 2 3 4 4 2 3 2" xfId="31730"/>
    <cellStyle name="Normal 5 22 2 3 4 4 2 4" xfId="31731"/>
    <cellStyle name="Normal 5 22 2 3 4 4 2 5" xfId="31732"/>
    <cellStyle name="Normal 5 22 2 3 4 4 2 6" xfId="31733"/>
    <cellStyle name="Normal 5 22 2 3 4 4 3" xfId="31734"/>
    <cellStyle name="Normal 5 22 2 3 4 4 3 2" xfId="31735"/>
    <cellStyle name="Normal 5 22 2 3 4 4 3 2 2" xfId="31736"/>
    <cellStyle name="Normal 5 22 2 3 4 4 3 3" xfId="31737"/>
    <cellStyle name="Normal 5 22 2 3 4 4 3 4" xfId="31738"/>
    <cellStyle name="Normal 5 22 2 3 4 4 4" xfId="31739"/>
    <cellStyle name="Normal 5 22 2 3 4 4 4 2" xfId="31740"/>
    <cellStyle name="Normal 5 22 2 3 4 4 4 2 2" xfId="31741"/>
    <cellStyle name="Normal 5 22 2 3 4 4 4 3" xfId="31742"/>
    <cellStyle name="Normal 5 22 2 3 4 4 4 4" xfId="31743"/>
    <cellStyle name="Normal 5 22 2 3 4 4 5" xfId="31744"/>
    <cellStyle name="Normal 5 22 2 3 4 4 5 2" xfId="31745"/>
    <cellStyle name="Normal 5 22 2 3 4 4 6" xfId="31746"/>
    <cellStyle name="Normal 5 22 2 3 4 4 7" xfId="31747"/>
    <cellStyle name="Normal 5 22 2 3 4 4 8" xfId="31748"/>
    <cellStyle name="Normal 5 22 2 3 4 5" xfId="31749"/>
    <cellStyle name="Normal 5 22 2 3 4 5 2" xfId="31750"/>
    <cellStyle name="Normal 5 22 2 3 4 5 2 2" xfId="31751"/>
    <cellStyle name="Normal 5 22 2 3 4 5 2 2 2" xfId="31752"/>
    <cellStyle name="Normal 5 22 2 3 4 5 2 2 2 2" xfId="31753"/>
    <cellStyle name="Normal 5 22 2 3 4 5 2 2 3" xfId="31754"/>
    <cellStyle name="Normal 5 22 2 3 4 5 2 2 4" xfId="31755"/>
    <cellStyle name="Normal 5 22 2 3 4 5 2 3" xfId="31756"/>
    <cellStyle name="Normal 5 22 2 3 4 5 2 3 2" xfId="31757"/>
    <cellStyle name="Normal 5 22 2 3 4 5 2 4" xfId="31758"/>
    <cellStyle name="Normal 5 22 2 3 4 5 2 5" xfId="31759"/>
    <cellStyle name="Normal 5 22 2 3 4 5 2 6" xfId="31760"/>
    <cellStyle name="Normal 5 22 2 3 4 5 3" xfId="31761"/>
    <cellStyle name="Normal 5 22 2 3 4 5 3 2" xfId="31762"/>
    <cellStyle name="Normal 5 22 2 3 4 5 3 2 2" xfId="31763"/>
    <cellStyle name="Normal 5 22 2 3 4 5 3 3" xfId="31764"/>
    <cellStyle name="Normal 5 22 2 3 4 5 3 4" xfId="31765"/>
    <cellStyle name="Normal 5 22 2 3 4 5 4" xfId="31766"/>
    <cellStyle name="Normal 5 22 2 3 4 5 4 2" xfId="31767"/>
    <cellStyle name="Normal 5 22 2 3 4 5 4 2 2" xfId="31768"/>
    <cellStyle name="Normal 5 22 2 3 4 5 4 3" xfId="31769"/>
    <cellStyle name="Normal 5 22 2 3 4 5 4 4" xfId="31770"/>
    <cellStyle name="Normal 5 22 2 3 4 5 5" xfId="31771"/>
    <cellStyle name="Normal 5 22 2 3 4 5 5 2" xfId="31772"/>
    <cellStyle name="Normal 5 22 2 3 4 5 6" xfId="31773"/>
    <cellStyle name="Normal 5 22 2 3 4 5 7" xfId="31774"/>
    <cellStyle name="Normal 5 22 2 3 4 5 8" xfId="31775"/>
    <cellStyle name="Normal 5 22 2 3 4 6" xfId="31776"/>
    <cellStyle name="Normal 5 22 2 3 4 6 2" xfId="31777"/>
    <cellStyle name="Normal 5 22 2 3 4 6 2 2" xfId="31778"/>
    <cellStyle name="Normal 5 22 2 3 4 6 2 2 2" xfId="31779"/>
    <cellStyle name="Normal 5 22 2 3 4 6 2 3" xfId="31780"/>
    <cellStyle name="Normal 5 22 2 3 4 6 2 4" xfId="31781"/>
    <cellStyle name="Normal 5 22 2 3 4 6 3" xfId="31782"/>
    <cellStyle name="Normal 5 22 2 3 4 6 3 2" xfId="31783"/>
    <cellStyle name="Normal 5 22 2 3 4 6 4" xfId="31784"/>
    <cellStyle name="Normal 5 22 2 3 4 6 5" xfId="31785"/>
    <cellStyle name="Normal 5 22 2 3 4 6 6" xfId="31786"/>
    <cellStyle name="Normal 5 22 2 3 4 7" xfId="31787"/>
    <cellStyle name="Normal 5 22 2 3 4 7 2" xfId="31788"/>
    <cellStyle name="Normal 5 22 2 3 4 7 2 2" xfId="31789"/>
    <cellStyle name="Normal 5 22 2 3 4 7 2 2 2" xfId="31790"/>
    <cellStyle name="Normal 5 22 2 3 4 7 2 3" xfId="31791"/>
    <cellStyle name="Normal 5 22 2 3 4 7 2 4" xfId="31792"/>
    <cellStyle name="Normal 5 22 2 3 4 7 3" xfId="31793"/>
    <cellStyle name="Normal 5 22 2 3 4 7 3 2" xfId="31794"/>
    <cellStyle name="Normal 5 22 2 3 4 7 4" xfId="31795"/>
    <cellStyle name="Normal 5 22 2 3 4 7 5" xfId="31796"/>
    <cellStyle name="Normal 5 22 2 3 4 7 6" xfId="31797"/>
    <cellStyle name="Normal 5 22 2 3 4 8" xfId="31798"/>
    <cellStyle name="Normal 5 22 2 3 4 8 2" xfId="31799"/>
    <cellStyle name="Normal 5 22 2 3 4 8 2 2" xfId="31800"/>
    <cellStyle name="Normal 5 22 2 3 4 8 3" xfId="31801"/>
    <cellStyle name="Normal 5 22 2 3 4 8 4" xfId="31802"/>
    <cellStyle name="Normal 5 22 2 3 4 8 5" xfId="31803"/>
    <cellStyle name="Normal 5 22 2 3 4 9" xfId="31804"/>
    <cellStyle name="Normal 5 22 2 3 4 9 2" xfId="31805"/>
    <cellStyle name="Normal 5 22 2 3 4 9 2 2" xfId="31806"/>
    <cellStyle name="Normal 5 22 2 3 4 9 3" xfId="31807"/>
    <cellStyle name="Normal 5 22 2 3 4 9 4" xfId="31808"/>
    <cellStyle name="Normal 5 22 2 3 5" xfId="31809"/>
    <cellStyle name="Normal 5 22 2 3 5 2" xfId="31810"/>
    <cellStyle name="Normal 5 22 2 3 5 2 2" xfId="31811"/>
    <cellStyle name="Normal 5 22 2 3 5 2 2 2" xfId="31812"/>
    <cellStyle name="Normal 5 22 2 3 5 2 2 2 2" xfId="31813"/>
    <cellStyle name="Normal 5 22 2 3 5 2 2 3" xfId="31814"/>
    <cellStyle name="Normal 5 22 2 3 5 2 2 4" xfId="31815"/>
    <cellStyle name="Normal 5 22 2 3 5 2 3" xfId="31816"/>
    <cellStyle name="Normal 5 22 2 3 5 2 3 2" xfId="31817"/>
    <cellStyle name="Normal 5 22 2 3 5 2 3 2 2" xfId="31818"/>
    <cellStyle name="Normal 5 22 2 3 5 2 3 3" xfId="31819"/>
    <cellStyle name="Normal 5 22 2 3 5 2 3 4" xfId="31820"/>
    <cellStyle name="Normal 5 22 2 3 5 2 4" xfId="31821"/>
    <cellStyle name="Normal 5 22 2 3 5 2 4 2" xfId="31822"/>
    <cellStyle name="Normal 5 22 2 3 5 2 5" xfId="31823"/>
    <cellStyle name="Normal 5 22 2 3 5 2 6" xfId="31824"/>
    <cellStyle name="Normal 5 22 2 3 5 2 7" xfId="31825"/>
    <cellStyle name="Normal 5 22 2 3 5 3" xfId="31826"/>
    <cellStyle name="Normal 5 22 2 3 5 3 2" xfId="31827"/>
    <cellStyle name="Normal 5 22 2 3 5 3 2 2" xfId="31828"/>
    <cellStyle name="Normal 5 22 2 3 5 3 3" xfId="31829"/>
    <cellStyle name="Normal 5 22 2 3 5 3 4" xfId="31830"/>
    <cellStyle name="Normal 5 22 2 3 5 4" xfId="31831"/>
    <cellStyle name="Normal 5 22 2 3 5 4 2" xfId="31832"/>
    <cellStyle name="Normal 5 22 2 3 5 4 2 2" xfId="31833"/>
    <cellStyle name="Normal 5 22 2 3 5 4 3" xfId="31834"/>
    <cellStyle name="Normal 5 22 2 3 5 4 4" xfId="31835"/>
    <cellStyle name="Normal 5 22 2 3 5 5" xfId="31836"/>
    <cellStyle name="Normal 5 22 2 3 5 5 2" xfId="31837"/>
    <cellStyle name="Normal 5 22 2 3 5 6" xfId="31838"/>
    <cellStyle name="Normal 5 22 2 3 5 7" xfId="31839"/>
    <cellStyle name="Normal 5 22 2 3 5 8" xfId="31840"/>
    <cellStyle name="Normal 5 22 2 3 6" xfId="31841"/>
    <cellStyle name="Normal 5 22 2 3 6 2" xfId="31842"/>
    <cellStyle name="Normal 5 22 2 3 6 2 2" xfId="31843"/>
    <cellStyle name="Normal 5 22 2 3 6 2 2 2" xfId="31844"/>
    <cellStyle name="Normal 5 22 2 3 6 2 2 2 2" xfId="31845"/>
    <cellStyle name="Normal 5 22 2 3 6 2 2 3" xfId="31846"/>
    <cellStyle name="Normal 5 22 2 3 6 2 2 4" xfId="31847"/>
    <cellStyle name="Normal 5 22 2 3 6 2 3" xfId="31848"/>
    <cellStyle name="Normal 5 22 2 3 6 2 3 2" xfId="31849"/>
    <cellStyle name="Normal 5 22 2 3 6 2 3 2 2" xfId="31850"/>
    <cellStyle name="Normal 5 22 2 3 6 2 3 3" xfId="31851"/>
    <cellStyle name="Normal 5 22 2 3 6 2 3 4" xfId="31852"/>
    <cellStyle name="Normal 5 22 2 3 6 2 4" xfId="31853"/>
    <cellStyle name="Normal 5 22 2 3 6 2 4 2" xfId="31854"/>
    <cellStyle name="Normal 5 22 2 3 6 2 5" xfId="31855"/>
    <cellStyle name="Normal 5 22 2 3 6 2 6" xfId="31856"/>
    <cellStyle name="Normal 5 22 2 3 6 2 7" xfId="31857"/>
    <cellStyle name="Normal 5 22 2 3 6 3" xfId="31858"/>
    <cellStyle name="Normal 5 22 2 3 6 3 2" xfId="31859"/>
    <cellStyle name="Normal 5 22 2 3 6 3 2 2" xfId="31860"/>
    <cellStyle name="Normal 5 22 2 3 6 3 3" xfId="31861"/>
    <cellStyle name="Normal 5 22 2 3 6 3 4" xfId="31862"/>
    <cellStyle name="Normal 5 22 2 3 6 4" xfId="31863"/>
    <cellStyle name="Normal 5 22 2 3 6 4 2" xfId="31864"/>
    <cellStyle name="Normal 5 22 2 3 6 4 2 2" xfId="31865"/>
    <cellStyle name="Normal 5 22 2 3 6 4 3" xfId="31866"/>
    <cellStyle name="Normal 5 22 2 3 6 4 4" xfId="31867"/>
    <cellStyle name="Normal 5 22 2 3 6 5" xfId="31868"/>
    <cellStyle name="Normal 5 22 2 3 6 5 2" xfId="31869"/>
    <cellStyle name="Normal 5 22 2 3 6 6" xfId="31870"/>
    <cellStyle name="Normal 5 22 2 3 6 7" xfId="31871"/>
    <cellStyle name="Normal 5 22 2 3 6 8" xfId="31872"/>
    <cellStyle name="Normal 5 22 2 3 7" xfId="31873"/>
    <cellStyle name="Normal 5 22 2 3 7 2" xfId="31874"/>
    <cellStyle name="Normal 5 22 2 3 7 2 2" xfId="31875"/>
    <cellStyle name="Normal 5 22 2 3 7 2 2 2" xfId="31876"/>
    <cellStyle name="Normal 5 22 2 3 7 2 2 2 2" xfId="31877"/>
    <cellStyle name="Normal 5 22 2 3 7 2 2 3" xfId="31878"/>
    <cellStyle name="Normal 5 22 2 3 7 2 2 4" xfId="31879"/>
    <cellStyle name="Normal 5 22 2 3 7 2 3" xfId="31880"/>
    <cellStyle name="Normal 5 22 2 3 7 2 3 2" xfId="31881"/>
    <cellStyle name="Normal 5 22 2 3 7 2 4" xfId="31882"/>
    <cellStyle name="Normal 5 22 2 3 7 2 5" xfId="31883"/>
    <cellStyle name="Normal 5 22 2 3 7 2 6" xfId="31884"/>
    <cellStyle name="Normal 5 22 2 3 7 3" xfId="31885"/>
    <cellStyle name="Normal 5 22 2 3 7 3 2" xfId="31886"/>
    <cellStyle name="Normal 5 22 2 3 7 3 2 2" xfId="31887"/>
    <cellStyle name="Normal 5 22 2 3 7 3 3" xfId="31888"/>
    <cellStyle name="Normal 5 22 2 3 7 3 4" xfId="31889"/>
    <cellStyle name="Normal 5 22 2 3 7 4" xfId="31890"/>
    <cellStyle name="Normal 5 22 2 3 7 4 2" xfId="31891"/>
    <cellStyle name="Normal 5 22 2 3 7 4 2 2" xfId="31892"/>
    <cellStyle name="Normal 5 22 2 3 7 4 3" xfId="31893"/>
    <cellStyle name="Normal 5 22 2 3 7 4 4" xfId="31894"/>
    <cellStyle name="Normal 5 22 2 3 7 5" xfId="31895"/>
    <cellStyle name="Normal 5 22 2 3 7 5 2" xfId="31896"/>
    <cellStyle name="Normal 5 22 2 3 7 6" xfId="31897"/>
    <cellStyle name="Normal 5 22 2 3 7 7" xfId="31898"/>
    <cellStyle name="Normal 5 22 2 3 7 8" xfId="31899"/>
    <cellStyle name="Normal 5 22 2 3 8" xfId="31900"/>
    <cellStyle name="Normal 5 22 2 3 8 2" xfId="31901"/>
    <cellStyle name="Normal 5 22 2 3 8 2 2" xfId="31902"/>
    <cellStyle name="Normal 5 22 2 3 8 2 2 2" xfId="31903"/>
    <cellStyle name="Normal 5 22 2 3 8 2 2 2 2" xfId="31904"/>
    <cellStyle name="Normal 5 22 2 3 8 2 2 3" xfId="31905"/>
    <cellStyle name="Normal 5 22 2 3 8 2 2 4" xfId="31906"/>
    <cellStyle name="Normal 5 22 2 3 8 2 3" xfId="31907"/>
    <cellStyle name="Normal 5 22 2 3 8 2 3 2" xfId="31908"/>
    <cellStyle name="Normal 5 22 2 3 8 2 4" xfId="31909"/>
    <cellStyle name="Normal 5 22 2 3 8 2 5" xfId="31910"/>
    <cellStyle name="Normal 5 22 2 3 8 2 6" xfId="31911"/>
    <cellStyle name="Normal 5 22 2 3 8 3" xfId="31912"/>
    <cellStyle name="Normal 5 22 2 3 8 3 2" xfId="31913"/>
    <cellStyle name="Normal 5 22 2 3 8 3 2 2" xfId="31914"/>
    <cellStyle name="Normal 5 22 2 3 8 3 3" xfId="31915"/>
    <cellStyle name="Normal 5 22 2 3 8 3 4" xfId="31916"/>
    <cellStyle name="Normal 5 22 2 3 8 4" xfId="31917"/>
    <cellStyle name="Normal 5 22 2 3 8 4 2" xfId="31918"/>
    <cellStyle name="Normal 5 22 2 3 8 4 2 2" xfId="31919"/>
    <cellStyle name="Normal 5 22 2 3 8 4 3" xfId="31920"/>
    <cellStyle name="Normal 5 22 2 3 8 4 4" xfId="31921"/>
    <cellStyle name="Normal 5 22 2 3 8 5" xfId="31922"/>
    <cellStyle name="Normal 5 22 2 3 8 5 2" xfId="31923"/>
    <cellStyle name="Normal 5 22 2 3 8 6" xfId="31924"/>
    <cellStyle name="Normal 5 22 2 3 8 7" xfId="31925"/>
    <cellStyle name="Normal 5 22 2 3 8 8" xfId="31926"/>
    <cellStyle name="Normal 5 22 2 3 9" xfId="31927"/>
    <cellStyle name="Normal 5 22 2 3 9 2" xfId="31928"/>
    <cellStyle name="Normal 5 22 2 3 9 2 2" xfId="31929"/>
    <cellStyle name="Normal 5 22 2 3 9 2 2 2" xfId="31930"/>
    <cellStyle name="Normal 5 22 2 3 9 2 3" xfId="31931"/>
    <cellStyle name="Normal 5 22 2 3 9 2 4" xfId="31932"/>
    <cellStyle name="Normal 5 22 2 3 9 3" xfId="31933"/>
    <cellStyle name="Normal 5 22 2 3 9 3 2" xfId="31934"/>
    <cellStyle name="Normal 5 22 2 3 9 4" xfId="31935"/>
    <cellStyle name="Normal 5 22 2 3 9 5" xfId="31936"/>
    <cellStyle name="Normal 5 22 2 3 9 6" xfId="31937"/>
    <cellStyle name="Normal 5 22 2 4" xfId="31938"/>
    <cellStyle name="Normal 5 22 2 4 10" xfId="31939"/>
    <cellStyle name="Normal 5 22 2 4 10 2" xfId="31940"/>
    <cellStyle name="Normal 5 22 2 4 10 2 2" xfId="31941"/>
    <cellStyle name="Normal 5 22 2 4 10 2 2 2" xfId="31942"/>
    <cellStyle name="Normal 5 22 2 4 10 2 3" xfId="31943"/>
    <cellStyle name="Normal 5 22 2 4 10 2 4" xfId="31944"/>
    <cellStyle name="Normal 5 22 2 4 10 3" xfId="31945"/>
    <cellStyle name="Normal 5 22 2 4 10 3 2" xfId="31946"/>
    <cellStyle name="Normal 5 22 2 4 10 4" xfId="31947"/>
    <cellStyle name="Normal 5 22 2 4 10 5" xfId="31948"/>
    <cellStyle name="Normal 5 22 2 4 10 6" xfId="31949"/>
    <cellStyle name="Normal 5 22 2 4 11" xfId="31950"/>
    <cellStyle name="Normal 5 22 2 4 11 2" xfId="31951"/>
    <cellStyle name="Normal 5 22 2 4 11 2 2" xfId="31952"/>
    <cellStyle name="Normal 5 22 2 4 11 3" xfId="31953"/>
    <cellStyle name="Normal 5 22 2 4 11 4" xfId="31954"/>
    <cellStyle name="Normal 5 22 2 4 11 5" xfId="31955"/>
    <cellStyle name="Normal 5 22 2 4 12" xfId="31956"/>
    <cellStyle name="Normal 5 22 2 4 12 2" xfId="31957"/>
    <cellStyle name="Normal 5 22 2 4 12 2 2" xfId="31958"/>
    <cellStyle name="Normal 5 22 2 4 12 3" xfId="31959"/>
    <cellStyle name="Normal 5 22 2 4 12 4" xfId="31960"/>
    <cellStyle name="Normal 5 22 2 4 13" xfId="31961"/>
    <cellStyle name="Normal 5 22 2 4 13 2" xfId="31962"/>
    <cellStyle name="Normal 5 22 2 4 14" xfId="31963"/>
    <cellStyle name="Normal 5 22 2 4 15" xfId="31964"/>
    <cellStyle name="Normal 5 22 2 4 16" xfId="31965"/>
    <cellStyle name="Normal 5 22 2 4 2" xfId="31966"/>
    <cellStyle name="Normal 5 22 2 4 2 10" xfId="31967"/>
    <cellStyle name="Normal 5 22 2 4 2 10 2" xfId="31968"/>
    <cellStyle name="Normal 5 22 2 4 2 10 2 2" xfId="31969"/>
    <cellStyle name="Normal 5 22 2 4 2 10 3" xfId="31970"/>
    <cellStyle name="Normal 5 22 2 4 2 10 4" xfId="31971"/>
    <cellStyle name="Normal 5 22 2 4 2 11" xfId="31972"/>
    <cellStyle name="Normal 5 22 2 4 2 11 2" xfId="31973"/>
    <cellStyle name="Normal 5 22 2 4 2 12" xfId="31974"/>
    <cellStyle name="Normal 5 22 2 4 2 13" xfId="31975"/>
    <cellStyle name="Normal 5 22 2 4 2 14" xfId="31976"/>
    <cellStyle name="Normal 5 22 2 4 2 2" xfId="31977"/>
    <cellStyle name="Normal 5 22 2 4 2 2 10" xfId="31978"/>
    <cellStyle name="Normal 5 22 2 4 2 2 2" xfId="31979"/>
    <cellStyle name="Normal 5 22 2 4 2 2 2 2" xfId="31980"/>
    <cellStyle name="Normal 5 22 2 4 2 2 2 2 2" xfId="31981"/>
    <cellStyle name="Normal 5 22 2 4 2 2 2 2 2 2" xfId="31982"/>
    <cellStyle name="Normal 5 22 2 4 2 2 2 2 3" xfId="31983"/>
    <cellStyle name="Normal 5 22 2 4 2 2 2 2 4" xfId="31984"/>
    <cellStyle name="Normal 5 22 2 4 2 2 2 3" xfId="31985"/>
    <cellStyle name="Normal 5 22 2 4 2 2 2 3 2" xfId="31986"/>
    <cellStyle name="Normal 5 22 2 4 2 2 2 3 2 2" xfId="31987"/>
    <cellStyle name="Normal 5 22 2 4 2 2 2 3 3" xfId="31988"/>
    <cellStyle name="Normal 5 22 2 4 2 2 2 3 4" xfId="31989"/>
    <cellStyle name="Normal 5 22 2 4 2 2 2 4" xfId="31990"/>
    <cellStyle name="Normal 5 22 2 4 2 2 2 4 2" xfId="31991"/>
    <cellStyle name="Normal 5 22 2 4 2 2 2 5" xfId="31992"/>
    <cellStyle name="Normal 5 22 2 4 2 2 2 6" xfId="31993"/>
    <cellStyle name="Normal 5 22 2 4 2 2 2 7" xfId="31994"/>
    <cellStyle name="Normal 5 22 2 4 2 2 3" xfId="31995"/>
    <cellStyle name="Normal 5 22 2 4 2 2 3 2" xfId="31996"/>
    <cellStyle name="Normal 5 22 2 4 2 2 3 2 2" xfId="31997"/>
    <cellStyle name="Normal 5 22 2 4 2 2 3 3" xfId="31998"/>
    <cellStyle name="Normal 5 22 2 4 2 2 3 4" xfId="31999"/>
    <cellStyle name="Normal 5 22 2 4 2 2 4" xfId="32000"/>
    <cellStyle name="Normal 5 22 2 4 2 2 4 2" xfId="32001"/>
    <cellStyle name="Normal 5 22 2 4 2 2 4 2 2" xfId="32002"/>
    <cellStyle name="Normal 5 22 2 4 2 2 4 3" xfId="32003"/>
    <cellStyle name="Normal 5 22 2 4 2 2 4 4" xfId="32004"/>
    <cellStyle name="Normal 5 22 2 4 2 2 5" xfId="32005"/>
    <cellStyle name="Normal 5 22 2 4 2 2 5 2" xfId="32006"/>
    <cellStyle name="Normal 5 22 2 4 2 2 5 2 2" xfId="32007"/>
    <cellStyle name="Normal 5 22 2 4 2 2 5 3" xfId="32008"/>
    <cellStyle name="Normal 5 22 2 4 2 2 5 4" xfId="32009"/>
    <cellStyle name="Normal 5 22 2 4 2 2 6" xfId="32010"/>
    <cellStyle name="Normal 5 22 2 4 2 2 6 2" xfId="32011"/>
    <cellStyle name="Normal 5 22 2 4 2 2 6 2 2" xfId="32012"/>
    <cellStyle name="Normal 5 22 2 4 2 2 6 3" xfId="32013"/>
    <cellStyle name="Normal 5 22 2 4 2 2 6 4" xfId="32014"/>
    <cellStyle name="Normal 5 22 2 4 2 2 7" xfId="32015"/>
    <cellStyle name="Normal 5 22 2 4 2 2 7 2" xfId="32016"/>
    <cellStyle name="Normal 5 22 2 4 2 2 8" xfId="32017"/>
    <cellStyle name="Normal 5 22 2 4 2 2 9" xfId="32018"/>
    <cellStyle name="Normal 5 22 2 4 2 3" xfId="32019"/>
    <cellStyle name="Normal 5 22 2 4 2 3 2" xfId="32020"/>
    <cellStyle name="Normal 5 22 2 4 2 3 2 2" xfId="32021"/>
    <cellStyle name="Normal 5 22 2 4 2 3 2 2 2" xfId="32022"/>
    <cellStyle name="Normal 5 22 2 4 2 3 2 2 2 2" xfId="32023"/>
    <cellStyle name="Normal 5 22 2 4 2 3 2 2 3" xfId="32024"/>
    <cellStyle name="Normal 5 22 2 4 2 3 2 2 4" xfId="32025"/>
    <cellStyle name="Normal 5 22 2 4 2 3 2 3" xfId="32026"/>
    <cellStyle name="Normal 5 22 2 4 2 3 2 3 2" xfId="32027"/>
    <cellStyle name="Normal 5 22 2 4 2 3 2 3 2 2" xfId="32028"/>
    <cellStyle name="Normal 5 22 2 4 2 3 2 3 3" xfId="32029"/>
    <cellStyle name="Normal 5 22 2 4 2 3 2 3 4" xfId="32030"/>
    <cellStyle name="Normal 5 22 2 4 2 3 2 4" xfId="32031"/>
    <cellStyle name="Normal 5 22 2 4 2 3 2 4 2" xfId="32032"/>
    <cellStyle name="Normal 5 22 2 4 2 3 2 5" xfId="32033"/>
    <cellStyle name="Normal 5 22 2 4 2 3 2 6" xfId="32034"/>
    <cellStyle name="Normal 5 22 2 4 2 3 2 7" xfId="32035"/>
    <cellStyle name="Normal 5 22 2 4 2 3 3" xfId="32036"/>
    <cellStyle name="Normal 5 22 2 4 2 3 3 2" xfId="32037"/>
    <cellStyle name="Normal 5 22 2 4 2 3 3 2 2" xfId="32038"/>
    <cellStyle name="Normal 5 22 2 4 2 3 3 3" xfId="32039"/>
    <cellStyle name="Normal 5 22 2 4 2 3 3 4" xfId="32040"/>
    <cellStyle name="Normal 5 22 2 4 2 3 4" xfId="32041"/>
    <cellStyle name="Normal 5 22 2 4 2 3 4 2" xfId="32042"/>
    <cellStyle name="Normal 5 22 2 4 2 3 4 2 2" xfId="32043"/>
    <cellStyle name="Normal 5 22 2 4 2 3 4 3" xfId="32044"/>
    <cellStyle name="Normal 5 22 2 4 2 3 4 4" xfId="32045"/>
    <cellStyle name="Normal 5 22 2 4 2 3 5" xfId="32046"/>
    <cellStyle name="Normal 5 22 2 4 2 3 5 2" xfId="32047"/>
    <cellStyle name="Normal 5 22 2 4 2 3 6" xfId="32048"/>
    <cellStyle name="Normal 5 22 2 4 2 3 7" xfId="32049"/>
    <cellStyle name="Normal 5 22 2 4 2 3 8" xfId="32050"/>
    <cellStyle name="Normal 5 22 2 4 2 4" xfId="32051"/>
    <cellStyle name="Normal 5 22 2 4 2 4 2" xfId="32052"/>
    <cellStyle name="Normal 5 22 2 4 2 4 2 2" xfId="32053"/>
    <cellStyle name="Normal 5 22 2 4 2 4 2 2 2" xfId="32054"/>
    <cellStyle name="Normal 5 22 2 4 2 4 2 2 2 2" xfId="32055"/>
    <cellStyle name="Normal 5 22 2 4 2 4 2 2 3" xfId="32056"/>
    <cellStyle name="Normal 5 22 2 4 2 4 2 2 4" xfId="32057"/>
    <cellStyle name="Normal 5 22 2 4 2 4 2 3" xfId="32058"/>
    <cellStyle name="Normal 5 22 2 4 2 4 2 3 2" xfId="32059"/>
    <cellStyle name="Normal 5 22 2 4 2 4 2 3 2 2" xfId="32060"/>
    <cellStyle name="Normal 5 22 2 4 2 4 2 3 3" xfId="32061"/>
    <cellStyle name="Normal 5 22 2 4 2 4 2 3 4" xfId="32062"/>
    <cellStyle name="Normal 5 22 2 4 2 4 2 4" xfId="32063"/>
    <cellStyle name="Normal 5 22 2 4 2 4 2 4 2" xfId="32064"/>
    <cellStyle name="Normal 5 22 2 4 2 4 2 5" xfId="32065"/>
    <cellStyle name="Normal 5 22 2 4 2 4 2 6" xfId="32066"/>
    <cellStyle name="Normal 5 22 2 4 2 4 2 7" xfId="32067"/>
    <cellStyle name="Normal 5 22 2 4 2 4 3" xfId="32068"/>
    <cellStyle name="Normal 5 22 2 4 2 4 3 2" xfId="32069"/>
    <cellStyle name="Normal 5 22 2 4 2 4 3 2 2" xfId="32070"/>
    <cellStyle name="Normal 5 22 2 4 2 4 3 3" xfId="32071"/>
    <cellStyle name="Normal 5 22 2 4 2 4 3 4" xfId="32072"/>
    <cellStyle name="Normal 5 22 2 4 2 4 4" xfId="32073"/>
    <cellStyle name="Normal 5 22 2 4 2 4 4 2" xfId="32074"/>
    <cellStyle name="Normal 5 22 2 4 2 4 4 2 2" xfId="32075"/>
    <cellStyle name="Normal 5 22 2 4 2 4 4 3" xfId="32076"/>
    <cellStyle name="Normal 5 22 2 4 2 4 4 4" xfId="32077"/>
    <cellStyle name="Normal 5 22 2 4 2 4 5" xfId="32078"/>
    <cellStyle name="Normal 5 22 2 4 2 4 5 2" xfId="32079"/>
    <cellStyle name="Normal 5 22 2 4 2 4 6" xfId="32080"/>
    <cellStyle name="Normal 5 22 2 4 2 4 7" xfId="32081"/>
    <cellStyle name="Normal 5 22 2 4 2 4 8" xfId="32082"/>
    <cellStyle name="Normal 5 22 2 4 2 5" xfId="32083"/>
    <cellStyle name="Normal 5 22 2 4 2 5 2" xfId="32084"/>
    <cellStyle name="Normal 5 22 2 4 2 5 2 2" xfId="32085"/>
    <cellStyle name="Normal 5 22 2 4 2 5 2 2 2" xfId="32086"/>
    <cellStyle name="Normal 5 22 2 4 2 5 2 2 2 2" xfId="32087"/>
    <cellStyle name="Normal 5 22 2 4 2 5 2 2 3" xfId="32088"/>
    <cellStyle name="Normal 5 22 2 4 2 5 2 2 4" xfId="32089"/>
    <cellStyle name="Normal 5 22 2 4 2 5 2 3" xfId="32090"/>
    <cellStyle name="Normal 5 22 2 4 2 5 2 3 2" xfId="32091"/>
    <cellStyle name="Normal 5 22 2 4 2 5 2 4" xfId="32092"/>
    <cellStyle name="Normal 5 22 2 4 2 5 2 5" xfId="32093"/>
    <cellStyle name="Normal 5 22 2 4 2 5 2 6" xfId="32094"/>
    <cellStyle name="Normal 5 22 2 4 2 5 3" xfId="32095"/>
    <cellStyle name="Normal 5 22 2 4 2 5 3 2" xfId="32096"/>
    <cellStyle name="Normal 5 22 2 4 2 5 3 2 2" xfId="32097"/>
    <cellStyle name="Normal 5 22 2 4 2 5 3 3" xfId="32098"/>
    <cellStyle name="Normal 5 22 2 4 2 5 3 4" xfId="32099"/>
    <cellStyle name="Normal 5 22 2 4 2 5 4" xfId="32100"/>
    <cellStyle name="Normal 5 22 2 4 2 5 4 2" xfId="32101"/>
    <cellStyle name="Normal 5 22 2 4 2 5 4 2 2" xfId="32102"/>
    <cellStyle name="Normal 5 22 2 4 2 5 4 3" xfId="32103"/>
    <cellStyle name="Normal 5 22 2 4 2 5 4 4" xfId="32104"/>
    <cellStyle name="Normal 5 22 2 4 2 5 5" xfId="32105"/>
    <cellStyle name="Normal 5 22 2 4 2 5 5 2" xfId="32106"/>
    <cellStyle name="Normal 5 22 2 4 2 5 6" xfId="32107"/>
    <cellStyle name="Normal 5 22 2 4 2 5 7" xfId="32108"/>
    <cellStyle name="Normal 5 22 2 4 2 5 8" xfId="32109"/>
    <cellStyle name="Normal 5 22 2 4 2 6" xfId="32110"/>
    <cellStyle name="Normal 5 22 2 4 2 6 2" xfId="32111"/>
    <cellStyle name="Normal 5 22 2 4 2 6 2 2" xfId="32112"/>
    <cellStyle name="Normal 5 22 2 4 2 6 2 2 2" xfId="32113"/>
    <cellStyle name="Normal 5 22 2 4 2 6 2 2 2 2" xfId="32114"/>
    <cellStyle name="Normal 5 22 2 4 2 6 2 2 3" xfId="32115"/>
    <cellStyle name="Normal 5 22 2 4 2 6 2 2 4" xfId="32116"/>
    <cellStyle name="Normal 5 22 2 4 2 6 2 3" xfId="32117"/>
    <cellStyle name="Normal 5 22 2 4 2 6 2 3 2" xfId="32118"/>
    <cellStyle name="Normal 5 22 2 4 2 6 2 4" xfId="32119"/>
    <cellStyle name="Normal 5 22 2 4 2 6 2 5" xfId="32120"/>
    <cellStyle name="Normal 5 22 2 4 2 6 2 6" xfId="32121"/>
    <cellStyle name="Normal 5 22 2 4 2 6 3" xfId="32122"/>
    <cellStyle name="Normal 5 22 2 4 2 6 3 2" xfId="32123"/>
    <cellStyle name="Normal 5 22 2 4 2 6 3 2 2" xfId="32124"/>
    <cellStyle name="Normal 5 22 2 4 2 6 3 3" xfId="32125"/>
    <cellStyle name="Normal 5 22 2 4 2 6 3 4" xfId="32126"/>
    <cellStyle name="Normal 5 22 2 4 2 6 4" xfId="32127"/>
    <cellStyle name="Normal 5 22 2 4 2 6 4 2" xfId="32128"/>
    <cellStyle name="Normal 5 22 2 4 2 6 4 2 2" xfId="32129"/>
    <cellStyle name="Normal 5 22 2 4 2 6 4 3" xfId="32130"/>
    <cellStyle name="Normal 5 22 2 4 2 6 4 4" xfId="32131"/>
    <cellStyle name="Normal 5 22 2 4 2 6 5" xfId="32132"/>
    <cellStyle name="Normal 5 22 2 4 2 6 5 2" xfId="32133"/>
    <cellStyle name="Normal 5 22 2 4 2 6 6" xfId="32134"/>
    <cellStyle name="Normal 5 22 2 4 2 6 7" xfId="32135"/>
    <cellStyle name="Normal 5 22 2 4 2 6 8" xfId="32136"/>
    <cellStyle name="Normal 5 22 2 4 2 7" xfId="32137"/>
    <cellStyle name="Normal 5 22 2 4 2 7 2" xfId="32138"/>
    <cellStyle name="Normal 5 22 2 4 2 7 2 2" xfId="32139"/>
    <cellStyle name="Normal 5 22 2 4 2 7 2 2 2" xfId="32140"/>
    <cellStyle name="Normal 5 22 2 4 2 7 2 3" xfId="32141"/>
    <cellStyle name="Normal 5 22 2 4 2 7 2 4" xfId="32142"/>
    <cellStyle name="Normal 5 22 2 4 2 7 3" xfId="32143"/>
    <cellStyle name="Normal 5 22 2 4 2 7 3 2" xfId="32144"/>
    <cellStyle name="Normal 5 22 2 4 2 7 4" xfId="32145"/>
    <cellStyle name="Normal 5 22 2 4 2 7 5" xfId="32146"/>
    <cellStyle name="Normal 5 22 2 4 2 7 6" xfId="32147"/>
    <cellStyle name="Normal 5 22 2 4 2 8" xfId="32148"/>
    <cellStyle name="Normal 5 22 2 4 2 8 2" xfId="32149"/>
    <cellStyle name="Normal 5 22 2 4 2 8 2 2" xfId="32150"/>
    <cellStyle name="Normal 5 22 2 4 2 8 2 2 2" xfId="32151"/>
    <cellStyle name="Normal 5 22 2 4 2 8 2 3" xfId="32152"/>
    <cellStyle name="Normal 5 22 2 4 2 8 2 4" xfId="32153"/>
    <cellStyle name="Normal 5 22 2 4 2 8 3" xfId="32154"/>
    <cellStyle name="Normal 5 22 2 4 2 8 3 2" xfId="32155"/>
    <cellStyle name="Normal 5 22 2 4 2 8 4" xfId="32156"/>
    <cellStyle name="Normal 5 22 2 4 2 8 5" xfId="32157"/>
    <cellStyle name="Normal 5 22 2 4 2 8 6" xfId="32158"/>
    <cellStyle name="Normal 5 22 2 4 2 9" xfId="32159"/>
    <cellStyle name="Normal 5 22 2 4 2 9 2" xfId="32160"/>
    <cellStyle name="Normal 5 22 2 4 2 9 2 2" xfId="32161"/>
    <cellStyle name="Normal 5 22 2 4 2 9 3" xfId="32162"/>
    <cellStyle name="Normal 5 22 2 4 2 9 4" xfId="32163"/>
    <cellStyle name="Normal 5 22 2 4 2 9 5" xfId="32164"/>
    <cellStyle name="Normal 5 22 2 4 3" xfId="32165"/>
    <cellStyle name="Normal 5 22 2 4 3 10" xfId="32166"/>
    <cellStyle name="Normal 5 22 2 4 3 10 2" xfId="32167"/>
    <cellStyle name="Normal 5 22 2 4 3 10 2 2" xfId="32168"/>
    <cellStyle name="Normal 5 22 2 4 3 10 3" xfId="32169"/>
    <cellStyle name="Normal 5 22 2 4 3 10 4" xfId="32170"/>
    <cellStyle name="Normal 5 22 2 4 3 11" xfId="32171"/>
    <cellStyle name="Normal 5 22 2 4 3 11 2" xfId="32172"/>
    <cellStyle name="Normal 5 22 2 4 3 12" xfId="32173"/>
    <cellStyle name="Normal 5 22 2 4 3 13" xfId="32174"/>
    <cellStyle name="Normal 5 22 2 4 3 14" xfId="32175"/>
    <cellStyle name="Normal 5 22 2 4 3 2" xfId="32176"/>
    <cellStyle name="Normal 5 22 2 4 3 2 10" xfId="32177"/>
    <cellStyle name="Normal 5 22 2 4 3 2 2" xfId="32178"/>
    <cellStyle name="Normal 5 22 2 4 3 2 2 2" xfId="32179"/>
    <cellStyle name="Normal 5 22 2 4 3 2 2 2 2" xfId="32180"/>
    <cellStyle name="Normal 5 22 2 4 3 2 2 2 2 2" xfId="32181"/>
    <cellStyle name="Normal 5 22 2 4 3 2 2 2 3" xfId="32182"/>
    <cellStyle name="Normal 5 22 2 4 3 2 2 2 4" xfId="32183"/>
    <cellStyle name="Normal 5 22 2 4 3 2 2 3" xfId="32184"/>
    <cellStyle name="Normal 5 22 2 4 3 2 2 3 2" xfId="32185"/>
    <cellStyle name="Normal 5 22 2 4 3 2 2 3 2 2" xfId="32186"/>
    <cellStyle name="Normal 5 22 2 4 3 2 2 3 3" xfId="32187"/>
    <cellStyle name="Normal 5 22 2 4 3 2 2 3 4" xfId="32188"/>
    <cellStyle name="Normal 5 22 2 4 3 2 2 4" xfId="32189"/>
    <cellStyle name="Normal 5 22 2 4 3 2 2 4 2" xfId="32190"/>
    <cellStyle name="Normal 5 22 2 4 3 2 2 5" xfId="32191"/>
    <cellStyle name="Normal 5 22 2 4 3 2 2 6" xfId="32192"/>
    <cellStyle name="Normal 5 22 2 4 3 2 2 7" xfId="32193"/>
    <cellStyle name="Normal 5 22 2 4 3 2 3" xfId="32194"/>
    <cellStyle name="Normal 5 22 2 4 3 2 3 2" xfId="32195"/>
    <cellStyle name="Normal 5 22 2 4 3 2 3 2 2" xfId="32196"/>
    <cellStyle name="Normal 5 22 2 4 3 2 3 3" xfId="32197"/>
    <cellStyle name="Normal 5 22 2 4 3 2 3 4" xfId="32198"/>
    <cellStyle name="Normal 5 22 2 4 3 2 4" xfId="32199"/>
    <cellStyle name="Normal 5 22 2 4 3 2 4 2" xfId="32200"/>
    <cellStyle name="Normal 5 22 2 4 3 2 4 2 2" xfId="32201"/>
    <cellStyle name="Normal 5 22 2 4 3 2 4 3" xfId="32202"/>
    <cellStyle name="Normal 5 22 2 4 3 2 4 4" xfId="32203"/>
    <cellStyle name="Normal 5 22 2 4 3 2 5" xfId="32204"/>
    <cellStyle name="Normal 5 22 2 4 3 2 5 2" xfId="32205"/>
    <cellStyle name="Normal 5 22 2 4 3 2 5 2 2" xfId="32206"/>
    <cellStyle name="Normal 5 22 2 4 3 2 5 3" xfId="32207"/>
    <cellStyle name="Normal 5 22 2 4 3 2 5 4" xfId="32208"/>
    <cellStyle name="Normal 5 22 2 4 3 2 6" xfId="32209"/>
    <cellStyle name="Normal 5 22 2 4 3 2 6 2" xfId="32210"/>
    <cellStyle name="Normal 5 22 2 4 3 2 6 2 2" xfId="32211"/>
    <cellStyle name="Normal 5 22 2 4 3 2 6 3" xfId="32212"/>
    <cellStyle name="Normal 5 22 2 4 3 2 6 4" xfId="32213"/>
    <cellStyle name="Normal 5 22 2 4 3 2 7" xfId="32214"/>
    <cellStyle name="Normal 5 22 2 4 3 2 7 2" xfId="32215"/>
    <cellStyle name="Normal 5 22 2 4 3 2 8" xfId="32216"/>
    <cellStyle name="Normal 5 22 2 4 3 2 9" xfId="32217"/>
    <cellStyle name="Normal 5 22 2 4 3 3" xfId="32218"/>
    <cellStyle name="Normal 5 22 2 4 3 3 2" xfId="32219"/>
    <cellStyle name="Normal 5 22 2 4 3 3 2 2" xfId="32220"/>
    <cellStyle name="Normal 5 22 2 4 3 3 2 2 2" xfId="32221"/>
    <cellStyle name="Normal 5 22 2 4 3 3 2 2 2 2" xfId="32222"/>
    <cellStyle name="Normal 5 22 2 4 3 3 2 2 3" xfId="32223"/>
    <cellStyle name="Normal 5 22 2 4 3 3 2 2 4" xfId="32224"/>
    <cellStyle name="Normal 5 22 2 4 3 3 2 3" xfId="32225"/>
    <cellStyle name="Normal 5 22 2 4 3 3 2 3 2" xfId="32226"/>
    <cellStyle name="Normal 5 22 2 4 3 3 2 3 2 2" xfId="32227"/>
    <cellStyle name="Normal 5 22 2 4 3 3 2 3 3" xfId="32228"/>
    <cellStyle name="Normal 5 22 2 4 3 3 2 3 4" xfId="32229"/>
    <cellStyle name="Normal 5 22 2 4 3 3 2 4" xfId="32230"/>
    <cellStyle name="Normal 5 22 2 4 3 3 2 4 2" xfId="32231"/>
    <cellStyle name="Normal 5 22 2 4 3 3 2 5" xfId="32232"/>
    <cellStyle name="Normal 5 22 2 4 3 3 2 6" xfId="32233"/>
    <cellStyle name="Normal 5 22 2 4 3 3 2 7" xfId="32234"/>
    <cellStyle name="Normal 5 22 2 4 3 3 3" xfId="32235"/>
    <cellStyle name="Normal 5 22 2 4 3 3 3 2" xfId="32236"/>
    <cellStyle name="Normal 5 22 2 4 3 3 3 2 2" xfId="32237"/>
    <cellStyle name="Normal 5 22 2 4 3 3 3 3" xfId="32238"/>
    <cellStyle name="Normal 5 22 2 4 3 3 3 4" xfId="32239"/>
    <cellStyle name="Normal 5 22 2 4 3 3 4" xfId="32240"/>
    <cellStyle name="Normal 5 22 2 4 3 3 4 2" xfId="32241"/>
    <cellStyle name="Normal 5 22 2 4 3 3 4 2 2" xfId="32242"/>
    <cellStyle name="Normal 5 22 2 4 3 3 4 3" xfId="32243"/>
    <cellStyle name="Normal 5 22 2 4 3 3 4 4" xfId="32244"/>
    <cellStyle name="Normal 5 22 2 4 3 3 5" xfId="32245"/>
    <cellStyle name="Normal 5 22 2 4 3 3 5 2" xfId="32246"/>
    <cellStyle name="Normal 5 22 2 4 3 3 6" xfId="32247"/>
    <cellStyle name="Normal 5 22 2 4 3 3 7" xfId="32248"/>
    <cellStyle name="Normal 5 22 2 4 3 3 8" xfId="32249"/>
    <cellStyle name="Normal 5 22 2 4 3 4" xfId="32250"/>
    <cellStyle name="Normal 5 22 2 4 3 4 2" xfId="32251"/>
    <cellStyle name="Normal 5 22 2 4 3 4 2 2" xfId="32252"/>
    <cellStyle name="Normal 5 22 2 4 3 4 2 2 2" xfId="32253"/>
    <cellStyle name="Normal 5 22 2 4 3 4 2 2 2 2" xfId="32254"/>
    <cellStyle name="Normal 5 22 2 4 3 4 2 2 3" xfId="32255"/>
    <cellStyle name="Normal 5 22 2 4 3 4 2 2 4" xfId="32256"/>
    <cellStyle name="Normal 5 22 2 4 3 4 2 3" xfId="32257"/>
    <cellStyle name="Normal 5 22 2 4 3 4 2 3 2" xfId="32258"/>
    <cellStyle name="Normal 5 22 2 4 3 4 2 3 2 2" xfId="32259"/>
    <cellStyle name="Normal 5 22 2 4 3 4 2 3 3" xfId="32260"/>
    <cellStyle name="Normal 5 22 2 4 3 4 2 3 4" xfId="32261"/>
    <cellStyle name="Normal 5 22 2 4 3 4 2 4" xfId="32262"/>
    <cellStyle name="Normal 5 22 2 4 3 4 2 4 2" xfId="32263"/>
    <cellStyle name="Normal 5 22 2 4 3 4 2 5" xfId="32264"/>
    <cellStyle name="Normal 5 22 2 4 3 4 2 6" xfId="32265"/>
    <cellStyle name="Normal 5 22 2 4 3 4 2 7" xfId="32266"/>
    <cellStyle name="Normal 5 22 2 4 3 4 3" xfId="32267"/>
    <cellStyle name="Normal 5 22 2 4 3 4 3 2" xfId="32268"/>
    <cellStyle name="Normal 5 22 2 4 3 4 3 2 2" xfId="32269"/>
    <cellStyle name="Normal 5 22 2 4 3 4 3 3" xfId="32270"/>
    <cellStyle name="Normal 5 22 2 4 3 4 3 4" xfId="32271"/>
    <cellStyle name="Normal 5 22 2 4 3 4 4" xfId="32272"/>
    <cellStyle name="Normal 5 22 2 4 3 4 4 2" xfId="32273"/>
    <cellStyle name="Normal 5 22 2 4 3 4 4 2 2" xfId="32274"/>
    <cellStyle name="Normal 5 22 2 4 3 4 4 3" xfId="32275"/>
    <cellStyle name="Normal 5 22 2 4 3 4 4 4" xfId="32276"/>
    <cellStyle name="Normal 5 22 2 4 3 4 5" xfId="32277"/>
    <cellStyle name="Normal 5 22 2 4 3 4 5 2" xfId="32278"/>
    <cellStyle name="Normal 5 22 2 4 3 4 6" xfId="32279"/>
    <cellStyle name="Normal 5 22 2 4 3 4 7" xfId="32280"/>
    <cellStyle name="Normal 5 22 2 4 3 4 8" xfId="32281"/>
    <cellStyle name="Normal 5 22 2 4 3 5" xfId="32282"/>
    <cellStyle name="Normal 5 22 2 4 3 5 2" xfId="32283"/>
    <cellStyle name="Normal 5 22 2 4 3 5 2 2" xfId="32284"/>
    <cellStyle name="Normal 5 22 2 4 3 5 2 2 2" xfId="32285"/>
    <cellStyle name="Normal 5 22 2 4 3 5 2 2 2 2" xfId="32286"/>
    <cellStyle name="Normal 5 22 2 4 3 5 2 2 3" xfId="32287"/>
    <cellStyle name="Normal 5 22 2 4 3 5 2 2 4" xfId="32288"/>
    <cellStyle name="Normal 5 22 2 4 3 5 2 3" xfId="32289"/>
    <cellStyle name="Normal 5 22 2 4 3 5 2 3 2" xfId="32290"/>
    <cellStyle name="Normal 5 22 2 4 3 5 2 4" xfId="32291"/>
    <cellStyle name="Normal 5 22 2 4 3 5 2 5" xfId="32292"/>
    <cellStyle name="Normal 5 22 2 4 3 5 2 6" xfId="32293"/>
    <cellStyle name="Normal 5 22 2 4 3 5 3" xfId="32294"/>
    <cellStyle name="Normal 5 22 2 4 3 5 3 2" xfId="32295"/>
    <cellStyle name="Normal 5 22 2 4 3 5 3 2 2" xfId="32296"/>
    <cellStyle name="Normal 5 22 2 4 3 5 3 3" xfId="32297"/>
    <cellStyle name="Normal 5 22 2 4 3 5 3 4" xfId="32298"/>
    <cellStyle name="Normal 5 22 2 4 3 5 4" xfId="32299"/>
    <cellStyle name="Normal 5 22 2 4 3 5 4 2" xfId="32300"/>
    <cellStyle name="Normal 5 22 2 4 3 5 4 2 2" xfId="32301"/>
    <cellStyle name="Normal 5 22 2 4 3 5 4 3" xfId="32302"/>
    <cellStyle name="Normal 5 22 2 4 3 5 4 4" xfId="32303"/>
    <cellStyle name="Normal 5 22 2 4 3 5 5" xfId="32304"/>
    <cellStyle name="Normal 5 22 2 4 3 5 5 2" xfId="32305"/>
    <cellStyle name="Normal 5 22 2 4 3 5 6" xfId="32306"/>
    <cellStyle name="Normal 5 22 2 4 3 5 7" xfId="32307"/>
    <cellStyle name="Normal 5 22 2 4 3 5 8" xfId="32308"/>
    <cellStyle name="Normal 5 22 2 4 3 6" xfId="32309"/>
    <cellStyle name="Normal 5 22 2 4 3 6 2" xfId="32310"/>
    <cellStyle name="Normal 5 22 2 4 3 6 2 2" xfId="32311"/>
    <cellStyle name="Normal 5 22 2 4 3 6 2 2 2" xfId="32312"/>
    <cellStyle name="Normal 5 22 2 4 3 6 2 2 2 2" xfId="32313"/>
    <cellStyle name="Normal 5 22 2 4 3 6 2 2 3" xfId="32314"/>
    <cellStyle name="Normal 5 22 2 4 3 6 2 2 4" xfId="32315"/>
    <cellStyle name="Normal 5 22 2 4 3 6 2 3" xfId="32316"/>
    <cellStyle name="Normal 5 22 2 4 3 6 2 3 2" xfId="32317"/>
    <cellStyle name="Normal 5 22 2 4 3 6 2 4" xfId="32318"/>
    <cellStyle name="Normal 5 22 2 4 3 6 2 5" xfId="32319"/>
    <cellStyle name="Normal 5 22 2 4 3 6 2 6" xfId="32320"/>
    <cellStyle name="Normal 5 22 2 4 3 6 3" xfId="32321"/>
    <cellStyle name="Normal 5 22 2 4 3 6 3 2" xfId="32322"/>
    <cellStyle name="Normal 5 22 2 4 3 6 3 2 2" xfId="32323"/>
    <cellStyle name="Normal 5 22 2 4 3 6 3 3" xfId="32324"/>
    <cellStyle name="Normal 5 22 2 4 3 6 3 4" xfId="32325"/>
    <cellStyle name="Normal 5 22 2 4 3 6 4" xfId="32326"/>
    <cellStyle name="Normal 5 22 2 4 3 6 4 2" xfId="32327"/>
    <cellStyle name="Normal 5 22 2 4 3 6 4 2 2" xfId="32328"/>
    <cellStyle name="Normal 5 22 2 4 3 6 4 3" xfId="32329"/>
    <cellStyle name="Normal 5 22 2 4 3 6 4 4" xfId="32330"/>
    <cellStyle name="Normal 5 22 2 4 3 6 5" xfId="32331"/>
    <cellStyle name="Normal 5 22 2 4 3 6 5 2" xfId="32332"/>
    <cellStyle name="Normal 5 22 2 4 3 6 6" xfId="32333"/>
    <cellStyle name="Normal 5 22 2 4 3 6 7" xfId="32334"/>
    <cellStyle name="Normal 5 22 2 4 3 6 8" xfId="32335"/>
    <cellStyle name="Normal 5 22 2 4 3 7" xfId="32336"/>
    <cellStyle name="Normal 5 22 2 4 3 7 2" xfId="32337"/>
    <cellStyle name="Normal 5 22 2 4 3 7 2 2" xfId="32338"/>
    <cellStyle name="Normal 5 22 2 4 3 7 2 2 2" xfId="32339"/>
    <cellStyle name="Normal 5 22 2 4 3 7 2 3" xfId="32340"/>
    <cellStyle name="Normal 5 22 2 4 3 7 2 4" xfId="32341"/>
    <cellStyle name="Normal 5 22 2 4 3 7 3" xfId="32342"/>
    <cellStyle name="Normal 5 22 2 4 3 7 3 2" xfId="32343"/>
    <cellStyle name="Normal 5 22 2 4 3 7 4" xfId="32344"/>
    <cellStyle name="Normal 5 22 2 4 3 7 5" xfId="32345"/>
    <cellStyle name="Normal 5 22 2 4 3 7 6" xfId="32346"/>
    <cellStyle name="Normal 5 22 2 4 3 8" xfId="32347"/>
    <cellStyle name="Normal 5 22 2 4 3 8 2" xfId="32348"/>
    <cellStyle name="Normal 5 22 2 4 3 8 2 2" xfId="32349"/>
    <cellStyle name="Normal 5 22 2 4 3 8 2 2 2" xfId="32350"/>
    <cellStyle name="Normal 5 22 2 4 3 8 2 3" xfId="32351"/>
    <cellStyle name="Normal 5 22 2 4 3 8 2 4" xfId="32352"/>
    <cellStyle name="Normal 5 22 2 4 3 8 3" xfId="32353"/>
    <cellStyle name="Normal 5 22 2 4 3 8 3 2" xfId="32354"/>
    <cellStyle name="Normal 5 22 2 4 3 8 4" xfId="32355"/>
    <cellStyle name="Normal 5 22 2 4 3 8 5" xfId="32356"/>
    <cellStyle name="Normal 5 22 2 4 3 8 6" xfId="32357"/>
    <cellStyle name="Normal 5 22 2 4 3 9" xfId="32358"/>
    <cellStyle name="Normal 5 22 2 4 3 9 2" xfId="32359"/>
    <cellStyle name="Normal 5 22 2 4 3 9 2 2" xfId="32360"/>
    <cellStyle name="Normal 5 22 2 4 3 9 3" xfId="32361"/>
    <cellStyle name="Normal 5 22 2 4 3 9 4" xfId="32362"/>
    <cellStyle name="Normal 5 22 2 4 3 9 5" xfId="32363"/>
    <cellStyle name="Normal 5 22 2 4 4" xfId="32364"/>
    <cellStyle name="Normal 5 22 2 4 4 10" xfId="32365"/>
    <cellStyle name="Normal 5 22 2 4 4 10 2" xfId="32366"/>
    <cellStyle name="Normal 5 22 2 4 4 11" xfId="32367"/>
    <cellStyle name="Normal 5 22 2 4 4 12" xfId="32368"/>
    <cellStyle name="Normal 5 22 2 4 4 13" xfId="32369"/>
    <cellStyle name="Normal 5 22 2 4 4 2" xfId="32370"/>
    <cellStyle name="Normal 5 22 2 4 4 2 2" xfId="32371"/>
    <cellStyle name="Normal 5 22 2 4 4 2 2 2" xfId="32372"/>
    <cellStyle name="Normal 5 22 2 4 4 2 2 2 2" xfId="32373"/>
    <cellStyle name="Normal 5 22 2 4 4 2 2 2 2 2" xfId="32374"/>
    <cellStyle name="Normal 5 22 2 4 4 2 2 2 3" xfId="32375"/>
    <cellStyle name="Normal 5 22 2 4 4 2 2 2 4" xfId="32376"/>
    <cellStyle name="Normal 5 22 2 4 4 2 2 3" xfId="32377"/>
    <cellStyle name="Normal 5 22 2 4 4 2 2 3 2" xfId="32378"/>
    <cellStyle name="Normal 5 22 2 4 4 2 2 3 2 2" xfId="32379"/>
    <cellStyle name="Normal 5 22 2 4 4 2 2 3 3" xfId="32380"/>
    <cellStyle name="Normal 5 22 2 4 4 2 2 3 4" xfId="32381"/>
    <cellStyle name="Normal 5 22 2 4 4 2 2 4" xfId="32382"/>
    <cellStyle name="Normal 5 22 2 4 4 2 2 4 2" xfId="32383"/>
    <cellStyle name="Normal 5 22 2 4 4 2 2 5" xfId="32384"/>
    <cellStyle name="Normal 5 22 2 4 4 2 2 6" xfId="32385"/>
    <cellStyle name="Normal 5 22 2 4 4 2 2 7" xfId="32386"/>
    <cellStyle name="Normal 5 22 2 4 4 2 3" xfId="32387"/>
    <cellStyle name="Normal 5 22 2 4 4 2 3 2" xfId="32388"/>
    <cellStyle name="Normal 5 22 2 4 4 2 3 2 2" xfId="32389"/>
    <cellStyle name="Normal 5 22 2 4 4 2 3 3" xfId="32390"/>
    <cellStyle name="Normal 5 22 2 4 4 2 3 4" xfId="32391"/>
    <cellStyle name="Normal 5 22 2 4 4 2 4" xfId="32392"/>
    <cellStyle name="Normal 5 22 2 4 4 2 4 2" xfId="32393"/>
    <cellStyle name="Normal 5 22 2 4 4 2 4 2 2" xfId="32394"/>
    <cellStyle name="Normal 5 22 2 4 4 2 4 3" xfId="32395"/>
    <cellStyle name="Normal 5 22 2 4 4 2 4 4" xfId="32396"/>
    <cellStyle name="Normal 5 22 2 4 4 2 5" xfId="32397"/>
    <cellStyle name="Normal 5 22 2 4 4 2 5 2" xfId="32398"/>
    <cellStyle name="Normal 5 22 2 4 4 2 6" xfId="32399"/>
    <cellStyle name="Normal 5 22 2 4 4 2 7" xfId="32400"/>
    <cellStyle name="Normal 5 22 2 4 4 2 8" xfId="32401"/>
    <cellStyle name="Normal 5 22 2 4 4 3" xfId="32402"/>
    <cellStyle name="Normal 5 22 2 4 4 3 2" xfId="32403"/>
    <cellStyle name="Normal 5 22 2 4 4 3 2 2" xfId="32404"/>
    <cellStyle name="Normal 5 22 2 4 4 3 2 2 2" xfId="32405"/>
    <cellStyle name="Normal 5 22 2 4 4 3 2 2 2 2" xfId="32406"/>
    <cellStyle name="Normal 5 22 2 4 4 3 2 2 3" xfId="32407"/>
    <cellStyle name="Normal 5 22 2 4 4 3 2 2 4" xfId="32408"/>
    <cellStyle name="Normal 5 22 2 4 4 3 2 3" xfId="32409"/>
    <cellStyle name="Normal 5 22 2 4 4 3 2 3 2" xfId="32410"/>
    <cellStyle name="Normal 5 22 2 4 4 3 2 3 2 2" xfId="32411"/>
    <cellStyle name="Normal 5 22 2 4 4 3 2 3 3" xfId="32412"/>
    <cellStyle name="Normal 5 22 2 4 4 3 2 3 4" xfId="32413"/>
    <cellStyle name="Normal 5 22 2 4 4 3 2 4" xfId="32414"/>
    <cellStyle name="Normal 5 22 2 4 4 3 2 4 2" xfId="32415"/>
    <cellStyle name="Normal 5 22 2 4 4 3 2 5" xfId="32416"/>
    <cellStyle name="Normal 5 22 2 4 4 3 2 6" xfId="32417"/>
    <cellStyle name="Normal 5 22 2 4 4 3 2 7" xfId="32418"/>
    <cellStyle name="Normal 5 22 2 4 4 3 3" xfId="32419"/>
    <cellStyle name="Normal 5 22 2 4 4 3 3 2" xfId="32420"/>
    <cellStyle name="Normal 5 22 2 4 4 3 3 2 2" xfId="32421"/>
    <cellStyle name="Normal 5 22 2 4 4 3 3 3" xfId="32422"/>
    <cellStyle name="Normal 5 22 2 4 4 3 3 4" xfId="32423"/>
    <cellStyle name="Normal 5 22 2 4 4 3 4" xfId="32424"/>
    <cellStyle name="Normal 5 22 2 4 4 3 4 2" xfId="32425"/>
    <cellStyle name="Normal 5 22 2 4 4 3 4 2 2" xfId="32426"/>
    <cellStyle name="Normal 5 22 2 4 4 3 4 3" xfId="32427"/>
    <cellStyle name="Normal 5 22 2 4 4 3 4 4" xfId="32428"/>
    <cellStyle name="Normal 5 22 2 4 4 3 5" xfId="32429"/>
    <cellStyle name="Normal 5 22 2 4 4 3 5 2" xfId="32430"/>
    <cellStyle name="Normal 5 22 2 4 4 3 6" xfId="32431"/>
    <cellStyle name="Normal 5 22 2 4 4 3 7" xfId="32432"/>
    <cellStyle name="Normal 5 22 2 4 4 3 8" xfId="32433"/>
    <cellStyle name="Normal 5 22 2 4 4 4" xfId="32434"/>
    <cellStyle name="Normal 5 22 2 4 4 4 2" xfId="32435"/>
    <cellStyle name="Normal 5 22 2 4 4 4 2 2" xfId="32436"/>
    <cellStyle name="Normal 5 22 2 4 4 4 2 2 2" xfId="32437"/>
    <cellStyle name="Normal 5 22 2 4 4 4 2 2 2 2" xfId="32438"/>
    <cellStyle name="Normal 5 22 2 4 4 4 2 2 3" xfId="32439"/>
    <cellStyle name="Normal 5 22 2 4 4 4 2 2 4" xfId="32440"/>
    <cellStyle name="Normal 5 22 2 4 4 4 2 3" xfId="32441"/>
    <cellStyle name="Normal 5 22 2 4 4 4 2 3 2" xfId="32442"/>
    <cellStyle name="Normal 5 22 2 4 4 4 2 4" xfId="32443"/>
    <cellStyle name="Normal 5 22 2 4 4 4 2 5" xfId="32444"/>
    <cellStyle name="Normal 5 22 2 4 4 4 2 6" xfId="32445"/>
    <cellStyle name="Normal 5 22 2 4 4 4 3" xfId="32446"/>
    <cellStyle name="Normal 5 22 2 4 4 4 3 2" xfId="32447"/>
    <cellStyle name="Normal 5 22 2 4 4 4 3 2 2" xfId="32448"/>
    <cellStyle name="Normal 5 22 2 4 4 4 3 3" xfId="32449"/>
    <cellStyle name="Normal 5 22 2 4 4 4 3 4" xfId="32450"/>
    <cellStyle name="Normal 5 22 2 4 4 4 4" xfId="32451"/>
    <cellStyle name="Normal 5 22 2 4 4 4 4 2" xfId="32452"/>
    <cellStyle name="Normal 5 22 2 4 4 4 4 2 2" xfId="32453"/>
    <cellStyle name="Normal 5 22 2 4 4 4 4 3" xfId="32454"/>
    <cellStyle name="Normal 5 22 2 4 4 4 4 4" xfId="32455"/>
    <cellStyle name="Normal 5 22 2 4 4 4 5" xfId="32456"/>
    <cellStyle name="Normal 5 22 2 4 4 4 5 2" xfId="32457"/>
    <cellStyle name="Normal 5 22 2 4 4 4 6" xfId="32458"/>
    <cellStyle name="Normal 5 22 2 4 4 4 7" xfId="32459"/>
    <cellStyle name="Normal 5 22 2 4 4 4 8" xfId="32460"/>
    <cellStyle name="Normal 5 22 2 4 4 5" xfId="32461"/>
    <cellStyle name="Normal 5 22 2 4 4 5 2" xfId="32462"/>
    <cellStyle name="Normal 5 22 2 4 4 5 2 2" xfId="32463"/>
    <cellStyle name="Normal 5 22 2 4 4 5 2 2 2" xfId="32464"/>
    <cellStyle name="Normal 5 22 2 4 4 5 2 2 2 2" xfId="32465"/>
    <cellStyle name="Normal 5 22 2 4 4 5 2 2 3" xfId="32466"/>
    <cellStyle name="Normal 5 22 2 4 4 5 2 2 4" xfId="32467"/>
    <cellStyle name="Normal 5 22 2 4 4 5 2 3" xfId="32468"/>
    <cellStyle name="Normal 5 22 2 4 4 5 2 3 2" xfId="32469"/>
    <cellStyle name="Normal 5 22 2 4 4 5 2 4" xfId="32470"/>
    <cellStyle name="Normal 5 22 2 4 4 5 2 5" xfId="32471"/>
    <cellStyle name="Normal 5 22 2 4 4 5 2 6" xfId="32472"/>
    <cellStyle name="Normal 5 22 2 4 4 5 3" xfId="32473"/>
    <cellStyle name="Normal 5 22 2 4 4 5 3 2" xfId="32474"/>
    <cellStyle name="Normal 5 22 2 4 4 5 3 2 2" xfId="32475"/>
    <cellStyle name="Normal 5 22 2 4 4 5 3 3" xfId="32476"/>
    <cellStyle name="Normal 5 22 2 4 4 5 3 4" xfId="32477"/>
    <cellStyle name="Normal 5 22 2 4 4 5 4" xfId="32478"/>
    <cellStyle name="Normal 5 22 2 4 4 5 4 2" xfId="32479"/>
    <cellStyle name="Normal 5 22 2 4 4 5 4 2 2" xfId="32480"/>
    <cellStyle name="Normal 5 22 2 4 4 5 4 3" xfId="32481"/>
    <cellStyle name="Normal 5 22 2 4 4 5 4 4" xfId="32482"/>
    <cellStyle name="Normal 5 22 2 4 4 5 5" xfId="32483"/>
    <cellStyle name="Normal 5 22 2 4 4 5 5 2" xfId="32484"/>
    <cellStyle name="Normal 5 22 2 4 4 5 6" xfId="32485"/>
    <cellStyle name="Normal 5 22 2 4 4 5 7" xfId="32486"/>
    <cellStyle name="Normal 5 22 2 4 4 5 8" xfId="32487"/>
    <cellStyle name="Normal 5 22 2 4 4 6" xfId="32488"/>
    <cellStyle name="Normal 5 22 2 4 4 6 2" xfId="32489"/>
    <cellStyle name="Normal 5 22 2 4 4 6 2 2" xfId="32490"/>
    <cellStyle name="Normal 5 22 2 4 4 6 2 2 2" xfId="32491"/>
    <cellStyle name="Normal 5 22 2 4 4 6 2 3" xfId="32492"/>
    <cellStyle name="Normal 5 22 2 4 4 6 2 4" xfId="32493"/>
    <cellStyle name="Normal 5 22 2 4 4 6 3" xfId="32494"/>
    <cellStyle name="Normal 5 22 2 4 4 6 3 2" xfId="32495"/>
    <cellStyle name="Normal 5 22 2 4 4 6 4" xfId="32496"/>
    <cellStyle name="Normal 5 22 2 4 4 6 5" xfId="32497"/>
    <cellStyle name="Normal 5 22 2 4 4 6 6" xfId="32498"/>
    <cellStyle name="Normal 5 22 2 4 4 7" xfId="32499"/>
    <cellStyle name="Normal 5 22 2 4 4 7 2" xfId="32500"/>
    <cellStyle name="Normal 5 22 2 4 4 7 2 2" xfId="32501"/>
    <cellStyle name="Normal 5 22 2 4 4 7 2 2 2" xfId="32502"/>
    <cellStyle name="Normal 5 22 2 4 4 7 2 3" xfId="32503"/>
    <cellStyle name="Normal 5 22 2 4 4 7 2 4" xfId="32504"/>
    <cellStyle name="Normal 5 22 2 4 4 7 3" xfId="32505"/>
    <cellStyle name="Normal 5 22 2 4 4 7 3 2" xfId="32506"/>
    <cellStyle name="Normal 5 22 2 4 4 7 4" xfId="32507"/>
    <cellStyle name="Normal 5 22 2 4 4 7 5" xfId="32508"/>
    <cellStyle name="Normal 5 22 2 4 4 7 6" xfId="32509"/>
    <cellStyle name="Normal 5 22 2 4 4 8" xfId="32510"/>
    <cellStyle name="Normal 5 22 2 4 4 8 2" xfId="32511"/>
    <cellStyle name="Normal 5 22 2 4 4 8 2 2" xfId="32512"/>
    <cellStyle name="Normal 5 22 2 4 4 8 3" xfId="32513"/>
    <cellStyle name="Normal 5 22 2 4 4 8 4" xfId="32514"/>
    <cellStyle name="Normal 5 22 2 4 4 8 5" xfId="32515"/>
    <cellStyle name="Normal 5 22 2 4 4 9" xfId="32516"/>
    <cellStyle name="Normal 5 22 2 4 4 9 2" xfId="32517"/>
    <cellStyle name="Normal 5 22 2 4 4 9 2 2" xfId="32518"/>
    <cellStyle name="Normal 5 22 2 4 4 9 3" xfId="32519"/>
    <cellStyle name="Normal 5 22 2 4 4 9 4" xfId="32520"/>
    <cellStyle name="Normal 5 22 2 4 5" xfId="32521"/>
    <cellStyle name="Normal 5 22 2 4 5 2" xfId="32522"/>
    <cellStyle name="Normal 5 22 2 4 5 2 2" xfId="32523"/>
    <cellStyle name="Normal 5 22 2 4 5 2 2 2" xfId="32524"/>
    <cellStyle name="Normal 5 22 2 4 5 2 2 2 2" xfId="32525"/>
    <cellStyle name="Normal 5 22 2 4 5 2 2 3" xfId="32526"/>
    <cellStyle name="Normal 5 22 2 4 5 2 2 4" xfId="32527"/>
    <cellStyle name="Normal 5 22 2 4 5 2 3" xfId="32528"/>
    <cellStyle name="Normal 5 22 2 4 5 2 3 2" xfId="32529"/>
    <cellStyle name="Normal 5 22 2 4 5 2 3 2 2" xfId="32530"/>
    <cellStyle name="Normal 5 22 2 4 5 2 3 3" xfId="32531"/>
    <cellStyle name="Normal 5 22 2 4 5 2 3 4" xfId="32532"/>
    <cellStyle name="Normal 5 22 2 4 5 2 4" xfId="32533"/>
    <cellStyle name="Normal 5 22 2 4 5 2 4 2" xfId="32534"/>
    <cellStyle name="Normal 5 22 2 4 5 2 5" xfId="32535"/>
    <cellStyle name="Normal 5 22 2 4 5 2 6" xfId="32536"/>
    <cellStyle name="Normal 5 22 2 4 5 2 7" xfId="32537"/>
    <cellStyle name="Normal 5 22 2 4 5 3" xfId="32538"/>
    <cellStyle name="Normal 5 22 2 4 5 3 2" xfId="32539"/>
    <cellStyle name="Normal 5 22 2 4 5 3 2 2" xfId="32540"/>
    <cellStyle name="Normal 5 22 2 4 5 3 3" xfId="32541"/>
    <cellStyle name="Normal 5 22 2 4 5 3 4" xfId="32542"/>
    <cellStyle name="Normal 5 22 2 4 5 4" xfId="32543"/>
    <cellStyle name="Normal 5 22 2 4 5 4 2" xfId="32544"/>
    <cellStyle name="Normal 5 22 2 4 5 4 2 2" xfId="32545"/>
    <cellStyle name="Normal 5 22 2 4 5 4 3" xfId="32546"/>
    <cellStyle name="Normal 5 22 2 4 5 4 4" xfId="32547"/>
    <cellStyle name="Normal 5 22 2 4 5 5" xfId="32548"/>
    <cellStyle name="Normal 5 22 2 4 5 5 2" xfId="32549"/>
    <cellStyle name="Normal 5 22 2 4 5 6" xfId="32550"/>
    <cellStyle name="Normal 5 22 2 4 5 7" xfId="32551"/>
    <cellStyle name="Normal 5 22 2 4 5 8" xfId="32552"/>
    <cellStyle name="Normal 5 22 2 4 6" xfId="32553"/>
    <cellStyle name="Normal 5 22 2 4 6 2" xfId="32554"/>
    <cellStyle name="Normal 5 22 2 4 6 2 2" xfId="32555"/>
    <cellStyle name="Normal 5 22 2 4 6 2 2 2" xfId="32556"/>
    <cellStyle name="Normal 5 22 2 4 6 2 2 2 2" xfId="32557"/>
    <cellStyle name="Normal 5 22 2 4 6 2 2 3" xfId="32558"/>
    <cellStyle name="Normal 5 22 2 4 6 2 2 4" xfId="32559"/>
    <cellStyle name="Normal 5 22 2 4 6 2 3" xfId="32560"/>
    <cellStyle name="Normal 5 22 2 4 6 2 3 2" xfId="32561"/>
    <cellStyle name="Normal 5 22 2 4 6 2 3 2 2" xfId="32562"/>
    <cellStyle name="Normal 5 22 2 4 6 2 3 3" xfId="32563"/>
    <cellStyle name="Normal 5 22 2 4 6 2 3 4" xfId="32564"/>
    <cellStyle name="Normal 5 22 2 4 6 2 4" xfId="32565"/>
    <cellStyle name="Normal 5 22 2 4 6 2 4 2" xfId="32566"/>
    <cellStyle name="Normal 5 22 2 4 6 2 5" xfId="32567"/>
    <cellStyle name="Normal 5 22 2 4 6 2 6" xfId="32568"/>
    <cellStyle name="Normal 5 22 2 4 6 2 7" xfId="32569"/>
    <cellStyle name="Normal 5 22 2 4 6 3" xfId="32570"/>
    <cellStyle name="Normal 5 22 2 4 6 3 2" xfId="32571"/>
    <cellStyle name="Normal 5 22 2 4 6 3 2 2" xfId="32572"/>
    <cellStyle name="Normal 5 22 2 4 6 3 3" xfId="32573"/>
    <cellStyle name="Normal 5 22 2 4 6 3 4" xfId="32574"/>
    <cellStyle name="Normal 5 22 2 4 6 4" xfId="32575"/>
    <cellStyle name="Normal 5 22 2 4 6 4 2" xfId="32576"/>
    <cellStyle name="Normal 5 22 2 4 6 4 2 2" xfId="32577"/>
    <cellStyle name="Normal 5 22 2 4 6 4 3" xfId="32578"/>
    <cellStyle name="Normal 5 22 2 4 6 4 4" xfId="32579"/>
    <cellStyle name="Normal 5 22 2 4 6 5" xfId="32580"/>
    <cellStyle name="Normal 5 22 2 4 6 5 2" xfId="32581"/>
    <cellStyle name="Normal 5 22 2 4 6 6" xfId="32582"/>
    <cellStyle name="Normal 5 22 2 4 6 7" xfId="32583"/>
    <cellStyle name="Normal 5 22 2 4 6 8" xfId="32584"/>
    <cellStyle name="Normal 5 22 2 4 7" xfId="32585"/>
    <cellStyle name="Normal 5 22 2 4 7 2" xfId="32586"/>
    <cellStyle name="Normal 5 22 2 4 7 2 2" xfId="32587"/>
    <cellStyle name="Normal 5 22 2 4 7 2 2 2" xfId="32588"/>
    <cellStyle name="Normal 5 22 2 4 7 2 2 2 2" xfId="32589"/>
    <cellStyle name="Normal 5 22 2 4 7 2 2 3" xfId="32590"/>
    <cellStyle name="Normal 5 22 2 4 7 2 2 4" xfId="32591"/>
    <cellStyle name="Normal 5 22 2 4 7 2 3" xfId="32592"/>
    <cellStyle name="Normal 5 22 2 4 7 2 3 2" xfId="32593"/>
    <cellStyle name="Normal 5 22 2 4 7 2 4" xfId="32594"/>
    <cellStyle name="Normal 5 22 2 4 7 2 5" xfId="32595"/>
    <cellStyle name="Normal 5 22 2 4 7 2 6" xfId="32596"/>
    <cellStyle name="Normal 5 22 2 4 7 3" xfId="32597"/>
    <cellStyle name="Normal 5 22 2 4 7 3 2" xfId="32598"/>
    <cellStyle name="Normal 5 22 2 4 7 3 2 2" xfId="32599"/>
    <cellStyle name="Normal 5 22 2 4 7 3 3" xfId="32600"/>
    <cellStyle name="Normal 5 22 2 4 7 3 4" xfId="32601"/>
    <cellStyle name="Normal 5 22 2 4 7 4" xfId="32602"/>
    <cellStyle name="Normal 5 22 2 4 7 4 2" xfId="32603"/>
    <cellStyle name="Normal 5 22 2 4 7 4 2 2" xfId="32604"/>
    <cellStyle name="Normal 5 22 2 4 7 4 3" xfId="32605"/>
    <cellStyle name="Normal 5 22 2 4 7 4 4" xfId="32606"/>
    <cellStyle name="Normal 5 22 2 4 7 5" xfId="32607"/>
    <cellStyle name="Normal 5 22 2 4 7 5 2" xfId="32608"/>
    <cellStyle name="Normal 5 22 2 4 7 6" xfId="32609"/>
    <cellStyle name="Normal 5 22 2 4 7 7" xfId="32610"/>
    <cellStyle name="Normal 5 22 2 4 7 8" xfId="32611"/>
    <cellStyle name="Normal 5 22 2 4 8" xfId="32612"/>
    <cellStyle name="Normal 5 22 2 4 8 2" xfId="32613"/>
    <cellStyle name="Normal 5 22 2 4 8 2 2" xfId="32614"/>
    <cellStyle name="Normal 5 22 2 4 8 2 2 2" xfId="32615"/>
    <cellStyle name="Normal 5 22 2 4 8 2 2 2 2" xfId="32616"/>
    <cellStyle name="Normal 5 22 2 4 8 2 2 3" xfId="32617"/>
    <cellStyle name="Normal 5 22 2 4 8 2 2 4" xfId="32618"/>
    <cellStyle name="Normal 5 22 2 4 8 2 3" xfId="32619"/>
    <cellStyle name="Normal 5 22 2 4 8 2 3 2" xfId="32620"/>
    <cellStyle name="Normal 5 22 2 4 8 2 4" xfId="32621"/>
    <cellStyle name="Normal 5 22 2 4 8 2 5" xfId="32622"/>
    <cellStyle name="Normal 5 22 2 4 8 2 6" xfId="32623"/>
    <cellStyle name="Normal 5 22 2 4 8 3" xfId="32624"/>
    <cellStyle name="Normal 5 22 2 4 8 3 2" xfId="32625"/>
    <cellStyle name="Normal 5 22 2 4 8 3 2 2" xfId="32626"/>
    <cellStyle name="Normal 5 22 2 4 8 3 3" xfId="32627"/>
    <cellStyle name="Normal 5 22 2 4 8 3 4" xfId="32628"/>
    <cellStyle name="Normal 5 22 2 4 8 4" xfId="32629"/>
    <cellStyle name="Normal 5 22 2 4 8 4 2" xfId="32630"/>
    <cellStyle name="Normal 5 22 2 4 8 4 2 2" xfId="32631"/>
    <cellStyle name="Normal 5 22 2 4 8 4 3" xfId="32632"/>
    <cellStyle name="Normal 5 22 2 4 8 4 4" xfId="32633"/>
    <cellStyle name="Normal 5 22 2 4 8 5" xfId="32634"/>
    <cellStyle name="Normal 5 22 2 4 8 5 2" xfId="32635"/>
    <cellStyle name="Normal 5 22 2 4 8 6" xfId="32636"/>
    <cellStyle name="Normal 5 22 2 4 8 7" xfId="32637"/>
    <cellStyle name="Normal 5 22 2 4 8 8" xfId="32638"/>
    <cellStyle name="Normal 5 22 2 4 9" xfId="32639"/>
    <cellStyle name="Normal 5 22 2 4 9 2" xfId="32640"/>
    <cellStyle name="Normal 5 22 2 4 9 2 2" xfId="32641"/>
    <cellStyle name="Normal 5 22 2 4 9 2 2 2" xfId="32642"/>
    <cellStyle name="Normal 5 22 2 4 9 2 3" xfId="32643"/>
    <cellStyle name="Normal 5 22 2 4 9 2 4" xfId="32644"/>
    <cellStyle name="Normal 5 22 2 4 9 3" xfId="32645"/>
    <cellStyle name="Normal 5 22 2 4 9 3 2" xfId="32646"/>
    <cellStyle name="Normal 5 22 2 4 9 4" xfId="32647"/>
    <cellStyle name="Normal 5 22 2 4 9 5" xfId="32648"/>
    <cellStyle name="Normal 5 22 2 4 9 6" xfId="32649"/>
    <cellStyle name="Normal 5 22 2 5" xfId="32650"/>
    <cellStyle name="Normal 5 22 2 5 10" xfId="32651"/>
    <cellStyle name="Normal 5 22 2 5 10 2" xfId="32652"/>
    <cellStyle name="Normal 5 22 2 5 10 2 2" xfId="32653"/>
    <cellStyle name="Normal 5 22 2 5 10 2 2 2" xfId="32654"/>
    <cellStyle name="Normal 5 22 2 5 10 2 3" xfId="32655"/>
    <cellStyle name="Normal 5 22 2 5 10 2 4" xfId="32656"/>
    <cellStyle name="Normal 5 22 2 5 10 3" xfId="32657"/>
    <cellStyle name="Normal 5 22 2 5 10 3 2" xfId="32658"/>
    <cellStyle name="Normal 5 22 2 5 10 4" xfId="32659"/>
    <cellStyle name="Normal 5 22 2 5 10 5" xfId="32660"/>
    <cellStyle name="Normal 5 22 2 5 10 6" xfId="32661"/>
    <cellStyle name="Normal 5 22 2 5 11" xfId="32662"/>
    <cellStyle name="Normal 5 22 2 5 11 2" xfId="32663"/>
    <cellStyle name="Normal 5 22 2 5 11 2 2" xfId="32664"/>
    <cellStyle name="Normal 5 22 2 5 11 3" xfId="32665"/>
    <cellStyle name="Normal 5 22 2 5 11 4" xfId="32666"/>
    <cellStyle name="Normal 5 22 2 5 11 5" xfId="32667"/>
    <cellStyle name="Normal 5 22 2 5 12" xfId="32668"/>
    <cellStyle name="Normal 5 22 2 5 12 2" xfId="32669"/>
    <cellStyle name="Normal 5 22 2 5 12 2 2" xfId="32670"/>
    <cellStyle name="Normal 5 22 2 5 12 3" xfId="32671"/>
    <cellStyle name="Normal 5 22 2 5 12 4" xfId="32672"/>
    <cellStyle name="Normal 5 22 2 5 13" xfId="32673"/>
    <cellStyle name="Normal 5 22 2 5 13 2" xfId="32674"/>
    <cellStyle name="Normal 5 22 2 5 14" xfId="32675"/>
    <cellStyle name="Normal 5 22 2 5 15" xfId="32676"/>
    <cellStyle name="Normal 5 22 2 5 16" xfId="32677"/>
    <cellStyle name="Normal 5 22 2 5 2" xfId="32678"/>
    <cellStyle name="Normal 5 22 2 5 2 10" xfId="32679"/>
    <cellStyle name="Normal 5 22 2 5 2 10 2" xfId="32680"/>
    <cellStyle name="Normal 5 22 2 5 2 10 2 2" xfId="32681"/>
    <cellStyle name="Normal 5 22 2 5 2 10 3" xfId="32682"/>
    <cellStyle name="Normal 5 22 2 5 2 10 4" xfId="32683"/>
    <cellStyle name="Normal 5 22 2 5 2 11" xfId="32684"/>
    <cellStyle name="Normal 5 22 2 5 2 11 2" xfId="32685"/>
    <cellStyle name="Normal 5 22 2 5 2 12" xfId="32686"/>
    <cellStyle name="Normal 5 22 2 5 2 13" xfId="32687"/>
    <cellStyle name="Normal 5 22 2 5 2 14" xfId="32688"/>
    <cellStyle name="Normal 5 22 2 5 2 2" xfId="32689"/>
    <cellStyle name="Normal 5 22 2 5 2 2 10" xfId="32690"/>
    <cellStyle name="Normal 5 22 2 5 2 2 2" xfId="32691"/>
    <cellStyle name="Normal 5 22 2 5 2 2 2 2" xfId="32692"/>
    <cellStyle name="Normal 5 22 2 5 2 2 2 2 2" xfId="32693"/>
    <cellStyle name="Normal 5 22 2 5 2 2 2 2 2 2" xfId="32694"/>
    <cellStyle name="Normal 5 22 2 5 2 2 2 2 3" xfId="32695"/>
    <cellStyle name="Normal 5 22 2 5 2 2 2 2 4" xfId="32696"/>
    <cellStyle name="Normal 5 22 2 5 2 2 2 3" xfId="32697"/>
    <cellStyle name="Normal 5 22 2 5 2 2 2 3 2" xfId="32698"/>
    <cellStyle name="Normal 5 22 2 5 2 2 2 3 2 2" xfId="32699"/>
    <cellStyle name="Normal 5 22 2 5 2 2 2 3 3" xfId="32700"/>
    <cellStyle name="Normal 5 22 2 5 2 2 2 3 4" xfId="32701"/>
    <cellStyle name="Normal 5 22 2 5 2 2 2 4" xfId="32702"/>
    <cellStyle name="Normal 5 22 2 5 2 2 2 4 2" xfId="32703"/>
    <cellStyle name="Normal 5 22 2 5 2 2 2 5" xfId="32704"/>
    <cellStyle name="Normal 5 22 2 5 2 2 2 6" xfId="32705"/>
    <cellStyle name="Normal 5 22 2 5 2 2 2 7" xfId="32706"/>
    <cellStyle name="Normal 5 22 2 5 2 2 3" xfId="32707"/>
    <cellStyle name="Normal 5 22 2 5 2 2 3 2" xfId="32708"/>
    <cellStyle name="Normal 5 22 2 5 2 2 3 2 2" xfId="32709"/>
    <cellStyle name="Normal 5 22 2 5 2 2 3 3" xfId="32710"/>
    <cellStyle name="Normal 5 22 2 5 2 2 3 4" xfId="32711"/>
    <cellStyle name="Normal 5 22 2 5 2 2 4" xfId="32712"/>
    <cellStyle name="Normal 5 22 2 5 2 2 4 2" xfId="32713"/>
    <cellStyle name="Normal 5 22 2 5 2 2 4 2 2" xfId="32714"/>
    <cellStyle name="Normal 5 22 2 5 2 2 4 3" xfId="32715"/>
    <cellStyle name="Normal 5 22 2 5 2 2 4 4" xfId="32716"/>
    <cellStyle name="Normal 5 22 2 5 2 2 5" xfId="32717"/>
    <cellStyle name="Normal 5 22 2 5 2 2 5 2" xfId="32718"/>
    <cellStyle name="Normal 5 22 2 5 2 2 5 2 2" xfId="32719"/>
    <cellStyle name="Normal 5 22 2 5 2 2 5 3" xfId="32720"/>
    <cellStyle name="Normal 5 22 2 5 2 2 5 4" xfId="32721"/>
    <cellStyle name="Normal 5 22 2 5 2 2 6" xfId="32722"/>
    <cellStyle name="Normal 5 22 2 5 2 2 6 2" xfId="32723"/>
    <cellStyle name="Normal 5 22 2 5 2 2 6 2 2" xfId="32724"/>
    <cellStyle name="Normal 5 22 2 5 2 2 6 3" xfId="32725"/>
    <cellStyle name="Normal 5 22 2 5 2 2 6 4" xfId="32726"/>
    <cellStyle name="Normal 5 22 2 5 2 2 7" xfId="32727"/>
    <cellStyle name="Normal 5 22 2 5 2 2 7 2" xfId="32728"/>
    <cellStyle name="Normal 5 22 2 5 2 2 8" xfId="32729"/>
    <cellStyle name="Normal 5 22 2 5 2 2 9" xfId="32730"/>
    <cellStyle name="Normal 5 22 2 5 2 3" xfId="32731"/>
    <cellStyle name="Normal 5 22 2 5 2 3 2" xfId="32732"/>
    <cellStyle name="Normal 5 22 2 5 2 3 2 2" xfId="32733"/>
    <cellStyle name="Normal 5 22 2 5 2 3 2 2 2" xfId="32734"/>
    <cellStyle name="Normal 5 22 2 5 2 3 2 2 2 2" xfId="32735"/>
    <cellStyle name="Normal 5 22 2 5 2 3 2 2 3" xfId="32736"/>
    <cellStyle name="Normal 5 22 2 5 2 3 2 2 4" xfId="32737"/>
    <cellStyle name="Normal 5 22 2 5 2 3 2 3" xfId="32738"/>
    <cellStyle name="Normal 5 22 2 5 2 3 2 3 2" xfId="32739"/>
    <cellStyle name="Normal 5 22 2 5 2 3 2 3 2 2" xfId="32740"/>
    <cellStyle name="Normal 5 22 2 5 2 3 2 3 3" xfId="32741"/>
    <cellStyle name="Normal 5 22 2 5 2 3 2 3 4" xfId="32742"/>
    <cellStyle name="Normal 5 22 2 5 2 3 2 4" xfId="32743"/>
    <cellStyle name="Normal 5 22 2 5 2 3 2 4 2" xfId="32744"/>
    <cellStyle name="Normal 5 22 2 5 2 3 2 5" xfId="32745"/>
    <cellStyle name="Normal 5 22 2 5 2 3 2 6" xfId="32746"/>
    <cellStyle name="Normal 5 22 2 5 2 3 2 7" xfId="32747"/>
    <cellStyle name="Normal 5 22 2 5 2 3 3" xfId="32748"/>
    <cellStyle name="Normal 5 22 2 5 2 3 3 2" xfId="32749"/>
    <cellStyle name="Normal 5 22 2 5 2 3 3 2 2" xfId="32750"/>
    <cellStyle name="Normal 5 22 2 5 2 3 3 3" xfId="32751"/>
    <cellStyle name="Normal 5 22 2 5 2 3 3 4" xfId="32752"/>
    <cellStyle name="Normal 5 22 2 5 2 3 4" xfId="32753"/>
    <cellStyle name="Normal 5 22 2 5 2 3 4 2" xfId="32754"/>
    <cellStyle name="Normal 5 22 2 5 2 3 4 2 2" xfId="32755"/>
    <cellStyle name="Normal 5 22 2 5 2 3 4 3" xfId="32756"/>
    <cellStyle name="Normal 5 22 2 5 2 3 4 4" xfId="32757"/>
    <cellStyle name="Normal 5 22 2 5 2 3 5" xfId="32758"/>
    <cellStyle name="Normal 5 22 2 5 2 3 5 2" xfId="32759"/>
    <cellStyle name="Normal 5 22 2 5 2 3 6" xfId="32760"/>
    <cellStyle name="Normal 5 22 2 5 2 3 7" xfId="32761"/>
    <cellStyle name="Normal 5 22 2 5 2 3 8" xfId="32762"/>
    <cellStyle name="Normal 5 22 2 5 2 4" xfId="32763"/>
    <cellStyle name="Normal 5 22 2 5 2 4 2" xfId="32764"/>
    <cellStyle name="Normal 5 22 2 5 2 4 2 2" xfId="32765"/>
    <cellStyle name="Normal 5 22 2 5 2 4 2 2 2" xfId="32766"/>
    <cellStyle name="Normal 5 22 2 5 2 4 2 2 2 2" xfId="32767"/>
    <cellStyle name="Normal 5 22 2 5 2 4 2 2 3" xfId="32768"/>
    <cellStyle name="Normal 5 22 2 5 2 4 2 2 4" xfId="32769"/>
    <cellStyle name="Normal 5 22 2 5 2 4 2 3" xfId="32770"/>
    <cellStyle name="Normal 5 22 2 5 2 4 2 3 2" xfId="32771"/>
    <cellStyle name="Normal 5 22 2 5 2 4 2 3 2 2" xfId="32772"/>
    <cellStyle name="Normal 5 22 2 5 2 4 2 3 3" xfId="32773"/>
    <cellStyle name="Normal 5 22 2 5 2 4 2 3 4" xfId="32774"/>
    <cellStyle name="Normal 5 22 2 5 2 4 2 4" xfId="32775"/>
    <cellStyle name="Normal 5 22 2 5 2 4 2 4 2" xfId="32776"/>
    <cellStyle name="Normal 5 22 2 5 2 4 2 5" xfId="32777"/>
    <cellStyle name="Normal 5 22 2 5 2 4 2 6" xfId="32778"/>
    <cellStyle name="Normal 5 22 2 5 2 4 2 7" xfId="32779"/>
    <cellStyle name="Normal 5 22 2 5 2 4 3" xfId="32780"/>
    <cellStyle name="Normal 5 22 2 5 2 4 3 2" xfId="32781"/>
    <cellStyle name="Normal 5 22 2 5 2 4 3 2 2" xfId="32782"/>
    <cellStyle name="Normal 5 22 2 5 2 4 3 3" xfId="32783"/>
    <cellStyle name="Normal 5 22 2 5 2 4 3 4" xfId="32784"/>
    <cellStyle name="Normal 5 22 2 5 2 4 4" xfId="32785"/>
    <cellStyle name="Normal 5 22 2 5 2 4 4 2" xfId="32786"/>
    <cellStyle name="Normal 5 22 2 5 2 4 4 2 2" xfId="32787"/>
    <cellStyle name="Normal 5 22 2 5 2 4 4 3" xfId="32788"/>
    <cellStyle name="Normal 5 22 2 5 2 4 4 4" xfId="32789"/>
    <cellStyle name="Normal 5 22 2 5 2 4 5" xfId="32790"/>
    <cellStyle name="Normal 5 22 2 5 2 4 5 2" xfId="32791"/>
    <cellStyle name="Normal 5 22 2 5 2 4 6" xfId="32792"/>
    <cellStyle name="Normal 5 22 2 5 2 4 7" xfId="32793"/>
    <cellStyle name="Normal 5 22 2 5 2 4 8" xfId="32794"/>
    <cellStyle name="Normal 5 22 2 5 2 5" xfId="32795"/>
    <cellStyle name="Normal 5 22 2 5 2 5 2" xfId="32796"/>
    <cellStyle name="Normal 5 22 2 5 2 5 2 2" xfId="32797"/>
    <cellStyle name="Normal 5 22 2 5 2 5 2 2 2" xfId="32798"/>
    <cellStyle name="Normal 5 22 2 5 2 5 2 2 2 2" xfId="32799"/>
    <cellStyle name="Normal 5 22 2 5 2 5 2 2 3" xfId="32800"/>
    <cellStyle name="Normal 5 22 2 5 2 5 2 2 4" xfId="32801"/>
    <cellStyle name="Normal 5 22 2 5 2 5 2 3" xfId="32802"/>
    <cellStyle name="Normal 5 22 2 5 2 5 2 3 2" xfId="32803"/>
    <cellStyle name="Normal 5 22 2 5 2 5 2 4" xfId="32804"/>
    <cellStyle name="Normal 5 22 2 5 2 5 2 5" xfId="32805"/>
    <cellStyle name="Normal 5 22 2 5 2 5 2 6" xfId="32806"/>
    <cellStyle name="Normal 5 22 2 5 2 5 3" xfId="32807"/>
    <cellStyle name="Normal 5 22 2 5 2 5 3 2" xfId="32808"/>
    <cellStyle name="Normal 5 22 2 5 2 5 3 2 2" xfId="32809"/>
    <cellStyle name="Normal 5 22 2 5 2 5 3 3" xfId="32810"/>
    <cellStyle name="Normal 5 22 2 5 2 5 3 4" xfId="32811"/>
    <cellStyle name="Normal 5 22 2 5 2 5 4" xfId="32812"/>
    <cellStyle name="Normal 5 22 2 5 2 5 4 2" xfId="32813"/>
    <cellStyle name="Normal 5 22 2 5 2 5 4 2 2" xfId="32814"/>
    <cellStyle name="Normal 5 22 2 5 2 5 4 3" xfId="32815"/>
    <cellStyle name="Normal 5 22 2 5 2 5 4 4" xfId="32816"/>
    <cellStyle name="Normal 5 22 2 5 2 5 5" xfId="32817"/>
    <cellStyle name="Normal 5 22 2 5 2 5 5 2" xfId="32818"/>
    <cellStyle name="Normal 5 22 2 5 2 5 6" xfId="32819"/>
    <cellStyle name="Normal 5 22 2 5 2 5 7" xfId="32820"/>
    <cellStyle name="Normal 5 22 2 5 2 5 8" xfId="32821"/>
    <cellStyle name="Normal 5 22 2 5 2 6" xfId="32822"/>
    <cellStyle name="Normal 5 22 2 5 2 6 2" xfId="32823"/>
    <cellStyle name="Normal 5 22 2 5 2 6 2 2" xfId="32824"/>
    <cellStyle name="Normal 5 22 2 5 2 6 2 2 2" xfId="32825"/>
    <cellStyle name="Normal 5 22 2 5 2 6 2 2 2 2" xfId="32826"/>
    <cellStyle name="Normal 5 22 2 5 2 6 2 2 3" xfId="32827"/>
    <cellStyle name="Normal 5 22 2 5 2 6 2 2 4" xfId="32828"/>
    <cellStyle name="Normal 5 22 2 5 2 6 2 3" xfId="32829"/>
    <cellStyle name="Normal 5 22 2 5 2 6 2 3 2" xfId="32830"/>
    <cellStyle name="Normal 5 22 2 5 2 6 2 4" xfId="32831"/>
    <cellStyle name="Normal 5 22 2 5 2 6 2 5" xfId="32832"/>
    <cellStyle name="Normal 5 22 2 5 2 6 2 6" xfId="32833"/>
    <cellStyle name="Normal 5 22 2 5 2 6 3" xfId="32834"/>
    <cellStyle name="Normal 5 22 2 5 2 6 3 2" xfId="32835"/>
    <cellStyle name="Normal 5 22 2 5 2 6 3 2 2" xfId="32836"/>
    <cellStyle name="Normal 5 22 2 5 2 6 3 3" xfId="32837"/>
    <cellStyle name="Normal 5 22 2 5 2 6 3 4" xfId="32838"/>
    <cellStyle name="Normal 5 22 2 5 2 6 4" xfId="32839"/>
    <cellStyle name="Normal 5 22 2 5 2 6 4 2" xfId="32840"/>
    <cellStyle name="Normal 5 22 2 5 2 6 4 2 2" xfId="32841"/>
    <cellStyle name="Normal 5 22 2 5 2 6 4 3" xfId="32842"/>
    <cellStyle name="Normal 5 22 2 5 2 6 4 4" xfId="32843"/>
    <cellStyle name="Normal 5 22 2 5 2 6 5" xfId="32844"/>
    <cellStyle name="Normal 5 22 2 5 2 6 5 2" xfId="32845"/>
    <cellStyle name="Normal 5 22 2 5 2 6 6" xfId="32846"/>
    <cellStyle name="Normal 5 22 2 5 2 6 7" xfId="32847"/>
    <cellStyle name="Normal 5 22 2 5 2 6 8" xfId="32848"/>
    <cellStyle name="Normal 5 22 2 5 2 7" xfId="32849"/>
    <cellStyle name="Normal 5 22 2 5 2 7 2" xfId="32850"/>
    <cellStyle name="Normal 5 22 2 5 2 7 2 2" xfId="32851"/>
    <cellStyle name="Normal 5 22 2 5 2 7 2 2 2" xfId="32852"/>
    <cellStyle name="Normal 5 22 2 5 2 7 2 3" xfId="32853"/>
    <cellStyle name="Normal 5 22 2 5 2 7 2 4" xfId="32854"/>
    <cellStyle name="Normal 5 22 2 5 2 7 3" xfId="32855"/>
    <cellStyle name="Normal 5 22 2 5 2 7 3 2" xfId="32856"/>
    <cellStyle name="Normal 5 22 2 5 2 7 4" xfId="32857"/>
    <cellStyle name="Normal 5 22 2 5 2 7 5" xfId="32858"/>
    <cellStyle name="Normal 5 22 2 5 2 7 6" xfId="32859"/>
    <cellStyle name="Normal 5 22 2 5 2 8" xfId="32860"/>
    <cellStyle name="Normal 5 22 2 5 2 8 2" xfId="32861"/>
    <cellStyle name="Normal 5 22 2 5 2 8 2 2" xfId="32862"/>
    <cellStyle name="Normal 5 22 2 5 2 8 2 2 2" xfId="32863"/>
    <cellStyle name="Normal 5 22 2 5 2 8 2 3" xfId="32864"/>
    <cellStyle name="Normal 5 22 2 5 2 8 2 4" xfId="32865"/>
    <cellStyle name="Normal 5 22 2 5 2 8 3" xfId="32866"/>
    <cellStyle name="Normal 5 22 2 5 2 8 3 2" xfId="32867"/>
    <cellStyle name="Normal 5 22 2 5 2 8 4" xfId="32868"/>
    <cellStyle name="Normal 5 22 2 5 2 8 5" xfId="32869"/>
    <cellStyle name="Normal 5 22 2 5 2 8 6" xfId="32870"/>
    <cellStyle name="Normal 5 22 2 5 2 9" xfId="32871"/>
    <cellStyle name="Normal 5 22 2 5 2 9 2" xfId="32872"/>
    <cellStyle name="Normal 5 22 2 5 2 9 2 2" xfId="32873"/>
    <cellStyle name="Normal 5 22 2 5 2 9 3" xfId="32874"/>
    <cellStyle name="Normal 5 22 2 5 2 9 4" xfId="32875"/>
    <cellStyle name="Normal 5 22 2 5 2 9 5" xfId="32876"/>
    <cellStyle name="Normal 5 22 2 5 3" xfId="32877"/>
    <cellStyle name="Normal 5 22 2 5 3 10" xfId="32878"/>
    <cellStyle name="Normal 5 22 2 5 3 10 2" xfId="32879"/>
    <cellStyle name="Normal 5 22 2 5 3 10 2 2" xfId="32880"/>
    <cellStyle name="Normal 5 22 2 5 3 10 3" xfId="32881"/>
    <cellStyle name="Normal 5 22 2 5 3 10 4" xfId="32882"/>
    <cellStyle name="Normal 5 22 2 5 3 11" xfId="32883"/>
    <cellStyle name="Normal 5 22 2 5 3 11 2" xfId="32884"/>
    <cellStyle name="Normal 5 22 2 5 3 12" xfId="32885"/>
    <cellStyle name="Normal 5 22 2 5 3 13" xfId="32886"/>
    <cellStyle name="Normal 5 22 2 5 3 14" xfId="32887"/>
    <cellStyle name="Normal 5 22 2 5 3 2" xfId="32888"/>
    <cellStyle name="Normal 5 22 2 5 3 2 10" xfId="32889"/>
    <cellStyle name="Normal 5 22 2 5 3 2 2" xfId="32890"/>
    <cellStyle name="Normal 5 22 2 5 3 2 2 2" xfId="32891"/>
    <cellStyle name="Normal 5 22 2 5 3 2 2 2 2" xfId="32892"/>
    <cellStyle name="Normal 5 22 2 5 3 2 2 2 2 2" xfId="32893"/>
    <cellStyle name="Normal 5 22 2 5 3 2 2 2 3" xfId="32894"/>
    <cellStyle name="Normal 5 22 2 5 3 2 2 2 4" xfId="32895"/>
    <cellStyle name="Normal 5 22 2 5 3 2 2 3" xfId="32896"/>
    <cellStyle name="Normal 5 22 2 5 3 2 2 3 2" xfId="32897"/>
    <cellStyle name="Normal 5 22 2 5 3 2 2 3 2 2" xfId="32898"/>
    <cellStyle name="Normal 5 22 2 5 3 2 2 3 3" xfId="32899"/>
    <cellStyle name="Normal 5 22 2 5 3 2 2 3 4" xfId="32900"/>
    <cellStyle name="Normal 5 22 2 5 3 2 2 4" xfId="32901"/>
    <cellStyle name="Normal 5 22 2 5 3 2 2 4 2" xfId="32902"/>
    <cellStyle name="Normal 5 22 2 5 3 2 2 5" xfId="32903"/>
    <cellStyle name="Normal 5 22 2 5 3 2 2 6" xfId="32904"/>
    <cellStyle name="Normal 5 22 2 5 3 2 2 7" xfId="32905"/>
    <cellStyle name="Normal 5 22 2 5 3 2 3" xfId="32906"/>
    <cellStyle name="Normal 5 22 2 5 3 2 3 2" xfId="32907"/>
    <cellStyle name="Normal 5 22 2 5 3 2 3 2 2" xfId="32908"/>
    <cellStyle name="Normal 5 22 2 5 3 2 3 3" xfId="32909"/>
    <cellStyle name="Normal 5 22 2 5 3 2 3 4" xfId="32910"/>
    <cellStyle name="Normal 5 22 2 5 3 2 4" xfId="32911"/>
    <cellStyle name="Normal 5 22 2 5 3 2 4 2" xfId="32912"/>
    <cellStyle name="Normal 5 22 2 5 3 2 4 2 2" xfId="32913"/>
    <cellStyle name="Normal 5 22 2 5 3 2 4 3" xfId="32914"/>
    <cellStyle name="Normal 5 22 2 5 3 2 4 4" xfId="32915"/>
    <cellStyle name="Normal 5 22 2 5 3 2 5" xfId="32916"/>
    <cellStyle name="Normal 5 22 2 5 3 2 5 2" xfId="32917"/>
    <cellStyle name="Normal 5 22 2 5 3 2 5 2 2" xfId="32918"/>
    <cellStyle name="Normal 5 22 2 5 3 2 5 3" xfId="32919"/>
    <cellStyle name="Normal 5 22 2 5 3 2 5 4" xfId="32920"/>
    <cellStyle name="Normal 5 22 2 5 3 2 6" xfId="32921"/>
    <cellStyle name="Normal 5 22 2 5 3 2 6 2" xfId="32922"/>
    <cellStyle name="Normal 5 22 2 5 3 2 6 2 2" xfId="32923"/>
    <cellStyle name="Normal 5 22 2 5 3 2 6 3" xfId="32924"/>
    <cellStyle name="Normal 5 22 2 5 3 2 6 4" xfId="32925"/>
    <cellStyle name="Normal 5 22 2 5 3 2 7" xfId="32926"/>
    <cellStyle name="Normal 5 22 2 5 3 2 7 2" xfId="32927"/>
    <cellStyle name="Normal 5 22 2 5 3 2 8" xfId="32928"/>
    <cellStyle name="Normal 5 22 2 5 3 2 9" xfId="32929"/>
    <cellStyle name="Normal 5 22 2 5 3 3" xfId="32930"/>
    <cellStyle name="Normal 5 22 2 5 3 3 2" xfId="32931"/>
    <cellStyle name="Normal 5 22 2 5 3 3 2 2" xfId="32932"/>
    <cellStyle name="Normal 5 22 2 5 3 3 2 2 2" xfId="32933"/>
    <cellStyle name="Normal 5 22 2 5 3 3 2 2 2 2" xfId="32934"/>
    <cellStyle name="Normal 5 22 2 5 3 3 2 2 3" xfId="32935"/>
    <cellStyle name="Normal 5 22 2 5 3 3 2 2 4" xfId="32936"/>
    <cellStyle name="Normal 5 22 2 5 3 3 2 3" xfId="32937"/>
    <cellStyle name="Normal 5 22 2 5 3 3 2 3 2" xfId="32938"/>
    <cellStyle name="Normal 5 22 2 5 3 3 2 3 2 2" xfId="32939"/>
    <cellStyle name="Normal 5 22 2 5 3 3 2 3 3" xfId="32940"/>
    <cellStyle name="Normal 5 22 2 5 3 3 2 3 4" xfId="32941"/>
    <cellStyle name="Normal 5 22 2 5 3 3 2 4" xfId="32942"/>
    <cellStyle name="Normal 5 22 2 5 3 3 2 4 2" xfId="32943"/>
    <cellStyle name="Normal 5 22 2 5 3 3 2 5" xfId="32944"/>
    <cellStyle name="Normal 5 22 2 5 3 3 2 6" xfId="32945"/>
    <cellStyle name="Normal 5 22 2 5 3 3 2 7" xfId="32946"/>
    <cellStyle name="Normal 5 22 2 5 3 3 3" xfId="32947"/>
    <cellStyle name="Normal 5 22 2 5 3 3 3 2" xfId="32948"/>
    <cellStyle name="Normal 5 22 2 5 3 3 3 2 2" xfId="32949"/>
    <cellStyle name="Normal 5 22 2 5 3 3 3 3" xfId="32950"/>
    <cellStyle name="Normal 5 22 2 5 3 3 3 4" xfId="32951"/>
    <cellStyle name="Normal 5 22 2 5 3 3 4" xfId="32952"/>
    <cellStyle name="Normal 5 22 2 5 3 3 4 2" xfId="32953"/>
    <cellStyle name="Normal 5 22 2 5 3 3 4 2 2" xfId="32954"/>
    <cellStyle name="Normal 5 22 2 5 3 3 4 3" xfId="32955"/>
    <cellStyle name="Normal 5 22 2 5 3 3 4 4" xfId="32956"/>
    <cellStyle name="Normal 5 22 2 5 3 3 5" xfId="32957"/>
    <cellStyle name="Normal 5 22 2 5 3 3 5 2" xfId="32958"/>
    <cellStyle name="Normal 5 22 2 5 3 3 6" xfId="32959"/>
    <cellStyle name="Normal 5 22 2 5 3 3 7" xfId="32960"/>
    <cellStyle name="Normal 5 22 2 5 3 3 8" xfId="32961"/>
    <cellStyle name="Normal 5 22 2 5 3 4" xfId="32962"/>
    <cellStyle name="Normal 5 22 2 5 3 4 2" xfId="32963"/>
    <cellStyle name="Normal 5 22 2 5 3 4 2 2" xfId="32964"/>
    <cellStyle name="Normal 5 22 2 5 3 4 2 2 2" xfId="32965"/>
    <cellStyle name="Normal 5 22 2 5 3 4 2 2 2 2" xfId="32966"/>
    <cellStyle name="Normal 5 22 2 5 3 4 2 2 3" xfId="32967"/>
    <cellStyle name="Normal 5 22 2 5 3 4 2 2 4" xfId="32968"/>
    <cellStyle name="Normal 5 22 2 5 3 4 2 3" xfId="32969"/>
    <cellStyle name="Normal 5 22 2 5 3 4 2 3 2" xfId="32970"/>
    <cellStyle name="Normal 5 22 2 5 3 4 2 3 2 2" xfId="32971"/>
    <cellStyle name="Normal 5 22 2 5 3 4 2 3 3" xfId="32972"/>
    <cellStyle name="Normal 5 22 2 5 3 4 2 3 4" xfId="32973"/>
    <cellStyle name="Normal 5 22 2 5 3 4 2 4" xfId="32974"/>
    <cellStyle name="Normal 5 22 2 5 3 4 2 4 2" xfId="32975"/>
    <cellStyle name="Normal 5 22 2 5 3 4 2 5" xfId="32976"/>
    <cellStyle name="Normal 5 22 2 5 3 4 2 6" xfId="32977"/>
    <cellStyle name="Normal 5 22 2 5 3 4 2 7" xfId="32978"/>
    <cellStyle name="Normal 5 22 2 5 3 4 3" xfId="32979"/>
    <cellStyle name="Normal 5 22 2 5 3 4 3 2" xfId="32980"/>
    <cellStyle name="Normal 5 22 2 5 3 4 3 2 2" xfId="32981"/>
    <cellStyle name="Normal 5 22 2 5 3 4 3 3" xfId="32982"/>
    <cellStyle name="Normal 5 22 2 5 3 4 3 4" xfId="32983"/>
    <cellStyle name="Normal 5 22 2 5 3 4 4" xfId="32984"/>
    <cellStyle name="Normal 5 22 2 5 3 4 4 2" xfId="32985"/>
    <cellStyle name="Normal 5 22 2 5 3 4 4 2 2" xfId="32986"/>
    <cellStyle name="Normal 5 22 2 5 3 4 4 3" xfId="32987"/>
    <cellStyle name="Normal 5 22 2 5 3 4 4 4" xfId="32988"/>
    <cellStyle name="Normal 5 22 2 5 3 4 5" xfId="32989"/>
    <cellStyle name="Normal 5 22 2 5 3 4 5 2" xfId="32990"/>
    <cellStyle name="Normal 5 22 2 5 3 4 6" xfId="32991"/>
    <cellStyle name="Normal 5 22 2 5 3 4 7" xfId="32992"/>
    <cellStyle name="Normal 5 22 2 5 3 4 8" xfId="32993"/>
    <cellStyle name="Normal 5 22 2 5 3 5" xfId="32994"/>
    <cellStyle name="Normal 5 22 2 5 3 5 2" xfId="32995"/>
    <cellStyle name="Normal 5 22 2 5 3 5 2 2" xfId="32996"/>
    <cellStyle name="Normal 5 22 2 5 3 5 2 2 2" xfId="32997"/>
    <cellStyle name="Normal 5 22 2 5 3 5 2 2 2 2" xfId="32998"/>
    <cellStyle name="Normal 5 22 2 5 3 5 2 2 3" xfId="32999"/>
    <cellStyle name="Normal 5 22 2 5 3 5 2 2 4" xfId="33000"/>
    <cellStyle name="Normal 5 22 2 5 3 5 2 3" xfId="33001"/>
    <cellStyle name="Normal 5 22 2 5 3 5 2 3 2" xfId="33002"/>
    <cellStyle name="Normal 5 22 2 5 3 5 2 4" xfId="33003"/>
    <cellStyle name="Normal 5 22 2 5 3 5 2 5" xfId="33004"/>
    <cellStyle name="Normal 5 22 2 5 3 5 2 6" xfId="33005"/>
    <cellStyle name="Normal 5 22 2 5 3 5 3" xfId="33006"/>
    <cellStyle name="Normal 5 22 2 5 3 5 3 2" xfId="33007"/>
    <cellStyle name="Normal 5 22 2 5 3 5 3 2 2" xfId="33008"/>
    <cellStyle name="Normal 5 22 2 5 3 5 3 3" xfId="33009"/>
    <cellStyle name="Normal 5 22 2 5 3 5 3 4" xfId="33010"/>
    <cellStyle name="Normal 5 22 2 5 3 5 4" xfId="33011"/>
    <cellStyle name="Normal 5 22 2 5 3 5 4 2" xfId="33012"/>
    <cellStyle name="Normal 5 22 2 5 3 5 4 2 2" xfId="33013"/>
    <cellStyle name="Normal 5 22 2 5 3 5 4 3" xfId="33014"/>
    <cellStyle name="Normal 5 22 2 5 3 5 4 4" xfId="33015"/>
    <cellStyle name="Normal 5 22 2 5 3 5 5" xfId="33016"/>
    <cellStyle name="Normal 5 22 2 5 3 5 5 2" xfId="33017"/>
    <cellStyle name="Normal 5 22 2 5 3 5 6" xfId="33018"/>
    <cellStyle name="Normal 5 22 2 5 3 5 7" xfId="33019"/>
    <cellStyle name="Normal 5 22 2 5 3 5 8" xfId="33020"/>
    <cellStyle name="Normal 5 22 2 5 3 6" xfId="33021"/>
    <cellStyle name="Normal 5 22 2 5 3 6 2" xfId="33022"/>
    <cellStyle name="Normal 5 22 2 5 3 6 2 2" xfId="33023"/>
    <cellStyle name="Normal 5 22 2 5 3 6 2 2 2" xfId="33024"/>
    <cellStyle name="Normal 5 22 2 5 3 6 2 2 2 2" xfId="33025"/>
    <cellStyle name="Normal 5 22 2 5 3 6 2 2 3" xfId="33026"/>
    <cellStyle name="Normal 5 22 2 5 3 6 2 2 4" xfId="33027"/>
    <cellStyle name="Normal 5 22 2 5 3 6 2 3" xfId="33028"/>
    <cellStyle name="Normal 5 22 2 5 3 6 2 3 2" xfId="33029"/>
    <cellStyle name="Normal 5 22 2 5 3 6 2 4" xfId="33030"/>
    <cellStyle name="Normal 5 22 2 5 3 6 2 5" xfId="33031"/>
    <cellStyle name="Normal 5 22 2 5 3 6 2 6" xfId="33032"/>
    <cellStyle name="Normal 5 22 2 5 3 6 3" xfId="33033"/>
    <cellStyle name="Normal 5 22 2 5 3 6 3 2" xfId="33034"/>
    <cellStyle name="Normal 5 22 2 5 3 6 3 2 2" xfId="33035"/>
    <cellStyle name="Normal 5 22 2 5 3 6 3 3" xfId="33036"/>
    <cellStyle name="Normal 5 22 2 5 3 6 3 4" xfId="33037"/>
    <cellStyle name="Normal 5 22 2 5 3 6 4" xfId="33038"/>
    <cellStyle name="Normal 5 22 2 5 3 6 4 2" xfId="33039"/>
    <cellStyle name="Normal 5 22 2 5 3 6 4 2 2" xfId="33040"/>
    <cellStyle name="Normal 5 22 2 5 3 6 4 3" xfId="33041"/>
    <cellStyle name="Normal 5 22 2 5 3 6 4 4" xfId="33042"/>
    <cellStyle name="Normal 5 22 2 5 3 6 5" xfId="33043"/>
    <cellStyle name="Normal 5 22 2 5 3 6 5 2" xfId="33044"/>
    <cellStyle name="Normal 5 22 2 5 3 6 6" xfId="33045"/>
    <cellStyle name="Normal 5 22 2 5 3 6 7" xfId="33046"/>
    <cellStyle name="Normal 5 22 2 5 3 6 8" xfId="33047"/>
    <cellStyle name="Normal 5 22 2 5 3 7" xfId="33048"/>
    <cellStyle name="Normal 5 22 2 5 3 7 2" xfId="33049"/>
    <cellStyle name="Normal 5 22 2 5 3 7 2 2" xfId="33050"/>
    <cellStyle name="Normal 5 22 2 5 3 7 2 2 2" xfId="33051"/>
    <cellStyle name="Normal 5 22 2 5 3 7 2 3" xfId="33052"/>
    <cellStyle name="Normal 5 22 2 5 3 7 2 4" xfId="33053"/>
    <cellStyle name="Normal 5 22 2 5 3 7 3" xfId="33054"/>
    <cellStyle name="Normal 5 22 2 5 3 7 3 2" xfId="33055"/>
    <cellStyle name="Normal 5 22 2 5 3 7 4" xfId="33056"/>
    <cellStyle name="Normal 5 22 2 5 3 7 5" xfId="33057"/>
    <cellStyle name="Normal 5 22 2 5 3 7 6" xfId="33058"/>
    <cellStyle name="Normal 5 22 2 5 3 8" xfId="33059"/>
    <cellStyle name="Normal 5 22 2 5 3 8 2" xfId="33060"/>
    <cellStyle name="Normal 5 22 2 5 3 8 2 2" xfId="33061"/>
    <cellStyle name="Normal 5 22 2 5 3 8 2 2 2" xfId="33062"/>
    <cellStyle name="Normal 5 22 2 5 3 8 2 3" xfId="33063"/>
    <cellStyle name="Normal 5 22 2 5 3 8 2 4" xfId="33064"/>
    <cellStyle name="Normal 5 22 2 5 3 8 3" xfId="33065"/>
    <cellStyle name="Normal 5 22 2 5 3 8 3 2" xfId="33066"/>
    <cellStyle name="Normal 5 22 2 5 3 8 4" xfId="33067"/>
    <cellStyle name="Normal 5 22 2 5 3 8 5" xfId="33068"/>
    <cellStyle name="Normal 5 22 2 5 3 8 6" xfId="33069"/>
    <cellStyle name="Normal 5 22 2 5 3 9" xfId="33070"/>
    <cellStyle name="Normal 5 22 2 5 3 9 2" xfId="33071"/>
    <cellStyle name="Normal 5 22 2 5 3 9 2 2" xfId="33072"/>
    <cellStyle name="Normal 5 22 2 5 3 9 3" xfId="33073"/>
    <cellStyle name="Normal 5 22 2 5 3 9 4" xfId="33074"/>
    <cellStyle name="Normal 5 22 2 5 3 9 5" xfId="33075"/>
    <cellStyle name="Normal 5 22 2 5 4" xfId="33076"/>
    <cellStyle name="Normal 5 22 2 5 4 10" xfId="33077"/>
    <cellStyle name="Normal 5 22 2 5 4 10 2" xfId="33078"/>
    <cellStyle name="Normal 5 22 2 5 4 11" xfId="33079"/>
    <cellStyle name="Normal 5 22 2 5 4 12" xfId="33080"/>
    <cellStyle name="Normal 5 22 2 5 4 13" xfId="33081"/>
    <cellStyle name="Normal 5 22 2 5 4 2" xfId="33082"/>
    <cellStyle name="Normal 5 22 2 5 4 2 2" xfId="33083"/>
    <cellStyle name="Normal 5 22 2 5 4 2 2 2" xfId="33084"/>
    <cellStyle name="Normal 5 22 2 5 4 2 2 2 2" xfId="33085"/>
    <cellStyle name="Normal 5 22 2 5 4 2 2 2 2 2" xfId="33086"/>
    <cellStyle name="Normal 5 22 2 5 4 2 2 2 3" xfId="33087"/>
    <cellStyle name="Normal 5 22 2 5 4 2 2 2 4" xfId="33088"/>
    <cellStyle name="Normal 5 22 2 5 4 2 2 3" xfId="33089"/>
    <cellStyle name="Normal 5 22 2 5 4 2 2 3 2" xfId="33090"/>
    <cellStyle name="Normal 5 22 2 5 4 2 2 3 2 2" xfId="33091"/>
    <cellStyle name="Normal 5 22 2 5 4 2 2 3 3" xfId="33092"/>
    <cellStyle name="Normal 5 22 2 5 4 2 2 3 4" xfId="33093"/>
    <cellStyle name="Normal 5 22 2 5 4 2 2 4" xfId="33094"/>
    <cellStyle name="Normal 5 22 2 5 4 2 2 4 2" xfId="33095"/>
    <cellStyle name="Normal 5 22 2 5 4 2 2 5" xfId="33096"/>
    <cellStyle name="Normal 5 22 2 5 4 2 2 6" xfId="33097"/>
    <cellStyle name="Normal 5 22 2 5 4 2 2 7" xfId="33098"/>
    <cellStyle name="Normal 5 22 2 5 4 2 3" xfId="33099"/>
    <cellStyle name="Normal 5 22 2 5 4 2 3 2" xfId="33100"/>
    <cellStyle name="Normal 5 22 2 5 4 2 3 2 2" xfId="33101"/>
    <cellStyle name="Normal 5 22 2 5 4 2 3 3" xfId="33102"/>
    <cellStyle name="Normal 5 22 2 5 4 2 3 4" xfId="33103"/>
    <cellStyle name="Normal 5 22 2 5 4 2 4" xfId="33104"/>
    <cellStyle name="Normal 5 22 2 5 4 2 4 2" xfId="33105"/>
    <cellStyle name="Normal 5 22 2 5 4 2 4 2 2" xfId="33106"/>
    <cellStyle name="Normal 5 22 2 5 4 2 4 3" xfId="33107"/>
    <cellStyle name="Normal 5 22 2 5 4 2 4 4" xfId="33108"/>
    <cellStyle name="Normal 5 22 2 5 4 2 5" xfId="33109"/>
    <cellStyle name="Normal 5 22 2 5 4 2 5 2" xfId="33110"/>
    <cellStyle name="Normal 5 22 2 5 4 2 6" xfId="33111"/>
    <cellStyle name="Normal 5 22 2 5 4 2 7" xfId="33112"/>
    <cellStyle name="Normal 5 22 2 5 4 2 8" xfId="33113"/>
    <cellStyle name="Normal 5 22 2 5 4 3" xfId="33114"/>
    <cellStyle name="Normal 5 22 2 5 4 3 2" xfId="33115"/>
    <cellStyle name="Normal 5 22 2 5 4 3 2 2" xfId="33116"/>
    <cellStyle name="Normal 5 22 2 5 4 3 2 2 2" xfId="33117"/>
    <cellStyle name="Normal 5 22 2 5 4 3 2 2 2 2" xfId="33118"/>
    <cellStyle name="Normal 5 22 2 5 4 3 2 2 3" xfId="33119"/>
    <cellStyle name="Normal 5 22 2 5 4 3 2 2 4" xfId="33120"/>
    <cellStyle name="Normal 5 22 2 5 4 3 2 3" xfId="33121"/>
    <cellStyle name="Normal 5 22 2 5 4 3 2 3 2" xfId="33122"/>
    <cellStyle name="Normal 5 22 2 5 4 3 2 3 2 2" xfId="33123"/>
    <cellStyle name="Normal 5 22 2 5 4 3 2 3 3" xfId="33124"/>
    <cellStyle name="Normal 5 22 2 5 4 3 2 3 4" xfId="33125"/>
    <cellStyle name="Normal 5 22 2 5 4 3 2 4" xfId="33126"/>
    <cellStyle name="Normal 5 22 2 5 4 3 2 4 2" xfId="33127"/>
    <cellStyle name="Normal 5 22 2 5 4 3 2 5" xfId="33128"/>
    <cellStyle name="Normal 5 22 2 5 4 3 2 6" xfId="33129"/>
    <cellStyle name="Normal 5 22 2 5 4 3 2 7" xfId="33130"/>
    <cellStyle name="Normal 5 22 2 5 4 3 3" xfId="33131"/>
    <cellStyle name="Normal 5 22 2 5 4 3 3 2" xfId="33132"/>
    <cellStyle name="Normal 5 22 2 5 4 3 3 2 2" xfId="33133"/>
    <cellStyle name="Normal 5 22 2 5 4 3 3 3" xfId="33134"/>
    <cellStyle name="Normal 5 22 2 5 4 3 3 4" xfId="33135"/>
    <cellStyle name="Normal 5 22 2 5 4 3 4" xfId="33136"/>
    <cellStyle name="Normal 5 22 2 5 4 3 4 2" xfId="33137"/>
    <cellStyle name="Normal 5 22 2 5 4 3 4 2 2" xfId="33138"/>
    <cellStyle name="Normal 5 22 2 5 4 3 4 3" xfId="33139"/>
    <cellStyle name="Normal 5 22 2 5 4 3 4 4" xfId="33140"/>
    <cellStyle name="Normal 5 22 2 5 4 3 5" xfId="33141"/>
    <cellStyle name="Normal 5 22 2 5 4 3 5 2" xfId="33142"/>
    <cellStyle name="Normal 5 22 2 5 4 3 6" xfId="33143"/>
    <cellStyle name="Normal 5 22 2 5 4 3 7" xfId="33144"/>
    <cellStyle name="Normal 5 22 2 5 4 3 8" xfId="33145"/>
    <cellStyle name="Normal 5 22 2 5 4 4" xfId="33146"/>
    <cellStyle name="Normal 5 22 2 5 4 4 2" xfId="33147"/>
    <cellStyle name="Normal 5 22 2 5 4 4 2 2" xfId="33148"/>
    <cellStyle name="Normal 5 22 2 5 4 4 2 2 2" xfId="33149"/>
    <cellStyle name="Normal 5 22 2 5 4 4 2 2 2 2" xfId="33150"/>
    <cellStyle name="Normal 5 22 2 5 4 4 2 2 3" xfId="33151"/>
    <cellStyle name="Normal 5 22 2 5 4 4 2 2 4" xfId="33152"/>
    <cellStyle name="Normal 5 22 2 5 4 4 2 3" xfId="33153"/>
    <cellStyle name="Normal 5 22 2 5 4 4 2 3 2" xfId="33154"/>
    <cellStyle name="Normal 5 22 2 5 4 4 2 4" xfId="33155"/>
    <cellStyle name="Normal 5 22 2 5 4 4 2 5" xfId="33156"/>
    <cellStyle name="Normal 5 22 2 5 4 4 2 6" xfId="33157"/>
    <cellStyle name="Normal 5 22 2 5 4 4 3" xfId="33158"/>
    <cellStyle name="Normal 5 22 2 5 4 4 3 2" xfId="33159"/>
    <cellStyle name="Normal 5 22 2 5 4 4 3 2 2" xfId="33160"/>
    <cellStyle name="Normal 5 22 2 5 4 4 3 3" xfId="33161"/>
    <cellStyle name="Normal 5 22 2 5 4 4 3 4" xfId="33162"/>
    <cellStyle name="Normal 5 22 2 5 4 4 4" xfId="33163"/>
    <cellStyle name="Normal 5 22 2 5 4 4 4 2" xfId="33164"/>
    <cellStyle name="Normal 5 22 2 5 4 4 4 2 2" xfId="33165"/>
    <cellStyle name="Normal 5 22 2 5 4 4 4 3" xfId="33166"/>
    <cellStyle name="Normal 5 22 2 5 4 4 4 4" xfId="33167"/>
    <cellStyle name="Normal 5 22 2 5 4 4 5" xfId="33168"/>
    <cellStyle name="Normal 5 22 2 5 4 4 5 2" xfId="33169"/>
    <cellStyle name="Normal 5 22 2 5 4 4 6" xfId="33170"/>
    <cellStyle name="Normal 5 22 2 5 4 4 7" xfId="33171"/>
    <cellStyle name="Normal 5 22 2 5 4 4 8" xfId="33172"/>
    <cellStyle name="Normal 5 22 2 5 4 5" xfId="33173"/>
    <cellStyle name="Normal 5 22 2 5 4 5 2" xfId="33174"/>
    <cellStyle name="Normal 5 22 2 5 4 5 2 2" xfId="33175"/>
    <cellStyle name="Normal 5 22 2 5 4 5 2 2 2" xfId="33176"/>
    <cellStyle name="Normal 5 22 2 5 4 5 2 2 2 2" xfId="33177"/>
    <cellStyle name="Normal 5 22 2 5 4 5 2 2 3" xfId="33178"/>
    <cellStyle name="Normal 5 22 2 5 4 5 2 2 4" xfId="33179"/>
    <cellStyle name="Normal 5 22 2 5 4 5 2 3" xfId="33180"/>
    <cellStyle name="Normal 5 22 2 5 4 5 2 3 2" xfId="33181"/>
    <cellStyle name="Normal 5 22 2 5 4 5 2 4" xfId="33182"/>
    <cellStyle name="Normal 5 22 2 5 4 5 2 5" xfId="33183"/>
    <cellStyle name="Normal 5 22 2 5 4 5 2 6" xfId="33184"/>
    <cellStyle name="Normal 5 22 2 5 4 5 3" xfId="33185"/>
    <cellStyle name="Normal 5 22 2 5 4 5 3 2" xfId="33186"/>
    <cellStyle name="Normal 5 22 2 5 4 5 3 2 2" xfId="33187"/>
    <cellStyle name="Normal 5 22 2 5 4 5 3 3" xfId="33188"/>
    <cellStyle name="Normal 5 22 2 5 4 5 3 4" xfId="33189"/>
    <cellStyle name="Normal 5 22 2 5 4 5 4" xfId="33190"/>
    <cellStyle name="Normal 5 22 2 5 4 5 4 2" xfId="33191"/>
    <cellStyle name="Normal 5 22 2 5 4 5 4 2 2" xfId="33192"/>
    <cellStyle name="Normal 5 22 2 5 4 5 4 3" xfId="33193"/>
    <cellStyle name="Normal 5 22 2 5 4 5 4 4" xfId="33194"/>
    <cellStyle name="Normal 5 22 2 5 4 5 5" xfId="33195"/>
    <cellStyle name="Normal 5 22 2 5 4 5 5 2" xfId="33196"/>
    <cellStyle name="Normal 5 22 2 5 4 5 6" xfId="33197"/>
    <cellStyle name="Normal 5 22 2 5 4 5 7" xfId="33198"/>
    <cellStyle name="Normal 5 22 2 5 4 5 8" xfId="33199"/>
    <cellStyle name="Normal 5 22 2 5 4 6" xfId="33200"/>
    <cellStyle name="Normal 5 22 2 5 4 6 2" xfId="33201"/>
    <cellStyle name="Normal 5 22 2 5 4 6 2 2" xfId="33202"/>
    <cellStyle name="Normal 5 22 2 5 4 6 2 2 2" xfId="33203"/>
    <cellStyle name="Normal 5 22 2 5 4 6 2 3" xfId="33204"/>
    <cellStyle name="Normal 5 22 2 5 4 6 2 4" xfId="33205"/>
    <cellStyle name="Normal 5 22 2 5 4 6 3" xfId="33206"/>
    <cellStyle name="Normal 5 22 2 5 4 6 3 2" xfId="33207"/>
    <cellStyle name="Normal 5 22 2 5 4 6 4" xfId="33208"/>
    <cellStyle name="Normal 5 22 2 5 4 6 5" xfId="33209"/>
    <cellStyle name="Normal 5 22 2 5 4 6 6" xfId="33210"/>
    <cellStyle name="Normal 5 22 2 5 4 7" xfId="33211"/>
    <cellStyle name="Normal 5 22 2 5 4 7 2" xfId="33212"/>
    <cellStyle name="Normal 5 22 2 5 4 7 2 2" xfId="33213"/>
    <cellStyle name="Normal 5 22 2 5 4 7 2 2 2" xfId="33214"/>
    <cellStyle name="Normal 5 22 2 5 4 7 2 3" xfId="33215"/>
    <cellStyle name="Normal 5 22 2 5 4 7 2 4" xfId="33216"/>
    <cellStyle name="Normal 5 22 2 5 4 7 3" xfId="33217"/>
    <cellStyle name="Normal 5 22 2 5 4 7 3 2" xfId="33218"/>
    <cellStyle name="Normal 5 22 2 5 4 7 4" xfId="33219"/>
    <cellStyle name="Normal 5 22 2 5 4 7 5" xfId="33220"/>
    <cellStyle name="Normal 5 22 2 5 4 7 6" xfId="33221"/>
    <cellStyle name="Normal 5 22 2 5 4 8" xfId="33222"/>
    <cellStyle name="Normal 5 22 2 5 4 8 2" xfId="33223"/>
    <cellStyle name="Normal 5 22 2 5 4 8 2 2" xfId="33224"/>
    <cellStyle name="Normal 5 22 2 5 4 8 3" xfId="33225"/>
    <cellStyle name="Normal 5 22 2 5 4 8 4" xfId="33226"/>
    <cellStyle name="Normal 5 22 2 5 4 8 5" xfId="33227"/>
    <cellStyle name="Normal 5 22 2 5 4 9" xfId="33228"/>
    <cellStyle name="Normal 5 22 2 5 4 9 2" xfId="33229"/>
    <cellStyle name="Normal 5 22 2 5 4 9 2 2" xfId="33230"/>
    <cellStyle name="Normal 5 22 2 5 4 9 3" xfId="33231"/>
    <cellStyle name="Normal 5 22 2 5 4 9 4" xfId="33232"/>
    <cellStyle name="Normal 5 22 2 5 5" xfId="33233"/>
    <cellStyle name="Normal 5 22 2 5 5 2" xfId="33234"/>
    <cellStyle name="Normal 5 22 2 5 5 2 2" xfId="33235"/>
    <cellStyle name="Normal 5 22 2 5 5 2 2 2" xfId="33236"/>
    <cellStyle name="Normal 5 22 2 5 5 2 2 2 2" xfId="33237"/>
    <cellStyle name="Normal 5 22 2 5 5 2 2 3" xfId="33238"/>
    <cellStyle name="Normal 5 22 2 5 5 2 2 4" xfId="33239"/>
    <cellStyle name="Normal 5 22 2 5 5 2 3" xfId="33240"/>
    <cellStyle name="Normal 5 22 2 5 5 2 3 2" xfId="33241"/>
    <cellStyle name="Normal 5 22 2 5 5 2 3 2 2" xfId="33242"/>
    <cellStyle name="Normal 5 22 2 5 5 2 3 3" xfId="33243"/>
    <cellStyle name="Normal 5 22 2 5 5 2 3 4" xfId="33244"/>
    <cellStyle name="Normal 5 22 2 5 5 2 4" xfId="33245"/>
    <cellStyle name="Normal 5 22 2 5 5 2 4 2" xfId="33246"/>
    <cellStyle name="Normal 5 22 2 5 5 2 5" xfId="33247"/>
    <cellStyle name="Normal 5 22 2 5 5 2 6" xfId="33248"/>
    <cellStyle name="Normal 5 22 2 5 5 2 7" xfId="33249"/>
    <cellStyle name="Normal 5 22 2 5 5 3" xfId="33250"/>
    <cellStyle name="Normal 5 22 2 5 5 3 2" xfId="33251"/>
    <cellStyle name="Normal 5 22 2 5 5 3 2 2" xfId="33252"/>
    <cellStyle name="Normal 5 22 2 5 5 3 3" xfId="33253"/>
    <cellStyle name="Normal 5 22 2 5 5 3 4" xfId="33254"/>
    <cellStyle name="Normal 5 22 2 5 5 4" xfId="33255"/>
    <cellStyle name="Normal 5 22 2 5 5 4 2" xfId="33256"/>
    <cellStyle name="Normal 5 22 2 5 5 4 2 2" xfId="33257"/>
    <cellStyle name="Normal 5 22 2 5 5 4 3" xfId="33258"/>
    <cellStyle name="Normal 5 22 2 5 5 4 4" xfId="33259"/>
    <cellStyle name="Normal 5 22 2 5 5 5" xfId="33260"/>
    <cellStyle name="Normal 5 22 2 5 5 5 2" xfId="33261"/>
    <cellStyle name="Normal 5 22 2 5 5 6" xfId="33262"/>
    <cellStyle name="Normal 5 22 2 5 5 7" xfId="33263"/>
    <cellStyle name="Normal 5 22 2 5 5 8" xfId="33264"/>
    <cellStyle name="Normal 5 22 2 5 6" xfId="33265"/>
    <cellStyle name="Normal 5 22 2 5 6 2" xfId="33266"/>
    <cellStyle name="Normal 5 22 2 5 6 2 2" xfId="33267"/>
    <cellStyle name="Normal 5 22 2 5 6 2 2 2" xfId="33268"/>
    <cellStyle name="Normal 5 22 2 5 6 2 2 2 2" xfId="33269"/>
    <cellStyle name="Normal 5 22 2 5 6 2 2 3" xfId="33270"/>
    <cellStyle name="Normal 5 22 2 5 6 2 2 4" xfId="33271"/>
    <cellStyle name="Normal 5 22 2 5 6 2 3" xfId="33272"/>
    <cellStyle name="Normal 5 22 2 5 6 2 3 2" xfId="33273"/>
    <cellStyle name="Normal 5 22 2 5 6 2 3 2 2" xfId="33274"/>
    <cellStyle name="Normal 5 22 2 5 6 2 3 3" xfId="33275"/>
    <cellStyle name="Normal 5 22 2 5 6 2 3 4" xfId="33276"/>
    <cellStyle name="Normal 5 22 2 5 6 2 4" xfId="33277"/>
    <cellStyle name="Normal 5 22 2 5 6 2 4 2" xfId="33278"/>
    <cellStyle name="Normal 5 22 2 5 6 2 5" xfId="33279"/>
    <cellStyle name="Normal 5 22 2 5 6 2 6" xfId="33280"/>
    <cellStyle name="Normal 5 22 2 5 6 2 7" xfId="33281"/>
    <cellStyle name="Normal 5 22 2 5 6 3" xfId="33282"/>
    <cellStyle name="Normal 5 22 2 5 6 3 2" xfId="33283"/>
    <cellStyle name="Normal 5 22 2 5 6 3 2 2" xfId="33284"/>
    <cellStyle name="Normal 5 22 2 5 6 3 3" xfId="33285"/>
    <cellStyle name="Normal 5 22 2 5 6 3 4" xfId="33286"/>
    <cellStyle name="Normal 5 22 2 5 6 4" xfId="33287"/>
    <cellStyle name="Normal 5 22 2 5 6 4 2" xfId="33288"/>
    <cellStyle name="Normal 5 22 2 5 6 4 2 2" xfId="33289"/>
    <cellStyle name="Normal 5 22 2 5 6 4 3" xfId="33290"/>
    <cellStyle name="Normal 5 22 2 5 6 4 4" xfId="33291"/>
    <cellStyle name="Normal 5 22 2 5 6 5" xfId="33292"/>
    <cellStyle name="Normal 5 22 2 5 6 5 2" xfId="33293"/>
    <cellStyle name="Normal 5 22 2 5 6 6" xfId="33294"/>
    <cellStyle name="Normal 5 22 2 5 6 7" xfId="33295"/>
    <cellStyle name="Normal 5 22 2 5 6 8" xfId="33296"/>
    <cellStyle name="Normal 5 22 2 5 7" xfId="33297"/>
    <cellStyle name="Normal 5 22 2 5 7 2" xfId="33298"/>
    <cellStyle name="Normal 5 22 2 5 7 2 2" xfId="33299"/>
    <cellStyle name="Normal 5 22 2 5 7 2 2 2" xfId="33300"/>
    <cellStyle name="Normal 5 22 2 5 7 2 2 2 2" xfId="33301"/>
    <cellStyle name="Normal 5 22 2 5 7 2 2 3" xfId="33302"/>
    <cellStyle name="Normal 5 22 2 5 7 2 2 4" xfId="33303"/>
    <cellStyle name="Normal 5 22 2 5 7 2 3" xfId="33304"/>
    <cellStyle name="Normal 5 22 2 5 7 2 3 2" xfId="33305"/>
    <cellStyle name="Normal 5 22 2 5 7 2 4" xfId="33306"/>
    <cellStyle name="Normal 5 22 2 5 7 2 5" xfId="33307"/>
    <cellStyle name="Normal 5 22 2 5 7 2 6" xfId="33308"/>
    <cellStyle name="Normal 5 22 2 5 7 3" xfId="33309"/>
    <cellStyle name="Normal 5 22 2 5 7 3 2" xfId="33310"/>
    <cellStyle name="Normal 5 22 2 5 7 3 2 2" xfId="33311"/>
    <cellStyle name="Normal 5 22 2 5 7 3 3" xfId="33312"/>
    <cellStyle name="Normal 5 22 2 5 7 3 4" xfId="33313"/>
    <cellStyle name="Normal 5 22 2 5 7 4" xfId="33314"/>
    <cellStyle name="Normal 5 22 2 5 7 4 2" xfId="33315"/>
    <cellStyle name="Normal 5 22 2 5 7 4 2 2" xfId="33316"/>
    <cellStyle name="Normal 5 22 2 5 7 4 3" xfId="33317"/>
    <cellStyle name="Normal 5 22 2 5 7 4 4" xfId="33318"/>
    <cellStyle name="Normal 5 22 2 5 7 5" xfId="33319"/>
    <cellStyle name="Normal 5 22 2 5 7 5 2" xfId="33320"/>
    <cellStyle name="Normal 5 22 2 5 7 6" xfId="33321"/>
    <cellStyle name="Normal 5 22 2 5 7 7" xfId="33322"/>
    <cellStyle name="Normal 5 22 2 5 7 8" xfId="33323"/>
    <cellStyle name="Normal 5 22 2 5 8" xfId="33324"/>
    <cellStyle name="Normal 5 22 2 5 8 2" xfId="33325"/>
    <cellStyle name="Normal 5 22 2 5 8 2 2" xfId="33326"/>
    <cellStyle name="Normal 5 22 2 5 8 2 2 2" xfId="33327"/>
    <cellStyle name="Normal 5 22 2 5 8 2 2 2 2" xfId="33328"/>
    <cellStyle name="Normal 5 22 2 5 8 2 2 3" xfId="33329"/>
    <cellStyle name="Normal 5 22 2 5 8 2 2 4" xfId="33330"/>
    <cellStyle name="Normal 5 22 2 5 8 2 3" xfId="33331"/>
    <cellStyle name="Normal 5 22 2 5 8 2 3 2" xfId="33332"/>
    <cellStyle name="Normal 5 22 2 5 8 2 4" xfId="33333"/>
    <cellStyle name="Normal 5 22 2 5 8 2 5" xfId="33334"/>
    <cellStyle name="Normal 5 22 2 5 8 2 6" xfId="33335"/>
    <cellStyle name="Normal 5 22 2 5 8 3" xfId="33336"/>
    <cellStyle name="Normal 5 22 2 5 8 3 2" xfId="33337"/>
    <cellStyle name="Normal 5 22 2 5 8 3 2 2" xfId="33338"/>
    <cellStyle name="Normal 5 22 2 5 8 3 3" xfId="33339"/>
    <cellStyle name="Normal 5 22 2 5 8 3 4" xfId="33340"/>
    <cellStyle name="Normal 5 22 2 5 8 4" xfId="33341"/>
    <cellStyle name="Normal 5 22 2 5 8 4 2" xfId="33342"/>
    <cellStyle name="Normal 5 22 2 5 8 4 2 2" xfId="33343"/>
    <cellStyle name="Normal 5 22 2 5 8 4 3" xfId="33344"/>
    <cellStyle name="Normal 5 22 2 5 8 4 4" xfId="33345"/>
    <cellStyle name="Normal 5 22 2 5 8 5" xfId="33346"/>
    <cellStyle name="Normal 5 22 2 5 8 5 2" xfId="33347"/>
    <cellStyle name="Normal 5 22 2 5 8 6" xfId="33348"/>
    <cellStyle name="Normal 5 22 2 5 8 7" xfId="33349"/>
    <cellStyle name="Normal 5 22 2 5 8 8" xfId="33350"/>
    <cellStyle name="Normal 5 22 2 5 9" xfId="33351"/>
    <cellStyle name="Normal 5 22 2 5 9 2" xfId="33352"/>
    <cellStyle name="Normal 5 22 2 5 9 2 2" xfId="33353"/>
    <cellStyle name="Normal 5 22 2 5 9 2 2 2" xfId="33354"/>
    <cellStyle name="Normal 5 22 2 5 9 2 3" xfId="33355"/>
    <cellStyle name="Normal 5 22 2 5 9 2 4" xfId="33356"/>
    <cellStyle name="Normal 5 22 2 5 9 3" xfId="33357"/>
    <cellStyle name="Normal 5 22 2 5 9 3 2" xfId="33358"/>
    <cellStyle name="Normal 5 22 2 5 9 4" xfId="33359"/>
    <cellStyle name="Normal 5 22 2 5 9 5" xfId="33360"/>
    <cellStyle name="Normal 5 22 2 5 9 6" xfId="33361"/>
    <cellStyle name="Normal 5 22 2 6" xfId="33362"/>
    <cellStyle name="Normal 5 22 2 6 10" xfId="33363"/>
    <cellStyle name="Normal 5 22 2 6 10 2" xfId="33364"/>
    <cellStyle name="Normal 5 22 2 6 10 2 2" xfId="33365"/>
    <cellStyle name="Normal 5 22 2 6 10 3" xfId="33366"/>
    <cellStyle name="Normal 5 22 2 6 10 4" xfId="33367"/>
    <cellStyle name="Normal 5 22 2 6 11" xfId="33368"/>
    <cellStyle name="Normal 5 22 2 6 11 2" xfId="33369"/>
    <cellStyle name="Normal 5 22 2 6 12" xfId="33370"/>
    <cellStyle name="Normal 5 22 2 6 13" xfId="33371"/>
    <cellStyle name="Normal 5 22 2 6 14" xfId="33372"/>
    <cellStyle name="Normal 5 22 2 6 2" xfId="33373"/>
    <cellStyle name="Normal 5 22 2 6 2 10" xfId="33374"/>
    <cellStyle name="Normal 5 22 2 6 2 2" xfId="33375"/>
    <cellStyle name="Normal 5 22 2 6 2 2 2" xfId="33376"/>
    <cellStyle name="Normal 5 22 2 6 2 2 2 2" xfId="33377"/>
    <cellStyle name="Normal 5 22 2 6 2 2 2 2 2" xfId="33378"/>
    <cellStyle name="Normal 5 22 2 6 2 2 2 3" xfId="33379"/>
    <cellStyle name="Normal 5 22 2 6 2 2 2 4" xfId="33380"/>
    <cellStyle name="Normal 5 22 2 6 2 2 3" xfId="33381"/>
    <cellStyle name="Normal 5 22 2 6 2 2 3 2" xfId="33382"/>
    <cellStyle name="Normal 5 22 2 6 2 2 3 2 2" xfId="33383"/>
    <cellStyle name="Normal 5 22 2 6 2 2 3 3" xfId="33384"/>
    <cellStyle name="Normal 5 22 2 6 2 2 3 4" xfId="33385"/>
    <cellStyle name="Normal 5 22 2 6 2 2 4" xfId="33386"/>
    <cellStyle name="Normal 5 22 2 6 2 2 4 2" xfId="33387"/>
    <cellStyle name="Normal 5 22 2 6 2 2 5" xfId="33388"/>
    <cellStyle name="Normal 5 22 2 6 2 2 6" xfId="33389"/>
    <cellStyle name="Normal 5 22 2 6 2 2 7" xfId="33390"/>
    <cellStyle name="Normal 5 22 2 6 2 3" xfId="33391"/>
    <cellStyle name="Normal 5 22 2 6 2 3 2" xfId="33392"/>
    <cellStyle name="Normal 5 22 2 6 2 3 2 2" xfId="33393"/>
    <cellStyle name="Normal 5 22 2 6 2 3 3" xfId="33394"/>
    <cellStyle name="Normal 5 22 2 6 2 3 4" xfId="33395"/>
    <cellStyle name="Normal 5 22 2 6 2 4" xfId="33396"/>
    <cellStyle name="Normal 5 22 2 6 2 4 2" xfId="33397"/>
    <cellStyle name="Normal 5 22 2 6 2 4 2 2" xfId="33398"/>
    <cellStyle name="Normal 5 22 2 6 2 4 3" xfId="33399"/>
    <cellStyle name="Normal 5 22 2 6 2 4 4" xfId="33400"/>
    <cellStyle name="Normal 5 22 2 6 2 5" xfId="33401"/>
    <cellStyle name="Normal 5 22 2 6 2 5 2" xfId="33402"/>
    <cellStyle name="Normal 5 22 2 6 2 5 2 2" xfId="33403"/>
    <cellStyle name="Normal 5 22 2 6 2 5 3" xfId="33404"/>
    <cellStyle name="Normal 5 22 2 6 2 5 4" xfId="33405"/>
    <cellStyle name="Normal 5 22 2 6 2 6" xfId="33406"/>
    <cellStyle name="Normal 5 22 2 6 2 6 2" xfId="33407"/>
    <cellStyle name="Normal 5 22 2 6 2 6 2 2" xfId="33408"/>
    <cellStyle name="Normal 5 22 2 6 2 6 3" xfId="33409"/>
    <cellStyle name="Normal 5 22 2 6 2 6 4" xfId="33410"/>
    <cellStyle name="Normal 5 22 2 6 2 7" xfId="33411"/>
    <cellStyle name="Normal 5 22 2 6 2 7 2" xfId="33412"/>
    <cellStyle name="Normal 5 22 2 6 2 8" xfId="33413"/>
    <cellStyle name="Normal 5 22 2 6 2 9" xfId="33414"/>
    <cellStyle name="Normal 5 22 2 6 3" xfId="33415"/>
    <cellStyle name="Normal 5 22 2 6 3 2" xfId="33416"/>
    <cellStyle name="Normal 5 22 2 6 3 2 2" xfId="33417"/>
    <cellStyle name="Normal 5 22 2 6 3 2 2 2" xfId="33418"/>
    <cellStyle name="Normal 5 22 2 6 3 2 2 2 2" xfId="33419"/>
    <cellStyle name="Normal 5 22 2 6 3 2 2 3" xfId="33420"/>
    <cellStyle name="Normal 5 22 2 6 3 2 2 4" xfId="33421"/>
    <cellStyle name="Normal 5 22 2 6 3 2 3" xfId="33422"/>
    <cellStyle name="Normal 5 22 2 6 3 2 3 2" xfId="33423"/>
    <cellStyle name="Normal 5 22 2 6 3 2 3 2 2" xfId="33424"/>
    <cellStyle name="Normal 5 22 2 6 3 2 3 3" xfId="33425"/>
    <cellStyle name="Normal 5 22 2 6 3 2 3 4" xfId="33426"/>
    <cellStyle name="Normal 5 22 2 6 3 2 4" xfId="33427"/>
    <cellStyle name="Normal 5 22 2 6 3 2 4 2" xfId="33428"/>
    <cellStyle name="Normal 5 22 2 6 3 2 5" xfId="33429"/>
    <cellStyle name="Normal 5 22 2 6 3 2 6" xfId="33430"/>
    <cellStyle name="Normal 5 22 2 6 3 2 7" xfId="33431"/>
    <cellStyle name="Normal 5 22 2 6 3 3" xfId="33432"/>
    <cellStyle name="Normal 5 22 2 6 3 3 2" xfId="33433"/>
    <cellStyle name="Normal 5 22 2 6 3 3 2 2" xfId="33434"/>
    <cellStyle name="Normal 5 22 2 6 3 3 3" xfId="33435"/>
    <cellStyle name="Normal 5 22 2 6 3 3 4" xfId="33436"/>
    <cellStyle name="Normal 5 22 2 6 3 4" xfId="33437"/>
    <cellStyle name="Normal 5 22 2 6 3 4 2" xfId="33438"/>
    <cellStyle name="Normal 5 22 2 6 3 4 2 2" xfId="33439"/>
    <cellStyle name="Normal 5 22 2 6 3 4 3" xfId="33440"/>
    <cellStyle name="Normal 5 22 2 6 3 4 4" xfId="33441"/>
    <cellStyle name="Normal 5 22 2 6 3 5" xfId="33442"/>
    <cellStyle name="Normal 5 22 2 6 3 5 2" xfId="33443"/>
    <cellStyle name="Normal 5 22 2 6 3 6" xfId="33444"/>
    <cellStyle name="Normal 5 22 2 6 3 7" xfId="33445"/>
    <cellStyle name="Normal 5 22 2 6 3 8" xfId="33446"/>
    <cellStyle name="Normal 5 22 2 6 4" xfId="33447"/>
    <cellStyle name="Normal 5 22 2 6 4 2" xfId="33448"/>
    <cellStyle name="Normal 5 22 2 6 4 2 2" xfId="33449"/>
    <cellStyle name="Normal 5 22 2 6 4 2 2 2" xfId="33450"/>
    <cellStyle name="Normal 5 22 2 6 4 2 2 2 2" xfId="33451"/>
    <cellStyle name="Normal 5 22 2 6 4 2 2 3" xfId="33452"/>
    <cellStyle name="Normal 5 22 2 6 4 2 2 4" xfId="33453"/>
    <cellStyle name="Normal 5 22 2 6 4 2 3" xfId="33454"/>
    <cellStyle name="Normal 5 22 2 6 4 2 3 2" xfId="33455"/>
    <cellStyle name="Normal 5 22 2 6 4 2 3 2 2" xfId="33456"/>
    <cellStyle name="Normal 5 22 2 6 4 2 3 3" xfId="33457"/>
    <cellStyle name="Normal 5 22 2 6 4 2 3 4" xfId="33458"/>
    <cellStyle name="Normal 5 22 2 6 4 2 4" xfId="33459"/>
    <cellStyle name="Normal 5 22 2 6 4 2 4 2" xfId="33460"/>
    <cellStyle name="Normal 5 22 2 6 4 2 5" xfId="33461"/>
    <cellStyle name="Normal 5 22 2 6 4 2 6" xfId="33462"/>
    <cellStyle name="Normal 5 22 2 6 4 2 7" xfId="33463"/>
    <cellStyle name="Normal 5 22 2 6 4 3" xfId="33464"/>
    <cellStyle name="Normal 5 22 2 6 4 3 2" xfId="33465"/>
    <cellStyle name="Normal 5 22 2 6 4 3 2 2" xfId="33466"/>
    <cellStyle name="Normal 5 22 2 6 4 3 3" xfId="33467"/>
    <cellStyle name="Normal 5 22 2 6 4 3 4" xfId="33468"/>
    <cellStyle name="Normal 5 22 2 6 4 4" xfId="33469"/>
    <cellStyle name="Normal 5 22 2 6 4 4 2" xfId="33470"/>
    <cellStyle name="Normal 5 22 2 6 4 4 2 2" xfId="33471"/>
    <cellStyle name="Normal 5 22 2 6 4 4 3" xfId="33472"/>
    <cellStyle name="Normal 5 22 2 6 4 4 4" xfId="33473"/>
    <cellStyle name="Normal 5 22 2 6 4 5" xfId="33474"/>
    <cellStyle name="Normal 5 22 2 6 4 5 2" xfId="33475"/>
    <cellStyle name="Normal 5 22 2 6 4 6" xfId="33476"/>
    <cellStyle name="Normal 5 22 2 6 4 7" xfId="33477"/>
    <cellStyle name="Normal 5 22 2 6 4 8" xfId="33478"/>
    <cellStyle name="Normal 5 22 2 6 5" xfId="33479"/>
    <cellStyle name="Normal 5 22 2 6 5 2" xfId="33480"/>
    <cellStyle name="Normal 5 22 2 6 5 2 2" xfId="33481"/>
    <cellStyle name="Normal 5 22 2 6 5 2 2 2" xfId="33482"/>
    <cellStyle name="Normal 5 22 2 6 5 2 2 2 2" xfId="33483"/>
    <cellStyle name="Normal 5 22 2 6 5 2 2 3" xfId="33484"/>
    <cellStyle name="Normal 5 22 2 6 5 2 2 4" xfId="33485"/>
    <cellStyle name="Normal 5 22 2 6 5 2 3" xfId="33486"/>
    <cellStyle name="Normal 5 22 2 6 5 2 3 2" xfId="33487"/>
    <cellStyle name="Normal 5 22 2 6 5 2 4" xfId="33488"/>
    <cellStyle name="Normal 5 22 2 6 5 2 5" xfId="33489"/>
    <cellStyle name="Normal 5 22 2 6 5 2 6" xfId="33490"/>
    <cellStyle name="Normal 5 22 2 6 5 3" xfId="33491"/>
    <cellStyle name="Normal 5 22 2 6 5 3 2" xfId="33492"/>
    <cellStyle name="Normal 5 22 2 6 5 3 2 2" xfId="33493"/>
    <cellStyle name="Normal 5 22 2 6 5 3 3" xfId="33494"/>
    <cellStyle name="Normal 5 22 2 6 5 3 4" xfId="33495"/>
    <cellStyle name="Normal 5 22 2 6 5 4" xfId="33496"/>
    <cellStyle name="Normal 5 22 2 6 5 4 2" xfId="33497"/>
    <cellStyle name="Normal 5 22 2 6 5 4 2 2" xfId="33498"/>
    <cellStyle name="Normal 5 22 2 6 5 4 3" xfId="33499"/>
    <cellStyle name="Normal 5 22 2 6 5 4 4" xfId="33500"/>
    <cellStyle name="Normal 5 22 2 6 5 5" xfId="33501"/>
    <cellStyle name="Normal 5 22 2 6 5 5 2" xfId="33502"/>
    <cellStyle name="Normal 5 22 2 6 5 6" xfId="33503"/>
    <cellStyle name="Normal 5 22 2 6 5 7" xfId="33504"/>
    <cellStyle name="Normal 5 22 2 6 5 8" xfId="33505"/>
    <cellStyle name="Normal 5 22 2 6 6" xfId="33506"/>
    <cellStyle name="Normal 5 22 2 6 6 2" xfId="33507"/>
    <cellStyle name="Normal 5 22 2 6 6 2 2" xfId="33508"/>
    <cellStyle name="Normal 5 22 2 6 6 2 2 2" xfId="33509"/>
    <cellStyle name="Normal 5 22 2 6 6 2 2 2 2" xfId="33510"/>
    <cellStyle name="Normal 5 22 2 6 6 2 2 3" xfId="33511"/>
    <cellStyle name="Normal 5 22 2 6 6 2 2 4" xfId="33512"/>
    <cellStyle name="Normal 5 22 2 6 6 2 3" xfId="33513"/>
    <cellStyle name="Normal 5 22 2 6 6 2 3 2" xfId="33514"/>
    <cellStyle name="Normal 5 22 2 6 6 2 4" xfId="33515"/>
    <cellStyle name="Normal 5 22 2 6 6 2 5" xfId="33516"/>
    <cellStyle name="Normal 5 22 2 6 6 2 6" xfId="33517"/>
    <cellStyle name="Normal 5 22 2 6 6 3" xfId="33518"/>
    <cellStyle name="Normal 5 22 2 6 6 3 2" xfId="33519"/>
    <cellStyle name="Normal 5 22 2 6 6 3 2 2" xfId="33520"/>
    <cellStyle name="Normal 5 22 2 6 6 3 3" xfId="33521"/>
    <cellStyle name="Normal 5 22 2 6 6 3 4" xfId="33522"/>
    <cellStyle name="Normal 5 22 2 6 6 4" xfId="33523"/>
    <cellStyle name="Normal 5 22 2 6 6 4 2" xfId="33524"/>
    <cellStyle name="Normal 5 22 2 6 6 4 2 2" xfId="33525"/>
    <cellStyle name="Normal 5 22 2 6 6 4 3" xfId="33526"/>
    <cellStyle name="Normal 5 22 2 6 6 4 4" xfId="33527"/>
    <cellStyle name="Normal 5 22 2 6 6 5" xfId="33528"/>
    <cellStyle name="Normal 5 22 2 6 6 5 2" xfId="33529"/>
    <cellStyle name="Normal 5 22 2 6 6 6" xfId="33530"/>
    <cellStyle name="Normal 5 22 2 6 6 7" xfId="33531"/>
    <cellStyle name="Normal 5 22 2 6 6 8" xfId="33532"/>
    <cellStyle name="Normal 5 22 2 6 7" xfId="33533"/>
    <cellStyle name="Normal 5 22 2 6 7 2" xfId="33534"/>
    <cellStyle name="Normal 5 22 2 6 7 2 2" xfId="33535"/>
    <cellStyle name="Normal 5 22 2 6 7 2 2 2" xfId="33536"/>
    <cellStyle name="Normal 5 22 2 6 7 2 3" xfId="33537"/>
    <cellStyle name="Normal 5 22 2 6 7 2 4" xfId="33538"/>
    <cellStyle name="Normal 5 22 2 6 7 3" xfId="33539"/>
    <cellStyle name="Normal 5 22 2 6 7 3 2" xfId="33540"/>
    <cellStyle name="Normal 5 22 2 6 7 4" xfId="33541"/>
    <cellStyle name="Normal 5 22 2 6 7 5" xfId="33542"/>
    <cellStyle name="Normal 5 22 2 6 7 6" xfId="33543"/>
    <cellStyle name="Normal 5 22 2 6 8" xfId="33544"/>
    <cellStyle name="Normal 5 22 2 6 8 2" xfId="33545"/>
    <cellStyle name="Normal 5 22 2 6 8 2 2" xfId="33546"/>
    <cellStyle name="Normal 5 22 2 6 8 2 2 2" xfId="33547"/>
    <cellStyle name="Normal 5 22 2 6 8 2 3" xfId="33548"/>
    <cellStyle name="Normal 5 22 2 6 8 2 4" xfId="33549"/>
    <cellStyle name="Normal 5 22 2 6 8 3" xfId="33550"/>
    <cellStyle name="Normal 5 22 2 6 8 3 2" xfId="33551"/>
    <cellStyle name="Normal 5 22 2 6 8 4" xfId="33552"/>
    <cellStyle name="Normal 5 22 2 6 8 5" xfId="33553"/>
    <cellStyle name="Normal 5 22 2 6 8 6" xfId="33554"/>
    <cellStyle name="Normal 5 22 2 6 9" xfId="33555"/>
    <cellStyle name="Normal 5 22 2 6 9 2" xfId="33556"/>
    <cellStyle name="Normal 5 22 2 6 9 2 2" xfId="33557"/>
    <cellStyle name="Normal 5 22 2 6 9 3" xfId="33558"/>
    <cellStyle name="Normal 5 22 2 6 9 4" xfId="33559"/>
    <cellStyle name="Normal 5 22 2 6 9 5" xfId="33560"/>
    <cellStyle name="Normal 5 22 2 7" xfId="33561"/>
    <cellStyle name="Normal 5 22 2 7 10" xfId="33562"/>
    <cellStyle name="Normal 5 22 2 7 10 2" xfId="33563"/>
    <cellStyle name="Normal 5 22 2 7 10 2 2" xfId="33564"/>
    <cellStyle name="Normal 5 22 2 7 10 3" xfId="33565"/>
    <cellStyle name="Normal 5 22 2 7 10 4" xfId="33566"/>
    <cellStyle name="Normal 5 22 2 7 11" xfId="33567"/>
    <cellStyle name="Normal 5 22 2 7 11 2" xfId="33568"/>
    <cellStyle name="Normal 5 22 2 7 12" xfId="33569"/>
    <cellStyle name="Normal 5 22 2 7 13" xfId="33570"/>
    <cellStyle name="Normal 5 22 2 7 14" xfId="33571"/>
    <cellStyle name="Normal 5 22 2 7 2" xfId="33572"/>
    <cellStyle name="Normal 5 22 2 7 2 10" xfId="33573"/>
    <cellStyle name="Normal 5 22 2 7 2 2" xfId="33574"/>
    <cellStyle name="Normal 5 22 2 7 2 2 2" xfId="33575"/>
    <cellStyle name="Normal 5 22 2 7 2 2 2 2" xfId="33576"/>
    <cellStyle name="Normal 5 22 2 7 2 2 2 2 2" xfId="33577"/>
    <cellStyle name="Normal 5 22 2 7 2 2 2 3" xfId="33578"/>
    <cellStyle name="Normal 5 22 2 7 2 2 2 4" xfId="33579"/>
    <cellStyle name="Normal 5 22 2 7 2 2 3" xfId="33580"/>
    <cellStyle name="Normal 5 22 2 7 2 2 3 2" xfId="33581"/>
    <cellStyle name="Normal 5 22 2 7 2 2 3 2 2" xfId="33582"/>
    <cellStyle name="Normal 5 22 2 7 2 2 3 3" xfId="33583"/>
    <cellStyle name="Normal 5 22 2 7 2 2 3 4" xfId="33584"/>
    <cellStyle name="Normal 5 22 2 7 2 2 4" xfId="33585"/>
    <cellStyle name="Normal 5 22 2 7 2 2 4 2" xfId="33586"/>
    <cellStyle name="Normal 5 22 2 7 2 2 5" xfId="33587"/>
    <cellStyle name="Normal 5 22 2 7 2 2 6" xfId="33588"/>
    <cellStyle name="Normal 5 22 2 7 2 2 7" xfId="33589"/>
    <cellStyle name="Normal 5 22 2 7 2 3" xfId="33590"/>
    <cellStyle name="Normal 5 22 2 7 2 3 2" xfId="33591"/>
    <cellStyle name="Normal 5 22 2 7 2 3 2 2" xfId="33592"/>
    <cellStyle name="Normal 5 22 2 7 2 3 3" xfId="33593"/>
    <cellStyle name="Normal 5 22 2 7 2 3 4" xfId="33594"/>
    <cellStyle name="Normal 5 22 2 7 2 4" xfId="33595"/>
    <cellStyle name="Normal 5 22 2 7 2 4 2" xfId="33596"/>
    <cellStyle name="Normal 5 22 2 7 2 4 2 2" xfId="33597"/>
    <cellStyle name="Normal 5 22 2 7 2 4 3" xfId="33598"/>
    <cellStyle name="Normal 5 22 2 7 2 4 4" xfId="33599"/>
    <cellStyle name="Normal 5 22 2 7 2 5" xfId="33600"/>
    <cellStyle name="Normal 5 22 2 7 2 5 2" xfId="33601"/>
    <cellStyle name="Normal 5 22 2 7 2 5 2 2" xfId="33602"/>
    <cellStyle name="Normal 5 22 2 7 2 5 3" xfId="33603"/>
    <cellStyle name="Normal 5 22 2 7 2 5 4" xfId="33604"/>
    <cellStyle name="Normal 5 22 2 7 2 6" xfId="33605"/>
    <cellStyle name="Normal 5 22 2 7 2 6 2" xfId="33606"/>
    <cellStyle name="Normal 5 22 2 7 2 6 2 2" xfId="33607"/>
    <cellStyle name="Normal 5 22 2 7 2 6 3" xfId="33608"/>
    <cellStyle name="Normal 5 22 2 7 2 6 4" xfId="33609"/>
    <cellStyle name="Normal 5 22 2 7 2 7" xfId="33610"/>
    <cellStyle name="Normal 5 22 2 7 2 7 2" xfId="33611"/>
    <cellStyle name="Normal 5 22 2 7 2 8" xfId="33612"/>
    <cellStyle name="Normal 5 22 2 7 2 9" xfId="33613"/>
    <cellStyle name="Normal 5 22 2 7 3" xfId="33614"/>
    <cellStyle name="Normal 5 22 2 7 3 2" xfId="33615"/>
    <cellStyle name="Normal 5 22 2 7 3 2 2" xfId="33616"/>
    <cellStyle name="Normal 5 22 2 7 3 2 2 2" xfId="33617"/>
    <cellStyle name="Normal 5 22 2 7 3 2 2 2 2" xfId="33618"/>
    <cellStyle name="Normal 5 22 2 7 3 2 2 3" xfId="33619"/>
    <cellStyle name="Normal 5 22 2 7 3 2 2 4" xfId="33620"/>
    <cellStyle name="Normal 5 22 2 7 3 2 3" xfId="33621"/>
    <cellStyle name="Normal 5 22 2 7 3 2 3 2" xfId="33622"/>
    <cellStyle name="Normal 5 22 2 7 3 2 3 2 2" xfId="33623"/>
    <cellStyle name="Normal 5 22 2 7 3 2 3 3" xfId="33624"/>
    <cellStyle name="Normal 5 22 2 7 3 2 3 4" xfId="33625"/>
    <cellStyle name="Normal 5 22 2 7 3 2 4" xfId="33626"/>
    <cellStyle name="Normal 5 22 2 7 3 2 4 2" xfId="33627"/>
    <cellStyle name="Normal 5 22 2 7 3 2 5" xfId="33628"/>
    <cellStyle name="Normal 5 22 2 7 3 2 6" xfId="33629"/>
    <cellStyle name="Normal 5 22 2 7 3 2 7" xfId="33630"/>
    <cellStyle name="Normal 5 22 2 7 3 3" xfId="33631"/>
    <cellStyle name="Normal 5 22 2 7 3 3 2" xfId="33632"/>
    <cellStyle name="Normal 5 22 2 7 3 3 2 2" xfId="33633"/>
    <cellStyle name="Normal 5 22 2 7 3 3 3" xfId="33634"/>
    <cellStyle name="Normal 5 22 2 7 3 3 4" xfId="33635"/>
    <cellStyle name="Normal 5 22 2 7 3 4" xfId="33636"/>
    <cellStyle name="Normal 5 22 2 7 3 4 2" xfId="33637"/>
    <cellStyle name="Normal 5 22 2 7 3 4 2 2" xfId="33638"/>
    <cellStyle name="Normal 5 22 2 7 3 4 3" xfId="33639"/>
    <cellStyle name="Normal 5 22 2 7 3 4 4" xfId="33640"/>
    <cellStyle name="Normal 5 22 2 7 3 5" xfId="33641"/>
    <cellStyle name="Normal 5 22 2 7 3 5 2" xfId="33642"/>
    <cellStyle name="Normal 5 22 2 7 3 6" xfId="33643"/>
    <cellStyle name="Normal 5 22 2 7 3 7" xfId="33644"/>
    <cellStyle name="Normal 5 22 2 7 3 8" xfId="33645"/>
    <cellStyle name="Normal 5 22 2 7 4" xfId="33646"/>
    <cellStyle name="Normal 5 22 2 7 4 2" xfId="33647"/>
    <cellStyle name="Normal 5 22 2 7 4 2 2" xfId="33648"/>
    <cellStyle name="Normal 5 22 2 7 4 2 2 2" xfId="33649"/>
    <cellStyle name="Normal 5 22 2 7 4 2 2 2 2" xfId="33650"/>
    <cellStyle name="Normal 5 22 2 7 4 2 2 3" xfId="33651"/>
    <cellStyle name="Normal 5 22 2 7 4 2 2 4" xfId="33652"/>
    <cellStyle name="Normal 5 22 2 7 4 2 3" xfId="33653"/>
    <cellStyle name="Normal 5 22 2 7 4 2 3 2" xfId="33654"/>
    <cellStyle name="Normal 5 22 2 7 4 2 3 2 2" xfId="33655"/>
    <cellStyle name="Normal 5 22 2 7 4 2 3 3" xfId="33656"/>
    <cellStyle name="Normal 5 22 2 7 4 2 3 4" xfId="33657"/>
    <cellStyle name="Normal 5 22 2 7 4 2 4" xfId="33658"/>
    <cellStyle name="Normal 5 22 2 7 4 2 4 2" xfId="33659"/>
    <cellStyle name="Normal 5 22 2 7 4 2 5" xfId="33660"/>
    <cellStyle name="Normal 5 22 2 7 4 2 6" xfId="33661"/>
    <cellStyle name="Normal 5 22 2 7 4 2 7" xfId="33662"/>
    <cellStyle name="Normal 5 22 2 7 4 3" xfId="33663"/>
    <cellStyle name="Normal 5 22 2 7 4 3 2" xfId="33664"/>
    <cellStyle name="Normal 5 22 2 7 4 3 2 2" xfId="33665"/>
    <cellStyle name="Normal 5 22 2 7 4 3 3" xfId="33666"/>
    <cellStyle name="Normal 5 22 2 7 4 3 4" xfId="33667"/>
    <cellStyle name="Normal 5 22 2 7 4 4" xfId="33668"/>
    <cellStyle name="Normal 5 22 2 7 4 4 2" xfId="33669"/>
    <cellStyle name="Normal 5 22 2 7 4 4 2 2" xfId="33670"/>
    <cellStyle name="Normal 5 22 2 7 4 4 3" xfId="33671"/>
    <cellStyle name="Normal 5 22 2 7 4 4 4" xfId="33672"/>
    <cellStyle name="Normal 5 22 2 7 4 5" xfId="33673"/>
    <cellStyle name="Normal 5 22 2 7 4 5 2" xfId="33674"/>
    <cellStyle name="Normal 5 22 2 7 4 6" xfId="33675"/>
    <cellStyle name="Normal 5 22 2 7 4 7" xfId="33676"/>
    <cellStyle name="Normal 5 22 2 7 4 8" xfId="33677"/>
    <cellStyle name="Normal 5 22 2 7 5" xfId="33678"/>
    <cellStyle name="Normal 5 22 2 7 5 2" xfId="33679"/>
    <cellStyle name="Normal 5 22 2 7 5 2 2" xfId="33680"/>
    <cellStyle name="Normal 5 22 2 7 5 2 2 2" xfId="33681"/>
    <cellStyle name="Normal 5 22 2 7 5 2 2 2 2" xfId="33682"/>
    <cellStyle name="Normal 5 22 2 7 5 2 2 3" xfId="33683"/>
    <cellStyle name="Normal 5 22 2 7 5 2 2 4" xfId="33684"/>
    <cellStyle name="Normal 5 22 2 7 5 2 3" xfId="33685"/>
    <cellStyle name="Normal 5 22 2 7 5 2 3 2" xfId="33686"/>
    <cellStyle name="Normal 5 22 2 7 5 2 4" xfId="33687"/>
    <cellStyle name="Normal 5 22 2 7 5 2 5" xfId="33688"/>
    <cellStyle name="Normal 5 22 2 7 5 2 6" xfId="33689"/>
    <cellStyle name="Normal 5 22 2 7 5 3" xfId="33690"/>
    <cellStyle name="Normal 5 22 2 7 5 3 2" xfId="33691"/>
    <cellStyle name="Normal 5 22 2 7 5 3 2 2" xfId="33692"/>
    <cellStyle name="Normal 5 22 2 7 5 3 3" xfId="33693"/>
    <cellStyle name="Normal 5 22 2 7 5 3 4" xfId="33694"/>
    <cellStyle name="Normal 5 22 2 7 5 4" xfId="33695"/>
    <cellStyle name="Normal 5 22 2 7 5 4 2" xfId="33696"/>
    <cellStyle name="Normal 5 22 2 7 5 4 2 2" xfId="33697"/>
    <cellStyle name="Normal 5 22 2 7 5 4 3" xfId="33698"/>
    <cellStyle name="Normal 5 22 2 7 5 4 4" xfId="33699"/>
    <cellStyle name="Normal 5 22 2 7 5 5" xfId="33700"/>
    <cellStyle name="Normal 5 22 2 7 5 5 2" xfId="33701"/>
    <cellStyle name="Normal 5 22 2 7 5 6" xfId="33702"/>
    <cellStyle name="Normal 5 22 2 7 5 7" xfId="33703"/>
    <cellStyle name="Normal 5 22 2 7 5 8" xfId="33704"/>
    <cellStyle name="Normal 5 22 2 7 6" xfId="33705"/>
    <cellStyle name="Normal 5 22 2 7 6 2" xfId="33706"/>
    <cellStyle name="Normal 5 22 2 7 6 2 2" xfId="33707"/>
    <cellStyle name="Normal 5 22 2 7 6 2 2 2" xfId="33708"/>
    <cellStyle name="Normal 5 22 2 7 6 2 2 2 2" xfId="33709"/>
    <cellStyle name="Normal 5 22 2 7 6 2 2 3" xfId="33710"/>
    <cellStyle name="Normal 5 22 2 7 6 2 2 4" xfId="33711"/>
    <cellStyle name="Normal 5 22 2 7 6 2 3" xfId="33712"/>
    <cellStyle name="Normal 5 22 2 7 6 2 3 2" xfId="33713"/>
    <cellStyle name="Normal 5 22 2 7 6 2 4" xfId="33714"/>
    <cellStyle name="Normal 5 22 2 7 6 2 5" xfId="33715"/>
    <cellStyle name="Normal 5 22 2 7 6 2 6" xfId="33716"/>
    <cellStyle name="Normal 5 22 2 7 6 3" xfId="33717"/>
    <cellStyle name="Normal 5 22 2 7 6 3 2" xfId="33718"/>
    <cellStyle name="Normal 5 22 2 7 6 3 2 2" xfId="33719"/>
    <cellStyle name="Normal 5 22 2 7 6 3 3" xfId="33720"/>
    <cellStyle name="Normal 5 22 2 7 6 3 4" xfId="33721"/>
    <cellStyle name="Normal 5 22 2 7 6 4" xfId="33722"/>
    <cellStyle name="Normal 5 22 2 7 6 4 2" xfId="33723"/>
    <cellStyle name="Normal 5 22 2 7 6 4 2 2" xfId="33724"/>
    <cellStyle name="Normal 5 22 2 7 6 4 3" xfId="33725"/>
    <cellStyle name="Normal 5 22 2 7 6 4 4" xfId="33726"/>
    <cellStyle name="Normal 5 22 2 7 6 5" xfId="33727"/>
    <cellStyle name="Normal 5 22 2 7 6 5 2" xfId="33728"/>
    <cellStyle name="Normal 5 22 2 7 6 6" xfId="33729"/>
    <cellStyle name="Normal 5 22 2 7 6 7" xfId="33730"/>
    <cellStyle name="Normal 5 22 2 7 6 8" xfId="33731"/>
    <cellStyle name="Normal 5 22 2 7 7" xfId="33732"/>
    <cellStyle name="Normal 5 22 2 7 7 2" xfId="33733"/>
    <cellStyle name="Normal 5 22 2 7 7 2 2" xfId="33734"/>
    <cellStyle name="Normal 5 22 2 7 7 2 2 2" xfId="33735"/>
    <cellStyle name="Normal 5 22 2 7 7 2 3" xfId="33736"/>
    <cellStyle name="Normal 5 22 2 7 7 2 4" xfId="33737"/>
    <cellStyle name="Normal 5 22 2 7 7 3" xfId="33738"/>
    <cellStyle name="Normal 5 22 2 7 7 3 2" xfId="33739"/>
    <cellStyle name="Normal 5 22 2 7 7 4" xfId="33740"/>
    <cellStyle name="Normal 5 22 2 7 7 5" xfId="33741"/>
    <cellStyle name="Normal 5 22 2 7 7 6" xfId="33742"/>
    <cellStyle name="Normal 5 22 2 7 8" xfId="33743"/>
    <cellStyle name="Normal 5 22 2 7 8 2" xfId="33744"/>
    <cellStyle name="Normal 5 22 2 7 8 2 2" xfId="33745"/>
    <cellStyle name="Normal 5 22 2 7 8 2 2 2" xfId="33746"/>
    <cellStyle name="Normal 5 22 2 7 8 2 3" xfId="33747"/>
    <cellStyle name="Normal 5 22 2 7 8 2 4" xfId="33748"/>
    <cellStyle name="Normal 5 22 2 7 8 3" xfId="33749"/>
    <cellStyle name="Normal 5 22 2 7 8 3 2" xfId="33750"/>
    <cellStyle name="Normal 5 22 2 7 8 4" xfId="33751"/>
    <cellStyle name="Normal 5 22 2 7 8 5" xfId="33752"/>
    <cellStyle name="Normal 5 22 2 7 8 6" xfId="33753"/>
    <cellStyle name="Normal 5 22 2 7 9" xfId="33754"/>
    <cellStyle name="Normal 5 22 2 7 9 2" xfId="33755"/>
    <cellStyle name="Normal 5 22 2 7 9 2 2" xfId="33756"/>
    <cellStyle name="Normal 5 22 2 7 9 3" xfId="33757"/>
    <cellStyle name="Normal 5 22 2 7 9 4" xfId="33758"/>
    <cellStyle name="Normal 5 22 2 7 9 5" xfId="33759"/>
    <cellStyle name="Normal 5 22 2 8" xfId="33760"/>
    <cellStyle name="Normal 5 22 2 8 10" xfId="33761"/>
    <cellStyle name="Normal 5 22 2 8 10 2" xfId="33762"/>
    <cellStyle name="Normal 5 22 2 8 11" xfId="33763"/>
    <cellStyle name="Normal 5 22 2 8 12" xfId="33764"/>
    <cellStyle name="Normal 5 22 2 8 13" xfId="33765"/>
    <cellStyle name="Normal 5 22 2 8 2" xfId="33766"/>
    <cellStyle name="Normal 5 22 2 8 2 2" xfId="33767"/>
    <cellStyle name="Normal 5 22 2 8 2 2 2" xfId="33768"/>
    <cellStyle name="Normal 5 22 2 8 2 2 2 2" xfId="33769"/>
    <cellStyle name="Normal 5 22 2 8 2 2 2 2 2" xfId="33770"/>
    <cellStyle name="Normal 5 22 2 8 2 2 2 3" xfId="33771"/>
    <cellStyle name="Normal 5 22 2 8 2 2 2 4" xfId="33772"/>
    <cellStyle name="Normal 5 22 2 8 2 2 3" xfId="33773"/>
    <cellStyle name="Normal 5 22 2 8 2 2 3 2" xfId="33774"/>
    <cellStyle name="Normal 5 22 2 8 2 2 3 2 2" xfId="33775"/>
    <cellStyle name="Normal 5 22 2 8 2 2 3 3" xfId="33776"/>
    <cellStyle name="Normal 5 22 2 8 2 2 3 4" xfId="33777"/>
    <cellStyle name="Normal 5 22 2 8 2 2 4" xfId="33778"/>
    <cellStyle name="Normal 5 22 2 8 2 2 4 2" xfId="33779"/>
    <cellStyle name="Normal 5 22 2 8 2 2 5" xfId="33780"/>
    <cellStyle name="Normal 5 22 2 8 2 2 6" xfId="33781"/>
    <cellStyle name="Normal 5 22 2 8 2 2 7" xfId="33782"/>
    <cellStyle name="Normal 5 22 2 8 2 3" xfId="33783"/>
    <cellStyle name="Normal 5 22 2 8 2 3 2" xfId="33784"/>
    <cellStyle name="Normal 5 22 2 8 2 3 2 2" xfId="33785"/>
    <cellStyle name="Normal 5 22 2 8 2 3 3" xfId="33786"/>
    <cellStyle name="Normal 5 22 2 8 2 3 4" xfId="33787"/>
    <cellStyle name="Normal 5 22 2 8 2 4" xfId="33788"/>
    <cellStyle name="Normal 5 22 2 8 2 4 2" xfId="33789"/>
    <cellStyle name="Normal 5 22 2 8 2 4 2 2" xfId="33790"/>
    <cellStyle name="Normal 5 22 2 8 2 4 3" xfId="33791"/>
    <cellStyle name="Normal 5 22 2 8 2 4 4" xfId="33792"/>
    <cellStyle name="Normal 5 22 2 8 2 5" xfId="33793"/>
    <cellStyle name="Normal 5 22 2 8 2 5 2" xfId="33794"/>
    <cellStyle name="Normal 5 22 2 8 2 6" xfId="33795"/>
    <cellStyle name="Normal 5 22 2 8 2 7" xfId="33796"/>
    <cellStyle name="Normal 5 22 2 8 2 8" xfId="33797"/>
    <cellStyle name="Normal 5 22 2 8 3" xfId="33798"/>
    <cellStyle name="Normal 5 22 2 8 3 2" xfId="33799"/>
    <cellStyle name="Normal 5 22 2 8 3 2 2" xfId="33800"/>
    <cellStyle name="Normal 5 22 2 8 3 2 2 2" xfId="33801"/>
    <cellStyle name="Normal 5 22 2 8 3 2 2 2 2" xfId="33802"/>
    <cellStyle name="Normal 5 22 2 8 3 2 2 3" xfId="33803"/>
    <cellStyle name="Normal 5 22 2 8 3 2 2 4" xfId="33804"/>
    <cellStyle name="Normal 5 22 2 8 3 2 3" xfId="33805"/>
    <cellStyle name="Normal 5 22 2 8 3 2 3 2" xfId="33806"/>
    <cellStyle name="Normal 5 22 2 8 3 2 3 2 2" xfId="33807"/>
    <cellStyle name="Normal 5 22 2 8 3 2 3 3" xfId="33808"/>
    <cellStyle name="Normal 5 22 2 8 3 2 3 4" xfId="33809"/>
    <cellStyle name="Normal 5 22 2 8 3 2 4" xfId="33810"/>
    <cellStyle name="Normal 5 22 2 8 3 2 4 2" xfId="33811"/>
    <cellStyle name="Normal 5 22 2 8 3 2 5" xfId="33812"/>
    <cellStyle name="Normal 5 22 2 8 3 2 6" xfId="33813"/>
    <cellStyle name="Normal 5 22 2 8 3 2 7" xfId="33814"/>
    <cellStyle name="Normal 5 22 2 8 3 3" xfId="33815"/>
    <cellStyle name="Normal 5 22 2 8 3 3 2" xfId="33816"/>
    <cellStyle name="Normal 5 22 2 8 3 3 2 2" xfId="33817"/>
    <cellStyle name="Normal 5 22 2 8 3 3 3" xfId="33818"/>
    <cellStyle name="Normal 5 22 2 8 3 3 4" xfId="33819"/>
    <cellStyle name="Normal 5 22 2 8 3 4" xfId="33820"/>
    <cellStyle name="Normal 5 22 2 8 3 4 2" xfId="33821"/>
    <cellStyle name="Normal 5 22 2 8 3 4 2 2" xfId="33822"/>
    <cellStyle name="Normal 5 22 2 8 3 4 3" xfId="33823"/>
    <cellStyle name="Normal 5 22 2 8 3 4 4" xfId="33824"/>
    <cellStyle name="Normal 5 22 2 8 3 5" xfId="33825"/>
    <cellStyle name="Normal 5 22 2 8 3 5 2" xfId="33826"/>
    <cellStyle name="Normal 5 22 2 8 3 6" xfId="33827"/>
    <cellStyle name="Normal 5 22 2 8 3 7" xfId="33828"/>
    <cellStyle name="Normal 5 22 2 8 3 8" xfId="33829"/>
    <cellStyle name="Normal 5 22 2 8 4" xfId="33830"/>
    <cellStyle name="Normal 5 22 2 8 4 2" xfId="33831"/>
    <cellStyle name="Normal 5 22 2 8 4 2 2" xfId="33832"/>
    <cellStyle name="Normal 5 22 2 8 4 2 2 2" xfId="33833"/>
    <cellStyle name="Normal 5 22 2 8 4 2 2 2 2" xfId="33834"/>
    <cellStyle name="Normal 5 22 2 8 4 2 2 3" xfId="33835"/>
    <cellStyle name="Normal 5 22 2 8 4 2 2 4" xfId="33836"/>
    <cellStyle name="Normal 5 22 2 8 4 2 3" xfId="33837"/>
    <cellStyle name="Normal 5 22 2 8 4 2 3 2" xfId="33838"/>
    <cellStyle name="Normal 5 22 2 8 4 2 4" xfId="33839"/>
    <cellStyle name="Normal 5 22 2 8 4 2 5" xfId="33840"/>
    <cellStyle name="Normal 5 22 2 8 4 2 6" xfId="33841"/>
    <cellStyle name="Normal 5 22 2 8 4 3" xfId="33842"/>
    <cellStyle name="Normal 5 22 2 8 4 3 2" xfId="33843"/>
    <cellStyle name="Normal 5 22 2 8 4 3 2 2" xfId="33844"/>
    <cellStyle name="Normal 5 22 2 8 4 3 3" xfId="33845"/>
    <cellStyle name="Normal 5 22 2 8 4 3 4" xfId="33846"/>
    <cellStyle name="Normal 5 22 2 8 4 4" xfId="33847"/>
    <cellStyle name="Normal 5 22 2 8 4 4 2" xfId="33848"/>
    <cellStyle name="Normal 5 22 2 8 4 4 2 2" xfId="33849"/>
    <cellStyle name="Normal 5 22 2 8 4 4 3" xfId="33850"/>
    <cellStyle name="Normal 5 22 2 8 4 4 4" xfId="33851"/>
    <cellStyle name="Normal 5 22 2 8 4 5" xfId="33852"/>
    <cellStyle name="Normal 5 22 2 8 4 5 2" xfId="33853"/>
    <cellStyle name="Normal 5 22 2 8 4 6" xfId="33854"/>
    <cellStyle name="Normal 5 22 2 8 4 7" xfId="33855"/>
    <cellStyle name="Normal 5 22 2 8 4 8" xfId="33856"/>
    <cellStyle name="Normal 5 22 2 8 5" xfId="33857"/>
    <cellStyle name="Normal 5 22 2 8 5 2" xfId="33858"/>
    <cellStyle name="Normal 5 22 2 8 5 2 2" xfId="33859"/>
    <cellStyle name="Normal 5 22 2 8 5 2 2 2" xfId="33860"/>
    <cellStyle name="Normal 5 22 2 8 5 2 2 2 2" xfId="33861"/>
    <cellStyle name="Normal 5 22 2 8 5 2 2 3" xfId="33862"/>
    <cellStyle name="Normal 5 22 2 8 5 2 2 4" xfId="33863"/>
    <cellStyle name="Normal 5 22 2 8 5 2 3" xfId="33864"/>
    <cellStyle name="Normal 5 22 2 8 5 2 3 2" xfId="33865"/>
    <cellStyle name="Normal 5 22 2 8 5 2 4" xfId="33866"/>
    <cellStyle name="Normal 5 22 2 8 5 2 5" xfId="33867"/>
    <cellStyle name="Normal 5 22 2 8 5 2 6" xfId="33868"/>
    <cellStyle name="Normal 5 22 2 8 5 3" xfId="33869"/>
    <cellStyle name="Normal 5 22 2 8 5 3 2" xfId="33870"/>
    <cellStyle name="Normal 5 22 2 8 5 3 2 2" xfId="33871"/>
    <cellStyle name="Normal 5 22 2 8 5 3 3" xfId="33872"/>
    <cellStyle name="Normal 5 22 2 8 5 3 4" xfId="33873"/>
    <cellStyle name="Normal 5 22 2 8 5 4" xfId="33874"/>
    <cellStyle name="Normal 5 22 2 8 5 4 2" xfId="33875"/>
    <cellStyle name="Normal 5 22 2 8 5 4 2 2" xfId="33876"/>
    <cellStyle name="Normal 5 22 2 8 5 4 3" xfId="33877"/>
    <cellStyle name="Normal 5 22 2 8 5 4 4" xfId="33878"/>
    <cellStyle name="Normal 5 22 2 8 5 5" xfId="33879"/>
    <cellStyle name="Normal 5 22 2 8 5 5 2" xfId="33880"/>
    <cellStyle name="Normal 5 22 2 8 5 6" xfId="33881"/>
    <cellStyle name="Normal 5 22 2 8 5 7" xfId="33882"/>
    <cellStyle name="Normal 5 22 2 8 5 8" xfId="33883"/>
    <cellStyle name="Normal 5 22 2 8 6" xfId="33884"/>
    <cellStyle name="Normal 5 22 2 8 6 2" xfId="33885"/>
    <cellStyle name="Normal 5 22 2 8 6 2 2" xfId="33886"/>
    <cellStyle name="Normal 5 22 2 8 6 2 2 2" xfId="33887"/>
    <cellStyle name="Normal 5 22 2 8 6 2 3" xfId="33888"/>
    <cellStyle name="Normal 5 22 2 8 6 2 4" xfId="33889"/>
    <cellStyle name="Normal 5 22 2 8 6 3" xfId="33890"/>
    <cellStyle name="Normal 5 22 2 8 6 3 2" xfId="33891"/>
    <cellStyle name="Normal 5 22 2 8 6 4" xfId="33892"/>
    <cellStyle name="Normal 5 22 2 8 6 5" xfId="33893"/>
    <cellStyle name="Normal 5 22 2 8 6 6" xfId="33894"/>
    <cellStyle name="Normal 5 22 2 8 7" xfId="33895"/>
    <cellStyle name="Normal 5 22 2 8 7 2" xfId="33896"/>
    <cellStyle name="Normal 5 22 2 8 7 2 2" xfId="33897"/>
    <cellStyle name="Normal 5 22 2 8 7 2 2 2" xfId="33898"/>
    <cellStyle name="Normal 5 22 2 8 7 2 3" xfId="33899"/>
    <cellStyle name="Normal 5 22 2 8 7 2 4" xfId="33900"/>
    <cellStyle name="Normal 5 22 2 8 7 3" xfId="33901"/>
    <cellStyle name="Normal 5 22 2 8 7 3 2" xfId="33902"/>
    <cellStyle name="Normal 5 22 2 8 7 4" xfId="33903"/>
    <cellStyle name="Normal 5 22 2 8 7 5" xfId="33904"/>
    <cellStyle name="Normal 5 22 2 8 7 6" xfId="33905"/>
    <cellStyle name="Normal 5 22 2 8 8" xfId="33906"/>
    <cellStyle name="Normal 5 22 2 8 8 2" xfId="33907"/>
    <cellStyle name="Normal 5 22 2 8 8 2 2" xfId="33908"/>
    <cellStyle name="Normal 5 22 2 8 8 3" xfId="33909"/>
    <cellStyle name="Normal 5 22 2 8 8 4" xfId="33910"/>
    <cellStyle name="Normal 5 22 2 8 8 5" xfId="33911"/>
    <cellStyle name="Normal 5 22 2 8 9" xfId="33912"/>
    <cellStyle name="Normal 5 22 2 8 9 2" xfId="33913"/>
    <cellStyle name="Normal 5 22 2 8 9 2 2" xfId="33914"/>
    <cellStyle name="Normal 5 22 2 8 9 3" xfId="33915"/>
    <cellStyle name="Normal 5 22 2 8 9 4" xfId="33916"/>
    <cellStyle name="Normal 5 22 2 9" xfId="33917"/>
    <cellStyle name="Normal 5 22 2 9 2" xfId="33918"/>
    <cellStyle name="Normal 5 22 2 9 2 2" xfId="33919"/>
    <cellStyle name="Normal 5 22 2 9 2 2 2" xfId="33920"/>
    <cellStyle name="Normal 5 22 2 9 2 2 2 2" xfId="33921"/>
    <cellStyle name="Normal 5 22 2 9 2 2 3" xfId="33922"/>
    <cellStyle name="Normal 5 22 2 9 2 2 4" xfId="33923"/>
    <cellStyle name="Normal 5 22 2 9 2 3" xfId="33924"/>
    <cellStyle name="Normal 5 22 2 9 2 3 2" xfId="33925"/>
    <cellStyle name="Normal 5 22 2 9 2 3 2 2" xfId="33926"/>
    <cellStyle name="Normal 5 22 2 9 2 3 3" xfId="33927"/>
    <cellStyle name="Normal 5 22 2 9 2 3 4" xfId="33928"/>
    <cellStyle name="Normal 5 22 2 9 2 4" xfId="33929"/>
    <cellStyle name="Normal 5 22 2 9 2 4 2" xfId="33930"/>
    <cellStyle name="Normal 5 22 2 9 2 5" xfId="33931"/>
    <cellStyle name="Normal 5 22 2 9 2 6" xfId="33932"/>
    <cellStyle name="Normal 5 22 2 9 2 7" xfId="33933"/>
    <cellStyle name="Normal 5 22 2 9 3" xfId="33934"/>
    <cellStyle name="Normal 5 22 2 9 3 2" xfId="33935"/>
    <cellStyle name="Normal 5 22 2 9 3 2 2" xfId="33936"/>
    <cellStyle name="Normal 5 22 2 9 3 3" xfId="33937"/>
    <cellStyle name="Normal 5 22 2 9 3 4" xfId="33938"/>
    <cellStyle name="Normal 5 22 2 9 4" xfId="33939"/>
    <cellStyle name="Normal 5 22 2 9 4 2" xfId="33940"/>
    <cellStyle name="Normal 5 22 2 9 4 2 2" xfId="33941"/>
    <cellStyle name="Normal 5 22 2 9 4 3" xfId="33942"/>
    <cellStyle name="Normal 5 22 2 9 4 4" xfId="33943"/>
    <cellStyle name="Normal 5 22 2 9 5" xfId="33944"/>
    <cellStyle name="Normal 5 22 2 9 5 2" xfId="33945"/>
    <cellStyle name="Normal 5 22 2 9 6" xfId="33946"/>
    <cellStyle name="Normal 5 22 2 9 7" xfId="33947"/>
    <cellStyle name="Normal 5 22 2 9 8" xfId="33948"/>
    <cellStyle name="Normal 5 22 3" xfId="33949"/>
    <cellStyle name="Normal 5 22 3 10" xfId="33950"/>
    <cellStyle name="Normal 5 22 3 10 2" xfId="33951"/>
    <cellStyle name="Normal 5 22 3 10 2 2" xfId="33952"/>
    <cellStyle name="Normal 5 22 3 10 3" xfId="33953"/>
    <cellStyle name="Normal 5 22 3 10 4" xfId="33954"/>
    <cellStyle name="Normal 5 22 3 11" xfId="33955"/>
    <cellStyle name="Normal 5 22 3 11 2" xfId="33956"/>
    <cellStyle name="Normal 5 22 3 12" xfId="33957"/>
    <cellStyle name="Normal 5 22 3 13" xfId="33958"/>
    <cellStyle name="Normal 5 22 3 14" xfId="33959"/>
    <cellStyle name="Normal 5 22 3 2" xfId="33960"/>
    <cellStyle name="Normal 5 22 3 2 10" xfId="33961"/>
    <cellStyle name="Normal 5 22 3 2 2" xfId="33962"/>
    <cellStyle name="Normal 5 22 3 2 2 2" xfId="33963"/>
    <cellStyle name="Normal 5 22 3 2 2 2 2" xfId="33964"/>
    <cellStyle name="Normal 5 22 3 2 2 2 2 2" xfId="33965"/>
    <cellStyle name="Normal 5 22 3 2 2 2 3" xfId="33966"/>
    <cellStyle name="Normal 5 22 3 2 2 2 4" xfId="33967"/>
    <cellStyle name="Normal 5 22 3 2 2 3" xfId="33968"/>
    <cellStyle name="Normal 5 22 3 2 2 3 2" xfId="33969"/>
    <cellStyle name="Normal 5 22 3 2 2 3 2 2" xfId="33970"/>
    <cellStyle name="Normal 5 22 3 2 2 3 3" xfId="33971"/>
    <cellStyle name="Normal 5 22 3 2 2 3 4" xfId="33972"/>
    <cellStyle name="Normal 5 22 3 2 2 4" xfId="33973"/>
    <cellStyle name="Normal 5 22 3 2 2 4 2" xfId="33974"/>
    <cellStyle name="Normal 5 22 3 2 2 5" xfId="33975"/>
    <cellStyle name="Normal 5 22 3 2 2 6" xfId="33976"/>
    <cellStyle name="Normal 5 22 3 2 2 7" xfId="33977"/>
    <cellStyle name="Normal 5 22 3 2 3" xfId="33978"/>
    <cellStyle name="Normal 5 22 3 2 3 2" xfId="33979"/>
    <cellStyle name="Normal 5 22 3 2 3 2 2" xfId="33980"/>
    <cellStyle name="Normal 5 22 3 2 3 3" xfId="33981"/>
    <cellStyle name="Normal 5 22 3 2 3 4" xfId="33982"/>
    <cellStyle name="Normal 5 22 3 2 4" xfId="33983"/>
    <cellStyle name="Normal 5 22 3 2 4 2" xfId="33984"/>
    <cellStyle name="Normal 5 22 3 2 4 2 2" xfId="33985"/>
    <cellStyle name="Normal 5 22 3 2 4 3" xfId="33986"/>
    <cellStyle name="Normal 5 22 3 2 4 4" xfId="33987"/>
    <cellStyle name="Normal 5 22 3 2 5" xfId="33988"/>
    <cellStyle name="Normal 5 22 3 2 5 2" xfId="33989"/>
    <cellStyle name="Normal 5 22 3 2 5 2 2" xfId="33990"/>
    <cellStyle name="Normal 5 22 3 2 5 3" xfId="33991"/>
    <cellStyle name="Normal 5 22 3 2 5 4" xfId="33992"/>
    <cellStyle name="Normal 5 22 3 2 6" xfId="33993"/>
    <cellStyle name="Normal 5 22 3 2 6 2" xfId="33994"/>
    <cellStyle name="Normal 5 22 3 2 6 2 2" xfId="33995"/>
    <cellStyle name="Normal 5 22 3 2 6 3" xfId="33996"/>
    <cellStyle name="Normal 5 22 3 2 6 4" xfId="33997"/>
    <cellStyle name="Normal 5 22 3 2 7" xfId="33998"/>
    <cellStyle name="Normal 5 22 3 2 7 2" xfId="33999"/>
    <cellStyle name="Normal 5 22 3 2 8" xfId="34000"/>
    <cellStyle name="Normal 5 22 3 2 9" xfId="34001"/>
    <cellStyle name="Normal 5 22 3 3" xfId="34002"/>
    <cellStyle name="Normal 5 22 3 3 2" xfId="34003"/>
    <cellStyle name="Normal 5 22 3 3 2 2" xfId="34004"/>
    <cellStyle name="Normal 5 22 3 3 2 2 2" xfId="34005"/>
    <cellStyle name="Normal 5 22 3 3 2 2 2 2" xfId="34006"/>
    <cellStyle name="Normal 5 22 3 3 2 2 3" xfId="34007"/>
    <cellStyle name="Normal 5 22 3 3 2 2 4" xfId="34008"/>
    <cellStyle name="Normal 5 22 3 3 2 3" xfId="34009"/>
    <cellStyle name="Normal 5 22 3 3 2 3 2" xfId="34010"/>
    <cellStyle name="Normal 5 22 3 3 2 3 2 2" xfId="34011"/>
    <cellStyle name="Normal 5 22 3 3 2 3 3" xfId="34012"/>
    <cellStyle name="Normal 5 22 3 3 2 3 4" xfId="34013"/>
    <cellStyle name="Normal 5 22 3 3 2 4" xfId="34014"/>
    <cellStyle name="Normal 5 22 3 3 2 4 2" xfId="34015"/>
    <cellStyle name="Normal 5 22 3 3 2 5" xfId="34016"/>
    <cellStyle name="Normal 5 22 3 3 2 6" xfId="34017"/>
    <cellStyle name="Normal 5 22 3 3 2 7" xfId="34018"/>
    <cellStyle name="Normal 5 22 3 3 3" xfId="34019"/>
    <cellStyle name="Normal 5 22 3 3 3 2" xfId="34020"/>
    <cellStyle name="Normal 5 22 3 3 3 2 2" xfId="34021"/>
    <cellStyle name="Normal 5 22 3 3 3 3" xfId="34022"/>
    <cellStyle name="Normal 5 22 3 3 3 4" xfId="34023"/>
    <cellStyle name="Normal 5 22 3 3 4" xfId="34024"/>
    <cellStyle name="Normal 5 22 3 3 4 2" xfId="34025"/>
    <cellStyle name="Normal 5 22 3 3 4 2 2" xfId="34026"/>
    <cellStyle name="Normal 5 22 3 3 4 3" xfId="34027"/>
    <cellStyle name="Normal 5 22 3 3 4 4" xfId="34028"/>
    <cellStyle name="Normal 5 22 3 3 5" xfId="34029"/>
    <cellStyle name="Normal 5 22 3 3 5 2" xfId="34030"/>
    <cellStyle name="Normal 5 22 3 3 6" xfId="34031"/>
    <cellStyle name="Normal 5 22 3 3 7" xfId="34032"/>
    <cellStyle name="Normal 5 22 3 3 8" xfId="34033"/>
    <cellStyle name="Normal 5 22 3 4" xfId="34034"/>
    <cellStyle name="Normal 5 22 3 4 2" xfId="34035"/>
    <cellStyle name="Normal 5 22 3 4 2 2" xfId="34036"/>
    <cellStyle name="Normal 5 22 3 4 2 2 2" xfId="34037"/>
    <cellStyle name="Normal 5 22 3 4 2 2 2 2" xfId="34038"/>
    <cellStyle name="Normal 5 22 3 4 2 2 3" xfId="34039"/>
    <cellStyle name="Normal 5 22 3 4 2 2 4" xfId="34040"/>
    <cellStyle name="Normal 5 22 3 4 2 3" xfId="34041"/>
    <cellStyle name="Normal 5 22 3 4 2 3 2" xfId="34042"/>
    <cellStyle name="Normal 5 22 3 4 2 3 2 2" xfId="34043"/>
    <cellStyle name="Normal 5 22 3 4 2 3 3" xfId="34044"/>
    <cellStyle name="Normal 5 22 3 4 2 3 4" xfId="34045"/>
    <cellStyle name="Normal 5 22 3 4 2 4" xfId="34046"/>
    <cellStyle name="Normal 5 22 3 4 2 4 2" xfId="34047"/>
    <cellStyle name="Normal 5 22 3 4 2 5" xfId="34048"/>
    <cellStyle name="Normal 5 22 3 4 2 6" xfId="34049"/>
    <cellStyle name="Normal 5 22 3 4 2 7" xfId="34050"/>
    <cellStyle name="Normal 5 22 3 4 3" xfId="34051"/>
    <cellStyle name="Normal 5 22 3 4 3 2" xfId="34052"/>
    <cellStyle name="Normal 5 22 3 4 3 2 2" xfId="34053"/>
    <cellStyle name="Normal 5 22 3 4 3 3" xfId="34054"/>
    <cellStyle name="Normal 5 22 3 4 3 4" xfId="34055"/>
    <cellStyle name="Normal 5 22 3 4 4" xfId="34056"/>
    <cellStyle name="Normal 5 22 3 4 4 2" xfId="34057"/>
    <cellStyle name="Normal 5 22 3 4 4 2 2" xfId="34058"/>
    <cellStyle name="Normal 5 22 3 4 4 3" xfId="34059"/>
    <cellStyle name="Normal 5 22 3 4 4 4" xfId="34060"/>
    <cellStyle name="Normal 5 22 3 4 5" xfId="34061"/>
    <cellStyle name="Normal 5 22 3 4 5 2" xfId="34062"/>
    <cellStyle name="Normal 5 22 3 4 6" xfId="34063"/>
    <cellStyle name="Normal 5 22 3 4 7" xfId="34064"/>
    <cellStyle name="Normal 5 22 3 4 8" xfId="34065"/>
    <cellStyle name="Normal 5 22 3 5" xfId="34066"/>
    <cellStyle name="Normal 5 22 3 5 2" xfId="34067"/>
    <cellStyle name="Normal 5 22 3 5 2 2" xfId="34068"/>
    <cellStyle name="Normal 5 22 3 5 2 2 2" xfId="34069"/>
    <cellStyle name="Normal 5 22 3 5 2 2 2 2" xfId="34070"/>
    <cellStyle name="Normal 5 22 3 5 2 2 3" xfId="34071"/>
    <cellStyle name="Normal 5 22 3 5 2 2 4" xfId="34072"/>
    <cellStyle name="Normal 5 22 3 5 2 3" xfId="34073"/>
    <cellStyle name="Normal 5 22 3 5 2 3 2" xfId="34074"/>
    <cellStyle name="Normal 5 22 3 5 2 4" xfId="34075"/>
    <cellStyle name="Normal 5 22 3 5 2 5" xfId="34076"/>
    <cellStyle name="Normal 5 22 3 5 2 6" xfId="34077"/>
    <cellStyle name="Normal 5 22 3 5 3" xfId="34078"/>
    <cellStyle name="Normal 5 22 3 5 3 2" xfId="34079"/>
    <cellStyle name="Normal 5 22 3 5 3 2 2" xfId="34080"/>
    <cellStyle name="Normal 5 22 3 5 3 3" xfId="34081"/>
    <cellStyle name="Normal 5 22 3 5 3 4" xfId="34082"/>
    <cellStyle name="Normal 5 22 3 5 4" xfId="34083"/>
    <cellStyle name="Normal 5 22 3 5 4 2" xfId="34084"/>
    <cellStyle name="Normal 5 22 3 5 4 2 2" xfId="34085"/>
    <cellStyle name="Normal 5 22 3 5 4 3" xfId="34086"/>
    <cellStyle name="Normal 5 22 3 5 4 4" xfId="34087"/>
    <cellStyle name="Normal 5 22 3 5 5" xfId="34088"/>
    <cellStyle name="Normal 5 22 3 5 5 2" xfId="34089"/>
    <cellStyle name="Normal 5 22 3 5 6" xfId="34090"/>
    <cellStyle name="Normal 5 22 3 5 7" xfId="34091"/>
    <cellStyle name="Normal 5 22 3 5 8" xfId="34092"/>
    <cellStyle name="Normal 5 22 3 6" xfId="34093"/>
    <cellStyle name="Normal 5 22 3 6 2" xfId="34094"/>
    <cellStyle name="Normal 5 22 3 6 2 2" xfId="34095"/>
    <cellStyle name="Normal 5 22 3 6 2 2 2" xfId="34096"/>
    <cellStyle name="Normal 5 22 3 6 2 2 2 2" xfId="34097"/>
    <cellStyle name="Normal 5 22 3 6 2 2 3" xfId="34098"/>
    <cellStyle name="Normal 5 22 3 6 2 2 4" xfId="34099"/>
    <cellStyle name="Normal 5 22 3 6 2 3" xfId="34100"/>
    <cellStyle name="Normal 5 22 3 6 2 3 2" xfId="34101"/>
    <cellStyle name="Normal 5 22 3 6 2 4" xfId="34102"/>
    <cellStyle name="Normal 5 22 3 6 2 5" xfId="34103"/>
    <cellStyle name="Normal 5 22 3 6 2 6" xfId="34104"/>
    <cellStyle name="Normal 5 22 3 6 3" xfId="34105"/>
    <cellStyle name="Normal 5 22 3 6 3 2" xfId="34106"/>
    <cellStyle name="Normal 5 22 3 6 3 2 2" xfId="34107"/>
    <cellStyle name="Normal 5 22 3 6 3 3" xfId="34108"/>
    <cellStyle name="Normal 5 22 3 6 3 4" xfId="34109"/>
    <cellStyle name="Normal 5 22 3 6 4" xfId="34110"/>
    <cellStyle name="Normal 5 22 3 6 4 2" xfId="34111"/>
    <cellStyle name="Normal 5 22 3 6 4 2 2" xfId="34112"/>
    <cellStyle name="Normal 5 22 3 6 4 3" xfId="34113"/>
    <cellStyle name="Normal 5 22 3 6 4 4" xfId="34114"/>
    <cellStyle name="Normal 5 22 3 6 5" xfId="34115"/>
    <cellStyle name="Normal 5 22 3 6 5 2" xfId="34116"/>
    <cellStyle name="Normal 5 22 3 6 6" xfId="34117"/>
    <cellStyle name="Normal 5 22 3 6 7" xfId="34118"/>
    <cellStyle name="Normal 5 22 3 6 8" xfId="34119"/>
    <cellStyle name="Normal 5 22 3 7" xfId="34120"/>
    <cellStyle name="Normal 5 22 3 7 2" xfId="34121"/>
    <cellStyle name="Normal 5 22 3 7 2 2" xfId="34122"/>
    <cellStyle name="Normal 5 22 3 7 2 2 2" xfId="34123"/>
    <cellStyle name="Normal 5 22 3 7 2 3" xfId="34124"/>
    <cellStyle name="Normal 5 22 3 7 2 4" xfId="34125"/>
    <cellStyle name="Normal 5 22 3 7 3" xfId="34126"/>
    <cellStyle name="Normal 5 22 3 7 3 2" xfId="34127"/>
    <cellStyle name="Normal 5 22 3 7 4" xfId="34128"/>
    <cellStyle name="Normal 5 22 3 7 5" xfId="34129"/>
    <cellStyle name="Normal 5 22 3 7 6" xfId="34130"/>
    <cellStyle name="Normal 5 22 3 8" xfId="34131"/>
    <cellStyle name="Normal 5 22 3 8 2" xfId="34132"/>
    <cellStyle name="Normal 5 22 3 8 2 2" xfId="34133"/>
    <cellStyle name="Normal 5 22 3 8 2 2 2" xfId="34134"/>
    <cellStyle name="Normal 5 22 3 8 2 3" xfId="34135"/>
    <cellStyle name="Normal 5 22 3 8 2 4" xfId="34136"/>
    <cellStyle name="Normal 5 22 3 8 3" xfId="34137"/>
    <cellStyle name="Normal 5 22 3 8 3 2" xfId="34138"/>
    <cellStyle name="Normal 5 22 3 8 4" xfId="34139"/>
    <cellStyle name="Normal 5 22 3 8 5" xfId="34140"/>
    <cellStyle name="Normal 5 22 3 8 6" xfId="34141"/>
    <cellStyle name="Normal 5 22 3 9" xfId="34142"/>
    <cellStyle name="Normal 5 22 3 9 2" xfId="34143"/>
    <cellStyle name="Normal 5 22 3 9 2 2" xfId="34144"/>
    <cellStyle name="Normal 5 22 3 9 3" xfId="34145"/>
    <cellStyle name="Normal 5 22 3 9 4" xfId="34146"/>
    <cellStyle name="Normal 5 22 3 9 5" xfId="34147"/>
    <cellStyle name="Normal 5 22 4" xfId="34148"/>
    <cellStyle name="Normal 5 22 4 10" xfId="34149"/>
    <cellStyle name="Normal 5 22 4 10 2" xfId="34150"/>
    <cellStyle name="Normal 5 22 4 10 2 2" xfId="34151"/>
    <cellStyle name="Normal 5 22 4 10 3" xfId="34152"/>
    <cellStyle name="Normal 5 22 4 10 4" xfId="34153"/>
    <cellStyle name="Normal 5 22 4 11" xfId="34154"/>
    <cellStyle name="Normal 5 22 4 11 2" xfId="34155"/>
    <cellStyle name="Normal 5 22 4 12" xfId="34156"/>
    <cellStyle name="Normal 5 22 4 13" xfId="34157"/>
    <cellStyle name="Normal 5 22 4 14" xfId="34158"/>
    <cellStyle name="Normal 5 22 4 2" xfId="34159"/>
    <cellStyle name="Normal 5 22 4 2 10" xfId="34160"/>
    <cellStyle name="Normal 5 22 4 2 2" xfId="34161"/>
    <cellStyle name="Normal 5 22 4 2 2 2" xfId="34162"/>
    <cellStyle name="Normal 5 22 4 2 2 2 2" xfId="34163"/>
    <cellStyle name="Normal 5 22 4 2 2 2 2 2" xfId="34164"/>
    <cellStyle name="Normal 5 22 4 2 2 2 3" xfId="34165"/>
    <cellStyle name="Normal 5 22 4 2 2 2 4" xfId="34166"/>
    <cellStyle name="Normal 5 22 4 2 2 3" xfId="34167"/>
    <cellStyle name="Normal 5 22 4 2 2 3 2" xfId="34168"/>
    <cellStyle name="Normal 5 22 4 2 2 3 2 2" xfId="34169"/>
    <cellStyle name="Normal 5 22 4 2 2 3 3" xfId="34170"/>
    <cellStyle name="Normal 5 22 4 2 2 3 4" xfId="34171"/>
    <cellStyle name="Normal 5 22 4 2 2 4" xfId="34172"/>
    <cellStyle name="Normal 5 22 4 2 2 4 2" xfId="34173"/>
    <cellStyle name="Normal 5 22 4 2 2 5" xfId="34174"/>
    <cellStyle name="Normal 5 22 4 2 2 6" xfId="34175"/>
    <cellStyle name="Normal 5 22 4 2 2 7" xfId="34176"/>
    <cellStyle name="Normal 5 22 4 2 3" xfId="34177"/>
    <cellStyle name="Normal 5 22 4 2 3 2" xfId="34178"/>
    <cellStyle name="Normal 5 22 4 2 3 2 2" xfId="34179"/>
    <cellStyle name="Normal 5 22 4 2 3 3" xfId="34180"/>
    <cellStyle name="Normal 5 22 4 2 3 4" xfId="34181"/>
    <cellStyle name="Normal 5 22 4 2 4" xfId="34182"/>
    <cellStyle name="Normal 5 22 4 2 4 2" xfId="34183"/>
    <cellStyle name="Normal 5 22 4 2 4 2 2" xfId="34184"/>
    <cellStyle name="Normal 5 22 4 2 4 3" xfId="34185"/>
    <cellStyle name="Normal 5 22 4 2 4 4" xfId="34186"/>
    <cellStyle name="Normal 5 22 4 2 5" xfId="34187"/>
    <cellStyle name="Normal 5 22 4 2 5 2" xfId="34188"/>
    <cellStyle name="Normal 5 22 4 2 5 2 2" xfId="34189"/>
    <cellStyle name="Normal 5 22 4 2 5 3" xfId="34190"/>
    <cellStyle name="Normal 5 22 4 2 5 4" xfId="34191"/>
    <cellStyle name="Normal 5 22 4 2 6" xfId="34192"/>
    <cellStyle name="Normal 5 22 4 2 6 2" xfId="34193"/>
    <cellStyle name="Normal 5 22 4 2 6 2 2" xfId="34194"/>
    <cellStyle name="Normal 5 22 4 2 6 3" xfId="34195"/>
    <cellStyle name="Normal 5 22 4 2 6 4" xfId="34196"/>
    <cellStyle name="Normal 5 22 4 2 7" xfId="34197"/>
    <cellStyle name="Normal 5 22 4 2 7 2" xfId="34198"/>
    <cellStyle name="Normal 5 22 4 2 8" xfId="34199"/>
    <cellStyle name="Normal 5 22 4 2 9" xfId="34200"/>
    <cellStyle name="Normal 5 22 4 3" xfId="34201"/>
    <cellStyle name="Normal 5 22 4 3 2" xfId="34202"/>
    <cellStyle name="Normal 5 22 4 3 2 2" xfId="34203"/>
    <cellStyle name="Normal 5 22 4 3 2 2 2" xfId="34204"/>
    <cellStyle name="Normal 5 22 4 3 2 2 2 2" xfId="34205"/>
    <cellStyle name="Normal 5 22 4 3 2 2 3" xfId="34206"/>
    <cellStyle name="Normal 5 22 4 3 2 2 4" xfId="34207"/>
    <cellStyle name="Normal 5 22 4 3 2 3" xfId="34208"/>
    <cellStyle name="Normal 5 22 4 3 2 3 2" xfId="34209"/>
    <cellStyle name="Normal 5 22 4 3 2 3 2 2" xfId="34210"/>
    <cellStyle name="Normal 5 22 4 3 2 3 3" xfId="34211"/>
    <cellStyle name="Normal 5 22 4 3 2 3 4" xfId="34212"/>
    <cellStyle name="Normal 5 22 4 3 2 4" xfId="34213"/>
    <cellStyle name="Normal 5 22 4 3 2 4 2" xfId="34214"/>
    <cellStyle name="Normal 5 22 4 3 2 5" xfId="34215"/>
    <cellStyle name="Normal 5 22 4 3 2 6" xfId="34216"/>
    <cellStyle name="Normal 5 22 4 3 2 7" xfId="34217"/>
    <cellStyle name="Normal 5 22 4 3 3" xfId="34218"/>
    <cellStyle name="Normal 5 22 4 3 3 2" xfId="34219"/>
    <cellStyle name="Normal 5 22 4 3 3 2 2" xfId="34220"/>
    <cellStyle name="Normal 5 22 4 3 3 3" xfId="34221"/>
    <cellStyle name="Normal 5 22 4 3 3 4" xfId="34222"/>
    <cellStyle name="Normal 5 22 4 3 4" xfId="34223"/>
    <cellStyle name="Normal 5 22 4 3 4 2" xfId="34224"/>
    <cellStyle name="Normal 5 22 4 3 4 2 2" xfId="34225"/>
    <cellStyle name="Normal 5 22 4 3 4 3" xfId="34226"/>
    <cellStyle name="Normal 5 22 4 3 4 4" xfId="34227"/>
    <cellStyle name="Normal 5 22 4 3 5" xfId="34228"/>
    <cellStyle name="Normal 5 22 4 3 5 2" xfId="34229"/>
    <cellStyle name="Normal 5 22 4 3 6" xfId="34230"/>
    <cellStyle name="Normal 5 22 4 3 7" xfId="34231"/>
    <cellStyle name="Normal 5 22 4 3 8" xfId="34232"/>
    <cellStyle name="Normal 5 22 4 4" xfId="34233"/>
    <cellStyle name="Normal 5 22 4 4 2" xfId="34234"/>
    <cellStyle name="Normal 5 22 4 4 2 2" xfId="34235"/>
    <cellStyle name="Normal 5 22 4 4 2 2 2" xfId="34236"/>
    <cellStyle name="Normal 5 22 4 4 2 2 2 2" xfId="34237"/>
    <cellStyle name="Normal 5 22 4 4 2 2 3" xfId="34238"/>
    <cellStyle name="Normal 5 22 4 4 2 2 4" xfId="34239"/>
    <cellStyle name="Normal 5 22 4 4 2 3" xfId="34240"/>
    <cellStyle name="Normal 5 22 4 4 2 3 2" xfId="34241"/>
    <cellStyle name="Normal 5 22 4 4 2 3 2 2" xfId="34242"/>
    <cellStyle name="Normal 5 22 4 4 2 3 3" xfId="34243"/>
    <cellStyle name="Normal 5 22 4 4 2 3 4" xfId="34244"/>
    <cellStyle name="Normal 5 22 4 4 2 4" xfId="34245"/>
    <cellStyle name="Normal 5 22 4 4 2 4 2" xfId="34246"/>
    <cellStyle name="Normal 5 22 4 4 2 5" xfId="34247"/>
    <cellStyle name="Normal 5 22 4 4 2 6" xfId="34248"/>
    <cellStyle name="Normal 5 22 4 4 2 7" xfId="34249"/>
    <cellStyle name="Normal 5 22 4 4 3" xfId="34250"/>
    <cellStyle name="Normal 5 22 4 4 3 2" xfId="34251"/>
    <cellStyle name="Normal 5 22 4 4 3 2 2" xfId="34252"/>
    <cellStyle name="Normal 5 22 4 4 3 3" xfId="34253"/>
    <cellStyle name="Normal 5 22 4 4 3 4" xfId="34254"/>
    <cellStyle name="Normal 5 22 4 4 4" xfId="34255"/>
    <cellStyle name="Normal 5 22 4 4 4 2" xfId="34256"/>
    <cellStyle name="Normal 5 22 4 4 4 2 2" xfId="34257"/>
    <cellStyle name="Normal 5 22 4 4 4 3" xfId="34258"/>
    <cellStyle name="Normal 5 22 4 4 4 4" xfId="34259"/>
    <cellStyle name="Normal 5 22 4 4 5" xfId="34260"/>
    <cellStyle name="Normal 5 22 4 4 5 2" xfId="34261"/>
    <cellStyle name="Normal 5 22 4 4 6" xfId="34262"/>
    <cellStyle name="Normal 5 22 4 4 7" xfId="34263"/>
    <cellStyle name="Normal 5 22 4 4 8" xfId="34264"/>
    <cellStyle name="Normal 5 22 4 5" xfId="34265"/>
    <cellStyle name="Normal 5 22 4 5 2" xfId="34266"/>
    <cellStyle name="Normal 5 22 4 5 2 2" xfId="34267"/>
    <cellStyle name="Normal 5 22 4 5 2 2 2" xfId="34268"/>
    <cellStyle name="Normal 5 22 4 5 2 2 2 2" xfId="34269"/>
    <cellStyle name="Normal 5 22 4 5 2 2 3" xfId="34270"/>
    <cellStyle name="Normal 5 22 4 5 2 2 4" xfId="34271"/>
    <cellStyle name="Normal 5 22 4 5 2 3" xfId="34272"/>
    <cellStyle name="Normal 5 22 4 5 2 3 2" xfId="34273"/>
    <cellStyle name="Normal 5 22 4 5 2 4" xfId="34274"/>
    <cellStyle name="Normal 5 22 4 5 2 5" xfId="34275"/>
    <cellStyle name="Normal 5 22 4 5 2 6" xfId="34276"/>
    <cellStyle name="Normal 5 22 4 5 3" xfId="34277"/>
    <cellStyle name="Normal 5 22 4 5 3 2" xfId="34278"/>
    <cellStyle name="Normal 5 22 4 5 3 2 2" xfId="34279"/>
    <cellStyle name="Normal 5 22 4 5 3 3" xfId="34280"/>
    <cellStyle name="Normal 5 22 4 5 3 4" xfId="34281"/>
    <cellStyle name="Normal 5 22 4 5 4" xfId="34282"/>
    <cellStyle name="Normal 5 22 4 5 4 2" xfId="34283"/>
    <cellStyle name="Normal 5 22 4 5 4 2 2" xfId="34284"/>
    <cellStyle name="Normal 5 22 4 5 4 3" xfId="34285"/>
    <cellStyle name="Normal 5 22 4 5 4 4" xfId="34286"/>
    <cellStyle name="Normal 5 22 4 5 5" xfId="34287"/>
    <cellStyle name="Normal 5 22 4 5 5 2" xfId="34288"/>
    <cellStyle name="Normal 5 22 4 5 6" xfId="34289"/>
    <cellStyle name="Normal 5 22 4 5 7" xfId="34290"/>
    <cellStyle name="Normal 5 22 4 5 8" xfId="34291"/>
    <cellStyle name="Normal 5 22 4 6" xfId="34292"/>
    <cellStyle name="Normal 5 22 4 6 2" xfId="34293"/>
    <cellStyle name="Normal 5 22 4 6 2 2" xfId="34294"/>
    <cellStyle name="Normal 5 22 4 6 2 2 2" xfId="34295"/>
    <cellStyle name="Normal 5 22 4 6 2 2 2 2" xfId="34296"/>
    <cellStyle name="Normal 5 22 4 6 2 2 3" xfId="34297"/>
    <cellStyle name="Normal 5 22 4 6 2 2 4" xfId="34298"/>
    <cellStyle name="Normal 5 22 4 6 2 3" xfId="34299"/>
    <cellStyle name="Normal 5 22 4 6 2 3 2" xfId="34300"/>
    <cellStyle name="Normal 5 22 4 6 2 4" xfId="34301"/>
    <cellStyle name="Normal 5 22 4 6 2 5" xfId="34302"/>
    <cellStyle name="Normal 5 22 4 6 2 6" xfId="34303"/>
    <cellStyle name="Normal 5 22 4 6 3" xfId="34304"/>
    <cellStyle name="Normal 5 22 4 6 3 2" xfId="34305"/>
    <cellStyle name="Normal 5 22 4 6 3 2 2" xfId="34306"/>
    <cellStyle name="Normal 5 22 4 6 3 3" xfId="34307"/>
    <cellStyle name="Normal 5 22 4 6 3 4" xfId="34308"/>
    <cellStyle name="Normal 5 22 4 6 4" xfId="34309"/>
    <cellStyle name="Normal 5 22 4 6 4 2" xfId="34310"/>
    <cellStyle name="Normal 5 22 4 6 4 2 2" xfId="34311"/>
    <cellStyle name="Normal 5 22 4 6 4 3" xfId="34312"/>
    <cellStyle name="Normal 5 22 4 6 4 4" xfId="34313"/>
    <cellStyle name="Normal 5 22 4 6 5" xfId="34314"/>
    <cellStyle name="Normal 5 22 4 6 5 2" xfId="34315"/>
    <cellStyle name="Normal 5 22 4 6 6" xfId="34316"/>
    <cellStyle name="Normal 5 22 4 6 7" xfId="34317"/>
    <cellStyle name="Normal 5 22 4 6 8" xfId="34318"/>
    <cellStyle name="Normal 5 22 4 7" xfId="34319"/>
    <cellStyle name="Normal 5 22 4 7 2" xfId="34320"/>
    <cellStyle name="Normal 5 22 4 7 2 2" xfId="34321"/>
    <cellStyle name="Normal 5 22 4 7 2 2 2" xfId="34322"/>
    <cellStyle name="Normal 5 22 4 7 2 3" xfId="34323"/>
    <cellStyle name="Normal 5 22 4 7 2 4" xfId="34324"/>
    <cellStyle name="Normal 5 22 4 7 3" xfId="34325"/>
    <cellStyle name="Normal 5 22 4 7 3 2" xfId="34326"/>
    <cellStyle name="Normal 5 22 4 7 4" xfId="34327"/>
    <cellStyle name="Normal 5 22 4 7 5" xfId="34328"/>
    <cellStyle name="Normal 5 22 4 7 6" xfId="34329"/>
    <cellStyle name="Normal 5 22 4 8" xfId="34330"/>
    <cellStyle name="Normal 5 22 4 8 2" xfId="34331"/>
    <cellStyle name="Normal 5 22 4 8 2 2" xfId="34332"/>
    <cellStyle name="Normal 5 22 4 8 2 2 2" xfId="34333"/>
    <cellStyle name="Normal 5 22 4 8 2 3" xfId="34334"/>
    <cellStyle name="Normal 5 22 4 8 2 4" xfId="34335"/>
    <cellStyle name="Normal 5 22 4 8 3" xfId="34336"/>
    <cellStyle name="Normal 5 22 4 8 3 2" xfId="34337"/>
    <cellStyle name="Normal 5 22 4 8 4" xfId="34338"/>
    <cellStyle name="Normal 5 22 4 8 5" xfId="34339"/>
    <cellStyle name="Normal 5 22 4 8 6" xfId="34340"/>
    <cellStyle name="Normal 5 22 4 9" xfId="34341"/>
    <cellStyle name="Normal 5 22 4 9 2" xfId="34342"/>
    <cellStyle name="Normal 5 22 4 9 2 2" xfId="34343"/>
    <cellStyle name="Normal 5 22 4 9 3" xfId="34344"/>
    <cellStyle name="Normal 5 22 4 9 4" xfId="34345"/>
    <cellStyle name="Normal 5 22 4 9 5" xfId="34346"/>
    <cellStyle name="Normal 5 22 5" xfId="34347"/>
    <cellStyle name="Normal 5 22 5 10" xfId="34348"/>
    <cellStyle name="Normal 5 22 5 10 2" xfId="34349"/>
    <cellStyle name="Normal 5 22 5 11" xfId="34350"/>
    <cellStyle name="Normal 5 22 5 12" xfId="34351"/>
    <cellStyle name="Normal 5 22 5 13" xfId="34352"/>
    <cellStyle name="Normal 5 22 5 2" xfId="34353"/>
    <cellStyle name="Normal 5 22 5 2 2" xfId="34354"/>
    <cellStyle name="Normal 5 22 5 2 2 2" xfId="34355"/>
    <cellStyle name="Normal 5 22 5 2 2 2 2" xfId="34356"/>
    <cellStyle name="Normal 5 22 5 2 2 2 2 2" xfId="34357"/>
    <cellStyle name="Normal 5 22 5 2 2 2 3" xfId="34358"/>
    <cellStyle name="Normal 5 22 5 2 2 2 4" xfId="34359"/>
    <cellStyle name="Normal 5 22 5 2 2 3" xfId="34360"/>
    <cellStyle name="Normal 5 22 5 2 2 3 2" xfId="34361"/>
    <cellStyle name="Normal 5 22 5 2 2 3 2 2" xfId="34362"/>
    <cellStyle name="Normal 5 22 5 2 2 3 3" xfId="34363"/>
    <cellStyle name="Normal 5 22 5 2 2 3 4" xfId="34364"/>
    <cellStyle name="Normal 5 22 5 2 2 4" xfId="34365"/>
    <cellStyle name="Normal 5 22 5 2 2 4 2" xfId="34366"/>
    <cellStyle name="Normal 5 22 5 2 2 5" xfId="34367"/>
    <cellStyle name="Normal 5 22 5 2 2 6" xfId="34368"/>
    <cellStyle name="Normal 5 22 5 2 2 7" xfId="34369"/>
    <cellStyle name="Normal 5 22 5 2 3" xfId="34370"/>
    <cellStyle name="Normal 5 22 5 2 3 2" xfId="34371"/>
    <cellStyle name="Normal 5 22 5 2 3 2 2" xfId="34372"/>
    <cellStyle name="Normal 5 22 5 2 3 3" xfId="34373"/>
    <cellStyle name="Normal 5 22 5 2 3 4" xfId="34374"/>
    <cellStyle name="Normal 5 22 5 2 4" xfId="34375"/>
    <cellStyle name="Normal 5 22 5 2 4 2" xfId="34376"/>
    <cellStyle name="Normal 5 22 5 2 4 2 2" xfId="34377"/>
    <cellStyle name="Normal 5 22 5 2 4 3" xfId="34378"/>
    <cellStyle name="Normal 5 22 5 2 4 4" xfId="34379"/>
    <cellStyle name="Normal 5 22 5 2 5" xfId="34380"/>
    <cellStyle name="Normal 5 22 5 2 5 2" xfId="34381"/>
    <cellStyle name="Normal 5 22 5 2 6" xfId="34382"/>
    <cellStyle name="Normal 5 22 5 2 7" xfId="34383"/>
    <cellStyle name="Normal 5 22 5 2 8" xfId="34384"/>
    <cellStyle name="Normal 5 22 5 3" xfId="34385"/>
    <cellStyle name="Normal 5 22 5 3 2" xfId="34386"/>
    <cellStyle name="Normal 5 22 5 3 2 2" xfId="34387"/>
    <cellStyle name="Normal 5 22 5 3 2 2 2" xfId="34388"/>
    <cellStyle name="Normal 5 22 5 3 2 2 2 2" xfId="34389"/>
    <cellStyle name="Normal 5 22 5 3 2 2 3" xfId="34390"/>
    <cellStyle name="Normal 5 22 5 3 2 2 4" xfId="34391"/>
    <cellStyle name="Normal 5 22 5 3 2 3" xfId="34392"/>
    <cellStyle name="Normal 5 22 5 3 2 3 2" xfId="34393"/>
    <cellStyle name="Normal 5 22 5 3 2 3 2 2" xfId="34394"/>
    <cellStyle name="Normal 5 22 5 3 2 3 3" xfId="34395"/>
    <cellStyle name="Normal 5 22 5 3 2 3 4" xfId="34396"/>
    <cellStyle name="Normal 5 22 5 3 2 4" xfId="34397"/>
    <cellStyle name="Normal 5 22 5 3 2 4 2" xfId="34398"/>
    <cellStyle name="Normal 5 22 5 3 2 5" xfId="34399"/>
    <cellStyle name="Normal 5 22 5 3 2 6" xfId="34400"/>
    <cellStyle name="Normal 5 22 5 3 2 7" xfId="34401"/>
    <cellStyle name="Normal 5 22 5 3 3" xfId="34402"/>
    <cellStyle name="Normal 5 22 5 3 3 2" xfId="34403"/>
    <cellStyle name="Normal 5 22 5 3 3 2 2" xfId="34404"/>
    <cellStyle name="Normal 5 22 5 3 3 3" xfId="34405"/>
    <cellStyle name="Normal 5 22 5 3 3 4" xfId="34406"/>
    <cellStyle name="Normal 5 22 5 3 4" xfId="34407"/>
    <cellStyle name="Normal 5 22 5 3 4 2" xfId="34408"/>
    <cellStyle name="Normal 5 22 5 3 4 2 2" xfId="34409"/>
    <cellStyle name="Normal 5 22 5 3 4 3" xfId="34410"/>
    <cellStyle name="Normal 5 22 5 3 4 4" xfId="34411"/>
    <cellStyle name="Normal 5 22 5 3 5" xfId="34412"/>
    <cellStyle name="Normal 5 22 5 3 5 2" xfId="34413"/>
    <cellStyle name="Normal 5 22 5 3 6" xfId="34414"/>
    <cellStyle name="Normal 5 22 5 3 7" xfId="34415"/>
    <cellStyle name="Normal 5 22 5 3 8" xfId="34416"/>
    <cellStyle name="Normal 5 22 5 4" xfId="34417"/>
    <cellStyle name="Normal 5 22 5 4 2" xfId="34418"/>
    <cellStyle name="Normal 5 22 5 4 2 2" xfId="34419"/>
    <cellStyle name="Normal 5 22 5 4 2 2 2" xfId="34420"/>
    <cellStyle name="Normal 5 22 5 4 2 2 2 2" xfId="34421"/>
    <cellStyle name="Normal 5 22 5 4 2 2 3" xfId="34422"/>
    <cellStyle name="Normal 5 22 5 4 2 2 4" xfId="34423"/>
    <cellStyle name="Normal 5 22 5 4 2 3" xfId="34424"/>
    <cellStyle name="Normal 5 22 5 4 2 3 2" xfId="34425"/>
    <cellStyle name="Normal 5 22 5 4 2 4" xfId="34426"/>
    <cellStyle name="Normal 5 22 5 4 2 5" xfId="34427"/>
    <cellStyle name="Normal 5 22 5 4 2 6" xfId="34428"/>
    <cellStyle name="Normal 5 22 5 4 3" xfId="34429"/>
    <cellStyle name="Normal 5 22 5 4 3 2" xfId="34430"/>
    <cellStyle name="Normal 5 22 5 4 3 2 2" xfId="34431"/>
    <cellStyle name="Normal 5 22 5 4 3 3" xfId="34432"/>
    <cellStyle name="Normal 5 22 5 4 3 4" xfId="34433"/>
    <cellStyle name="Normal 5 22 5 4 4" xfId="34434"/>
    <cellStyle name="Normal 5 22 5 4 4 2" xfId="34435"/>
    <cellStyle name="Normal 5 22 5 4 4 2 2" xfId="34436"/>
    <cellStyle name="Normal 5 22 5 4 4 3" xfId="34437"/>
    <cellStyle name="Normal 5 22 5 4 4 4" xfId="34438"/>
    <cellStyle name="Normal 5 22 5 4 5" xfId="34439"/>
    <cellStyle name="Normal 5 22 5 4 5 2" xfId="34440"/>
    <cellStyle name="Normal 5 22 5 4 6" xfId="34441"/>
    <cellStyle name="Normal 5 22 5 4 7" xfId="34442"/>
    <cellStyle name="Normal 5 22 5 4 8" xfId="34443"/>
    <cellStyle name="Normal 5 22 5 5" xfId="34444"/>
    <cellStyle name="Normal 5 22 5 5 2" xfId="34445"/>
    <cellStyle name="Normal 5 22 5 5 2 2" xfId="34446"/>
    <cellStyle name="Normal 5 22 5 5 2 2 2" xfId="34447"/>
    <cellStyle name="Normal 5 22 5 5 2 2 2 2" xfId="34448"/>
    <cellStyle name="Normal 5 22 5 5 2 2 3" xfId="34449"/>
    <cellStyle name="Normal 5 22 5 5 2 2 4" xfId="34450"/>
    <cellStyle name="Normal 5 22 5 5 2 3" xfId="34451"/>
    <cellStyle name="Normal 5 22 5 5 2 3 2" xfId="34452"/>
    <cellStyle name="Normal 5 22 5 5 2 4" xfId="34453"/>
    <cellStyle name="Normal 5 22 5 5 2 5" xfId="34454"/>
    <cellStyle name="Normal 5 22 5 5 2 6" xfId="34455"/>
    <cellStyle name="Normal 5 22 5 5 3" xfId="34456"/>
    <cellStyle name="Normal 5 22 5 5 3 2" xfId="34457"/>
    <cellStyle name="Normal 5 22 5 5 3 2 2" xfId="34458"/>
    <cellStyle name="Normal 5 22 5 5 3 3" xfId="34459"/>
    <cellStyle name="Normal 5 22 5 5 3 4" xfId="34460"/>
    <cellStyle name="Normal 5 22 5 5 4" xfId="34461"/>
    <cellStyle name="Normal 5 22 5 5 4 2" xfId="34462"/>
    <cellStyle name="Normal 5 22 5 5 4 2 2" xfId="34463"/>
    <cellStyle name="Normal 5 22 5 5 4 3" xfId="34464"/>
    <cellStyle name="Normal 5 22 5 5 4 4" xfId="34465"/>
    <cellStyle name="Normal 5 22 5 5 5" xfId="34466"/>
    <cellStyle name="Normal 5 22 5 5 5 2" xfId="34467"/>
    <cellStyle name="Normal 5 22 5 5 6" xfId="34468"/>
    <cellStyle name="Normal 5 22 5 5 7" xfId="34469"/>
    <cellStyle name="Normal 5 22 5 5 8" xfId="34470"/>
    <cellStyle name="Normal 5 22 5 6" xfId="34471"/>
    <cellStyle name="Normal 5 22 5 6 2" xfId="34472"/>
    <cellStyle name="Normal 5 22 5 6 2 2" xfId="34473"/>
    <cellStyle name="Normal 5 22 5 6 2 2 2" xfId="34474"/>
    <cellStyle name="Normal 5 22 5 6 2 3" xfId="34475"/>
    <cellStyle name="Normal 5 22 5 6 2 4" xfId="34476"/>
    <cellStyle name="Normal 5 22 5 6 3" xfId="34477"/>
    <cellStyle name="Normal 5 22 5 6 3 2" xfId="34478"/>
    <cellStyle name="Normal 5 22 5 6 4" xfId="34479"/>
    <cellStyle name="Normal 5 22 5 6 5" xfId="34480"/>
    <cellStyle name="Normal 5 22 5 6 6" xfId="34481"/>
    <cellStyle name="Normal 5 22 5 7" xfId="34482"/>
    <cellStyle name="Normal 5 22 5 7 2" xfId="34483"/>
    <cellStyle name="Normal 5 22 5 7 2 2" xfId="34484"/>
    <cellStyle name="Normal 5 22 5 7 2 2 2" xfId="34485"/>
    <cellStyle name="Normal 5 22 5 7 2 3" xfId="34486"/>
    <cellStyle name="Normal 5 22 5 7 2 4" xfId="34487"/>
    <cellStyle name="Normal 5 22 5 7 3" xfId="34488"/>
    <cellStyle name="Normal 5 22 5 7 3 2" xfId="34489"/>
    <cellStyle name="Normal 5 22 5 7 4" xfId="34490"/>
    <cellStyle name="Normal 5 22 5 7 5" xfId="34491"/>
    <cellStyle name="Normal 5 22 5 7 6" xfId="34492"/>
    <cellStyle name="Normal 5 22 5 8" xfId="34493"/>
    <cellStyle name="Normal 5 22 5 8 2" xfId="34494"/>
    <cellStyle name="Normal 5 22 5 8 2 2" xfId="34495"/>
    <cellStyle name="Normal 5 22 5 8 3" xfId="34496"/>
    <cellStyle name="Normal 5 22 5 8 4" xfId="34497"/>
    <cellStyle name="Normal 5 22 5 8 5" xfId="34498"/>
    <cellStyle name="Normal 5 22 5 9" xfId="34499"/>
    <cellStyle name="Normal 5 22 5 9 2" xfId="34500"/>
    <cellStyle name="Normal 5 22 5 9 2 2" xfId="34501"/>
    <cellStyle name="Normal 5 22 5 9 3" xfId="34502"/>
    <cellStyle name="Normal 5 22 5 9 4" xfId="34503"/>
    <cellStyle name="Normal 5 22 6" xfId="34504"/>
    <cellStyle name="Normal 5 22 6 2" xfId="34505"/>
    <cellStyle name="Normal 5 22 6 2 2" xfId="34506"/>
    <cellStyle name="Normal 5 22 6 2 2 2" xfId="34507"/>
    <cellStyle name="Normal 5 22 6 2 2 2 2" xfId="34508"/>
    <cellStyle name="Normal 5 22 6 2 2 3" xfId="34509"/>
    <cellStyle name="Normal 5 22 6 2 2 4" xfId="34510"/>
    <cellStyle name="Normal 5 22 6 2 3" xfId="34511"/>
    <cellStyle name="Normal 5 22 6 2 3 2" xfId="34512"/>
    <cellStyle name="Normal 5 22 6 2 3 2 2" xfId="34513"/>
    <cellStyle name="Normal 5 22 6 2 3 3" xfId="34514"/>
    <cellStyle name="Normal 5 22 6 2 3 4" xfId="34515"/>
    <cellStyle name="Normal 5 22 6 2 4" xfId="34516"/>
    <cellStyle name="Normal 5 22 6 2 4 2" xfId="34517"/>
    <cellStyle name="Normal 5 22 6 2 5" xfId="34518"/>
    <cellStyle name="Normal 5 22 6 2 6" xfId="34519"/>
    <cellStyle name="Normal 5 22 6 2 7" xfId="34520"/>
    <cellStyle name="Normal 5 22 6 3" xfId="34521"/>
    <cellStyle name="Normal 5 22 6 3 2" xfId="34522"/>
    <cellStyle name="Normal 5 22 6 3 2 2" xfId="34523"/>
    <cellStyle name="Normal 5 22 6 3 3" xfId="34524"/>
    <cellStyle name="Normal 5 22 6 3 4" xfId="34525"/>
    <cellStyle name="Normal 5 22 6 4" xfId="34526"/>
    <cellStyle name="Normal 5 22 6 4 2" xfId="34527"/>
    <cellStyle name="Normal 5 22 6 4 2 2" xfId="34528"/>
    <cellStyle name="Normal 5 22 6 4 3" xfId="34529"/>
    <cellStyle name="Normal 5 22 6 4 4" xfId="34530"/>
    <cellStyle name="Normal 5 22 6 5" xfId="34531"/>
    <cellStyle name="Normal 5 22 6 5 2" xfId="34532"/>
    <cellStyle name="Normal 5 22 6 6" xfId="34533"/>
    <cellStyle name="Normal 5 22 6 7" xfId="34534"/>
    <cellStyle name="Normal 5 22 6 8" xfId="34535"/>
    <cellStyle name="Normal 5 22 7" xfId="34536"/>
    <cellStyle name="Normal 5 22 7 2" xfId="34537"/>
    <cellStyle name="Normal 5 22 7 2 2" xfId="34538"/>
    <cellStyle name="Normal 5 22 7 2 2 2" xfId="34539"/>
    <cellStyle name="Normal 5 22 7 2 2 2 2" xfId="34540"/>
    <cellStyle name="Normal 5 22 7 2 2 3" xfId="34541"/>
    <cellStyle name="Normal 5 22 7 2 2 4" xfId="34542"/>
    <cellStyle name="Normal 5 22 7 2 3" xfId="34543"/>
    <cellStyle name="Normal 5 22 7 2 3 2" xfId="34544"/>
    <cellStyle name="Normal 5 22 7 2 3 2 2" xfId="34545"/>
    <cellStyle name="Normal 5 22 7 2 3 3" xfId="34546"/>
    <cellStyle name="Normal 5 22 7 2 3 4" xfId="34547"/>
    <cellStyle name="Normal 5 22 7 2 4" xfId="34548"/>
    <cellStyle name="Normal 5 22 7 2 4 2" xfId="34549"/>
    <cellStyle name="Normal 5 22 7 2 5" xfId="34550"/>
    <cellStyle name="Normal 5 22 7 2 6" xfId="34551"/>
    <cellStyle name="Normal 5 22 7 2 7" xfId="34552"/>
    <cellStyle name="Normal 5 22 7 3" xfId="34553"/>
    <cellStyle name="Normal 5 22 7 3 2" xfId="34554"/>
    <cellStyle name="Normal 5 22 7 3 2 2" xfId="34555"/>
    <cellStyle name="Normal 5 22 7 3 3" xfId="34556"/>
    <cellStyle name="Normal 5 22 7 3 4" xfId="34557"/>
    <cellStyle name="Normal 5 22 7 4" xfId="34558"/>
    <cellStyle name="Normal 5 22 7 4 2" xfId="34559"/>
    <cellStyle name="Normal 5 22 7 4 2 2" xfId="34560"/>
    <cellStyle name="Normal 5 22 7 4 3" xfId="34561"/>
    <cellStyle name="Normal 5 22 7 4 4" xfId="34562"/>
    <cellStyle name="Normal 5 22 7 5" xfId="34563"/>
    <cellStyle name="Normal 5 22 7 5 2" xfId="34564"/>
    <cellStyle name="Normal 5 22 7 6" xfId="34565"/>
    <cellStyle name="Normal 5 22 7 7" xfId="34566"/>
    <cellStyle name="Normal 5 22 7 8" xfId="34567"/>
    <cellStyle name="Normal 5 22 8" xfId="34568"/>
    <cellStyle name="Normal 5 22 8 2" xfId="34569"/>
    <cellStyle name="Normal 5 22 8 2 2" xfId="34570"/>
    <cellStyle name="Normal 5 22 8 2 2 2" xfId="34571"/>
    <cellStyle name="Normal 5 22 8 2 2 2 2" xfId="34572"/>
    <cellStyle name="Normal 5 22 8 2 2 3" xfId="34573"/>
    <cellStyle name="Normal 5 22 8 2 2 4" xfId="34574"/>
    <cellStyle name="Normal 5 22 8 2 3" xfId="34575"/>
    <cellStyle name="Normal 5 22 8 2 3 2" xfId="34576"/>
    <cellStyle name="Normal 5 22 8 2 4" xfId="34577"/>
    <cellStyle name="Normal 5 22 8 2 5" xfId="34578"/>
    <cellStyle name="Normal 5 22 8 2 6" xfId="34579"/>
    <cellStyle name="Normal 5 22 8 3" xfId="34580"/>
    <cellStyle name="Normal 5 22 8 3 2" xfId="34581"/>
    <cellStyle name="Normal 5 22 8 3 2 2" xfId="34582"/>
    <cellStyle name="Normal 5 22 8 3 3" xfId="34583"/>
    <cellStyle name="Normal 5 22 8 3 4" xfId="34584"/>
    <cellStyle name="Normal 5 22 8 4" xfId="34585"/>
    <cellStyle name="Normal 5 22 8 4 2" xfId="34586"/>
    <cellStyle name="Normal 5 22 8 4 2 2" xfId="34587"/>
    <cellStyle name="Normal 5 22 8 4 3" xfId="34588"/>
    <cellStyle name="Normal 5 22 8 4 4" xfId="34589"/>
    <cellStyle name="Normal 5 22 8 5" xfId="34590"/>
    <cellStyle name="Normal 5 22 8 5 2" xfId="34591"/>
    <cellStyle name="Normal 5 22 8 6" xfId="34592"/>
    <cellStyle name="Normal 5 22 8 7" xfId="34593"/>
    <cellStyle name="Normal 5 22 8 8" xfId="34594"/>
    <cellStyle name="Normal 5 22 9" xfId="34595"/>
    <cellStyle name="Normal 5 22 9 2" xfId="34596"/>
    <cellStyle name="Normal 5 22 9 2 2" xfId="34597"/>
    <cellStyle name="Normal 5 22 9 2 2 2" xfId="34598"/>
    <cellStyle name="Normal 5 22 9 2 2 2 2" xfId="34599"/>
    <cellStyle name="Normal 5 22 9 2 2 3" xfId="34600"/>
    <cellStyle name="Normal 5 22 9 2 2 4" xfId="34601"/>
    <cellStyle name="Normal 5 22 9 2 3" xfId="34602"/>
    <cellStyle name="Normal 5 22 9 2 3 2" xfId="34603"/>
    <cellStyle name="Normal 5 22 9 2 4" xfId="34604"/>
    <cellStyle name="Normal 5 22 9 2 5" xfId="34605"/>
    <cellStyle name="Normal 5 22 9 2 6" xfId="34606"/>
    <cellStyle name="Normal 5 22 9 3" xfId="34607"/>
    <cellStyle name="Normal 5 22 9 3 2" xfId="34608"/>
    <cellStyle name="Normal 5 22 9 3 2 2" xfId="34609"/>
    <cellStyle name="Normal 5 22 9 3 3" xfId="34610"/>
    <cellStyle name="Normal 5 22 9 3 4" xfId="34611"/>
    <cellStyle name="Normal 5 22 9 4" xfId="34612"/>
    <cellStyle name="Normal 5 22 9 4 2" xfId="34613"/>
    <cellStyle name="Normal 5 22 9 4 2 2" xfId="34614"/>
    <cellStyle name="Normal 5 22 9 4 3" xfId="34615"/>
    <cellStyle name="Normal 5 22 9 4 4" xfId="34616"/>
    <cellStyle name="Normal 5 22 9 5" xfId="34617"/>
    <cellStyle name="Normal 5 22 9 5 2" xfId="34618"/>
    <cellStyle name="Normal 5 22 9 6" xfId="34619"/>
    <cellStyle name="Normal 5 22 9 7" xfId="34620"/>
    <cellStyle name="Normal 5 22 9 8" xfId="34621"/>
    <cellStyle name="Normal 5 23" xfId="34622"/>
    <cellStyle name="Normal 5 23 10" xfId="34623"/>
    <cellStyle name="Normal 5 23 10 2" xfId="34624"/>
    <cellStyle name="Normal 5 23 10 2 2" xfId="34625"/>
    <cellStyle name="Normal 5 23 10 3" xfId="34626"/>
    <cellStyle name="Normal 5 23 10 4" xfId="34627"/>
    <cellStyle name="Normal 5 23 11" xfId="34628"/>
    <cellStyle name="Normal 5 23 11 2" xfId="34629"/>
    <cellStyle name="Normal 5 23 12" xfId="34630"/>
    <cellStyle name="Normal 5 23 13" xfId="34631"/>
    <cellStyle name="Normal 5 23 14" xfId="34632"/>
    <cellStyle name="Normal 5 23 2" xfId="34633"/>
    <cellStyle name="Normal 5 23 2 10" xfId="34634"/>
    <cellStyle name="Normal 5 23 2 2" xfId="34635"/>
    <cellStyle name="Normal 5 23 2 2 2" xfId="34636"/>
    <cellStyle name="Normal 5 23 2 2 2 2" xfId="34637"/>
    <cellStyle name="Normal 5 23 2 2 2 2 2" xfId="34638"/>
    <cellStyle name="Normal 5 23 2 2 2 3" xfId="34639"/>
    <cellStyle name="Normal 5 23 2 2 2 4" xfId="34640"/>
    <cellStyle name="Normal 5 23 2 2 3" xfId="34641"/>
    <cellStyle name="Normal 5 23 2 2 3 2" xfId="34642"/>
    <cellStyle name="Normal 5 23 2 2 3 2 2" xfId="34643"/>
    <cellStyle name="Normal 5 23 2 2 3 3" xfId="34644"/>
    <cellStyle name="Normal 5 23 2 2 3 4" xfId="34645"/>
    <cellStyle name="Normal 5 23 2 2 4" xfId="34646"/>
    <cellStyle name="Normal 5 23 2 2 4 2" xfId="34647"/>
    <cellStyle name="Normal 5 23 2 2 5" xfId="34648"/>
    <cellStyle name="Normal 5 23 2 2 6" xfId="34649"/>
    <cellStyle name="Normal 5 23 2 2 7" xfId="34650"/>
    <cellStyle name="Normal 5 23 2 3" xfId="34651"/>
    <cellStyle name="Normal 5 23 2 3 2" xfId="34652"/>
    <cellStyle name="Normal 5 23 2 3 2 2" xfId="34653"/>
    <cellStyle name="Normal 5 23 2 3 3" xfId="34654"/>
    <cellStyle name="Normal 5 23 2 3 4" xfId="34655"/>
    <cellStyle name="Normal 5 23 2 4" xfId="34656"/>
    <cellStyle name="Normal 5 23 2 4 2" xfId="34657"/>
    <cellStyle name="Normal 5 23 2 4 2 2" xfId="34658"/>
    <cellStyle name="Normal 5 23 2 4 3" xfId="34659"/>
    <cellStyle name="Normal 5 23 2 4 4" xfId="34660"/>
    <cellStyle name="Normal 5 23 2 5" xfId="34661"/>
    <cellStyle name="Normal 5 23 2 5 2" xfId="34662"/>
    <cellStyle name="Normal 5 23 2 5 2 2" xfId="34663"/>
    <cellStyle name="Normal 5 23 2 5 3" xfId="34664"/>
    <cellStyle name="Normal 5 23 2 5 4" xfId="34665"/>
    <cellStyle name="Normal 5 23 2 6" xfId="34666"/>
    <cellStyle name="Normal 5 23 2 6 2" xfId="34667"/>
    <cellStyle name="Normal 5 23 2 6 2 2" xfId="34668"/>
    <cellStyle name="Normal 5 23 2 6 3" xfId="34669"/>
    <cellStyle name="Normal 5 23 2 6 4" xfId="34670"/>
    <cellStyle name="Normal 5 23 2 7" xfId="34671"/>
    <cellStyle name="Normal 5 23 2 7 2" xfId="34672"/>
    <cellStyle name="Normal 5 23 2 8" xfId="34673"/>
    <cellStyle name="Normal 5 23 2 9" xfId="34674"/>
    <cellStyle name="Normal 5 23 3" xfId="34675"/>
    <cellStyle name="Normal 5 23 3 2" xfId="34676"/>
    <cellStyle name="Normal 5 23 3 2 2" xfId="34677"/>
    <cellStyle name="Normal 5 23 3 2 2 2" xfId="34678"/>
    <cellStyle name="Normal 5 23 3 2 2 2 2" xfId="34679"/>
    <cellStyle name="Normal 5 23 3 2 2 3" xfId="34680"/>
    <cellStyle name="Normal 5 23 3 2 2 4" xfId="34681"/>
    <cellStyle name="Normal 5 23 3 2 3" xfId="34682"/>
    <cellStyle name="Normal 5 23 3 2 3 2" xfId="34683"/>
    <cellStyle name="Normal 5 23 3 2 3 2 2" xfId="34684"/>
    <cellStyle name="Normal 5 23 3 2 3 3" xfId="34685"/>
    <cellStyle name="Normal 5 23 3 2 3 4" xfId="34686"/>
    <cellStyle name="Normal 5 23 3 2 4" xfId="34687"/>
    <cellStyle name="Normal 5 23 3 2 4 2" xfId="34688"/>
    <cellStyle name="Normal 5 23 3 2 5" xfId="34689"/>
    <cellStyle name="Normal 5 23 3 2 6" xfId="34690"/>
    <cellStyle name="Normal 5 23 3 2 7" xfId="34691"/>
    <cellStyle name="Normal 5 23 3 3" xfId="34692"/>
    <cellStyle name="Normal 5 23 3 3 2" xfId="34693"/>
    <cellStyle name="Normal 5 23 3 3 2 2" xfId="34694"/>
    <cellStyle name="Normal 5 23 3 3 3" xfId="34695"/>
    <cellStyle name="Normal 5 23 3 3 4" xfId="34696"/>
    <cellStyle name="Normal 5 23 3 4" xfId="34697"/>
    <cellStyle name="Normal 5 23 3 4 2" xfId="34698"/>
    <cellStyle name="Normal 5 23 3 4 2 2" xfId="34699"/>
    <cellStyle name="Normal 5 23 3 4 3" xfId="34700"/>
    <cellStyle name="Normal 5 23 3 4 4" xfId="34701"/>
    <cellStyle name="Normal 5 23 3 5" xfId="34702"/>
    <cellStyle name="Normal 5 23 3 5 2" xfId="34703"/>
    <cellStyle name="Normal 5 23 3 6" xfId="34704"/>
    <cellStyle name="Normal 5 23 3 7" xfId="34705"/>
    <cellStyle name="Normal 5 23 3 8" xfId="34706"/>
    <cellStyle name="Normal 5 23 4" xfId="34707"/>
    <cellStyle name="Normal 5 23 4 2" xfId="34708"/>
    <cellStyle name="Normal 5 23 4 2 2" xfId="34709"/>
    <cellStyle name="Normal 5 23 4 2 2 2" xfId="34710"/>
    <cellStyle name="Normal 5 23 4 2 2 2 2" xfId="34711"/>
    <cellStyle name="Normal 5 23 4 2 2 3" xfId="34712"/>
    <cellStyle name="Normal 5 23 4 2 2 4" xfId="34713"/>
    <cellStyle name="Normal 5 23 4 2 3" xfId="34714"/>
    <cellStyle name="Normal 5 23 4 2 3 2" xfId="34715"/>
    <cellStyle name="Normal 5 23 4 2 3 2 2" xfId="34716"/>
    <cellStyle name="Normal 5 23 4 2 3 3" xfId="34717"/>
    <cellStyle name="Normal 5 23 4 2 3 4" xfId="34718"/>
    <cellStyle name="Normal 5 23 4 2 4" xfId="34719"/>
    <cellStyle name="Normal 5 23 4 2 4 2" xfId="34720"/>
    <cellStyle name="Normal 5 23 4 2 5" xfId="34721"/>
    <cellStyle name="Normal 5 23 4 2 6" xfId="34722"/>
    <cellStyle name="Normal 5 23 4 2 7" xfId="34723"/>
    <cellStyle name="Normal 5 23 4 3" xfId="34724"/>
    <cellStyle name="Normal 5 23 4 3 2" xfId="34725"/>
    <cellStyle name="Normal 5 23 4 3 2 2" xfId="34726"/>
    <cellStyle name="Normal 5 23 4 3 3" xfId="34727"/>
    <cellStyle name="Normal 5 23 4 3 4" xfId="34728"/>
    <cellStyle name="Normal 5 23 4 4" xfId="34729"/>
    <cellStyle name="Normal 5 23 4 4 2" xfId="34730"/>
    <cellStyle name="Normal 5 23 4 4 2 2" xfId="34731"/>
    <cellStyle name="Normal 5 23 4 4 3" xfId="34732"/>
    <cellStyle name="Normal 5 23 4 4 4" xfId="34733"/>
    <cellStyle name="Normal 5 23 4 5" xfId="34734"/>
    <cellStyle name="Normal 5 23 4 5 2" xfId="34735"/>
    <cellStyle name="Normal 5 23 4 6" xfId="34736"/>
    <cellStyle name="Normal 5 23 4 7" xfId="34737"/>
    <cellStyle name="Normal 5 23 4 8" xfId="34738"/>
    <cellStyle name="Normal 5 23 5" xfId="34739"/>
    <cellStyle name="Normal 5 23 5 2" xfId="34740"/>
    <cellStyle name="Normal 5 23 5 2 2" xfId="34741"/>
    <cellStyle name="Normal 5 23 5 2 2 2" xfId="34742"/>
    <cellStyle name="Normal 5 23 5 2 2 2 2" xfId="34743"/>
    <cellStyle name="Normal 5 23 5 2 2 3" xfId="34744"/>
    <cellStyle name="Normal 5 23 5 2 2 4" xfId="34745"/>
    <cellStyle name="Normal 5 23 5 2 3" xfId="34746"/>
    <cellStyle name="Normal 5 23 5 2 3 2" xfId="34747"/>
    <cellStyle name="Normal 5 23 5 2 4" xfId="34748"/>
    <cellStyle name="Normal 5 23 5 2 5" xfId="34749"/>
    <cellStyle name="Normal 5 23 5 2 6" xfId="34750"/>
    <cellStyle name="Normal 5 23 5 3" xfId="34751"/>
    <cellStyle name="Normal 5 23 5 3 2" xfId="34752"/>
    <cellStyle name="Normal 5 23 5 3 2 2" xfId="34753"/>
    <cellStyle name="Normal 5 23 5 3 3" xfId="34754"/>
    <cellStyle name="Normal 5 23 5 3 4" xfId="34755"/>
    <cellStyle name="Normal 5 23 5 4" xfId="34756"/>
    <cellStyle name="Normal 5 23 5 4 2" xfId="34757"/>
    <cellStyle name="Normal 5 23 5 4 2 2" xfId="34758"/>
    <cellStyle name="Normal 5 23 5 4 3" xfId="34759"/>
    <cellStyle name="Normal 5 23 5 4 4" xfId="34760"/>
    <cellStyle name="Normal 5 23 5 5" xfId="34761"/>
    <cellStyle name="Normal 5 23 5 5 2" xfId="34762"/>
    <cellStyle name="Normal 5 23 5 6" xfId="34763"/>
    <cellStyle name="Normal 5 23 5 7" xfId="34764"/>
    <cellStyle name="Normal 5 23 5 8" xfId="34765"/>
    <cellStyle name="Normal 5 23 6" xfId="34766"/>
    <cellStyle name="Normal 5 23 6 2" xfId="34767"/>
    <cellStyle name="Normal 5 23 6 2 2" xfId="34768"/>
    <cellStyle name="Normal 5 23 6 2 2 2" xfId="34769"/>
    <cellStyle name="Normal 5 23 6 2 2 2 2" xfId="34770"/>
    <cellStyle name="Normal 5 23 6 2 2 3" xfId="34771"/>
    <cellStyle name="Normal 5 23 6 2 2 4" xfId="34772"/>
    <cellStyle name="Normal 5 23 6 2 3" xfId="34773"/>
    <cellStyle name="Normal 5 23 6 2 3 2" xfId="34774"/>
    <cellStyle name="Normal 5 23 6 2 4" xfId="34775"/>
    <cellStyle name="Normal 5 23 6 2 5" xfId="34776"/>
    <cellStyle name="Normal 5 23 6 2 6" xfId="34777"/>
    <cellStyle name="Normal 5 23 6 3" xfId="34778"/>
    <cellStyle name="Normal 5 23 6 3 2" xfId="34779"/>
    <cellStyle name="Normal 5 23 6 3 2 2" xfId="34780"/>
    <cellStyle name="Normal 5 23 6 3 3" xfId="34781"/>
    <cellStyle name="Normal 5 23 6 3 4" xfId="34782"/>
    <cellStyle name="Normal 5 23 6 4" xfId="34783"/>
    <cellStyle name="Normal 5 23 6 4 2" xfId="34784"/>
    <cellStyle name="Normal 5 23 6 4 2 2" xfId="34785"/>
    <cellStyle name="Normal 5 23 6 4 3" xfId="34786"/>
    <cellStyle name="Normal 5 23 6 4 4" xfId="34787"/>
    <cellStyle name="Normal 5 23 6 5" xfId="34788"/>
    <cellStyle name="Normal 5 23 6 5 2" xfId="34789"/>
    <cellStyle name="Normal 5 23 6 6" xfId="34790"/>
    <cellStyle name="Normal 5 23 6 7" xfId="34791"/>
    <cellStyle name="Normal 5 23 6 8" xfId="34792"/>
    <cellStyle name="Normal 5 23 7" xfId="34793"/>
    <cellStyle name="Normal 5 23 7 2" xfId="34794"/>
    <cellStyle name="Normal 5 23 7 2 2" xfId="34795"/>
    <cellStyle name="Normal 5 23 7 2 2 2" xfId="34796"/>
    <cellStyle name="Normal 5 23 7 2 3" xfId="34797"/>
    <cellStyle name="Normal 5 23 7 2 4" xfId="34798"/>
    <cellStyle name="Normal 5 23 7 3" xfId="34799"/>
    <cellStyle name="Normal 5 23 7 3 2" xfId="34800"/>
    <cellStyle name="Normal 5 23 7 4" xfId="34801"/>
    <cellStyle name="Normal 5 23 7 5" xfId="34802"/>
    <cellStyle name="Normal 5 23 7 6" xfId="34803"/>
    <cellStyle name="Normal 5 23 8" xfId="34804"/>
    <cellStyle name="Normal 5 23 8 2" xfId="34805"/>
    <cellStyle name="Normal 5 23 8 2 2" xfId="34806"/>
    <cellStyle name="Normal 5 23 8 2 2 2" xfId="34807"/>
    <cellStyle name="Normal 5 23 8 2 3" xfId="34808"/>
    <cellStyle name="Normal 5 23 8 2 4" xfId="34809"/>
    <cellStyle name="Normal 5 23 8 3" xfId="34810"/>
    <cellStyle name="Normal 5 23 8 3 2" xfId="34811"/>
    <cellStyle name="Normal 5 23 8 4" xfId="34812"/>
    <cellStyle name="Normal 5 23 8 5" xfId="34813"/>
    <cellStyle name="Normal 5 23 8 6" xfId="34814"/>
    <cellStyle name="Normal 5 23 9" xfId="34815"/>
    <cellStyle name="Normal 5 23 9 2" xfId="34816"/>
    <cellStyle name="Normal 5 23 9 2 2" xfId="34817"/>
    <cellStyle name="Normal 5 23 9 3" xfId="34818"/>
    <cellStyle name="Normal 5 23 9 4" xfId="34819"/>
    <cellStyle name="Normal 5 23 9 5" xfId="34820"/>
    <cellStyle name="Normal 5 24" xfId="34821"/>
    <cellStyle name="Normal 5 24 10" xfId="34822"/>
    <cellStyle name="Normal 5 24 10 2" xfId="34823"/>
    <cellStyle name="Normal 5 24 10 2 2" xfId="34824"/>
    <cellStyle name="Normal 5 24 10 3" xfId="34825"/>
    <cellStyle name="Normal 5 24 10 4" xfId="34826"/>
    <cellStyle name="Normal 5 24 11" xfId="34827"/>
    <cellStyle name="Normal 5 24 11 2" xfId="34828"/>
    <cellStyle name="Normal 5 24 12" xfId="34829"/>
    <cellStyle name="Normal 5 24 13" xfId="34830"/>
    <cellStyle name="Normal 5 24 14" xfId="34831"/>
    <cellStyle name="Normal 5 24 2" xfId="34832"/>
    <cellStyle name="Normal 5 24 2 10" xfId="34833"/>
    <cellStyle name="Normal 5 24 2 2" xfId="34834"/>
    <cellStyle name="Normal 5 24 2 2 2" xfId="34835"/>
    <cellStyle name="Normal 5 24 2 2 2 2" xfId="34836"/>
    <cellStyle name="Normal 5 24 2 2 2 2 2" xfId="34837"/>
    <cellStyle name="Normal 5 24 2 2 2 3" xfId="34838"/>
    <cellStyle name="Normal 5 24 2 2 2 4" xfId="34839"/>
    <cellStyle name="Normal 5 24 2 2 3" xfId="34840"/>
    <cellStyle name="Normal 5 24 2 2 3 2" xfId="34841"/>
    <cellStyle name="Normal 5 24 2 2 3 2 2" xfId="34842"/>
    <cellStyle name="Normal 5 24 2 2 3 3" xfId="34843"/>
    <cellStyle name="Normal 5 24 2 2 3 4" xfId="34844"/>
    <cellStyle name="Normal 5 24 2 2 4" xfId="34845"/>
    <cellStyle name="Normal 5 24 2 2 4 2" xfId="34846"/>
    <cellStyle name="Normal 5 24 2 2 5" xfId="34847"/>
    <cellStyle name="Normal 5 24 2 2 6" xfId="34848"/>
    <cellStyle name="Normal 5 24 2 2 7" xfId="34849"/>
    <cellStyle name="Normal 5 24 2 3" xfId="34850"/>
    <cellStyle name="Normal 5 24 2 3 2" xfId="34851"/>
    <cellStyle name="Normal 5 24 2 3 2 2" xfId="34852"/>
    <cellStyle name="Normal 5 24 2 3 3" xfId="34853"/>
    <cellStyle name="Normal 5 24 2 3 4" xfId="34854"/>
    <cellStyle name="Normal 5 24 2 4" xfId="34855"/>
    <cellStyle name="Normal 5 24 2 4 2" xfId="34856"/>
    <cellStyle name="Normal 5 24 2 4 2 2" xfId="34857"/>
    <cellStyle name="Normal 5 24 2 4 3" xfId="34858"/>
    <cellStyle name="Normal 5 24 2 4 4" xfId="34859"/>
    <cellStyle name="Normal 5 24 2 5" xfId="34860"/>
    <cellStyle name="Normal 5 24 2 5 2" xfId="34861"/>
    <cellStyle name="Normal 5 24 2 5 2 2" xfId="34862"/>
    <cellStyle name="Normal 5 24 2 5 3" xfId="34863"/>
    <cellStyle name="Normal 5 24 2 5 4" xfId="34864"/>
    <cellStyle name="Normal 5 24 2 6" xfId="34865"/>
    <cellStyle name="Normal 5 24 2 6 2" xfId="34866"/>
    <cellStyle name="Normal 5 24 2 6 2 2" xfId="34867"/>
    <cellStyle name="Normal 5 24 2 6 3" xfId="34868"/>
    <cellStyle name="Normal 5 24 2 6 4" xfId="34869"/>
    <cellStyle name="Normal 5 24 2 7" xfId="34870"/>
    <cellStyle name="Normal 5 24 2 7 2" xfId="34871"/>
    <cellStyle name="Normal 5 24 2 8" xfId="34872"/>
    <cellStyle name="Normal 5 24 2 9" xfId="34873"/>
    <cellStyle name="Normal 5 24 3" xfId="34874"/>
    <cellStyle name="Normal 5 24 3 2" xfId="34875"/>
    <cellStyle name="Normal 5 24 3 2 2" xfId="34876"/>
    <cellStyle name="Normal 5 24 3 2 2 2" xfId="34877"/>
    <cellStyle name="Normal 5 24 3 2 2 2 2" xfId="34878"/>
    <cellStyle name="Normal 5 24 3 2 2 3" xfId="34879"/>
    <cellStyle name="Normal 5 24 3 2 2 4" xfId="34880"/>
    <cellStyle name="Normal 5 24 3 2 3" xfId="34881"/>
    <cellStyle name="Normal 5 24 3 2 3 2" xfId="34882"/>
    <cellStyle name="Normal 5 24 3 2 3 2 2" xfId="34883"/>
    <cellStyle name="Normal 5 24 3 2 3 3" xfId="34884"/>
    <cellStyle name="Normal 5 24 3 2 3 4" xfId="34885"/>
    <cellStyle name="Normal 5 24 3 2 4" xfId="34886"/>
    <cellStyle name="Normal 5 24 3 2 4 2" xfId="34887"/>
    <cellStyle name="Normal 5 24 3 2 5" xfId="34888"/>
    <cellStyle name="Normal 5 24 3 2 6" xfId="34889"/>
    <cellStyle name="Normal 5 24 3 2 7" xfId="34890"/>
    <cellStyle name="Normal 5 24 3 3" xfId="34891"/>
    <cellStyle name="Normal 5 24 3 3 2" xfId="34892"/>
    <cellStyle name="Normal 5 24 3 3 2 2" xfId="34893"/>
    <cellStyle name="Normal 5 24 3 3 3" xfId="34894"/>
    <cellStyle name="Normal 5 24 3 3 4" xfId="34895"/>
    <cellStyle name="Normal 5 24 3 4" xfId="34896"/>
    <cellStyle name="Normal 5 24 3 4 2" xfId="34897"/>
    <cellStyle name="Normal 5 24 3 4 2 2" xfId="34898"/>
    <cellStyle name="Normal 5 24 3 4 3" xfId="34899"/>
    <cellStyle name="Normal 5 24 3 4 4" xfId="34900"/>
    <cellStyle name="Normal 5 24 3 5" xfId="34901"/>
    <cellStyle name="Normal 5 24 3 5 2" xfId="34902"/>
    <cellStyle name="Normal 5 24 3 6" xfId="34903"/>
    <cellStyle name="Normal 5 24 3 7" xfId="34904"/>
    <cellStyle name="Normal 5 24 3 8" xfId="34905"/>
    <cellStyle name="Normal 5 24 4" xfId="34906"/>
    <cellStyle name="Normal 5 24 4 2" xfId="34907"/>
    <cellStyle name="Normal 5 24 4 2 2" xfId="34908"/>
    <cellStyle name="Normal 5 24 4 2 2 2" xfId="34909"/>
    <cellStyle name="Normal 5 24 4 2 2 2 2" xfId="34910"/>
    <cellStyle name="Normal 5 24 4 2 2 3" xfId="34911"/>
    <cellStyle name="Normal 5 24 4 2 2 4" xfId="34912"/>
    <cellStyle name="Normal 5 24 4 2 3" xfId="34913"/>
    <cellStyle name="Normal 5 24 4 2 3 2" xfId="34914"/>
    <cellStyle name="Normal 5 24 4 2 3 2 2" xfId="34915"/>
    <cellStyle name="Normal 5 24 4 2 3 3" xfId="34916"/>
    <cellStyle name="Normal 5 24 4 2 3 4" xfId="34917"/>
    <cellStyle name="Normal 5 24 4 2 4" xfId="34918"/>
    <cellStyle name="Normal 5 24 4 2 4 2" xfId="34919"/>
    <cellStyle name="Normal 5 24 4 2 5" xfId="34920"/>
    <cellStyle name="Normal 5 24 4 2 6" xfId="34921"/>
    <cellStyle name="Normal 5 24 4 2 7" xfId="34922"/>
    <cellStyle name="Normal 5 24 4 3" xfId="34923"/>
    <cellStyle name="Normal 5 24 4 3 2" xfId="34924"/>
    <cellStyle name="Normal 5 24 4 3 2 2" xfId="34925"/>
    <cellStyle name="Normal 5 24 4 3 3" xfId="34926"/>
    <cellStyle name="Normal 5 24 4 3 4" xfId="34927"/>
    <cellStyle name="Normal 5 24 4 4" xfId="34928"/>
    <cellStyle name="Normal 5 24 4 4 2" xfId="34929"/>
    <cellStyle name="Normal 5 24 4 4 2 2" xfId="34930"/>
    <cellStyle name="Normal 5 24 4 4 3" xfId="34931"/>
    <cellStyle name="Normal 5 24 4 4 4" xfId="34932"/>
    <cellStyle name="Normal 5 24 4 5" xfId="34933"/>
    <cellStyle name="Normal 5 24 4 5 2" xfId="34934"/>
    <cellStyle name="Normal 5 24 4 6" xfId="34935"/>
    <cellStyle name="Normal 5 24 4 7" xfId="34936"/>
    <cellStyle name="Normal 5 24 4 8" xfId="34937"/>
    <cellStyle name="Normal 5 24 5" xfId="34938"/>
    <cellStyle name="Normal 5 24 5 2" xfId="34939"/>
    <cellStyle name="Normal 5 24 5 2 2" xfId="34940"/>
    <cellStyle name="Normal 5 24 5 2 2 2" xfId="34941"/>
    <cellStyle name="Normal 5 24 5 2 2 2 2" xfId="34942"/>
    <cellStyle name="Normal 5 24 5 2 2 3" xfId="34943"/>
    <cellStyle name="Normal 5 24 5 2 2 4" xfId="34944"/>
    <cellStyle name="Normal 5 24 5 2 3" xfId="34945"/>
    <cellStyle name="Normal 5 24 5 2 3 2" xfId="34946"/>
    <cellStyle name="Normal 5 24 5 2 4" xfId="34947"/>
    <cellStyle name="Normal 5 24 5 2 5" xfId="34948"/>
    <cellStyle name="Normal 5 24 5 2 6" xfId="34949"/>
    <cellStyle name="Normal 5 24 5 3" xfId="34950"/>
    <cellStyle name="Normal 5 24 5 3 2" xfId="34951"/>
    <cellStyle name="Normal 5 24 5 3 2 2" xfId="34952"/>
    <cellStyle name="Normal 5 24 5 3 3" xfId="34953"/>
    <cellStyle name="Normal 5 24 5 3 4" xfId="34954"/>
    <cellStyle name="Normal 5 24 5 4" xfId="34955"/>
    <cellStyle name="Normal 5 24 5 4 2" xfId="34956"/>
    <cellStyle name="Normal 5 24 5 4 2 2" xfId="34957"/>
    <cellStyle name="Normal 5 24 5 4 3" xfId="34958"/>
    <cellStyle name="Normal 5 24 5 4 4" xfId="34959"/>
    <cellStyle name="Normal 5 24 5 5" xfId="34960"/>
    <cellStyle name="Normal 5 24 5 5 2" xfId="34961"/>
    <cellStyle name="Normal 5 24 5 6" xfId="34962"/>
    <cellStyle name="Normal 5 24 5 7" xfId="34963"/>
    <cellStyle name="Normal 5 24 5 8" xfId="34964"/>
    <cellStyle name="Normal 5 24 6" xfId="34965"/>
    <cellStyle name="Normal 5 24 6 2" xfId="34966"/>
    <cellStyle name="Normal 5 24 6 2 2" xfId="34967"/>
    <cellStyle name="Normal 5 24 6 2 2 2" xfId="34968"/>
    <cellStyle name="Normal 5 24 6 2 2 2 2" xfId="34969"/>
    <cellStyle name="Normal 5 24 6 2 2 3" xfId="34970"/>
    <cellStyle name="Normal 5 24 6 2 2 4" xfId="34971"/>
    <cellStyle name="Normal 5 24 6 2 3" xfId="34972"/>
    <cellStyle name="Normal 5 24 6 2 3 2" xfId="34973"/>
    <cellStyle name="Normal 5 24 6 2 4" xfId="34974"/>
    <cellStyle name="Normal 5 24 6 2 5" xfId="34975"/>
    <cellStyle name="Normal 5 24 6 2 6" xfId="34976"/>
    <cellStyle name="Normal 5 24 6 3" xfId="34977"/>
    <cellStyle name="Normal 5 24 6 3 2" xfId="34978"/>
    <cellStyle name="Normal 5 24 6 3 2 2" xfId="34979"/>
    <cellStyle name="Normal 5 24 6 3 3" xfId="34980"/>
    <cellStyle name="Normal 5 24 6 3 4" xfId="34981"/>
    <cellStyle name="Normal 5 24 6 4" xfId="34982"/>
    <cellStyle name="Normal 5 24 6 4 2" xfId="34983"/>
    <cellStyle name="Normal 5 24 6 4 2 2" xfId="34984"/>
    <cellStyle name="Normal 5 24 6 4 3" xfId="34985"/>
    <cellStyle name="Normal 5 24 6 4 4" xfId="34986"/>
    <cellStyle name="Normal 5 24 6 5" xfId="34987"/>
    <cellStyle name="Normal 5 24 6 5 2" xfId="34988"/>
    <cellStyle name="Normal 5 24 6 6" xfId="34989"/>
    <cellStyle name="Normal 5 24 6 7" xfId="34990"/>
    <cellStyle name="Normal 5 24 6 8" xfId="34991"/>
    <cellStyle name="Normal 5 24 7" xfId="34992"/>
    <cellStyle name="Normal 5 24 7 2" xfId="34993"/>
    <cellStyle name="Normal 5 24 7 2 2" xfId="34994"/>
    <cellStyle name="Normal 5 24 7 2 2 2" xfId="34995"/>
    <cellStyle name="Normal 5 24 7 2 3" xfId="34996"/>
    <cellStyle name="Normal 5 24 7 2 4" xfId="34997"/>
    <cellStyle name="Normal 5 24 7 3" xfId="34998"/>
    <cellStyle name="Normal 5 24 7 3 2" xfId="34999"/>
    <cellStyle name="Normal 5 24 7 4" xfId="35000"/>
    <cellStyle name="Normal 5 24 7 5" xfId="35001"/>
    <cellStyle name="Normal 5 24 7 6" xfId="35002"/>
    <cellStyle name="Normal 5 24 8" xfId="35003"/>
    <cellStyle name="Normal 5 24 8 2" xfId="35004"/>
    <cellStyle name="Normal 5 24 8 2 2" xfId="35005"/>
    <cellStyle name="Normal 5 24 8 2 2 2" xfId="35006"/>
    <cellStyle name="Normal 5 24 8 2 3" xfId="35007"/>
    <cellStyle name="Normal 5 24 8 2 4" xfId="35008"/>
    <cellStyle name="Normal 5 24 8 3" xfId="35009"/>
    <cellStyle name="Normal 5 24 8 3 2" xfId="35010"/>
    <cellStyle name="Normal 5 24 8 4" xfId="35011"/>
    <cellStyle name="Normal 5 24 8 5" xfId="35012"/>
    <cellStyle name="Normal 5 24 8 6" xfId="35013"/>
    <cellStyle name="Normal 5 24 9" xfId="35014"/>
    <cellStyle name="Normal 5 24 9 2" xfId="35015"/>
    <cellStyle name="Normal 5 24 9 2 2" xfId="35016"/>
    <cellStyle name="Normal 5 24 9 3" xfId="35017"/>
    <cellStyle name="Normal 5 24 9 4" xfId="35018"/>
    <cellStyle name="Normal 5 24 9 5" xfId="35019"/>
    <cellStyle name="Normal 5 25" xfId="35020"/>
    <cellStyle name="Normal 5 25 10" xfId="35021"/>
    <cellStyle name="Normal 5 25 10 2" xfId="35022"/>
    <cellStyle name="Normal 5 25 11" xfId="35023"/>
    <cellStyle name="Normal 5 25 12" xfId="35024"/>
    <cellStyle name="Normal 5 25 13" xfId="35025"/>
    <cellStyle name="Normal 5 25 2" xfId="35026"/>
    <cellStyle name="Normal 5 25 2 2" xfId="35027"/>
    <cellStyle name="Normal 5 25 2 2 2" xfId="35028"/>
    <cellStyle name="Normal 5 25 2 2 2 2" xfId="35029"/>
    <cellStyle name="Normal 5 25 2 2 2 2 2" xfId="35030"/>
    <cellStyle name="Normal 5 25 2 2 2 3" xfId="35031"/>
    <cellStyle name="Normal 5 25 2 2 2 4" xfId="35032"/>
    <cellStyle name="Normal 5 25 2 2 3" xfId="35033"/>
    <cellStyle name="Normal 5 25 2 2 3 2" xfId="35034"/>
    <cellStyle name="Normal 5 25 2 2 3 2 2" xfId="35035"/>
    <cellStyle name="Normal 5 25 2 2 3 3" xfId="35036"/>
    <cellStyle name="Normal 5 25 2 2 3 4" xfId="35037"/>
    <cellStyle name="Normal 5 25 2 2 4" xfId="35038"/>
    <cellStyle name="Normal 5 25 2 2 4 2" xfId="35039"/>
    <cellStyle name="Normal 5 25 2 2 5" xfId="35040"/>
    <cellStyle name="Normal 5 25 2 2 6" xfId="35041"/>
    <cellStyle name="Normal 5 25 2 2 7" xfId="35042"/>
    <cellStyle name="Normal 5 25 2 3" xfId="35043"/>
    <cellStyle name="Normal 5 25 2 3 2" xfId="35044"/>
    <cellStyle name="Normal 5 25 2 3 2 2" xfId="35045"/>
    <cellStyle name="Normal 5 25 2 3 3" xfId="35046"/>
    <cellStyle name="Normal 5 25 2 3 4" xfId="35047"/>
    <cellStyle name="Normal 5 25 2 4" xfId="35048"/>
    <cellStyle name="Normal 5 25 2 4 2" xfId="35049"/>
    <cellStyle name="Normal 5 25 2 4 2 2" xfId="35050"/>
    <cellStyle name="Normal 5 25 2 4 3" xfId="35051"/>
    <cellStyle name="Normal 5 25 2 4 4" xfId="35052"/>
    <cellStyle name="Normal 5 25 2 5" xfId="35053"/>
    <cellStyle name="Normal 5 25 2 5 2" xfId="35054"/>
    <cellStyle name="Normal 5 25 2 6" xfId="35055"/>
    <cellStyle name="Normal 5 25 2 7" xfId="35056"/>
    <cellStyle name="Normal 5 25 2 8" xfId="35057"/>
    <cellStyle name="Normal 5 25 3" xfId="35058"/>
    <cellStyle name="Normal 5 25 3 2" xfId="35059"/>
    <cellStyle name="Normal 5 25 3 2 2" xfId="35060"/>
    <cellStyle name="Normal 5 25 3 2 2 2" xfId="35061"/>
    <cellStyle name="Normal 5 25 3 2 2 2 2" xfId="35062"/>
    <cellStyle name="Normal 5 25 3 2 2 3" xfId="35063"/>
    <cellStyle name="Normal 5 25 3 2 2 4" xfId="35064"/>
    <cellStyle name="Normal 5 25 3 2 3" xfId="35065"/>
    <cellStyle name="Normal 5 25 3 2 3 2" xfId="35066"/>
    <cellStyle name="Normal 5 25 3 2 3 2 2" xfId="35067"/>
    <cellStyle name="Normal 5 25 3 2 3 3" xfId="35068"/>
    <cellStyle name="Normal 5 25 3 2 3 4" xfId="35069"/>
    <cellStyle name="Normal 5 25 3 2 4" xfId="35070"/>
    <cellStyle name="Normal 5 25 3 2 4 2" xfId="35071"/>
    <cellStyle name="Normal 5 25 3 2 5" xfId="35072"/>
    <cellStyle name="Normal 5 25 3 2 6" xfId="35073"/>
    <cellStyle name="Normal 5 25 3 2 7" xfId="35074"/>
    <cellStyle name="Normal 5 25 3 3" xfId="35075"/>
    <cellStyle name="Normal 5 25 3 3 2" xfId="35076"/>
    <cellStyle name="Normal 5 25 3 3 2 2" xfId="35077"/>
    <cellStyle name="Normal 5 25 3 3 3" xfId="35078"/>
    <cellStyle name="Normal 5 25 3 3 4" xfId="35079"/>
    <cellStyle name="Normal 5 25 3 4" xfId="35080"/>
    <cellStyle name="Normal 5 25 3 4 2" xfId="35081"/>
    <cellStyle name="Normal 5 25 3 4 2 2" xfId="35082"/>
    <cellStyle name="Normal 5 25 3 4 3" xfId="35083"/>
    <cellStyle name="Normal 5 25 3 4 4" xfId="35084"/>
    <cellStyle name="Normal 5 25 3 5" xfId="35085"/>
    <cellStyle name="Normal 5 25 3 5 2" xfId="35086"/>
    <cellStyle name="Normal 5 25 3 6" xfId="35087"/>
    <cellStyle name="Normal 5 25 3 7" xfId="35088"/>
    <cellStyle name="Normal 5 25 3 8" xfId="35089"/>
    <cellStyle name="Normal 5 25 4" xfId="35090"/>
    <cellStyle name="Normal 5 25 4 2" xfId="35091"/>
    <cellStyle name="Normal 5 25 4 2 2" xfId="35092"/>
    <cellStyle name="Normal 5 25 4 2 2 2" xfId="35093"/>
    <cellStyle name="Normal 5 25 4 2 2 2 2" xfId="35094"/>
    <cellStyle name="Normal 5 25 4 2 2 3" xfId="35095"/>
    <cellStyle name="Normal 5 25 4 2 2 4" xfId="35096"/>
    <cellStyle name="Normal 5 25 4 2 3" xfId="35097"/>
    <cellStyle name="Normal 5 25 4 2 3 2" xfId="35098"/>
    <cellStyle name="Normal 5 25 4 2 4" xfId="35099"/>
    <cellStyle name="Normal 5 25 4 2 5" xfId="35100"/>
    <cellStyle name="Normal 5 25 4 2 6" xfId="35101"/>
    <cellStyle name="Normal 5 25 4 3" xfId="35102"/>
    <cellStyle name="Normal 5 25 4 3 2" xfId="35103"/>
    <cellStyle name="Normal 5 25 4 3 2 2" xfId="35104"/>
    <cellStyle name="Normal 5 25 4 3 3" xfId="35105"/>
    <cellStyle name="Normal 5 25 4 3 4" xfId="35106"/>
    <cellStyle name="Normal 5 25 4 4" xfId="35107"/>
    <cellStyle name="Normal 5 25 4 4 2" xfId="35108"/>
    <cellStyle name="Normal 5 25 4 4 2 2" xfId="35109"/>
    <cellStyle name="Normal 5 25 4 4 3" xfId="35110"/>
    <cellStyle name="Normal 5 25 4 4 4" xfId="35111"/>
    <cellStyle name="Normal 5 25 4 5" xfId="35112"/>
    <cellStyle name="Normal 5 25 4 5 2" xfId="35113"/>
    <cellStyle name="Normal 5 25 4 6" xfId="35114"/>
    <cellStyle name="Normal 5 25 4 7" xfId="35115"/>
    <cellStyle name="Normal 5 25 4 8" xfId="35116"/>
    <cellStyle name="Normal 5 25 5" xfId="35117"/>
    <cellStyle name="Normal 5 25 5 2" xfId="35118"/>
    <cellStyle name="Normal 5 25 5 2 2" xfId="35119"/>
    <cellStyle name="Normal 5 25 5 2 2 2" xfId="35120"/>
    <cellStyle name="Normal 5 25 5 2 2 2 2" xfId="35121"/>
    <cellStyle name="Normal 5 25 5 2 2 3" xfId="35122"/>
    <cellStyle name="Normal 5 25 5 2 2 4" xfId="35123"/>
    <cellStyle name="Normal 5 25 5 2 3" xfId="35124"/>
    <cellStyle name="Normal 5 25 5 2 3 2" xfId="35125"/>
    <cellStyle name="Normal 5 25 5 2 4" xfId="35126"/>
    <cellStyle name="Normal 5 25 5 2 5" xfId="35127"/>
    <cellStyle name="Normal 5 25 5 2 6" xfId="35128"/>
    <cellStyle name="Normal 5 25 5 3" xfId="35129"/>
    <cellStyle name="Normal 5 25 5 3 2" xfId="35130"/>
    <cellStyle name="Normal 5 25 5 3 2 2" xfId="35131"/>
    <cellStyle name="Normal 5 25 5 3 3" xfId="35132"/>
    <cellStyle name="Normal 5 25 5 3 4" xfId="35133"/>
    <cellStyle name="Normal 5 25 5 4" xfId="35134"/>
    <cellStyle name="Normal 5 25 5 4 2" xfId="35135"/>
    <cellStyle name="Normal 5 25 5 4 2 2" xfId="35136"/>
    <cellStyle name="Normal 5 25 5 4 3" xfId="35137"/>
    <cellStyle name="Normal 5 25 5 4 4" xfId="35138"/>
    <cellStyle name="Normal 5 25 5 5" xfId="35139"/>
    <cellStyle name="Normal 5 25 5 5 2" xfId="35140"/>
    <cellStyle name="Normal 5 25 5 6" xfId="35141"/>
    <cellStyle name="Normal 5 25 5 7" xfId="35142"/>
    <cellStyle name="Normal 5 25 5 8" xfId="35143"/>
    <cellStyle name="Normal 5 25 6" xfId="35144"/>
    <cellStyle name="Normal 5 25 6 2" xfId="35145"/>
    <cellStyle name="Normal 5 25 6 2 2" xfId="35146"/>
    <cellStyle name="Normal 5 25 6 2 2 2" xfId="35147"/>
    <cellStyle name="Normal 5 25 6 2 3" xfId="35148"/>
    <cellStyle name="Normal 5 25 6 2 4" xfId="35149"/>
    <cellStyle name="Normal 5 25 6 3" xfId="35150"/>
    <cellStyle name="Normal 5 25 6 3 2" xfId="35151"/>
    <cellStyle name="Normal 5 25 6 4" xfId="35152"/>
    <cellStyle name="Normal 5 25 6 5" xfId="35153"/>
    <cellStyle name="Normal 5 25 6 6" xfId="35154"/>
    <cellStyle name="Normal 5 25 7" xfId="35155"/>
    <cellStyle name="Normal 5 25 7 2" xfId="35156"/>
    <cellStyle name="Normal 5 25 7 2 2" xfId="35157"/>
    <cellStyle name="Normal 5 25 7 2 2 2" xfId="35158"/>
    <cellStyle name="Normal 5 25 7 2 3" xfId="35159"/>
    <cellStyle name="Normal 5 25 7 2 4" xfId="35160"/>
    <cellStyle name="Normal 5 25 7 3" xfId="35161"/>
    <cellStyle name="Normal 5 25 7 3 2" xfId="35162"/>
    <cellStyle name="Normal 5 25 7 4" xfId="35163"/>
    <cellStyle name="Normal 5 25 7 5" xfId="35164"/>
    <cellStyle name="Normal 5 25 7 6" xfId="35165"/>
    <cellStyle name="Normal 5 25 8" xfId="35166"/>
    <cellStyle name="Normal 5 25 8 2" xfId="35167"/>
    <cellStyle name="Normal 5 25 8 2 2" xfId="35168"/>
    <cellStyle name="Normal 5 25 8 3" xfId="35169"/>
    <cellStyle name="Normal 5 25 8 4" xfId="35170"/>
    <cellStyle name="Normal 5 25 8 5" xfId="35171"/>
    <cellStyle name="Normal 5 25 9" xfId="35172"/>
    <cellStyle name="Normal 5 25 9 2" xfId="35173"/>
    <cellStyle name="Normal 5 25 9 2 2" xfId="35174"/>
    <cellStyle name="Normal 5 25 9 3" xfId="35175"/>
    <cellStyle name="Normal 5 25 9 4" xfId="35176"/>
    <cellStyle name="Normal 5 26" xfId="35177"/>
    <cellStyle name="Normal 5 26 2" xfId="35178"/>
    <cellStyle name="Normal 5 26 2 2" xfId="35179"/>
    <cellStyle name="Normal 5 26 2 2 2" xfId="35180"/>
    <cellStyle name="Normal 5 26 2 2 2 2" xfId="35181"/>
    <cellStyle name="Normal 5 26 2 2 3" xfId="35182"/>
    <cellStyle name="Normal 5 26 2 2 4" xfId="35183"/>
    <cellStyle name="Normal 5 26 2 3" xfId="35184"/>
    <cellStyle name="Normal 5 26 2 3 2" xfId="35185"/>
    <cellStyle name="Normal 5 26 2 3 2 2" xfId="35186"/>
    <cellStyle name="Normal 5 26 2 3 3" xfId="35187"/>
    <cellStyle name="Normal 5 26 2 3 4" xfId="35188"/>
    <cellStyle name="Normal 5 26 2 4" xfId="35189"/>
    <cellStyle name="Normal 5 26 2 4 2" xfId="35190"/>
    <cellStyle name="Normal 5 26 2 5" xfId="35191"/>
    <cellStyle name="Normal 5 26 2 6" xfId="35192"/>
    <cellStyle name="Normal 5 26 2 7" xfId="35193"/>
    <cellStyle name="Normal 5 26 3" xfId="35194"/>
    <cellStyle name="Normal 5 26 3 2" xfId="35195"/>
    <cellStyle name="Normal 5 26 3 2 2" xfId="35196"/>
    <cellStyle name="Normal 5 26 3 3" xfId="35197"/>
    <cellStyle name="Normal 5 26 3 4" xfId="35198"/>
    <cellStyle name="Normal 5 26 4" xfId="35199"/>
    <cellStyle name="Normal 5 26 4 2" xfId="35200"/>
    <cellStyle name="Normal 5 26 4 2 2" xfId="35201"/>
    <cellStyle name="Normal 5 26 4 3" xfId="35202"/>
    <cellStyle name="Normal 5 26 4 4" xfId="35203"/>
    <cellStyle name="Normal 5 26 5" xfId="35204"/>
    <cellStyle name="Normal 5 26 5 2" xfId="35205"/>
    <cellStyle name="Normal 5 26 6" xfId="35206"/>
    <cellStyle name="Normal 5 26 7" xfId="35207"/>
    <cellStyle name="Normal 5 26 8" xfId="35208"/>
    <cellStyle name="Normal 5 27" xfId="35209"/>
    <cellStyle name="Normal 5 27 2" xfId="35210"/>
    <cellStyle name="Normal 5 27 2 2" xfId="35211"/>
    <cellStyle name="Normal 5 27 2 2 2" xfId="35212"/>
    <cellStyle name="Normal 5 27 2 2 2 2" xfId="35213"/>
    <cellStyle name="Normal 5 27 2 2 3" xfId="35214"/>
    <cellStyle name="Normal 5 27 2 2 4" xfId="35215"/>
    <cellStyle name="Normal 5 27 2 3" xfId="35216"/>
    <cellStyle name="Normal 5 27 2 3 2" xfId="35217"/>
    <cellStyle name="Normal 5 27 2 3 2 2" xfId="35218"/>
    <cellStyle name="Normal 5 27 2 3 3" xfId="35219"/>
    <cellStyle name="Normal 5 27 2 3 4" xfId="35220"/>
    <cellStyle name="Normal 5 27 2 4" xfId="35221"/>
    <cellStyle name="Normal 5 27 2 4 2" xfId="35222"/>
    <cellStyle name="Normal 5 27 2 5" xfId="35223"/>
    <cellStyle name="Normal 5 27 2 6" xfId="35224"/>
    <cellStyle name="Normal 5 27 2 7" xfId="35225"/>
    <cellStyle name="Normal 5 27 3" xfId="35226"/>
    <cellStyle name="Normal 5 27 3 2" xfId="35227"/>
    <cellStyle name="Normal 5 27 3 2 2" xfId="35228"/>
    <cellStyle name="Normal 5 27 3 3" xfId="35229"/>
    <cellStyle name="Normal 5 27 3 4" xfId="35230"/>
    <cellStyle name="Normal 5 27 4" xfId="35231"/>
    <cellStyle name="Normal 5 27 4 2" xfId="35232"/>
    <cellStyle name="Normal 5 27 4 2 2" xfId="35233"/>
    <cellStyle name="Normal 5 27 4 3" xfId="35234"/>
    <cellStyle name="Normal 5 27 4 4" xfId="35235"/>
    <cellStyle name="Normal 5 27 5" xfId="35236"/>
    <cellStyle name="Normal 5 27 5 2" xfId="35237"/>
    <cellStyle name="Normal 5 27 6" xfId="35238"/>
    <cellStyle name="Normal 5 27 7" xfId="35239"/>
    <cellStyle name="Normal 5 27 8" xfId="35240"/>
    <cellStyle name="Normal 5 28" xfId="35241"/>
    <cellStyle name="Normal 5 28 2" xfId="35242"/>
    <cellStyle name="Normal 5 28 2 2" xfId="35243"/>
    <cellStyle name="Normal 5 28 2 2 2" xfId="35244"/>
    <cellStyle name="Normal 5 28 2 2 2 2" xfId="35245"/>
    <cellStyle name="Normal 5 28 2 2 3" xfId="35246"/>
    <cellStyle name="Normal 5 28 2 2 4" xfId="35247"/>
    <cellStyle name="Normal 5 28 2 3" xfId="35248"/>
    <cellStyle name="Normal 5 28 2 3 2" xfId="35249"/>
    <cellStyle name="Normal 5 28 2 4" xfId="35250"/>
    <cellStyle name="Normal 5 28 2 5" xfId="35251"/>
    <cellStyle name="Normal 5 28 2 6" xfId="35252"/>
    <cellStyle name="Normal 5 28 3" xfId="35253"/>
    <cellStyle name="Normal 5 28 3 2" xfId="35254"/>
    <cellStyle name="Normal 5 28 3 2 2" xfId="35255"/>
    <cellStyle name="Normal 5 28 3 3" xfId="35256"/>
    <cellStyle name="Normal 5 28 3 4" xfId="35257"/>
    <cellStyle name="Normal 5 28 4" xfId="35258"/>
    <cellStyle name="Normal 5 28 4 2" xfId="35259"/>
    <cellStyle name="Normal 5 28 4 2 2" xfId="35260"/>
    <cellStyle name="Normal 5 28 4 3" xfId="35261"/>
    <cellStyle name="Normal 5 28 4 4" xfId="35262"/>
    <cellStyle name="Normal 5 28 5" xfId="35263"/>
    <cellStyle name="Normal 5 28 5 2" xfId="35264"/>
    <cellStyle name="Normal 5 28 6" xfId="35265"/>
    <cellStyle name="Normal 5 28 7" xfId="35266"/>
    <cellStyle name="Normal 5 28 8" xfId="35267"/>
    <cellStyle name="Normal 5 29" xfId="35268"/>
    <cellStyle name="Normal 5 29 2" xfId="35269"/>
    <cellStyle name="Normal 5 29 2 2" xfId="35270"/>
    <cellStyle name="Normal 5 29 2 2 2" xfId="35271"/>
    <cellStyle name="Normal 5 29 2 2 2 2" xfId="35272"/>
    <cellStyle name="Normal 5 29 2 2 3" xfId="35273"/>
    <cellStyle name="Normal 5 29 2 2 4" xfId="35274"/>
    <cellStyle name="Normal 5 29 2 3" xfId="35275"/>
    <cellStyle name="Normal 5 29 2 3 2" xfId="35276"/>
    <cellStyle name="Normal 5 29 2 4" xfId="35277"/>
    <cellStyle name="Normal 5 29 2 5" xfId="35278"/>
    <cellStyle name="Normal 5 29 2 6" xfId="35279"/>
    <cellStyle name="Normal 5 29 3" xfId="35280"/>
    <cellStyle name="Normal 5 29 3 2" xfId="35281"/>
    <cellStyle name="Normal 5 29 3 2 2" xfId="35282"/>
    <cellStyle name="Normal 5 29 3 3" xfId="35283"/>
    <cellStyle name="Normal 5 29 3 4" xfId="35284"/>
    <cellStyle name="Normal 5 29 4" xfId="35285"/>
    <cellStyle name="Normal 5 29 4 2" xfId="35286"/>
    <cellStyle name="Normal 5 29 4 2 2" xfId="35287"/>
    <cellStyle name="Normal 5 29 4 3" xfId="35288"/>
    <cellStyle name="Normal 5 29 4 4" xfId="35289"/>
    <cellStyle name="Normal 5 29 5" xfId="35290"/>
    <cellStyle name="Normal 5 29 5 2" xfId="35291"/>
    <cellStyle name="Normal 5 29 6" xfId="35292"/>
    <cellStyle name="Normal 5 29 7" xfId="35293"/>
    <cellStyle name="Normal 5 29 8" xfId="35294"/>
    <cellStyle name="Normal 5 3" xfId="35295"/>
    <cellStyle name="Normal 5 3 10" xfId="35296"/>
    <cellStyle name="Normal 5 3 10 2" xfId="35297"/>
    <cellStyle name="Normal 5 3 10 2 2" xfId="35298"/>
    <cellStyle name="Normal 5 3 10 2 2 2" xfId="35299"/>
    <cellStyle name="Normal 5 3 10 2 3" xfId="35300"/>
    <cellStyle name="Normal 5 3 10 2 4" xfId="35301"/>
    <cellStyle name="Normal 5 3 10 3" xfId="35302"/>
    <cellStyle name="Normal 5 3 10 3 2" xfId="35303"/>
    <cellStyle name="Normal 5 3 10 4" xfId="35304"/>
    <cellStyle name="Normal 5 3 10 5" xfId="35305"/>
    <cellStyle name="Normal 5 3 10 6" xfId="35306"/>
    <cellStyle name="Normal 5 3 11" xfId="35307"/>
    <cellStyle name="Normal 5 3 11 2" xfId="35308"/>
    <cellStyle name="Normal 5 3 11 2 2" xfId="35309"/>
    <cellStyle name="Normal 5 3 11 3" xfId="35310"/>
    <cellStyle name="Normal 5 3 11 4" xfId="35311"/>
    <cellStyle name="Normal 5 3 11 5" xfId="35312"/>
    <cellStyle name="Normal 5 3 12" xfId="35313"/>
    <cellStyle name="Normal 5 3 12 2" xfId="35314"/>
    <cellStyle name="Normal 5 3 12 2 2" xfId="35315"/>
    <cellStyle name="Normal 5 3 12 3" xfId="35316"/>
    <cellStyle name="Normal 5 3 12 4" xfId="35317"/>
    <cellStyle name="Normal 5 3 13" xfId="35318"/>
    <cellStyle name="Normal 5 3 13 2" xfId="35319"/>
    <cellStyle name="Normal 5 3 14" xfId="35320"/>
    <cellStyle name="Normal 5 3 15" xfId="35321"/>
    <cellStyle name="Normal 5 3 16" xfId="35322"/>
    <cellStyle name="Normal 5 3 17" xfId="35323"/>
    <cellStyle name="Normal 5 3 18" xfId="35324"/>
    <cellStyle name="Normal 5 3 2" xfId="35325"/>
    <cellStyle name="Normal 5 3 2 10" xfId="35326"/>
    <cellStyle name="Normal 5 3 2 10 2" xfId="35327"/>
    <cellStyle name="Normal 5 3 2 10 2 2" xfId="35328"/>
    <cellStyle name="Normal 5 3 2 10 3" xfId="35329"/>
    <cellStyle name="Normal 5 3 2 10 4" xfId="35330"/>
    <cellStyle name="Normal 5 3 2 11" xfId="35331"/>
    <cellStyle name="Normal 5 3 2 11 2" xfId="35332"/>
    <cellStyle name="Normal 5 3 2 12" xfId="35333"/>
    <cellStyle name="Normal 5 3 2 13" xfId="35334"/>
    <cellStyle name="Normal 5 3 2 14" xfId="35335"/>
    <cellStyle name="Normal 5 3 2 15" xfId="35336"/>
    <cellStyle name="Normal 5 3 2 2" xfId="35337"/>
    <cellStyle name="Normal 5 3 2 2 2" xfId="35338"/>
    <cellStyle name="Normal 5 3 2 2 2 2" xfId="35339"/>
    <cellStyle name="Normal 5 3 2 2 2 2 2" xfId="35340"/>
    <cellStyle name="Normal 5 3 2 2 2 3" xfId="35341"/>
    <cellStyle name="Normal 5 3 2 2 2 3 2" xfId="35342"/>
    <cellStyle name="Normal 5 3 2 2 2 3 2 2" xfId="35343"/>
    <cellStyle name="Normal 5 3 2 2 2 3 3" xfId="35344"/>
    <cellStyle name="Normal 5 3 2 2 2 3 4" xfId="35345"/>
    <cellStyle name="Normal 5 3 2 2 2 4" xfId="35346"/>
    <cellStyle name="Normal 5 3 2 2 2 5" xfId="35347"/>
    <cellStyle name="Normal 5 3 2 2 3" xfId="35348"/>
    <cellStyle name="Normal 5 3 2 2 3 2" xfId="35349"/>
    <cellStyle name="Normal 5 3 2 2 4" xfId="35350"/>
    <cellStyle name="Normal 5 3 2 2 4 2" xfId="35351"/>
    <cellStyle name="Normal 5 3 2 2 5" xfId="35352"/>
    <cellStyle name="Normal 5 3 2 2 5 2" xfId="35353"/>
    <cellStyle name="Normal 5 3 2 2 5 2 2" xfId="35354"/>
    <cellStyle name="Normal 5 3 2 2 5 3" xfId="35355"/>
    <cellStyle name="Normal 5 3 2 2 5 4" xfId="35356"/>
    <cellStyle name="Normal 5 3 2 2 6" xfId="35357"/>
    <cellStyle name="Normal 5 3 2 2 6 2" xfId="35358"/>
    <cellStyle name="Normal 5 3 2 2 6 2 2" xfId="35359"/>
    <cellStyle name="Normal 5 3 2 2 6 3" xfId="35360"/>
    <cellStyle name="Normal 5 3 2 2 6 4" xfId="35361"/>
    <cellStyle name="Normal 5 3 2 2 7" xfId="35362"/>
    <cellStyle name="Normal 5 3 2 2 8" xfId="35363"/>
    <cellStyle name="Normal 5 3 2 3" xfId="35364"/>
    <cellStyle name="Normal 5 3 2 3 2" xfId="35365"/>
    <cellStyle name="Normal 5 3 2 3 2 2" xfId="35366"/>
    <cellStyle name="Normal 5 3 2 3 2 2 2" xfId="35367"/>
    <cellStyle name="Normal 5 3 2 3 2 3" xfId="35368"/>
    <cellStyle name="Normal 5 3 2 3 2 3 2" xfId="35369"/>
    <cellStyle name="Normal 5 3 2 3 2 3 2 2" xfId="35370"/>
    <cellStyle name="Normal 5 3 2 3 2 3 3" xfId="35371"/>
    <cellStyle name="Normal 5 3 2 3 2 3 4" xfId="35372"/>
    <cellStyle name="Normal 5 3 2 3 2 4" xfId="35373"/>
    <cellStyle name="Normal 5 3 2 3 2 5" xfId="35374"/>
    <cellStyle name="Normal 5 3 2 3 3" xfId="35375"/>
    <cellStyle name="Normal 5 3 2 3 3 2" xfId="35376"/>
    <cellStyle name="Normal 5 3 2 3 4" xfId="35377"/>
    <cellStyle name="Normal 5 3 2 3 4 2" xfId="35378"/>
    <cellStyle name="Normal 5 3 2 3 4 2 2" xfId="35379"/>
    <cellStyle name="Normal 5 3 2 3 4 3" xfId="35380"/>
    <cellStyle name="Normal 5 3 2 3 4 4" xfId="35381"/>
    <cellStyle name="Normal 5 3 2 3 5" xfId="35382"/>
    <cellStyle name="Normal 5 3 2 3 6" xfId="35383"/>
    <cellStyle name="Normal 5 3 2 4" xfId="35384"/>
    <cellStyle name="Normal 5 3 2 4 2" xfId="35385"/>
    <cellStyle name="Normal 5 3 2 4 2 2" xfId="35386"/>
    <cellStyle name="Normal 5 3 2 4 2 2 2" xfId="35387"/>
    <cellStyle name="Normal 5 3 2 4 2 3" xfId="35388"/>
    <cellStyle name="Normal 5 3 2 4 2 3 2" xfId="35389"/>
    <cellStyle name="Normal 5 3 2 4 2 3 2 2" xfId="35390"/>
    <cellStyle name="Normal 5 3 2 4 2 3 3" xfId="35391"/>
    <cellStyle name="Normal 5 3 2 4 2 3 4" xfId="35392"/>
    <cellStyle name="Normal 5 3 2 4 2 4" xfId="35393"/>
    <cellStyle name="Normal 5 3 2 4 2 5" xfId="35394"/>
    <cellStyle name="Normal 5 3 2 4 3" xfId="35395"/>
    <cellStyle name="Normal 5 3 2 4 3 2" xfId="35396"/>
    <cellStyle name="Normal 5 3 2 4 4" xfId="35397"/>
    <cellStyle name="Normal 5 3 2 4 4 2" xfId="35398"/>
    <cellStyle name="Normal 5 3 2 4 4 2 2" xfId="35399"/>
    <cellStyle name="Normal 5 3 2 4 4 3" xfId="35400"/>
    <cellStyle name="Normal 5 3 2 4 4 4" xfId="35401"/>
    <cellStyle name="Normal 5 3 2 4 5" xfId="35402"/>
    <cellStyle name="Normal 5 3 2 4 6" xfId="35403"/>
    <cellStyle name="Normal 5 3 2 5" xfId="35404"/>
    <cellStyle name="Normal 5 3 2 5 2" xfId="35405"/>
    <cellStyle name="Normal 5 3 2 5 2 2" xfId="35406"/>
    <cellStyle name="Normal 5 3 2 5 2 2 2" xfId="35407"/>
    <cellStyle name="Normal 5 3 2 5 2 2 2 2" xfId="35408"/>
    <cellStyle name="Normal 5 3 2 5 2 2 3" xfId="35409"/>
    <cellStyle name="Normal 5 3 2 5 2 2 4" xfId="35410"/>
    <cellStyle name="Normal 5 3 2 5 2 3" xfId="35411"/>
    <cellStyle name="Normal 5 3 2 5 2 4" xfId="35412"/>
    <cellStyle name="Normal 5 3 2 5 3" xfId="35413"/>
    <cellStyle name="Normal 5 3 2 5 3 2" xfId="35414"/>
    <cellStyle name="Normal 5 3 2 5 4" xfId="35415"/>
    <cellStyle name="Normal 5 3 2 5 4 2" xfId="35416"/>
    <cellStyle name="Normal 5 3 2 5 4 2 2" xfId="35417"/>
    <cellStyle name="Normal 5 3 2 5 4 3" xfId="35418"/>
    <cellStyle name="Normal 5 3 2 5 4 4" xfId="35419"/>
    <cellStyle name="Normal 5 3 2 5 5" xfId="35420"/>
    <cellStyle name="Normal 5 3 2 5 6" xfId="35421"/>
    <cellStyle name="Normal 5 3 2 6" xfId="35422"/>
    <cellStyle name="Normal 5 3 2 6 2" xfId="35423"/>
    <cellStyle name="Normal 5 3 2 6 2 2" xfId="35424"/>
    <cellStyle name="Normal 5 3 2 6 2 2 2" xfId="35425"/>
    <cellStyle name="Normal 5 3 2 6 2 2 2 2" xfId="35426"/>
    <cellStyle name="Normal 5 3 2 6 2 2 3" xfId="35427"/>
    <cellStyle name="Normal 5 3 2 6 2 2 4" xfId="35428"/>
    <cellStyle name="Normal 5 3 2 6 2 3" xfId="35429"/>
    <cellStyle name="Normal 5 3 2 6 2 4" xfId="35430"/>
    <cellStyle name="Normal 5 3 2 6 3" xfId="35431"/>
    <cellStyle name="Normal 5 3 2 6 3 2" xfId="35432"/>
    <cellStyle name="Normal 5 3 2 6 4" xfId="35433"/>
    <cellStyle name="Normal 5 3 2 6 4 2" xfId="35434"/>
    <cellStyle name="Normal 5 3 2 6 4 2 2" xfId="35435"/>
    <cellStyle name="Normal 5 3 2 6 4 3" xfId="35436"/>
    <cellStyle name="Normal 5 3 2 6 4 4" xfId="35437"/>
    <cellStyle name="Normal 5 3 2 6 5" xfId="35438"/>
    <cellStyle name="Normal 5 3 2 6 6" xfId="35439"/>
    <cellStyle name="Normal 5 3 2 7" xfId="35440"/>
    <cellStyle name="Normal 5 3 2 7 2" xfId="35441"/>
    <cellStyle name="Normal 5 3 2 7 2 2" xfId="35442"/>
    <cellStyle name="Normal 5 3 2 7 2 2 2" xfId="35443"/>
    <cellStyle name="Normal 5 3 2 7 2 3" xfId="35444"/>
    <cellStyle name="Normal 5 3 2 7 2 4" xfId="35445"/>
    <cellStyle name="Normal 5 3 2 7 3" xfId="35446"/>
    <cellStyle name="Normal 5 3 2 7 4" xfId="35447"/>
    <cellStyle name="Normal 5 3 2 8" xfId="35448"/>
    <cellStyle name="Normal 5 3 2 8 2" xfId="35449"/>
    <cellStyle name="Normal 5 3 2 8 2 2" xfId="35450"/>
    <cellStyle name="Normal 5 3 2 8 2 2 2" xfId="35451"/>
    <cellStyle name="Normal 5 3 2 8 2 3" xfId="35452"/>
    <cellStyle name="Normal 5 3 2 8 2 4" xfId="35453"/>
    <cellStyle name="Normal 5 3 2 8 3" xfId="35454"/>
    <cellStyle name="Normal 5 3 2 8 4" xfId="35455"/>
    <cellStyle name="Normal 5 3 2 9" xfId="35456"/>
    <cellStyle name="Normal 5 3 2 9 2" xfId="35457"/>
    <cellStyle name="Normal 5 3 2 9 2 2" xfId="35458"/>
    <cellStyle name="Normal 5 3 2 9 3" xfId="35459"/>
    <cellStyle name="Normal 5 3 2 9 4" xfId="35460"/>
    <cellStyle name="Normal 5 3 2 9 5" xfId="35461"/>
    <cellStyle name="Normal 5 3 3" xfId="35462"/>
    <cellStyle name="Normal 5 3 3 10" xfId="35463"/>
    <cellStyle name="Normal 5 3 3 10 2" xfId="35464"/>
    <cellStyle name="Normal 5 3 3 10 2 2" xfId="35465"/>
    <cellStyle name="Normal 5 3 3 10 3" xfId="35466"/>
    <cellStyle name="Normal 5 3 3 10 4" xfId="35467"/>
    <cellStyle name="Normal 5 3 3 11" xfId="35468"/>
    <cellStyle name="Normal 5 3 3 12" xfId="35469"/>
    <cellStyle name="Normal 5 3 3 12 2" xfId="35470"/>
    <cellStyle name="Normal 5 3 3 13" xfId="35471"/>
    <cellStyle name="Normal 5 3 3 14" xfId="35472"/>
    <cellStyle name="Normal 5 3 3 15" xfId="35473"/>
    <cellStyle name="Normal 5 3 3 2" xfId="35474"/>
    <cellStyle name="Normal 5 3 3 2 2" xfId="35475"/>
    <cellStyle name="Normal 5 3 3 2 2 2" xfId="35476"/>
    <cellStyle name="Normal 5 3 3 2 2 2 2" xfId="35477"/>
    <cellStyle name="Normal 5 3 3 2 2 3" xfId="35478"/>
    <cellStyle name="Normal 5 3 3 2 2 3 2" xfId="35479"/>
    <cellStyle name="Normal 5 3 3 2 2 3 2 2" xfId="35480"/>
    <cellStyle name="Normal 5 3 3 2 2 3 3" xfId="35481"/>
    <cellStyle name="Normal 5 3 3 2 2 3 4" xfId="35482"/>
    <cellStyle name="Normal 5 3 3 2 2 4" xfId="35483"/>
    <cellStyle name="Normal 5 3 3 2 2 5" xfId="35484"/>
    <cellStyle name="Normal 5 3 3 2 3" xfId="35485"/>
    <cellStyle name="Normal 5 3 3 2 3 2" xfId="35486"/>
    <cellStyle name="Normal 5 3 3 2 4" xfId="35487"/>
    <cellStyle name="Normal 5 3 3 2 4 2" xfId="35488"/>
    <cellStyle name="Normal 5 3 3 2 5" xfId="35489"/>
    <cellStyle name="Normal 5 3 3 2 5 2" xfId="35490"/>
    <cellStyle name="Normal 5 3 3 2 5 2 2" xfId="35491"/>
    <cellStyle name="Normal 5 3 3 2 5 3" xfId="35492"/>
    <cellStyle name="Normal 5 3 3 2 5 4" xfId="35493"/>
    <cellStyle name="Normal 5 3 3 2 6" xfId="35494"/>
    <cellStyle name="Normal 5 3 3 2 6 2" xfId="35495"/>
    <cellStyle name="Normal 5 3 3 2 6 2 2" xfId="35496"/>
    <cellStyle name="Normal 5 3 3 2 6 3" xfId="35497"/>
    <cellStyle name="Normal 5 3 3 2 6 4" xfId="35498"/>
    <cellStyle name="Normal 5 3 3 2 7" xfId="35499"/>
    <cellStyle name="Normal 5 3 3 2 8" xfId="35500"/>
    <cellStyle name="Normal 5 3 3 3" xfId="35501"/>
    <cellStyle name="Normal 5 3 3 3 2" xfId="35502"/>
    <cellStyle name="Normal 5 3 3 3 2 2" xfId="35503"/>
    <cellStyle name="Normal 5 3 3 3 2 2 2" xfId="35504"/>
    <cellStyle name="Normal 5 3 3 3 2 3" xfId="35505"/>
    <cellStyle name="Normal 5 3 3 3 2 3 2" xfId="35506"/>
    <cellStyle name="Normal 5 3 3 3 2 3 2 2" xfId="35507"/>
    <cellStyle name="Normal 5 3 3 3 2 3 3" xfId="35508"/>
    <cellStyle name="Normal 5 3 3 3 2 3 4" xfId="35509"/>
    <cellStyle name="Normal 5 3 3 3 2 4" xfId="35510"/>
    <cellStyle name="Normal 5 3 3 3 2 5" xfId="35511"/>
    <cellStyle name="Normal 5 3 3 3 3" xfId="35512"/>
    <cellStyle name="Normal 5 3 3 3 3 2" xfId="35513"/>
    <cellStyle name="Normal 5 3 3 3 4" xfId="35514"/>
    <cellStyle name="Normal 5 3 3 3 4 2" xfId="35515"/>
    <cellStyle name="Normal 5 3 3 3 4 2 2" xfId="35516"/>
    <cellStyle name="Normal 5 3 3 3 4 3" xfId="35517"/>
    <cellStyle name="Normal 5 3 3 3 4 4" xfId="35518"/>
    <cellStyle name="Normal 5 3 3 3 5" xfId="35519"/>
    <cellStyle name="Normal 5 3 3 3 6" xfId="35520"/>
    <cellStyle name="Normal 5 3 3 4" xfId="35521"/>
    <cellStyle name="Normal 5 3 3 4 2" xfId="35522"/>
    <cellStyle name="Normal 5 3 3 4 2 2" xfId="35523"/>
    <cellStyle name="Normal 5 3 3 4 2 2 2" xfId="35524"/>
    <cellStyle name="Normal 5 3 3 4 2 3" xfId="35525"/>
    <cellStyle name="Normal 5 3 3 4 2 3 2" xfId="35526"/>
    <cellStyle name="Normal 5 3 3 4 2 3 2 2" xfId="35527"/>
    <cellStyle name="Normal 5 3 3 4 2 3 3" xfId="35528"/>
    <cellStyle name="Normal 5 3 3 4 2 3 4" xfId="35529"/>
    <cellStyle name="Normal 5 3 3 4 2 4" xfId="35530"/>
    <cellStyle name="Normal 5 3 3 4 2 5" xfId="35531"/>
    <cellStyle name="Normal 5 3 3 4 3" xfId="35532"/>
    <cellStyle name="Normal 5 3 3 4 3 2" xfId="35533"/>
    <cellStyle name="Normal 5 3 3 4 4" xfId="35534"/>
    <cellStyle name="Normal 5 3 3 4 4 2" xfId="35535"/>
    <cellStyle name="Normal 5 3 3 4 4 2 2" xfId="35536"/>
    <cellStyle name="Normal 5 3 3 4 4 3" xfId="35537"/>
    <cellStyle name="Normal 5 3 3 4 4 4" xfId="35538"/>
    <cellStyle name="Normal 5 3 3 4 5" xfId="35539"/>
    <cellStyle name="Normal 5 3 3 4 6" xfId="35540"/>
    <cellStyle name="Normal 5 3 3 5" xfId="35541"/>
    <cellStyle name="Normal 5 3 3 5 2" xfId="35542"/>
    <cellStyle name="Normal 5 3 3 5 2 2" xfId="35543"/>
    <cellStyle name="Normal 5 3 3 5 2 2 2" xfId="35544"/>
    <cellStyle name="Normal 5 3 3 5 2 2 2 2" xfId="35545"/>
    <cellStyle name="Normal 5 3 3 5 2 2 3" xfId="35546"/>
    <cellStyle name="Normal 5 3 3 5 2 2 4" xfId="35547"/>
    <cellStyle name="Normal 5 3 3 5 2 3" xfId="35548"/>
    <cellStyle name="Normal 5 3 3 5 2 4" xfId="35549"/>
    <cellStyle name="Normal 5 3 3 5 3" xfId="35550"/>
    <cellStyle name="Normal 5 3 3 5 3 2" xfId="35551"/>
    <cellStyle name="Normal 5 3 3 5 4" xfId="35552"/>
    <cellStyle name="Normal 5 3 3 5 4 2" xfId="35553"/>
    <cellStyle name="Normal 5 3 3 5 4 2 2" xfId="35554"/>
    <cellStyle name="Normal 5 3 3 5 4 3" xfId="35555"/>
    <cellStyle name="Normal 5 3 3 5 4 4" xfId="35556"/>
    <cellStyle name="Normal 5 3 3 5 5" xfId="35557"/>
    <cellStyle name="Normal 5 3 3 5 6" xfId="35558"/>
    <cellStyle name="Normal 5 3 3 6" xfId="35559"/>
    <cellStyle name="Normal 5 3 3 6 2" xfId="35560"/>
    <cellStyle name="Normal 5 3 3 6 2 2" xfId="35561"/>
    <cellStyle name="Normal 5 3 3 6 2 2 2" xfId="35562"/>
    <cellStyle name="Normal 5 3 3 6 2 2 2 2" xfId="35563"/>
    <cellStyle name="Normal 5 3 3 6 2 2 3" xfId="35564"/>
    <cellStyle name="Normal 5 3 3 6 2 2 4" xfId="35565"/>
    <cellStyle name="Normal 5 3 3 6 2 3" xfId="35566"/>
    <cellStyle name="Normal 5 3 3 6 2 4" xfId="35567"/>
    <cellStyle name="Normal 5 3 3 6 3" xfId="35568"/>
    <cellStyle name="Normal 5 3 3 6 3 2" xfId="35569"/>
    <cellStyle name="Normal 5 3 3 6 4" xfId="35570"/>
    <cellStyle name="Normal 5 3 3 6 4 2" xfId="35571"/>
    <cellStyle name="Normal 5 3 3 6 4 2 2" xfId="35572"/>
    <cellStyle name="Normal 5 3 3 6 4 3" xfId="35573"/>
    <cellStyle name="Normal 5 3 3 6 4 4" xfId="35574"/>
    <cellStyle name="Normal 5 3 3 6 5" xfId="35575"/>
    <cellStyle name="Normal 5 3 3 6 6" xfId="35576"/>
    <cellStyle name="Normal 5 3 3 7" xfId="35577"/>
    <cellStyle name="Normal 5 3 3 7 2" xfId="35578"/>
    <cellStyle name="Normal 5 3 3 7 2 2" xfId="35579"/>
    <cellStyle name="Normal 5 3 3 7 2 2 2" xfId="35580"/>
    <cellStyle name="Normal 5 3 3 7 2 3" xfId="35581"/>
    <cellStyle name="Normal 5 3 3 7 2 4" xfId="35582"/>
    <cellStyle name="Normal 5 3 3 7 3" xfId="35583"/>
    <cellStyle name="Normal 5 3 3 7 4" xfId="35584"/>
    <cellStyle name="Normal 5 3 3 8" xfId="35585"/>
    <cellStyle name="Normal 5 3 3 8 2" xfId="35586"/>
    <cellStyle name="Normal 5 3 3 8 2 2" xfId="35587"/>
    <cellStyle name="Normal 5 3 3 8 2 2 2" xfId="35588"/>
    <cellStyle name="Normal 5 3 3 8 2 3" xfId="35589"/>
    <cellStyle name="Normal 5 3 3 8 2 4" xfId="35590"/>
    <cellStyle name="Normal 5 3 3 8 3" xfId="35591"/>
    <cellStyle name="Normal 5 3 3 8 4" xfId="35592"/>
    <cellStyle name="Normal 5 3 3 9" xfId="35593"/>
    <cellStyle name="Normal 5 3 3 9 2" xfId="35594"/>
    <cellStyle name="Normal 5 3 3 9 2 2" xfId="35595"/>
    <cellStyle name="Normal 5 3 3 9 3" xfId="35596"/>
    <cellStyle name="Normal 5 3 3 9 4" xfId="35597"/>
    <cellStyle name="Normal 5 3 3 9 5" xfId="35598"/>
    <cellStyle name="Normal 5 3 4" xfId="35599"/>
    <cellStyle name="Normal 5 3 4 10" xfId="35600"/>
    <cellStyle name="Normal 5 3 4 11" xfId="35601"/>
    <cellStyle name="Normal 5 3 4 11 2" xfId="35602"/>
    <cellStyle name="Normal 5 3 4 12" xfId="35603"/>
    <cellStyle name="Normal 5 3 4 13" xfId="35604"/>
    <cellStyle name="Normal 5 3 4 14" xfId="35605"/>
    <cellStyle name="Normal 5 3 4 2" xfId="35606"/>
    <cellStyle name="Normal 5 3 4 2 2" xfId="35607"/>
    <cellStyle name="Normal 5 3 4 2 2 2" xfId="35608"/>
    <cellStyle name="Normal 5 3 4 2 2 2 2" xfId="35609"/>
    <cellStyle name="Normal 5 3 4 2 2 3" xfId="35610"/>
    <cellStyle name="Normal 5 3 4 2 2 3 2" xfId="35611"/>
    <cellStyle name="Normal 5 3 4 2 2 3 2 2" xfId="35612"/>
    <cellStyle name="Normal 5 3 4 2 2 3 3" xfId="35613"/>
    <cellStyle name="Normal 5 3 4 2 2 3 4" xfId="35614"/>
    <cellStyle name="Normal 5 3 4 2 2 4" xfId="35615"/>
    <cellStyle name="Normal 5 3 4 2 2 5" xfId="35616"/>
    <cellStyle name="Normal 5 3 4 2 3" xfId="35617"/>
    <cellStyle name="Normal 5 3 4 2 3 2" xfId="35618"/>
    <cellStyle name="Normal 5 3 4 2 4" xfId="35619"/>
    <cellStyle name="Normal 5 3 4 2 4 2" xfId="35620"/>
    <cellStyle name="Normal 5 3 4 2 4 2 2" xfId="35621"/>
    <cellStyle name="Normal 5 3 4 2 4 3" xfId="35622"/>
    <cellStyle name="Normal 5 3 4 2 4 4" xfId="35623"/>
    <cellStyle name="Normal 5 3 4 2 5" xfId="35624"/>
    <cellStyle name="Normal 5 3 4 2 6" xfId="35625"/>
    <cellStyle name="Normal 5 3 4 3" xfId="35626"/>
    <cellStyle name="Normal 5 3 4 3 2" xfId="35627"/>
    <cellStyle name="Normal 5 3 4 3 2 2" xfId="35628"/>
    <cellStyle name="Normal 5 3 4 3 2 2 2" xfId="35629"/>
    <cellStyle name="Normal 5 3 4 3 2 3" xfId="35630"/>
    <cellStyle name="Normal 5 3 4 3 2 3 2" xfId="35631"/>
    <cellStyle name="Normal 5 3 4 3 2 3 2 2" xfId="35632"/>
    <cellStyle name="Normal 5 3 4 3 2 3 3" xfId="35633"/>
    <cellStyle name="Normal 5 3 4 3 2 3 4" xfId="35634"/>
    <cellStyle name="Normal 5 3 4 3 2 4" xfId="35635"/>
    <cellStyle name="Normal 5 3 4 3 2 5" xfId="35636"/>
    <cellStyle name="Normal 5 3 4 3 3" xfId="35637"/>
    <cellStyle name="Normal 5 3 4 3 3 2" xfId="35638"/>
    <cellStyle name="Normal 5 3 4 3 4" xfId="35639"/>
    <cellStyle name="Normal 5 3 4 3 4 2" xfId="35640"/>
    <cellStyle name="Normal 5 3 4 3 4 2 2" xfId="35641"/>
    <cellStyle name="Normal 5 3 4 3 4 3" xfId="35642"/>
    <cellStyle name="Normal 5 3 4 3 4 4" xfId="35643"/>
    <cellStyle name="Normal 5 3 4 3 5" xfId="35644"/>
    <cellStyle name="Normal 5 3 4 3 6" xfId="35645"/>
    <cellStyle name="Normal 5 3 4 4" xfId="35646"/>
    <cellStyle name="Normal 5 3 4 4 2" xfId="35647"/>
    <cellStyle name="Normal 5 3 4 4 2 2" xfId="35648"/>
    <cellStyle name="Normal 5 3 4 4 2 2 2" xfId="35649"/>
    <cellStyle name="Normal 5 3 4 4 2 2 2 2" xfId="35650"/>
    <cellStyle name="Normal 5 3 4 4 2 2 3" xfId="35651"/>
    <cellStyle name="Normal 5 3 4 4 2 2 4" xfId="35652"/>
    <cellStyle name="Normal 5 3 4 4 2 3" xfId="35653"/>
    <cellStyle name="Normal 5 3 4 4 2 4" xfId="35654"/>
    <cellStyle name="Normal 5 3 4 4 3" xfId="35655"/>
    <cellStyle name="Normal 5 3 4 4 3 2" xfId="35656"/>
    <cellStyle name="Normal 5 3 4 4 4" xfId="35657"/>
    <cellStyle name="Normal 5 3 4 4 4 2" xfId="35658"/>
    <cellStyle name="Normal 5 3 4 4 4 2 2" xfId="35659"/>
    <cellStyle name="Normal 5 3 4 4 4 3" xfId="35660"/>
    <cellStyle name="Normal 5 3 4 4 4 4" xfId="35661"/>
    <cellStyle name="Normal 5 3 4 4 5" xfId="35662"/>
    <cellStyle name="Normal 5 3 4 4 6" xfId="35663"/>
    <cellStyle name="Normal 5 3 4 5" xfId="35664"/>
    <cellStyle name="Normal 5 3 4 5 2" xfId="35665"/>
    <cellStyle name="Normal 5 3 4 5 2 2" xfId="35666"/>
    <cellStyle name="Normal 5 3 4 5 2 2 2" xfId="35667"/>
    <cellStyle name="Normal 5 3 4 5 2 2 2 2" xfId="35668"/>
    <cellStyle name="Normal 5 3 4 5 2 2 3" xfId="35669"/>
    <cellStyle name="Normal 5 3 4 5 2 2 4" xfId="35670"/>
    <cellStyle name="Normal 5 3 4 5 2 3" xfId="35671"/>
    <cellStyle name="Normal 5 3 4 5 2 4" xfId="35672"/>
    <cellStyle name="Normal 5 3 4 5 3" xfId="35673"/>
    <cellStyle name="Normal 5 3 4 5 3 2" xfId="35674"/>
    <cellStyle name="Normal 5 3 4 5 4" xfId="35675"/>
    <cellStyle name="Normal 5 3 4 5 4 2" xfId="35676"/>
    <cellStyle name="Normal 5 3 4 5 4 2 2" xfId="35677"/>
    <cellStyle name="Normal 5 3 4 5 4 3" xfId="35678"/>
    <cellStyle name="Normal 5 3 4 5 4 4" xfId="35679"/>
    <cellStyle name="Normal 5 3 4 5 5" xfId="35680"/>
    <cellStyle name="Normal 5 3 4 5 6" xfId="35681"/>
    <cellStyle name="Normal 5 3 4 6" xfId="35682"/>
    <cellStyle name="Normal 5 3 4 6 2" xfId="35683"/>
    <cellStyle name="Normal 5 3 4 6 2 2" xfId="35684"/>
    <cellStyle name="Normal 5 3 4 6 2 2 2" xfId="35685"/>
    <cellStyle name="Normal 5 3 4 6 2 3" xfId="35686"/>
    <cellStyle name="Normal 5 3 4 6 2 4" xfId="35687"/>
    <cellStyle name="Normal 5 3 4 6 3" xfId="35688"/>
    <cellStyle name="Normal 5 3 4 6 4" xfId="35689"/>
    <cellStyle name="Normal 5 3 4 7" xfId="35690"/>
    <cellStyle name="Normal 5 3 4 7 2" xfId="35691"/>
    <cellStyle name="Normal 5 3 4 7 2 2" xfId="35692"/>
    <cellStyle name="Normal 5 3 4 7 2 2 2" xfId="35693"/>
    <cellStyle name="Normal 5 3 4 7 2 3" xfId="35694"/>
    <cellStyle name="Normal 5 3 4 7 2 4" xfId="35695"/>
    <cellStyle name="Normal 5 3 4 7 3" xfId="35696"/>
    <cellStyle name="Normal 5 3 4 7 4" xfId="35697"/>
    <cellStyle name="Normal 5 3 4 8" xfId="35698"/>
    <cellStyle name="Normal 5 3 4 8 2" xfId="35699"/>
    <cellStyle name="Normal 5 3 4 8 2 2" xfId="35700"/>
    <cellStyle name="Normal 5 3 4 8 3" xfId="35701"/>
    <cellStyle name="Normal 5 3 4 8 4" xfId="35702"/>
    <cellStyle name="Normal 5 3 4 8 5" xfId="35703"/>
    <cellStyle name="Normal 5 3 4 9" xfId="35704"/>
    <cellStyle name="Normal 5 3 4 9 2" xfId="35705"/>
    <cellStyle name="Normal 5 3 4 9 2 2" xfId="35706"/>
    <cellStyle name="Normal 5 3 4 9 3" xfId="35707"/>
    <cellStyle name="Normal 5 3 4 9 4" xfId="35708"/>
    <cellStyle name="Normal 5 3 5" xfId="35709"/>
    <cellStyle name="Normal 5 3 5 2" xfId="35710"/>
    <cellStyle name="Normal 5 3 5 2 2" xfId="35711"/>
    <cellStyle name="Normal 5 3 5 2 2 2" xfId="35712"/>
    <cellStyle name="Normal 5 3 5 2 3" xfId="35713"/>
    <cellStyle name="Normal 5 3 5 2 3 2" xfId="35714"/>
    <cellStyle name="Normal 5 3 5 2 3 2 2" xfId="35715"/>
    <cellStyle name="Normal 5 3 5 2 3 3" xfId="35716"/>
    <cellStyle name="Normal 5 3 5 2 3 4" xfId="35717"/>
    <cellStyle name="Normal 5 3 5 2 4" xfId="35718"/>
    <cellStyle name="Normal 5 3 5 2 5" xfId="35719"/>
    <cellStyle name="Normal 5 3 5 3" xfId="35720"/>
    <cellStyle name="Normal 5 3 5 3 2" xfId="35721"/>
    <cellStyle name="Normal 5 3 5 4" xfId="35722"/>
    <cellStyle name="Normal 5 3 5 4 2" xfId="35723"/>
    <cellStyle name="Normal 5 3 5 4 2 2" xfId="35724"/>
    <cellStyle name="Normal 5 3 5 4 3" xfId="35725"/>
    <cellStyle name="Normal 5 3 5 4 4" xfId="35726"/>
    <cellStyle name="Normal 5 3 5 5" xfId="35727"/>
    <cellStyle name="Normal 5 3 5 6" xfId="35728"/>
    <cellStyle name="Normal 5 3 6" xfId="35729"/>
    <cellStyle name="Normal 5 3 6 2" xfId="35730"/>
    <cellStyle name="Normal 5 3 6 2 2" xfId="35731"/>
    <cellStyle name="Normal 5 3 6 2 2 2" xfId="35732"/>
    <cellStyle name="Normal 5 3 6 2 3" xfId="35733"/>
    <cellStyle name="Normal 5 3 6 2 3 2" xfId="35734"/>
    <cellStyle name="Normal 5 3 6 2 3 2 2" xfId="35735"/>
    <cellStyle name="Normal 5 3 6 2 3 3" xfId="35736"/>
    <cellStyle name="Normal 5 3 6 2 3 4" xfId="35737"/>
    <cellStyle name="Normal 5 3 6 2 4" xfId="35738"/>
    <cellStyle name="Normal 5 3 6 2 5" xfId="35739"/>
    <cellStyle name="Normal 5 3 6 3" xfId="35740"/>
    <cellStyle name="Normal 5 3 6 3 2" xfId="35741"/>
    <cellStyle name="Normal 5 3 6 4" xfId="35742"/>
    <cellStyle name="Normal 5 3 6 4 2" xfId="35743"/>
    <cellStyle name="Normal 5 3 6 4 2 2" xfId="35744"/>
    <cellStyle name="Normal 5 3 6 4 3" xfId="35745"/>
    <cellStyle name="Normal 5 3 6 4 4" xfId="35746"/>
    <cellStyle name="Normal 5 3 6 5" xfId="35747"/>
    <cellStyle name="Normal 5 3 6 6" xfId="35748"/>
    <cellStyle name="Normal 5 3 7" xfId="35749"/>
    <cellStyle name="Normal 5 3 7 2" xfId="35750"/>
    <cellStyle name="Normal 5 3 7 2 2" xfId="35751"/>
    <cellStyle name="Normal 5 3 7 2 2 2" xfId="35752"/>
    <cellStyle name="Normal 5 3 7 2 2 2 2" xfId="35753"/>
    <cellStyle name="Normal 5 3 7 2 2 3" xfId="35754"/>
    <cellStyle name="Normal 5 3 7 2 2 4" xfId="35755"/>
    <cellStyle name="Normal 5 3 7 2 3" xfId="35756"/>
    <cellStyle name="Normal 5 3 7 2 4" xfId="35757"/>
    <cellStyle name="Normal 5 3 7 3" xfId="35758"/>
    <cellStyle name="Normal 5 3 7 3 2" xfId="35759"/>
    <cellStyle name="Normal 5 3 7 4" xfId="35760"/>
    <cellStyle name="Normal 5 3 7 4 2" xfId="35761"/>
    <cellStyle name="Normal 5 3 7 4 2 2" xfId="35762"/>
    <cellStyle name="Normal 5 3 7 4 3" xfId="35763"/>
    <cellStyle name="Normal 5 3 7 4 4" xfId="35764"/>
    <cellStyle name="Normal 5 3 7 5" xfId="35765"/>
    <cellStyle name="Normal 5 3 7 6" xfId="35766"/>
    <cellStyle name="Normal 5 3 8" xfId="35767"/>
    <cellStyle name="Normal 5 3 8 2" xfId="35768"/>
    <cellStyle name="Normal 5 3 8 2 2" xfId="35769"/>
    <cellStyle name="Normal 5 3 8 2 2 2" xfId="35770"/>
    <cellStyle name="Normal 5 3 8 2 2 2 2" xfId="35771"/>
    <cellStyle name="Normal 5 3 8 2 2 3" xfId="35772"/>
    <cellStyle name="Normal 5 3 8 2 2 4" xfId="35773"/>
    <cellStyle name="Normal 5 3 8 2 3" xfId="35774"/>
    <cellStyle name="Normal 5 3 8 2 4" xfId="35775"/>
    <cellStyle name="Normal 5 3 8 3" xfId="35776"/>
    <cellStyle name="Normal 5 3 8 3 2" xfId="35777"/>
    <cellStyle name="Normal 5 3 8 4" xfId="35778"/>
    <cellStyle name="Normal 5 3 8 4 2" xfId="35779"/>
    <cellStyle name="Normal 5 3 8 4 2 2" xfId="35780"/>
    <cellStyle name="Normal 5 3 8 4 3" xfId="35781"/>
    <cellStyle name="Normal 5 3 8 4 4" xfId="35782"/>
    <cellStyle name="Normal 5 3 8 5" xfId="35783"/>
    <cellStyle name="Normal 5 3 8 6" xfId="35784"/>
    <cellStyle name="Normal 5 3 9" xfId="35785"/>
    <cellStyle name="Normal 5 3 9 2" xfId="35786"/>
    <cellStyle name="Normal 5 3 9 2 2" xfId="35787"/>
    <cellStyle name="Normal 5 3 9 2 2 2" xfId="35788"/>
    <cellStyle name="Normal 5 3 9 2 3" xfId="35789"/>
    <cellStyle name="Normal 5 3 9 2 4" xfId="35790"/>
    <cellStyle name="Normal 5 3 9 3" xfId="35791"/>
    <cellStyle name="Normal 5 3 9 4" xfId="35792"/>
    <cellStyle name="Normal 5 30" xfId="35793"/>
    <cellStyle name="Normal 5 30 2" xfId="35794"/>
    <cellStyle name="Normal 5 30 2 2" xfId="35795"/>
    <cellStyle name="Normal 5 30 2 2 2" xfId="35796"/>
    <cellStyle name="Normal 5 30 2 3" xfId="35797"/>
    <cellStyle name="Normal 5 30 2 4" xfId="35798"/>
    <cellStyle name="Normal 5 30 3" xfId="35799"/>
    <cellStyle name="Normal 5 30 4" xfId="35800"/>
    <cellStyle name="Normal 5 31" xfId="35801"/>
    <cellStyle name="Normal 5 31 2" xfId="35802"/>
    <cellStyle name="Normal 5 31 2 2" xfId="35803"/>
    <cellStyle name="Normal 5 31 2 2 2" xfId="35804"/>
    <cellStyle name="Normal 5 31 2 3" xfId="35805"/>
    <cellStyle name="Normal 5 31 2 4" xfId="35806"/>
    <cellStyle name="Normal 5 31 3" xfId="35807"/>
    <cellStyle name="Normal 5 31 4" xfId="35808"/>
    <cellStyle name="Normal 5 32" xfId="35809"/>
    <cellStyle name="Normal 5 32 2" xfId="35810"/>
    <cellStyle name="Normal 5 32 2 2" xfId="35811"/>
    <cellStyle name="Normal 5 32 3" xfId="35812"/>
    <cellStyle name="Normal 5 32 4" xfId="35813"/>
    <cellStyle name="Normal 5 32 5" xfId="35814"/>
    <cellStyle name="Normal 5 33" xfId="35815"/>
    <cellStyle name="Normal 5 33 2" xfId="35816"/>
    <cellStyle name="Normal 5 33 2 2" xfId="35817"/>
    <cellStyle name="Normal 5 33 3" xfId="35818"/>
    <cellStyle name="Normal 5 33 4" xfId="35819"/>
    <cellStyle name="Normal 5 34" xfId="35820"/>
    <cellStyle name="Normal 5 34 2" xfId="35821"/>
    <cellStyle name="Normal 5 35" xfId="35822"/>
    <cellStyle name="Normal 5 36" xfId="35823"/>
    <cellStyle name="Normal 5 37" xfId="35824"/>
    <cellStyle name="Normal 5 38" xfId="35825"/>
    <cellStyle name="Normal 5 4" xfId="35826"/>
    <cellStyle name="Normal 5 4 10" xfId="35827"/>
    <cellStyle name="Normal 5 4 10 2" xfId="35828"/>
    <cellStyle name="Normal 5 4 10 2 2" xfId="35829"/>
    <cellStyle name="Normal 5 4 10 2 2 2" xfId="35830"/>
    <cellStyle name="Normal 5 4 10 2 3" xfId="35831"/>
    <cellStyle name="Normal 5 4 10 2 4" xfId="35832"/>
    <cellStyle name="Normal 5 4 10 3" xfId="35833"/>
    <cellStyle name="Normal 5 4 10 4" xfId="35834"/>
    <cellStyle name="Normal 5 4 11" xfId="35835"/>
    <cellStyle name="Normal 5 4 11 2" xfId="35836"/>
    <cellStyle name="Normal 5 4 11 2 2" xfId="35837"/>
    <cellStyle name="Normal 5 4 11 3" xfId="35838"/>
    <cellStyle name="Normal 5 4 11 4" xfId="35839"/>
    <cellStyle name="Normal 5 4 11 5" xfId="35840"/>
    <cellStyle name="Normal 5 4 12" xfId="35841"/>
    <cellStyle name="Normal 5 4 12 2" xfId="35842"/>
    <cellStyle name="Normal 5 4 12 2 2" xfId="35843"/>
    <cellStyle name="Normal 5 4 12 3" xfId="35844"/>
    <cellStyle name="Normal 5 4 12 4" xfId="35845"/>
    <cellStyle name="Normal 5 4 13" xfId="35846"/>
    <cellStyle name="Normal 5 4 14" xfId="35847"/>
    <cellStyle name="Normal 5 4 14 2" xfId="35848"/>
    <cellStyle name="Normal 5 4 15" xfId="35849"/>
    <cellStyle name="Normal 5 4 16" xfId="35850"/>
    <cellStyle name="Normal 5 4 17" xfId="35851"/>
    <cellStyle name="Normal 5 4 18" xfId="35852"/>
    <cellStyle name="Normal 5 4 2" xfId="35853"/>
    <cellStyle name="Normal 5 4 2 10" xfId="35854"/>
    <cellStyle name="Normal 5 4 2 10 2" xfId="35855"/>
    <cellStyle name="Normal 5 4 2 10 2 2" xfId="35856"/>
    <cellStyle name="Normal 5 4 2 10 3" xfId="35857"/>
    <cellStyle name="Normal 5 4 2 10 4" xfId="35858"/>
    <cellStyle name="Normal 5 4 2 11" xfId="35859"/>
    <cellStyle name="Normal 5 4 2 12" xfId="35860"/>
    <cellStyle name="Normal 5 4 2 12 2" xfId="35861"/>
    <cellStyle name="Normal 5 4 2 13" xfId="35862"/>
    <cellStyle name="Normal 5 4 2 14" xfId="35863"/>
    <cellStyle name="Normal 5 4 2 15" xfId="35864"/>
    <cellStyle name="Normal 5 4 2 16" xfId="35865"/>
    <cellStyle name="Normal 5 4 2 2" xfId="35866"/>
    <cellStyle name="Normal 5 4 2 2 2" xfId="35867"/>
    <cellStyle name="Normal 5 4 2 2 2 2" xfId="35868"/>
    <cellStyle name="Normal 5 4 2 2 2 2 2" xfId="35869"/>
    <cellStyle name="Normal 5 4 2 2 2 3" xfId="35870"/>
    <cellStyle name="Normal 5 4 2 2 2 3 2" xfId="35871"/>
    <cellStyle name="Normal 5 4 2 2 2 3 2 2" xfId="35872"/>
    <cellStyle name="Normal 5 4 2 2 2 3 3" xfId="35873"/>
    <cellStyle name="Normal 5 4 2 2 2 3 4" xfId="35874"/>
    <cellStyle name="Normal 5 4 2 2 2 4" xfId="35875"/>
    <cellStyle name="Normal 5 4 2 2 2 5" xfId="35876"/>
    <cellStyle name="Normal 5 4 2 2 3" xfId="35877"/>
    <cellStyle name="Normal 5 4 2 2 3 2" xfId="35878"/>
    <cellStyle name="Normal 5 4 2 2 4" xfId="35879"/>
    <cellStyle name="Normal 5 4 2 2 4 2" xfId="35880"/>
    <cellStyle name="Normal 5 4 2 2 5" xfId="35881"/>
    <cellStyle name="Normal 5 4 2 2 5 2" xfId="35882"/>
    <cellStyle name="Normal 5 4 2 2 5 2 2" xfId="35883"/>
    <cellStyle name="Normal 5 4 2 2 5 3" xfId="35884"/>
    <cellStyle name="Normal 5 4 2 2 5 4" xfId="35885"/>
    <cellStyle name="Normal 5 4 2 2 6" xfId="35886"/>
    <cellStyle name="Normal 5 4 2 2 6 2" xfId="35887"/>
    <cellStyle name="Normal 5 4 2 2 6 2 2" xfId="35888"/>
    <cellStyle name="Normal 5 4 2 2 6 3" xfId="35889"/>
    <cellStyle name="Normal 5 4 2 2 6 4" xfId="35890"/>
    <cellStyle name="Normal 5 4 2 2 7" xfId="35891"/>
    <cellStyle name="Normal 5 4 2 2 8" xfId="35892"/>
    <cellStyle name="Normal 5 4 2 3" xfId="35893"/>
    <cellStyle name="Normal 5 4 2 3 2" xfId="35894"/>
    <cellStyle name="Normal 5 4 2 3 2 2" xfId="35895"/>
    <cellStyle name="Normal 5 4 2 3 2 2 2" xfId="35896"/>
    <cellStyle name="Normal 5 4 2 3 2 3" xfId="35897"/>
    <cellStyle name="Normal 5 4 2 3 2 3 2" xfId="35898"/>
    <cellStyle name="Normal 5 4 2 3 2 3 2 2" xfId="35899"/>
    <cellStyle name="Normal 5 4 2 3 2 3 3" xfId="35900"/>
    <cellStyle name="Normal 5 4 2 3 2 3 4" xfId="35901"/>
    <cellStyle name="Normal 5 4 2 3 2 4" xfId="35902"/>
    <cellStyle name="Normal 5 4 2 3 2 5" xfId="35903"/>
    <cellStyle name="Normal 5 4 2 3 3" xfId="35904"/>
    <cellStyle name="Normal 5 4 2 3 3 2" xfId="35905"/>
    <cellStyle name="Normal 5 4 2 3 4" xfId="35906"/>
    <cellStyle name="Normal 5 4 2 3 4 2" xfId="35907"/>
    <cellStyle name="Normal 5 4 2 3 4 2 2" xfId="35908"/>
    <cellStyle name="Normal 5 4 2 3 4 3" xfId="35909"/>
    <cellStyle name="Normal 5 4 2 3 4 4" xfId="35910"/>
    <cellStyle name="Normal 5 4 2 3 5" xfId="35911"/>
    <cellStyle name="Normal 5 4 2 3 6" xfId="35912"/>
    <cellStyle name="Normal 5 4 2 4" xfId="35913"/>
    <cellStyle name="Normal 5 4 2 4 2" xfId="35914"/>
    <cellStyle name="Normal 5 4 2 4 2 2" xfId="35915"/>
    <cellStyle name="Normal 5 4 2 4 2 2 2" xfId="35916"/>
    <cellStyle name="Normal 5 4 2 4 2 3" xfId="35917"/>
    <cellStyle name="Normal 5 4 2 4 2 3 2" xfId="35918"/>
    <cellStyle name="Normal 5 4 2 4 2 3 2 2" xfId="35919"/>
    <cellStyle name="Normal 5 4 2 4 2 3 3" xfId="35920"/>
    <cellStyle name="Normal 5 4 2 4 2 3 4" xfId="35921"/>
    <cellStyle name="Normal 5 4 2 4 2 4" xfId="35922"/>
    <cellStyle name="Normal 5 4 2 4 2 5" xfId="35923"/>
    <cellStyle name="Normal 5 4 2 4 3" xfId="35924"/>
    <cellStyle name="Normal 5 4 2 4 3 2" xfId="35925"/>
    <cellStyle name="Normal 5 4 2 4 4" xfId="35926"/>
    <cellStyle name="Normal 5 4 2 4 4 2" xfId="35927"/>
    <cellStyle name="Normal 5 4 2 4 4 2 2" xfId="35928"/>
    <cellStyle name="Normal 5 4 2 4 4 3" xfId="35929"/>
    <cellStyle name="Normal 5 4 2 4 4 4" xfId="35930"/>
    <cellStyle name="Normal 5 4 2 4 5" xfId="35931"/>
    <cellStyle name="Normal 5 4 2 4 6" xfId="35932"/>
    <cellStyle name="Normal 5 4 2 5" xfId="35933"/>
    <cellStyle name="Normal 5 4 2 5 2" xfId="35934"/>
    <cellStyle name="Normal 5 4 2 5 2 2" xfId="35935"/>
    <cellStyle name="Normal 5 4 2 5 2 2 2" xfId="35936"/>
    <cellStyle name="Normal 5 4 2 5 2 2 2 2" xfId="35937"/>
    <cellStyle name="Normal 5 4 2 5 2 2 3" xfId="35938"/>
    <cellStyle name="Normal 5 4 2 5 2 2 4" xfId="35939"/>
    <cellStyle name="Normal 5 4 2 5 2 3" xfId="35940"/>
    <cellStyle name="Normal 5 4 2 5 2 4" xfId="35941"/>
    <cellStyle name="Normal 5 4 2 5 3" xfId="35942"/>
    <cellStyle name="Normal 5 4 2 5 3 2" xfId="35943"/>
    <cellStyle name="Normal 5 4 2 5 4" xfId="35944"/>
    <cellStyle name="Normal 5 4 2 5 4 2" xfId="35945"/>
    <cellStyle name="Normal 5 4 2 5 4 2 2" xfId="35946"/>
    <cellStyle name="Normal 5 4 2 5 4 3" xfId="35947"/>
    <cellStyle name="Normal 5 4 2 5 4 4" xfId="35948"/>
    <cellStyle name="Normal 5 4 2 5 5" xfId="35949"/>
    <cellStyle name="Normal 5 4 2 5 6" xfId="35950"/>
    <cellStyle name="Normal 5 4 2 6" xfId="35951"/>
    <cellStyle name="Normal 5 4 2 6 2" xfId="35952"/>
    <cellStyle name="Normal 5 4 2 6 2 2" xfId="35953"/>
    <cellStyle name="Normal 5 4 2 6 2 2 2" xfId="35954"/>
    <cellStyle name="Normal 5 4 2 6 2 2 2 2" xfId="35955"/>
    <cellStyle name="Normal 5 4 2 6 2 2 3" xfId="35956"/>
    <cellStyle name="Normal 5 4 2 6 2 2 4" xfId="35957"/>
    <cellStyle name="Normal 5 4 2 6 2 3" xfId="35958"/>
    <cellStyle name="Normal 5 4 2 6 2 4" xfId="35959"/>
    <cellStyle name="Normal 5 4 2 6 3" xfId="35960"/>
    <cellStyle name="Normal 5 4 2 6 3 2" xfId="35961"/>
    <cellStyle name="Normal 5 4 2 6 4" xfId="35962"/>
    <cellStyle name="Normal 5 4 2 6 4 2" xfId="35963"/>
    <cellStyle name="Normal 5 4 2 6 4 2 2" xfId="35964"/>
    <cellStyle name="Normal 5 4 2 6 4 3" xfId="35965"/>
    <cellStyle name="Normal 5 4 2 6 4 4" xfId="35966"/>
    <cellStyle name="Normal 5 4 2 6 5" xfId="35967"/>
    <cellStyle name="Normal 5 4 2 6 6" xfId="35968"/>
    <cellStyle name="Normal 5 4 2 7" xfId="35969"/>
    <cellStyle name="Normal 5 4 2 7 2" xfId="35970"/>
    <cellStyle name="Normal 5 4 2 7 2 2" xfId="35971"/>
    <cellStyle name="Normal 5 4 2 7 2 2 2" xfId="35972"/>
    <cellStyle name="Normal 5 4 2 7 2 3" xfId="35973"/>
    <cellStyle name="Normal 5 4 2 7 2 4" xfId="35974"/>
    <cellStyle name="Normal 5 4 2 7 3" xfId="35975"/>
    <cellStyle name="Normal 5 4 2 7 4" xfId="35976"/>
    <cellStyle name="Normal 5 4 2 8" xfId="35977"/>
    <cellStyle name="Normal 5 4 2 8 2" xfId="35978"/>
    <cellStyle name="Normal 5 4 2 8 2 2" xfId="35979"/>
    <cellStyle name="Normal 5 4 2 8 2 2 2" xfId="35980"/>
    <cellStyle name="Normal 5 4 2 8 2 3" xfId="35981"/>
    <cellStyle name="Normal 5 4 2 8 2 4" xfId="35982"/>
    <cellStyle name="Normal 5 4 2 8 3" xfId="35983"/>
    <cellStyle name="Normal 5 4 2 8 4" xfId="35984"/>
    <cellStyle name="Normal 5 4 2 9" xfId="35985"/>
    <cellStyle name="Normal 5 4 2 9 2" xfId="35986"/>
    <cellStyle name="Normal 5 4 2 9 2 2" xfId="35987"/>
    <cellStyle name="Normal 5 4 2 9 3" xfId="35988"/>
    <cellStyle name="Normal 5 4 2 9 4" xfId="35989"/>
    <cellStyle name="Normal 5 4 2 9 5" xfId="35990"/>
    <cellStyle name="Normal 5 4 3" xfId="35991"/>
    <cellStyle name="Normal 5 4 3 10" xfId="35992"/>
    <cellStyle name="Normal 5 4 3 10 2" xfId="35993"/>
    <cellStyle name="Normal 5 4 3 10 2 2" xfId="35994"/>
    <cellStyle name="Normal 5 4 3 10 3" xfId="35995"/>
    <cellStyle name="Normal 5 4 3 10 4" xfId="35996"/>
    <cellStyle name="Normal 5 4 3 11" xfId="35997"/>
    <cellStyle name="Normal 5 4 3 12" xfId="35998"/>
    <cellStyle name="Normal 5 4 3 12 2" xfId="35999"/>
    <cellStyle name="Normal 5 4 3 13" xfId="36000"/>
    <cellStyle name="Normal 5 4 3 14" xfId="36001"/>
    <cellStyle name="Normal 5 4 3 15" xfId="36002"/>
    <cellStyle name="Normal 5 4 3 2" xfId="36003"/>
    <cellStyle name="Normal 5 4 3 2 2" xfId="36004"/>
    <cellStyle name="Normal 5 4 3 2 2 2" xfId="36005"/>
    <cellStyle name="Normal 5 4 3 2 2 2 2" xfId="36006"/>
    <cellStyle name="Normal 5 4 3 2 2 3" xfId="36007"/>
    <cellStyle name="Normal 5 4 3 2 2 3 2" xfId="36008"/>
    <cellStyle name="Normal 5 4 3 2 2 3 2 2" xfId="36009"/>
    <cellStyle name="Normal 5 4 3 2 2 3 3" xfId="36010"/>
    <cellStyle name="Normal 5 4 3 2 2 3 4" xfId="36011"/>
    <cellStyle name="Normal 5 4 3 2 2 4" xfId="36012"/>
    <cellStyle name="Normal 5 4 3 2 2 5" xfId="36013"/>
    <cellStyle name="Normal 5 4 3 2 3" xfId="36014"/>
    <cellStyle name="Normal 5 4 3 2 3 2" xfId="36015"/>
    <cellStyle name="Normal 5 4 3 2 4" xfId="36016"/>
    <cellStyle name="Normal 5 4 3 2 4 2" xfId="36017"/>
    <cellStyle name="Normal 5 4 3 2 5" xfId="36018"/>
    <cellStyle name="Normal 5 4 3 2 5 2" xfId="36019"/>
    <cellStyle name="Normal 5 4 3 2 5 2 2" xfId="36020"/>
    <cellStyle name="Normal 5 4 3 2 5 3" xfId="36021"/>
    <cellStyle name="Normal 5 4 3 2 5 4" xfId="36022"/>
    <cellStyle name="Normal 5 4 3 2 6" xfId="36023"/>
    <cellStyle name="Normal 5 4 3 2 6 2" xfId="36024"/>
    <cellStyle name="Normal 5 4 3 2 6 2 2" xfId="36025"/>
    <cellStyle name="Normal 5 4 3 2 6 3" xfId="36026"/>
    <cellStyle name="Normal 5 4 3 2 6 4" xfId="36027"/>
    <cellStyle name="Normal 5 4 3 2 7" xfId="36028"/>
    <cellStyle name="Normal 5 4 3 2 8" xfId="36029"/>
    <cellStyle name="Normal 5 4 3 3" xfId="36030"/>
    <cellStyle name="Normal 5 4 3 3 2" xfId="36031"/>
    <cellStyle name="Normal 5 4 3 3 2 2" xfId="36032"/>
    <cellStyle name="Normal 5 4 3 3 2 2 2" xfId="36033"/>
    <cellStyle name="Normal 5 4 3 3 2 3" xfId="36034"/>
    <cellStyle name="Normal 5 4 3 3 2 3 2" xfId="36035"/>
    <cellStyle name="Normal 5 4 3 3 2 3 2 2" xfId="36036"/>
    <cellStyle name="Normal 5 4 3 3 2 3 3" xfId="36037"/>
    <cellStyle name="Normal 5 4 3 3 2 3 4" xfId="36038"/>
    <cellStyle name="Normal 5 4 3 3 2 4" xfId="36039"/>
    <cellStyle name="Normal 5 4 3 3 2 5" xfId="36040"/>
    <cellStyle name="Normal 5 4 3 3 3" xfId="36041"/>
    <cellStyle name="Normal 5 4 3 3 3 2" xfId="36042"/>
    <cellStyle name="Normal 5 4 3 3 4" xfId="36043"/>
    <cellStyle name="Normal 5 4 3 3 4 2" xfId="36044"/>
    <cellStyle name="Normal 5 4 3 3 4 2 2" xfId="36045"/>
    <cellStyle name="Normal 5 4 3 3 4 3" xfId="36046"/>
    <cellStyle name="Normal 5 4 3 3 4 4" xfId="36047"/>
    <cellStyle name="Normal 5 4 3 3 5" xfId="36048"/>
    <cellStyle name="Normal 5 4 3 3 6" xfId="36049"/>
    <cellStyle name="Normal 5 4 3 4" xfId="36050"/>
    <cellStyle name="Normal 5 4 3 4 2" xfId="36051"/>
    <cellStyle name="Normal 5 4 3 4 2 2" xfId="36052"/>
    <cellStyle name="Normal 5 4 3 4 2 2 2" xfId="36053"/>
    <cellStyle name="Normal 5 4 3 4 2 3" xfId="36054"/>
    <cellStyle name="Normal 5 4 3 4 2 3 2" xfId="36055"/>
    <cellStyle name="Normal 5 4 3 4 2 3 2 2" xfId="36056"/>
    <cellStyle name="Normal 5 4 3 4 2 3 3" xfId="36057"/>
    <cellStyle name="Normal 5 4 3 4 2 3 4" xfId="36058"/>
    <cellStyle name="Normal 5 4 3 4 2 4" xfId="36059"/>
    <cellStyle name="Normal 5 4 3 4 2 5" xfId="36060"/>
    <cellStyle name="Normal 5 4 3 4 3" xfId="36061"/>
    <cellStyle name="Normal 5 4 3 4 3 2" xfId="36062"/>
    <cellStyle name="Normal 5 4 3 4 4" xfId="36063"/>
    <cellStyle name="Normal 5 4 3 4 4 2" xfId="36064"/>
    <cellStyle name="Normal 5 4 3 4 4 2 2" xfId="36065"/>
    <cellStyle name="Normal 5 4 3 4 4 3" xfId="36066"/>
    <cellStyle name="Normal 5 4 3 4 4 4" xfId="36067"/>
    <cellStyle name="Normal 5 4 3 4 5" xfId="36068"/>
    <cellStyle name="Normal 5 4 3 4 6" xfId="36069"/>
    <cellStyle name="Normal 5 4 3 5" xfId="36070"/>
    <cellStyle name="Normal 5 4 3 5 2" xfId="36071"/>
    <cellStyle name="Normal 5 4 3 5 2 2" xfId="36072"/>
    <cellStyle name="Normal 5 4 3 5 2 2 2" xfId="36073"/>
    <cellStyle name="Normal 5 4 3 5 2 2 2 2" xfId="36074"/>
    <cellStyle name="Normal 5 4 3 5 2 2 3" xfId="36075"/>
    <cellStyle name="Normal 5 4 3 5 2 2 4" xfId="36076"/>
    <cellStyle name="Normal 5 4 3 5 2 3" xfId="36077"/>
    <cellStyle name="Normal 5 4 3 5 2 4" xfId="36078"/>
    <cellStyle name="Normal 5 4 3 5 3" xfId="36079"/>
    <cellStyle name="Normal 5 4 3 5 3 2" xfId="36080"/>
    <cellStyle name="Normal 5 4 3 5 4" xfId="36081"/>
    <cellStyle name="Normal 5 4 3 5 4 2" xfId="36082"/>
    <cellStyle name="Normal 5 4 3 5 4 2 2" xfId="36083"/>
    <cellStyle name="Normal 5 4 3 5 4 3" xfId="36084"/>
    <cellStyle name="Normal 5 4 3 5 4 4" xfId="36085"/>
    <cellStyle name="Normal 5 4 3 5 5" xfId="36086"/>
    <cellStyle name="Normal 5 4 3 5 6" xfId="36087"/>
    <cellStyle name="Normal 5 4 3 6" xfId="36088"/>
    <cellStyle name="Normal 5 4 3 6 2" xfId="36089"/>
    <cellStyle name="Normal 5 4 3 6 2 2" xfId="36090"/>
    <cellStyle name="Normal 5 4 3 6 2 2 2" xfId="36091"/>
    <cellStyle name="Normal 5 4 3 6 2 2 2 2" xfId="36092"/>
    <cellStyle name="Normal 5 4 3 6 2 2 3" xfId="36093"/>
    <cellStyle name="Normal 5 4 3 6 2 2 4" xfId="36094"/>
    <cellStyle name="Normal 5 4 3 6 2 3" xfId="36095"/>
    <cellStyle name="Normal 5 4 3 6 2 4" xfId="36096"/>
    <cellStyle name="Normal 5 4 3 6 3" xfId="36097"/>
    <cellStyle name="Normal 5 4 3 6 3 2" xfId="36098"/>
    <cellStyle name="Normal 5 4 3 6 4" xfId="36099"/>
    <cellStyle name="Normal 5 4 3 6 4 2" xfId="36100"/>
    <cellStyle name="Normal 5 4 3 6 4 2 2" xfId="36101"/>
    <cellStyle name="Normal 5 4 3 6 4 3" xfId="36102"/>
    <cellStyle name="Normal 5 4 3 6 4 4" xfId="36103"/>
    <cellStyle name="Normal 5 4 3 6 5" xfId="36104"/>
    <cellStyle name="Normal 5 4 3 6 6" xfId="36105"/>
    <cellStyle name="Normal 5 4 3 7" xfId="36106"/>
    <cellStyle name="Normal 5 4 3 7 2" xfId="36107"/>
    <cellStyle name="Normal 5 4 3 7 2 2" xfId="36108"/>
    <cellStyle name="Normal 5 4 3 7 2 2 2" xfId="36109"/>
    <cellStyle name="Normal 5 4 3 7 2 3" xfId="36110"/>
    <cellStyle name="Normal 5 4 3 7 2 4" xfId="36111"/>
    <cellStyle name="Normal 5 4 3 7 3" xfId="36112"/>
    <cellStyle name="Normal 5 4 3 7 4" xfId="36113"/>
    <cellStyle name="Normal 5 4 3 8" xfId="36114"/>
    <cellStyle name="Normal 5 4 3 8 2" xfId="36115"/>
    <cellStyle name="Normal 5 4 3 8 2 2" xfId="36116"/>
    <cellStyle name="Normal 5 4 3 8 2 2 2" xfId="36117"/>
    <cellStyle name="Normal 5 4 3 8 2 3" xfId="36118"/>
    <cellStyle name="Normal 5 4 3 8 2 4" xfId="36119"/>
    <cellStyle name="Normal 5 4 3 8 3" xfId="36120"/>
    <cellStyle name="Normal 5 4 3 8 4" xfId="36121"/>
    <cellStyle name="Normal 5 4 3 9" xfId="36122"/>
    <cellStyle name="Normal 5 4 3 9 2" xfId="36123"/>
    <cellStyle name="Normal 5 4 3 9 2 2" xfId="36124"/>
    <cellStyle name="Normal 5 4 3 9 3" xfId="36125"/>
    <cellStyle name="Normal 5 4 3 9 4" xfId="36126"/>
    <cellStyle name="Normal 5 4 3 9 5" xfId="36127"/>
    <cellStyle name="Normal 5 4 4" xfId="36128"/>
    <cellStyle name="Normal 5 4 4 10" xfId="36129"/>
    <cellStyle name="Normal 5 4 4 11" xfId="36130"/>
    <cellStyle name="Normal 5 4 4 11 2" xfId="36131"/>
    <cellStyle name="Normal 5 4 4 12" xfId="36132"/>
    <cellStyle name="Normal 5 4 4 13" xfId="36133"/>
    <cellStyle name="Normal 5 4 4 14" xfId="36134"/>
    <cellStyle name="Normal 5 4 4 2" xfId="36135"/>
    <cellStyle name="Normal 5 4 4 2 2" xfId="36136"/>
    <cellStyle name="Normal 5 4 4 2 2 2" xfId="36137"/>
    <cellStyle name="Normal 5 4 4 2 2 2 2" xfId="36138"/>
    <cellStyle name="Normal 5 4 4 2 2 3" xfId="36139"/>
    <cellStyle name="Normal 5 4 4 2 2 3 2" xfId="36140"/>
    <cellStyle name="Normal 5 4 4 2 2 3 2 2" xfId="36141"/>
    <cellStyle name="Normal 5 4 4 2 2 3 3" xfId="36142"/>
    <cellStyle name="Normal 5 4 4 2 2 3 4" xfId="36143"/>
    <cellStyle name="Normal 5 4 4 2 2 4" xfId="36144"/>
    <cellStyle name="Normal 5 4 4 2 2 5" xfId="36145"/>
    <cellStyle name="Normal 5 4 4 2 3" xfId="36146"/>
    <cellStyle name="Normal 5 4 4 2 3 2" xfId="36147"/>
    <cellStyle name="Normal 5 4 4 2 4" xfId="36148"/>
    <cellStyle name="Normal 5 4 4 2 4 2" xfId="36149"/>
    <cellStyle name="Normal 5 4 4 2 4 2 2" xfId="36150"/>
    <cellStyle name="Normal 5 4 4 2 4 3" xfId="36151"/>
    <cellStyle name="Normal 5 4 4 2 4 4" xfId="36152"/>
    <cellStyle name="Normal 5 4 4 2 5" xfId="36153"/>
    <cellStyle name="Normal 5 4 4 2 6" xfId="36154"/>
    <cellStyle name="Normal 5 4 4 3" xfId="36155"/>
    <cellStyle name="Normal 5 4 4 3 2" xfId="36156"/>
    <cellStyle name="Normal 5 4 4 3 2 2" xfId="36157"/>
    <cellStyle name="Normal 5 4 4 3 2 2 2" xfId="36158"/>
    <cellStyle name="Normal 5 4 4 3 2 3" xfId="36159"/>
    <cellStyle name="Normal 5 4 4 3 2 3 2" xfId="36160"/>
    <cellStyle name="Normal 5 4 4 3 2 3 2 2" xfId="36161"/>
    <cellStyle name="Normal 5 4 4 3 2 3 3" xfId="36162"/>
    <cellStyle name="Normal 5 4 4 3 2 3 4" xfId="36163"/>
    <cellStyle name="Normal 5 4 4 3 2 4" xfId="36164"/>
    <cellStyle name="Normal 5 4 4 3 2 5" xfId="36165"/>
    <cellStyle name="Normal 5 4 4 3 3" xfId="36166"/>
    <cellStyle name="Normal 5 4 4 3 3 2" xfId="36167"/>
    <cellStyle name="Normal 5 4 4 3 4" xfId="36168"/>
    <cellStyle name="Normal 5 4 4 3 4 2" xfId="36169"/>
    <cellStyle name="Normal 5 4 4 3 4 2 2" xfId="36170"/>
    <cellStyle name="Normal 5 4 4 3 4 3" xfId="36171"/>
    <cellStyle name="Normal 5 4 4 3 4 4" xfId="36172"/>
    <cellStyle name="Normal 5 4 4 3 5" xfId="36173"/>
    <cellStyle name="Normal 5 4 4 3 6" xfId="36174"/>
    <cellStyle name="Normal 5 4 4 4" xfId="36175"/>
    <cellStyle name="Normal 5 4 4 4 2" xfId="36176"/>
    <cellStyle name="Normal 5 4 4 4 2 2" xfId="36177"/>
    <cellStyle name="Normal 5 4 4 4 2 2 2" xfId="36178"/>
    <cellStyle name="Normal 5 4 4 4 2 2 2 2" xfId="36179"/>
    <cellStyle name="Normal 5 4 4 4 2 2 3" xfId="36180"/>
    <cellStyle name="Normal 5 4 4 4 2 2 4" xfId="36181"/>
    <cellStyle name="Normal 5 4 4 4 2 3" xfId="36182"/>
    <cellStyle name="Normal 5 4 4 4 2 4" xfId="36183"/>
    <cellStyle name="Normal 5 4 4 4 3" xfId="36184"/>
    <cellStyle name="Normal 5 4 4 4 3 2" xfId="36185"/>
    <cellStyle name="Normal 5 4 4 4 4" xfId="36186"/>
    <cellStyle name="Normal 5 4 4 4 4 2" xfId="36187"/>
    <cellStyle name="Normal 5 4 4 4 4 2 2" xfId="36188"/>
    <cellStyle name="Normal 5 4 4 4 4 3" xfId="36189"/>
    <cellStyle name="Normal 5 4 4 4 4 4" xfId="36190"/>
    <cellStyle name="Normal 5 4 4 4 5" xfId="36191"/>
    <cellStyle name="Normal 5 4 4 4 6" xfId="36192"/>
    <cellStyle name="Normal 5 4 4 5" xfId="36193"/>
    <cellStyle name="Normal 5 4 4 5 2" xfId="36194"/>
    <cellStyle name="Normal 5 4 4 5 2 2" xfId="36195"/>
    <cellStyle name="Normal 5 4 4 5 2 2 2" xfId="36196"/>
    <cellStyle name="Normal 5 4 4 5 2 2 2 2" xfId="36197"/>
    <cellStyle name="Normal 5 4 4 5 2 2 3" xfId="36198"/>
    <cellStyle name="Normal 5 4 4 5 2 2 4" xfId="36199"/>
    <cellStyle name="Normal 5 4 4 5 2 3" xfId="36200"/>
    <cellStyle name="Normal 5 4 4 5 2 4" xfId="36201"/>
    <cellStyle name="Normal 5 4 4 5 3" xfId="36202"/>
    <cellStyle name="Normal 5 4 4 5 3 2" xfId="36203"/>
    <cellStyle name="Normal 5 4 4 5 4" xfId="36204"/>
    <cellStyle name="Normal 5 4 4 5 4 2" xfId="36205"/>
    <cellStyle name="Normal 5 4 4 5 4 2 2" xfId="36206"/>
    <cellStyle name="Normal 5 4 4 5 4 3" xfId="36207"/>
    <cellStyle name="Normal 5 4 4 5 4 4" xfId="36208"/>
    <cellStyle name="Normal 5 4 4 5 5" xfId="36209"/>
    <cellStyle name="Normal 5 4 4 5 6" xfId="36210"/>
    <cellStyle name="Normal 5 4 4 6" xfId="36211"/>
    <cellStyle name="Normal 5 4 4 6 2" xfId="36212"/>
    <cellStyle name="Normal 5 4 4 6 2 2" xfId="36213"/>
    <cellStyle name="Normal 5 4 4 6 2 2 2" xfId="36214"/>
    <cellStyle name="Normal 5 4 4 6 2 3" xfId="36215"/>
    <cellStyle name="Normal 5 4 4 6 2 4" xfId="36216"/>
    <cellStyle name="Normal 5 4 4 6 3" xfId="36217"/>
    <cellStyle name="Normal 5 4 4 6 4" xfId="36218"/>
    <cellStyle name="Normal 5 4 4 7" xfId="36219"/>
    <cellStyle name="Normal 5 4 4 7 2" xfId="36220"/>
    <cellStyle name="Normal 5 4 4 7 2 2" xfId="36221"/>
    <cellStyle name="Normal 5 4 4 7 2 2 2" xfId="36222"/>
    <cellStyle name="Normal 5 4 4 7 2 3" xfId="36223"/>
    <cellStyle name="Normal 5 4 4 7 2 4" xfId="36224"/>
    <cellStyle name="Normal 5 4 4 7 3" xfId="36225"/>
    <cellStyle name="Normal 5 4 4 7 4" xfId="36226"/>
    <cellStyle name="Normal 5 4 4 8" xfId="36227"/>
    <cellStyle name="Normal 5 4 4 8 2" xfId="36228"/>
    <cellStyle name="Normal 5 4 4 8 2 2" xfId="36229"/>
    <cellStyle name="Normal 5 4 4 8 3" xfId="36230"/>
    <cellStyle name="Normal 5 4 4 8 4" xfId="36231"/>
    <cellStyle name="Normal 5 4 4 8 5" xfId="36232"/>
    <cellStyle name="Normal 5 4 4 9" xfId="36233"/>
    <cellStyle name="Normal 5 4 4 9 2" xfId="36234"/>
    <cellStyle name="Normal 5 4 4 9 2 2" xfId="36235"/>
    <cellStyle name="Normal 5 4 4 9 3" xfId="36236"/>
    <cellStyle name="Normal 5 4 4 9 4" xfId="36237"/>
    <cellStyle name="Normal 5 4 5" xfId="36238"/>
    <cellStyle name="Normal 5 4 5 2" xfId="36239"/>
    <cellStyle name="Normal 5 4 5 2 2" xfId="36240"/>
    <cellStyle name="Normal 5 4 5 2 2 2" xfId="36241"/>
    <cellStyle name="Normal 5 4 5 2 3" xfId="36242"/>
    <cellStyle name="Normal 5 4 5 2 3 2" xfId="36243"/>
    <cellStyle name="Normal 5 4 5 2 3 2 2" xfId="36244"/>
    <cellStyle name="Normal 5 4 5 2 3 3" xfId="36245"/>
    <cellStyle name="Normal 5 4 5 2 3 4" xfId="36246"/>
    <cellStyle name="Normal 5 4 5 2 4" xfId="36247"/>
    <cellStyle name="Normal 5 4 5 2 5" xfId="36248"/>
    <cellStyle name="Normal 5 4 5 3" xfId="36249"/>
    <cellStyle name="Normal 5 4 5 3 2" xfId="36250"/>
    <cellStyle name="Normal 5 4 5 4" xfId="36251"/>
    <cellStyle name="Normal 5 4 5 4 2" xfId="36252"/>
    <cellStyle name="Normal 5 4 5 4 2 2" xfId="36253"/>
    <cellStyle name="Normal 5 4 5 4 3" xfId="36254"/>
    <cellStyle name="Normal 5 4 5 4 4" xfId="36255"/>
    <cellStyle name="Normal 5 4 5 5" xfId="36256"/>
    <cellStyle name="Normal 5 4 5 6" xfId="36257"/>
    <cellStyle name="Normal 5 4 6" xfId="36258"/>
    <cellStyle name="Normal 5 4 6 2" xfId="36259"/>
    <cellStyle name="Normal 5 4 6 2 2" xfId="36260"/>
    <cellStyle name="Normal 5 4 6 2 2 2" xfId="36261"/>
    <cellStyle name="Normal 5 4 6 2 3" xfId="36262"/>
    <cellStyle name="Normal 5 4 6 2 3 2" xfId="36263"/>
    <cellStyle name="Normal 5 4 6 2 3 2 2" xfId="36264"/>
    <cellStyle name="Normal 5 4 6 2 3 3" xfId="36265"/>
    <cellStyle name="Normal 5 4 6 2 3 4" xfId="36266"/>
    <cellStyle name="Normal 5 4 6 2 4" xfId="36267"/>
    <cellStyle name="Normal 5 4 6 2 5" xfId="36268"/>
    <cellStyle name="Normal 5 4 6 3" xfId="36269"/>
    <cellStyle name="Normal 5 4 6 3 2" xfId="36270"/>
    <cellStyle name="Normal 5 4 6 4" xfId="36271"/>
    <cellStyle name="Normal 5 4 6 4 2" xfId="36272"/>
    <cellStyle name="Normal 5 4 6 4 2 2" xfId="36273"/>
    <cellStyle name="Normal 5 4 6 4 3" xfId="36274"/>
    <cellStyle name="Normal 5 4 6 4 4" xfId="36275"/>
    <cellStyle name="Normal 5 4 6 5" xfId="36276"/>
    <cellStyle name="Normal 5 4 6 6" xfId="36277"/>
    <cellStyle name="Normal 5 4 7" xfId="36278"/>
    <cellStyle name="Normal 5 4 7 2" xfId="36279"/>
    <cellStyle name="Normal 5 4 7 2 2" xfId="36280"/>
    <cellStyle name="Normal 5 4 7 2 2 2" xfId="36281"/>
    <cellStyle name="Normal 5 4 7 2 2 2 2" xfId="36282"/>
    <cellStyle name="Normal 5 4 7 2 2 3" xfId="36283"/>
    <cellStyle name="Normal 5 4 7 2 2 4" xfId="36284"/>
    <cellStyle name="Normal 5 4 7 2 3" xfId="36285"/>
    <cellStyle name="Normal 5 4 7 2 4" xfId="36286"/>
    <cellStyle name="Normal 5 4 7 3" xfId="36287"/>
    <cellStyle name="Normal 5 4 7 3 2" xfId="36288"/>
    <cellStyle name="Normal 5 4 7 4" xfId="36289"/>
    <cellStyle name="Normal 5 4 7 4 2" xfId="36290"/>
    <cellStyle name="Normal 5 4 7 4 2 2" xfId="36291"/>
    <cellStyle name="Normal 5 4 7 4 3" xfId="36292"/>
    <cellStyle name="Normal 5 4 7 4 4" xfId="36293"/>
    <cellStyle name="Normal 5 4 7 5" xfId="36294"/>
    <cellStyle name="Normal 5 4 7 6" xfId="36295"/>
    <cellStyle name="Normal 5 4 8" xfId="36296"/>
    <cellStyle name="Normal 5 4 8 2" xfId="36297"/>
    <cellStyle name="Normal 5 4 8 2 2" xfId="36298"/>
    <cellStyle name="Normal 5 4 8 2 2 2" xfId="36299"/>
    <cellStyle name="Normal 5 4 8 2 2 2 2" xfId="36300"/>
    <cellStyle name="Normal 5 4 8 2 2 3" xfId="36301"/>
    <cellStyle name="Normal 5 4 8 2 2 4" xfId="36302"/>
    <cellStyle name="Normal 5 4 8 2 3" xfId="36303"/>
    <cellStyle name="Normal 5 4 8 2 4" xfId="36304"/>
    <cellStyle name="Normal 5 4 8 3" xfId="36305"/>
    <cellStyle name="Normal 5 4 8 3 2" xfId="36306"/>
    <cellStyle name="Normal 5 4 8 4" xfId="36307"/>
    <cellStyle name="Normal 5 4 8 4 2" xfId="36308"/>
    <cellStyle name="Normal 5 4 8 4 2 2" xfId="36309"/>
    <cellStyle name="Normal 5 4 8 4 3" xfId="36310"/>
    <cellStyle name="Normal 5 4 8 4 4" xfId="36311"/>
    <cellStyle name="Normal 5 4 8 5" xfId="36312"/>
    <cellStyle name="Normal 5 4 8 6" xfId="36313"/>
    <cellStyle name="Normal 5 4 9" xfId="36314"/>
    <cellStyle name="Normal 5 4 9 2" xfId="36315"/>
    <cellStyle name="Normal 5 4 9 2 2" xfId="36316"/>
    <cellStyle name="Normal 5 4 9 2 2 2" xfId="36317"/>
    <cellStyle name="Normal 5 4 9 2 3" xfId="36318"/>
    <cellStyle name="Normal 5 4 9 2 4" xfId="36319"/>
    <cellStyle name="Normal 5 4 9 3" xfId="36320"/>
    <cellStyle name="Normal 5 4 9 4" xfId="36321"/>
    <cellStyle name="Normal 5 5" xfId="36322"/>
    <cellStyle name="Normal 5 5 10" xfId="36323"/>
    <cellStyle name="Normal 5 5 10 2" xfId="36324"/>
    <cellStyle name="Normal 5 5 10 2 2" xfId="36325"/>
    <cellStyle name="Normal 5 5 10 2 2 2" xfId="36326"/>
    <cellStyle name="Normal 5 5 10 2 3" xfId="36327"/>
    <cellStyle name="Normal 5 5 10 2 4" xfId="36328"/>
    <cellStyle name="Normal 5 5 10 3" xfId="36329"/>
    <cellStyle name="Normal 5 5 10 4" xfId="36330"/>
    <cellStyle name="Normal 5 5 11" xfId="36331"/>
    <cellStyle name="Normal 5 5 11 2" xfId="36332"/>
    <cellStyle name="Normal 5 5 11 2 2" xfId="36333"/>
    <cellStyle name="Normal 5 5 11 3" xfId="36334"/>
    <cellStyle name="Normal 5 5 11 4" xfId="36335"/>
    <cellStyle name="Normal 5 5 11 5" xfId="36336"/>
    <cellStyle name="Normal 5 5 12" xfId="36337"/>
    <cellStyle name="Normal 5 5 12 2" xfId="36338"/>
    <cellStyle name="Normal 5 5 12 2 2" xfId="36339"/>
    <cellStyle name="Normal 5 5 12 3" xfId="36340"/>
    <cellStyle name="Normal 5 5 12 4" xfId="36341"/>
    <cellStyle name="Normal 5 5 13" xfId="36342"/>
    <cellStyle name="Normal 5 5 14" xfId="36343"/>
    <cellStyle name="Normal 5 5 14 2" xfId="36344"/>
    <cellStyle name="Normal 5 5 15" xfId="36345"/>
    <cellStyle name="Normal 5 5 16" xfId="36346"/>
    <cellStyle name="Normal 5 5 17" xfId="36347"/>
    <cellStyle name="Normal 5 5 18" xfId="36348"/>
    <cellStyle name="Normal 5 5 2" xfId="36349"/>
    <cellStyle name="Normal 5 5 2 10" xfId="36350"/>
    <cellStyle name="Normal 5 5 2 10 2" xfId="36351"/>
    <cellStyle name="Normal 5 5 2 10 2 2" xfId="36352"/>
    <cellStyle name="Normal 5 5 2 10 3" xfId="36353"/>
    <cellStyle name="Normal 5 5 2 10 4" xfId="36354"/>
    <cellStyle name="Normal 5 5 2 11" xfId="36355"/>
    <cellStyle name="Normal 5 5 2 12" xfId="36356"/>
    <cellStyle name="Normal 5 5 2 12 2" xfId="36357"/>
    <cellStyle name="Normal 5 5 2 13" xfId="36358"/>
    <cellStyle name="Normal 5 5 2 14" xfId="36359"/>
    <cellStyle name="Normal 5 5 2 15" xfId="36360"/>
    <cellStyle name="Normal 5 5 2 16" xfId="36361"/>
    <cellStyle name="Normal 5 5 2 2" xfId="36362"/>
    <cellStyle name="Normal 5 5 2 2 2" xfId="36363"/>
    <cellStyle name="Normal 5 5 2 2 2 2" xfId="36364"/>
    <cellStyle name="Normal 5 5 2 2 2 2 2" xfId="36365"/>
    <cellStyle name="Normal 5 5 2 2 2 3" xfId="36366"/>
    <cellStyle name="Normal 5 5 2 2 2 3 2" xfId="36367"/>
    <cellStyle name="Normal 5 5 2 2 2 3 2 2" xfId="36368"/>
    <cellStyle name="Normal 5 5 2 2 2 3 3" xfId="36369"/>
    <cellStyle name="Normal 5 5 2 2 2 3 4" xfId="36370"/>
    <cellStyle name="Normal 5 5 2 2 2 4" xfId="36371"/>
    <cellStyle name="Normal 5 5 2 2 2 5" xfId="36372"/>
    <cellStyle name="Normal 5 5 2 2 3" xfId="36373"/>
    <cellStyle name="Normal 5 5 2 2 3 2" xfId="36374"/>
    <cellStyle name="Normal 5 5 2 2 4" xfId="36375"/>
    <cellStyle name="Normal 5 5 2 2 4 2" xfId="36376"/>
    <cellStyle name="Normal 5 5 2 2 5" xfId="36377"/>
    <cellStyle name="Normal 5 5 2 2 5 2" xfId="36378"/>
    <cellStyle name="Normal 5 5 2 2 5 2 2" xfId="36379"/>
    <cellStyle name="Normal 5 5 2 2 5 3" xfId="36380"/>
    <cellStyle name="Normal 5 5 2 2 5 4" xfId="36381"/>
    <cellStyle name="Normal 5 5 2 2 6" xfId="36382"/>
    <cellStyle name="Normal 5 5 2 2 6 2" xfId="36383"/>
    <cellStyle name="Normal 5 5 2 2 6 2 2" xfId="36384"/>
    <cellStyle name="Normal 5 5 2 2 6 3" xfId="36385"/>
    <cellStyle name="Normal 5 5 2 2 6 4" xfId="36386"/>
    <cellStyle name="Normal 5 5 2 2 7" xfId="36387"/>
    <cellStyle name="Normal 5 5 2 2 8" xfId="36388"/>
    <cellStyle name="Normal 5 5 2 3" xfId="36389"/>
    <cellStyle name="Normal 5 5 2 3 2" xfId="36390"/>
    <cellStyle name="Normal 5 5 2 3 2 2" xfId="36391"/>
    <cellStyle name="Normal 5 5 2 3 2 2 2" xfId="36392"/>
    <cellStyle name="Normal 5 5 2 3 2 3" xfId="36393"/>
    <cellStyle name="Normal 5 5 2 3 2 3 2" xfId="36394"/>
    <cellStyle name="Normal 5 5 2 3 2 3 2 2" xfId="36395"/>
    <cellStyle name="Normal 5 5 2 3 2 3 3" xfId="36396"/>
    <cellStyle name="Normal 5 5 2 3 2 3 4" xfId="36397"/>
    <cellStyle name="Normal 5 5 2 3 2 4" xfId="36398"/>
    <cellStyle name="Normal 5 5 2 3 2 5" xfId="36399"/>
    <cellStyle name="Normal 5 5 2 3 3" xfId="36400"/>
    <cellStyle name="Normal 5 5 2 3 3 2" xfId="36401"/>
    <cellStyle name="Normal 5 5 2 3 4" xfId="36402"/>
    <cellStyle name="Normal 5 5 2 3 4 2" xfId="36403"/>
    <cellStyle name="Normal 5 5 2 3 4 2 2" xfId="36404"/>
    <cellStyle name="Normal 5 5 2 3 4 3" xfId="36405"/>
    <cellStyle name="Normal 5 5 2 3 4 4" xfId="36406"/>
    <cellStyle name="Normal 5 5 2 3 5" xfId="36407"/>
    <cellStyle name="Normal 5 5 2 3 6" xfId="36408"/>
    <cellStyle name="Normal 5 5 2 4" xfId="36409"/>
    <cellStyle name="Normal 5 5 2 4 2" xfId="36410"/>
    <cellStyle name="Normal 5 5 2 4 2 2" xfId="36411"/>
    <cellStyle name="Normal 5 5 2 4 2 2 2" xfId="36412"/>
    <cellStyle name="Normal 5 5 2 4 2 3" xfId="36413"/>
    <cellStyle name="Normal 5 5 2 4 2 3 2" xfId="36414"/>
    <cellStyle name="Normal 5 5 2 4 2 3 2 2" xfId="36415"/>
    <cellStyle name="Normal 5 5 2 4 2 3 3" xfId="36416"/>
    <cellStyle name="Normal 5 5 2 4 2 3 4" xfId="36417"/>
    <cellStyle name="Normal 5 5 2 4 2 4" xfId="36418"/>
    <cellStyle name="Normal 5 5 2 4 2 5" xfId="36419"/>
    <cellStyle name="Normal 5 5 2 4 3" xfId="36420"/>
    <cellStyle name="Normal 5 5 2 4 3 2" xfId="36421"/>
    <cellStyle name="Normal 5 5 2 4 4" xfId="36422"/>
    <cellStyle name="Normal 5 5 2 4 4 2" xfId="36423"/>
    <cellStyle name="Normal 5 5 2 4 4 2 2" xfId="36424"/>
    <cellStyle name="Normal 5 5 2 4 4 3" xfId="36425"/>
    <cellStyle name="Normal 5 5 2 4 4 4" xfId="36426"/>
    <cellStyle name="Normal 5 5 2 4 5" xfId="36427"/>
    <cellStyle name="Normal 5 5 2 4 6" xfId="36428"/>
    <cellStyle name="Normal 5 5 2 5" xfId="36429"/>
    <cellStyle name="Normal 5 5 2 5 2" xfId="36430"/>
    <cellStyle name="Normal 5 5 2 5 2 2" xfId="36431"/>
    <cellStyle name="Normal 5 5 2 5 2 2 2" xfId="36432"/>
    <cellStyle name="Normal 5 5 2 5 2 2 2 2" xfId="36433"/>
    <cellStyle name="Normal 5 5 2 5 2 2 3" xfId="36434"/>
    <cellStyle name="Normal 5 5 2 5 2 2 4" xfId="36435"/>
    <cellStyle name="Normal 5 5 2 5 2 3" xfId="36436"/>
    <cellStyle name="Normal 5 5 2 5 2 4" xfId="36437"/>
    <cellStyle name="Normal 5 5 2 5 3" xfId="36438"/>
    <cellStyle name="Normal 5 5 2 5 3 2" xfId="36439"/>
    <cellStyle name="Normal 5 5 2 5 4" xfId="36440"/>
    <cellStyle name="Normal 5 5 2 5 4 2" xfId="36441"/>
    <cellStyle name="Normal 5 5 2 5 4 2 2" xfId="36442"/>
    <cellStyle name="Normal 5 5 2 5 4 3" xfId="36443"/>
    <cellStyle name="Normal 5 5 2 5 4 4" xfId="36444"/>
    <cellStyle name="Normal 5 5 2 5 5" xfId="36445"/>
    <cellStyle name="Normal 5 5 2 5 6" xfId="36446"/>
    <cellStyle name="Normal 5 5 2 6" xfId="36447"/>
    <cellStyle name="Normal 5 5 2 6 2" xfId="36448"/>
    <cellStyle name="Normal 5 5 2 6 2 2" xfId="36449"/>
    <cellStyle name="Normal 5 5 2 6 2 2 2" xfId="36450"/>
    <cellStyle name="Normal 5 5 2 6 2 2 2 2" xfId="36451"/>
    <cellStyle name="Normal 5 5 2 6 2 2 3" xfId="36452"/>
    <cellStyle name="Normal 5 5 2 6 2 2 4" xfId="36453"/>
    <cellStyle name="Normal 5 5 2 6 2 3" xfId="36454"/>
    <cellStyle name="Normal 5 5 2 6 2 4" xfId="36455"/>
    <cellStyle name="Normal 5 5 2 6 3" xfId="36456"/>
    <cellStyle name="Normal 5 5 2 6 3 2" xfId="36457"/>
    <cellStyle name="Normal 5 5 2 6 4" xfId="36458"/>
    <cellStyle name="Normal 5 5 2 6 4 2" xfId="36459"/>
    <cellStyle name="Normal 5 5 2 6 4 2 2" xfId="36460"/>
    <cellStyle name="Normal 5 5 2 6 4 3" xfId="36461"/>
    <cellStyle name="Normal 5 5 2 6 4 4" xfId="36462"/>
    <cellStyle name="Normal 5 5 2 6 5" xfId="36463"/>
    <cellStyle name="Normal 5 5 2 6 6" xfId="36464"/>
    <cellStyle name="Normal 5 5 2 7" xfId="36465"/>
    <cellStyle name="Normal 5 5 2 7 2" xfId="36466"/>
    <cellStyle name="Normal 5 5 2 7 2 2" xfId="36467"/>
    <cellStyle name="Normal 5 5 2 7 2 2 2" xfId="36468"/>
    <cellStyle name="Normal 5 5 2 7 2 3" xfId="36469"/>
    <cellStyle name="Normal 5 5 2 7 2 4" xfId="36470"/>
    <cellStyle name="Normal 5 5 2 7 3" xfId="36471"/>
    <cellStyle name="Normal 5 5 2 7 4" xfId="36472"/>
    <cellStyle name="Normal 5 5 2 8" xfId="36473"/>
    <cellStyle name="Normal 5 5 2 8 2" xfId="36474"/>
    <cellStyle name="Normal 5 5 2 8 2 2" xfId="36475"/>
    <cellStyle name="Normal 5 5 2 8 2 2 2" xfId="36476"/>
    <cellStyle name="Normal 5 5 2 8 2 3" xfId="36477"/>
    <cellStyle name="Normal 5 5 2 8 2 4" xfId="36478"/>
    <cellStyle name="Normal 5 5 2 8 3" xfId="36479"/>
    <cellStyle name="Normal 5 5 2 8 4" xfId="36480"/>
    <cellStyle name="Normal 5 5 2 9" xfId="36481"/>
    <cellStyle name="Normal 5 5 2 9 2" xfId="36482"/>
    <cellStyle name="Normal 5 5 2 9 2 2" xfId="36483"/>
    <cellStyle name="Normal 5 5 2 9 3" xfId="36484"/>
    <cellStyle name="Normal 5 5 2 9 4" xfId="36485"/>
    <cellStyle name="Normal 5 5 2 9 5" xfId="36486"/>
    <cellStyle name="Normal 5 5 3" xfId="36487"/>
    <cellStyle name="Normal 5 5 3 10" xfId="36488"/>
    <cellStyle name="Normal 5 5 3 10 2" xfId="36489"/>
    <cellStyle name="Normal 5 5 3 10 2 2" xfId="36490"/>
    <cellStyle name="Normal 5 5 3 10 3" xfId="36491"/>
    <cellStyle name="Normal 5 5 3 10 4" xfId="36492"/>
    <cellStyle name="Normal 5 5 3 11" xfId="36493"/>
    <cellStyle name="Normal 5 5 3 12" xfId="36494"/>
    <cellStyle name="Normal 5 5 3 12 2" xfId="36495"/>
    <cellStyle name="Normal 5 5 3 13" xfId="36496"/>
    <cellStyle name="Normal 5 5 3 14" xfId="36497"/>
    <cellStyle name="Normal 5 5 3 15" xfId="36498"/>
    <cellStyle name="Normal 5 5 3 2" xfId="36499"/>
    <cellStyle name="Normal 5 5 3 2 2" xfId="36500"/>
    <cellStyle name="Normal 5 5 3 2 2 2" xfId="36501"/>
    <cellStyle name="Normal 5 5 3 2 2 2 2" xfId="36502"/>
    <cellStyle name="Normal 5 5 3 2 2 3" xfId="36503"/>
    <cellStyle name="Normal 5 5 3 2 2 3 2" xfId="36504"/>
    <cellStyle name="Normal 5 5 3 2 2 3 2 2" xfId="36505"/>
    <cellStyle name="Normal 5 5 3 2 2 3 3" xfId="36506"/>
    <cellStyle name="Normal 5 5 3 2 2 3 4" xfId="36507"/>
    <cellStyle name="Normal 5 5 3 2 2 4" xfId="36508"/>
    <cellStyle name="Normal 5 5 3 2 2 5" xfId="36509"/>
    <cellStyle name="Normal 5 5 3 2 3" xfId="36510"/>
    <cellStyle name="Normal 5 5 3 2 3 2" xfId="36511"/>
    <cellStyle name="Normal 5 5 3 2 4" xfId="36512"/>
    <cellStyle name="Normal 5 5 3 2 4 2" xfId="36513"/>
    <cellStyle name="Normal 5 5 3 2 5" xfId="36514"/>
    <cellStyle name="Normal 5 5 3 2 5 2" xfId="36515"/>
    <cellStyle name="Normal 5 5 3 2 5 2 2" xfId="36516"/>
    <cellStyle name="Normal 5 5 3 2 5 3" xfId="36517"/>
    <cellStyle name="Normal 5 5 3 2 5 4" xfId="36518"/>
    <cellStyle name="Normal 5 5 3 2 6" xfId="36519"/>
    <cellStyle name="Normal 5 5 3 2 6 2" xfId="36520"/>
    <cellStyle name="Normal 5 5 3 2 6 2 2" xfId="36521"/>
    <cellStyle name="Normal 5 5 3 2 6 3" xfId="36522"/>
    <cellStyle name="Normal 5 5 3 2 6 4" xfId="36523"/>
    <cellStyle name="Normal 5 5 3 2 7" xfId="36524"/>
    <cellStyle name="Normal 5 5 3 2 8" xfId="36525"/>
    <cellStyle name="Normal 5 5 3 3" xfId="36526"/>
    <cellStyle name="Normal 5 5 3 3 2" xfId="36527"/>
    <cellStyle name="Normal 5 5 3 3 2 2" xfId="36528"/>
    <cellStyle name="Normal 5 5 3 3 2 2 2" xfId="36529"/>
    <cellStyle name="Normal 5 5 3 3 2 3" xfId="36530"/>
    <cellStyle name="Normal 5 5 3 3 2 3 2" xfId="36531"/>
    <cellStyle name="Normal 5 5 3 3 2 3 2 2" xfId="36532"/>
    <cellStyle name="Normal 5 5 3 3 2 3 3" xfId="36533"/>
    <cellStyle name="Normal 5 5 3 3 2 3 4" xfId="36534"/>
    <cellStyle name="Normal 5 5 3 3 2 4" xfId="36535"/>
    <cellStyle name="Normal 5 5 3 3 2 5" xfId="36536"/>
    <cellStyle name="Normal 5 5 3 3 3" xfId="36537"/>
    <cellStyle name="Normal 5 5 3 3 3 2" xfId="36538"/>
    <cellStyle name="Normal 5 5 3 3 4" xfId="36539"/>
    <cellStyle name="Normal 5 5 3 3 4 2" xfId="36540"/>
    <cellStyle name="Normal 5 5 3 3 4 2 2" xfId="36541"/>
    <cellStyle name="Normal 5 5 3 3 4 3" xfId="36542"/>
    <cellStyle name="Normal 5 5 3 3 4 4" xfId="36543"/>
    <cellStyle name="Normal 5 5 3 3 5" xfId="36544"/>
    <cellStyle name="Normal 5 5 3 3 6" xfId="36545"/>
    <cellStyle name="Normal 5 5 3 4" xfId="36546"/>
    <cellStyle name="Normal 5 5 3 4 2" xfId="36547"/>
    <cellStyle name="Normal 5 5 3 4 2 2" xfId="36548"/>
    <cellStyle name="Normal 5 5 3 4 2 2 2" xfId="36549"/>
    <cellStyle name="Normal 5 5 3 4 2 3" xfId="36550"/>
    <cellStyle name="Normal 5 5 3 4 2 3 2" xfId="36551"/>
    <cellStyle name="Normal 5 5 3 4 2 3 2 2" xfId="36552"/>
    <cellStyle name="Normal 5 5 3 4 2 3 3" xfId="36553"/>
    <cellStyle name="Normal 5 5 3 4 2 3 4" xfId="36554"/>
    <cellStyle name="Normal 5 5 3 4 2 4" xfId="36555"/>
    <cellStyle name="Normal 5 5 3 4 2 5" xfId="36556"/>
    <cellStyle name="Normal 5 5 3 4 3" xfId="36557"/>
    <cellStyle name="Normal 5 5 3 4 3 2" xfId="36558"/>
    <cellStyle name="Normal 5 5 3 4 4" xfId="36559"/>
    <cellStyle name="Normal 5 5 3 4 4 2" xfId="36560"/>
    <cellStyle name="Normal 5 5 3 4 4 2 2" xfId="36561"/>
    <cellStyle name="Normal 5 5 3 4 4 3" xfId="36562"/>
    <cellStyle name="Normal 5 5 3 4 4 4" xfId="36563"/>
    <cellStyle name="Normal 5 5 3 4 5" xfId="36564"/>
    <cellStyle name="Normal 5 5 3 4 6" xfId="36565"/>
    <cellStyle name="Normal 5 5 3 5" xfId="36566"/>
    <cellStyle name="Normal 5 5 3 5 2" xfId="36567"/>
    <cellStyle name="Normal 5 5 3 5 2 2" xfId="36568"/>
    <cellStyle name="Normal 5 5 3 5 2 2 2" xfId="36569"/>
    <cellStyle name="Normal 5 5 3 5 2 2 2 2" xfId="36570"/>
    <cellStyle name="Normal 5 5 3 5 2 2 3" xfId="36571"/>
    <cellStyle name="Normal 5 5 3 5 2 2 4" xfId="36572"/>
    <cellStyle name="Normal 5 5 3 5 2 3" xfId="36573"/>
    <cellStyle name="Normal 5 5 3 5 2 4" xfId="36574"/>
    <cellStyle name="Normal 5 5 3 5 3" xfId="36575"/>
    <cellStyle name="Normal 5 5 3 5 3 2" xfId="36576"/>
    <cellStyle name="Normal 5 5 3 5 4" xfId="36577"/>
    <cellStyle name="Normal 5 5 3 5 4 2" xfId="36578"/>
    <cellStyle name="Normal 5 5 3 5 4 2 2" xfId="36579"/>
    <cellStyle name="Normal 5 5 3 5 4 3" xfId="36580"/>
    <cellStyle name="Normal 5 5 3 5 4 4" xfId="36581"/>
    <cellStyle name="Normal 5 5 3 5 5" xfId="36582"/>
    <cellStyle name="Normal 5 5 3 5 6" xfId="36583"/>
    <cellStyle name="Normal 5 5 3 6" xfId="36584"/>
    <cellStyle name="Normal 5 5 3 6 2" xfId="36585"/>
    <cellStyle name="Normal 5 5 3 6 2 2" xfId="36586"/>
    <cellStyle name="Normal 5 5 3 6 2 2 2" xfId="36587"/>
    <cellStyle name="Normal 5 5 3 6 2 2 2 2" xfId="36588"/>
    <cellStyle name="Normal 5 5 3 6 2 2 3" xfId="36589"/>
    <cellStyle name="Normal 5 5 3 6 2 2 4" xfId="36590"/>
    <cellStyle name="Normal 5 5 3 6 2 3" xfId="36591"/>
    <cellStyle name="Normal 5 5 3 6 2 4" xfId="36592"/>
    <cellStyle name="Normal 5 5 3 6 3" xfId="36593"/>
    <cellStyle name="Normal 5 5 3 6 3 2" xfId="36594"/>
    <cellStyle name="Normal 5 5 3 6 4" xfId="36595"/>
    <cellStyle name="Normal 5 5 3 6 4 2" xfId="36596"/>
    <cellStyle name="Normal 5 5 3 6 4 2 2" xfId="36597"/>
    <cellStyle name="Normal 5 5 3 6 4 3" xfId="36598"/>
    <cellStyle name="Normal 5 5 3 6 4 4" xfId="36599"/>
    <cellStyle name="Normal 5 5 3 6 5" xfId="36600"/>
    <cellStyle name="Normal 5 5 3 6 6" xfId="36601"/>
    <cellStyle name="Normal 5 5 3 7" xfId="36602"/>
    <cellStyle name="Normal 5 5 3 7 2" xfId="36603"/>
    <cellStyle name="Normal 5 5 3 7 2 2" xfId="36604"/>
    <cellStyle name="Normal 5 5 3 7 2 2 2" xfId="36605"/>
    <cellStyle name="Normal 5 5 3 7 2 3" xfId="36606"/>
    <cellStyle name="Normal 5 5 3 7 2 4" xfId="36607"/>
    <cellStyle name="Normal 5 5 3 7 3" xfId="36608"/>
    <cellStyle name="Normal 5 5 3 7 4" xfId="36609"/>
    <cellStyle name="Normal 5 5 3 8" xfId="36610"/>
    <cellStyle name="Normal 5 5 3 8 2" xfId="36611"/>
    <cellStyle name="Normal 5 5 3 8 2 2" xfId="36612"/>
    <cellStyle name="Normal 5 5 3 8 2 2 2" xfId="36613"/>
    <cellStyle name="Normal 5 5 3 8 2 3" xfId="36614"/>
    <cellStyle name="Normal 5 5 3 8 2 4" xfId="36615"/>
    <cellStyle name="Normal 5 5 3 8 3" xfId="36616"/>
    <cellStyle name="Normal 5 5 3 8 4" xfId="36617"/>
    <cellStyle name="Normal 5 5 3 9" xfId="36618"/>
    <cellStyle name="Normal 5 5 3 9 2" xfId="36619"/>
    <cellStyle name="Normal 5 5 3 9 2 2" xfId="36620"/>
    <cellStyle name="Normal 5 5 3 9 3" xfId="36621"/>
    <cellStyle name="Normal 5 5 3 9 4" xfId="36622"/>
    <cellStyle name="Normal 5 5 3 9 5" xfId="36623"/>
    <cellStyle name="Normal 5 5 4" xfId="36624"/>
    <cellStyle name="Normal 5 5 4 10" xfId="36625"/>
    <cellStyle name="Normal 5 5 4 11" xfId="36626"/>
    <cellStyle name="Normal 5 5 4 11 2" xfId="36627"/>
    <cellStyle name="Normal 5 5 4 12" xfId="36628"/>
    <cellStyle name="Normal 5 5 4 13" xfId="36629"/>
    <cellStyle name="Normal 5 5 4 14" xfId="36630"/>
    <cellStyle name="Normal 5 5 4 2" xfId="36631"/>
    <cellStyle name="Normal 5 5 4 2 2" xfId="36632"/>
    <cellStyle name="Normal 5 5 4 2 2 2" xfId="36633"/>
    <cellStyle name="Normal 5 5 4 2 2 2 2" xfId="36634"/>
    <cellStyle name="Normal 5 5 4 2 2 3" xfId="36635"/>
    <cellStyle name="Normal 5 5 4 2 2 3 2" xfId="36636"/>
    <cellStyle name="Normal 5 5 4 2 2 3 2 2" xfId="36637"/>
    <cellStyle name="Normal 5 5 4 2 2 3 3" xfId="36638"/>
    <cellStyle name="Normal 5 5 4 2 2 3 4" xfId="36639"/>
    <cellStyle name="Normal 5 5 4 2 2 4" xfId="36640"/>
    <cellStyle name="Normal 5 5 4 2 2 5" xfId="36641"/>
    <cellStyle name="Normal 5 5 4 2 3" xfId="36642"/>
    <cellStyle name="Normal 5 5 4 2 3 2" xfId="36643"/>
    <cellStyle name="Normal 5 5 4 2 4" xfId="36644"/>
    <cellStyle name="Normal 5 5 4 2 4 2" xfId="36645"/>
    <cellStyle name="Normal 5 5 4 2 4 2 2" xfId="36646"/>
    <cellStyle name="Normal 5 5 4 2 4 3" xfId="36647"/>
    <cellStyle name="Normal 5 5 4 2 4 4" xfId="36648"/>
    <cellStyle name="Normal 5 5 4 2 5" xfId="36649"/>
    <cellStyle name="Normal 5 5 4 2 6" xfId="36650"/>
    <cellStyle name="Normal 5 5 4 3" xfId="36651"/>
    <cellStyle name="Normal 5 5 4 3 2" xfId="36652"/>
    <cellStyle name="Normal 5 5 4 3 2 2" xfId="36653"/>
    <cellStyle name="Normal 5 5 4 3 2 2 2" xfId="36654"/>
    <cellStyle name="Normal 5 5 4 3 2 3" xfId="36655"/>
    <cellStyle name="Normal 5 5 4 3 2 3 2" xfId="36656"/>
    <cellStyle name="Normal 5 5 4 3 2 3 2 2" xfId="36657"/>
    <cellStyle name="Normal 5 5 4 3 2 3 3" xfId="36658"/>
    <cellStyle name="Normal 5 5 4 3 2 3 4" xfId="36659"/>
    <cellStyle name="Normal 5 5 4 3 2 4" xfId="36660"/>
    <cellStyle name="Normal 5 5 4 3 2 5" xfId="36661"/>
    <cellStyle name="Normal 5 5 4 3 3" xfId="36662"/>
    <cellStyle name="Normal 5 5 4 3 3 2" xfId="36663"/>
    <cellStyle name="Normal 5 5 4 3 4" xfId="36664"/>
    <cellStyle name="Normal 5 5 4 3 4 2" xfId="36665"/>
    <cellStyle name="Normal 5 5 4 3 4 2 2" xfId="36666"/>
    <cellStyle name="Normal 5 5 4 3 4 3" xfId="36667"/>
    <cellStyle name="Normal 5 5 4 3 4 4" xfId="36668"/>
    <cellStyle name="Normal 5 5 4 3 5" xfId="36669"/>
    <cellStyle name="Normal 5 5 4 3 6" xfId="36670"/>
    <cellStyle name="Normal 5 5 4 4" xfId="36671"/>
    <cellStyle name="Normal 5 5 4 4 2" xfId="36672"/>
    <cellStyle name="Normal 5 5 4 4 2 2" xfId="36673"/>
    <cellStyle name="Normal 5 5 4 4 2 2 2" xfId="36674"/>
    <cellStyle name="Normal 5 5 4 4 2 2 2 2" xfId="36675"/>
    <cellStyle name="Normal 5 5 4 4 2 2 3" xfId="36676"/>
    <cellStyle name="Normal 5 5 4 4 2 2 4" xfId="36677"/>
    <cellStyle name="Normal 5 5 4 4 2 3" xfId="36678"/>
    <cellStyle name="Normal 5 5 4 4 2 4" xfId="36679"/>
    <cellStyle name="Normal 5 5 4 4 3" xfId="36680"/>
    <cellStyle name="Normal 5 5 4 4 3 2" xfId="36681"/>
    <cellStyle name="Normal 5 5 4 4 4" xfId="36682"/>
    <cellStyle name="Normal 5 5 4 4 4 2" xfId="36683"/>
    <cellStyle name="Normal 5 5 4 4 4 2 2" xfId="36684"/>
    <cellStyle name="Normal 5 5 4 4 4 3" xfId="36685"/>
    <cellStyle name="Normal 5 5 4 4 4 4" xfId="36686"/>
    <cellStyle name="Normal 5 5 4 4 5" xfId="36687"/>
    <cellStyle name="Normal 5 5 4 4 6" xfId="36688"/>
    <cellStyle name="Normal 5 5 4 5" xfId="36689"/>
    <cellStyle name="Normal 5 5 4 5 2" xfId="36690"/>
    <cellStyle name="Normal 5 5 4 5 2 2" xfId="36691"/>
    <cellStyle name="Normal 5 5 4 5 2 2 2" xfId="36692"/>
    <cellStyle name="Normal 5 5 4 5 2 2 2 2" xfId="36693"/>
    <cellStyle name="Normal 5 5 4 5 2 2 3" xfId="36694"/>
    <cellStyle name="Normal 5 5 4 5 2 2 4" xfId="36695"/>
    <cellStyle name="Normal 5 5 4 5 2 3" xfId="36696"/>
    <cellStyle name="Normal 5 5 4 5 2 4" xfId="36697"/>
    <cellStyle name="Normal 5 5 4 5 3" xfId="36698"/>
    <cellStyle name="Normal 5 5 4 5 3 2" xfId="36699"/>
    <cellStyle name="Normal 5 5 4 5 4" xfId="36700"/>
    <cellStyle name="Normal 5 5 4 5 4 2" xfId="36701"/>
    <cellStyle name="Normal 5 5 4 5 4 2 2" xfId="36702"/>
    <cellStyle name="Normal 5 5 4 5 4 3" xfId="36703"/>
    <cellStyle name="Normal 5 5 4 5 4 4" xfId="36704"/>
    <cellStyle name="Normal 5 5 4 5 5" xfId="36705"/>
    <cellStyle name="Normal 5 5 4 5 6" xfId="36706"/>
    <cellStyle name="Normal 5 5 4 6" xfId="36707"/>
    <cellStyle name="Normal 5 5 4 6 2" xfId="36708"/>
    <cellStyle name="Normal 5 5 4 6 2 2" xfId="36709"/>
    <cellStyle name="Normal 5 5 4 6 2 2 2" xfId="36710"/>
    <cellStyle name="Normal 5 5 4 6 2 3" xfId="36711"/>
    <cellStyle name="Normal 5 5 4 6 2 4" xfId="36712"/>
    <cellStyle name="Normal 5 5 4 6 3" xfId="36713"/>
    <cellStyle name="Normal 5 5 4 6 4" xfId="36714"/>
    <cellStyle name="Normal 5 5 4 7" xfId="36715"/>
    <cellStyle name="Normal 5 5 4 7 2" xfId="36716"/>
    <cellStyle name="Normal 5 5 4 7 2 2" xfId="36717"/>
    <cellStyle name="Normal 5 5 4 7 2 2 2" xfId="36718"/>
    <cellStyle name="Normal 5 5 4 7 2 3" xfId="36719"/>
    <cellStyle name="Normal 5 5 4 7 2 4" xfId="36720"/>
    <cellStyle name="Normal 5 5 4 7 3" xfId="36721"/>
    <cellStyle name="Normal 5 5 4 7 4" xfId="36722"/>
    <cellStyle name="Normal 5 5 4 8" xfId="36723"/>
    <cellStyle name="Normal 5 5 4 8 2" xfId="36724"/>
    <cellStyle name="Normal 5 5 4 8 2 2" xfId="36725"/>
    <cellStyle name="Normal 5 5 4 8 3" xfId="36726"/>
    <cellStyle name="Normal 5 5 4 8 4" xfId="36727"/>
    <cellStyle name="Normal 5 5 4 8 5" xfId="36728"/>
    <cellStyle name="Normal 5 5 4 9" xfId="36729"/>
    <cellStyle name="Normal 5 5 4 9 2" xfId="36730"/>
    <cellStyle name="Normal 5 5 4 9 2 2" xfId="36731"/>
    <cellStyle name="Normal 5 5 4 9 3" xfId="36732"/>
    <cellStyle name="Normal 5 5 4 9 4" xfId="36733"/>
    <cellStyle name="Normal 5 5 5" xfId="36734"/>
    <cellStyle name="Normal 5 5 5 2" xfId="36735"/>
    <cellStyle name="Normal 5 5 5 2 2" xfId="36736"/>
    <cellStyle name="Normal 5 5 5 2 2 2" xfId="36737"/>
    <cellStyle name="Normal 5 5 5 2 3" xfId="36738"/>
    <cellStyle name="Normal 5 5 5 2 3 2" xfId="36739"/>
    <cellStyle name="Normal 5 5 5 2 3 2 2" xfId="36740"/>
    <cellStyle name="Normal 5 5 5 2 3 3" xfId="36741"/>
    <cellStyle name="Normal 5 5 5 2 3 4" xfId="36742"/>
    <cellStyle name="Normal 5 5 5 2 4" xfId="36743"/>
    <cellStyle name="Normal 5 5 5 2 5" xfId="36744"/>
    <cellStyle name="Normal 5 5 5 3" xfId="36745"/>
    <cellStyle name="Normal 5 5 5 3 2" xfId="36746"/>
    <cellStyle name="Normal 5 5 5 4" xfId="36747"/>
    <cellStyle name="Normal 5 5 5 4 2" xfId="36748"/>
    <cellStyle name="Normal 5 5 5 4 2 2" xfId="36749"/>
    <cellStyle name="Normal 5 5 5 4 3" xfId="36750"/>
    <cellStyle name="Normal 5 5 5 4 4" xfId="36751"/>
    <cellStyle name="Normal 5 5 5 5" xfId="36752"/>
    <cellStyle name="Normal 5 5 5 6" xfId="36753"/>
    <cellStyle name="Normal 5 5 6" xfId="36754"/>
    <cellStyle name="Normal 5 5 6 2" xfId="36755"/>
    <cellStyle name="Normal 5 5 6 2 2" xfId="36756"/>
    <cellStyle name="Normal 5 5 6 2 2 2" xfId="36757"/>
    <cellStyle name="Normal 5 5 6 2 3" xfId="36758"/>
    <cellStyle name="Normal 5 5 6 2 3 2" xfId="36759"/>
    <cellStyle name="Normal 5 5 6 2 3 2 2" xfId="36760"/>
    <cellStyle name="Normal 5 5 6 2 3 3" xfId="36761"/>
    <cellStyle name="Normal 5 5 6 2 3 4" xfId="36762"/>
    <cellStyle name="Normal 5 5 6 2 4" xfId="36763"/>
    <cellStyle name="Normal 5 5 6 2 5" xfId="36764"/>
    <cellStyle name="Normal 5 5 6 3" xfId="36765"/>
    <cellStyle name="Normal 5 5 6 3 2" xfId="36766"/>
    <cellStyle name="Normal 5 5 6 4" xfId="36767"/>
    <cellStyle name="Normal 5 5 6 4 2" xfId="36768"/>
    <cellStyle name="Normal 5 5 6 4 2 2" xfId="36769"/>
    <cellStyle name="Normal 5 5 6 4 3" xfId="36770"/>
    <cellStyle name="Normal 5 5 6 4 4" xfId="36771"/>
    <cellStyle name="Normal 5 5 6 5" xfId="36772"/>
    <cellStyle name="Normal 5 5 6 6" xfId="36773"/>
    <cellStyle name="Normal 5 5 7" xfId="36774"/>
    <cellStyle name="Normal 5 5 7 2" xfId="36775"/>
    <cellStyle name="Normal 5 5 7 2 2" xfId="36776"/>
    <cellStyle name="Normal 5 5 7 2 2 2" xfId="36777"/>
    <cellStyle name="Normal 5 5 7 2 2 2 2" xfId="36778"/>
    <cellStyle name="Normal 5 5 7 2 2 3" xfId="36779"/>
    <cellStyle name="Normal 5 5 7 2 2 4" xfId="36780"/>
    <cellStyle name="Normal 5 5 7 2 3" xfId="36781"/>
    <cellStyle name="Normal 5 5 7 2 4" xfId="36782"/>
    <cellStyle name="Normal 5 5 7 3" xfId="36783"/>
    <cellStyle name="Normal 5 5 7 3 2" xfId="36784"/>
    <cellStyle name="Normal 5 5 7 4" xfId="36785"/>
    <cellStyle name="Normal 5 5 7 4 2" xfId="36786"/>
    <cellStyle name="Normal 5 5 7 4 2 2" xfId="36787"/>
    <cellStyle name="Normal 5 5 7 4 3" xfId="36788"/>
    <cellStyle name="Normal 5 5 7 4 4" xfId="36789"/>
    <cellStyle name="Normal 5 5 7 5" xfId="36790"/>
    <cellStyle name="Normal 5 5 7 6" xfId="36791"/>
    <cellStyle name="Normal 5 5 8" xfId="36792"/>
    <cellStyle name="Normal 5 5 8 2" xfId="36793"/>
    <cellStyle name="Normal 5 5 8 2 2" xfId="36794"/>
    <cellStyle name="Normal 5 5 8 2 2 2" xfId="36795"/>
    <cellStyle name="Normal 5 5 8 2 2 2 2" xfId="36796"/>
    <cellStyle name="Normal 5 5 8 2 2 3" xfId="36797"/>
    <cellStyle name="Normal 5 5 8 2 2 4" xfId="36798"/>
    <cellStyle name="Normal 5 5 8 2 3" xfId="36799"/>
    <cellStyle name="Normal 5 5 8 2 4" xfId="36800"/>
    <cellStyle name="Normal 5 5 8 3" xfId="36801"/>
    <cellStyle name="Normal 5 5 8 3 2" xfId="36802"/>
    <cellStyle name="Normal 5 5 8 4" xfId="36803"/>
    <cellStyle name="Normal 5 5 8 4 2" xfId="36804"/>
    <cellStyle name="Normal 5 5 8 4 2 2" xfId="36805"/>
    <cellStyle name="Normal 5 5 8 4 3" xfId="36806"/>
    <cellStyle name="Normal 5 5 8 4 4" xfId="36807"/>
    <cellStyle name="Normal 5 5 8 5" xfId="36808"/>
    <cellStyle name="Normal 5 5 8 6" xfId="36809"/>
    <cellStyle name="Normal 5 5 9" xfId="36810"/>
    <cellStyle name="Normal 5 5 9 2" xfId="36811"/>
    <cellStyle name="Normal 5 5 9 2 2" xfId="36812"/>
    <cellStyle name="Normal 5 5 9 2 2 2" xfId="36813"/>
    <cellStyle name="Normal 5 5 9 2 3" xfId="36814"/>
    <cellStyle name="Normal 5 5 9 2 4" xfId="36815"/>
    <cellStyle name="Normal 5 5 9 3" xfId="36816"/>
    <cellStyle name="Normal 5 5 9 4" xfId="36817"/>
    <cellStyle name="Normal 5 6" xfId="36818"/>
    <cellStyle name="Normal 5 6 10" xfId="36819"/>
    <cellStyle name="Normal 5 6 10 2" xfId="36820"/>
    <cellStyle name="Normal 5 6 10 2 2" xfId="36821"/>
    <cellStyle name="Normal 5 6 10 2 2 2" xfId="36822"/>
    <cellStyle name="Normal 5 6 10 2 3" xfId="36823"/>
    <cellStyle name="Normal 5 6 10 2 4" xfId="36824"/>
    <cellStyle name="Normal 5 6 10 3" xfId="36825"/>
    <cellStyle name="Normal 5 6 10 4" xfId="36826"/>
    <cellStyle name="Normal 5 6 11" xfId="36827"/>
    <cellStyle name="Normal 5 6 11 2" xfId="36828"/>
    <cellStyle name="Normal 5 6 11 2 2" xfId="36829"/>
    <cellStyle name="Normal 5 6 11 3" xfId="36830"/>
    <cellStyle name="Normal 5 6 11 4" xfId="36831"/>
    <cellStyle name="Normal 5 6 11 5" xfId="36832"/>
    <cellStyle name="Normal 5 6 12" xfId="36833"/>
    <cellStyle name="Normal 5 6 12 2" xfId="36834"/>
    <cellStyle name="Normal 5 6 12 2 2" xfId="36835"/>
    <cellStyle name="Normal 5 6 12 3" xfId="36836"/>
    <cellStyle name="Normal 5 6 12 4" xfId="36837"/>
    <cellStyle name="Normal 5 6 13" xfId="36838"/>
    <cellStyle name="Normal 5 6 14" xfId="36839"/>
    <cellStyle name="Normal 5 6 14 2" xfId="36840"/>
    <cellStyle name="Normal 5 6 15" xfId="36841"/>
    <cellStyle name="Normal 5 6 16" xfId="36842"/>
    <cellStyle name="Normal 5 6 17" xfId="36843"/>
    <cellStyle name="Normal 5 6 18" xfId="36844"/>
    <cellStyle name="Normal 5 6 2" xfId="36845"/>
    <cellStyle name="Normal 5 6 2 10" xfId="36846"/>
    <cellStyle name="Normal 5 6 2 10 2" xfId="36847"/>
    <cellStyle name="Normal 5 6 2 10 2 2" xfId="36848"/>
    <cellStyle name="Normal 5 6 2 10 3" xfId="36849"/>
    <cellStyle name="Normal 5 6 2 10 4" xfId="36850"/>
    <cellStyle name="Normal 5 6 2 11" xfId="36851"/>
    <cellStyle name="Normal 5 6 2 12" xfId="36852"/>
    <cellStyle name="Normal 5 6 2 12 2" xfId="36853"/>
    <cellStyle name="Normal 5 6 2 13" xfId="36854"/>
    <cellStyle name="Normal 5 6 2 14" xfId="36855"/>
    <cellStyle name="Normal 5 6 2 15" xfId="36856"/>
    <cellStyle name="Normal 5 6 2 16" xfId="36857"/>
    <cellStyle name="Normal 5 6 2 2" xfId="36858"/>
    <cellStyle name="Normal 5 6 2 2 2" xfId="36859"/>
    <cellStyle name="Normal 5 6 2 2 2 2" xfId="36860"/>
    <cellStyle name="Normal 5 6 2 2 2 2 2" xfId="36861"/>
    <cellStyle name="Normal 5 6 2 2 2 3" xfId="36862"/>
    <cellStyle name="Normal 5 6 2 2 2 3 2" xfId="36863"/>
    <cellStyle name="Normal 5 6 2 2 2 3 2 2" xfId="36864"/>
    <cellStyle name="Normal 5 6 2 2 2 3 3" xfId="36865"/>
    <cellStyle name="Normal 5 6 2 2 2 3 4" xfId="36866"/>
    <cellStyle name="Normal 5 6 2 2 2 4" xfId="36867"/>
    <cellStyle name="Normal 5 6 2 2 2 5" xfId="36868"/>
    <cellStyle name="Normal 5 6 2 2 3" xfId="36869"/>
    <cellStyle name="Normal 5 6 2 2 3 2" xfId="36870"/>
    <cellStyle name="Normal 5 6 2 2 4" xfId="36871"/>
    <cellStyle name="Normal 5 6 2 2 4 2" xfId="36872"/>
    <cellStyle name="Normal 5 6 2 2 5" xfId="36873"/>
    <cellStyle name="Normal 5 6 2 2 5 2" xfId="36874"/>
    <cellStyle name="Normal 5 6 2 2 5 2 2" xfId="36875"/>
    <cellStyle name="Normal 5 6 2 2 5 3" xfId="36876"/>
    <cellStyle name="Normal 5 6 2 2 5 4" xfId="36877"/>
    <cellStyle name="Normal 5 6 2 2 6" xfId="36878"/>
    <cellStyle name="Normal 5 6 2 2 6 2" xfId="36879"/>
    <cellStyle name="Normal 5 6 2 2 6 2 2" xfId="36880"/>
    <cellStyle name="Normal 5 6 2 2 6 3" xfId="36881"/>
    <cellStyle name="Normal 5 6 2 2 6 4" xfId="36882"/>
    <cellStyle name="Normal 5 6 2 2 7" xfId="36883"/>
    <cellStyle name="Normal 5 6 2 2 8" xfId="36884"/>
    <cellStyle name="Normal 5 6 2 3" xfId="36885"/>
    <cellStyle name="Normal 5 6 2 3 2" xfId="36886"/>
    <cellStyle name="Normal 5 6 2 3 2 2" xfId="36887"/>
    <cellStyle name="Normal 5 6 2 3 2 2 2" xfId="36888"/>
    <cellStyle name="Normal 5 6 2 3 2 3" xfId="36889"/>
    <cellStyle name="Normal 5 6 2 3 2 3 2" xfId="36890"/>
    <cellStyle name="Normal 5 6 2 3 2 3 2 2" xfId="36891"/>
    <cellStyle name="Normal 5 6 2 3 2 3 3" xfId="36892"/>
    <cellStyle name="Normal 5 6 2 3 2 3 4" xfId="36893"/>
    <cellStyle name="Normal 5 6 2 3 2 4" xfId="36894"/>
    <cellStyle name="Normal 5 6 2 3 2 5" xfId="36895"/>
    <cellStyle name="Normal 5 6 2 3 3" xfId="36896"/>
    <cellStyle name="Normal 5 6 2 3 3 2" xfId="36897"/>
    <cellStyle name="Normal 5 6 2 3 4" xfId="36898"/>
    <cellStyle name="Normal 5 6 2 3 4 2" xfId="36899"/>
    <cellStyle name="Normal 5 6 2 3 4 2 2" xfId="36900"/>
    <cellStyle name="Normal 5 6 2 3 4 3" xfId="36901"/>
    <cellStyle name="Normal 5 6 2 3 4 4" xfId="36902"/>
    <cellStyle name="Normal 5 6 2 3 5" xfId="36903"/>
    <cellStyle name="Normal 5 6 2 3 6" xfId="36904"/>
    <cellStyle name="Normal 5 6 2 4" xfId="36905"/>
    <cellStyle name="Normal 5 6 2 4 2" xfId="36906"/>
    <cellStyle name="Normal 5 6 2 4 2 2" xfId="36907"/>
    <cellStyle name="Normal 5 6 2 4 2 2 2" xfId="36908"/>
    <cellStyle name="Normal 5 6 2 4 2 3" xfId="36909"/>
    <cellStyle name="Normal 5 6 2 4 2 3 2" xfId="36910"/>
    <cellStyle name="Normal 5 6 2 4 2 3 2 2" xfId="36911"/>
    <cellStyle name="Normal 5 6 2 4 2 3 3" xfId="36912"/>
    <cellStyle name="Normal 5 6 2 4 2 3 4" xfId="36913"/>
    <cellStyle name="Normal 5 6 2 4 2 4" xfId="36914"/>
    <cellStyle name="Normal 5 6 2 4 2 5" xfId="36915"/>
    <cellStyle name="Normal 5 6 2 4 3" xfId="36916"/>
    <cellStyle name="Normal 5 6 2 4 3 2" xfId="36917"/>
    <cellStyle name="Normal 5 6 2 4 4" xfId="36918"/>
    <cellStyle name="Normal 5 6 2 4 4 2" xfId="36919"/>
    <cellStyle name="Normal 5 6 2 4 4 2 2" xfId="36920"/>
    <cellStyle name="Normal 5 6 2 4 4 3" xfId="36921"/>
    <cellStyle name="Normal 5 6 2 4 4 4" xfId="36922"/>
    <cellStyle name="Normal 5 6 2 4 5" xfId="36923"/>
    <cellStyle name="Normal 5 6 2 4 6" xfId="36924"/>
    <cellStyle name="Normal 5 6 2 5" xfId="36925"/>
    <cellStyle name="Normal 5 6 2 5 2" xfId="36926"/>
    <cellStyle name="Normal 5 6 2 5 2 2" xfId="36927"/>
    <cellStyle name="Normal 5 6 2 5 2 2 2" xfId="36928"/>
    <cellStyle name="Normal 5 6 2 5 2 2 2 2" xfId="36929"/>
    <cellStyle name="Normal 5 6 2 5 2 2 3" xfId="36930"/>
    <cellStyle name="Normal 5 6 2 5 2 2 4" xfId="36931"/>
    <cellStyle name="Normal 5 6 2 5 2 3" xfId="36932"/>
    <cellStyle name="Normal 5 6 2 5 2 4" xfId="36933"/>
    <cellStyle name="Normal 5 6 2 5 3" xfId="36934"/>
    <cellStyle name="Normal 5 6 2 5 3 2" xfId="36935"/>
    <cellStyle name="Normal 5 6 2 5 4" xfId="36936"/>
    <cellStyle name="Normal 5 6 2 5 4 2" xfId="36937"/>
    <cellStyle name="Normal 5 6 2 5 4 2 2" xfId="36938"/>
    <cellStyle name="Normal 5 6 2 5 4 3" xfId="36939"/>
    <cellStyle name="Normal 5 6 2 5 4 4" xfId="36940"/>
    <cellStyle name="Normal 5 6 2 5 5" xfId="36941"/>
    <cellStyle name="Normal 5 6 2 5 6" xfId="36942"/>
    <cellStyle name="Normal 5 6 2 6" xfId="36943"/>
    <cellStyle name="Normal 5 6 2 6 2" xfId="36944"/>
    <cellStyle name="Normal 5 6 2 6 2 2" xfId="36945"/>
    <cellStyle name="Normal 5 6 2 6 2 2 2" xfId="36946"/>
    <cellStyle name="Normal 5 6 2 6 2 2 2 2" xfId="36947"/>
    <cellStyle name="Normal 5 6 2 6 2 2 3" xfId="36948"/>
    <cellStyle name="Normal 5 6 2 6 2 2 4" xfId="36949"/>
    <cellStyle name="Normal 5 6 2 6 2 3" xfId="36950"/>
    <cellStyle name="Normal 5 6 2 6 2 4" xfId="36951"/>
    <cellStyle name="Normal 5 6 2 6 3" xfId="36952"/>
    <cellStyle name="Normal 5 6 2 6 3 2" xfId="36953"/>
    <cellStyle name="Normal 5 6 2 6 4" xfId="36954"/>
    <cellStyle name="Normal 5 6 2 6 4 2" xfId="36955"/>
    <cellStyle name="Normal 5 6 2 6 4 2 2" xfId="36956"/>
    <cellStyle name="Normal 5 6 2 6 4 3" xfId="36957"/>
    <cellStyle name="Normal 5 6 2 6 4 4" xfId="36958"/>
    <cellStyle name="Normal 5 6 2 6 5" xfId="36959"/>
    <cellStyle name="Normal 5 6 2 6 6" xfId="36960"/>
    <cellStyle name="Normal 5 6 2 7" xfId="36961"/>
    <cellStyle name="Normal 5 6 2 7 2" xfId="36962"/>
    <cellStyle name="Normal 5 6 2 7 2 2" xfId="36963"/>
    <cellStyle name="Normal 5 6 2 7 2 2 2" xfId="36964"/>
    <cellStyle name="Normal 5 6 2 7 2 3" xfId="36965"/>
    <cellStyle name="Normal 5 6 2 7 2 4" xfId="36966"/>
    <cellStyle name="Normal 5 6 2 7 3" xfId="36967"/>
    <cellStyle name="Normal 5 6 2 7 4" xfId="36968"/>
    <cellStyle name="Normal 5 6 2 8" xfId="36969"/>
    <cellStyle name="Normal 5 6 2 8 2" xfId="36970"/>
    <cellStyle name="Normal 5 6 2 8 2 2" xfId="36971"/>
    <cellStyle name="Normal 5 6 2 8 2 2 2" xfId="36972"/>
    <cellStyle name="Normal 5 6 2 8 2 3" xfId="36973"/>
    <cellStyle name="Normal 5 6 2 8 2 4" xfId="36974"/>
    <cellStyle name="Normal 5 6 2 8 3" xfId="36975"/>
    <cellStyle name="Normal 5 6 2 8 4" xfId="36976"/>
    <cellStyle name="Normal 5 6 2 9" xfId="36977"/>
    <cellStyle name="Normal 5 6 2 9 2" xfId="36978"/>
    <cellStyle name="Normal 5 6 2 9 2 2" xfId="36979"/>
    <cellStyle name="Normal 5 6 2 9 3" xfId="36980"/>
    <cellStyle name="Normal 5 6 2 9 4" xfId="36981"/>
    <cellStyle name="Normal 5 6 2 9 5" xfId="36982"/>
    <cellStyle name="Normal 5 6 3" xfId="36983"/>
    <cellStyle name="Normal 5 6 3 10" xfId="36984"/>
    <cellStyle name="Normal 5 6 3 10 2" xfId="36985"/>
    <cellStyle name="Normal 5 6 3 10 2 2" xfId="36986"/>
    <cellStyle name="Normal 5 6 3 10 3" xfId="36987"/>
    <cellStyle name="Normal 5 6 3 10 4" xfId="36988"/>
    <cellStyle name="Normal 5 6 3 11" xfId="36989"/>
    <cellStyle name="Normal 5 6 3 12" xfId="36990"/>
    <cellStyle name="Normal 5 6 3 12 2" xfId="36991"/>
    <cellStyle name="Normal 5 6 3 13" xfId="36992"/>
    <cellStyle name="Normal 5 6 3 14" xfId="36993"/>
    <cellStyle name="Normal 5 6 3 15" xfId="36994"/>
    <cellStyle name="Normal 5 6 3 2" xfId="36995"/>
    <cellStyle name="Normal 5 6 3 2 2" xfId="36996"/>
    <cellStyle name="Normal 5 6 3 2 2 2" xfId="36997"/>
    <cellStyle name="Normal 5 6 3 2 2 2 2" xfId="36998"/>
    <cellStyle name="Normal 5 6 3 2 2 3" xfId="36999"/>
    <cellStyle name="Normal 5 6 3 2 2 3 2" xfId="37000"/>
    <cellStyle name="Normal 5 6 3 2 2 3 2 2" xfId="37001"/>
    <cellStyle name="Normal 5 6 3 2 2 3 3" xfId="37002"/>
    <cellStyle name="Normal 5 6 3 2 2 3 4" xfId="37003"/>
    <cellStyle name="Normal 5 6 3 2 2 4" xfId="37004"/>
    <cellStyle name="Normal 5 6 3 2 2 5" xfId="37005"/>
    <cellStyle name="Normal 5 6 3 2 3" xfId="37006"/>
    <cellStyle name="Normal 5 6 3 2 3 2" xfId="37007"/>
    <cellStyle name="Normal 5 6 3 2 4" xfId="37008"/>
    <cellStyle name="Normal 5 6 3 2 4 2" xfId="37009"/>
    <cellStyle name="Normal 5 6 3 2 5" xfId="37010"/>
    <cellStyle name="Normal 5 6 3 2 5 2" xfId="37011"/>
    <cellStyle name="Normal 5 6 3 2 5 2 2" xfId="37012"/>
    <cellStyle name="Normal 5 6 3 2 5 3" xfId="37013"/>
    <cellStyle name="Normal 5 6 3 2 5 4" xfId="37014"/>
    <cellStyle name="Normal 5 6 3 2 6" xfId="37015"/>
    <cellStyle name="Normal 5 6 3 2 6 2" xfId="37016"/>
    <cellStyle name="Normal 5 6 3 2 6 2 2" xfId="37017"/>
    <cellStyle name="Normal 5 6 3 2 6 3" xfId="37018"/>
    <cellStyle name="Normal 5 6 3 2 6 4" xfId="37019"/>
    <cellStyle name="Normal 5 6 3 2 7" xfId="37020"/>
    <cellStyle name="Normal 5 6 3 2 8" xfId="37021"/>
    <cellStyle name="Normal 5 6 3 3" xfId="37022"/>
    <cellStyle name="Normal 5 6 3 3 2" xfId="37023"/>
    <cellStyle name="Normal 5 6 3 3 2 2" xfId="37024"/>
    <cellStyle name="Normal 5 6 3 3 2 2 2" xfId="37025"/>
    <cellStyle name="Normal 5 6 3 3 2 3" xfId="37026"/>
    <cellStyle name="Normal 5 6 3 3 2 3 2" xfId="37027"/>
    <cellStyle name="Normal 5 6 3 3 2 3 2 2" xfId="37028"/>
    <cellStyle name="Normal 5 6 3 3 2 3 3" xfId="37029"/>
    <cellStyle name="Normal 5 6 3 3 2 3 4" xfId="37030"/>
    <cellStyle name="Normal 5 6 3 3 2 4" xfId="37031"/>
    <cellStyle name="Normal 5 6 3 3 2 5" xfId="37032"/>
    <cellStyle name="Normal 5 6 3 3 3" xfId="37033"/>
    <cellStyle name="Normal 5 6 3 3 3 2" xfId="37034"/>
    <cellStyle name="Normal 5 6 3 3 4" xfId="37035"/>
    <cellStyle name="Normal 5 6 3 3 4 2" xfId="37036"/>
    <cellStyle name="Normal 5 6 3 3 4 2 2" xfId="37037"/>
    <cellStyle name="Normal 5 6 3 3 4 3" xfId="37038"/>
    <cellStyle name="Normal 5 6 3 3 4 4" xfId="37039"/>
    <cellStyle name="Normal 5 6 3 3 5" xfId="37040"/>
    <cellStyle name="Normal 5 6 3 3 6" xfId="37041"/>
    <cellStyle name="Normal 5 6 3 4" xfId="37042"/>
    <cellStyle name="Normal 5 6 3 4 2" xfId="37043"/>
    <cellStyle name="Normal 5 6 3 4 2 2" xfId="37044"/>
    <cellStyle name="Normal 5 6 3 4 2 2 2" xfId="37045"/>
    <cellStyle name="Normal 5 6 3 4 2 3" xfId="37046"/>
    <cellStyle name="Normal 5 6 3 4 2 3 2" xfId="37047"/>
    <cellStyle name="Normal 5 6 3 4 2 3 2 2" xfId="37048"/>
    <cellStyle name="Normal 5 6 3 4 2 3 3" xfId="37049"/>
    <cellStyle name="Normal 5 6 3 4 2 3 4" xfId="37050"/>
    <cellStyle name="Normal 5 6 3 4 2 4" xfId="37051"/>
    <cellStyle name="Normal 5 6 3 4 2 5" xfId="37052"/>
    <cellStyle name="Normal 5 6 3 4 3" xfId="37053"/>
    <cellStyle name="Normal 5 6 3 4 3 2" xfId="37054"/>
    <cellStyle name="Normal 5 6 3 4 4" xfId="37055"/>
    <cellStyle name="Normal 5 6 3 4 4 2" xfId="37056"/>
    <cellStyle name="Normal 5 6 3 4 4 2 2" xfId="37057"/>
    <cellStyle name="Normal 5 6 3 4 4 3" xfId="37058"/>
    <cellStyle name="Normal 5 6 3 4 4 4" xfId="37059"/>
    <cellStyle name="Normal 5 6 3 4 5" xfId="37060"/>
    <cellStyle name="Normal 5 6 3 4 6" xfId="37061"/>
    <cellStyle name="Normal 5 6 3 5" xfId="37062"/>
    <cellStyle name="Normal 5 6 3 5 2" xfId="37063"/>
    <cellStyle name="Normal 5 6 3 5 2 2" xfId="37064"/>
    <cellStyle name="Normal 5 6 3 5 2 2 2" xfId="37065"/>
    <cellStyle name="Normal 5 6 3 5 2 2 2 2" xfId="37066"/>
    <cellStyle name="Normal 5 6 3 5 2 2 3" xfId="37067"/>
    <cellStyle name="Normal 5 6 3 5 2 2 4" xfId="37068"/>
    <cellStyle name="Normal 5 6 3 5 2 3" xfId="37069"/>
    <cellStyle name="Normal 5 6 3 5 2 4" xfId="37070"/>
    <cellStyle name="Normal 5 6 3 5 3" xfId="37071"/>
    <cellStyle name="Normal 5 6 3 5 3 2" xfId="37072"/>
    <cellStyle name="Normal 5 6 3 5 4" xfId="37073"/>
    <cellStyle name="Normal 5 6 3 5 4 2" xfId="37074"/>
    <cellStyle name="Normal 5 6 3 5 4 2 2" xfId="37075"/>
    <cellStyle name="Normal 5 6 3 5 4 3" xfId="37076"/>
    <cellStyle name="Normal 5 6 3 5 4 4" xfId="37077"/>
    <cellStyle name="Normal 5 6 3 5 5" xfId="37078"/>
    <cellStyle name="Normal 5 6 3 5 6" xfId="37079"/>
    <cellStyle name="Normal 5 6 3 6" xfId="37080"/>
    <cellStyle name="Normal 5 6 3 6 2" xfId="37081"/>
    <cellStyle name="Normal 5 6 3 6 2 2" xfId="37082"/>
    <cellStyle name="Normal 5 6 3 6 2 2 2" xfId="37083"/>
    <cellStyle name="Normal 5 6 3 6 2 2 2 2" xfId="37084"/>
    <cellStyle name="Normal 5 6 3 6 2 2 3" xfId="37085"/>
    <cellStyle name="Normal 5 6 3 6 2 2 4" xfId="37086"/>
    <cellStyle name="Normal 5 6 3 6 2 3" xfId="37087"/>
    <cellStyle name="Normal 5 6 3 6 2 4" xfId="37088"/>
    <cellStyle name="Normal 5 6 3 6 3" xfId="37089"/>
    <cellStyle name="Normal 5 6 3 6 3 2" xfId="37090"/>
    <cellStyle name="Normal 5 6 3 6 4" xfId="37091"/>
    <cellStyle name="Normal 5 6 3 6 4 2" xfId="37092"/>
    <cellStyle name="Normal 5 6 3 6 4 2 2" xfId="37093"/>
    <cellStyle name="Normal 5 6 3 6 4 3" xfId="37094"/>
    <cellStyle name="Normal 5 6 3 6 4 4" xfId="37095"/>
    <cellStyle name="Normal 5 6 3 6 5" xfId="37096"/>
    <cellStyle name="Normal 5 6 3 6 6" xfId="37097"/>
    <cellStyle name="Normal 5 6 3 7" xfId="37098"/>
    <cellStyle name="Normal 5 6 3 7 2" xfId="37099"/>
    <cellStyle name="Normal 5 6 3 7 2 2" xfId="37100"/>
    <cellStyle name="Normal 5 6 3 7 2 2 2" xfId="37101"/>
    <cellStyle name="Normal 5 6 3 7 2 3" xfId="37102"/>
    <cellStyle name="Normal 5 6 3 7 2 4" xfId="37103"/>
    <cellStyle name="Normal 5 6 3 7 3" xfId="37104"/>
    <cellStyle name="Normal 5 6 3 7 4" xfId="37105"/>
    <cellStyle name="Normal 5 6 3 8" xfId="37106"/>
    <cellStyle name="Normal 5 6 3 8 2" xfId="37107"/>
    <cellStyle name="Normal 5 6 3 8 2 2" xfId="37108"/>
    <cellStyle name="Normal 5 6 3 8 2 2 2" xfId="37109"/>
    <cellStyle name="Normal 5 6 3 8 2 3" xfId="37110"/>
    <cellStyle name="Normal 5 6 3 8 2 4" xfId="37111"/>
    <cellStyle name="Normal 5 6 3 8 3" xfId="37112"/>
    <cellStyle name="Normal 5 6 3 8 4" xfId="37113"/>
    <cellStyle name="Normal 5 6 3 9" xfId="37114"/>
    <cellStyle name="Normal 5 6 3 9 2" xfId="37115"/>
    <cellStyle name="Normal 5 6 3 9 2 2" xfId="37116"/>
    <cellStyle name="Normal 5 6 3 9 3" xfId="37117"/>
    <cellStyle name="Normal 5 6 3 9 4" xfId="37118"/>
    <cellStyle name="Normal 5 6 3 9 5" xfId="37119"/>
    <cellStyle name="Normal 5 6 4" xfId="37120"/>
    <cellStyle name="Normal 5 6 4 10" xfId="37121"/>
    <cellStyle name="Normal 5 6 4 11" xfId="37122"/>
    <cellStyle name="Normal 5 6 4 11 2" xfId="37123"/>
    <cellStyle name="Normal 5 6 4 12" xfId="37124"/>
    <cellStyle name="Normal 5 6 4 13" xfId="37125"/>
    <cellStyle name="Normal 5 6 4 14" xfId="37126"/>
    <cellStyle name="Normal 5 6 4 2" xfId="37127"/>
    <cellStyle name="Normal 5 6 4 2 2" xfId="37128"/>
    <cellStyle name="Normal 5 6 4 2 2 2" xfId="37129"/>
    <cellStyle name="Normal 5 6 4 2 2 2 2" xfId="37130"/>
    <cellStyle name="Normal 5 6 4 2 2 3" xfId="37131"/>
    <cellStyle name="Normal 5 6 4 2 2 3 2" xfId="37132"/>
    <cellStyle name="Normal 5 6 4 2 2 3 2 2" xfId="37133"/>
    <cellStyle name="Normal 5 6 4 2 2 3 3" xfId="37134"/>
    <cellStyle name="Normal 5 6 4 2 2 3 4" xfId="37135"/>
    <cellStyle name="Normal 5 6 4 2 2 4" xfId="37136"/>
    <cellStyle name="Normal 5 6 4 2 2 5" xfId="37137"/>
    <cellStyle name="Normal 5 6 4 2 3" xfId="37138"/>
    <cellStyle name="Normal 5 6 4 2 3 2" xfId="37139"/>
    <cellStyle name="Normal 5 6 4 2 4" xfId="37140"/>
    <cellStyle name="Normal 5 6 4 2 4 2" xfId="37141"/>
    <cellStyle name="Normal 5 6 4 2 4 2 2" xfId="37142"/>
    <cellStyle name="Normal 5 6 4 2 4 3" xfId="37143"/>
    <cellStyle name="Normal 5 6 4 2 4 4" xfId="37144"/>
    <cellStyle name="Normal 5 6 4 2 5" xfId="37145"/>
    <cellStyle name="Normal 5 6 4 2 6" xfId="37146"/>
    <cellStyle name="Normal 5 6 4 3" xfId="37147"/>
    <cellStyle name="Normal 5 6 4 3 2" xfId="37148"/>
    <cellStyle name="Normal 5 6 4 3 2 2" xfId="37149"/>
    <cellStyle name="Normal 5 6 4 3 2 2 2" xfId="37150"/>
    <cellStyle name="Normal 5 6 4 3 2 3" xfId="37151"/>
    <cellStyle name="Normal 5 6 4 3 2 3 2" xfId="37152"/>
    <cellStyle name="Normal 5 6 4 3 2 3 2 2" xfId="37153"/>
    <cellStyle name="Normal 5 6 4 3 2 3 3" xfId="37154"/>
    <cellStyle name="Normal 5 6 4 3 2 3 4" xfId="37155"/>
    <cellStyle name="Normal 5 6 4 3 2 4" xfId="37156"/>
    <cellStyle name="Normal 5 6 4 3 2 5" xfId="37157"/>
    <cellStyle name="Normal 5 6 4 3 3" xfId="37158"/>
    <cellStyle name="Normal 5 6 4 3 3 2" xfId="37159"/>
    <cellStyle name="Normal 5 6 4 3 4" xfId="37160"/>
    <cellStyle name="Normal 5 6 4 3 4 2" xfId="37161"/>
    <cellStyle name="Normal 5 6 4 3 4 2 2" xfId="37162"/>
    <cellStyle name="Normal 5 6 4 3 4 3" xfId="37163"/>
    <cellStyle name="Normal 5 6 4 3 4 4" xfId="37164"/>
    <cellStyle name="Normal 5 6 4 3 5" xfId="37165"/>
    <cellStyle name="Normal 5 6 4 3 6" xfId="37166"/>
    <cellStyle name="Normal 5 6 4 4" xfId="37167"/>
    <cellStyle name="Normal 5 6 4 4 2" xfId="37168"/>
    <cellStyle name="Normal 5 6 4 4 2 2" xfId="37169"/>
    <cellStyle name="Normal 5 6 4 4 2 2 2" xfId="37170"/>
    <cellStyle name="Normal 5 6 4 4 2 2 2 2" xfId="37171"/>
    <cellStyle name="Normal 5 6 4 4 2 2 3" xfId="37172"/>
    <cellStyle name="Normal 5 6 4 4 2 2 4" xfId="37173"/>
    <cellStyle name="Normal 5 6 4 4 2 3" xfId="37174"/>
    <cellStyle name="Normal 5 6 4 4 2 4" xfId="37175"/>
    <cellStyle name="Normal 5 6 4 4 3" xfId="37176"/>
    <cellStyle name="Normal 5 6 4 4 3 2" xfId="37177"/>
    <cellStyle name="Normal 5 6 4 4 4" xfId="37178"/>
    <cellStyle name="Normal 5 6 4 4 4 2" xfId="37179"/>
    <cellStyle name="Normal 5 6 4 4 4 2 2" xfId="37180"/>
    <cellStyle name="Normal 5 6 4 4 4 3" xfId="37181"/>
    <cellStyle name="Normal 5 6 4 4 4 4" xfId="37182"/>
    <cellStyle name="Normal 5 6 4 4 5" xfId="37183"/>
    <cellStyle name="Normal 5 6 4 4 6" xfId="37184"/>
    <cellStyle name="Normal 5 6 4 5" xfId="37185"/>
    <cellStyle name="Normal 5 6 4 5 2" xfId="37186"/>
    <cellStyle name="Normal 5 6 4 5 2 2" xfId="37187"/>
    <cellStyle name="Normal 5 6 4 5 2 2 2" xfId="37188"/>
    <cellStyle name="Normal 5 6 4 5 2 2 2 2" xfId="37189"/>
    <cellStyle name="Normal 5 6 4 5 2 2 3" xfId="37190"/>
    <cellStyle name="Normal 5 6 4 5 2 2 4" xfId="37191"/>
    <cellStyle name="Normal 5 6 4 5 2 3" xfId="37192"/>
    <cellStyle name="Normal 5 6 4 5 2 4" xfId="37193"/>
    <cellStyle name="Normal 5 6 4 5 3" xfId="37194"/>
    <cellStyle name="Normal 5 6 4 5 3 2" xfId="37195"/>
    <cellStyle name="Normal 5 6 4 5 4" xfId="37196"/>
    <cellStyle name="Normal 5 6 4 5 4 2" xfId="37197"/>
    <cellStyle name="Normal 5 6 4 5 4 2 2" xfId="37198"/>
    <cellStyle name="Normal 5 6 4 5 4 3" xfId="37199"/>
    <cellStyle name="Normal 5 6 4 5 4 4" xfId="37200"/>
    <cellStyle name="Normal 5 6 4 5 5" xfId="37201"/>
    <cellStyle name="Normal 5 6 4 5 6" xfId="37202"/>
    <cellStyle name="Normal 5 6 4 6" xfId="37203"/>
    <cellStyle name="Normal 5 6 4 6 2" xfId="37204"/>
    <cellStyle name="Normal 5 6 4 6 2 2" xfId="37205"/>
    <cellStyle name="Normal 5 6 4 6 2 2 2" xfId="37206"/>
    <cellStyle name="Normal 5 6 4 6 2 3" xfId="37207"/>
    <cellStyle name="Normal 5 6 4 6 2 4" xfId="37208"/>
    <cellStyle name="Normal 5 6 4 6 3" xfId="37209"/>
    <cellStyle name="Normal 5 6 4 6 4" xfId="37210"/>
    <cellStyle name="Normal 5 6 4 7" xfId="37211"/>
    <cellStyle name="Normal 5 6 4 7 2" xfId="37212"/>
    <cellStyle name="Normal 5 6 4 7 2 2" xfId="37213"/>
    <cellStyle name="Normal 5 6 4 7 2 2 2" xfId="37214"/>
    <cellStyle name="Normal 5 6 4 7 2 3" xfId="37215"/>
    <cellStyle name="Normal 5 6 4 7 2 4" xfId="37216"/>
    <cellStyle name="Normal 5 6 4 7 3" xfId="37217"/>
    <cellStyle name="Normal 5 6 4 7 4" xfId="37218"/>
    <cellStyle name="Normal 5 6 4 8" xfId="37219"/>
    <cellStyle name="Normal 5 6 4 8 2" xfId="37220"/>
    <cellStyle name="Normal 5 6 4 8 2 2" xfId="37221"/>
    <cellStyle name="Normal 5 6 4 8 3" xfId="37222"/>
    <cellStyle name="Normal 5 6 4 8 4" xfId="37223"/>
    <cellStyle name="Normal 5 6 4 8 5" xfId="37224"/>
    <cellStyle name="Normal 5 6 4 9" xfId="37225"/>
    <cellStyle name="Normal 5 6 4 9 2" xfId="37226"/>
    <cellStyle name="Normal 5 6 4 9 2 2" xfId="37227"/>
    <cellStyle name="Normal 5 6 4 9 3" xfId="37228"/>
    <cellStyle name="Normal 5 6 4 9 4" xfId="37229"/>
    <cellStyle name="Normal 5 6 5" xfId="37230"/>
    <cellStyle name="Normal 5 6 5 2" xfId="37231"/>
    <cellStyle name="Normal 5 6 5 2 2" xfId="37232"/>
    <cellStyle name="Normal 5 6 5 2 2 2" xfId="37233"/>
    <cellStyle name="Normal 5 6 5 2 3" xfId="37234"/>
    <cellStyle name="Normal 5 6 5 2 3 2" xfId="37235"/>
    <cellStyle name="Normal 5 6 5 2 3 2 2" xfId="37236"/>
    <cellStyle name="Normal 5 6 5 2 3 3" xfId="37237"/>
    <cellStyle name="Normal 5 6 5 2 3 4" xfId="37238"/>
    <cellStyle name="Normal 5 6 5 2 4" xfId="37239"/>
    <cellStyle name="Normal 5 6 5 2 5" xfId="37240"/>
    <cellStyle name="Normal 5 6 5 3" xfId="37241"/>
    <cellStyle name="Normal 5 6 5 3 2" xfId="37242"/>
    <cellStyle name="Normal 5 6 5 4" xfId="37243"/>
    <cellStyle name="Normal 5 6 5 4 2" xfId="37244"/>
    <cellStyle name="Normal 5 6 5 4 2 2" xfId="37245"/>
    <cellStyle name="Normal 5 6 5 4 3" xfId="37246"/>
    <cellStyle name="Normal 5 6 5 4 4" xfId="37247"/>
    <cellStyle name="Normal 5 6 5 5" xfId="37248"/>
    <cellStyle name="Normal 5 6 5 6" xfId="37249"/>
    <cellStyle name="Normal 5 6 6" xfId="37250"/>
    <cellStyle name="Normal 5 6 6 2" xfId="37251"/>
    <cellStyle name="Normal 5 6 6 2 2" xfId="37252"/>
    <cellStyle name="Normal 5 6 6 2 2 2" xfId="37253"/>
    <cellStyle name="Normal 5 6 6 2 3" xfId="37254"/>
    <cellStyle name="Normal 5 6 6 2 3 2" xfId="37255"/>
    <cellStyle name="Normal 5 6 6 2 3 2 2" xfId="37256"/>
    <cellStyle name="Normal 5 6 6 2 3 3" xfId="37257"/>
    <cellStyle name="Normal 5 6 6 2 3 4" xfId="37258"/>
    <cellStyle name="Normal 5 6 6 2 4" xfId="37259"/>
    <cellStyle name="Normal 5 6 6 2 5" xfId="37260"/>
    <cellStyle name="Normal 5 6 6 3" xfId="37261"/>
    <cellStyle name="Normal 5 6 6 3 2" xfId="37262"/>
    <cellStyle name="Normal 5 6 6 4" xfId="37263"/>
    <cellStyle name="Normal 5 6 6 4 2" xfId="37264"/>
    <cellStyle name="Normal 5 6 6 4 2 2" xfId="37265"/>
    <cellStyle name="Normal 5 6 6 4 3" xfId="37266"/>
    <cellStyle name="Normal 5 6 6 4 4" xfId="37267"/>
    <cellStyle name="Normal 5 6 6 5" xfId="37268"/>
    <cellStyle name="Normal 5 6 6 6" xfId="37269"/>
    <cellStyle name="Normal 5 6 7" xfId="37270"/>
    <cellStyle name="Normal 5 6 7 2" xfId="37271"/>
    <cellStyle name="Normal 5 6 7 2 2" xfId="37272"/>
    <cellStyle name="Normal 5 6 7 2 2 2" xfId="37273"/>
    <cellStyle name="Normal 5 6 7 2 2 2 2" xfId="37274"/>
    <cellStyle name="Normal 5 6 7 2 2 3" xfId="37275"/>
    <cellStyle name="Normal 5 6 7 2 2 4" xfId="37276"/>
    <cellStyle name="Normal 5 6 7 2 3" xfId="37277"/>
    <cellStyle name="Normal 5 6 7 2 4" xfId="37278"/>
    <cellStyle name="Normal 5 6 7 3" xfId="37279"/>
    <cellStyle name="Normal 5 6 7 3 2" xfId="37280"/>
    <cellStyle name="Normal 5 6 7 4" xfId="37281"/>
    <cellStyle name="Normal 5 6 7 4 2" xfId="37282"/>
    <cellStyle name="Normal 5 6 7 4 2 2" xfId="37283"/>
    <cellStyle name="Normal 5 6 7 4 3" xfId="37284"/>
    <cellStyle name="Normal 5 6 7 4 4" xfId="37285"/>
    <cellStyle name="Normal 5 6 7 5" xfId="37286"/>
    <cellStyle name="Normal 5 6 7 6" xfId="37287"/>
    <cellStyle name="Normal 5 6 8" xfId="37288"/>
    <cellStyle name="Normal 5 6 8 2" xfId="37289"/>
    <cellStyle name="Normal 5 6 8 2 2" xfId="37290"/>
    <cellStyle name="Normal 5 6 8 2 2 2" xfId="37291"/>
    <cellStyle name="Normal 5 6 8 2 2 2 2" xfId="37292"/>
    <cellStyle name="Normal 5 6 8 2 2 3" xfId="37293"/>
    <cellStyle name="Normal 5 6 8 2 2 4" xfId="37294"/>
    <cellStyle name="Normal 5 6 8 2 3" xfId="37295"/>
    <cellStyle name="Normal 5 6 8 2 4" xfId="37296"/>
    <cellStyle name="Normal 5 6 8 3" xfId="37297"/>
    <cellStyle name="Normal 5 6 8 3 2" xfId="37298"/>
    <cellStyle name="Normal 5 6 8 4" xfId="37299"/>
    <cellStyle name="Normal 5 6 8 4 2" xfId="37300"/>
    <cellStyle name="Normal 5 6 8 4 2 2" xfId="37301"/>
    <cellStyle name="Normal 5 6 8 4 3" xfId="37302"/>
    <cellStyle name="Normal 5 6 8 4 4" xfId="37303"/>
    <cellStyle name="Normal 5 6 8 5" xfId="37304"/>
    <cellStyle name="Normal 5 6 8 6" xfId="37305"/>
    <cellStyle name="Normal 5 6 9" xfId="37306"/>
    <cellStyle name="Normal 5 6 9 2" xfId="37307"/>
    <cellStyle name="Normal 5 6 9 2 2" xfId="37308"/>
    <cellStyle name="Normal 5 6 9 2 2 2" xfId="37309"/>
    <cellStyle name="Normal 5 6 9 2 3" xfId="37310"/>
    <cellStyle name="Normal 5 6 9 2 4" xfId="37311"/>
    <cellStyle name="Normal 5 6 9 3" xfId="37312"/>
    <cellStyle name="Normal 5 6 9 4" xfId="37313"/>
    <cellStyle name="Normal 5 7" xfId="37314"/>
    <cellStyle name="Normal 5 7 10" xfId="37315"/>
    <cellStyle name="Normal 5 7 10 2" xfId="37316"/>
    <cellStyle name="Normal 5 7 10 2 2" xfId="37317"/>
    <cellStyle name="Normal 5 7 10 2 2 2" xfId="37318"/>
    <cellStyle name="Normal 5 7 10 2 3" xfId="37319"/>
    <cellStyle name="Normal 5 7 10 2 4" xfId="37320"/>
    <cellStyle name="Normal 5 7 10 3" xfId="37321"/>
    <cellStyle name="Normal 5 7 10 4" xfId="37322"/>
    <cellStyle name="Normal 5 7 11" xfId="37323"/>
    <cellStyle name="Normal 5 7 11 2" xfId="37324"/>
    <cellStyle name="Normal 5 7 11 2 2" xfId="37325"/>
    <cellStyle name="Normal 5 7 11 3" xfId="37326"/>
    <cellStyle name="Normal 5 7 11 4" xfId="37327"/>
    <cellStyle name="Normal 5 7 11 5" xfId="37328"/>
    <cellStyle name="Normal 5 7 12" xfId="37329"/>
    <cellStyle name="Normal 5 7 12 2" xfId="37330"/>
    <cellStyle name="Normal 5 7 12 2 2" xfId="37331"/>
    <cellStyle name="Normal 5 7 12 3" xfId="37332"/>
    <cellStyle name="Normal 5 7 12 4" xfId="37333"/>
    <cellStyle name="Normal 5 7 13" xfId="37334"/>
    <cellStyle name="Normal 5 7 14" xfId="37335"/>
    <cellStyle name="Normal 5 7 14 2" xfId="37336"/>
    <cellStyle name="Normal 5 7 15" xfId="37337"/>
    <cellStyle name="Normal 5 7 16" xfId="37338"/>
    <cellStyle name="Normal 5 7 17" xfId="37339"/>
    <cellStyle name="Normal 5 7 18" xfId="37340"/>
    <cellStyle name="Normal 5 7 2" xfId="37341"/>
    <cellStyle name="Normal 5 7 2 10" xfId="37342"/>
    <cellStyle name="Normal 5 7 2 10 2" xfId="37343"/>
    <cellStyle name="Normal 5 7 2 10 2 2" xfId="37344"/>
    <cellStyle name="Normal 5 7 2 10 3" xfId="37345"/>
    <cellStyle name="Normal 5 7 2 10 4" xfId="37346"/>
    <cellStyle name="Normal 5 7 2 11" xfId="37347"/>
    <cellStyle name="Normal 5 7 2 12" xfId="37348"/>
    <cellStyle name="Normal 5 7 2 12 2" xfId="37349"/>
    <cellStyle name="Normal 5 7 2 13" xfId="37350"/>
    <cellStyle name="Normal 5 7 2 14" xfId="37351"/>
    <cellStyle name="Normal 5 7 2 15" xfId="37352"/>
    <cellStyle name="Normal 5 7 2 2" xfId="37353"/>
    <cellStyle name="Normal 5 7 2 2 2" xfId="37354"/>
    <cellStyle name="Normal 5 7 2 2 2 2" xfId="37355"/>
    <cellStyle name="Normal 5 7 2 2 2 2 2" xfId="37356"/>
    <cellStyle name="Normal 5 7 2 2 2 3" xfId="37357"/>
    <cellStyle name="Normal 5 7 2 2 2 3 2" xfId="37358"/>
    <cellStyle name="Normal 5 7 2 2 2 3 2 2" xfId="37359"/>
    <cellStyle name="Normal 5 7 2 2 2 3 3" xfId="37360"/>
    <cellStyle name="Normal 5 7 2 2 2 3 4" xfId="37361"/>
    <cellStyle name="Normal 5 7 2 2 2 4" xfId="37362"/>
    <cellStyle name="Normal 5 7 2 2 2 5" xfId="37363"/>
    <cellStyle name="Normal 5 7 2 2 3" xfId="37364"/>
    <cellStyle name="Normal 5 7 2 2 3 2" xfId="37365"/>
    <cellStyle name="Normal 5 7 2 2 4" xfId="37366"/>
    <cellStyle name="Normal 5 7 2 2 4 2" xfId="37367"/>
    <cellStyle name="Normal 5 7 2 2 5" xfId="37368"/>
    <cellStyle name="Normal 5 7 2 2 5 2" xfId="37369"/>
    <cellStyle name="Normal 5 7 2 2 5 2 2" xfId="37370"/>
    <cellStyle name="Normal 5 7 2 2 5 3" xfId="37371"/>
    <cellStyle name="Normal 5 7 2 2 5 4" xfId="37372"/>
    <cellStyle name="Normal 5 7 2 2 6" xfId="37373"/>
    <cellStyle name="Normal 5 7 2 2 6 2" xfId="37374"/>
    <cellStyle name="Normal 5 7 2 2 6 2 2" xfId="37375"/>
    <cellStyle name="Normal 5 7 2 2 6 3" xfId="37376"/>
    <cellStyle name="Normal 5 7 2 2 6 4" xfId="37377"/>
    <cellStyle name="Normal 5 7 2 2 7" xfId="37378"/>
    <cellStyle name="Normal 5 7 2 2 8" xfId="37379"/>
    <cellStyle name="Normal 5 7 2 3" xfId="37380"/>
    <cellStyle name="Normal 5 7 2 3 2" xfId="37381"/>
    <cellStyle name="Normal 5 7 2 3 2 2" xfId="37382"/>
    <cellStyle name="Normal 5 7 2 3 2 2 2" xfId="37383"/>
    <cellStyle name="Normal 5 7 2 3 2 3" xfId="37384"/>
    <cellStyle name="Normal 5 7 2 3 2 3 2" xfId="37385"/>
    <cellStyle name="Normal 5 7 2 3 2 3 2 2" xfId="37386"/>
    <cellStyle name="Normal 5 7 2 3 2 3 3" xfId="37387"/>
    <cellStyle name="Normal 5 7 2 3 2 3 4" xfId="37388"/>
    <cellStyle name="Normal 5 7 2 3 2 4" xfId="37389"/>
    <cellStyle name="Normal 5 7 2 3 2 5" xfId="37390"/>
    <cellStyle name="Normal 5 7 2 3 3" xfId="37391"/>
    <cellStyle name="Normal 5 7 2 3 3 2" xfId="37392"/>
    <cellStyle name="Normal 5 7 2 3 4" xfId="37393"/>
    <cellStyle name="Normal 5 7 2 3 4 2" xfId="37394"/>
    <cellStyle name="Normal 5 7 2 3 4 2 2" xfId="37395"/>
    <cellStyle name="Normal 5 7 2 3 4 3" xfId="37396"/>
    <cellStyle name="Normal 5 7 2 3 4 4" xfId="37397"/>
    <cellStyle name="Normal 5 7 2 3 5" xfId="37398"/>
    <cellStyle name="Normal 5 7 2 3 6" xfId="37399"/>
    <cellStyle name="Normal 5 7 2 4" xfId="37400"/>
    <cellStyle name="Normal 5 7 2 4 2" xfId="37401"/>
    <cellStyle name="Normal 5 7 2 4 2 2" xfId="37402"/>
    <cellStyle name="Normal 5 7 2 4 2 2 2" xfId="37403"/>
    <cellStyle name="Normal 5 7 2 4 2 3" xfId="37404"/>
    <cellStyle name="Normal 5 7 2 4 2 3 2" xfId="37405"/>
    <cellStyle name="Normal 5 7 2 4 2 3 2 2" xfId="37406"/>
    <cellStyle name="Normal 5 7 2 4 2 3 3" xfId="37407"/>
    <cellStyle name="Normal 5 7 2 4 2 3 4" xfId="37408"/>
    <cellStyle name="Normal 5 7 2 4 2 4" xfId="37409"/>
    <cellStyle name="Normal 5 7 2 4 2 5" xfId="37410"/>
    <cellStyle name="Normal 5 7 2 4 3" xfId="37411"/>
    <cellStyle name="Normal 5 7 2 4 3 2" xfId="37412"/>
    <cellStyle name="Normal 5 7 2 4 4" xfId="37413"/>
    <cellStyle name="Normal 5 7 2 4 4 2" xfId="37414"/>
    <cellStyle name="Normal 5 7 2 4 4 2 2" xfId="37415"/>
    <cellStyle name="Normal 5 7 2 4 4 3" xfId="37416"/>
    <cellStyle name="Normal 5 7 2 4 4 4" xfId="37417"/>
    <cellStyle name="Normal 5 7 2 4 5" xfId="37418"/>
    <cellStyle name="Normal 5 7 2 4 6" xfId="37419"/>
    <cellStyle name="Normal 5 7 2 5" xfId="37420"/>
    <cellStyle name="Normal 5 7 2 5 2" xfId="37421"/>
    <cellStyle name="Normal 5 7 2 5 2 2" xfId="37422"/>
    <cellStyle name="Normal 5 7 2 5 2 2 2" xfId="37423"/>
    <cellStyle name="Normal 5 7 2 5 2 2 2 2" xfId="37424"/>
    <cellStyle name="Normal 5 7 2 5 2 2 3" xfId="37425"/>
    <cellStyle name="Normal 5 7 2 5 2 2 4" xfId="37426"/>
    <cellStyle name="Normal 5 7 2 5 2 3" xfId="37427"/>
    <cellStyle name="Normal 5 7 2 5 2 4" xfId="37428"/>
    <cellStyle name="Normal 5 7 2 5 3" xfId="37429"/>
    <cellStyle name="Normal 5 7 2 5 3 2" xfId="37430"/>
    <cellStyle name="Normal 5 7 2 5 4" xfId="37431"/>
    <cellStyle name="Normal 5 7 2 5 4 2" xfId="37432"/>
    <cellStyle name="Normal 5 7 2 5 4 2 2" xfId="37433"/>
    <cellStyle name="Normal 5 7 2 5 4 3" xfId="37434"/>
    <cellStyle name="Normal 5 7 2 5 4 4" xfId="37435"/>
    <cellStyle name="Normal 5 7 2 5 5" xfId="37436"/>
    <cellStyle name="Normal 5 7 2 5 6" xfId="37437"/>
    <cellStyle name="Normal 5 7 2 6" xfId="37438"/>
    <cellStyle name="Normal 5 7 2 6 2" xfId="37439"/>
    <cellStyle name="Normal 5 7 2 6 2 2" xfId="37440"/>
    <cellStyle name="Normal 5 7 2 6 2 2 2" xfId="37441"/>
    <cellStyle name="Normal 5 7 2 6 2 2 2 2" xfId="37442"/>
    <cellStyle name="Normal 5 7 2 6 2 2 3" xfId="37443"/>
    <cellStyle name="Normal 5 7 2 6 2 2 4" xfId="37444"/>
    <cellStyle name="Normal 5 7 2 6 2 3" xfId="37445"/>
    <cellStyle name="Normal 5 7 2 6 2 4" xfId="37446"/>
    <cellStyle name="Normal 5 7 2 6 3" xfId="37447"/>
    <cellStyle name="Normal 5 7 2 6 3 2" xfId="37448"/>
    <cellStyle name="Normal 5 7 2 6 4" xfId="37449"/>
    <cellStyle name="Normal 5 7 2 6 4 2" xfId="37450"/>
    <cellStyle name="Normal 5 7 2 6 4 2 2" xfId="37451"/>
    <cellStyle name="Normal 5 7 2 6 4 3" xfId="37452"/>
    <cellStyle name="Normal 5 7 2 6 4 4" xfId="37453"/>
    <cellStyle name="Normal 5 7 2 6 5" xfId="37454"/>
    <cellStyle name="Normal 5 7 2 6 6" xfId="37455"/>
    <cellStyle name="Normal 5 7 2 7" xfId="37456"/>
    <cellStyle name="Normal 5 7 2 7 2" xfId="37457"/>
    <cellStyle name="Normal 5 7 2 7 2 2" xfId="37458"/>
    <cellStyle name="Normal 5 7 2 7 2 2 2" xfId="37459"/>
    <cellStyle name="Normal 5 7 2 7 2 3" xfId="37460"/>
    <cellStyle name="Normal 5 7 2 7 2 4" xfId="37461"/>
    <cellStyle name="Normal 5 7 2 7 3" xfId="37462"/>
    <cellStyle name="Normal 5 7 2 7 4" xfId="37463"/>
    <cellStyle name="Normal 5 7 2 8" xfId="37464"/>
    <cellStyle name="Normal 5 7 2 8 2" xfId="37465"/>
    <cellStyle name="Normal 5 7 2 8 2 2" xfId="37466"/>
    <cellStyle name="Normal 5 7 2 8 2 2 2" xfId="37467"/>
    <cellStyle name="Normal 5 7 2 8 2 3" xfId="37468"/>
    <cellStyle name="Normal 5 7 2 8 2 4" xfId="37469"/>
    <cellStyle name="Normal 5 7 2 8 3" xfId="37470"/>
    <cellStyle name="Normal 5 7 2 8 4" xfId="37471"/>
    <cellStyle name="Normal 5 7 2 9" xfId="37472"/>
    <cellStyle name="Normal 5 7 2 9 2" xfId="37473"/>
    <cellStyle name="Normal 5 7 2 9 2 2" xfId="37474"/>
    <cellStyle name="Normal 5 7 2 9 3" xfId="37475"/>
    <cellStyle name="Normal 5 7 2 9 4" xfId="37476"/>
    <cellStyle name="Normal 5 7 2 9 5" xfId="37477"/>
    <cellStyle name="Normal 5 7 3" xfId="37478"/>
    <cellStyle name="Normal 5 7 3 10" xfId="37479"/>
    <cellStyle name="Normal 5 7 3 10 2" xfId="37480"/>
    <cellStyle name="Normal 5 7 3 10 2 2" xfId="37481"/>
    <cellStyle name="Normal 5 7 3 10 3" xfId="37482"/>
    <cellStyle name="Normal 5 7 3 10 4" xfId="37483"/>
    <cellStyle name="Normal 5 7 3 11" xfId="37484"/>
    <cellStyle name="Normal 5 7 3 12" xfId="37485"/>
    <cellStyle name="Normal 5 7 3 12 2" xfId="37486"/>
    <cellStyle name="Normal 5 7 3 13" xfId="37487"/>
    <cellStyle name="Normal 5 7 3 14" xfId="37488"/>
    <cellStyle name="Normal 5 7 3 15" xfId="37489"/>
    <cellStyle name="Normal 5 7 3 2" xfId="37490"/>
    <cellStyle name="Normal 5 7 3 2 2" xfId="37491"/>
    <cellStyle name="Normal 5 7 3 2 2 2" xfId="37492"/>
    <cellStyle name="Normal 5 7 3 2 2 2 2" xfId="37493"/>
    <cellStyle name="Normal 5 7 3 2 2 3" xfId="37494"/>
    <cellStyle name="Normal 5 7 3 2 2 3 2" xfId="37495"/>
    <cellStyle name="Normal 5 7 3 2 2 3 2 2" xfId="37496"/>
    <cellStyle name="Normal 5 7 3 2 2 3 3" xfId="37497"/>
    <cellStyle name="Normal 5 7 3 2 2 3 4" xfId="37498"/>
    <cellStyle name="Normal 5 7 3 2 2 4" xfId="37499"/>
    <cellStyle name="Normal 5 7 3 2 2 5" xfId="37500"/>
    <cellStyle name="Normal 5 7 3 2 3" xfId="37501"/>
    <cellStyle name="Normal 5 7 3 2 3 2" xfId="37502"/>
    <cellStyle name="Normal 5 7 3 2 4" xfId="37503"/>
    <cellStyle name="Normal 5 7 3 2 4 2" xfId="37504"/>
    <cellStyle name="Normal 5 7 3 2 5" xfId="37505"/>
    <cellStyle name="Normal 5 7 3 2 5 2" xfId="37506"/>
    <cellStyle name="Normal 5 7 3 2 5 2 2" xfId="37507"/>
    <cellStyle name="Normal 5 7 3 2 5 3" xfId="37508"/>
    <cellStyle name="Normal 5 7 3 2 5 4" xfId="37509"/>
    <cellStyle name="Normal 5 7 3 2 6" xfId="37510"/>
    <cellStyle name="Normal 5 7 3 2 6 2" xfId="37511"/>
    <cellStyle name="Normal 5 7 3 2 6 2 2" xfId="37512"/>
    <cellStyle name="Normal 5 7 3 2 6 3" xfId="37513"/>
    <cellStyle name="Normal 5 7 3 2 6 4" xfId="37514"/>
    <cellStyle name="Normal 5 7 3 2 7" xfId="37515"/>
    <cellStyle name="Normal 5 7 3 2 8" xfId="37516"/>
    <cellStyle name="Normal 5 7 3 3" xfId="37517"/>
    <cellStyle name="Normal 5 7 3 3 2" xfId="37518"/>
    <cellStyle name="Normal 5 7 3 3 2 2" xfId="37519"/>
    <cellStyle name="Normal 5 7 3 3 2 2 2" xfId="37520"/>
    <cellStyle name="Normal 5 7 3 3 2 3" xfId="37521"/>
    <cellStyle name="Normal 5 7 3 3 2 3 2" xfId="37522"/>
    <cellStyle name="Normal 5 7 3 3 2 3 2 2" xfId="37523"/>
    <cellStyle name="Normal 5 7 3 3 2 3 3" xfId="37524"/>
    <cellStyle name="Normal 5 7 3 3 2 3 4" xfId="37525"/>
    <cellStyle name="Normal 5 7 3 3 2 4" xfId="37526"/>
    <cellStyle name="Normal 5 7 3 3 2 5" xfId="37527"/>
    <cellStyle name="Normal 5 7 3 3 3" xfId="37528"/>
    <cellStyle name="Normal 5 7 3 3 3 2" xfId="37529"/>
    <cellStyle name="Normal 5 7 3 3 4" xfId="37530"/>
    <cellStyle name="Normal 5 7 3 3 4 2" xfId="37531"/>
    <cellStyle name="Normal 5 7 3 3 4 2 2" xfId="37532"/>
    <cellStyle name="Normal 5 7 3 3 4 3" xfId="37533"/>
    <cellStyle name="Normal 5 7 3 3 4 4" xfId="37534"/>
    <cellStyle name="Normal 5 7 3 3 5" xfId="37535"/>
    <cellStyle name="Normal 5 7 3 3 6" xfId="37536"/>
    <cellStyle name="Normal 5 7 3 4" xfId="37537"/>
    <cellStyle name="Normal 5 7 3 4 2" xfId="37538"/>
    <cellStyle name="Normal 5 7 3 4 2 2" xfId="37539"/>
    <cellStyle name="Normal 5 7 3 4 2 2 2" xfId="37540"/>
    <cellStyle name="Normal 5 7 3 4 2 3" xfId="37541"/>
    <cellStyle name="Normal 5 7 3 4 2 3 2" xfId="37542"/>
    <cellStyle name="Normal 5 7 3 4 2 3 2 2" xfId="37543"/>
    <cellStyle name="Normal 5 7 3 4 2 3 3" xfId="37544"/>
    <cellStyle name="Normal 5 7 3 4 2 3 4" xfId="37545"/>
    <cellStyle name="Normal 5 7 3 4 2 4" xfId="37546"/>
    <cellStyle name="Normal 5 7 3 4 2 5" xfId="37547"/>
    <cellStyle name="Normal 5 7 3 4 3" xfId="37548"/>
    <cellStyle name="Normal 5 7 3 4 3 2" xfId="37549"/>
    <cellStyle name="Normal 5 7 3 4 4" xfId="37550"/>
    <cellStyle name="Normal 5 7 3 4 4 2" xfId="37551"/>
    <cellStyle name="Normal 5 7 3 4 4 2 2" xfId="37552"/>
    <cellStyle name="Normal 5 7 3 4 4 3" xfId="37553"/>
    <cellStyle name="Normal 5 7 3 4 4 4" xfId="37554"/>
    <cellStyle name="Normal 5 7 3 4 5" xfId="37555"/>
    <cellStyle name="Normal 5 7 3 4 6" xfId="37556"/>
    <cellStyle name="Normal 5 7 3 5" xfId="37557"/>
    <cellStyle name="Normal 5 7 3 5 2" xfId="37558"/>
    <cellStyle name="Normal 5 7 3 5 2 2" xfId="37559"/>
    <cellStyle name="Normal 5 7 3 5 2 2 2" xfId="37560"/>
    <cellStyle name="Normal 5 7 3 5 2 2 2 2" xfId="37561"/>
    <cellStyle name="Normal 5 7 3 5 2 2 3" xfId="37562"/>
    <cellStyle name="Normal 5 7 3 5 2 2 4" xfId="37563"/>
    <cellStyle name="Normal 5 7 3 5 2 3" xfId="37564"/>
    <cellStyle name="Normal 5 7 3 5 2 4" xfId="37565"/>
    <cellStyle name="Normal 5 7 3 5 3" xfId="37566"/>
    <cellStyle name="Normal 5 7 3 5 3 2" xfId="37567"/>
    <cellStyle name="Normal 5 7 3 5 4" xfId="37568"/>
    <cellStyle name="Normal 5 7 3 5 4 2" xfId="37569"/>
    <cellStyle name="Normal 5 7 3 5 4 2 2" xfId="37570"/>
    <cellStyle name="Normal 5 7 3 5 4 3" xfId="37571"/>
    <cellStyle name="Normal 5 7 3 5 4 4" xfId="37572"/>
    <cellStyle name="Normal 5 7 3 5 5" xfId="37573"/>
    <cellStyle name="Normal 5 7 3 5 6" xfId="37574"/>
    <cellStyle name="Normal 5 7 3 6" xfId="37575"/>
    <cellStyle name="Normal 5 7 3 6 2" xfId="37576"/>
    <cellStyle name="Normal 5 7 3 6 2 2" xfId="37577"/>
    <cellStyle name="Normal 5 7 3 6 2 2 2" xfId="37578"/>
    <cellStyle name="Normal 5 7 3 6 2 2 2 2" xfId="37579"/>
    <cellStyle name="Normal 5 7 3 6 2 2 3" xfId="37580"/>
    <cellStyle name="Normal 5 7 3 6 2 2 4" xfId="37581"/>
    <cellStyle name="Normal 5 7 3 6 2 3" xfId="37582"/>
    <cellStyle name="Normal 5 7 3 6 2 4" xfId="37583"/>
    <cellStyle name="Normal 5 7 3 6 3" xfId="37584"/>
    <cellStyle name="Normal 5 7 3 6 3 2" xfId="37585"/>
    <cellStyle name="Normal 5 7 3 6 4" xfId="37586"/>
    <cellStyle name="Normal 5 7 3 6 4 2" xfId="37587"/>
    <cellStyle name="Normal 5 7 3 6 4 2 2" xfId="37588"/>
    <cellStyle name="Normal 5 7 3 6 4 3" xfId="37589"/>
    <cellStyle name="Normal 5 7 3 6 4 4" xfId="37590"/>
    <cellStyle name="Normal 5 7 3 6 5" xfId="37591"/>
    <cellStyle name="Normal 5 7 3 6 6" xfId="37592"/>
    <cellStyle name="Normal 5 7 3 7" xfId="37593"/>
    <cellStyle name="Normal 5 7 3 7 2" xfId="37594"/>
    <cellStyle name="Normal 5 7 3 7 2 2" xfId="37595"/>
    <cellStyle name="Normal 5 7 3 7 2 2 2" xfId="37596"/>
    <cellStyle name="Normal 5 7 3 7 2 3" xfId="37597"/>
    <cellStyle name="Normal 5 7 3 7 2 4" xfId="37598"/>
    <cellStyle name="Normal 5 7 3 7 3" xfId="37599"/>
    <cellStyle name="Normal 5 7 3 7 4" xfId="37600"/>
    <cellStyle name="Normal 5 7 3 8" xfId="37601"/>
    <cellStyle name="Normal 5 7 3 8 2" xfId="37602"/>
    <cellStyle name="Normal 5 7 3 8 2 2" xfId="37603"/>
    <cellStyle name="Normal 5 7 3 8 2 2 2" xfId="37604"/>
    <cellStyle name="Normal 5 7 3 8 2 3" xfId="37605"/>
    <cellStyle name="Normal 5 7 3 8 2 4" xfId="37606"/>
    <cellStyle name="Normal 5 7 3 8 3" xfId="37607"/>
    <cellStyle name="Normal 5 7 3 8 4" xfId="37608"/>
    <cellStyle name="Normal 5 7 3 9" xfId="37609"/>
    <cellStyle name="Normal 5 7 3 9 2" xfId="37610"/>
    <cellStyle name="Normal 5 7 3 9 2 2" xfId="37611"/>
    <cellStyle name="Normal 5 7 3 9 3" xfId="37612"/>
    <cellStyle name="Normal 5 7 3 9 4" xfId="37613"/>
    <cellStyle name="Normal 5 7 3 9 5" xfId="37614"/>
    <cellStyle name="Normal 5 7 4" xfId="37615"/>
    <cellStyle name="Normal 5 7 4 10" xfId="37616"/>
    <cellStyle name="Normal 5 7 4 11" xfId="37617"/>
    <cellStyle name="Normal 5 7 4 11 2" xfId="37618"/>
    <cellStyle name="Normal 5 7 4 12" xfId="37619"/>
    <cellStyle name="Normal 5 7 4 13" xfId="37620"/>
    <cellStyle name="Normal 5 7 4 14" xfId="37621"/>
    <cellStyle name="Normal 5 7 4 2" xfId="37622"/>
    <cellStyle name="Normal 5 7 4 2 2" xfId="37623"/>
    <cellStyle name="Normal 5 7 4 2 2 2" xfId="37624"/>
    <cellStyle name="Normal 5 7 4 2 2 2 2" xfId="37625"/>
    <cellStyle name="Normal 5 7 4 2 2 3" xfId="37626"/>
    <cellStyle name="Normal 5 7 4 2 2 3 2" xfId="37627"/>
    <cellStyle name="Normal 5 7 4 2 2 3 2 2" xfId="37628"/>
    <cellStyle name="Normal 5 7 4 2 2 3 3" xfId="37629"/>
    <cellStyle name="Normal 5 7 4 2 2 3 4" xfId="37630"/>
    <cellStyle name="Normal 5 7 4 2 2 4" xfId="37631"/>
    <cellStyle name="Normal 5 7 4 2 2 5" xfId="37632"/>
    <cellStyle name="Normal 5 7 4 2 3" xfId="37633"/>
    <cellStyle name="Normal 5 7 4 2 3 2" xfId="37634"/>
    <cellStyle name="Normal 5 7 4 2 4" xfId="37635"/>
    <cellStyle name="Normal 5 7 4 2 4 2" xfId="37636"/>
    <cellStyle name="Normal 5 7 4 2 4 2 2" xfId="37637"/>
    <cellStyle name="Normal 5 7 4 2 4 3" xfId="37638"/>
    <cellStyle name="Normal 5 7 4 2 4 4" xfId="37639"/>
    <cellStyle name="Normal 5 7 4 2 5" xfId="37640"/>
    <cellStyle name="Normal 5 7 4 2 6" xfId="37641"/>
    <cellStyle name="Normal 5 7 4 3" xfId="37642"/>
    <cellStyle name="Normal 5 7 4 3 2" xfId="37643"/>
    <cellStyle name="Normal 5 7 4 3 2 2" xfId="37644"/>
    <cellStyle name="Normal 5 7 4 3 2 2 2" xfId="37645"/>
    <cellStyle name="Normal 5 7 4 3 2 3" xfId="37646"/>
    <cellStyle name="Normal 5 7 4 3 2 3 2" xfId="37647"/>
    <cellStyle name="Normal 5 7 4 3 2 3 2 2" xfId="37648"/>
    <cellStyle name="Normal 5 7 4 3 2 3 3" xfId="37649"/>
    <cellStyle name="Normal 5 7 4 3 2 3 4" xfId="37650"/>
    <cellStyle name="Normal 5 7 4 3 2 4" xfId="37651"/>
    <cellStyle name="Normal 5 7 4 3 2 5" xfId="37652"/>
    <cellStyle name="Normal 5 7 4 3 3" xfId="37653"/>
    <cellStyle name="Normal 5 7 4 3 3 2" xfId="37654"/>
    <cellStyle name="Normal 5 7 4 3 4" xfId="37655"/>
    <cellStyle name="Normal 5 7 4 3 4 2" xfId="37656"/>
    <cellStyle name="Normal 5 7 4 3 4 2 2" xfId="37657"/>
    <cellStyle name="Normal 5 7 4 3 4 3" xfId="37658"/>
    <cellStyle name="Normal 5 7 4 3 4 4" xfId="37659"/>
    <cellStyle name="Normal 5 7 4 3 5" xfId="37660"/>
    <cellStyle name="Normal 5 7 4 3 6" xfId="37661"/>
    <cellStyle name="Normal 5 7 4 4" xfId="37662"/>
    <cellStyle name="Normal 5 7 4 4 2" xfId="37663"/>
    <cellStyle name="Normal 5 7 4 4 2 2" xfId="37664"/>
    <cellStyle name="Normal 5 7 4 4 2 2 2" xfId="37665"/>
    <cellStyle name="Normal 5 7 4 4 2 2 2 2" xfId="37666"/>
    <cellStyle name="Normal 5 7 4 4 2 2 3" xfId="37667"/>
    <cellStyle name="Normal 5 7 4 4 2 2 4" xfId="37668"/>
    <cellStyle name="Normal 5 7 4 4 2 3" xfId="37669"/>
    <cellStyle name="Normal 5 7 4 4 2 4" xfId="37670"/>
    <cellStyle name="Normal 5 7 4 4 3" xfId="37671"/>
    <cellStyle name="Normal 5 7 4 4 3 2" xfId="37672"/>
    <cellStyle name="Normal 5 7 4 4 4" xfId="37673"/>
    <cellStyle name="Normal 5 7 4 4 4 2" xfId="37674"/>
    <cellStyle name="Normal 5 7 4 4 4 2 2" xfId="37675"/>
    <cellStyle name="Normal 5 7 4 4 4 3" xfId="37676"/>
    <cellStyle name="Normal 5 7 4 4 4 4" xfId="37677"/>
    <cellStyle name="Normal 5 7 4 4 5" xfId="37678"/>
    <cellStyle name="Normal 5 7 4 4 6" xfId="37679"/>
    <cellStyle name="Normal 5 7 4 5" xfId="37680"/>
    <cellStyle name="Normal 5 7 4 5 2" xfId="37681"/>
    <cellStyle name="Normal 5 7 4 5 2 2" xfId="37682"/>
    <cellStyle name="Normal 5 7 4 5 2 2 2" xfId="37683"/>
    <cellStyle name="Normal 5 7 4 5 2 2 2 2" xfId="37684"/>
    <cellStyle name="Normal 5 7 4 5 2 2 3" xfId="37685"/>
    <cellStyle name="Normal 5 7 4 5 2 2 4" xfId="37686"/>
    <cellStyle name="Normal 5 7 4 5 2 3" xfId="37687"/>
    <cellStyle name="Normal 5 7 4 5 2 4" xfId="37688"/>
    <cellStyle name="Normal 5 7 4 5 3" xfId="37689"/>
    <cellStyle name="Normal 5 7 4 5 3 2" xfId="37690"/>
    <cellStyle name="Normal 5 7 4 5 4" xfId="37691"/>
    <cellStyle name="Normal 5 7 4 5 4 2" xfId="37692"/>
    <cellStyle name="Normal 5 7 4 5 4 2 2" xfId="37693"/>
    <cellStyle name="Normal 5 7 4 5 4 3" xfId="37694"/>
    <cellStyle name="Normal 5 7 4 5 4 4" xfId="37695"/>
    <cellStyle name="Normal 5 7 4 5 5" xfId="37696"/>
    <cellStyle name="Normal 5 7 4 5 6" xfId="37697"/>
    <cellStyle name="Normal 5 7 4 6" xfId="37698"/>
    <cellStyle name="Normal 5 7 4 6 2" xfId="37699"/>
    <cellStyle name="Normal 5 7 4 6 2 2" xfId="37700"/>
    <cellStyle name="Normal 5 7 4 6 2 2 2" xfId="37701"/>
    <cellStyle name="Normal 5 7 4 6 2 3" xfId="37702"/>
    <cellStyle name="Normal 5 7 4 6 2 4" xfId="37703"/>
    <cellStyle name="Normal 5 7 4 6 3" xfId="37704"/>
    <cellStyle name="Normal 5 7 4 6 4" xfId="37705"/>
    <cellStyle name="Normal 5 7 4 7" xfId="37706"/>
    <cellStyle name="Normal 5 7 4 7 2" xfId="37707"/>
    <cellStyle name="Normal 5 7 4 7 2 2" xfId="37708"/>
    <cellStyle name="Normal 5 7 4 7 2 2 2" xfId="37709"/>
    <cellStyle name="Normal 5 7 4 7 2 3" xfId="37710"/>
    <cellStyle name="Normal 5 7 4 7 2 4" xfId="37711"/>
    <cellStyle name="Normal 5 7 4 7 3" xfId="37712"/>
    <cellStyle name="Normal 5 7 4 7 4" xfId="37713"/>
    <cellStyle name="Normal 5 7 4 8" xfId="37714"/>
    <cellStyle name="Normal 5 7 4 8 2" xfId="37715"/>
    <cellStyle name="Normal 5 7 4 8 2 2" xfId="37716"/>
    <cellStyle name="Normal 5 7 4 8 3" xfId="37717"/>
    <cellStyle name="Normal 5 7 4 8 4" xfId="37718"/>
    <cellStyle name="Normal 5 7 4 8 5" xfId="37719"/>
    <cellStyle name="Normal 5 7 4 9" xfId="37720"/>
    <cellStyle name="Normal 5 7 4 9 2" xfId="37721"/>
    <cellStyle name="Normal 5 7 4 9 2 2" xfId="37722"/>
    <cellStyle name="Normal 5 7 4 9 3" xfId="37723"/>
    <cellStyle name="Normal 5 7 4 9 4" xfId="37724"/>
    <cellStyle name="Normal 5 7 5" xfId="37725"/>
    <cellStyle name="Normal 5 7 5 2" xfId="37726"/>
    <cellStyle name="Normal 5 7 5 2 2" xfId="37727"/>
    <cellStyle name="Normal 5 7 5 2 2 2" xfId="37728"/>
    <cellStyle name="Normal 5 7 5 2 3" xfId="37729"/>
    <cellStyle name="Normal 5 7 5 2 3 2" xfId="37730"/>
    <cellStyle name="Normal 5 7 5 2 3 2 2" xfId="37731"/>
    <cellStyle name="Normal 5 7 5 2 3 3" xfId="37732"/>
    <cellStyle name="Normal 5 7 5 2 3 4" xfId="37733"/>
    <cellStyle name="Normal 5 7 5 2 4" xfId="37734"/>
    <cellStyle name="Normal 5 7 5 2 5" xfId="37735"/>
    <cellStyle name="Normal 5 7 5 3" xfId="37736"/>
    <cellStyle name="Normal 5 7 5 3 2" xfId="37737"/>
    <cellStyle name="Normal 5 7 5 4" xfId="37738"/>
    <cellStyle name="Normal 5 7 5 4 2" xfId="37739"/>
    <cellStyle name="Normal 5 7 5 4 2 2" xfId="37740"/>
    <cellStyle name="Normal 5 7 5 4 3" xfId="37741"/>
    <cellStyle name="Normal 5 7 5 4 4" xfId="37742"/>
    <cellStyle name="Normal 5 7 5 5" xfId="37743"/>
    <cellStyle name="Normal 5 7 5 6" xfId="37744"/>
    <cellStyle name="Normal 5 7 6" xfId="37745"/>
    <cellStyle name="Normal 5 7 6 2" xfId="37746"/>
    <cellStyle name="Normal 5 7 6 2 2" xfId="37747"/>
    <cellStyle name="Normal 5 7 6 2 2 2" xfId="37748"/>
    <cellStyle name="Normal 5 7 6 2 3" xfId="37749"/>
    <cellStyle name="Normal 5 7 6 2 3 2" xfId="37750"/>
    <cellStyle name="Normal 5 7 6 2 3 2 2" xfId="37751"/>
    <cellStyle name="Normal 5 7 6 2 3 3" xfId="37752"/>
    <cellStyle name="Normal 5 7 6 2 3 4" xfId="37753"/>
    <cellStyle name="Normal 5 7 6 2 4" xfId="37754"/>
    <cellStyle name="Normal 5 7 6 2 5" xfId="37755"/>
    <cellStyle name="Normal 5 7 6 3" xfId="37756"/>
    <cellStyle name="Normal 5 7 6 3 2" xfId="37757"/>
    <cellStyle name="Normal 5 7 6 4" xfId="37758"/>
    <cellStyle name="Normal 5 7 6 4 2" xfId="37759"/>
    <cellStyle name="Normal 5 7 6 4 2 2" xfId="37760"/>
    <cellStyle name="Normal 5 7 6 4 3" xfId="37761"/>
    <cellStyle name="Normal 5 7 6 4 4" xfId="37762"/>
    <cellStyle name="Normal 5 7 6 5" xfId="37763"/>
    <cellStyle name="Normal 5 7 6 6" xfId="37764"/>
    <cellStyle name="Normal 5 7 7" xfId="37765"/>
    <cellStyle name="Normal 5 7 7 2" xfId="37766"/>
    <cellStyle name="Normal 5 7 7 2 2" xfId="37767"/>
    <cellStyle name="Normal 5 7 7 2 2 2" xfId="37768"/>
    <cellStyle name="Normal 5 7 7 2 2 2 2" xfId="37769"/>
    <cellStyle name="Normal 5 7 7 2 2 3" xfId="37770"/>
    <cellStyle name="Normal 5 7 7 2 2 4" xfId="37771"/>
    <cellStyle name="Normal 5 7 7 2 3" xfId="37772"/>
    <cellStyle name="Normal 5 7 7 2 4" xfId="37773"/>
    <cellStyle name="Normal 5 7 7 3" xfId="37774"/>
    <cellStyle name="Normal 5 7 7 3 2" xfId="37775"/>
    <cellStyle name="Normal 5 7 7 4" xfId="37776"/>
    <cellStyle name="Normal 5 7 7 4 2" xfId="37777"/>
    <cellStyle name="Normal 5 7 7 4 2 2" xfId="37778"/>
    <cellStyle name="Normal 5 7 7 4 3" xfId="37779"/>
    <cellStyle name="Normal 5 7 7 4 4" xfId="37780"/>
    <cellStyle name="Normal 5 7 7 5" xfId="37781"/>
    <cellStyle name="Normal 5 7 7 6" xfId="37782"/>
    <cellStyle name="Normal 5 7 8" xfId="37783"/>
    <cellStyle name="Normal 5 7 8 2" xfId="37784"/>
    <cellStyle name="Normal 5 7 8 2 2" xfId="37785"/>
    <cellStyle name="Normal 5 7 8 2 2 2" xfId="37786"/>
    <cellStyle name="Normal 5 7 8 2 2 2 2" xfId="37787"/>
    <cellStyle name="Normal 5 7 8 2 2 3" xfId="37788"/>
    <cellStyle name="Normal 5 7 8 2 2 4" xfId="37789"/>
    <cellStyle name="Normal 5 7 8 2 3" xfId="37790"/>
    <cellStyle name="Normal 5 7 8 2 4" xfId="37791"/>
    <cellStyle name="Normal 5 7 8 3" xfId="37792"/>
    <cellStyle name="Normal 5 7 8 3 2" xfId="37793"/>
    <cellStyle name="Normal 5 7 8 4" xfId="37794"/>
    <cellStyle name="Normal 5 7 8 4 2" xfId="37795"/>
    <cellStyle name="Normal 5 7 8 4 2 2" xfId="37796"/>
    <cellStyle name="Normal 5 7 8 4 3" xfId="37797"/>
    <cellStyle name="Normal 5 7 8 4 4" xfId="37798"/>
    <cellStyle name="Normal 5 7 8 5" xfId="37799"/>
    <cellStyle name="Normal 5 7 8 6" xfId="37800"/>
    <cellStyle name="Normal 5 7 9" xfId="37801"/>
    <cellStyle name="Normal 5 7 9 2" xfId="37802"/>
    <cellStyle name="Normal 5 7 9 2 2" xfId="37803"/>
    <cellStyle name="Normal 5 7 9 2 2 2" xfId="37804"/>
    <cellStyle name="Normal 5 7 9 2 3" xfId="37805"/>
    <cellStyle name="Normal 5 7 9 2 4" xfId="37806"/>
    <cellStyle name="Normal 5 7 9 3" xfId="37807"/>
    <cellStyle name="Normal 5 7 9 4" xfId="37808"/>
    <cellStyle name="Normal 5 8" xfId="37809"/>
    <cellStyle name="Normal 5 8 10" xfId="37810"/>
    <cellStyle name="Normal 5 8 10 2" xfId="37811"/>
    <cellStyle name="Normal 5 8 10 2 2" xfId="37812"/>
    <cellStyle name="Normal 5 8 10 2 2 2" xfId="37813"/>
    <cellStyle name="Normal 5 8 10 2 3" xfId="37814"/>
    <cellStyle name="Normal 5 8 10 2 4" xfId="37815"/>
    <cellStyle name="Normal 5 8 10 3" xfId="37816"/>
    <cellStyle name="Normal 5 8 10 4" xfId="37817"/>
    <cellStyle name="Normal 5 8 11" xfId="37818"/>
    <cellStyle name="Normal 5 8 11 2" xfId="37819"/>
    <cellStyle name="Normal 5 8 11 2 2" xfId="37820"/>
    <cellStyle name="Normal 5 8 11 3" xfId="37821"/>
    <cellStyle name="Normal 5 8 11 4" xfId="37822"/>
    <cellStyle name="Normal 5 8 11 5" xfId="37823"/>
    <cellStyle name="Normal 5 8 12" xfId="37824"/>
    <cellStyle name="Normal 5 8 12 2" xfId="37825"/>
    <cellStyle name="Normal 5 8 12 2 2" xfId="37826"/>
    <cellStyle name="Normal 5 8 12 3" xfId="37827"/>
    <cellStyle name="Normal 5 8 12 4" xfId="37828"/>
    <cellStyle name="Normal 5 8 13" xfId="37829"/>
    <cellStyle name="Normal 5 8 14" xfId="37830"/>
    <cellStyle name="Normal 5 8 14 2" xfId="37831"/>
    <cellStyle name="Normal 5 8 15" xfId="37832"/>
    <cellStyle name="Normal 5 8 16" xfId="37833"/>
    <cellStyle name="Normal 5 8 17" xfId="37834"/>
    <cellStyle name="Normal 5 8 18" xfId="37835"/>
    <cellStyle name="Normal 5 8 2" xfId="37836"/>
    <cellStyle name="Normal 5 8 2 10" xfId="37837"/>
    <cellStyle name="Normal 5 8 2 10 2" xfId="37838"/>
    <cellStyle name="Normal 5 8 2 10 2 2" xfId="37839"/>
    <cellStyle name="Normal 5 8 2 10 3" xfId="37840"/>
    <cellStyle name="Normal 5 8 2 10 4" xfId="37841"/>
    <cellStyle name="Normal 5 8 2 11" xfId="37842"/>
    <cellStyle name="Normal 5 8 2 12" xfId="37843"/>
    <cellStyle name="Normal 5 8 2 12 2" xfId="37844"/>
    <cellStyle name="Normal 5 8 2 13" xfId="37845"/>
    <cellStyle name="Normal 5 8 2 14" xfId="37846"/>
    <cellStyle name="Normal 5 8 2 15" xfId="37847"/>
    <cellStyle name="Normal 5 8 2 16" xfId="37848"/>
    <cellStyle name="Normal 5 8 2 2" xfId="37849"/>
    <cellStyle name="Normal 5 8 2 2 2" xfId="37850"/>
    <cellStyle name="Normal 5 8 2 2 2 2" xfId="37851"/>
    <cellStyle name="Normal 5 8 2 2 2 2 2" xfId="37852"/>
    <cellStyle name="Normal 5 8 2 2 2 3" xfId="37853"/>
    <cellStyle name="Normal 5 8 2 2 2 3 2" xfId="37854"/>
    <cellStyle name="Normal 5 8 2 2 2 3 2 2" xfId="37855"/>
    <cellStyle name="Normal 5 8 2 2 2 3 3" xfId="37856"/>
    <cellStyle name="Normal 5 8 2 2 2 3 4" xfId="37857"/>
    <cellStyle name="Normal 5 8 2 2 2 4" xfId="37858"/>
    <cellStyle name="Normal 5 8 2 2 2 5" xfId="37859"/>
    <cellStyle name="Normal 5 8 2 2 3" xfId="37860"/>
    <cellStyle name="Normal 5 8 2 2 3 2" xfId="37861"/>
    <cellStyle name="Normal 5 8 2 2 4" xfId="37862"/>
    <cellStyle name="Normal 5 8 2 2 4 2" xfId="37863"/>
    <cellStyle name="Normal 5 8 2 2 5" xfId="37864"/>
    <cellStyle name="Normal 5 8 2 2 5 2" xfId="37865"/>
    <cellStyle name="Normal 5 8 2 2 5 2 2" xfId="37866"/>
    <cellStyle name="Normal 5 8 2 2 5 3" xfId="37867"/>
    <cellStyle name="Normal 5 8 2 2 5 4" xfId="37868"/>
    <cellStyle name="Normal 5 8 2 2 6" xfId="37869"/>
    <cellStyle name="Normal 5 8 2 2 6 2" xfId="37870"/>
    <cellStyle name="Normal 5 8 2 2 6 2 2" xfId="37871"/>
    <cellStyle name="Normal 5 8 2 2 6 3" xfId="37872"/>
    <cellStyle name="Normal 5 8 2 2 6 4" xfId="37873"/>
    <cellStyle name="Normal 5 8 2 2 7" xfId="37874"/>
    <cellStyle name="Normal 5 8 2 2 8" xfId="37875"/>
    <cellStyle name="Normal 5 8 2 3" xfId="37876"/>
    <cellStyle name="Normal 5 8 2 3 2" xfId="37877"/>
    <cellStyle name="Normal 5 8 2 3 2 2" xfId="37878"/>
    <cellStyle name="Normal 5 8 2 3 2 2 2" xfId="37879"/>
    <cellStyle name="Normal 5 8 2 3 2 3" xfId="37880"/>
    <cellStyle name="Normal 5 8 2 3 2 3 2" xfId="37881"/>
    <cellStyle name="Normal 5 8 2 3 2 3 2 2" xfId="37882"/>
    <cellStyle name="Normal 5 8 2 3 2 3 3" xfId="37883"/>
    <cellStyle name="Normal 5 8 2 3 2 3 4" xfId="37884"/>
    <cellStyle name="Normal 5 8 2 3 2 4" xfId="37885"/>
    <cellStyle name="Normal 5 8 2 3 2 5" xfId="37886"/>
    <cellStyle name="Normal 5 8 2 3 3" xfId="37887"/>
    <cellStyle name="Normal 5 8 2 3 3 2" xfId="37888"/>
    <cellStyle name="Normal 5 8 2 3 4" xfId="37889"/>
    <cellStyle name="Normal 5 8 2 3 4 2" xfId="37890"/>
    <cellStyle name="Normal 5 8 2 3 4 2 2" xfId="37891"/>
    <cellStyle name="Normal 5 8 2 3 4 3" xfId="37892"/>
    <cellStyle name="Normal 5 8 2 3 4 4" xfId="37893"/>
    <cellStyle name="Normal 5 8 2 3 5" xfId="37894"/>
    <cellStyle name="Normal 5 8 2 3 6" xfId="37895"/>
    <cellStyle name="Normal 5 8 2 4" xfId="37896"/>
    <cellStyle name="Normal 5 8 2 4 2" xfId="37897"/>
    <cellStyle name="Normal 5 8 2 4 2 2" xfId="37898"/>
    <cellStyle name="Normal 5 8 2 4 2 2 2" xfId="37899"/>
    <cellStyle name="Normal 5 8 2 4 2 3" xfId="37900"/>
    <cellStyle name="Normal 5 8 2 4 2 3 2" xfId="37901"/>
    <cellStyle name="Normal 5 8 2 4 2 3 2 2" xfId="37902"/>
    <cellStyle name="Normal 5 8 2 4 2 3 3" xfId="37903"/>
    <cellStyle name="Normal 5 8 2 4 2 3 4" xfId="37904"/>
    <cellStyle name="Normal 5 8 2 4 2 4" xfId="37905"/>
    <cellStyle name="Normal 5 8 2 4 2 5" xfId="37906"/>
    <cellStyle name="Normal 5 8 2 4 3" xfId="37907"/>
    <cellStyle name="Normal 5 8 2 4 3 2" xfId="37908"/>
    <cellStyle name="Normal 5 8 2 4 4" xfId="37909"/>
    <cellStyle name="Normal 5 8 2 4 4 2" xfId="37910"/>
    <cellStyle name="Normal 5 8 2 4 4 2 2" xfId="37911"/>
    <cellStyle name="Normal 5 8 2 4 4 3" xfId="37912"/>
    <cellStyle name="Normal 5 8 2 4 4 4" xfId="37913"/>
    <cellStyle name="Normal 5 8 2 4 5" xfId="37914"/>
    <cellStyle name="Normal 5 8 2 4 6" xfId="37915"/>
    <cellStyle name="Normal 5 8 2 5" xfId="37916"/>
    <cellStyle name="Normal 5 8 2 5 2" xfId="37917"/>
    <cellStyle name="Normal 5 8 2 5 2 2" xfId="37918"/>
    <cellStyle name="Normal 5 8 2 5 2 2 2" xfId="37919"/>
    <cellStyle name="Normal 5 8 2 5 2 2 2 2" xfId="37920"/>
    <cellStyle name="Normal 5 8 2 5 2 2 3" xfId="37921"/>
    <cellStyle name="Normal 5 8 2 5 2 2 4" xfId="37922"/>
    <cellStyle name="Normal 5 8 2 5 2 3" xfId="37923"/>
    <cellStyle name="Normal 5 8 2 5 2 4" xfId="37924"/>
    <cellStyle name="Normal 5 8 2 5 3" xfId="37925"/>
    <cellStyle name="Normal 5 8 2 5 3 2" xfId="37926"/>
    <cellStyle name="Normal 5 8 2 5 4" xfId="37927"/>
    <cellStyle name="Normal 5 8 2 5 4 2" xfId="37928"/>
    <cellStyle name="Normal 5 8 2 5 4 2 2" xfId="37929"/>
    <cellStyle name="Normal 5 8 2 5 4 3" xfId="37930"/>
    <cellStyle name="Normal 5 8 2 5 4 4" xfId="37931"/>
    <cellStyle name="Normal 5 8 2 5 5" xfId="37932"/>
    <cellStyle name="Normal 5 8 2 5 6" xfId="37933"/>
    <cellStyle name="Normal 5 8 2 6" xfId="37934"/>
    <cellStyle name="Normal 5 8 2 6 2" xfId="37935"/>
    <cellStyle name="Normal 5 8 2 6 2 2" xfId="37936"/>
    <cellStyle name="Normal 5 8 2 6 2 2 2" xfId="37937"/>
    <cellStyle name="Normal 5 8 2 6 2 2 2 2" xfId="37938"/>
    <cellStyle name="Normal 5 8 2 6 2 2 3" xfId="37939"/>
    <cellStyle name="Normal 5 8 2 6 2 2 4" xfId="37940"/>
    <cellStyle name="Normal 5 8 2 6 2 3" xfId="37941"/>
    <cellStyle name="Normal 5 8 2 6 2 4" xfId="37942"/>
    <cellStyle name="Normal 5 8 2 6 3" xfId="37943"/>
    <cellStyle name="Normal 5 8 2 6 3 2" xfId="37944"/>
    <cellStyle name="Normal 5 8 2 6 4" xfId="37945"/>
    <cellStyle name="Normal 5 8 2 6 4 2" xfId="37946"/>
    <cellStyle name="Normal 5 8 2 6 4 2 2" xfId="37947"/>
    <cellStyle name="Normal 5 8 2 6 4 3" xfId="37948"/>
    <cellStyle name="Normal 5 8 2 6 4 4" xfId="37949"/>
    <cellStyle name="Normal 5 8 2 6 5" xfId="37950"/>
    <cellStyle name="Normal 5 8 2 6 6" xfId="37951"/>
    <cellStyle name="Normal 5 8 2 7" xfId="37952"/>
    <cellStyle name="Normal 5 8 2 7 2" xfId="37953"/>
    <cellStyle name="Normal 5 8 2 7 2 2" xfId="37954"/>
    <cellStyle name="Normal 5 8 2 7 2 2 2" xfId="37955"/>
    <cellStyle name="Normal 5 8 2 7 2 3" xfId="37956"/>
    <cellStyle name="Normal 5 8 2 7 2 4" xfId="37957"/>
    <cellStyle name="Normal 5 8 2 7 3" xfId="37958"/>
    <cellStyle name="Normal 5 8 2 7 4" xfId="37959"/>
    <cellStyle name="Normal 5 8 2 8" xfId="37960"/>
    <cellStyle name="Normal 5 8 2 8 2" xfId="37961"/>
    <cellStyle name="Normal 5 8 2 8 2 2" xfId="37962"/>
    <cellStyle name="Normal 5 8 2 8 2 2 2" xfId="37963"/>
    <cellStyle name="Normal 5 8 2 8 2 3" xfId="37964"/>
    <cellStyle name="Normal 5 8 2 8 2 4" xfId="37965"/>
    <cellStyle name="Normal 5 8 2 8 3" xfId="37966"/>
    <cellStyle name="Normal 5 8 2 8 4" xfId="37967"/>
    <cellStyle name="Normal 5 8 2 9" xfId="37968"/>
    <cellStyle name="Normal 5 8 2 9 2" xfId="37969"/>
    <cellStyle name="Normal 5 8 2 9 2 2" xfId="37970"/>
    <cellStyle name="Normal 5 8 2 9 3" xfId="37971"/>
    <cellStyle name="Normal 5 8 2 9 4" xfId="37972"/>
    <cellStyle name="Normal 5 8 2 9 5" xfId="37973"/>
    <cellStyle name="Normal 5 8 3" xfId="37974"/>
    <cellStyle name="Normal 5 8 3 10" xfId="37975"/>
    <cellStyle name="Normal 5 8 3 10 2" xfId="37976"/>
    <cellStyle name="Normal 5 8 3 10 2 2" xfId="37977"/>
    <cellStyle name="Normal 5 8 3 10 3" xfId="37978"/>
    <cellStyle name="Normal 5 8 3 10 4" xfId="37979"/>
    <cellStyle name="Normal 5 8 3 11" xfId="37980"/>
    <cellStyle name="Normal 5 8 3 12" xfId="37981"/>
    <cellStyle name="Normal 5 8 3 12 2" xfId="37982"/>
    <cellStyle name="Normal 5 8 3 13" xfId="37983"/>
    <cellStyle name="Normal 5 8 3 14" xfId="37984"/>
    <cellStyle name="Normal 5 8 3 15" xfId="37985"/>
    <cellStyle name="Normal 5 8 3 2" xfId="37986"/>
    <cellStyle name="Normal 5 8 3 2 2" xfId="37987"/>
    <cellStyle name="Normal 5 8 3 2 2 2" xfId="37988"/>
    <cellStyle name="Normal 5 8 3 2 2 2 2" xfId="37989"/>
    <cellStyle name="Normal 5 8 3 2 2 3" xfId="37990"/>
    <cellStyle name="Normal 5 8 3 2 2 3 2" xfId="37991"/>
    <cellStyle name="Normal 5 8 3 2 2 3 2 2" xfId="37992"/>
    <cellStyle name="Normal 5 8 3 2 2 3 3" xfId="37993"/>
    <cellStyle name="Normal 5 8 3 2 2 3 4" xfId="37994"/>
    <cellStyle name="Normal 5 8 3 2 2 4" xfId="37995"/>
    <cellStyle name="Normal 5 8 3 2 2 5" xfId="37996"/>
    <cellStyle name="Normal 5 8 3 2 3" xfId="37997"/>
    <cellStyle name="Normal 5 8 3 2 3 2" xfId="37998"/>
    <cellStyle name="Normal 5 8 3 2 4" xfId="37999"/>
    <cellStyle name="Normal 5 8 3 2 4 2" xfId="38000"/>
    <cellStyle name="Normal 5 8 3 2 5" xfId="38001"/>
    <cellStyle name="Normal 5 8 3 2 5 2" xfId="38002"/>
    <cellStyle name="Normal 5 8 3 2 5 2 2" xfId="38003"/>
    <cellStyle name="Normal 5 8 3 2 5 3" xfId="38004"/>
    <cellStyle name="Normal 5 8 3 2 5 4" xfId="38005"/>
    <cellStyle name="Normal 5 8 3 2 6" xfId="38006"/>
    <cellStyle name="Normal 5 8 3 2 6 2" xfId="38007"/>
    <cellStyle name="Normal 5 8 3 2 6 2 2" xfId="38008"/>
    <cellStyle name="Normal 5 8 3 2 6 3" xfId="38009"/>
    <cellStyle name="Normal 5 8 3 2 6 4" xfId="38010"/>
    <cellStyle name="Normal 5 8 3 2 7" xfId="38011"/>
    <cellStyle name="Normal 5 8 3 2 8" xfId="38012"/>
    <cellStyle name="Normal 5 8 3 3" xfId="38013"/>
    <cellStyle name="Normal 5 8 3 3 2" xfId="38014"/>
    <cellStyle name="Normal 5 8 3 3 2 2" xfId="38015"/>
    <cellStyle name="Normal 5 8 3 3 2 2 2" xfId="38016"/>
    <cellStyle name="Normal 5 8 3 3 2 3" xfId="38017"/>
    <cellStyle name="Normal 5 8 3 3 2 3 2" xfId="38018"/>
    <cellStyle name="Normal 5 8 3 3 2 3 2 2" xfId="38019"/>
    <cellStyle name="Normal 5 8 3 3 2 3 3" xfId="38020"/>
    <cellStyle name="Normal 5 8 3 3 2 3 4" xfId="38021"/>
    <cellStyle name="Normal 5 8 3 3 2 4" xfId="38022"/>
    <cellStyle name="Normal 5 8 3 3 2 5" xfId="38023"/>
    <cellStyle name="Normal 5 8 3 3 3" xfId="38024"/>
    <cellStyle name="Normal 5 8 3 3 3 2" xfId="38025"/>
    <cellStyle name="Normal 5 8 3 3 4" xfId="38026"/>
    <cellStyle name="Normal 5 8 3 3 4 2" xfId="38027"/>
    <cellStyle name="Normal 5 8 3 3 4 2 2" xfId="38028"/>
    <cellStyle name="Normal 5 8 3 3 4 3" xfId="38029"/>
    <cellStyle name="Normal 5 8 3 3 4 4" xfId="38030"/>
    <cellStyle name="Normal 5 8 3 3 5" xfId="38031"/>
    <cellStyle name="Normal 5 8 3 3 6" xfId="38032"/>
    <cellStyle name="Normal 5 8 3 4" xfId="38033"/>
    <cellStyle name="Normal 5 8 3 4 2" xfId="38034"/>
    <cellStyle name="Normal 5 8 3 4 2 2" xfId="38035"/>
    <cellStyle name="Normal 5 8 3 4 2 2 2" xfId="38036"/>
    <cellStyle name="Normal 5 8 3 4 2 3" xfId="38037"/>
    <cellStyle name="Normal 5 8 3 4 2 3 2" xfId="38038"/>
    <cellStyle name="Normal 5 8 3 4 2 3 2 2" xfId="38039"/>
    <cellStyle name="Normal 5 8 3 4 2 3 3" xfId="38040"/>
    <cellStyle name="Normal 5 8 3 4 2 3 4" xfId="38041"/>
    <cellStyle name="Normal 5 8 3 4 2 4" xfId="38042"/>
    <cellStyle name="Normal 5 8 3 4 2 5" xfId="38043"/>
    <cellStyle name="Normal 5 8 3 4 3" xfId="38044"/>
    <cellStyle name="Normal 5 8 3 4 3 2" xfId="38045"/>
    <cellStyle name="Normal 5 8 3 4 4" xfId="38046"/>
    <cellStyle name="Normal 5 8 3 4 4 2" xfId="38047"/>
    <cellStyle name="Normal 5 8 3 4 4 2 2" xfId="38048"/>
    <cellStyle name="Normal 5 8 3 4 4 3" xfId="38049"/>
    <cellStyle name="Normal 5 8 3 4 4 4" xfId="38050"/>
    <cellStyle name="Normal 5 8 3 4 5" xfId="38051"/>
    <cellStyle name="Normal 5 8 3 4 6" xfId="38052"/>
    <cellStyle name="Normal 5 8 3 5" xfId="38053"/>
    <cellStyle name="Normal 5 8 3 5 2" xfId="38054"/>
    <cellStyle name="Normal 5 8 3 5 2 2" xfId="38055"/>
    <cellStyle name="Normal 5 8 3 5 2 2 2" xfId="38056"/>
    <cellStyle name="Normal 5 8 3 5 2 2 2 2" xfId="38057"/>
    <cellStyle name="Normal 5 8 3 5 2 2 3" xfId="38058"/>
    <cellStyle name="Normal 5 8 3 5 2 2 4" xfId="38059"/>
    <cellStyle name="Normal 5 8 3 5 2 3" xfId="38060"/>
    <cellStyle name="Normal 5 8 3 5 2 4" xfId="38061"/>
    <cellStyle name="Normal 5 8 3 5 3" xfId="38062"/>
    <cellStyle name="Normal 5 8 3 5 3 2" xfId="38063"/>
    <cellStyle name="Normal 5 8 3 5 4" xfId="38064"/>
    <cellStyle name="Normal 5 8 3 5 4 2" xfId="38065"/>
    <cellStyle name="Normal 5 8 3 5 4 2 2" xfId="38066"/>
    <cellStyle name="Normal 5 8 3 5 4 3" xfId="38067"/>
    <cellStyle name="Normal 5 8 3 5 4 4" xfId="38068"/>
    <cellStyle name="Normal 5 8 3 5 5" xfId="38069"/>
    <cellStyle name="Normal 5 8 3 5 6" xfId="38070"/>
    <cellStyle name="Normal 5 8 3 6" xfId="38071"/>
    <cellStyle name="Normal 5 8 3 6 2" xfId="38072"/>
    <cellStyle name="Normal 5 8 3 6 2 2" xfId="38073"/>
    <cellStyle name="Normal 5 8 3 6 2 2 2" xfId="38074"/>
    <cellStyle name="Normal 5 8 3 6 2 2 2 2" xfId="38075"/>
    <cellStyle name="Normal 5 8 3 6 2 2 3" xfId="38076"/>
    <cellStyle name="Normal 5 8 3 6 2 2 4" xfId="38077"/>
    <cellStyle name="Normal 5 8 3 6 2 3" xfId="38078"/>
    <cellStyle name="Normal 5 8 3 6 2 4" xfId="38079"/>
    <cellStyle name="Normal 5 8 3 6 3" xfId="38080"/>
    <cellStyle name="Normal 5 8 3 6 3 2" xfId="38081"/>
    <cellStyle name="Normal 5 8 3 6 4" xfId="38082"/>
    <cellStyle name="Normal 5 8 3 6 4 2" xfId="38083"/>
    <cellStyle name="Normal 5 8 3 6 4 2 2" xfId="38084"/>
    <cellStyle name="Normal 5 8 3 6 4 3" xfId="38085"/>
    <cellStyle name="Normal 5 8 3 6 4 4" xfId="38086"/>
    <cellStyle name="Normal 5 8 3 6 5" xfId="38087"/>
    <cellStyle name="Normal 5 8 3 6 6" xfId="38088"/>
    <cellStyle name="Normal 5 8 3 7" xfId="38089"/>
    <cellStyle name="Normal 5 8 3 7 2" xfId="38090"/>
    <cellStyle name="Normal 5 8 3 7 2 2" xfId="38091"/>
    <cellStyle name="Normal 5 8 3 7 2 2 2" xfId="38092"/>
    <cellStyle name="Normal 5 8 3 7 2 3" xfId="38093"/>
    <cellStyle name="Normal 5 8 3 7 2 4" xfId="38094"/>
    <cellStyle name="Normal 5 8 3 7 3" xfId="38095"/>
    <cellStyle name="Normal 5 8 3 7 4" xfId="38096"/>
    <cellStyle name="Normal 5 8 3 8" xfId="38097"/>
    <cellStyle name="Normal 5 8 3 8 2" xfId="38098"/>
    <cellStyle name="Normal 5 8 3 8 2 2" xfId="38099"/>
    <cellStyle name="Normal 5 8 3 8 2 2 2" xfId="38100"/>
    <cellStyle name="Normal 5 8 3 8 2 3" xfId="38101"/>
    <cellStyle name="Normal 5 8 3 8 2 4" xfId="38102"/>
    <cellStyle name="Normal 5 8 3 8 3" xfId="38103"/>
    <cellStyle name="Normal 5 8 3 8 4" xfId="38104"/>
    <cellStyle name="Normal 5 8 3 9" xfId="38105"/>
    <cellStyle name="Normal 5 8 3 9 2" xfId="38106"/>
    <cellStyle name="Normal 5 8 3 9 2 2" xfId="38107"/>
    <cellStyle name="Normal 5 8 3 9 3" xfId="38108"/>
    <cellStyle name="Normal 5 8 3 9 4" xfId="38109"/>
    <cellStyle name="Normal 5 8 3 9 5" xfId="38110"/>
    <cellStyle name="Normal 5 8 4" xfId="38111"/>
    <cellStyle name="Normal 5 8 4 10" xfId="38112"/>
    <cellStyle name="Normal 5 8 4 11" xfId="38113"/>
    <cellStyle name="Normal 5 8 4 11 2" xfId="38114"/>
    <cellStyle name="Normal 5 8 4 12" xfId="38115"/>
    <cellStyle name="Normal 5 8 4 13" xfId="38116"/>
    <cellStyle name="Normal 5 8 4 14" xfId="38117"/>
    <cellStyle name="Normal 5 8 4 2" xfId="38118"/>
    <cellStyle name="Normal 5 8 4 2 2" xfId="38119"/>
    <cellStyle name="Normal 5 8 4 2 2 2" xfId="38120"/>
    <cellStyle name="Normal 5 8 4 2 2 2 2" xfId="38121"/>
    <cellStyle name="Normal 5 8 4 2 2 3" xfId="38122"/>
    <cellStyle name="Normal 5 8 4 2 2 3 2" xfId="38123"/>
    <cellStyle name="Normal 5 8 4 2 2 3 2 2" xfId="38124"/>
    <cellStyle name="Normal 5 8 4 2 2 3 3" xfId="38125"/>
    <cellStyle name="Normal 5 8 4 2 2 3 4" xfId="38126"/>
    <cellStyle name="Normal 5 8 4 2 2 4" xfId="38127"/>
    <cellStyle name="Normal 5 8 4 2 2 5" xfId="38128"/>
    <cellStyle name="Normal 5 8 4 2 3" xfId="38129"/>
    <cellStyle name="Normal 5 8 4 2 3 2" xfId="38130"/>
    <cellStyle name="Normal 5 8 4 2 4" xfId="38131"/>
    <cellStyle name="Normal 5 8 4 2 4 2" xfId="38132"/>
    <cellStyle name="Normal 5 8 4 2 4 2 2" xfId="38133"/>
    <cellStyle name="Normal 5 8 4 2 4 3" xfId="38134"/>
    <cellStyle name="Normal 5 8 4 2 4 4" xfId="38135"/>
    <cellStyle name="Normal 5 8 4 2 5" xfId="38136"/>
    <cellStyle name="Normal 5 8 4 2 6" xfId="38137"/>
    <cellStyle name="Normal 5 8 4 3" xfId="38138"/>
    <cellStyle name="Normal 5 8 4 3 2" xfId="38139"/>
    <cellStyle name="Normal 5 8 4 3 2 2" xfId="38140"/>
    <cellStyle name="Normal 5 8 4 3 2 2 2" xfId="38141"/>
    <cellStyle name="Normal 5 8 4 3 2 3" xfId="38142"/>
    <cellStyle name="Normal 5 8 4 3 2 3 2" xfId="38143"/>
    <cellStyle name="Normal 5 8 4 3 2 3 2 2" xfId="38144"/>
    <cellStyle name="Normal 5 8 4 3 2 3 3" xfId="38145"/>
    <cellStyle name="Normal 5 8 4 3 2 3 4" xfId="38146"/>
    <cellStyle name="Normal 5 8 4 3 2 4" xfId="38147"/>
    <cellStyle name="Normal 5 8 4 3 2 5" xfId="38148"/>
    <cellStyle name="Normal 5 8 4 3 3" xfId="38149"/>
    <cellStyle name="Normal 5 8 4 3 3 2" xfId="38150"/>
    <cellStyle name="Normal 5 8 4 3 4" xfId="38151"/>
    <cellStyle name="Normal 5 8 4 3 4 2" xfId="38152"/>
    <cellStyle name="Normal 5 8 4 3 4 2 2" xfId="38153"/>
    <cellStyle name="Normal 5 8 4 3 4 3" xfId="38154"/>
    <cellStyle name="Normal 5 8 4 3 4 4" xfId="38155"/>
    <cellStyle name="Normal 5 8 4 3 5" xfId="38156"/>
    <cellStyle name="Normal 5 8 4 3 6" xfId="38157"/>
    <cellStyle name="Normal 5 8 4 4" xfId="38158"/>
    <cellStyle name="Normal 5 8 4 4 2" xfId="38159"/>
    <cellStyle name="Normal 5 8 4 4 2 2" xfId="38160"/>
    <cellStyle name="Normal 5 8 4 4 2 2 2" xfId="38161"/>
    <cellStyle name="Normal 5 8 4 4 2 2 2 2" xfId="38162"/>
    <cellStyle name="Normal 5 8 4 4 2 2 3" xfId="38163"/>
    <cellStyle name="Normal 5 8 4 4 2 2 4" xfId="38164"/>
    <cellStyle name="Normal 5 8 4 4 2 3" xfId="38165"/>
    <cellStyle name="Normal 5 8 4 4 2 4" xfId="38166"/>
    <cellStyle name="Normal 5 8 4 4 3" xfId="38167"/>
    <cellStyle name="Normal 5 8 4 4 3 2" xfId="38168"/>
    <cellStyle name="Normal 5 8 4 4 4" xfId="38169"/>
    <cellStyle name="Normal 5 8 4 4 4 2" xfId="38170"/>
    <cellStyle name="Normal 5 8 4 4 4 2 2" xfId="38171"/>
    <cellStyle name="Normal 5 8 4 4 4 3" xfId="38172"/>
    <cellStyle name="Normal 5 8 4 4 4 4" xfId="38173"/>
    <cellStyle name="Normal 5 8 4 4 5" xfId="38174"/>
    <cellStyle name="Normal 5 8 4 4 6" xfId="38175"/>
    <cellStyle name="Normal 5 8 4 5" xfId="38176"/>
    <cellStyle name="Normal 5 8 4 5 2" xfId="38177"/>
    <cellStyle name="Normal 5 8 4 5 2 2" xfId="38178"/>
    <cellStyle name="Normal 5 8 4 5 2 2 2" xfId="38179"/>
    <cellStyle name="Normal 5 8 4 5 2 2 2 2" xfId="38180"/>
    <cellStyle name="Normal 5 8 4 5 2 2 3" xfId="38181"/>
    <cellStyle name="Normal 5 8 4 5 2 2 4" xfId="38182"/>
    <cellStyle name="Normal 5 8 4 5 2 3" xfId="38183"/>
    <cellStyle name="Normal 5 8 4 5 2 4" xfId="38184"/>
    <cellStyle name="Normal 5 8 4 5 3" xfId="38185"/>
    <cellStyle name="Normal 5 8 4 5 3 2" xfId="38186"/>
    <cellStyle name="Normal 5 8 4 5 4" xfId="38187"/>
    <cellStyle name="Normal 5 8 4 5 4 2" xfId="38188"/>
    <cellStyle name="Normal 5 8 4 5 4 2 2" xfId="38189"/>
    <cellStyle name="Normal 5 8 4 5 4 3" xfId="38190"/>
    <cellStyle name="Normal 5 8 4 5 4 4" xfId="38191"/>
    <cellStyle name="Normal 5 8 4 5 5" xfId="38192"/>
    <cellStyle name="Normal 5 8 4 5 6" xfId="38193"/>
    <cellStyle name="Normal 5 8 4 6" xfId="38194"/>
    <cellStyle name="Normal 5 8 4 6 2" xfId="38195"/>
    <cellStyle name="Normal 5 8 4 6 2 2" xfId="38196"/>
    <cellStyle name="Normal 5 8 4 6 2 2 2" xfId="38197"/>
    <cellStyle name="Normal 5 8 4 6 2 3" xfId="38198"/>
    <cellStyle name="Normal 5 8 4 6 2 4" xfId="38199"/>
    <cellStyle name="Normal 5 8 4 6 3" xfId="38200"/>
    <cellStyle name="Normal 5 8 4 6 4" xfId="38201"/>
    <cellStyle name="Normal 5 8 4 7" xfId="38202"/>
    <cellStyle name="Normal 5 8 4 7 2" xfId="38203"/>
    <cellStyle name="Normal 5 8 4 7 2 2" xfId="38204"/>
    <cellStyle name="Normal 5 8 4 7 2 2 2" xfId="38205"/>
    <cellStyle name="Normal 5 8 4 7 2 3" xfId="38206"/>
    <cellStyle name="Normal 5 8 4 7 2 4" xfId="38207"/>
    <cellStyle name="Normal 5 8 4 7 3" xfId="38208"/>
    <cellStyle name="Normal 5 8 4 7 4" xfId="38209"/>
    <cellStyle name="Normal 5 8 4 8" xfId="38210"/>
    <cellStyle name="Normal 5 8 4 8 2" xfId="38211"/>
    <cellStyle name="Normal 5 8 4 8 2 2" xfId="38212"/>
    <cellStyle name="Normal 5 8 4 8 3" xfId="38213"/>
    <cellStyle name="Normal 5 8 4 8 4" xfId="38214"/>
    <cellStyle name="Normal 5 8 4 8 5" xfId="38215"/>
    <cellStyle name="Normal 5 8 4 9" xfId="38216"/>
    <cellStyle name="Normal 5 8 4 9 2" xfId="38217"/>
    <cellStyle name="Normal 5 8 4 9 2 2" xfId="38218"/>
    <cellStyle name="Normal 5 8 4 9 3" xfId="38219"/>
    <cellStyle name="Normal 5 8 4 9 4" xfId="38220"/>
    <cellStyle name="Normal 5 8 5" xfId="38221"/>
    <cellStyle name="Normal 5 8 5 2" xfId="38222"/>
    <cellStyle name="Normal 5 8 5 2 2" xfId="38223"/>
    <cellStyle name="Normal 5 8 5 2 2 2" xfId="38224"/>
    <cellStyle name="Normal 5 8 5 2 3" xfId="38225"/>
    <cellStyle name="Normal 5 8 5 2 3 2" xfId="38226"/>
    <cellStyle name="Normal 5 8 5 2 3 2 2" xfId="38227"/>
    <cellStyle name="Normal 5 8 5 2 3 3" xfId="38228"/>
    <cellStyle name="Normal 5 8 5 2 3 4" xfId="38229"/>
    <cellStyle name="Normal 5 8 5 2 4" xfId="38230"/>
    <cellStyle name="Normal 5 8 5 2 5" xfId="38231"/>
    <cellStyle name="Normal 5 8 5 3" xfId="38232"/>
    <cellStyle name="Normal 5 8 5 3 2" xfId="38233"/>
    <cellStyle name="Normal 5 8 5 4" xfId="38234"/>
    <cellStyle name="Normal 5 8 5 4 2" xfId="38235"/>
    <cellStyle name="Normal 5 8 5 4 2 2" xfId="38236"/>
    <cellStyle name="Normal 5 8 5 4 3" xfId="38237"/>
    <cellStyle name="Normal 5 8 5 4 4" xfId="38238"/>
    <cellStyle name="Normal 5 8 5 5" xfId="38239"/>
    <cellStyle name="Normal 5 8 5 6" xfId="38240"/>
    <cellStyle name="Normal 5 8 6" xfId="38241"/>
    <cellStyle name="Normal 5 8 6 2" xfId="38242"/>
    <cellStyle name="Normal 5 8 6 2 2" xfId="38243"/>
    <cellStyle name="Normal 5 8 6 2 2 2" xfId="38244"/>
    <cellStyle name="Normal 5 8 6 2 3" xfId="38245"/>
    <cellStyle name="Normal 5 8 6 2 3 2" xfId="38246"/>
    <cellStyle name="Normal 5 8 6 2 3 2 2" xfId="38247"/>
    <cellStyle name="Normal 5 8 6 2 3 3" xfId="38248"/>
    <cellStyle name="Normal 5 8 6 2 3 4" xfId="38249"/>
    <cellStyle name="Normal 5 8 6 2 4" xfId="38250"/>
    <cellStyle name="Normal 5 8 6 2 5" xfId="38251"/>
    <cellStyle name="Normal 5 8 6 3" xfId="38252"/>
    <cellStyle name="Normal 5 8 6 3 2" xfId="38253"/>
    <cellStyle name="Normal 5 8 6 4" xfId="38254"/>
    <cellStyle name="Normal 5 8 6 4 2" xfId="38255"/>
    <cellStyle name="Normal 5 8 6 4 2 2" xfId="38256"/>
    <cellStyle name="Normal 5 8 6 4 3" xfId="38257"/>
    <cellStyle name="Normal 5 8 6 4 4" xfId="38258"/>
    <cellStyle name="Normal 5 8 6 5" xfId="38259"/>
    <cellStyle name="Normal 5 8 6 6" xfId="38260"/>
    <cellStyle name="Normal 5 8 7" xfId="38261"/>
    <cellStyle name="Normal 5 8 7 2" xfId="38262"/>
    <cellStyle name="Normal 5 8 7 2 2" xfId="38263"/>
    <cellStyle name="Normal 5 8 7 2 2 2" xfId="38264"/>
    <cellStyle name="Normal 5 8 7 2 2 2 2" xfId="38265"/>
    <cellStyle name="Normal 5 8 7 2 2 3" xfId="38266"/>
    <cellStyle name="Normal 5 8 7 2 2 4" xfId="38267"/>
    <cellStyle name="Normal 5 8 7 2 3" xfId="38268"/>
    <cellStyle name="Normal 5 8 7 2 4" xfId="38269"/>
    <cellStyle name="Normal 5 8 7 3" xfId="38270"/>
    <cellStyle name="Normal 5 8 7 3 2" xfId="38271"/>
    <cellStyle name="Normal 5 8 7 4" xfId="38272"/>
    <cellStyle name="Normal 5 8 7 4 2" xfId="38273"/>
    <cellStyle name="Normal 5 8 7 4 2 2" xfId="38274"/>
    <cellStyle name="Normal 5 8 7 4 3" xfId="38275"/>
    <cellStyle name="Normal 5 8 7 4 4" xfId="38276"/>
    <cellStyle name="Normal 5 8 7 5" xfId="38277"/>
    <cellStyle name="Normal 5 8 7 6" xfId="38278"/>
    <cellStyle name="Normal 5 8 8" xfId="38279"/>
    <cellStyle name="Normal 5 8 8 2" xfId="38280"/>
    <cellStyle name="Normal 5 8 8 2 2" xfId="38281"/>
    <cellStyle name="Normal 5 8 8 2 2 2" xfId="38282"/>
    <cellStyle name="Normal 5 8 8 2 2 2 2" xfId="38283"/>
    <cellStyle name="Normal 5 8 8 2 2 3" xfId="38284"/>
    <cellStyle name="Normal 5 8 8 2 2 4" xfId="38285"/>
    <cellStyle name="Normal 5 8 8 2 3" xfId="38286"/>
    <cellStyle name="Normal 5 8 8 2 4" xfId="38287"/>
    <cellStyle name="Normal 5 8 8 3" xfId="38288"/>
    <cellStyle name="Normal 5 8 8 3 2" xfId="38289"/>
    <cellStyle name="Normal 5 8 8 4" xfId="38290"/>
    <cellStyle name="Normal 5 8 8 4 2" xfId="38291"/>
    <cellStyle name="Normal 5 8 8 4 2 2" xfId="38292"/>
    <cellStyle name="Normal 5 8 8 4 3" xfId="38293"/>
    <cellStyle name="Normal 5 8 8 4 4" xfId="38294"/>
    <cellStyle name="Normal 5 8 8 5" xfId="38295"/>
    <cellStyle name="Normal 5 8 8 6" xfId="38296"/>
    <cellStyle name="Normal 5 8 9" xfId="38297"/>
    <cellStyle name="Normal 5 8 9 2" xfId="38298"/>
    <cellStyle name="Normal 5 8 9 2 2" xfId="38299"/>
    <cellStyle name="Normal 5 8 9 2 2 2" xfId="38300"/>
    <cellStyle name="Normal 5 8 9 2 3" xfId="38301"/>
    <cellStyle name="Normal 5 8 9 2 4" xfId="38302"/>
    <cellStyle name="Normal 5 8 9 3" xfId="38303"/>
    <cellStyle name="Normal 5 8 9 4" xfId="38304"/>
    <cellStyle name="Normal 5 9" xfId="38305"/>
    <cellStyle name="Normal 5 9 2" xfId="38306"/>
    <cellStyle name="Normal 5 9 2 2" xfId="38307"/>
    <cellStyle name="Normal 5 9 2 3" xfId="38308"/>
    <cellStyle name="Normal 5 9 2 4" xfId="38309"/>
    <cellStyle name="Normal 5 9 3" xfId="38310"/>
    <cellStyle name="Normal 5 9 4" xfId="38311"/>
    <cellStyle name="Normal 5 9 4 2" xfId="38312"/>
    <cellStyle name="Normal 5 9 4 2 2" xfId="38313"/>
    <cellStyle name="Normal 5 9 4 3" xfId="38314"/>
    <cellStyle name="Normal 5 9 4 4" xfId="38315"/>
    <cellStyle name="Normal 5 9 5" xfId="38316"/>
    <cellStyle name="Normal 5 9 6" xfId="38317"/>
    <cellStyle name="Normal 5 9 7" xfId="38318"/>
    <cellStyle name="Normal 50" xfId="38319"/>
    <cellStyle name="Normal 50 2" xfId="38320"/>
    <cellStyle name="Normal 51" xfId="38321"/>
    <cellStyle name="Normal 52" xfId="38322"/>
    <cellStyle name="Normal 53" xfId="38323"/>
    <cellStyle name="Normal 54" xfId="38324"/>
    <cellStyle name="Normal 55" xfId="38325"/>
    <cellStyle name="Normal 56" xfId="38326"/>
    <cellStyle name="Normal 57" xfId="38327"/>
    <cellStyle name="Normal 58" xfId="38328"/>
    <cellStyle name="Normal 59" xfId="38329"/>
    <cellStyle name="Normal 6" xfId="38330"/>
    <cellStyle name="Normal 6 10" xfId="38331"/>
    <cellStyle name="Normal 6 10 2" xfId="38332"/>
    <cellStyle name="Normal 6 10 2 2" xfId="38333"/>
    <cellStyle name="Normal 6 10 3" xfId="38334"/>
    <cellStyle name="Normal 6 10 4" xfId="38335"/>
    <cellStyle name="Normal 6 10 5" xfId="38336"/>
    <cellStyle name="Normal 6 11" xfId="38337"/>
    <cellStyle name="Normal 6 11 2" xfId="38338"/>
    <cellStyle name="Normal 6 11 2 2" xfId="38339"/>
    <cellStyle name="Normal 6 11 3" xfId="38340"/>
    <cellStyle name="Normal 6 11 4" xfId="38341"/>
    <cellStyle name="Normal 6 11 5" xfId="38342"/>
    <cellStyle name="Normal 6 12" xfId="38343"/>
    <cellStyle name="Normal 6 12 2" xfId="38344"/>
    <cellStyle name="Normal 6 12 2 2" xfId="38345"/>
    <cellStyle name="Normal 6 12 3" xfId="38346"/>
    <cellStyle name="Normal 6 12 4" xfId="38347"/>
    <cellStyle name="Normal 6 13" xfId="38348"/>
    <cellStyle name="Normal 6 14" xfId="38349"/>
    <cellStyle name="Normal 6 15" xfId="38350"/>
    <cellStyle name="Normal 6 16" xfId="38351"/>
    <cellStyle name="Normal 6 17" xfId="38352"/>
    <cellStyle name="Normal 6 2" xfId="38353"/>
    <cellStyle name="Normal 6 2 10" xfId="38354"/>
    <cellStyle name="Normal 6 2 11" xfId="38355"/>
    <cellStyle name="Normal 6 2 12" xfId="38356"/>
    <cellStyle name="Normal 6 2 2" xfId="38357"/>
    <cellStyle name="Normal 6 2 2 2" xfId="38358"/>
    <cellStyle name="Normal 6 2 2 2 2" xfId="38359"/>
    <cellStyle name="Normal 6 2 2 3" xfId="38360"/>
    <cellStyle name="Normal 6 2 2 3 2" xfId="38361"/>
    <cellStyle name="Normal 6 2 2 3 2 2" xfId="38362"/>
    <cellStyle name="Normal 6 2 2 3 3" xfId="38363"/>
    <cellStyle name="Normal 6 2 2 3 4" xfId="38364"/>
    <cellStyle name="Normal 6 2 2 4" xfId="38365"/>
    <cellStyle name="Normal 6 2 2 5" xfId="38366"/>
    <cellStyle name="Normal 6 2 2 6" xfId="38367"/>
    <cellStyle name="Normal 6 2 3" xfId="38368"/>
    <cellStyle name="Normal 6 2 3 10" xfId="38369"/>
    <cellStyle name="Normal 6 2 3 11" xfId="38370"/>
    <cellStyle name="Normal 6 2 3 11 2" xfId="38371"/>
    <cellStyle name="Normal 6 2 3 12" xfId="38372"/>
    <cellStyle name="Normal 6 2 3 13" xfId="38373"/>
    <cellStyle name="Normal 6 2 3 14" xfId="38374"/>
    <cellStyle name="Normal 6 2 3 2" xfId="38375"/>
    <cellStyle name="Normal 6 2 3 2 2" xfId="38376"/>
    <cellStyle name="Normal 6 2 3 2 2 2" xfId="38377"/>
    <cellStyle name="Normal 6 2 3 2 2 2 2" xfId="38378"/>
    <cellStyle name="Normal 6 2 3 2 2 3" xfId="38379"/>
    <cellStyle name="Normal 6 2 3 2 2 3 2" xfId="38380"/>
    <cellStyle name="Normal 6 2 3 2 2 3 2 2" xfId="38381"/>
    <cellStyle name="Normal 6 2 3 2 2 3 3" xfId="38382"/>
    <cellStyle name="Normal 6 2 3 2 2 3 4" xfId="38383"/>
    <cellStyle name="Normal 6 2 3 2 2 4" xfId="38384"/>
    <cellStyle name="Normal 6 2 3 2 2 5" xfId="38385"/>
    <cellStyle name="Normal 6 2 3 2 3" xfId="38386"/>
    <cellStyle name="Normal 6 2 3 2 3 2" xfId="38387"/>
    <cellStyle name="Normal 6 2 3 2 4" xfId="38388"/>
    <cellStyle name="Normal 6 2 3 2 4 2" xfId="38389"/>
    <cellStyle name="Normal 6 2 3 2 4 2 2" xfId="38390"/>
    <cellStyle name="Normal 6 2 3 2 4 3" xfId="38391"/>
    <cellStyle name="Normal 6 2 3 2 4 4" xfId="38392"/>
    <cellStyle name="Normal 6 2 3 2 5" xfId="38393"/>
    <cellStyle name="Normal 6 2 3 2 6" xfId="38394"/>
    <cellStyle name="Normal 6 2 3 3" xfId="38395"/>
    <cellStyle name="Normal 6 2 3 3 2" xfId="38396"/>
    <cellStyle name="Normal 6 2 3 3 2 2" xfId="38397"/>
    <cellStyle name="Normal 6 2 3 3 2 2 2" xfId="38398"/>
    <cellStyle name="Normal 6 2 3 3 2 3" xfId="38399"/>
    <cellStyle name="Normal 6 2 3 3 2 3 2" xfId="38400"/>
    <cellStyle name="Normal 6 2 3 3 2 3 2 2" xfId="38401"/>
    <cellStyle name="Normal 6 2 3 3 2 3 3" xfId="38402"/>
    <cellStyle name="Normal 6 2 3 3 2 3 4" xfId="38403"/>
    <cellStyle name="Normal 6 2 3 3 2 4" xfId="38404"/>
    <cellStyle name="Normal 6 2 3 3 2 5" xfId="38405"/>
    <cellStyle name="Normal 6 2 3 3 3" xfId="38406"/>
    <cellStyle name="Normal 6 2 3 3 3 2" xfId="38407"/>
    <cellStyle name="Normal 6 2 3 3 4" xfId="38408"/>
    <cellStyle name="Normal 6 2 3 3 4 2" xfId="38409"/>
    <cellStyle name="Normal 6 2 3 3 4 2 2" xfId="38410"/>
    <cellStyle name="Normal 6 2 3 3 4 3" xfId="38411"/>
    <cellStyle name="Normal 6 2 3 3 4 4" xfId="38412"/>
    <cellStyle name="Normal 6 2 3 3 5" xfId="38413"/>
    <cellStyle name="Normal 6 2 3 3 6" xfId="38414"/>
    <cellStyle name="Normal 6 2 3 4" xfId="38415"/>
    <cellStyle name="Normal 6 2 3 4 2" xfId="38416"/>
    <cellStyle name="Normal 6 2 3 4 2 2" xfId="38417"/>
    <cellStyle name="Normal 6 2 3 4 2 2 2" xfId="38418"/>
    <cellStyle name="Normal 6 2 3 4 2 2 2 2" xfId="38419"/>
    <cellStyle name="Normal 6 2 3 4 2 2 3" xfId="38420"/>
    <cellStyle name="Normal 6 2 3 4 2 2 4" xfId="38421"/>
    <cellStyle name="Normal 6 2 3 4 2 3" xfId="38422"/>
    <cellStyle name="Normal 6 2 3 4 2 4" xfId="38423"/>
    <cellStyle name="Normal 6 2 3 4 3" xfId="38424"/>
    <cellStyle name="Normal 6 2 3 4 3 2" xfId="38425"/>
    <cellStyle name="Normal 6 2 3 4 4" xfId="38426"/>
    <cellStyle name="Normal 6 2 3 4 4 2" xfId="38427"/>
    <cellStyle name="Normal 6 2 3 4 4 2 2" xfId="38428"/>
    <cellStyle name="Normal 6 2 3 4 4 3" xfId="38429"/>
    <cellStyle name="Normal 6 2 3 4 4 4" xfId="38430"/>
    <cellStyle name="Normal 6 2 3 4 5" xfId="38431"/>
    <cellStyle name="Normal 6 2 3 4 6" xfId="38432"/>
    <cellStyle name="Normal 6 2 3 5" xfId="38433"/>
    <cellStyle name="Normal 6 2 3 5 2" xfId="38434"/>
    <cellStyle name="Normal 6 2 3 5 2 2" xfId="38435"/>
    <cellStyle name="Normal 6 2 3 5 2 2 2" xfId="38436"/>
    <cellStyle name="Normal 6 2 3 5 2 2 2 2" xfId="38437"/>
    <cellStyle name="Normal 6 2 3 5 2 2 3" xfId="38438"/>
    <cellStyle name="Normal 6 2 3 5 2 2 4" xfId="38439"/>
    <cellStyle name="Normal 6 2 3 5 2 3" xfId="38440"/>
    <cellStyle name="Normal 6 2 3 5 2 4" xfId="38441"/>
    <cellStyle name="Normal 6 2 3 5 3" xfId="38442"/>
    <cellStyle name="Normal 6 2 3 5 3 2" xfId="38443"/>
    <cellStyle name="Normal 6 2 3 5 4" xfId="38444"/>
    <cellStyle name="Normal 6 2 3 5 4 2" xfId="38445"/>
    <cellStyle name="Normal 6 2 3 5 4 2 2" xfId="38446"/>
    <cellStyle name="Normal 6 2 3 5 4 3" xfId="38447"/>
    <cellStyle name="Normal 6 2 3 5 4 4" xfId="38448"/>
    <cellStyle name="Normal 6 2 3 5 5" xfId="38449"/>
    <cellStyle name="Normal 6 2 3 5 6" xfId="38450"/>
    <cellStyle name="Normal 6 2 3 6" xfId="38451"/>
    <cellStyle name="Normal 6 2 3 6 2" xfId="38452"/>
    <cellStyle name="Normal 6 2 3 6 2 2" xfId="38453"/>
    <cellStyle name="Normal 6 2 3 6 2 2 2" xfId="38454"/>
    <cellStyle name="Normal 6 2 3 6 2 3" xfId="38455"/>
    <cellStyle name="Normal 6 2 3 6 2 4" xfId="38456"/>
    <cellStyle name="Normal 6 2 3 6 3" xfId="38457"/>
    <cellStyle name="Normal 6 2 3 6 4" xfId="38458"/>
    <cellStyle name="Normal 6 2 3 7" xfId="38459"/>
    <cellStyle name="Normal 6 2 3 7 2" xfId="38460"/>
    <cellStyle name="Normal 6 2 3 7 2 2" xfId="38461"/>
    <cellStyle name="Normal 6 2 3 7 2 2 2" xfId="38462"/>
    <cellStyle name="Normal 6 2 3 7 2 3" xfId="38463"/>
    <cellStyle name="Normal 6 2 3 7 2 4" xfId="38464"/>
    <cellStyle name="Normal 6 2 3 7 3" xfId="38465"/>
    <cellStyle name="Normal 6 2 3 7 4" xfId="38466"/>
    <cellStyle name="Normal 6 2 3 8" xfId="38467"/>
    <cellStyle name="Normal 6 2 3 8 2" xfId="38468"/>
    <cellStyle name="Normal 6 2 3 8 2 2" xfId="38469"/>
    <cellStyle name="Normal 6 2 3 8 3" xfId="38470"/>
    <cellStyle name="Normal 6 2 3 8 4" xfId="38471"/>
    <cellStyle name="Normal 6 2 3 8 5" xfId="38472"/>
    <cellStyle name="Normal 6 2 3 9" xfId="38473"/>
    <cellStyle name="Normal 6 2 3 9 2" xfId="38474"/>
    <cellStyle name="Normal 6 2 3 9 2 2" xfId="38475"/>
    <cellStyle name="Normal 6 2 3 9 3" xfId="38476"/>
    <cellStyle name="Normal 6 2 3 9 4" xfId="38477"/>
    <cellStyle name="Normal 6 2 4" xfId="38478"/>
    <cellStyle name="Normal 6 2 4 2" xfId="38479"/>
    <cellStyle name="Normal 6 2 4 2 2" xfId="38480"/>
    <cellStyle name="Normal 6 2 4 3" xfId="38481"/>
    <cellStyle name="Normal 6 2 4 3 2" xfId="38482"/>
    <cellStyle name="Normal 6 2 4 3 2 2" xfId="38483"/>
    <cellStyle name="Normal 6 2 4 3 3" xfId="38484"/>
    <cellStyle name="Normal 6 2 4 3 4" xfId="38485"/>
    <cellStyle name="Normal 6 2 4 4" xfId="38486"/>
    <cellStyle name="Normal 6 2 4 5" xfId="38487"/>
    <cellStyle name="Normal 6 2 5" xfId="38488"/>
    <cellStyle name="Normal 6 2 5 2" xfId="38489"/>
    <cellStyle name="Normal 6 2 6" xfId="38490"/>
    <cellStyle name="Normal 6 2 6 2" xfId="38491"/>
    <cellStyle name="Normal 6 2 7" xfId="38492"/>
    <cellStyle name="Normal 6 2 7 2" xfId="38493"/>
    <cellStyle name="Normal 6 2 7 2 2" xfId="38494"/>
    <cellStyle name="Normal 6 2 7 3" xfId="38495"/>
    <cellStyle name="Normal 6 2 7 4" xfId="38496"/>
    <cellStyle name="Normal 6 2 8" xfId="38497"/>
    <cellStyle name="Normal 6 2 8 2" xfId="38498"/>
    <cellStyle name="Normal 6 2 8 2 2" xfId="38499"/>
    <cellStyle name="Normal 6 2 8 3" xfId="38500"/>
    <cellStyle name="Normal 6 2 8 4" xfId="38501"/>
    <cellStyle name="Normal 6 2 9" xfId="38502"/>
    <cellStyle name="Normal 6 3" xfId="38503"/>
    <cellStyle name="Normal 6 3 2" xfId="38504"/>
    <cellStyle name="Normal 6 3 2 2" xfId="38505"/>
    <cellStyle name="Normal 6 3 2 2 2" xfId="38506"/>
    <cellStyle name="Normal 6 3 2 2 2 2" xfId="38507"/>
    <cellStyle name="Normal 6 3 2 2 3" xfId="38508"/>
    <cellStyle name="Normal 6 3 2 2 4" xfId="38509"/>
    <cellStyle name="Normal 6 3 2 3" xfId="38510"/>
    <cellStyle name="Normal 6 3 3" xfId="38511"/>
    <cellStyle name="Normal 6 3 3 2" xfId="38512"/>
    <cellStyle name="Normal 6 3 3 2 2" xfId="38513"/>
    <cellStyle name="Normal 6 3 3 3" xfId="38514"/>
    <cellStyle name="Normal 6 3 3 4" xfId="38515"/>
    <cellStyle name="Normal 6 3 4" xfId="38516"/>
    <cellStyle name="Normal 6 3 5" xfId="38517"/>
    <cellStyle name="Normal 6 3 6" xfId="38518"/>
    <cellStyle name="Normal 6 31" xfId="38519"/>
    <cellStyle name="Normal 6 4" xfId="38520"/>
    <cellStyle name="Normal 6 4 10" xfId="38521"/>
    <cellStyle name="Normal 6 4 11" xfId="38522"/>
    <cellStyle name="Normal 6 4 11 2" xfId="38523"/>
    <cellStyle name="Normal 6 4 12" xfId="38524"/>
    <cellStyle name="Normal 6 4 13" xfId="38525"/>
    <cellStyle name="Normal 6 4 14" xfId="38526"/>
    <cellStyle name="Normal 6 4 15" xfId="38527"/>
    <cellStyle name="Normal 6 4 2" xfId="38528"/>
    <cellStyle name="Normal 6 4 2 2" xfId="38529"/>
    <cellStyle name="Normal 6 4 2 2 2" xfId="38530"/>
    <cellStyle name="Normal 6 4 2 2 2 2" xfId="38531"/>
    <cellStyle name="Normal 6 4 2 2 3" xfId="38532"/>
    <cellStyle name="Normal 6 4 2 2 3 2" xfId="38533"/>
    <cellStyle name="Normal 6 4 2 2 3 2 2" xfId="38534"/>
    <cellStyle name="Normal 6 4 2 2 3 3" xfId="38535"/>
    <cellStyle name="Normal 6 4 2 2 3 4" xfId="38536"/>
    <cellStyle name="Normal 6 4 2 2 4" xfId="38537"/>
    <cellStyle name="Normal 6 4 2 2 5" xfId="38538"/>
    <cellStyle name="Normal 6 4 2 3" xfId="38539"/>
    <cellStyle name="Normal 6 4 2 3 2" xfId="38540"/>
    <cellStyle name="Normal 6 4 2 4" xfId="38541"/>
    <cellStyle name="Normal 6 4 2 4 2" xfId="38542"/>
    <cellStyle name="Normal 6 4 2 4 2 2" xfId="38543"/>
    <cellStyle name="Normal 6 4 2 4 3" xfId="38544"/>
    <cellStyle name="Normal 6 4 2 4 4" xfId="38545"/>
    <cellStyle name="Normal 6 4 2 5" xfId="38546"/>
    <cellStyle name="Normal 6 4 2 6" xfId="38547"/>
    <cellStyle name="Normal 6 4 2 7" xfId="38548"/>
    <cellStyle name="Normal 6 4 3" xfId="38549"/>
    <cellStyle name="Normal 6 4 3 2" xfId="38550"/>
    <cellStyle name="Normal 6 4 3 2 2" xfId="38551"/>
    <cellStyle name="Normal 6 4 3 2 2 2" xfId="38552"/>
    <cellStyle name="Normal 6 4 3 2 3" xfId="38553"/>
    <cellStyle name="Normal 6 4 3 2 3 2" xfId="38554"/>
    <cellStyle name="Normal 6 4 3 2 3 2 2" xfId="38555"/>
    <cellStyle name="Normal 6 4 3 2 3 3" xfId="38556"/>
    <cellStyle name="Normal 6 4 3 2 3 4" xfId="38557"/>
    <cellStyle name="Normal 6 4 3 2 4" xfId="38558"/>
    <cellStyle name="Normal 6 4 3 2 5" xfId="38559"/>
    <cellStyle name="Normal 6 4 3 3" xfId="38560"/>
    <cellStyle name="Normal 6 4 3 3 2" xfId="38561"/>
    <cellStyle name="Normal 6 4 3 4" xfId="38562"/>
    <cellStyle name="Normal 6 4 3 4 2" xfId="38563"/>
    <cellStyle name="Normal 6 4 3 4 2 2" xfId="38564"/>
    <cellStyle name="Normal 6 4 3 4 3" xfId="38565"/>
    <cellStyle name="Normal 6 4 3 4 4" xfId="38566"/>
    <cellStyle name="Normal 6 4 3 5" xfId="38567"/>
    <cellStyle name="Normal 6 4 3 6" xfId="38568"/>
    <cellStyle name="Normal 6 4 4" xfId="38569"/>
    <cellStyle name="Normal 6 4 4 2" xfId="38570"/>
    <cellStyle name="Normal 6 4 4 2 2" xfId="38571"/>
    <cellStyle name="Normal 6 4 4 2 2 2" xfId="38572"/>
    <cellStyle name="Normal 6 4 4 2 2 2 2" xfId="38573"/>
    <cellStyle name="Normal 6 4 4 2 2 3" xfId="38574"/>
    <cellStyle name="Normal 6 4 4 2 2 4" xfId="38575"/>
    <cellStyle name="Normal 6 4 4 2 3" xfId="38576"/>
    <cellStyle name="Normal 6 4 4 2 4" xfId="38577"/>
    <cellStyle name="Normal 6 4 4 3" xfId="38578"/>
    <cellStyle name="Normal 6 4 4 3 2" xfId="38579"/>
    <cellStyle name="Normal 6 4 4 4" xfId="38580"/>
    <cellStyle name="Normal 6 4 4 4 2" xfId="38581"/>
    <cellStyle name="Normal 6 4 4 4 2 2" xfId="38582"/>
    <cellStyle name="Normal 6 4 4 4 3" xfId="38583"/>
    <cellStyle name="Normal 6 4 4 4 4" xfId="38584"/>
    <cellStyle name="Normal 6 4 4 5" xfId="38585"/>
    <cellStyle name="Normal 6 4 4 6" xfId="38586"/>
    <cellStyle name="Normal 6 4 5" xfId="38587"/>
    <cellStyle name="Normal 6 4 5 2" xfId="38588"/>
    <cellStyle name="Normal 6 4 5 2 2" xfId="38589"/>
    <cellStyle name="Normal 6 4 5 2 2 2" xfId="38590"/>
    <cellStyle name="Normal 6 4 5 2 2 2 2" xfId="38591"/>
    <cellStyle name="Normal 6 4 5 2 2 3" xfId="38592"/>
    <cellStyle name="Normal 6 4 5 2 2 4" xfId="38593"/>
    <cellStyle name="Normal 6 4 5 2 3" xfId="38594"/>
    <cellStyle name="Normal 6 4 5 2 4" xfId="38595"/>
    <cellStyle name="Normal 6 4 5 3" xfId="38596"/>
    <cellStyle name="Normal 6 4 5 3 2" xfId="38597"/>
    <cellStyle name="Normal 6 4 5 4" xfId="38598"/>
    <cellStyle name="Normal 6 4 5 4 2" xfId="38599"/>
    <cellStyle name="Normal 6 4 5 4 2 2" xfId="38600"/>
    <cellStyle name="Normal 6 4 5 4 3" xfId="38601"/>
    <cellStyle name="Normal 6 4 5 4 4" xfId="38602"/>
    <cellStyle name="Normal 6 4 5 5" xfId="38603"/>
    <cellStyle name="Normal 6 4 5 6" xfId="38604"/>
    <cellStyle name="Normal 6 4 6" xfId="38605"/>
    <cellStyle name="Normal 6 4 6 2" xfId="38606"/>
    <cellStyle name="Normal 6 4 6 2 2" xfId="38607"/>
    <cellStyle name="Normal 6 4 6 2 2 2" xfId="38608"/>
    <cellStyle name="Normal 6 4 6 2 3" xfId="38609"/>
    <cellStyle name="Normal 6 4 6 2 4" xfId="38610"/>
    <cellStyle name="Normal 6 4 6 3" xfId="38611"/>
    <cellStyle name="Normal 6 4 6 4" xfId="38612"/>
    <cellStyle name="Normal 6 4 7" xfId="38613"/>
    <cellStyle name="Normal 6 4 7 2" xfId="38614"/>
    <cellStyle name="Normal 6 4 7 2 2" xfId="38615"/>
    <cellStyle name="Normal 6 4 7 2 2 2" xfId="38616"/>
    <cellStyle name="Normal 6 4 7 2 3" xfId="38617"/>
    <cellStyle name="Normal 6 4 7 2 4" xfId="38618"/>
    <cellStyle name="Normal 6 4 7 3" xfId="38619"/>
    <cellStyle name="Normal 6 4 7 4" xfId="38620"/>
    <cellStyle name="Normal 6 4 8" xfId="38621"/>
    <cellStyle name="Normal 6 4 8 2" xfId="38622"/>
    <cellStyle name="Normal 6 4 8 2 2" xfId="38623"/>
    <cellStyle name="Normal 6 4 8 3" xfId="38624"/>
    <cellStyle name="Normal 6 4 8 4" xfId="38625"/>
    <cellStyle name="Normal 6 4 8 5" xfId="38626"/>
    <cellStyle name="Normal 6 4 9" xfId="38627"/>
    <cellStyle name="Normal 6 4 9 2" xfId="38628"/>
    <cellStyle name="Normal 6 4 9 2 2" xfId="38629"/>
    <cellStyle name="Normal 6 4 9 3" xfId="38630"/>
    <cellStyle name="Normal 6 4 9 4" xfId="38631"/>
    <cellStyle name="Normal 6 5" xfId="38632"/>
    <cellStyle name="Normal 6 5 2" xfId="38633"/>
    <cellStyle name="Normal 6 5 2 2" xfId="38634"/>
    <cellStyle name="Normal 6 5 2 2 2" xfId="38635"/>
    <cellStyle name="Normal 6 5 2 2 2 2" xfId="38636"/>
    <cellStyle name="Normal 6 5 2 2 3" xfId="38637"/>
    <cellStyle name="Normal 6 5 2 2 4" xfId="38638"/>
    <cellStyle name="Normal 6 5 2 3" xfId="38639"/>
    <cellStyle name="Normal 6 5 2 4" xfId="38640"/>
    <cellStyle name="Normal 6 5 3" xfId="38641"/>
    <cellStyle name="Normal 6 5 3 2" xfId="38642"/>
    <cellStyle name="Normal 6 5 3 2 2" xfId="38643"/>
    <cellStyle name="Normal 6 5 3 3" xfId="38644"/>
    <cellStyle name="Normal 6 5 3 4" xfId="38645"/>
    <cellStyle name="Normal 6 5 4" xfId="38646"/>
    <cellStyle name="Normal 6 5 5" xfId="38647"/>
    <cellStyle name="Normal 6 5 6" xfId="38648"/>
    <cellStyle name="Normal 6 6" xfId="38649"/>
    <cellStyle name="Normal 6 6 2" xfId="38650"/>
    <cellStyle name="Normal 6 6 2 2" xfId="38651"/>
    <cellStyle name="Normal 6 6 2 2 2" xfId="38652"/>
    <cellStyle name="Normal 6 6 2 3" xfId="38653"/>
    <cellStyle name="Normal 6 6 2 4" xfId="38654"/>
    <cellStyle name="Normal 6 6 2 5" xfId="38655"/>
    <cellStyle name="Normal 6 6 3" xfId="38656"/>
    <cellStyle name="Normal 6 6 3 2" xfId="38657"/>
    <cellStyle name="Normal 6 6 3 2 2" xfId="38658"/>
    <cellStyle name="Normal 6 6 3 3" xfId="38659"/>
    <cellStyle name="Normal 6 6 3 4" xfId="38660"/>
    <cellStyle name="Normal 6 6 4" xfId="38661"/>
    <cellStyle name="Normal 6 6 5" xfId="38662"/>
    <cellStyle name="Normal 6 7" xfId="38663"/>
    <cellStyle name="Normal 6 7 2" xfId="38664"/>
    <cellStyle name="Normal 6 7 2 2" xfId="38665"/>
    <cellStyle name="Normal 6 7 2 2 2" xfId="38666"/>
    <cellStyle name="Normal 6 7 2 3" xfId="38667"/>
    <cellStyle name="Normal 6 7 2 4" xfId="38668"/>
    <cellStyle name="Normal 6 7 3" xfId="38669"/>
    <cellStyle name="Normal 6 7 4" xfId="38670"/>
    <cellStyle name="Normal 6 8" xfId="38671"/>
    <cellStyle name="Normal 6 8 2" xfId="38672"/>
    <cellStyle name="Normal 6 8 2 2" xfId="38673"/>
    <cellStyle name="Normal 6 8 3" xfId="38674"/>
    <cellStyle name="Normal 6 8 4" xfId="38675"/>
    <cellStyle name="Normal 6 8 5" xfId="38676"/>
    <cellStyle name="Normal 6 9" xfId="38677"/>
    <cellStyle name="Normal 6 9 2" xfId="38678"/>
    <cellStyle name="Normal 6 9 2 2" xfId="38679"/>
    <cellStyle name="Normal 6 9 3" xfId="38680"/>
    <cellStyle name="Normal 6 9 4" xfId="38681"/>
    <cellStyle name="Normal 6 9 5" xfId="38682"/>
    <cellStyle name="Normal 60" xfId="38683"/>
    <cellStyle name="Normal 7" xfId="38684"/>
    <cellStyle name="Normal 7 10" xfId="38685"/>
    <cellStyle name="Normal 7 10 2" xfId="38686"/>
    <cellStyle name="Normal 7 10 2 2" xfId="38687"/>
    <cellStyle name="Normal 7 10 3" xfId="38688"/>
    <cellStyle name="Normal 7 10 4" xfId="38689"/>
    <cellStyle name="Normal 7 10 5" xfId="38690"/>
    <cellStyle name="Normal 7 11" xfId="38691"/>
    <cellStyle name="Normal 7 11 2" xfId="38692"/>
    <cellStyle name="Normal 7 11 2 2" xfId="38693"/>
    <cellStyle name="Normal 7 11 3" xfId="38694"/>
    <cellStyle name="Normal 7 11 4" xfId="38695"/>
    <cellStyle name="Normal 7 11 5" xfId="38696"/>
    <cellStyle name="Normal 7 12" xfId="38697"/>
    <cellStyle name="Normal 7 12 2" xfId="38698"/>
    <cellStyle name="Normal 7 12 2 2" xfId="38699"/>
    <cellStyle name="Normal 7 12 3" xfId="38700"/>
    <cellStyle name="Normal 7 12 4" xfId="38701"/>
    <cellStyle name="Normal 7 13" xfId="38702"/>
    <cellStyle name="Normal 7 14" xfId="38703"/>
    <cellStyle name="Normal 7 15" xfId="38704"/>
    <cellStyle name="Normal 7 16" xfId="38705"/>
    <cellStyle name="Normal 7 17" xfId="38706"/>
    <cellStyle name="Normal 7 18" xfId="38707"/>
    <cellStyle name="Normal 7 2" xfId="38708"/>
    <cellStyle name="Normal 7 2 2" xfId="38709"/>
    <cellStyle name="Normal 7 2 2 2" xfId="38710"/>
    <cellStyle name="Normal 7 2 2 2 2" xfId="38711"/>
    <cellStyle name="Normal 7 2 2 2 2 2" xfId="38712"/>
    <cellStyle name="Normal 7 2 2 2 3" xfId="38713"/>
    <cellStyle name="Normal 7 2 2 2 4" xfId="38714"/>
    <cellStyle name="Normal 7 2 2 3" xfId="38715"/>
    <cellStyle name="Normal 7 2 3" xfId="38716"/>
    <cellStyle name="Normal 7 2 3 2" xfId="38717"/>
    <cellStyle name="Normal 7 2 3 2 2" xfId="38718"/>
    <cellStyle name="Normal 7 2 3 3" xfId="38719"/>
    <cellStyle name="Normal 7 2 3 4" xfId="38720"/>
    <cellStyle name="Normal 7 2 4" xfId="38721"/>
    <cellStyle name="Normal 7 2 5" xfId="38722"/>
    <cellStyle name="Normal 7 2 6" xfId="38723"/>
    <cellStyle name="Normal 7 3" xfId="38724"/>
    <cellStyle name="Normal 7 3 10" xfId="38725"/>
    <cellStyle name="Normal 7 3 11" xfId="38726"/>
    <cellStyle name="Normal 7 3 11 2" xfId="38727"/>
    <cellStyle name="Normal 7 3 12" xfId="38728"/>
    <cellStyle name="Normal 7 3 13" xfId="38729"/>
    <cellStyle name="Normal 7 3 14" xfId="38730"/>
    <cellStyle name="Normal 7 3 15" xfId="38731"/>
    <cellStyle name="Normal 7 3 2" xfId="38732"/>
    <cellStyle name="Normal 7 3 2 2" xfId="38733"/>
    <cellStyle name="Normal 7 3 2 2 2" xfId="38734"/>
    <cellStyle name="Normal 7 3 2 2 2 2" xfId="38735"/>
    <cellStyle name="Normal 7 3 2 2 3" xfId="38736"/>
    <cellStyle name="Normal 7 3 2 2 3 2" xfId="38737"/>
    <cellStyle name="Normal 7 3 2 2 3 2 2" xfId="38738"/>
    <cellStyle name="Normal 7 3 2 2 3 3" xfId="38739"/>
    <cellStyle name="Normal 7 3 2 2 3 4" xfId="38740"/>
    <cellStyle name="Normal 7 3 2 2 4" xfId="38741"/>
    <cellStyle name="Normal 7 3 2 2 5" xfId="38742"/>
    <cellStyle name="Normal 7 3 2 3" xfId="38743"/>
    <cellStyle name="Normal 7 3 2 3 2" xfId="38744"/>
    <cellStyle name="Normal 7 3 2 4" xfId="38745"/>
    <cellStyle name="Normal 7 3 2 4 2" xfId="38746"/>
    <cellStyle name="Normal 7 3 2 4 2 2" xfId="38747"/>
    <cellStyle name="Normal 7 3 2 4 3" xfId="38748"/>
    <cellStyle name="Normal 7 3 2 4 4" xfId="38749"/>
    <cellStyle name="Normal 7 3 2 5" xfId="38750"/>
    <cellStyle name="Normal 7 3 2 6" xfId="38751"/>
    <cellStyle name="Normal 7 3 2 7" xfId="38752"/>
    <cellStyle name="Normal 7 3 3" xfId="38753"/>
    <cellStyle name="Normal 7 3 3 2" xfId="38754"/>
    <cellStyle name="Normal 7 3 3 2 2" xfId="38755"/>
    <cellStyle name="Normal 7 3 3 2 2 2" xfId="38756"/>
    <cellStyle name="Normal 7 3 3 2 3" xfId="38757"/>
    <cellStyle name="Normal 7 3 3 2 3 2" xfId="38758"/>
    <cellStyle name="Normal 7 3 3 2 3 2 2" xfId="38759"/>
    <cellStyle name="Normal 7 3 3 2 3 3" xfId="38760"/>
    <cellStyle name="Normal 7 3 3 2 3 4" xfId="38761"/>
    <cellStyle name="Normal 7 3 3 2 4" xfId="38762"/>
    <cellStyle name="Normal 7 3 3 2 5" xfId="38763"/>
    <cellStyle name="Normal 7 3 3 3" xfId="38764"/>
    <cellStyle name="Normal 7 3 3 3 2" xfId="38765"/>
    <cellStyle name="Normal 7 3 3 4" xfId="38766"/>
    <cellStyle name="Normal 7 3 3 4 2" xfId="38767"/>
    <cellStyle name="Normal 7 3 3 4 2 2" xfId="38768"/>
    <cellStyle name="Normal 7 3 3 4 3" xfId="38769"/>
    <cellStyle name="Normal 7 3 3 4 4" xfId="38770"/>
    <cellStyle name="Normal 7 3 3 5" xfId="38771"/>
    <cellStyle name="Normal 7 3 3 6" xfId="38772"/>
    <cellStyle name="Normal 7 3 4" xfId="38773"/>
    <cellStyle name="Normal 7 3 4 2" xfId="38774"/>
    <cellStyle name="Normal 7 3 4 2 2" xfId="38775"/>
    <cellStyle name="Normal 7 3 4 2 2 2" xfId="38776"/>
    <cellStyle name="Normal 7 3 4 2 2 2 2" xfId="38777"/>
    <cellStyle name="Normal 7 3 4 2 2 3" xfId="38778"/>
    <cellStyle name="Normal 7 3 4 2 2 4" xfId="38779"/>
    <cellStyle name="Normal 7 3 4 2 3" xfId="38780"/>
    <cellStyle name="Normal 7 3 4 2 4" xfId="38781"/>
    <cellStyle name="Normal 7 3 4 3" xfId="38782"/>
    <cellStyle name="Normal 7 3 4 3 2" xfId="38783"/>
    <cellStyle name="Normal 7 3 4 4" xfId="38784"/>
    <cellStyle name="Normal 7 3 4 4 2" xfId="38785"/>
    <cellStyle name="Normal 7 3 4 4 2 2" xfId="38786"/>
    <cellStyle name="Normal 7 3 4 4 3" xfId="38787"/>
    <cellStyle name="Normal 7 3 4 4 4" xfId="38788"/>
    <cellStyle name="Normal 7 3 4 5" xfId="38789"/>
    <cellStyle name="Normal 7 3 4 6" xfId="38790"/>
    <cellStyle name="Normal 7 3 5" xfId="38791"/>
    <cellStyle name="Normal 7 3 5 2" xfId="38792"/>
    <cellStyle name="Normal 7 3 5 2 2" xfId="38793"/>
    <cellStyle name="Normal 7 3 5 2 2 2" xfId="38794"/>
    <cellStyle name="Normal 7 3 5 2 2 2 2" xfId="38795"/>
    <cellStyle name="Normal 7 3 5 2 2 3" xfId="38796"/>
    <cellStyle name="Normal 7 3 5 2 2 4" xfId="38797"/>
    <cellStyle name="Normal 7 3 5 2 3" xfId="38798"/>
    <cellStyle name="Normal 7 3 5 2 4" xfId="38799"/>
    <cellStyle name="Normal 7 3 5 3" xfId="38800"/>
    <cellStyle name="Normal 7 3 5 3 2" xfId="38801"/>
    <cellStyle name="Normal 7 3 5 4" xfId="38802"/>
    <cellStyle name="Normal 7 3 5 4 2" xfId="38803"/>
    <cellStyle name="Normal 7 3 5 4 2 2" xfId="38804"/>
    <cellStyle name="Normal 7 3 5 4 3" xfId="38805"/>
    <cellStyle name="Normal 7 3 5 4 4" xfId="38806"/>
    <cellStyle name="Normal 7 3 5 5" xfId="38807"/>
    <cellStyle name="Normal 7 3 5 6" xfId="38808"/>
    <cellStyle name="Normal 7 3 6" xfId="38809"/>
    <cellStyle name="Normal 7 3 6 2" xfId="38810"/>
    <cellStyle name="Normal 7 3 6 2 2" xfId="38811"/>
    <cellStyle name="Normal 7 3 6 2 2 2" xfId="38812"/>
    <cellStyle name="Normal 7 3 6 2 3" xfId="38813"/>
    <cellStyle name="Normal 7 3 6 2 4" xfId="38814"/>
    <cellStyle name="Normal 7 3 6 3" xfId="38815"/>
    <cellStyle name="Normal 7 3 6 4" xfId="38816"/>
    <cellStyle name="Normal 7 3 7" xfId="38817"/>
    <cellStyle name="Normal 7 3 7 2" xfId="38818"/>
    <cellStyle name="Normal 7 3 7 2 2" xfId="38819"/>
    <cellStyle name="Normal 7 3 7 2 2 2" xfId="38820"/>
    <cellStyle name="Normal 7 3 7 2 3" xfId="38821"/>
    <cellStyle name="Normal 7 3 7 2 4" xfId="38822"/>
    <cellStyle name="Normal 7 3 7 3" xfId="38823"/>
    <cellStyle name="Normal 7 3 7 4" xfId="38824"/>
    <cellStyle name="Normal 7 3 8" xfId="38825"/>
    <cellStyle name="Normal 7 3 8 2" xfId="38826"/>
    <cellStyle name="Normal 7 3 8 2 2" xfId="38827"/>
    <cellStyle name="Normal 7 3 8 3" xfId="38828"/>
    <cellStyle name="Normal 7 3 8 4" xfId="38829"/>
    <cellStyle name="Normal 7 3 8 5" xfId="38830"/>
    <cellStyle name="Normal 7 3 9" xfId="38831"/>
    <cellStyle name="Normal 7 3 9 2" xfId="38832"/>
    <cellStyle name="Normal 7 3 9 2 2" xfId="38833"/>
    <cellStyle name="Normal 7 3 9 3" xfId="38834"/>
    <cellStyle name="Normal 7 3 9 4" xfId="38835"/>
    <cellStyle name="Normal 7 4" xfId="38836"/>
    <cellStyle name="Normal 7 4 2" xfId="38837"/>
    <cellStyle name="Normal 7 4 2 2" xfId="38838"/>
    <cellStyle name="Normal 7 4 2 2 2" xfId="38839"/>
    <cellStyle name="Normal 7 4 2 2 2 2" xfId="38840"/>
    <cellStyle name="Normal 7 4 2 2 3" xfId="38841"/>
    <cellStyle name="Normal 7 4 2 2 4" xfId="38842"/>
    <cellStyle name="Normal 7 4 2 3" xfId="38843"/>
    <cellStyle name="Normal 7 4 2 4" xfId="38844"/>
    <cellStyle name="Normal 7 4 3" xfId="38845"/>
    <cellStyle name="Normal 7 4 3 2" xfId="38846"/>
    <cellStyle name="Normal 7 4 3 2 2" xfId="38847"/>
    <cellStyle name="Normal 7 4 3 3" xfId="38848"/>
    <cellStyle name="Normal 7 4 3 4" xfId="38849"/>
    <cellStyle name="Normal 7 4 4" xfId="38850"/>
    <cellStyle name="Normal 7 4 5" xfId="38851"/>
    <cellStyle name="Normal 7 4 6" xfId="38852"/>
    <cellStyle name="Normal 7 5" xfId="38853"/>
    <cellStyle name="Normal 7 5 2" xfId="38854"/>
    <cellStyle name="Normal 7 5 2 2" xfId="38855"/>
    <cellStyle name="Normal 7 5 2 2 2" xfId="38856"/>
    <cellStyle name="Normal 7 5 2 3" xfId="38857"/>
    <cellStyle name="Normal 7 5 2 4" xfId="38858"/>
    <cellStyle name="Normal 7 5 2 5" xfId="38859"/>
    <cellStyle name="Normal 7 5 3" xfId="38860"/>
    <cellStyle name="Normal 7 5 3 2" xfId="38861"/>
    <cellStyle name="Normal 7 5 3 2 2" xfId="38862"/>
    <cellStyle name="Normal 7 5 3 3" xfId="38863"/>
    <cellStyle name="Normal 7 5 3 4" xfId="38864"/>
    <cellStyle name="Normal 7 5 4" xfId="38865"/>
    <cellStyle name="Normal 7 5 5" xfId="38866"/>
    <cellStyle name="Normal 7 6" xfId="38867"/>
    <cellStyle name="Normal 7 6 2" xfId="38868"/>
    <cellStyle name="Normal 7 6 2 2" xfId="38869"/>
    <cellStyle name="Normal 7 6 2 2 2" xfId="38870"/>
    <cellStyle name="Normal 7 6 2 3" xfId="38871"/>
    <cellStyle name="Normal 7 6 2 4" xfId="38872"/>
    <cellStyle name="Normal 7 6 2 5" xfId="38873"/>
    <cellStyle name="Normal 7 6 3" xfId="38874"/>
    <cellStyle name="Normal 7 6 3 2" xfId="38875"/>
    <cellStyle name="Normal 7 6 3 2 2" xfId="38876"/>
    <cellStyle name="Normal 7 6 3 3" xfId="38877"/>
    <cellStyle name="Normal 7 6 3 4" xfId="38878"/>
    <cellStyle name="Normal 7 6 4" xfId="38879"/>
    <cellStyle name="Normal 7 6 5" xfId="38880"/>
    <cellStyle name="Normal 7 7" xfId="38881"/>
    <cellStyle name="Normal 7 7 2" xfId="38882"/>
    <cellStyle name="Normal 7 7 2 2" xfId="38883"/>
    <cellStyle name="Normal 7 7 3" xfId="38884"/>
    <cellStyle name="Normal 7 7 4" xfId="38885"/>
    <cellStyle name="Normal 7 7 5" xfId="38886"/>
    <cellStyle name="Normal 7 8" xfId="38887"/>
    <cellStyle name="Normal 7 8 2" xfId="38888"/>
    <cellStyle name="Normal 7 8 2 2" xfId="38889"/>
    <cellStyle name="Normal 7 8 3" xfId="38890"/>
    <cellStyle name="Normal 7 8 4" xfId="38891"/>
    <cellStyle name="Normal 7 8 5" xfId="38892"/>
    <cellStyle name="Normal 7 9" xfId="38893"/>
    <cellStyle name="Normal 7 9 2" xfId="38894"/>
    <cellStyle name="Normal 7 9 2 2" xfId="38895"/>
    <cellStyle name="Normal 7 9 3" xfId="38896"/>
    <cellStyle name="Normal 7 9 4" xfId="38897"/>
    <cellStyle name="Normal 7 9 5" xfId="38898"/>
    <cellStyle name="Normal 8" xfId="38899"/>
    <cellStyle name="Normal 8 10" xfId="38900"/>
    <cellStyle name="Normal 8 10 2" xfId="38901"/>
    <cellStyle name="Normal 8 10 2 2" xfId="38902"/>
    <cellStyle name="Normal 8 10 3" xfId="38903"/>
    <cellStyle name="Normal 8 10 4" xfId="38904"/>
    <cellStyle name="Normal 8 11" xfId="38905"/>
    <cellStyle name="Normal 8 12" xfId="38906"/>
    <cellStyle name="Normal 8 13" xfId="38907"/>
    <cellStyle name="Normal 8 14" xfId="38908"/>
    <cellStyle name="Normal 8 2" xfId="38909"/>
    <cellStyle name="Normal 8 2 2" xfId="38910"/>
    <cellStyle name="Normal 8 2 2 2" xfId="38911"/>
    <cellStyle name="Normal 8 2 2 2 2" xfId="38912"/>
    <cellStyle name="Normal 8 2 2 2 2 2" xfId="38913"/>
    <cellStyle name="Normal 8 2 2 2 3" xfId="38914"/>
    <cellStyle name="Normal 8 2 2 2 4" xfId="38915"/>
    <cellStyle name="Normal 8 2 2 3" xfId="38916"/>
    <cellStyle name="Normal 8 2 3" xfId="38917"/>
    <cellStyle name="Normal 8 2 3 2" xfId="38918"/>
    <cellStyle name="Normal 8 2 3 2 2" xfId="38919"/>
    <cellStyle name="Normal 8 2 3 3" xfId="38920"/>
    <cellStyle name="Normal 8 2 3 4" xfId="38921"/>
    <cellStyle name="Normal 8 2 4" xfId="38922"/>
    <cellStyle name="Normal 8 2 5" xfId="38923"/>
    <cellStyle name="Normal 8 2 6" xfId="38924"/>
    <cellStyle name="Normal 8 3" xfId="38925"/>
    <cellStyle name="Normal 8 3 10" xfId="38926"/>
    <cellStyle name="Normal 8 3 11" xfId="38927"/>
    <cellStyle name="Normal 8 3 11 2" xfId="38928"/>
    <cellStyle name="Normal 8 3 12" xfId="38929"/>
    <cellStyle name="Normal 8 3 13" xfId="38930"/>
    <cellStyle name="Normal 8 3 14" xfId="38931"/>
    <cellStyle name="Normal 8 3 15" xfId="38932"/>
    <cellStyle name="Normal 8 3 2" xfId="38933"/>
    <cellStyle name="Normal 8 3 2 2" xfId="38934"/>
    <cellStyle name="Normal 8 3 2 2 2" xfId="38935"/>
    <cellStyle name="Normal 8 3 2 2 2 2" xfId="38936"/>
    <cellStyle name="Normal 8 3 2 2 3" xfId="38937"/>
    <cellStyle name="Normal 8 3 2 2 3 2" xfId="38938"/>
    <cellStyle name="Normal 8 3 2 2 3 2 2" xfId="38939"/>
    <cellStyle name="Normal 8 3 2 2 3 3" xfId="38940"/>
    <cellStyle name="Normal 8 3 2 2 3 4" xfId="38941"/>
    <cellStyle name="Normal 8 3 2 2 4" xfId="38942"/>
    <cellStyle name="Normal 8 3 2 2 5" xfId="38943"/>
    <cellStyle name="Normal 8 3 2 3" xfId="38944"/>
    <cellStyle name="Normal 8 3 2 3 2" xfId="38945"/>
    <cellStyle name="Normal 8 3 2 4" xfId="38946"/>
    <cellStyle name="Normal 8 3 2 4 2" xfId="38947"/>
    <cellStyle name="Normal 8 3 2 4 2 2" xfId="38948"/>
    <cellStyle name="Normal 8 3 2 4 3" xfId="38949"/>
    <cellStyle name="Normal 8 3 2 4 4" xfId="38950"/>
    <cellStyle name="Normal 8 3 2 5" xfId="38951"/>
    <cellStyle name="Normal 8 3 2 6" xfId="38952"/>
    <cellStyle name="Normal 8 3 2 7" xfId="38953"/>
    <cellStyle name="Normal 8 3 3" xfId="38954"/>
    <cellStyle name="Normal 8 3 3 2" xfId="38955"/>
    <cellStyle name="Normal 8 3 3 2 2" xfId="38956"/>
    <cellStyle name="Normal 8 3 3 2 2 2" xfId="38957"/>
    <cellStyle name="Normal 8 3 3 2 3" xfId="38958"/>
    <cellStyle name="Normal 8 3 3 2 3 2" xfId="38959"/>
    <cellStyle name="Normal 8 3 3 2 3 2 2" xfId="38960"/>
    <cellStyle name="Normal 8 3 3 2 3 3" xfId="38961"/>
    <cellStyle name="Normal 8 3 3 2 3 4" xfId="38962"/>
    <cellStyle name="Normal 8 3 3 2 4" xfId="38963"/>
    <cellStyle name="Normal 8 3 3 2 5" xfId="38964"/>
    <cellStyle name="Normal 8 3 3 3" xfId="38965"/>
    <cellStyle name="Normal 8 3 3 3 2" xfId="38966"/>
    <cellStyle name="Normal 8 3 3 4" xfId="38967"/>
    <cellStyle name="Normal 8 3 3 4 2" xfId="38968"/>
    <cellStyle name="Normal 8 3 3 4 2 2" xfId="38969"/>
    <cellStyle name="Normal 8 3 3 4 3" xfId="38970"/>
    <cellStyle name="Normal 8 3 3 4 4" xfId="38971"/>
    <cellStyle name="Normal 8 3 3 5" xfId="38972"/>
    <cellStyle name="Normal 8 3 3 6" xfId="38973"/>
    <cellStyle name="Normal 8 3 4" xfId="38974"/>
    <cellStyle name="Normal 8 3 4 2" xfId="38975"/>
    <cellStyle name="Normal 8 3 4 2 2" xfId="38976"/>
    <cellStyle name="Normal 8 3 4 2 2 2" xfId="38977"/>
    <cellStyle name="Normal 8 3 4 2 2 2 2" xfId="38978"/>
    <cellStyle name="Normal 8 3 4 2 2 3" xfId="38979"/>
    <cellStyle name="Normal 8 3 4 2 2 4" xfId="38980"/>
    <cellStyle name="Normal 8 3 4 2 3" xfId="38981"/>
    <cellStyle name="Normal 8 3 4 2 4" xfId="38982"/>
    <cellStyle name="Normal 8 3 4 3" xfId="38983"/>
    <cellStyle name="Normal 8 3 4 3 2" xfId="38984"/>
    <cellStyle name="Normal 8 3 4 4" xfId="38985"/>
    <cellStyle name="Normal 8 3 4 4 2" xfId="38986"/>
    <cellStyle name="Normal 8 3 4 4 2 2" xfId="38987"/>
    <cellStyle name="Normal 8 3 4 4 3" xfId="38988"/>
    <cellStyle name="Normal 8 3 4 4 4" xfId="38989"/>
    <cellStyle name="Normal 8 3 4 5" xfId="38990"/>
    <cellStyle name="Normal 8 3 4 6" xfId="38991"/>
    <cellStyle name="Normal 8 3 5" xfId="38992"/>
    <cellStyle name="Normal 8 3 5 2" xfId="38993"/>
    <cellStyle name="Normal 8 3 5 2 2" xfId="38994"/>
    <cellStyle name="Normal 8 3 5 2 2 2" xfId="38995"/>
    <cellStyle name="Normal 8 3 5 2 2 2 2" xfId="38996"/>
    <cellStyle name="Normal 8 3 5 2 2 3" xfId="38997"/>
    <cellStyle name="Normal 8 3 5 2 2 4" xfId="38998"/>
    <cellStyle name="Normal 8 3 5 2 3" xfId="38999"/>
    <cellStyle name="Normal 8 3 5 2 4" xfId="39000"/>
    <cellStyle name="Normal 8 3 5 3" xfId="39001"/>
    <cellStyle name="Normal 8 3 5 3 2" xfId="39002"/>
    <cellStyle name="Normal 8 3 5 4" xfId="39003"/>
    <cellStyle name="Normal 8 3 5 4 2" xfId="39004"/>
    <cellStyle name="Normal 8 3 5 4 2 2" xfId="39005"/>
    <cellStyle name="Normal 8 3 5 4 3" xfId="39006"/>
    <cellStyle name="Normal 8 3 5 4 4" xfId="39007"/>
    <cellStyle name="Normal 8 3 5 5" xfId="39008"/>
    <cellStyle name="Normal 8 3 5 6" xfId="39009"/>
    <cellStyle name="Normal 8 3 6" xfId="39010"/>
    <cellStyle name="Normal 8 3 6 2" xfId="39011"/>
    <cellStyle name="Normal 8 3 6 2 2" xfId="39012"/>
    <cellStyle name="Normal 8 3 6 2 2 2" xfId="39013"/>
    <cellStyle name="Normal 8 3 6 2 3" xfId="39014"/>
    <cellStyle name="Normal 8 3 6 2 4" xfId="39015"/>
    <cellStyle name="Normal 8 3 6 3" xfId="39016"/>
    <cellStyle name="Normal 8 3 6 4" xfId="39017"/>
    <cellStyle name="Normal 8 3 7" xfId="39018"/>
    <cellStyle name="Normal 8 3 7 2" xfId="39019"/>
    <cellStyle name="Normal 8 3 7 2 2" xfId="39020"/>
    <cellStyle name="Normal 8 3 7 2 2 2" xfId="39021"/>
    <cellStyle name="Normal 8 3 7 2 3" xfId="39022"/>
    <cellStyle name="Normal 8 3 7 2 4" xfId="39023"/>
    <cellStyle name="Normal 8 3 7 3" xfId="39024"/>
    <cellStyle name="Normal 8 3 7 4" xfId="39025"/>
    <cellStyle name="Normal 8 3 8" xfId="39026"/>
    <cellStyle name="Normal 8 3 8 2" xfId="39027"/>
    <cellStyle name="Normal 8 3 8 2 2" xfId="39028"/>
    <cellStyle name="Normal 8 3 8 3" xfId="39029"/>
    <cellStyle name="Normal 8 3 8 4" xfId="39030"/>
    <cellStyle name="Normal 8 3 8 5" xfId="39031"/>
    <cellStyle name="Normal 8 3 9" xfId="39032"/>
    <cellStyle name="Normal 8 3 9 2" xfId="39033"/>
    <cellStyle name="Normal 8 3 9 2 2" xfId="39034"/>
    <cellStyle name="Normal 8 3 9 3" xfId="39035"/>
    <cellStyle name="Normal 8 3 9 4" xfId="39036"/>
    <cellStyle name="Normal 8 4" xfId="39037"/>
    <cellStyle name="Normal 8 4 2" xfId="39038"/>
    <cellStyle name="Normal 8 4 2 2" xfId="39039"/>
    <cellStyle name="Normal 8 4 3" xfId="39040"/>
    <cellStyle name="Normal 8 4 3 2" xfId="39041"/>
    <cellStyle name="Normal 8 4 3 2 2" xfId="39042"/>
    <cellStyle name="Normal 8 4 3 3" xfId="39043"/>
    <cellStyle name="Normal 8 4 3 4" xfId="39044"/>
    <cellStyle name="Normal 8 4 4" xfId="39045"/>
    <cellStyle name="Normal 8 4 4 2" xfId="39046"/>
    <cellStyle name="Normal 8 4 5" xfId="39047"/>
    <cellStyle name="Normal 8 4 6" xfId="39048"/>
    <cellStyle name="Normal 8 5" xfId="39049"/>
    <cellStyle name="Normal 8 5 2" xfId="39050"/>
    <cellStyle name="Normal 8 5 2 2" xfId="39051"/>
    <cellStyle name="Normal 8 5 2 2 2" xfId="39052"/>
    <cellStyle name="Normal 8 5 2 3" xfId="39053"/>
    <cellStyle name="Normal 8 5 2 4" xfId="39054"/>
    <cellStyle name="Normal 8 5 3" xfId="39055"/>
    <cellStyle name="Normal 8 5 4" xfId="39056"/>
    <cellStyle name="Normal 8 6" xfId="39057"/>
    <cellStyle name="Normal 8 6 2" xfId="39058"/>
    <cellStyle name="Normal 8 6 2 2" xfId="39059"/>
    <cellStyle name="Normal 8 6 2 2 2" xfId="39060"/>
    <cellStyle name="Normal 8 6 2 3" xfId="39061"/>
    <cellStyle name="Normal 8 6 2 4" xfId="39062"/>
    <cellStyle name="Normal 8 6 3" xfId="39063"/>
    <cellStyle name="Normal 8 6 4" xfId="39064"/>
    <cellStyle name="Normal 8 7" xfId="39065"/>
    <cellStyle name="Normal 8 7 2" xfId="39066"/>
    <cellStyle name="Normal 8 7 2 2" xfId="39067"/>
    <cellStyle name="Normal 8 7 3" xfId="39068"/>
    <cellStyle name="Normal 8 7 4" xfId="39069"/>
    <cellStyle name="Normal 8 7 5" xfId="39070"/>
    <cellStyle name="Normal 8 8" xfId="39071"/>
    <cellStyle name="Normal 8 8 2" xfId="39072"/>
    <cellStyle name="Normal 8 8 2 2" xfId="39073"/>
    <cellStyle name="Normal 8 8 3" xfId="39074"/>
    <cellStyle name="Normal 8 8 4" xfId="39075"/>
    <cellStyle name="Normal 8 8 5" xfId="39076"/>
    <cellStyle name="Normal 8 9" xfId="39077"/>
    <cellStyle name="Normal 8 9 2" xfId="39078"/>
    <cellStyle name="Normal 8 9 2 2" xfId="39079"/>
    <cellStyle name="Normal 8 9 3" xfId="39080"/>
    <cellStyle name="Normal 8 9 4" xfId="39081"/>
    <cellStyle name="Normal 8 9 5" xfId="39082"/>
    <cellStyle name="Normal 9" xfId="39083"/>
    <cellStyle name="Normal 9 10" xfId="39084"/>
    <cellStyle name="Normal 9 10 2" xfId="39085"/>
    <cellStyle name="Normal 9 10 2 2" xfId="39086"/>
    <cellStyle name="Normal 9 10 3" xfId="39087"/>
    <cellStyle name="Normal 9 10 4" xfId="39088"/>
    <cellStyle name="Normal 9 11" xfId="39089"/>
    <cellStyle name="Normal 9 12" xfId="39090"/>
    <cellStyle name="Normal 9 13" xfId="39091"/>
    <cellStyle name="Normal 9 14" xfId="39092"/>
    <cellStyle name="Normal 9 15" xfId="39093"/>
    <cellStyle name="Normal 9 2" xfId="39094"/>
    <cellStyle name="Normal 9 2 2" xfId="39095"/>
    <cellStyle name="Normal 9 2 2 2" xfId="39096"/>
    <cellStyle name="Normal 9 2 2 2 2" xfId="39097"/>
    <cellStyle name="Normal 9 2 2 3" xfId="39098"/>
    <cellStyle name="Normal 9 2 2 3 2" xfId="39099"/>
    <cellStyle name="Normal 9 2 2 3 2 2" xfId="39100"/>
    <cellStyle name="Normal 9 2 2 3 3" xfId="39101"/>
    <cellStyle name="Normal 9 2 2 3 4" xfId="39102"/>
    <cellStyle name="Normal 9 2 2 4" xfId="39103"/>
    <cellStyle name="Normal 9 2 2 5" xfId="39104"/>
    <cellStyle name="Normal 9 2 3" xfId="39105"/>
    <cellStyle name="Normal 9 2 3 2" xfId="39106"/>
    <cellStyle name="Normal 9 2 3 2 2" xfId="39107"/>
    <cellStyle name="Normal 9 2 3 2 2 2" xfId="39108"/>
    <cellStyle name="Normal 9 2 3 2 3" xfId="39109"/>
    <cellStyle name="Normal 9 2 3 2 4" xfId="39110"/>
    <cellStyle name="Normal 9 2 3 3" xfId="39111"/>
    <cellStyle name="Normal 9 2 4" xfId="39112"/>
    <cellStyle name="Normal 9 2 4 2" xfId="39113"/>
    <cellStyle name="Normal 9 2 4 2 2" xfId="39114"/>
    <cellStyle name="Normal 9 2 4 3" xfId="39115"/>
    <cellStyle name="Normal 9 2 4 4" xfId="39116"/>
    <cellStyle name="Normal 9 2 5" xfId="39117"/>
    <cellStyle name="Normal 9 2 6" xfId="39118"/>
    <cellStyle name="Normal 9 2 7" xfId="39119"/>
    <cellStyle name="Normal 9 3" xfId="39120"/>
    <cellStyle name="Normal 9 3 2" xfId="39121"/>
    <cellStyle name="Normal 9 3 2 2" xfId="39122"/>
    <cellStyle name="Normal 9 3 2 2 2" xfId="39123"/>
    <cellStyle name="Normal 9 3 2 3" xfId="39124"/>
    <cellStyle name="Normal 9 3 2 3 2" xfId="39125"/>
    <cellStyle name="Normal 9 3 2 3 2 2" xfId="39126"/>
    <cellStyle name="Normal 9 3 2 3 3" xfId="39127"/>
    <cellStyle name="Normal 9 3 2 3 4" xfId="39128"/>
    <cellStyle name="Normal 9 3 2 4" xfId="39129"/>
    <cellStyle name="Normal 9 3 2 5" xfId="39130"/>
    <cellStyle name="Normal 9 3 3" xfId="39131"/>
    <cellStyle name="Normal 9 3 3 2" xfId="39132"/>
    <cellStyle name="Normal 9 3 4" xfId="39133"/>
    <cellStyle name="Normal 9 3 4 2" xfId="39134"/>
    <cellStyle name="Normal 9 3 4 2 2" xfId="39135"/>
    <cellStyle name="Normal 9 3 4 3" xfId="39136"/>
    <cellStyle name="Normal 9 3 4 4" xfId="39137"/>
    <cellStyle name="Normal 9 3 5" xfId="39138"/>
    <cellStyle name="Normal 9 3 6" xfId="39139"/>
    <cellStyle name="Normal 9 3 7" xfId="39140"/>
    <cellStyle name="Normal 9 4" xfId="39141"/>
    <cellStyle name="Normal 9 4 2" xfId="39142"/>
    <cellStyle name="Normal 9 4 2 2" xfId="39143"/>
    <cellStyle name="Normal 9 4 3" xfId="39144"/>
    <cellStyle name="Normal 9 4 3 2" xfId="39145"/>
    <cellStyle name="Normal 9 4 3 2 2" xfId="39146"/>
    <cellStyle name="Normal 9 4 3 3" xfId="39147"/>
    <cellStyle name="Normal 9 4 3 4" xfId="39148"/>
    <cellStyle name="Normal 9 4 4" xfId="39149"/>
    <cellStyle name="Normal 9 4 5" xfId="39150"/>
    <cellStyle name="Normal 9 4 6" xfId="39151"/>
    <cellStyle name="Normal 9 5" xfId="39152"/>
    <cellStyle name="Normal 9 5 10" xfId="39153"/>
    <cellStyle name="Normal 9 5 11" xfId="39154"/>
    <cellStyle name="Normal 9 5 11 2" xfId="39155"/>
    <cellStyle name="Normal 9 5 12" xfId="39156"/>
    <cellStyle name="Normal 9 5 13" xfId="39157"/>
    <cellStyle name="Normal 9 5 14" xfId="39158"/>
    <cellStyle name="Normal 9 5 15" xfId="39159"/>
    <cellStyle name="Normal 9 5 2" xfId="39160"/>
    <cellStyle name="Normal 9 5 2 2" xfId="39161"/>
    <cellStyle name="Normal 9 5 2 2 2" xfId="39162"/>
    <cellStyle name="Normal 9 5 2 2 2 2" xfId="39163"/>
    <cellStyle name="Normal 9 5 2 2 3" xfId="39164"/>
    <cellStyle name="Normal 9 5 2 2 3 2" xfId="39165"/>
    <cellStyle name="Normal 9 5 2 2 3 2 2" xfId="39166"/>
    <cellStyle name="Normal 9 5 2 2 3 3" xfId="39167"/>
    <cellStyle name="Normal 9 5 2 2 3 4" xfId="39168"/>
    <cellStyle name="Normal 9 5 2 2 4" xfId="39169"/>
    <cellStyle name="Normal 9 5 2 2 5" xfId="39170"/>
    <cellStyle name="Normal 9 5 2 3" xfId="39171"/>
    <cellStyle name="Normal 9 5 2 3 2" xfId="39172"/>
    <cellStyle name="Normal 9 5 2 4" xfId="39173"/>
    <cellStyle name="Normal 9 5 2 4 2" xfId="39174"/>
    <cellStyle name="Normal 9 5 2 4 2 2" xfId="39175"/>
    <cellStyle name="Normal 9 5 2 4 3" xfId="39176"/>
    <cellStyle name="Normal 9 5 2 4 4" xfId="39177"/>
    <cellStyle name="Normal 9 5 2 5" xfId="39178"/>
    <cellStyle name="Normal 9 5 2 6" xfId="39179"/>
    <cellStyle name="Normal 9 5 3" xfId="39180"/>
    <cellStyle name="Normal 9 5 3 2" xfId="39181"/>
    <cellStyle name="Normal 9 5 3 2 2" xfId="39182"/>
    <cellStyle name="Normal 9 5 3 2 2 2" xfId="39183"/>
    <cellStyle name="Normal 9 5 3 2 3" xfId="39184"/>
    <cellStyle name="Normal 9 5 3 2 3 2" xfId="39185"/>
    <cellStyle name="Normal 9 5 3 2 3 2 2" xfId="39186"/>
    <cellStyle name="Normal 9 5 3 2 3 3" xfId="39187"/>
    <cellStyle name="Normal 9 5 3 2 3 4" xfId="39188"/>
    <cellStyle name="Normal 9 5 3 2 4" xfId="39189"/>
    <cellStyle name="Normal 9 5 3 2 5" xfId="39190"/>
    <cellStyle name="Normal 9 5 3 3" xfId="39191"/>
    <cellStyle name="Normal 9 5 3 3 2" xfId="39192"/>
    <cellStyle name="Normal 9 5 3 4" xfId="39193"/>
    <cellStyle name="Normal 9 5 3 4 2" xfId="39194"/>
    <cellStyle name="Normal 9 5 3 4 2 2" xfId="39195"/>
    <cellStyle name="Normal 9 5 3 4 3" xfId="39196"/>
    <cellStyle name="Normal 9 5 3 4 4" xfId="39197"/>
    <cellStyle name="Normal 9 5 3 5" xfId="39198"/>
    <cellStyle name="Normal 9 5 3 6" xfId="39199"/>
    <cellStyle name="Normal 9 5 4" xfId="39200"/>
    <cellStyle name="Normal 9 5 4 2" xfId="39201"/>
    <cellStyle name="Normal 9 5 4 2 2" xfId="39202"/>
    <cellStyle name="Normal 9 5 4 2 2 2" xfId="39203"/>
    <cellStyle name="Normal 9 5 4 2 2 2 2" xfId="39204"/>
    <cellStyle name="Normal 9 5 4 2 2 3" xfId="39205"/>
    <cellStyle name="Normal 9 5 4 2 2 4" xfId="39206"/>
    <cellStyle name="Normal 9 5 4 2 3" xfId="39207"/>
    <cellStyle name="Normal 9 5 4 2 4" xfId="39208"/>
    <cellStyle name="Normal 9 5 4 3" xfId="39209"/>
    <cellStyle name="Normal 9 5 4 3 2" xfId="39210"/>
    <cellStyle name="Normal 9 5 4 4" xfId="39211"/>
    <cellStyle name="Normal 9 5 4 4 2" xfId="39212"/>
    <cellStyle name="Normal 9 5 4 4 2 2" xfId="39213"/>
    <cellStyle name="Normal 9 5 4 4 3" xfId="39214"/>
    <cellStyle name="Normal 9 5 4 4 4" xfId="39215"/>
    <cellStyle name="Normal 9 5 4 5" xfId="39216"/>
    <cellStyle name="Normal 9 5 4 6" xfId="39217"/>
    <cellStyle name="Normal 9 5 5" xfId="39218"/>
    <cellStyle name="Normal 9 5 5 2" xfId="39219"/>
    <cellStyle name="Normal 9 5 5 2 2" xfId="39220"/>
    <cellStyle name="Normal 9 5 5 2 2 2" xfId="39221"/>
    <cellStyle name="Normal 9 5 5 2 2 2 2" xfId="39222"/>
    <cellStyle name="Normal 9 5 5 2 2 3" xfId="39223"/>
    <cellStyle name="Normal 9 5 5 2 2 4" xfId="39224"/>
    <cellStyle name="Normal 9 5 5 2 3" xfId="39225"/>
    <cellStyle name="Normal 9 5 5 2 4" xfId="39226"/>
    <cellStyle name="Normal 9 5 5 3" xfId="39227"/>
    <cellStyle name="Normal 9 5 5 3 2" xfId="39228"/>
    <cellStyle name="Normal 9 5 5 4" xfId="39229"/>
    <cellStyle name="Normal 9 5 5 4 2" xfId="39230"/>
    <cellStyle name="Normal 9 5 5 4 2 2" xfId="39231"/>
    <cellStyle name="Normal 9 5 5 4 3" xfId="39232"/>
    <cellStyle name="Normal 9 5 5 4 4" xfId="39233"/>
    <cellStyle name="Normal 9 5 5 5" xfId="39234"/>
    <cellStyle name="Normal 9 5 5 6" xfId="39235"/>
    <cellStyle name="Normal 9 5 6" xfId="39236"/>
    <cellStyle name="Normal 9 5 6 2" xfId="39237"/>
    <cellStyle name="Normal 9 5 6 2 2" xfId="39238"/>
    <cellStyle name="Normal 9 5 6 2 2 2" xfId="39239"/>
    <cellStyle name="Normal 9 5 6 2 3" xfId="39240"/>
    <cellStyle name="Normal 9 5 6 2 4" xfId="39241"/>
    <cellStyle name="Normal 9 5 6 3" xfId="39242"/>
    <cellStyle name="Normal 9 5 6 4" xfId="39243"/>
    <cellStyle name="Normal 9 5 7" xfId="39244"/>
    <cellStyle name="Normal 9 5 7 2" xfId="39245"/>
    <cellStyle name="Normal 9 5 7 2 2" xfId="39246"/>
    <cellStyle name="Normal 9 5 7 2 2 2" xfId="39247"/>
    <cellStyle name="Normal 9 5 7 2 3" xfId="39248"/>
    <cellStyle name="Normal 9 5 7 2 4" xfId="39249"/>
    <cellStyle name="Normal 9 5 7 3" xfId="39250"/>
    <cellStyle name="Normal 9 5 7 4" xfId="39251"/>
    <cellStyle name="Normal 9 5 8" xfId="39252"/>
    <cellStyle name="Normal 9 5 8 2" xfId="39253"/>
    <cellStyle name="Normal 9 5 8 2 2" xfId="39254"/>
    <cellStyle name="Normal 9 5 8 3" xfId="39255"/>
    <cellStyle name="Normal 9 5 8 4" xfId="39256"/>
    <cellStyle name="Normal 9 5 8 5" xfId="39257"/>
    <cellStyle name="Normal 9 5 9" xfId="39258"/>
    <cellStyle name="Normal 9 5 9 2" xfId="39259"/>
    <cellStyle name="Normal 9 5 9 2 2" xfId="39260"/>
    <cellStyle name="Normal 9 5 9 3" xfId="39261"/>
    <cellStyle name="Normal 9 5 9 4" xfId="39262"/>
    <cellStyle name="Normal 9 6" xfId="39263"/>
    <cellStyle name="Normal 9 6 2" xfId="39264"/>
    <cellStyle name="Normal 9 6 2 2" xfId="39265"/>
    <cellStyle name="Normal 9 6 3" xfId="39266"/>
    <cellStyle name="Normal 9 6 3 2" xfId="39267"/>
    <cellStyle name="Normal 9 6 3 2 2" xfId="39268"/>
    <cellStyle name="Normal 9 6 3 3" xfId="39269"/>
    <cellStyle name="Normal 9 6 3 4" xfId="39270"/>
    <cellStyle name="Normal 9 6 4" xfId="39271"/>
    <cellStyle name="Normal 9 6 5" xfId="39272"/>
    <cellStyle name="Normal 9 6 6" xfId="39273"/>
    <cellStyle name="Normal 9 7" xfId="39274"/>
    <cellStyle name="Normal 9 7 2" xfId="39275"/>
    <cellStyle name="Normal 9 7 2 2" xfId="39276"/>
    <cellStyle name="Normal 9 7 2 2 2" xfId="39277"/>
    <cellStyle name="Normal 9 7 2 3" xfId="39278"/>
    <cellStyle name="Normal 9 7 2 4" xfId="39279"/>
    <cellStyle name="Normal 9 7 3" xfId="39280"/>
    <cellStyle name="Normal 9 7 4" xfId="39281"/>
    <cellStyle name="Normal 9 8" xfId="39282"/>
    <cellStyle name="Normal 9 8 2" xfId="39283"/>
    <cellStyle name="Normal 9 9" xfId="39284"/>
    <cellStyle name="Normal 9 9 2" xfId="39285"/>
    <cellStyle name="Normal 9 9 2 2" xfId="39286"/>
    <cellStyle name="Normal 9 9 3" xfId="39287"/>
    <cellStyle name="Normal 9 9 4" xfId="39288"/>
    <cellStyle name="Normal(0)" xfId="39289"/>
    <cellStyle name="Normal_Adjustment Template" xfId="40637"/>
    <cellStyle name="Normal_Copy of File50007" xfId="40635"/>
    <cellStyle name="Normal_Memberships and Subscriptions OR,ID Dec07" xfId="3"/>
    <cellStyle name="Normal_Remove Idaho Tax Payment Surcharge" xfId="40636"/>
    <cellStyle name="Note 10" xfId="39290"/>
    <cellStyle name="Note 10 2" xfId="39291"/>
    <cellStyle name="Note 11" xfId="39292"/>
    <cellStyle name="Note 11 2" xfId="39293"/>
    <cellStyle name="Note 11 2 2" xfId="39294"/>
    <cellStyle name="Note 11 3" xfId="39295"/>
    <cellStyle name="Note 11 4" xfId="39296"/>
    <cellStyle name="Note 11 5" xfId="39297"/>
    <cellStyle name="Note 12" xfId="39298"/>
    <cellStyle name="Note 12 2" xfId="39299"/>
    <cellStyle name="Note 12 2 2" xfId="39300"/>
    <cellStyle name="Note 12 3" xfId="39301"/>
    <cellStyle name="Note 12 4" xfId="39302"/>
    <cellStyle name="Note 13" xfId="39303"/>
    <cellStyle name="Note 13 2" xfId="39304"/>
    <cellStyle name="Note 13 2 2" xfId="39305"/>
    <cellStyle name="Note 13 3" xfId="39306"/>
    <cellStyle name="Note 13 4" xfId="39307"/>
    <cellStyle name="Note 14" xfId="39308"/>
    <cellStyle name="Note 15" xfId="39309"/>
    <cellStyle name="Note 16" xfId="39310"/>
    <cellStyle name="Note 17" xfId="39311"/>
    <cellStyle name="Note 2" xfId="39312"/>
    <cellStyle name="Note 2 2" xfId="39313"/>
    <cellStyle name="Note 2 2 2" xfId="39314"/>
    <cellStyle name="Note 2 3" xfId="39315"/>
    <cellStyle name="Note 2 4" xfId="39316"/>
    <cellStyle name="Note 2 5" xfId="39317"/>
    <cellStyle name="Note 3" xfId="39318"/>
    <cellStyle name="Note 3 2" xfId="39319"/>
    <cellStyle name="Note 3 2 2" xfId="39320"/>
    <cellStyle name="Note 3 2 2 2" xfId="39321"/>
    <cellStyle name="Note 3 2 3" xfId="39322"/>
    <cellStyle name="Note 3 2 3 2" xfId="39323"/>
    <cellStyle name="Note 3 2 3 2 2" xfId="39324"/>
    <cellStyle name="Note 3 2 3 3" xfId="39325"/>
    <cellStyle name="Note 3 2 3 4" xfId="39326"/>
    <cellStyle name="Note 3 2 4" xfId="39327"/>
    <cellStyle name="Note 3 2 5" xfId="39328"/>
    <cellStyle name="Note 3 2 6" xfId="39329"/>
    <cellStyle name="Note 3 3" xfId="39330"/>
    <cellStyle name="Note 3 3 2" xfId="39331"/>
    <cellStyle name="Note 3 4" xfId="39332"/>
    <cellStyle name="Note 3 4 2" xfId="39333"/>
    <cellStyle name="Note 3 4 2 2" xfId="39334"/>
    <cellStyle name="Note 3 4 3" xfId="39335"/>
    <cellStyle name="Note 3 4 4" xfId="39336"/>
    <cellStyle name="Note 3 5" xfId="39337"/>
    <cellStyle name="Note 3 6" xfId="39338"/>
    <cellStyle name="Note 3 7" xfId="39339"/>
    <cellStyle name="Note 4" xfId="39340"/>
    <cellStyle name="Note 4 2" xfId="39341"/>
    <cellStyle name="Note 4 2 2" xfId="39342"/>
    <cellStyle name="Note 4 2 2 2" xfId="39343"/>
    <cellStyle name="Note 4 2 3" xfId="39344"/>
    <cellStyle name="Note 4 2 3 2" xfId="39345"/>
    <cellStyle name="Note 4 2 3 2 2" xfId="39346"/>
    <cellStyle name="Note 4 2 3 3" xfId="39347"/>
    <cellStyle name="Note 4 2 3 4" xfId="39348"/>
    <cellStyle name="Note 4 2 4" xfId="39349"/>
    <cellStyle name="Note 4 2 5" xfId="39350"/>
    <cellStyle name="Note 4 3" xfId="39351"/>
    <cellStyle name="Note 4 3 2" xfId="39352"/>
    <cellStyle name="Note 4 4" xfId="39353"/>
    <cellStyle name="Note 4 4 2" xfId="39354"/>
    <cellStyle name="Note 4 4 2 2" xfId="39355"/>
    <cellStyle name="Note 4 4 3" xfId="39356"/>
    <cellStyle name="Note 4 4 4" xfId="39357"/>
    <cellStyle name="Note 4 5" xfId="39358"/>
    <cellStyle name="Note 4 6" xfId="39359"/>
    <cellStyle name="Note 4 7" xfId="39360"/>
    <cellStyle name="Note 5" xfId="39361"/>
    <cellStyle name="Note 5 2" xfId="39362"/>
    <cellStyle name="Note 5 2 2" xfId="39363"/>
    <cellStyle name="Note 5 2 2 2" xfId="39364"/>
    <cellStyle name="Note 5 2 2 2 2" xfId="39365"/>
    <cellStyle name="Note 5 2 2 3" xfId="39366"/>
    <cellStyle name="Note 5 2 2 4" xfId="39367"/>
    <cellStyle name="Note 5 2 3" xfId="39368"/>
    <cellStyle name="Note 5 2 4" xfId="39369"/>
    <cellStyle name="Note 5 3" xfId="39370"/>
    <cellStyle name="Note 5 3 2" xfId="39371"/>
    <cellStyle name="Note 5 4" xfId="39372"/>
    <cellStyle name="Note 5 4 2" xfId="39373"/>
    <cellStyle name="Note 5 4 2 2" xfId="39374"/>
    <cellStyle name="Note 5 4 3" xfId="39375"/>
    <cellStyle name="Note 5 4 4" xfId="39376"/>
    <cellStyle name="Note 5 5" xfId="39377"/>
    <cellStyle name="Note 5 6" xfId="39378"/>
    <cellStyle name="Note 6" xfId="39379"/>
    <cellStyle name="Note 6 2" xfId="39380"/>
    <cellStyle name="Note 6 2 2" xfId="39381"/>
    <cellStyle name="Note 6 2 2 2" xfId="39382"/>
    <cellStyle name="Note 6 2 2 2 2" xfId="39383"/>
    <cellStyle name="Note 6 2 2 3" xfId="39384"/>
    <cellStyle name="Note 6 2 2 4" xfId="39385"/>
    <cellStyle name="Note 6 2 3" xfId="39386"/>
    <cellStyle name="Note 6 2 4" xfId="39387"/>
    <cellStyle name="Note 6 3" xfId="39388"/>
    <cellStyle name="Note 6 3 2" xfId="39389"/>
    <cellStyle name="Note 6 4" xfId="39390"/>
    <cellStyle name="Note 6 4 2" xfId="39391"/>
    <cellStyle name="Note 6 4 2 2" xfId="39392"/>
    <cellStyle name="Note 6 4 3" xfId="39393"/>
    <cellStyle name="Note 6 4 4" xfId="39394"/>
    <cellStyle name="Note 6 5" xfId="39395"/>
    <cellStyle name="Note 6 6" xfId="39396"/>
    <cellStyle name="Note 7" xfId="39397"/>
    <cellStyle name="Note 7 2" xfId="39398"/>
    <cellStyle name="Note 7 2 2" xfId="39399"/>
    <cellStyle name="Note 7 3" xfId="39400"/>
    <cellStyle name="Note 7 4" xfId="39401"/>
    <cellStyle name="Note 8" xfId="39402"/>
    <cellStyle name="Note 8 2" xfId="39403"/>
    <cellStyle name="Note 8 2 2" xfId="39404"/>
    <cellStyle name="Note 8 3" xfId="39405"/>
    <cellStyle name="Note 8 3 2" xfId="39406"/>
    <cellStyle name="Note 8 3 2 2" xfId="39407"/>
    <cellStyle name="Note 8 3 3" xfId="39408"/>
    <cellStyle name="Note 8 3 4" xfId="39409"/>
    <cellStyle name="Note 8 4" xfId="39410"/>
    <cellStyle name="Note 8 5" xfId="39411"/>
    <cellStyle name="Note 9" xfId="39412"/>
    <cellStyle name="Note 9 2" xfId="39413"/>
    <cellStyle name="Note 9 2 2" xfId="39414"/>
    <cellStyle name="Note 9 2 2 2" xfId="39415"/>
    <cellStyle name="Note 9 2 3" xfId="39416"/>
    <cellStyle name="Note 9 2 4" xfId="39417"/>
    <cellStyle name="Note 9 3" xfId="39418"/>
    <cellStyle name="Note 9 4" xfId="39419"/>
    <cellStyle name="Number" xfId="39420"/>
    <cellStyle name="Number 10" xfId="39421"/>
    <cellStyle name="Number 11" xfId="39422"/>
    <cellStyle name="Number 12" xfId="39423"/>
    <cellStyle name="Number 13" xfId="39424"/>
    <cellStyle name="Number 14" xfId="39425"/>
    <cellStyle name="Number 2" xfId="39426"/>
    <cellStyle name="Number 3" xfId="39427"/>
    <cellStyle name="Number 4" xfId="39428"/>
    <cellStyle name="Number 5" xfId="39429"/>
    <cellStyle name="Number 6" xfId="39430"/>
    <cellStyle name="Number 7" xfId="39431"/>
    <cellStyle name="Number 8" xfId="39432"/>
    <cellStyle name="Number 9" xfId="39433"/>
    <cellStyle name="Output 2" xfId="39434"/>
    <cellStyle name="Output 2 2" xfId="39435"/>
    <cellStyle name="Output 2 3" xfId="39436"/>
    <cellStyle name="Output 2 4" xfId="39437"/>
    <cellStyle name="Output 2 5" xfId="39438"/>
    <cellStyle name="Output 3" xfId="39439"/>
    <cellStyle name="Output 3 2" xfId="39440"/>
    <cellStyle name="Output 3 3" xfId="39441"/>
    <cellStyle name="Output 4" xfId="39442"/>
    <cellStyle name="Output 4 2" xfId="39443"/>
    <cellStyle name="Output 4 3" xfId="39444"/>
    <cellStyle name="Output 5" xfId="39445"/>
    <cellStyle name="Output 6" xfId="39446"/>
    <cellStyle name="Output Amounts" xfId="39447"/>
    <cellStyle name="Output Line Items" xfId="39448"/>
    <cellStyle name="Password" xfId="39449"/>
    <cellStyle name="Percen - Style1" xfId="39450"/>
    <cellStyle name="Percen - Style2" xfId="39451"/>
    <cellStyle name="Percent" xfId="2" builtinId="5"/>
    <cellStyle name="Percent [2]" xfId="39452"/>
    <cellStyle name="Percent [2] 2" xfId="39453"/>
    <cellStyle name="Percent [2] 3" xfId="39454"/>
    <cellStyle name="Percent 10" xfId="39455"/>
    <cellStyle name="Percent 2" xfId="39456"/>
    <cellStyle name="Percent 2 10" xfId="39457"/>
    <cellStyle name="Percent 2 10 2" xfId="39458"/>
    <cellStyle name="Percent 2 10 2 2" xfId="39459"/>
    <cellStyle name="Percent 2 10 2 2 2" xfId="39460"/>
    <cellStyle name="Percent 2 10 2 3" xfId="39461"/>
    <cellStyle name="Percent 2 10 2 4" xfId="39462"/>
    <cellStyle name="Percent 2 10 3" xfId="39463"/>
    <cellStyle name="Percent 2 10 4" xfId="39464"/>
    <cellStyle name="Percent 2 11" xfId="39465"/>
    <cellStyle name="Percent 2 11 2" xfId="39466"/>
    <cellStyle name="Percent 2 11 2 2" xfId="39467"/>
    <cellStyle name="Percent 2 11 3" xfId="39468"/>
    <cellStyle name="Percent 2 11 4" xfId="39469"/>
    <cellStyle name="Percent 2 11 5" xfId="39470"/>
    <cellStyle name="Percent 2 12" xfId="39471"/>
    <cellStyle name="Percent 2 13" xfId="39472"/>
    <cellStyle name="Percent 2 13 2" xfId="39473"/>
    <cellStyle name="Percent 2 13 2 2" xfId="39474"/>
    <cellStyle name="Percent 2 13 3" xfId="39475"/>
    <cellStyle name="Percent 2 13 4" xfId="39476"/>
    <cellStyle name="Percent 2 14" xfId="39477"/>
    <cellStyle name="Percent 2 15" xfId="39478"/>
    <cellStyle name="Percent 2 15 2" xfId="39479"/>
    <cellStyle name="Percent 2 16" xfId="39480"/>
    <cellStyle name="Percent 2 17" xfId="39481"/>
    <cellStyle name="Percent 2 18" xfId="39482"/>
    <cellStyle name="Percent 2 2" xfId="39483"/>
    <cellStyle name="Percent 2 2 10" xfId="39484"/>
    <cellStyle name="Percent 2 2 10 2" xfId="39485"/>
    <cellStyle name="Percent 2 2 10 2 2" xfId="39486"/>
    <cellStyle name="Percent 2 2 10 3" xfId="39487"/>
    <cellStyle name="Percent 2 2 10 4" xfId="39488"/>
    <cellStyle name="Percent 2 2 11" xfId="39489"/>
    <cellStyle name="Percent 2 2 12" xfId="39490"/>
    <cellStyle name="Percent 2 2 12 2" xfId="39491"/>
    <cellStyle name="Percent 2 2 13" xfId="39492"/>
    <cellStyle name="Percent 2 2 14" xfId="39493"/>
    <cellStyle name="Percent 2 2 15" xfId="39494"/>
    <cellStyle name="Percent 2 2 16" xfId="39495"/>
    <cellStyle name="Percent 2 2 2" xfId="39496"/>
    <cellStyle name="Percent 2 2 2 2" xfId="39497"/>
    <cellStyle name="Percent 2 2 2 2 2" xfId="39498"/>
    <cellStyle name="Percent 2 2 2 2 2 2" xfId="39499"/>
    <cellStyle name="Percent 2 2 2 2 3" xfId="39500"/>
    <cellStyle name="Percent 2 2 2 2 3 2" xfId="39501"/>
    <cellStyle name="Percent 2 2 2 2 3 2 2" xfId="39502"/>
    <cellStyle name="Percent 2 2 2 2 3 3" xfId="39503"/>
    <cellStyle name="Percent 2 2 2 2 3 4" xfId="39504"/>
    <cellStyle name="Percent 2 2 2 2 4" xfId="39505"/>
    <cellStyle name="Percent 2 2 2 2 5" xfId="39506"/>
    <cellStyle name="Percent 2 2 2 3" xfId="39507"/>
    <cellStyle name="Percent 2 2 2 3 2" xfId="39508"/>
    <cellStyle name="Percent 2 2 2 4" xfId="39509"/>
    <cellStyle name="Percent 2 2 2 4 2" xfId="39510"/>
    <cellStyle name="Percent 2 2 2 5" xfId="39511"/>
    <cellStyle name="Percent 2 2 2 5 2" xfId="39512"/>
    <cellStyle name="Percent 2 2 2 5 2 2" xfId="39513"/>
    <cellStyle name="Percent 2 2 2 5 3" xfId="39514"/>
    <cellStyle name="Percent 2 2 2 5 4" xfId="39515"/>
    <cellStyle name="Percent 2 2 2 6" xfId="39516"/>
    <cellStyle name="Percent 2 2 2 6 2" xfId="39517"/>
    <cellStyle name="Percent 2 2 2 6 2 2" xfId="39518"/>
    <cellStyle name="Percent 2 2 2 6 3" xfId="39519"/>
    <cellStyle name="Percent 2 2 2 6 4" xfId="39520"/>
    <cellStyle name="Percent 2 2 2 7" xfId="39521"/>
    <cellStyle name="Percent 2 2 2 8" xfId="39522"/>
    <cellStyle name="Percent 2 2 2 9" xfId="39523"/>
    <cellStyle name="Percent 2 2 3" xfId="39524"/>
    <cellStyle name="Percent 2 2 3 2" xfId="39525"/>
    <cellStyle name="Percent 2 2 3 2 2" xfId="39526"/>
    <cellStyle name="Percent 2 2 3 2 2 2" xfId="39527"/>
    <cellStyle name="Percent 2 2 3 2 3" xfId="39528"/>
    <cellStyle name="Percent 2 2 3 2 3 2" xfId="39529"/>
    <cellStyle name="Percent 2 2 3 2 3 2 2" xfId="39530"/>
    <cellStyle name="Percent 2 2 3 2 3 3" xfId="39531"/>
    <cellStyle name="Percent 2 2 3 2 3 4" xfId="39532"/>
    <cellStyle name="Percent 2 2 3 2 4" xfId="39533"/>
    <cellStyle name="Percent 2 2 3 2 5" xfId="39534"/>
    <cellStyle name="Percent 2 2 3 3" xfId="39535"/>
    <cellStyle name="Percent 2 2 3 3 2" xfId="39536"/>
    <cellStyle name="Percent 2 2 3 4" xfId="39537"/>
    <cellStyle name="Percent 2 2 3 4 2" xfId="39538"/>
    <cellStyle name="Percent 2 2 3 4 2 2" xfId="39539"/>
    <cellStyle name="Percent 2 2 3 4 3" xfId="39540"/>
    <cellStyle name="Percent 2 2 3 4 4" xfId="39541"/>
    <cellStyle name="Percent 2 2 3 5" xfId="39542"/>
    <cellStyle name="Percent 2 2 3 6" xfId="39543"/>
    <cellStyle name="Percent 2 2 4" xfId="39544"/>
    <cellStyle name="Percent 2 2 4 2" xfId="39545"/>
    <cellStyle name="Percent 2 2 4 2 2" xfId="39546"/>
    <cellStyle name="Percent 2 2 4 2 2 2" xfId="39547"/>
    <cellStyle name="Percent 2 2 4 2 3" xfId="39548"/>
    <cellStyle name="Percent 2 2 4 2 3 2" xfId="39549"/>
    <cellStyle name="Percent 2 2 4 2 3 2 2" xfId="39550"/>
    <cellStyle name="Percent 2 2 4 2 3 3" xfId="39551"/>
    <cellStyle name="Percent 2 2 4 2 3 4" xfId="39552"/>
    <cellStyle name="Percent 2 2 4 2 4" xfId="39553"/>
    <cellStyle name="Percent 2 2 4 2 5" xfId="39554"/>
    <cellStyle name="Percent 2 2 4 3" xfId="39555"/>
    <cellStyle name="Percent 2 2 4 3 2" xfId="39556"/>
    <cellStyle name="Percent 2 2 4 4" xfId="39557"/>
    <cellStyle name="Percent 2 2 4 4 2" xfId="39558"/>
    <cellStyle name="Percent 2 2 4 4 2 2" xfId="39559"/>
    <cellStyle name="Percent 2 2 4 4 3" xfId="39560"/>
    <cellStyle name="Percent 2 2 4 4 4" xfId="39561"/>
    <cellStyle name="Percent 2 2 4 5" xfId="39562"/>
    <cellStyle name="Percent 2 2 4 6" xfId="39563"/>
    <cellStyle name="Percent 2 2 5" xfId="39564"/>
    <cellStyle name="Percent 2 2 5 2" xfId="39565"/>
    <cellStyle name="Percent 2 2 5 2 2" xfId="39566"/>
    <cellStyle name="Percent 2 2 5 2 2 2" xfId="39567"/>
    <cellStyle name="Percent 2 2 5 2 2 2 2" xfId="39568"/>
    <cellStyle name="Percent 2 2 5 2 2 3" xfId="39569"/>
    <cellStyle name="Percent 2 2 5 2 2 4" xfId="39570"/>
    <cellStyle name="Percent 2 2 5 2 3" xfId="39571"/>
    <cellStyle name="Percent 2 2 5 2 4" xfId="39572"/>
    <cellStyle name="Percent 2 2 5 3" xfId="39573"/>
    <cellStyle name="Percent 2 2 5 3 2" xfId="39574"/>
    <cellStyle name="Percent 2 2 5 4" xfId="39575"/>
    <cellStyle name="Percent 2 2 5 4 2" xfId="39576"/>
    <cellStyle name="Percent 2 2 5 4 2 2" xfId="39577"/>
    <cellStyle name="Percent 2 2 5 4 3" xfId="39578"/>
    <cellStyle name="Percent 2 2 5 4 4" xfId="39579"/>
    <cellStyle name="Percent 2 2 5 5" xfId="39580"/>
    <cellStyle name="Percent 2 2 5 6" xfId="39581"/>
    <cellStyle name="Percent 2 2 6" xfId="39582"/>
    <cellStyle name="Percent 2 2 6 2" xfId="39583"/>
    <cellStyle name="Percent 2 2 6 2 2" xfId="39584"/>
    <cellStyle name="Percent 2 2 6 2 2 2" xfId="39585"/>
    <cellStyle name="Percent 2 2 6 2 2 2 2" xfId="39586"/>
    <cellStyle name="Percent 2 2 6 2 2 3" xfId="39587"/>
    <cellStyle name="Percent 2 2 6 2 2 4" xfId="39588"/>
    <cellStyle name="Percent 2 2 6 2 3" xfId="39589"/>
    <cellStyle name="Percent 2 2 6 2 4" xfId="39590"/>
    <cellStyle name="Percent 2 2 6 3" xfId="39591"/>
    <cellStyle name="Percent 2 2 6 3 2" xfId="39592"/>
    <cellStyle name="Percent 2 2 6 4" xfId="39593"/>
    <cellStyle name="Percent 2 2 6 4 2" xfId="39594"/>
    <cellStyle name="Percent 2 2 6 4 2 2" xfId="39595"/>
    <cellStyle name="Percent 2 2 6 4 3" xfId="39596"/>
    <cellStyle name="Percent 2 2 6 4 4" xfId="39597"/>
    <cellStyle name="Percent 2 2 6 5" xfId="39598"/>
    <cellStyle name="Percent 2 2 6 6" xfId="39599"/>
    <cellStyle name="Percent 2 2 7" xfId="39600"/>
    <cellStyle name="Percent 2 2 7 2" xfId="39601"/>
    <cellStyle name="Percent 2 2 7 2 2" xfId="39602"/>
    <cellStyle name="Percent 2 2 7 2 2 2" xfId="39603"/>
    <cellStyle name="Percent 2 2 7 2 3" xfId="39604"/>
    <cellStyle name="Percent 2 2 7 2 4" xfId="39605"/>
    <cellStyle name="Percent 2 2 7 3" xfId="39606"/>
    <cellStyle name="Percent 2 2 7 4" xfId="39607"/>
    <cellStyle name="Percent 2 2 8" xfId="39608"/>
    <cellStyle name="Percent 2 2 8 2" xfId="39609"/>
    <cellStyle name="Percent 2 2 8 2 2" xfId="39610"/>
    <cellStyle name="Percent 2 2 8 2 2 2" xfId="39611"/>
    <cellStyle name="Percent 2 2 8 2 3" xfId="39612"/>
    <cellStyle name="Percent 2 2 8 2 4" xfId="39613"/>
    <cellStyle name="Percent 2 2 8 3" xfId="39614"/>
    <cellStyle name="Percent 2 2 8 4" xfId="39615"/>
    <cellStyle name="Percent 2 2 9" xfId="39616"/>
    <cellStyle name="Percent 2 2 9 2" xfId="39617"/>
    <cellStyle name="Percent 2 2 9 2 2" xfId="39618"/>
    <cellStyle name="Percent 2 2 9 3" xfId="39619"/>
    <cellStyle name="Percent 2 2 9 4" xfId="39620"/>
    <cellStyle name="Percent 2 2 9 5" xfId="39621"/>
    <cellStyle name="Percent 2 3" xfId="39622"/>
    <cellStyle name="Percent 2 3 10" xfId="39623"/>
    <cellStyle name="Percent 2 3 10 2" xfId="39624"/>
    <cellStyle name="Percent 2 3 10 2 2" xfId="39625"/>
    <cellStyle name="Percent 2 3 10 3" xfId="39626"/>
    <cellStyle name="Percent 2 3 10 4" xfId="39627"/>
    <cellStyle name="Percent 2 3 11" xfId="39628"/>
    <cellStyle name="Percent 2 3 12" xfId="39629"/>
    <cellStyle name="Percent 2 3 12 2" xfId="39630"/>
    <cellStyle name="Percent 2 3 13" xfId="39631"/>
    <cellStyle name="Percent 2 3 14" xfId="39632"/>
    <cellStyle name="Percent 2 3 15" xfId="39633"/>
    <cellStyle name="Percent 2 3 2" xfId="39634"/>
    <cellStyle name="Percent 2 3 2 2" xfId="39635"/>
    <cellStyle name="Percent 2 3 2 2 2" xfId="39636"/>
    <cellStyle name="Percent 2 3 2 2 2 2" xfId="39637"/>
    <cellStyle name="Percent 2 3 2 2 3" xfId="39638"/>
    <cellStyle name="Percent 2 3 2 2 3 2" xfId="39639"/>
    <cellStyle name="Percent 2 3 2 2 3 2 2" xfId="39640"/>
    <cellStyle name="Percent 2 3 2 2 3 3" xfId="39641"/>
    <cellStyle name="Percent 2 3 2 2 3 4" xfId="39642"/>
    <cellStyle name="Percent 2 3 2 2 4" xfId="39643"/>
    <cellStyle name="Percent 2 3 2 2 5" xfId="39644"/>
    <cellStyle name="Percent 2 3 2 3" xfId="39645"/>
    <cellStyle name="Percent 2 3 2 3 2" xfId="39646"/>
    <cellStyle name="Percent 2 3 2 4" xfId="39647"/>
    <cellStyle name="Percent 2 3 2 4 2" xfId="39648"/>
    <cellStyle name="Percent 2 3 2 5" xfId="39649"/>
    <cellStyle name="Percent 2 3 2 5 2" xfId="39650"/>
    <cellStyle name="Percent 2 3 2 5 2 2" xfId="39651"/>
    <cellStyle name="Percent 2 3 2 5 3" xfId="39652"/>
    <cellStyle name="Percent 2 3 2 5 4" xfId="39653"/>
    <cellStyle name="Percent 2 3 2 6" xfId="39654"/>
    <cellStyle name="Percent 2 3 2 6 2" xfId="39655"/>
    <cellStyle name="Percent 2 3 2 6 2 2" xfId="39656"/>
    <cellStyle name="Percent 2 3 2 6 3" xfId="39657"/>
    <cellStyle name="Percent 2 3 2 6 4" xfId="39658"/>
    <cellStyle name="Percent 2 3 2 7" xfId="39659"/>
    <cellStyle name="Percent 2 3 2 8" xfId="39660"/>
    <cellStyle name="Percent 2 3 3" xfId="39661"/>
    <cellStyle name="Percent 2 3 3 2" xfId="39662"/>
    <cellStyle name="Percent 2 3 3 2 2" xfId="39663"/>
    <cellStyle name="Percent 2 3 3 2 2 2" xfId="39664"/>
    <cellStyle name="Percent 2 3 3 2 3" xfId="39665"/>
    <cellStyle name="Percent 2 3 3 2 3 2" xfId="39666"/>
    <cellStyle name="Percent 2 3 3 2 3 2 2" xfId="39667"/>
    <cellStyle name="Percent 2 3 3 2 3 3" xfId="39668"/>
    <cellStyle name="Percent 2 3 3 2 3 4" xfId="39669"/>
    <cellStyle name="Percent 2 3 3 2 4" xfId="39670"/>
    <cellStyle name="Percent 2 3 3 2 5" xfId="39671"/>
    <cellStyle name="Percent 2 3 3 3" xfId="39672"/>
    <cellStyle name="Percent 2 3 3 3 2" xfId="39673"/>
    <cellStyle name="Percent 2 3 3 4" xfId="39674"/>
    <cellStyle name="Percent 2 3 3 4 2" xfId="39675"/>
    <cellStyle name="Percent 2 3 3 4 2 2" xfId="39676"/>
    <cellStyle name="Percent 2 3 3 4 3" xfId="39677"/>
    <cellStyle name="Percent 2 3 3 4 4" xfId="39678"/>
    <cellStyle name="Percent 2 3 3 5" xfId="39679"/>
    <cellStyle name="Percent 2 3 3 6" xfId="39680"/>
    <cellStyle name="Percent 2 3 4" xfId="39681"/>
    <cellStyle name="Percent 2 3 4 2" xfId="39682"/>
    <cellStyle name="Percent 2 3 4 2 2" xfId="39683"/>
    <cellStyle name="Percent 2 3 4 2 2 2" xfId="39684"/>
    <cellStyle name="Percent 2 3 4 2 3" xfId="39685"/>
    <cellStyle name="Percent 2 3 4 2 3 2" xfId="39686"/>
    <cellStyle name="Percent 2 3 4 2 3 2 2" xfId="39687"/>
    <cellStyle name="Percent 2 3 4 2 3 3" xfId="39688"/>
    <cellStyle name="Percent 2 3 4 2 3 4" xfId="39689"/>
    <cellStyle name="Percent 2 3 4 2 4" xfId="39690"/>
    <cellStyle name="Percent 2 3 4 2 5" xfId="39691"/>
    <cellStyle name="Percent 2 3 4 3" xfId="39692"/>
    <cellStyle name="Percent 2 3 4 3 2" xfId="39693"/>
    <cellStyle name="Percent 2 3 4 4" xfId="39694"/>
    <cellStyle name="Percent 2 3 4 4 2" xfId="39695"/>
    <cellStyle name="Percent 2 3 4 4 2 2" xfId="39696"/>
    <cellStyle name="Percent 2 3 4 4 3" xfId="39697"/>
    <cellStyle name="Percent 2 3 4 4 4" xfId="39698"/>
    <cellStyle name="Percent 2 3 4 5" xfId="39699"/>
    <cellStyle name="Percent 2 3 4 6" xfId="39700"/>
    <cellStyle name="Percent 2 3 5" xfId="39701"/>
    <cellStyle name="Percent 2 3 5 2" xfId="39702"/>
    <cellStyle name="Percent 2 3 5 2 2" xfId="39703"/>
    <cellStyle name="Percent 2 3 5 2 2 2" xfId="39704"/>
    <cellStyle name="Percent 2 3 5 2 2 2 2" xfId="39705"/>
    <cellStyle name="Percent 2 3 5 2 2 3" xfId="39706"/>
    <cellStyle name="Percent 2 3 5 2 2 4" xfId="39707"/>
    <cellStyle name="Percent 2 3 5 2 3" xfId="39708"/>
    <cellStyle name="Percent 2 3 5 2 4" xfId="39709"/>
    <cellStyle name="Percent 2 3 5 3" xfId="39710"/>
    <cellStyle name="Percent 2 3 5 3 2" xfId="39711"/>
    <cellStyle name="Percent 2 3 5 4" xfId="39712"/>
    <cellStyle name="Percent 2 3 5 4 2" xfId="39713"/>
    <cellStyle name="Percent 2 3 5 4 2 2" xfId="39714"/>
    <cellStyle name="Percent 2 3 5 4 3" xfId="39715"/>
    <cellStyle name="Percent 2 3 5 4 4" xfId="39716"/>
    <cellStyle name="Percent 2 3 5 5" xfId="39717"/>
    <cellStyle name="Percent 2 3 5 6" xfId="39718"/>
    <cellStyle name="Percent 2 3 6" xfId="39719"/>
    <cellStyle name="Percent 2 3 6 2" xfId="39720"/>
    <cellStyle name="Percent 2 3 6 2 2" xfId="39721"/>
    <cellStyle name="Percent 2 3 6 2 2 2" xfId="39722"/>
    <cellStyle name="Percent 2 3 6 2 2 2 2" xfId="39723"/>
    <cellStyle name="Percent 2 3 6 2 2 3" xfId="39724"/>
    <cellStyle name="Percent 2 3 6 2 2 4" xfId="39725"/>
    <cellStyle name="Percent 2 3 6 2 3" xfId="39726"/>
    <cellStyle name="Percent 2 3 6 2 4" xfId="39727"/>
    <cellStyle name="Percent 2 3 6 3" xfId="39728"/>
    <cellStyle name="Percent 2 3 6 3 2" xfId="39729"/>
    <cellStyle name="Percent 2 3 6 4" xfId="39730"/>
    <cellStyle name="Percent 2 3 6 4 2" xfId="39731"/>
    <cellStyle name="Percent 2 3 6 4 2 2" xfId="39732"/>
    <cellStyle name="Percent 2 3 6 4 3" xfId="39733"/>
    <cellStyle name="Percent 2 3 6 4 4" xfId="39734"/>
    <cellStyle name="Percent 2 3 6 5" xfId="39735"/>
    <cellStyle name="Percent 2 3 6 6" xfId="39736"/>
    <cellStyle name="Percent 2 3 7" xfId="39737"/>
    <cellStyle name="Percent 2 3 7 2" xfId="39738"/>
    <cellStyle name="Percent 2 3 7 2 2" xfId="39739"/>
    <cellStyle name="Percent 2 3 7 2 2 2" xfId="39740"/>
    <cellStyle name="Percent 2 3 7 2 3" xfId="39741"/>
    <cellStyle name="Percent 2 3 7 2 4" xfId="39742"/>
    <cellStyle name="Percent 2 3 7 3" xfId="39743"/>
    <cellStyle name="Percent 2 3 7 4" xfId="39744"/>
    <cellStyle name="Percent 2 3 8" xfId="39745"/>
    <cellStyle name="Percent 2 3 8 2" xfId="39746"/>
    <cellStyle name="Percent 2 3 8 2 2" xfId="39747"/>
    <cellStyle name="Percent 2 3 8 2 2 2" xfId="39748"/>
    <cellStyle name="Percent 2 3 8 2 3" xfId="39749"/>
    <cellStyle name="Percent 2 3 8 2 4" xfId="39750"/>
    <cellStyle name="Percent 2 3 8 3" xfId="39751"/>
    <cellStyle name="Percent 2 3 8 4" xfId="39752"/>
    <cellStyle name="Percent 2 3 9" xfId="39753"/>
    <cellStyle name="Percent 2 3 9 2" xfId="39754"/>
    <cellStyle name="Percent 2 3 9 2 2" xfId="39755"/>
    <cellStyle name="Percent 2 3 9 3" xfId="39756"/>
    <cellStyle name="Percent 2 3 9 4" xfId="39757"/>
    <cellStyle name="Percent 2 3 9 5" xfId="39758"/>
    <cellStyle name="Percent 2 4" xfId="39759"/>
    <cellStyle name="Percent 2 4 10" xfId="39760"/>
    <cellStyle name="Percent 2 4 11" xfId="39761"/>
    <cellStyle name="Percent 2 4 11 2" xfId="39762"/>
    <cellStyle name="Percent 2 4 12" xfId="39763"/>
    <cellStyle name="Percent 2 4 13" xfId="39764"/>
    <cellStyle name="Percent 2 4 14" xfId="39765"/>
    <cellStyle name="Percent 2 4 2" xfId="39766"/>
    <cellStyle name="Percent 2 4 2 2" xfId="39767"/>
    <cellStyle name="Percent 2 4 2 2 2" xfId="39768"/>
    <cellStyle name="Percent 2 4 2 2 2 2" xfId="39769"/>
    <cellStyle name="Percent 2 4 2 2 3" xfId="39770"/>
    <cellStyle name="Percent 2 4 2 2 3 2" xfId="39771"/>
    <cellStyle name="Percent 2 4 2 2 3 2 2" xfId="39772"/>
    <cellStyle name="Percent 2 4 2 2 3 3" xfId="39773"/>
    <cellStyle name="Percent 2 4 2 2 3 4" xfId="39774"/>
    <cellStyle name="Percent 2 4 2 2 4" xfId="39775"/>
    <cellStyle name="Percent 2 4 2 2 5" xfId="39776"/>
    <cellStyle name="Percent 2 4 2 3" xfId="39777"/>
    <cellStyle name="Percent 2 4 2 3 2" xfId="39778"/>
    <cellStyle name="Percent 2 4 2 4" xfId="39779"/>
    <cellStyle name="Percent 2 4 2 4 2" xfId="39780"/>
    <cellStyle name="Percent 2 4 2 4 2 2" xfId="39781"/>
    <cellStyle name="Percent 2 4 2 4 3" xfId="39782"/>
    <cellStyle name="Percent 2 4 2 4 4" xfId="39783"/>
    <cellStyle name="Percent 2 4 2 5" xfId="39784"/>
    <cellStyle name="Percent 2 4 2 6" xfId="39785"/>
    <cellStyle name="Percent 2 4 3" xfId="39786"/>
    <cellStyle name="Percent 2 4 3 2" xfId="39787"/>
    <cellStyle name="Percent 2 4 3 2 2" xfId="39788"/>
    <cellStyle name="Percent 2 4 3 2 2 2" xfId="39789"/>
    <cellStyle name="Percent 2 4 3 2 3" xfId="39790"/>
    <cellStyle name="Percent 2 4 3 2 3 2" xfId="39791"/>
    <cellStyle name="Percent 2 4 3 2 3 2 2" xfId="39792"/>
    <cellStyle name="Percent 2 4 3 2 3 3" xfId="39793"/>
    <cellStyle name="Percent 2 4 3 2 3 4" xfId="39794"/>
    <cellStyle name="Percent 2 4 3 2 4" xfId="39795"/>
    <cellStyle name="Percent 2 4 3 2 5" xfId="39796"/>
    <cellStyle name="Percent 2 4 3 3" xfId="39797"/>
    <cellStyle name="Percent 2 4 3 3 2" xfId="39798"/>
    <cellStyle name="Percent 2 4 3 4" xfId="39799"/>
    <cellStyle name="Percent 2 4 3 4 2" xfId="39800"/>
    <cellStyle name="Percent 2 4 3 4 2 2" xfId="39801"/>
    <cellStyle name="Percent 2 4 3 4 3" xfId="39802"/>
    <cellStyle name="Percent 2 4 3 4 4" xfId="39803"/>
    <cellStyle name="Percent 2 4 3 5" xfId="39804"/>
    <cellStyle name="Percent 2 4 3 6" xfId="39805"/>
    <cellStyle name="Percent 2 4 4" xfId="39806"/>
    <cellStyle name="Percent 2 4 4 2" xfId="39807"/>
    <cellStyle name="Percent 2 4 4 2 2" xfId="39808"/>
    <cellStyle name="Percent 2 4 4 2 2 2" xfId="39809"/>
    <cellStyle name="Percent 2 4 4 2 2 2 2" xfId="39810"/>
    <cellStyle name="Percent 2 4 4 2 2 3" xfId="39811"/>
    <cellStyle name="Percent 2 4 4 2 2 4" xfId="39812"/>
    <cellStyle name="Percent 2 4 4 2 3" xfId="39813"/>
    <cellStyle name="Percent 2 4 4 2 4" xfId="39814"/>
    <cellStyle name="Percent 2 4 4 3" xfId="39815"/>
    <cellStyle name="Percent 2 4 4 3 2" xfId="39816"/>
    <cellStyle name="Percent 2 4 4 4" xfId="39817"/>
    <cellStyle name="Percent 2 4 4 4 2" xfId="39818"/>
    <cellStyle name="Percent 2 4 4 4 2 2" xfId="39819"/>
    <cellStyle name="Percent 2 4 4 4 3" xfId="39820"/>
    <cellStyle name="Percent 2 4 4 4 4" xfId="39821"/>
    <cellStyle name="Percent 2 4 4 5" xfId="39822"/>
    <cellStyle name="Percent 2 4 4 6" xfId="39823"/>
    <cellStyle name="Percent 2 4 5" xfId="39824"/>
    <cellStyle name="Percent 2 4 5 2" xfId="39825"/>
    <cellStyle name="Percent 2 4 5 2 2" xfId="39826"/>
    <cellStyle name="Percent 2 4 5 2 2 2" xfId="39827"/>
    <cellStyle name="Percent 2 4 5 2 2 2 2" xfId="39828"/>
    <cellStyle name="Percent 2 4 5 2 2 3" xfId="39829"/>
    <cellStyle name="Percent 2 4 5 2 2 4" xfId="39830"/>
    <cellStyle name="Percent 2 4 5 2 3" xfId="39831"/>
    <cellStyle name="Percent 2 4 5 2 4" xfId="39832"/>
    <cellStyle name="Percent 2 4 5 3" xfId="39833"/>
    <cellStyle name="Percent 2 4 5 3 2" xfId="39834"/>
    <cellStyle name="Percent 2 4 5 4" xfId="39835"/>
    <cellStyle name="Percent 2 4 5 4 2" xfId="39836"/>
    <cellStyle name="Percent 2 4 5 4 2 2" xfId="39837"/>
    <cellStyle name="Percent 2 4 5 4 3" xfId="39838"/>
    <cellStyle name="Percent 2 4 5 4 4" xfId="39839"/>
    <cellStyle name="Percent 2 4 5 5" xfId="39840"/>
    <cellStyle name="Percent 2 4 5 6" xfId="39841"/>
    <cellStyle name="Percent 2 4 6" xfId="39842"/>
    <cellStyle name="Percent 2 4 6 2" xfId="39843"/>
    <cellStyle name="Percent 2 4 6 2 2" xfId="39844"/>
    <cellStyle name="Percent 2 4 6 2 2 2" xfId="39845"/>
    <cellStyle name="Percent 2 4 6 2 3" xfId="39846"/>
    <cellStyle name="Percent 2 4 6 2 4" xfId="39847"/>
    <cellStyle name="Percent 2 4 6 3" xfId="39848"/>
    <cellStyle name="Percent 2 4 6 4" xfId="39849"/>
    <cellStyle name="Percent 2 4 7" xfId="39850"/>
    <cellStyle name="Percent 2 4 7 2" xfId="39851"/>
    <cellStyle name="Percent 2 4 7 2 2" xfId="39852"/>
    <cellStyle name="Percent 2 4 7 2 2 2" xfId="39853"/>
    <cellStyle name="Percent 2 4 7 2 3" xfId="39854"/>
    <cellStyle name="Percent 2 4 7 2 4" xfId="39855"/>
    <cellStyle name="Percent 2 4 7 3" xfId="39856"/>
    <cellStyle name="Percent 2 4 7 4" xfId="39857"/>
    <cellStyle name="Percent 2 4 8" xfId="39858"/>
    <cellStyle name="Percent 2 4 8 2" xfId="39859"/>
    <cellStyle name="Percent 2 4 8 2 2" xfId="39860"/>
    <cellStyle name="Percent 2 4 8 3" xfId="39861"/>
    <cellStyle name="Percent 2 4 8 4" xfId="39862"/>
    <cellStyle name="Percent 2 4 8 5" xfId="39863"/>
    <cellStyle name="Percent 2 4 9" xfId="39864"/>
    <cellStyle name="Percent 2 4 9 2" xfId="39865"/>
    <cellStyle name="Percent 2 4 9 2 2" xfId="39866"/>
    <cellStyle name="Percent 2 4 9 3" xfId="39867"/>
    <cellStyle name="Percent 2 4 9 4" xfId="39868"/>
    <cellStyle name="Percent 2 5" xfId="39869"/>
    <cellStyle name="Percent 2 5 2" xfId="39870"/>
    <cellStyle name="Percent 2 5 2 2" xfId="39871"/>
    <cellStyle name="Percent 2 5 2 2 2" xfId="39872"/>
    <cellStyle name="Percent 2 5 2 3" xfId="39873"/>
    <cellStyle name="Percent 2 5 2 3 2" xfId="39874"/>
    <cellStyle name="Percent 2 5 2 3 2 2" xfId="39875"/>
    <cellStyle name="Percent 2 5 2 3 3" xfId="39876"/>
    <cellStyle name="Percent 2 5 2 3 4" xfId="39877"/>
    <cellStyle name="Percent 2 5 2 4" xfId="39878"/>
    <cellStyle name="Percent 2 5 2 5" xfId="39879"/>
    <cellStyle name="Percent 2 5 3" xfId="39880"/>
    <cellStyle name="Percent 2 5 3 2" xfId="39881"/>
    <cellStyle name="Percent 2 5 4" xfId="39882"/>
    <cellStyle name="Percent 2 5 4 2" xfId="39883"/>
    <cellStyle name="Percent 2 5 4 2 2" xfId="39884"/>
    <cellStyle name="Percent 2 5 4 3" xfId="39885"/>
    <cellStyle name="Percent 2 5 4 4" xfId="39886"/>
    <cellStyle name="Percent 2 5 5" xfId="39887"/>
    <cellStyle name="Percent 2 5 6" xfId="39888"/>
    <cellStyle name="Percent 2 6" xfId="39889"/>
    <cellStyle name="Percent 2 6 2" xfId="39890"/>
    <cellStyle name="Percent 2 6 2 2" xfId="39891"/>
    <cellStyle name="Percent 2 6 2 2 2" xfId="39892"/>
    <cellStyle name="Percent 2 6 2 3" xfId="39893"/>
    <cellStyle name="Percent 2 6 2 3 2" xfId="39894"/>
    <cellStyle name="Percent 2 6 2 3 2 2" xfId="39895"/>
    <cellStyle name="Percent 2 6 2 3 3" xfId="39896"/>
    <cellStyle name="Percent 2 6 2 3 4" xfId="39897"/>
    <cellStyle name="Percent 2 6 2 4" xfId="39898"/>
    <cellStyle name="Percent 2 6 2 5" xfId="39899"/>
    <cellStyle name="Percent 2 6 3" xfId="39900"/>
    <cellStyle name="Percent 2 6 3 2" xfId="39901"/>
    <cellStyle name="Percent 2 6 4" xfId="39902"/>
    <cellStyle name="Percent 2 6 4 2" xfId="39903"/>
    <cellStyle name="Percent 2 6 4 2 2" xfId="39904"/>
    <cellStyle name="Percent 2 6 4 3" xfId="39905"/>
    <cellStyle name="Percent 2 6 4 4" xfId="39906"/>
    <cellStyle name="Percent 2 6 5" xfId="39907"/>
    <cellStyle name="Percent 2 6 6" xfId="39908"/>
    <cellStyle name="Percent 2 7" xfId="39909"/>
    <cellStyle name="Percent 2 7 2" xfId="39910"/>
    <cellStyle name="Percent 2 7 2 2" xfId="39911"/>
    <cellStyle name="Percent 2 7 2 2 2" xfId="39912"/>
    <cellStyle name="Percent 2 7 2 2 2 2" xfId="39913"/>
    <cellStyle name="Percent 2 7 2 2 3" xfId="39914"/>
    <cellStyle name="Percent 2 7 2 2 4" xfId="39915"/>
    <cellStyle name="Percent 2 7 2 3" xfId="39916"/>
    <cellStyle name="Percent 2 7 2 4" xfId="39917"/>
    <cellStyle name="Percent 2 7 3" xfId="39918"/>
    <cellStyle name="Percent 2 7 3 2" xfId="39919"/>
    <cellStyle name="Percent 2 7 4" xfId="39920"/>
    <cellStyle name="Percent 2 7 4 2" xfId="39921"/>
    <cellStyle name="Percent 2 7 4 2 2" xfId="39922"/>
    <cellStyle name="Percent 2 7 4 3" xfId="39923"/>
    <cellStyle name="Percent 2 7 4 4" xfId="39924"/>
    <cellStyle name="Percent 2 7 5" xfId="39925"/>
    <cellStyle name="Percent 2 7 6" xfId="39926"/>
    <cellStyle name="Percent 2 8" xfId="39927"/>
    <cellStyle name="Percent 2 8 2" xfId="39928"/>
    <cellStyle name="Percent 2 8 2 2" xfId="39929"/>
    <cellStyle name="Percent 2 8 2 2 2" xfId="39930"/>
    <cellStyle name="Percent 2 8 2 2 2 2" xfId="39931"/>
    <cellStyle name="Percent 2 8 2 2 3" xfId="39932"/>
    <cellStyle name="Percent 2 8 2 2 4" xfId="39933"/>
    <cellStyle name="Percent 2 8 2 3" xfId="39934"/>
    <cellStyle name="Percent 2 8 2 4" xfId="39935"/>
    <cellStyle name="Percent 2 8 3" xfId="39936"/>
    <cellStyle name="Percent 2 8 3 2" xfId="39937"/>
    <cellStyle name="Percent 2 8 4" xfId="39938"/>
    <cellStyle name="Percent 2 8 4 2" xfId="39939"/>
    <cellStyle name="Percent 2 8 4 2 2" xfId="39940"/>
    <cellStyle name="Percent 2 8 4 3" xfId="39941"/>
    <cellStyle name="Percent 2 8 4 4" xfId="39942"/>
    <cellStyle name="Percent 2 8 5" xfId="39943"/>
    <cellStyle name="Percent 2 8 6" xfId="39944"/>
    <cellStyle name="Percent 2 9" xfId="39945"/>
    <cellStyle name="Percent 2 9 2" xfId="39946"/>
    <cellStyle name="Percent 2 9 2 2" xfId="39947"/>
    <cellStyle name="Percent 2 9 2 2 2" xfId="39948"/>
    <cellStyle name="Percent 2 9 2 3" xfId="39949"/>
    <cellStyle name="Percent 2 9 2 4" xfId="39950"/>
    <cellStyle name="Percent 2 9 3" xfId="39951"/>
    <cellStyle name="Percent 2 9 4" xfId="39952"/>
    <cellStyle name="Percent 3" xfId="39953"/>
    <cellStyle name="Percent 3 10" xfId="39954"/>
    <cellStyle name="Percent 3 10 2" xfId="39955"/>
    <cellStyle name="Percent 3 10 2 2" xfId="39956"/>
    <cellStyle name="Percent 3 10 2 2 2" xfId="39957"/>
    <cellStyle name="Percent 3 10 2 3" xfId="39958"/>
    <cellStyle name="Percent 3 10 2 4" xfId="39959"/>
    <cellStyle name="Percent 3 10 3" xfId="39960"/>
    <cellStyle name="Percent 3 10 4" xfId="39961"/>
    <cellStyle name="Percent 3 11" xfId="39962"/>
    <cellStyle name="Percent 3 11 2" xfId="39963"/>
    <cellStyle name="Percent 3 11 2 2" xfId="39964"/>
    <cellStyle name="Percent 3 11 3" xfId="39965"/>
    <cellStyle name="Percent 3 11 4" xfId="39966"/>
    <cellStyle name="Percent 3 11 5" xfId="39967"/>
    <cellStyle name="Percent 3 12" xfId="39968"/>
    <cellStyle name="Percent 3 13" xfId="39969"/>
    <cellStyle name="Percent 3 13 2" xfId="39970"/>
    <cellStyle name="Percent 3 13 2 2" xfId="39971"/>
    <cellStyle name="Percent 3 13 3" xfId="39972"/>
    <cellStyle name="Percent 3 13 4" xfId="39973"/>
    <cellStyle name="Percent 3 14" xfId="39974"/>
    <cellStyle name="Percent 3 15" xfId="39975"/>
    <cellStyle name="Percent 3 15 2" xfId="39976"/>
    <cellStyle name="Percent 3 16" xfId="39977"/>
    <cellStyle name="Percent 3 17" xfId="39978"/>
    <cellStyle name="Percent 3 18" xfId="39979"/>
    <cellStyle name="Percent 3 19" xfId="39980"/>
    <cellStyle name="Percent 3 2" xfId="39981"/>
    <cellStyle name="Percent 3 2 10" xfId="39982"/>
    <cellStyle name="Percent 3 2 10 2" xfId="39983"/>
    <cellStyle name="Percent 3 2 10 2 2" xfId="39984"/>
    <cellStyle name="Percent 3 2 10 3" xfId="39985"/>
    <cellStyle name="Percent 3 2 10 4" xfId="39986"/>
    <cellStyle name="Percent 3 2 11" xfId="39987"/>
    <cellStyle name="Percent 3 2 12" xfId="39988"/>
    <cellStyle name="Percent 3 2 12 2" xfId="39989"/>
    <cellStyle name="Percent 3 2 13" xfId="39990"/>
    <cellStyle name="Percent 3 2 14" xfId="39991"/>
    <cellStyle name="Percent 3 2 15" xfId="39992"/>
    <cellStyle name="Percent 3 2 2" xfId="39993"/>
    <cellStyle name="Percent 3 2 2 2" xfId="39994"/>
    <cellStyle name="Percent 3 2 2 2 2" xfId="39995"/>
    <cellStyle name="Percent 3 2 2 2 2 2" xfId="39996"/>
    <cellStyle name="Percent 3 2 2 2 3" xfId="39997"/>
    <cellStyle name="Percent 3 2 2 2 3 2" xfId="39998"/>
    <cellStyle name="Percent 3 2 2 2 3 2 2" xfId="39999"/>
    <cellStyle name="Percent 3 2 2 2 3 3" xfId="40000"/>
    <cellStyle name="Percent 3 2 2 2 3 4" xfId="40001"/>
    <cellStyle name="Percent 3 2 2 2 4" xfId="40002"/>
    <cellStyle name="Percent 3 2 2 2 5" xfId="40003"/>
    <cellStyle name="Percent 3 2 2 3" xfId="40004"/>
    <cellStyle name="Percent 3 2 2 3 2" xfId="40005"/>
    <cellStyle name="Percent 3 2 2 4" xfId="40006"/>
    <cellStyle name="Percent 3 2 2 4 2" xfId="40007"/>
    <cellStyle name="Percent 3 2 2 5" xfId="40008"/>
    <cellStyle name="Percent 3 2 2 5 2" xfId="40009"/>
    <cellStyle name="Percent 3 2 2 5 2 2" xfId="40010"/>
    <cellStyle name="Percent 3 2 2 5 3" xfId="40011"/>
    <cellStyle name="Percent 3 2 2 5 4" xfId="40012"/>
    <cellStyle name="Percent 3 2 2 6" xfId="40013"/>
    <cellStyle name="Percent 3 2 2 6 2" xfId="40014"/>
    <cellStyle name="Percent 3 2 2 6 2 2" xfId="40015"/>
    <cellStyle name="Percent 3 2 2 6 3" xfId="40016"/>
    <cellStyle name="Percent 3 2 2 6 4" xfId="40017"/>
    <cellStyle name="Percent 3 2 2 7" xfId="40018"/>
    <cellStyle name="Percent 3 2 2 8" xfId="40019"/>
    <cellStyle name="Percent 3 2 3" xfId="40020"/>
    <cellStyle name="Percent 3 2 3 2" xfId="40021"/>
    <cellStyle name="Percent 3 2 3 2 2" xfId="40022"/>
    <cellStyle name="Percent 3 2 3 2 2 2" xfId="40023"/>
    <cellStyle name="Percent 3 2 3 2 3" xfId="40024"/>
    <cellStyle name="Percent 3 2 3 2 3 2" xfId="40025"/>
    <cellStyle name="Percent 3 2 3 2 3 2 2" xfId="40026"/>
    <cellStyle name="Percent 3 2 3 2 3 3" xfId="40027"/>
    <cellStyle name="Percent 3 2 3 2 3 4" xfId="40028"/>
    <cellStyle name="Percent 3 2 3 2 4" xfId="40029"/>
    <cellStyle name="Percent 3 2 3 2 5" xfId="40030"/>
    <cellStyle name="Percent 3 2 3 3" xfId="40031"/>
    <cellStyle name="Percent 3 2 3 3 2" xfId="40032"/>
    <cellStyle name="Percent 3 2 3 4" xfId="40033"/>
    <cellStyle name="Percent 3 2 3 4 2" xfId="40034"/>
    <cellStyle name="Percent 3 2 3 4 2 2" xfId="40035"/>
    <cellStyle name="Percent 3 2 3 4 3" xfId="40036"/>
    <cellStyle name="Percent 3 2 3 4 4" xfId="40037"/>
    <cellStyle name="Percent 3 2 3 5" xfId="40038"/>
    <cellStyle name="Percent 3 2 3 6" xfId="40039"/>
    <cellStyle name="Percent 3 2 4" xfId="40040"/>
    <cellStyle name="Percent 3 2 4 2" xfId="40041"/>
    <cellStyle name="Percent 3 2 4 2 2" xfId="40042"/>
    <cellStyle name="Percent 3 2 4 2 2 2" xfId="40043"/>
    <cellStyle name="Percent 3 2 4 2 3" xfId="40044"/>
    <cellStyle name="Percent 3 2 4 2 3 2" xfId="40045"/>
    <cellStyle name="Percent 3 2 4 2 3 2 2" xfId="40046"/>
    <cellStyle name="Percent 3 2 4 2 3 3" xfId="40047"/>
    <cellStyle name="Percent 3 2 4 2 3 4" xfId="40048"/>
    <cellStyle name="Percent 3 2 4 2 4" xfId="40049"/>
    <cellStyle name="Percent 3 2 4 2 5" xfId="40050"/>
    <cellStyle name="Percent 3 2 4 3" xfId="40051"/>
    <cellStyle name="Percent 3 2 4 3 2" xfId="40052"/>
    <cellStyle name="Percent 3 2 4 4" xfId="40053"/>
    <cellStyle name="Percent 3 2 4 4 2" xfId="40054"/>
    <cellStyle name="Percent 3 2 4 4 2 2" xfId="40055"/>
    <cellStyle name="Percent 3 2 4 4 3" xfId="40056"/>
    <cellStyle name="Percent 3 2 4 4 4" xfId="40057"/>
    <cellStyle name="Percent 3 2 4 5" xfId="40058"/>
    <cellStyle name="Percent 3 2 4 6" xfId="40059"/>
    <cellStyle name="Percent 3 2 5" xfId="40060"/>
    <cellStyle name="Percent 3 2 5 2" xfId="40061"/>
    <cellStyle name="Percent 3 2 5 2 2" xfId="40062"/>
    <cellStyle name="Percent 3 2 5 2 2 2" xfId="40063"/>
    <cellStyle name="Percent 3 2 5 2 2 2 2" xfId="40064"/>
    <cellStyle name="Percent 3 2 5 2 2 3" xfId="40065"/>
    <cellStyle name="Percent 3 2 5 2 2 4" xfId="40066"/>
    <cellStyle name="Percent 3 2 5 2 3" xfId="40067"/>
    <cellStyle name="Percent 3 2 5 2 4" xfId="40068"/>
    <cellStyle name="Percent 3 2 5 3" xfId="40069"/>
    <cellStyle name="Percent 3 2 5 3 2" xfId="40070"/>
    <cellStyle name="Percent 3 2 5 4" xfId="40071"/>
    <cellStyle name="Percent 3 2 5 4 2" xfId="40072"/>
    <cellStyle name="Percent 3 2 5 4 2 2" xfId="40073"/>
    <cellStyle name="Percent 3 2 5 4 3" xfId="40074"/>
    <cellStyle name="Percent 3 2 5 4 4" xfId="40075"/>
    <cellStyle name="Percent 3 2 5 5" xfId="40076"/>
    <cellStyle name="Percent 3 2 5 6" xfId="40077"/>
    <cellStyle name="Percent 3 2 6" xfId="40078"/>
    <cellStyle name="Percent 3 2 6 2" xfId="40079"/>
    <cellStyle name="Percent 3 2 6 2 2" xfId="40080"/>
    <cellStyle name="Percent 3 2 6 2 2 2" xfId="40081"/>
    <cellStyle name="Percent 3 2 6 2 2 2 2" xfId="40082"/>
    <cellStyle name="Percent 3 2 6 2 2 3" xfId="40083"/>
    <cellStyle name="Percent 3 2 6 2 2 4" xfId="40084"/>
    <cellStyle name="Percent 3 2 6 2 3" xfId="40085"/>
    <cellStyle name="Percent 3 2 6 2 4" xfId="40086"/>
    <cellStyle name="Percent 3 2 6 3" xfId="40087"/>
    <cellStyle name="Percent 3 2 6 3 2" xfId="40088"/>
    <cellStyle name="Percent 3 2 6 4" xfId="40089"/>
    <cellStyle name="Percent 3 2 6 4 2" xfId="40090"/>
    <cellStyle name="Percent 3 2 6 4 2 2" xfId="40091"/>
    <cellStyle name="Percent 3 2 6 4 3" xfId="40092"/>
    <cellStyle name="Percent 3 2 6 4 4" xfId="40093"/>
    <cellStyle name="Percent 3 2 6 5" xfId="40094"/>
    <cellStyle name="Percent 3 2 6 6" xfId="40095"/>
    <cellStyle name="Percent 3 2 7" xfId="40096"/>
    <cellStyle name="Percent 3 2 7 2" xfId="40097"/>
    <cellStyle name="Percent 3 2 7 2 2" xfId="40098"/>
    <cellStyle name="Percent 3 2 7 2 2 2" xfId="40099"/>
    <cellStyle name="Percent 3 2 7 2 3" xfId="40100"/>
    <cellStyle name="Percent 3 2 7 2 4" xfId="40101"/>
    <cellStyle name="Percent 3 2 7 3" xfId="40102"/>
    <cellStyle name="Percent 3 2 7 4" xfId="40103"/>
    <cellStyle name="Percent 3 2 8" xfId="40104"/>
    <cellStyle name="Percent 3 2 8 2" xfId="40105"/>
    <cellStyle name="Percent 3 2 8 2 2" xfId="40106"/>
    <cellStyle name="Percent 3 2 8 2 2 2" xfId="40107"/>
    <cellStyle name="Percent 3 2 8 2 3" xfId="40108"/>
    <cellStyle name="Percent 3 2 8 2 4" xfId="40109"/>
    <cellStyle name="Percent 3 2 8 3" xfId="40110"/>
    <cellStyle name="Percent 3 2 8 4" xfId="40111"/>
    <cellStyle name="Percent 3 2 9" xfId="40112"/>
    <cellStyle name="Percent 3 2 9 2" xfId="40113"/>
    <cellStyle name="Percent 3 2 9 2 2" xfId="40114"/>
    <cellStyle name="Percent 3 2 9 3" xfId="40115"/>
    <cellStyle name="Percent 3 2 9 4" xfId="40116"/>
    <cellStyle name="Percent 3 2 9 5" xfId="40117"/>
    <cellStyle name="Percent 3 3" xfId="40118"/>
    <cellStyle name="Percent 3 3 10" xfId="40119"/>
    <cellStyle name="Percent 3 3 10 2" xfId="40120"/>
    <cellStyle name="Percent 3 3 10 2 2" xfId="40121"/>
    <cellStyle name="Percent 3 3 10 3" xfId="40122"/>
    <cellStyle name="Percent 3 3 10 4" xfId="40123"/>
    <cellStyle name="Percent 3 3 11" xfId="40124"/>
    <cellStyle name="Percent 3 3 12" xfId="40125"/>
    <cellStyle name="Percent 3 3 12 2" xfId="40126"/>
    <cellStyle name="Percent 3 3 13" xfId="40127"/>
    <cellStyle name="Percent 3 3 14" xfId="40128"/>
    <cellStyle name="Percent 3 3 15" xfId="40129"/>
    <cellStyle name="Percent 3 3 2" xfId="40130"/>
    <cellStyle name="Percent 3 3 2 2" xfId="40131"/>
    <cellStyle name="Percent 3 3 2 2 2" xfId="40132"/>
    <cellStyle name="Percent 3 3 2 2 2 2" xfId="40133"/>
    <cellStyle name="Percent 3 3 2 2 3" xfId="40134"/>
    <cellStyle name="Percent 3 3 2 2 3 2" xfId="40135"/>
    <cellStyle name="Percent 3 3 2 2 3 2 2" xfId="40136"/>
    <cellStyle name="Percent 3 3 2 2 3 3" xfId="40137"/>
    <cellStyle name="Percent 3 3 2 2 3 4" xfId="40138"/>
    <cellStyle name="Percent 3 3 2 2 4" xfId="40139"/>
    <cellStyle name="Percent 3 3 2 2 5" xfId="40140"/>
    <cellStyle name="Percent 3 3 2 3" xfId="40141"/>
    <cellStyle name="Percent 3 3 2 3 2" xfId="40142"/>
    <cellStyle name="Percent 3 3 2 4" xfId="40143"/>
    <cellStyle name="Percent 3 3 2 4 2" xfId="40144"/>
    <cellStyle name="Percent 3 3 2 5" xfId="40145"/>
    <cellStyle name="Percent 3 3 2 5 2" xfId="40146"/>
    <cellStyle name="Percent 3 3 2 5 2 2" xfId="40147"/>
    <cellStyle name="Percent 3 3 2 5 3" xfId="40148"/>
    <cellStyle name="Percent 3 3 2 5 4" xfId="40149"/>
    <cellStyle name="Percent 3 3 2 6" xfId="40150"/>
    <cellStyle name="Percent 3 3 2 6 2" xfId="40151"/>
    <cellStyle name="Percent 3 3 2 6 2 2" xfId="40152"/>
    <cellStyle name="Percent 3 3 2 6 3" xfId="40153"/>
    <cellStyle name="Percent 3 3 2 6 4" xfId="40154"/>
    <cellStyle name="Percent 3 3 2 7" xfId="40155"/>
    <cellStyle name="Percent 3 3 2 8" xfId="40156"/>
    <cellStyle name="Percent 3 3 3" xfId="40157"/>
    <cellStyle name="Percent 3 3 3 2" xfId="40158"/>
    <cellStyle name="Percent 3 3 3 2 2" xfId="40159"/>
    <cellStyle name="Percent 3 3 3 2 2 2" xfId="40160"/>
    <cellStyle name="Percent 3 3 3 2 3" xfId="40161"/>
    <cellStyle name="Percent 3 3 3 2 3 2" xfId="40162"/>
    <cellStyle name="Percent 3 3 3 2 3 2 2" xfId="40163"/>
    <cellStyle name="Percent 3 3 3 2 3 3" xfId="40164"/>
    <cellStyle name="Percent 3 3 3 2 3 4" xfId="40165"/>
    <cellStyle name="Percent 3 3 3 2 4" xfId="40166"/>
    <cellStyle name="Percent 3 3 3 2 5" xfId="40167"/>
    <cellStyle name="Percent 3 3 3 3" xfId="40168"/>
    <cellStyle name="Percent 3 3 3 3 2" xfId="40169"/>
    <cellStyle name="Percent 3 3 3 4" xfId="40170"/>
    <cellStyle name="Percent 3 3 3 4 2" xfId="40171"/>
    <cellStyle name="Percent 3 3 3 4 2 2" xfId="40172"/>
    <cellStyle name="Percent 3 3 3 4 3" xfId="40173"/>
    <cellStyle name="Percent 3 3 3 4 4" xfId="40174"/>
    <cellStyle name="Percent 3 3 3 5" xfId="40175"/>
    <cellStyle name="Percent 3 3 3 6" xfId="40176"/>
    <cellStyle name="Percent 3 3 4" xfId="40177"/>
    <cellStyle name="Percent 3 3 4 2" xfId="40178"/>
    <cellStyle name="Percent 3 3 4 2 2" xfId="40179"/>
    <cellStyle name="Percent 3 3 4 2 2 2" xfId="40180"/>
    <cellStyle name="Percent 3 3 4 2 3" xfId="40181"/>
    <cellStyle name="Percent 3 3 4 2 3 2" xfId="40182"/>
    <cellStyle name="Percent 3 3 4 2 3 2 2" xfId="40183"/>
    <cellStyle name="Percent 3 3 4 2 3 3" xfId="40184"/>
    <cellStyle name="Percent 3 3 4 2 3 4" xfId="40185"/>
    <cellStyle name="Percent 3 3 4 2 4" xfId="40186"/>
    <cellStyle name="Percent 3 3 4 2 5" xfId="40187"/>
    <cellStyle name="Percent 3 3 4 3" xfId="40188"/>
    <cellStyle name="Percent 3 3 4 3 2" xfId="40189"/>
    <cellStyle name="Percent 3 3 4 4" xfId="40190"/>
    <cellStyle name="Percent 3 3 4 4 2" xfId="40191"/>
    <cellStyle name="Percent 3 3 4 4 2 2" xfId="40192"/>
    <cellStyle name="Percent 3 3 4 4 3" xfId="40193"/>
    <cellStyle name="Percent 3 3 4 4 4" xfId="40194"/>
    <cellStyle name="Percent 3 3 4 5" xfId="40195"/>
    <cellStyle name="Percent 3 3 4 6" xfId="40196"/>
    <cellStyle name="Percent 3 3 5" xfId="40197"/>
    <cellStyle name="Percent 3 3 5 2" xfId="40198"/>
    <cellStyle name="Percent 3 3 5 2 2" xfId="40199"/>
    <cellStyle name="Percent 3 3 5 2 2 2" xfId="40200"/>
    <cellStyle name="Percent 3 3 5 2 2 2 2" xfId="40201"/>
    <cellStyle name="Percent 3 3 5 2 2 3" xfId="40202"/>
    <cellStyle name="Percent 3 3 5 2 2 4" xfId="40203"/>
    <cellStyle name="Percent 3 3 5 2 3" xfId="40204"/>
    <cellStyle name="Percent 3 3 5 2 4" xfId="40205"/>
    <cellStyle name="Percent 3 3 5 3" xfId="40206"/>
    <cellStyle name="Percent 3 3 5 3 2" xfId="40207"/>
    <cellStyle name="Percent 3 3 5 4" xfId="40208"/>
    <cellStyle name="Percent 3 3 5 4 2" xfId="40209"/>
    <cellStyle name="Percent 3 3 5 4 2 2" xfId="40210"/>
    <cellStyle name="Percent 3 3 5 4 3" xfId="40211"/>
    <cellStyle name="Percent 3 3 5 4 4" xfId="40212"/>
    <cellStyle name="Percent 3 3 5 5" xfId="40213"/>
    <cellStyle name="Percent 3 3 5 6" xfId="40214"/>
    <cellStyle name="Percent 3 3 6" xfId="40215"/>
    <cellStyle name="Percent 3 3 6 2" xfId="40216"/>
    <cellStyle name="Percent 3 3 6 2 2" xfId="40217"/>
    <cellStyle name="Percent 3 3 6 2 2 2" xfId="40218"/>
    <cellStyle name="Percent 3 3 6 2 2 2 2" xfId="40219"/>
    <cellStyle name="Percent 3 3 6 2 2 3" xfId="40220"/>
    <cellStyle name="Percent 3 3 6 2 2 4" xfId="40221"/>
    <cellStyle name="Percent 3 3 6 2 3" xfId="40222"/>
    <cellStyle name="Percent 3 3 6 2 4" xfId="40223"/>
    <cellStyle name="Percent 3 3 6 3" xfId="40224"/>
    <cellStyle name="Percent 3 3 6 3 2" xfId="40225"/>
    <cellStyle name="Percent 3 3 6 4" xfId="40226"/>
    <cellStyle name="Percent 3 3 6 4 2" xfId="40227"/>
    <cellStyle name="Percent 3 3 6 4 2 2" xfId="40228"/>
    <cellStyle name="Percent 3 3 6 4 3" xfId="40229"/>
    <cellStyle name="Percent 3 3 6 4 4" xfId="40230"/>
    <cellStyle name="Percent 3 3 6 5" xfId="40231"/>
    <cellStyle name="Percent 3 3 6 6" xfId="40232"/>
    <cellStyle name="Percent 3 3 7" xfId="40233"/>
    <cellStyle name="Percent 3 3 7 2" xfId="40234"/>
    <cellStyle name="Percent 3 3 7 2 2" xfId="40235"/>
    <cellStyle name="Percent 3 3 7 2 2 2" xfId="40236"/>
    <cellStyle name="Percent 3 3 7 2 3" xfId="40237"/>
    <cellStyle name="Percent 3 3 7 2 4" xfId="40238"/>
    <cellStyle name="Percent 3 3 7 3" xfId="40239"/>
    <cellStyle name="Percent 3 3 7 4" xfId="40240"/>
    <cellStyle name="Percent 3 3 8" xfId="40241"/>
    <cellStyle name="Percent 3 3 8 2" xfId="40242"/>
    <cellStyle name="Percent 3 3 8 2 2" xfId="40243"/>
    <cellStyle name="Percent 3 3 8 2 2 2" xfId="40244"/>
    <cellStyle name="Percent 3 3 8 2 3" xfId="40245"/>
    <cellStyle name="Percent 3 3 8 2 4" xfId="40246"/>
    <cellStyle name="Percent 3 3 8 3" xfId="40247"/>
    <cellStyle name="Percent 3 3 8 4" xfId="40248"/>
    <cellStyle name="Percent 3 3 9" xfId="40249"/>
    <cellStyle name="Percent 3 3 9 2" xfId="40250"/>
    <cellStyle name="Percent 3 3 9 2 2" xfId="40251"/>
    <cellStyle name="Percent 3 3 9 3" xfId="40252"/>
    <cellStyle name="Percent 3 3 9 4" xfId="40253"/>
    <cellStyle name="Percent 3 3 9 5" xfId="40254"/>
    <cellStyle name="Percent 3 4" xfId="40255"/>
    <cellStyle name="Percent 3 4 10" xfId="40256"/>
    <cellStyle name="Percent 3 4 11" xfId="40257"/>
    <cellStyle name="Percent 3 4 11 2" xfId="40258"/>
    <cellStyle name="Percent 3 4 12" xfId="40259"/>
    <cellStyle name="Percent 3 4 13" xfId="40260"/>
    <cellStyle name="Percent 3 4 14" xfId="40261"/>
    <cellStyle name="Percent 3 4 2" xfId="40262"/>
    <cellStyle name="Percent 3 4 2 2" xfId="40263"/>
    <cellStyle name="Percent 3 4 2 2 2" xfId="40264"/>
    <cellStyle name="Percent 3 4 2 2 2 2" xfId="40265"/>
    <cellStyle name="Percent 3 4 2 2 3" xfId="40266"/>
    <cellStyle name="Percent 3 4 2 2 3 2" xfId="40267"/>
    <cellStyle name="Percent 3 4 2 2 3 2 2" xfId="40268"/>
    <cellStyle name="Percent 3 4 2 2 3 3" xfId="40269"/>
    <cellStyle name="Percent 3 4 2 2 3 4" xfId="40270"/>
    <cellStyle name="Percent 3 4 2 2 4" xfId="40271"/>
    <cellStyle name="Percent 3 4 2 2 5" xfId="40272"/>
    <cellStyle name="Percent 3 4 2 3" xfId="40273"/>
    <cellStyle name="Percent 3 4 2 3 2" xfId="40274"/>
    <cellStyle name="Percent 3 4 2 4" xfId="40275"/>
    <cellStyle name="Percent 3 4 2 4 2" xfId="40276"/>
    <cellStyle name="Percent 3 4 2 4 2 2" xfId="40277"/>
    <cellStyle name="Percent 3 4 2 4 3" xfId="40278"/>
    <cellStyle name="Percent 3 4 2 4 4" xfId="40279"/>
    <cellStyle name="Percent 3 4 2 5" xfId="40280"/>
    <cellStyle name="Percent 3 4 2 6" xfId="40281"/>
    <cellStyle name="Percent 3 4 3" xfId="40282"/>
    <cellStyle name="Percent 3 4 3 2" xfId="40283"/>
    <cellStyle name="Percent 3 4 3 2 2" xfId="40284"/>
    <cellStyle name="Percent 3 4 3 2 2 2" xfId="40285"/>
    <cellStyle name="Percent 3 4 3 2 3" xfId="40286"/>
    <cellStyle name="Percent 3 4 3 2 3 2" xfId="40287"/>
    <cellStyle name="Percent 3 4 3 2 3 2 2" xfId="40288"/>
    <cellStyle name="Percent 3 4 3 2 3 3" xfId="40289"/>
    <cellStyle name="Percent 3 4 3 2 3 4" xfId="40290"/>
    <cellStyle name="Percent 3 4 3 2 4" xfId="40291"/>
    <cellStyle name="Percent 3 4 3 2 5" xfId="40292"/>
    <cellStyle name="Percent 3 4 3 3" xfId="40293"/>
    <cellStyle name="Percent 3 4 3 3 2" xfId="40294"/>
    <cellStyle name="Percent 3 4 3 4" xfId="40295"/>
    <cellStyle name="Percent 3 4 3 4 2" xfId="40296"/>
    <cellStyle name="Percent 3 4 3 4 2 2" xfId="40297"/>
    <cellStyle name="Percent 3 4 3 4 3" xfId="40298"/>
    <cellStyle name="Percent 3 4 3 4 4" xfId="40299"/>
    <cellStyle name="Percent 3 4 3 5" xfId="40300"/>
    <cellStyle name="Percent 3 4 3 6" xfId="40301"/>
    <cellStyle name="Percent 3 4 4" xfId="40302"/>
    <cellStyle name="Percent 3 4 4 2" xfId="40303"/>
    <cellStyle name="Percent 3 4 4 2 2" xfId="40304"/>
    <cellStyle name="Percent 3 4 4 2 2 2" xfId="40305"/>
    <cellStyle name="Percent 3 4 4 2 2 2 2" xfId="40306"/>
    <cellStyle name="Percent 3 4 4 2 2 3" xfId="40307"/>
    <cellStyle name="Percent 3 4 4 2 2 4" xfId="40308"/>
    <cellStyle name="Percent 3 4 4 2 3" xfId="40309"/>
    <cellStyle name="Percent 3 4 4 2 4" xfId="40310"/>
    <cellStyle name="Percent 3 4 4 3" xfId="40311"/>
    <cellStyle name="Percent 3 4 4 3 2" xfId="40312"/>
    <cellStyle name="Percent 3 4 4 4" xfId="40313"/>
    <cellStyle name="Percent 3 4 4 4 2" xfId="40314"/>
    <cellStyle name="Percent 3 4 4 4 2 2" xfId="40315"/>
    <cellStyle name="Percent 3 4 4 4 3" xfId="40316"/>
    <cellStyle name="Percent 3 4 4 4 4" xfId="40317"/>
    <cellStyle name="Percent 3 4 4 5" xfId="40318"/>
    <cellStyle name="Percent 3 4 4 6" xfId="40319"/>
    <cellStyle name="Percent 3 4 5" xfId="40320"/>
    <cellStyle name="Percent 3 4 5 2" xfId="40321"/>
    <cellStyle name="Percent 3 4 5 2 2" xfId="40322"/>
    <cellStyle name="Percent 3 4 5 2 2 2" xfId="40323"/>
    <cellStyle name="Percent 3 4 5 2 2 2 2" xfId="40324"/>
    <cellStyle name="Percent 3 4 5 2 2 3" xfId="40325"/>
    <cellStyle name="Percent 3 4 5 2 2 4" xfId="40326"/>
    <cellStyle name="Percent 3 4 5 2 3" xfId="40327"/>
    <cellStyle name="Percent 3 4 5 2 4" xfId="40328"/>
    <cellStyle name="Percent 3 4 5 3" xfId="40329"/>
    <cellStyle name="Percent 3 4 5 3 2" xfId="40330"/>
    <cellStyle name="Percent 3 4 5 4" xfId="40331"/>
    <cellStyle name="Percent 3 4 5 4 2" xfId="40332"/>
    <cellStyle name="Percent 3 4 5 4 2 2" xfId="40333"/>
    <cellStyle name="Percent 3 4 5 4 3" xfId="40334"/>
    <cellStyle name="Percent 3 4 5 4 4" xfId="40335"/>
    <cellStyle name="Percent 3 4 5 5" xfId="40336"/>
    <cellStyle name="Percent 3 4 5 6" xfId="40337"/>
    <cellStyle name="Percent 3 4 6" xfId="40338"/>
    <cellStyle name="Percent 3 4 6 2" xfId="40339"/>
    <cellStyle name="Percent 3 4 6 2 2" xfId="40340"/>
    <cellStyle name="Percent 3 4 6 2 2 2" xfId="40341"/>
    <cellStyle name="Percent 3 4 6 2 3" xfId="40342"/>
    <cellStyle name="Percent 3 4 6 2 4" xfId="40343"/>
    <cellStyle name="Percent 3 4 6 3" xfId="40344"/>
    <cellStyle name="Percent 3 4 6 4" xfId="40345"/>
    <cellStyle name="Percent 3 4 7" xfId="40346"/>
    <cellStyle name="Percent 3 4 7 2" xfId="40347"/>
    <cellStyle name="Percent 3 4 7 2 2" xfId="40348"/>
    <cellStyle name="Percent 3 4 7 2 2 2" xfId="40349"/>
    <cellStyle name="Percent 3 4 7 2 3" xfId="40350"/>
    <cellStyle name="Percent 3 4 7 2 4" xfId="40351"/>
    <cellStyle name="Percent 3 4 7 3" xfId="40352"/>
    <cellStyle name="Percent 3 4 7 4" xfId="40353"/>
    <cellStyle name="Percent 3 4 8" xfId="40354"/>
    <cellStyle name="Percent 3 4 8 2" xfId="40355"/>
    <cellStyle name="Percent 3 4 8 2 2" xfId="40356"/>
    <cellStyle name="Percent 3 4 8 3" xfId="40357"/>
    <cellStyle name="Percent 3 4 8 4" xfId="40358"/>
    <cellStyle name="Percent 3 4 8 5" xfId="40359"/>
    <cellStyle name="Percent 3 4 9" xfId="40360"/>
    <cellStyle name="Percent 3 4 9 2" xfId="40361"/>
    <cellStyle name="Percent 3 4 9 2 2" xfId="40362"/>
    <cellStyle name="Percent 3 4 9 3" xfId="40363"/>
    <cellStyle name="Percent 3 4 9 4" xfId="40364"/>
    <cellStyle name="Percent 3 5" xfId="40365"/>
    <cellStyle name="Percent 3 5 2" xfId="40366"/>
    <cellStyle name="Percent 3 5 2 2" xfId="40367"/>
    <cellStyle name="Percent 3 5 2 2 2" xfId="40368"/>
    <cellStyle name="Percent 3 5 2 3" xfId="40369"/>
    <cellStyle name="Percent 3 5 2 3 2" xfId="40370"/>
    <cellStyle name="Percent 3 5 2 3 2 2" xfId="40371"/>
    <cellStyle name="Percent 3 5 2 3 3" xfId="40372"/>
    <cellStyle name="Percent 3 5 2 3 4" xfId="40373"/>
    <cellStyle name="Percent 3 5 2 4" xfId="40374"/>
    <cellStyle name="Percent 3 5 2 5" xfId="40375"/>
    <cellStyle name="Percent 3 5 3" xfId="40376"/>
    <cellStyle name="Percent 3 5 3 2" xfId="40377"/>
    <cellStyle name="Percent 3 5 4" xfId="40378"/>
    <cellStyle name="Percent 3 5 4 2" xfId="40379"/>
    <cellStyle name="Percent 3 5 4 2 2" xfId="40380"/>
    <cellStyle name="Percent 3 5 4 3" xfId="40381"/>
    <cellStyle name="Percent 3 5 4 4" xfId="40382"/>
    <cellStyle name="Percent 3 5 5" xfId="40383"/>
    <cellStyle name="Percent 3 5 6" xfId="40384"/>
    <cellStyle name="Percent 3 6" xfId="40385"/>
    <cellStyle name="Percent 3 6 2" xfId="40386"/>
    <cellStyle name="Percent 3 6 2 2" xfId="40387"/>
    <cellStyle name="Percent 3 6 2 2 2" xfId="40388"/>
    <cellStyle name="Percent 3 6 2 3" xfId="40389"/>
    <cellStyle name="Percent 3 6 2 3 2" xfId="40390"/>
    <cellStyle name="Percent 3 6 2 3 2 2" xfId="40391"/>
    <cellStyle name="Percent 3 6 2 3 3" xfId="40392"/>
    <cellStyle name="Percent 3 6 2 3 4" xfId="40393"/>
    <cellStyle name="Percent 3 6 2 4" xfId="40394"/>
    <cellStyle name="Percent 3 6 2 5" xfId="40395"/>
    <cellStyle name="Percent 3 6 3" xfId="40396"/>
    <cellStyle name="Percent 3 6 3 2" xfId="40397"/>
    <cellStyle name="Percent 3 6 4" xfId="40398"/>
    <cellStyle name="Percent 3 6 4 2" xfId="40399"/>
    <cellStyle name="Percent 3 6 4 2 2" xfId="40400"/>
    <cellStyle name="Percent 3 6 4 3" xfId="40401"/>
    <cellStyle name="Percent 3 6 4 4" xfId="40402"/>
    <cellStyle name="Percent 3 6 5" xfId="40403"/>
    <cellStyle name="Percent 3 6 6" xfId="40404"/>
    <cellStyle name="Percent 3 7" xfId="40405"/>
    <cellStyle name="Percent 3 7 2" xfId="40406"/>
    <cellStyle name="Percent 3 7 2 2" xfId="40407"/>
    <cellStyle name="Percent 3 7 2 2 2" xfId="40408"/>
    <cellStyle name="Percent 3 7 2 2 2 2" xfId="40409"/>
    <cellStyle name="Percent 3 7 2 2 3" xfId="40410"/>
    <cellStyle name="Percent 3 7 2 2 4" xfId="40411"/>
    <cellStyle name="Percent 3 7 2 3" xfId="40412"/>
    <cellStyle name="Percent 3 7 2 4" xfId="40413"/>
    <cellStyle name="Percent 3 7 3" xfId="40414"/>
    <cellStyle name="Percent 3 7 3 2" xfId="40415"/>
    <cellStyle name="Percent 3 7 4" xfId="40416"/>
    <cellStyle name="Percent 3 7 4 2" xfId="40417"/>
    <cellStyle name="Percent 3 7 4 2 2" xfId="40418"/>
    <cellStyle name="Percent 3 7 4 3" xfId="40419"/>
    <cellStyle name="Percent 3 7 4 4" xfId="40420"/>
    <cellStyle name="Percent 3 7 5" xfId="40421"/>
    <cellStyle name="Percent 3 7 6" xfId="40422"/>
    <cellStyle name="Percent 3 8" xfId="40423"/>
    <cellStyle name="Percent 3 8 2" xfId="40424"/>
    <cellStyle name="Percent 3 8 2 2" xfId="40425"/>
    <cellStyle name="Percent 3 8 2 2 2" xfId="40426"/>
    <cellStyle name="Percent 3 8 2 2 2 2" xfId="40427"/>
    <cellStyle name="Percent 3 8 2 2 3" xfId="40428"/>
    <cellStyle name="Percent 3 8 2 2 4" xfId="40429"/>
    <cellStyle name="Percent 3 8 2 3" xfId="40430"/>
    <cellStyle name="Percent 3 8 2 4" xfId="40431"/>
    <cellStyle name="Percent 3 8 3" xfId="40432"/>
    <cellStyle name="Percent 3 8 3 2" xfId="40433"/>
    <cellStyle name="Percent 3 8 4" xfId="40434"/>
    <cellStyle name="Percent 3 8 4 2" xfId="40435"/>
    <cellStyle name="Percent 3 8 4 2 2" xfId="40436"/>
    <cellStyle name="Percent 3 8 4 3" xfId="40437"/>
    <cellStyle name="Percent 3 8 4 4" xfId="40438"/>
    <cellStyle name="Percent 3 8 5" xfId="40439"/>
    <cellStyle name="Percent 3 8 6" xfId="40440"/>
    <cellStyle name="Percent 3 9" xfId="40441"/>
    <cellStyle name="Percent 3 9 2" xfId="40442"/>
    <cellStyle name="Percent 3 9 2 2" xfId="40443"/>
    <cellStyle name="Percent 3 9 2 2 2" xfId="40444"/>
    <cellStyle name="Percent 3 9 2 3" xfId="40445"/>
    <cellStyle name="Percent 3 9 2 4" xfId="40446"/>
    <cellStyle name="Percent 3 9 3" xfId="40447"/>
    <cellStyle name="Percent 3 9 4" xfId="40448"/>
    <cellStyle name="Percent 4" xfId="40449"/>
    <cellStyle name="Percent 4 2" xfId="40450"/>
    <cellStyle name="Percent 4 3" xfId="40451"/>
    <cellStyle name="Percent 5" xfId="40452"/>
    <cellStyle name="Percent 5 2" xfId="40453"/>
    <cellStyle name="Percent 6" xfId="40454"/>
    <cellStyle name="Percent 6 2" xfId="40455"/>
    <cellStyle name="Percent 6 2 2" xfId="40456"/>
    <cellStyle name="Percent 7" xfId="40457"/>
    <cellStyle name="Percent 8" xfId="40458"/>
    <cellStyle name="Percent 9" xfId="40459"/>
    <cellStyle name="Percent(0)" xfId="40460"/>
    <cellStyle name="SAPBEXaggData" xfId="40461"/>
    <cellStyle name="SAPBEXaggDataEmph" xfId="40462"/>
    <cellStyle name="SAPBEXaggItem" xfId="40463"/>
    <cellStyle name="SAPBEXaggItem 2" xfId="40464"/>
    <cellStyle name="SAPBEXaggItemX" xfId="40465"/>
    <cellStyle name="SAPBEXchaText" xfId="40466"/>
    <cellStyle name="SAPBEXchaText 2" xfId="40467"/>
    <cellStyle name="SAPBEXexcBad7" xfId="40468"/>
    <cellStyle name="SAPBEXexcBad8" xfId="40469"/>
    <cellStyle name="SAPBEXexcBad9" xfId="40470"/>
    <cellStyle name="SAPBEXexcCritical4" xfId="40471"/>
    <cellStyle name="SAPBEXexcCritical5" xfId="40472"/>
    <cellStyle name="SAPBEXexcCritical6" xfId="40473"/>
    <cellStyle name="SAPBEXexcGood1" xfId="40474"/>
    <cellStyle name="SAPBEXexcGood2" xfId="40475"/>
    <cellStyle name="SAPBEXexcGood3" xfId="40476"/>
    <cellStyle name="SAPBEXfilterDrill" xfId="40477"/>
    <cellStyle name="SAPBEXfilterDrill 2" xfId="40478"/>
    <cellStyle name="SAPBEXfilterItem" xfId="40479"/>
    <cellStyle name="SAPBEXfilterItem 2" xfId="40480"/>
    <cellStyle name="SAPBEXfilterText" xfId="40481"/>
    <cellStyle name="SAPBEXfilterText 2" xfId="40482"/>
    <cellStyle name="SAPBEXfilterText 3" xfId="40483"/>
    <cellStyle name="SAPBEXformats" xfId="40484"/>
    <cellStyle name="SAPBEXheaderItem" xfId="40485"/>
    <cellStyle name="SAPBEXheaderItem 2" xfId="40486"/>
    <cellStyle name="SAPBEXheaderItem 3" xfId="40487"/>
    <cellStyle name="SAPBEXheaderItem 4" xfId="40488"/>
    <cellStyle name="SAPBEXheaderItem 5" xfId="40489"/>
    <cellStyle name="SAPBEXheaderItem 6" xfId="40490"/>
    <cellStyle name="SAPBEXheaderItem 7" xfId="40491"/>
    <cellStyle name="SAPBEXheaderText" xfId="40492"/>
    <cellStyle name="SAPBEXheaderText 2" xfId="40493"/>
    <cellStyle name="SAPBEXheaderText 3" xfId="40494"/>
    <cellStyle name="SAPBEXheaderText 4" xfId="40495"/>
    <cellStyle name="SAPBEXheaderText 5" xfId="40496"/>
    <cellStyle name="SAPBEXheaderText 6" xfId="40497"/>
    <cellStyle name="SAPBEXheaderText 7" xfId="40498"/>
    <cellStyle name="SAPBEXHLevel0" xfId="40499"/>
    <cellStyle name="SAPBEXHLevel0 2" xfId="40500"/>
    <cellStyle name="SAPBEXHLevel0 3" xfId="40501"/>
    <cellStyle name="SAPBEXHLevel0 4" xfId="40502"/>
    <cellStyle name="SAPBEXHLevel0 5" xfId="40503"/>
    <cellStyle name="SAPBEXHLevel0 6" xfId="40504"/>
    <cellStyle name="SAPBEXHLevel0X" xfId="40505"/>
    <cellStyle name="SAPBEXHLevel0X 2" xfId="40506"/>
    <cellStyle name="SAPBEXHLevel0X 3" xfId="40507"/>
    <cellStyle name="SAPBEXHLevel0X 4" xfId="40508"/>
    <cellStyle name="SAPBEXHLevel0X 5" xfId="40509"/>
    <cellStyle name="SAPBEXHLevel0X 6" xfId="40510"/>
    <cellStyle name="SAPBEXHLevel1" xfId="40511"/>
    <cellStyle name="SAPBEXHLevel1 2" xfId="40512"/>
    <cellStyle name="SAPBEXHLevel1 3" xfId="40513"/>
    <cellStyle name="SAPBEXHLevel1 4" xfId="40514"/>
    <cellStyle name="SAPBEXHLevel1 5" xfId="40515"/>
    <cellStyle name="SAPBEXHLevel1 6" xfId="40516"/>
    <cellStyle name="SAPBEXHLevel1X" xfId="40517"/>
    <cellStyle name="SAPBEXHLevel1X 2" xfId="40518"/>
    <cellStyle name="SAPBEXHLevel1X 3" xfId="40519"/>
    <cellStyle name="SAPBEXHLevel1X 4" xfId="40520"/>
    <cellStyle name="SAPBEXHLevel1X 5" xfId="40521"/>
    <cellStyle name="SAPBEXHLevel1X 6" xfId="40522"/>
    <cellStyle name="SAPBEXHLevel2" xfId="40523"/>
    <cellStyle name="SAPBEXHLevel2 2" xfId="40524"/>
    <cellStyle name="SAPBEXHLevel2 3" xfId="40525"/>
    <cellStyle name="SAPBEXHLevel2 4" xfId="40526"/>
    <cellStyle name="SAPBEXHLevel2 5" xfId="40527"/>
    <cellStyle name="SAPBEXHLevel2 6" xfId="40528"/>
    <cellStyle name="SAPBEXHLevel2X" xfId="40529"/>
    <cellStyle name="SAPBEXHLevel2X 2" xfId="40530"/>
    <cellStyle name="SAPBEXHLevel2X 3" xfId="40531"/>
    <cellStyle name="SAPBEXHLevel2X 4" xfId="40532"/>
    <cellStyle name="SAPBEXHLevel2X 5" xfId="40533"/>
    <cellStyle name="SAPBEXHLevel2X 6" xfId="40534"/>
    <cellStyle name="SAPBEXHLevel3" xfId="40535"/>
    <cellStyle name="SAPBEXHLevel3 2" xfId="40536"/>
    <cellStyle name="SAPBEXHLevel3 3" xfId="40537"/>
    <cellStyle name="SAPBEXHLevel3 4" xfId="40538"/>
    <cellStyle name="SAPBEXHLevel3 5" xfId="40539"/>
    <cellStyle name="SAPBEXHLevel3 6" xfId="40540"/>
    <cellStyle name="SAPBEXHLevel3X" xfId="40541"/>
    <cellStyle name="SAPBEXHLevel3X 2" xfId="40542"/>
    <cellStyle name="SAPBEXHLevel3X 3" xfId="40543"/>
    <cellStyle name="SAPBEXHLevel3X 4" xfId="40544"/>
    <cellStyle name="SAPBEXHLevel3X 5" xfId="40545"/>
    <cellStyle name="SAPBEXHLevel3X 6" xfId="40546"/>
    <cellStyle name="SAPBEXresData" xfId="40547"/>
    <cellStyle name="SAPBEXresDataEmph" xfId="40548"/>
    <cellStyle name="SAPBEXresItem" xfId="40549"/>
    <cellStyle name="SAPBEXresItemX" xfId="40550"/>
    <cellStyle name="SAPBEXstdData" xfId="40551"/>
    <cellStyle name="SAPBEXstdData 2" xfId="40552"/>
    <cellStyle name="SAPBEXstdDataEmph" xfId="40553"/>
    <cellStyle name="SAPBEXstdItem" xfId="40554"/>
    <cellStyle name="SAPBEXstdItem 2" xfId="40555"/>
    <cellStyle name="SAPBEXstdItemX" xfId="40556"/>
    <cellStyle name="SAPBEXstdItemX 2" xfId="40557"/>
    <cellStyle name="SAPBEXtitle" xfId="40558"/>
    <cellStyle name="SAPBEXtitle 2" xfId="40559"/>
    <cellStyle name="SAPBEXtitle 3" xfId="40560"/>
    <cellStyle name="SAPBEXtitle 4" xfId="40561"/>
    <cellStyle name="SAPBEXtitle 5" xfId="40562"/>
    <cellStyle name="SAPBEXtitle 6" xfId="40563"/>
    <cellStyle name="SAPBEXtitle 7" xfId="40564"/>
    <cellStyle name="SAPBEXundefined" xfId="40565"/>
    <cellStyle name="Shade" xfId="40566"/>
    <cellStyle name="Special" xfId="40567"/>
    <cellStyle name="Special 2" xfId="40568"/>
    <cellStyle name="Special 3" xfId="40569"/>
    <cellStyle name="STYL1 - Style1" xfId="40570"/>
    <cellStyle name="Style 1" xfId="40571"/>
    <cellStyle name="Style 21" xfId="40572"/>
    <cellStyle name="Style 22" xfId="40573"/>
    <cellStyle name="Style 24" xfId="40574"/>
    <cellStyle name="Style 27" xfId="40575"/>
    <cellStyle name="Style 35" xfId="40576"/>
    <cellStyle name="Style 36" xfId="40577"/>
    <cellStyle name="Text" xfId="40578"/>
    <cellStyle name="Title 2" xfId="40579"/>
    <cellStyle name="Title 2 2" xfId="40580"/>
    <cellStyle name="Title 2 3" xfId="40581"/>
    <cellStyle name="Title 2 4" xfId="40582"/>
    <cellStyle name="Title 3" xfId="40583"/>
    <cellStyle name="Title 3 2" xfId="40584"/>
    <cellStyle name="Title 3 3" xfId="40585"/>
    <cellStyle name="Title 4" xfId="40586"/>
    <cellStyle name="Title 4 2" xfId="40587"/>
    <cellStyle name="Title 4 3" xfId="40588"/>
    <cellStyle name="Title 5" xfId="40589"/>
    <cellStyle name="Title 6" xfId="40590"/>
    <cellStyle name="Titles" xfId="40591"/>
    <cellStyle name="Titles 2" xfId="40592"/>
    <cellStyle name="Titles 3" xfId="40593"/>
    <cellStyle name="Total 2" xfId="40594"/>
    <cellStyle name="Total 2 2" xfId="40595"/>
    <cellStyle name="Total 2 3" xfId="40596"/>
    <cellStyle name="Total 2 4" xfId="40597"/>
    <cellStyle name="Total 2 5" xfId="40598"/>
    <cellStyle name="Total 2 6" xfId="40599"/>
    <cellStyle name="Total 2 7" xfId="40600"/>
    <cellStyle name="Total 3" xfId="40601"/>
    <cellStyle name="Total 3 2" xfId="40602"/>
    <cellStyle name="Total 3 3" xfId="40603"/>
    <cellStyle name="Total 4" xfId="40604"/>
    <cellStyle name="Total 4 2" xfId="40605"/>
    <cellStyle name="Total 4 3" xfId="40606"/>
    <cellStyle name="Total 5" xfId="40607"/>
    <cellStyle name="Total 6" xfId="40608"/>
    <cellStyle name="Total2 - Style2" xfId="40609"/>
    <cellStyle name="TRANSMISSION RELIABILITY PORTION OF PROJECT" xfId="40610"/>
    <cellStyle name="Underl - Style4" xfId="40611"/>
    <cellStyle name="UNLocked" xfId="40612"/>
    <cellStyle name="Unprot" xfId="40613"/>
    <cellStyle name="Unprot 2" xfId="40614"/>
    <cellStyle name="Unprot 3" xfId="40615"/>
    <cellStyle name="Unprot$" xfId="40616"/>
    <cellStyle name="Unprot$ 2" xfId="40617"/>
    <cellStyle name="Unprot$ 3" xfId="40618"/>
    <cellStyle name="Unprot$ 4" xfId="40619"/>
    <cellStyle name="Unprot_Book4 (11) (2)" xfId="40620"/>
    <cellStyle name="Unprotect" xfId="40621"/>
    <cellStyle name="Warning Text 2" xfId="40622"/>
    <cellStyle name="Warning Text 2 2" xfId="40623"/>
    <cellStyle name="Warning Text 2 3" xfId="40624"/>
    <cellStyle name="Warning Text 2 4" xfId="40625"/>
    <cellStyle name="Warning Text 2 5" xfId="40626"/>
    <cellStyle name="Warning Text 3" xfId="40627"/>
    <cellStyle name="Warning Text 3 2" xfId="40628"/>
    <cellStyle name="Warning Text 3 3" xfId="40629"/>
    <cellStyle name="Warning Text 4" xfId="40630"/>
    <cellStyle name="Warning Text 4 2" xfId="40631"/>
    <cellStyle name="Warning Text 4 3" xfId="40632"/>
    <cellStyle name="Warning Text 5" xfId="40633"/>
    <cellStyle name="Warning Text 6" xfId="40634"/>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142874</xdr:colOff>
      <xdr:row>58</xdr:row>
      <xdr:rowOff>95250</xdr:rowOff>
    </xdr:from>
    <xdr:to>
      <xdr:col>9</xdr:col>
      <xdr:colOff>547686</xdr:colOff>
      <xdr:row>67</xdr:row>
      <xdr:rowOff>57150</xdr:rowOff>
    </xdr:to>
    <xdr:sp macro="" textlink="">
      <xdr:nvSpPr>
        <xdr:cNvPr id="2" name="Text 1"/>
        <xdr:cNvSpPr txBox="1">
          <a:spLocks noChangeArrowheads="1"/>
        </xdr:cNvSpPr>
      </xdr:nvSpPr>
      <xdr:spPr bwMode="auto">
        <a:xfrm>
          <a:off x="142874" y="9072563"/>
          <a:ext cx="7870031"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calculates the non-labor O&amp;M escalation from June 2013 to June 2015 for accounts 500 to 935 , excluding NPC and property and liability insurance amounts, using industry specific escalation indices. Before escalation indices were applied, June 2013 actual data was separated into labor and non-labor components and costs that should not be included in June 2013 actual data were removed. Detail supporting specific FERC accounts is provided in the electronic work papers along with the Company's filing.   </a:t>
          </a:r>
          <a:endParaRPr lang="en-US" sz="100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row>
        <row r="22">
          <cell r="B22" t="str">
            <v>27</v>
          </cell>
          <cell r="G22">
            <v>1931963666</v>
          </cell>
        </row>
        <row r="23">
          <cell r="B23" t="str">
            <v>36</v>
          </cell>
          <cell r="G23">
            <v>70121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68"/>
  <sheetViews>
    <sheetView view="pageBreakPreview" zoomScale="80" zoomScaleNormal="100" zoomScaleSheetLayoutView="80" workbookViewId="0">
      <selection activeCell="C23" sqref="C23"/>
    </sheetView>
  </sheetViews>
  <sheetFormatPr defaultRowHeight="12.75"/>
  <cols>
    <col min="1" max="1" width="2.5703125" style="175" customWidth="1"/>
    <col min="2" max="2" width="6.5703125" style="175" customWidth="1"/>
    <col min="3" max="3" width="36" style="175" customWidth="1"/>
    <col min="4" max="4" width="10.28515625" style="175" customWidth="1"/>
    <col min="5" max="5" width="5.42578125" style="175" customWidth="1"/>
    <col min="6" max="6" width="17.28515625" style="175" customWidth="1"/>
    <col min="7" max="7" width="9" style="175" customWidth="1"/>
    <col min="8" max="8" width="11.140625" style="175" customWidth="1"/>
    <col min="9" max="9" width="13.7109375" style="175" customWidth="1"/>
    <col min="10" max="10" width="10.140625" style="175" customWidth="1"/>
    <col min="11" max="11" width="10" style="175" customWidth="1"/>
    <col min="12" max="16384" width="9.140625" style="175"/>
  </cols>
  <sheetData>
    <row r="1" spans="1:10" ht="12" customHeight="1">
      <c r="A1" s="131"/>
      <c r="B1" s="131"/>
      <c r="C1" s="131"/>
      <c r="D1" s="105"/>
      <c r="E1" s="105"/>
      <c r="F1" s="47"/>
      <c r="G1" s="105"/>
      <c r="H1" s="105"/>
      <c r="I1" s="193"/>
      <c r="J1" s="109"/>
    </row>
    <row r="2" spans="1:10" ht="12" customHeight="1">
      <c r="A2" s="131"/>
      <c r="B2" s="190" t="s">
        <v>0</v>
      </c>
      <c r="C2" s="12"/>
      <c r="D2" s="2"/>
      <c r="E2" s="2"/>
      <c r="F2" s="48"/>
      <c r="G2" s="2"/>
      <c r="H2" s="12"/>
      <c r="I2" s="173" t="s">
        <v>905</v>
      </c>
      <c r="J2" s="178">
        <v>4.1100000000000003</v>
      </c>
    </row>
    <row r="3" spans="1:10" ht="12" customHeight="1">
      <c r="A3" s="131"/>
      <c r="B3" s="190" t="s">
        <v>710</v>
      </c>
      <c r="C3" s="12"/>
      <c r="D3" s="2"/>
      <c r="E3" s="2"/>
      <c r="F3" s="48"/>
      <c r="G3" s="2"/>
      <c r="H3" s="12"/>
      <c r="I3" s="62"/>
      <c r="J3" s="194"/>
    </row>
    <row r="4" spans="1:10" ht="12" customHeight="1">
      <c r="A4" s="131"/>
      <c r="B4" s="1" t="s">
        <v>329</v>
      </c>
      <c r="C4" s="12"/>
      <c r="D4" s="2"/>
      <c r="E4" s="2"/>
      <c r="F4" s="48"/>
      <c r="G4" s="2"/>
      <c r="H4" s="12"/>
      <c r="I4" s="62"/>
      <c r="J4" s="194"/>
    </row>
    <row r="5" spans="1:10" ht="12" customHeight="1">
      <c r="A5" s="131"/>
      <c r="B5" s="12"/>
      <c r="C5" s="12"/>
      <c r="D5" s="2"/>
      <c r="E5" s="2"/>
      <c r="F5" s="48"/>
      <c r="G5" s="2"/>
      <c r="H5" s="12"/>
      <c r="I5" s="62"/>
      <c r="J5" s="194"/>
    </row>
    <row r="6" spans="1:10" ht="12" customHeight="1">
      <c r="A6" s="131"/>
      <c r="B6" s="12"/>
      <c r="C6" s="12"/>
      <c r="D6" s="2"/>
      <c r="E6" s="2"/>
      <c r="F6" s="48"/>
      <c r="G6" s="2"/>
      <c r="H6" s="12"/>
      <c r="I6" s="62"/>
      <c r="J6" s="194"/>
    </row>
    <row r="7" spans="1:10" ht="12" customHeight="1">
      <c r="A7" s="131"/>
      <c r="B7" s="12"/>
      <c r="C7" s="12"/>
      <c r="D7" s="2"/>
      <c r="E7" s="2"/>
      <c r="F7" s="180" t="s">
        <v>82</v>
      </c>
      <c r="G7" s="2"/>
      <c r="H7" s="2"/>
      <c r="I7" s="181" t="s">
        <v>900</v>
      </c>
      <c r="J7" s="2"/>
    </row>
    <row r="8" spans="1:10" ht="12" customHeight="1">
      <c r="A8" s="131"/>
      <c r="B8" s="12"/>
      <c r="C8" s="12"/>
      <c r="D8" s="182" t="s">
        <v>84</v>
      </c>
      <c r="E8" s="182" t="s">
        <v>85</v>
      </c>
      <c r="F8" s="183" t="s">
        <v>86</v>
      </c>
      <c r="G8" s="182" t="s">
        <v>87</v>
      </c>
      <c r="H8" s="184" t="s">
        <v>88</v>
      </c>
      <c r="I8" s="185" t="s">
        <v>89</v>
      </c>
      <c r="J8" s="182" t="s">
        <v>90</v>
      </c>
    </row>
    <row r="9" spans="1:10" ht="12" customHeight="1">
      <c r="A9" s="46"/>
      <c r="B9" s="195" t="s">
        <v>97</v>
      </c>
      <c r="C9" s="46"/>
      <c r="D9" s="196"/>
      <c r="E9" s="196"/>
      <c r="F9" s="197"/>
      <c r="G9" s="196"/>
      <c r="H9" s="46"/>
      <c r="I9" s="198"/>
      <c r="J9" s="199"/>
    </row>
    <row r="10" spans="1:10" ht="12" customHeight="1">
      <c r="A10" s="46"/>
      <c r="B10" s="200" t="s">
        <v>912</v>
      </c>
      <c r="C10" s="201"/>
      <c r="D10" s="202" t="s">
        <v>913</v>
      </c>
      <c r="E10" s="202">
        <v>3</v>
      </c>
      <c r="F10" s="177">
        <f>'Page 4.11.1-4.11.3'!F188</f>
        <v>13970927.585422087</v>
      </c>
      <c r="G10" s="112" t="s">
        <v>914</v>
      </c>
      <c r="H10" s="203" t="s">
        <v>914</v>
      </c>
      <c r="I10" s="177">
        <f>'Page 4.11.1-4.11.3'!I188</f>
        <v>5515542.4135559164</v>
      </c>
      <c r="J10" s="191" t="s">
        <v>907</v>
      </c>
    </row>
    <row r="11" spans="1:10" ht="12" customHeight="1">
      <c r="A11" s="46"/>
      <c r="B11" s="204"/>
      <c r="C11" s="131"/>
      <c r="D11" s="105"/>
      <c r="E11" s="105"/>
      <c r="F11" s="198"/>
      <c r="G11" s="205"/>
      <c r="H11" s="206"/>
      <c r="I11" s="177"/>
      <c r="J11" s="207"/>
    </row>
    <row r="12" spans="1:10" ht="12" customHeight="1">
      <c r="A12" s="46"/>
      <c r="B12" s="204"/>
      <c r="C12" s="131"/>
      <c r="D12" s="105"/>
      <c r="E12" s="105"/>
      <c r="F12" s="198"/>
      <c r="G12" s="205"/>
      <c r="H12" s="206"/>
      <c r="I12" s="177"/>
      <c r="J12" s="207"/>
    </row>
    <row r="13" spans="1:10" ht="12" customHeight="1">
      <c r="A13" s="46"/>
      <c r="B13" s="46"/>
      <c r="C13" s="46"/>
      <c r="D13" s="196"/>
      <c r="E13" s="196"/>
      <c r="F13" s="208"/>
      <c r="G13" s="209"/>
      <c r="H13" s="206"/>
      <c r="I13" s="177"/>
      <c r="J13" s="207"/>
    </row>
    <row r="14" spans="1:10" ht="12" customHeight="1">
      <c r="A14" s="46"/>
      <c r="B14" s="46"/>
      <c r="C14" s="46"/>
      <c r="D14" s="196"/>
      <c r="E14" s="196"/>
      <c r="F14" s="208"/>
      <c r="G14" s="209"/>
      <c r="H14" s="206"/>
      <c r="I14" s="177"/>
      <c r="J14" s="207"/>
    </row>
    <row r="15" spans="1:10" ht="12" customHeight="1">
      <c r="A15" s="46"/>
      <c r="B15" s="46"/>
      <c r="C15" s="46"/>
      <c r="D15" s="210"/>
      <c r="E15" s="196"/>
      <c r="F15" s="208"/>
      <c r="G15" s="209"/>
      <c r="H15" s="206"/>
      <c r="I15" s="177"/>
      <c r="J15" s="207"/>
    </row>
    <row r="16" spans="1:10" ht="12" customHeight="1">
      <c r="A16" s="46"/>
      <c r="B16" s="46"/>
      <c r="C16" s="46"/>
      <c r="D16" s="210"/>
      <c r="E16" s="196"/>
      <c r="F16" s="208"/>
      <c r="G16" s="209"/>
      <c r="H16" s="206"/>
      <c r="I16" s="177"/>
      <c r="J16" s="207"/>
    </row>
    <row r="17" spans="1:10" ht="12" customHeight="1">
      <c r="A17" s="46"/>
      <c r="B17" s="46"/>
      <c r="C17" s="46"/>
      <c r="D17" s="210"/>
      <c r="E17" s="196"/>
      <c r="F17" s="208"/>
      <c r="G17" s="209"/>
      <c r="H17" s="206"/>
      <c r="I17" s="177"/>
      <c r="J17" s="207"/>
    </row>
    <row r="18" spans="1:10" ht="12" customHeight="1">
      <c r="A18" s="46"/>
      <c r="B18" s="46"/>
      <c r="C18" s="46"/>
      <c r="D18" s="210"/>
      <c r="E18" s="196"/>
      <c r="F18" s="208"/>
      <c r="G18" s="209"/>
      <c r="H18" s="206"/>
      <c r="I18" s="177"/>
      <c r="J18" s="207"/>
    </row>
    <row r="19" spans="1:10" ht="12" customHeight="1">
      <c r="A19" s="46"/>
      <c r="B19" s="115"/>
      <c r="C19" s="46"/>
      <c r="D19" s="210"/>
      <c r="E19" s="196"/>
      <c r="F19" s="208"/>
      <c r="G19" s="209"/>
      <c r="H19" s="206"/>
      <c r="I19" s="208"/>
      <c r="J19" s="207"/>
    </row>
    <row r="20" spans="1:10" ht="12" customHeight="1">
      <c r="A20" s="46"/>
      <c r="B20" s="46"/>
      <c r="C20" s="46"/>
      <c r="D20" s="210"/>
      <c r="E20" s="196"/>
      <c r="F20" s="208"/>
      <c r="G20" s="209"/>
      <c r="H20" s="206"/>
      <c r="I20" s="177"/>
      <c r="J20" s="207"/>
    </row>
    <row r="21" spans="1:10" ht="12" customHeight="1">
      <c r="A21" s="46"/>
      <c r="B21" s="115"/>
      <c r="C21" s="46"/>
      <c r="D21" s="210"/>
      <c r="E21" s="196"/>
      <c r="F21" s="208"/>
      <c r="G21" s="209"/>
      <c r="H21" s="206"/>
      <c r="I21" s="208"/>
      <c r="J21" s="207"/>
    </row>
    <row r="22" spans="1:10" ht="12" customHeight="1">
      <c r="A22" s="46"/>
      <c r="B22" s="46"/>
      <c r="C22" s="46"/>
      <c r="D22" s="210"/>
      <c r="E22" s="196"/>
      <c r="F22" s="208"/>
      <c r="G22" s="209"/>
      <c r="H22" s="206"/>
      <c r="I22" s="208"/>
      <c r="J22" s="199"/>
    </row>
    <row r="23" spans="1:10" ht="12" customHeight="1">
      <c r="A23" s="46"/>
      <c r="B23" s="195"/>
      <c r="C23" s="46"/>
      <c r="D23" s="210"/>
      <c r="E23" s="196"/>
      <c r="F23" s="211"/>
      <c r="G23" s="209"/>
      <c r="H23" s="206"/>
      <c r="I23" s="177"/>
      <c r="J23" s="199"/>
    </row>
    <row r="24" spans="1:10" ht="12" customHeight="1">
      <c r="A24" s="46"/>
      <c r="B24" s="24"/>
      <c r="C24" s="131"/>
      <c r="D24" s="105"/>
      <c r="E24" s="105"/>
      <c r="F24" s="112"/>
      <c r="G24" s="105"/>
      <c r="H24" s="206"/>
      <c r="I24" s="211"/>
      <c r="J24" s="199"/>
    </row>
    <row r="25" spans="1:10" ht="12" customHeight="1">
      <c r="A25" s="46"/>
      <c r="B25" s="137"/>
      <c r="C25" s="131"/>
      <c r="D25" s="105"/>
      <c r="E25" s="105"/>
      <c r="F25" s="112"/>
      <c r="G25" s="105"/>
      <c r="H25" s="206"/>
      <c r="I25" s="177"/>
      <c r="J25" s="199"/>
    </row>
    <row r="26" spans="1:10" ht="12" customHeight="1">
      <c r="A26" s="46"/>
      <c r="B26" s="46"/>
      <c r="C26" s="46"/>
      <c r="D26" s="210"/>
      <c r="E26" s="196"/>
      <c r="F26" s="211"/>
      <c r="G26" s="209"/>
      <c r="H26" s="206"/>
      <c r="I26" s="177"/>
      <c r="J26" s="199"/>
    </row>
    <row r="27" spans="1:10" ht="12" customHeight="1">
      <c r="A27" s="46"/>
      <c r="B27" s="46"/>
      <c r="C27" s="46"/>
      <c r="D27" s="210"/>
      <c r="E27" s="196"/>
      <c r="F27" s="211"/>
      <c r="G27" s="209"/>
      <c r="H27" s="206"/>
      <c r="I27" s="177"/>
      <c r="J27" s="199"/>
    </row>
    <row r="28" spans="1:10" ht="12" customHeight="1">
      <c r="A28" s="46"/>
      <c r="B28" s="212"/>
      <c r="C28" s="46"/>
      <c r="D28" s="210"/>
      <c r="E28" s="196"/>
      <c r="F28" s="211"/>
      <c r="G28" s="209"/>
      <c r="H28" s="206"/>
      <c r="I28" s="177"/>
      <c r="J28" s="199"/>
    </row>
    <row r="29" spans="1:10" ht="12" customHeight="1">
      <c r="A29" s="46"/>
      <c r="B29" s="213"/>
      <c r="C29" s="46"/>
      <c r="D29" s="210"/>
      <c r="E29" s="196"/>
      <c r="F29" s="211"/>
      <c r="G29" s="209"/>
      <c r="H29" s="206"/>
      <c r="I29" s="177"/>
      <c r="J29" s="210"/>
    </row>
    <row r="30" spans="1:10" ht="12" customHeight="1">
      <c r="A30" s="46"/>
      <c r="B30" s="115"/>
      <c r="C30" s="46"/>
      <c r="D30" s="210"/>
      <c r="E30" s="196"/>
      <c r="F30" s="211"/>
      <c r="G30" s="209"/>
      <c r="H30" s="206"/>
      <c r="I30" s="211"/>
      <c r="J30" s="210"/>
    </row>
    <row r="31" spans="1:10" ht="12" customHeight="1">
      <c r="A31" s="46"/>
      <c r="B31" s="115"/>
      <c r="C31" s="46"/>
      <c r="D31" s="210"/>
      <c r="E31" s="196"/>
      <c r="F31" s="211"/>
      <c r="G31" s="209"/>
      <c r="H31" s="206"/>
      <c r="I31" s="177"/>
      <c r="J31" s="210"/>
    </row>
    <row r="32" spans="1:10" ht="12" customHeight="1">
      <c r="A32" s="46"/>
      <c r="B32" s="212"/>
      <c r="C32" s="46"/>
      <c r="D32" s="210"/>
      <c r="E32" s="196"/>
      <c r="F32" s="211"/>
      <c r="G32" s="209"/>
      <c r="H32" s="206"/>
      <c r="I32" s="211"/>
      <c r="J32" s="191"/>
    </row>
    <row r="33" spans="1:10" ht="12" customHeight="1">
      <c r="A33" s="46"/>
      <c r="B33" s="212"/>
      <c r="C33" s="46"/>
      <c r="D33" s="210"/>
      <c r="E33" s="196"/>
      <c r="F33" s="211"/>
      <c r="G33" s="196"/>
      <c r="H33" s="46"/>
      <c r="I33" s="177"/>
      <c r="J33" s="177"/>
    </row>
    <row r="34" spans="1:10" ht="12" customHeight="1">
      <c r="A34" s="46"/>
      <c r="B34" s="212"/>
      <c r="C34" s="46"/>
      <c r="D34" s="210"/>
      <c r="E34" s="196"/>
      <c r="F34" s="211"/>
      <c r="G34" s="196"/>
      <c r="H34" s="46"/>
      <c r="I34" s="177"/>
      <c r="J34" s="177"/>
    </row>
    <row r="35" spans="1:10" ht="12" customHeight="1">
      <c r="A35" s="46"/>
      <c r="B35" s="212"/>
      <c r="C35" s="46"/>
      <c r="D35" s="210"/>
      <c r="E35" s="196"/>
      <c r="F35" s="211"/>
      <c r="G35" s="196"/>
      <c r="H35" s="46"/>
      <c r="I35" s="214"/>
      <c r="J35" s="177"/>
    </row>
    <row r="36" spans="1:10" ht="12" customHeight="1">
      <c r="A36" s="187"/>
      <c r="B36" s="46"/>
      <c r="C36" s="46"/>
      <c r="D36" s="210"/>
      <c r="E36" s="196"/>
      <c r="F36" s="211"/>
      <c r="G36" s="196"/>
      <c r="H36" s="46"/>
      <c r="I36" s="177"/>
      <c r="J36" s="191"/>
    </row>
    <row r="37" spans="1:10" ht="12" customHeight="1">
      <c r="A37" s="187"/>
      <c r="B37" s="46"/>
      <c r="C37" s="46"/>
      <c r="D37" s="210"/>
      <c r="E37" s="196"/>
      <c r="F37" s="197"/>
      <c r="G37" s="215"/>
      <c r="H37" s="46"/>
      <c r="I37" s="214"/>
      <c r="J37" s="196"/>
    </row>
    <row r="38" spans="1:10" ht="12" customHeight="1">
      <c r="A38" s="187"/>
      <c r="B38" s="46"/>
      <c r="C38" s="46"/>
      <c r="D38" s="210"/>
      <c r="E38" s="196"/>
      <c r="F38" s="216"/>
      <c r="G38" s="209"/>
      <c r="H38" s="206"/>
      <c r="I38" s="177"/>
      <c r="J38" s="196"/>
    </row>
    <row r="39" spans="1:10" ht="12" customHeight="1">
      <c r="A39" s="187"/>
      <c r="B39" s="46"/>
      <c r="C39" s="46"/>
      <c r="D39" s="210"/>
      <c r="E39" s="196"/>
      <c r="F39" s="197"/>
      <c r="G39" s="196"/>
      <c r="H39" s="46"/>
      <c r="I39" s="214"/>
      <c r="J39" s="196"/>
    </row>
    <row r="40" spans="1:10" ht="12" customHeight="1">
      <c r="A40" s="187"/>
      <c r="B40" s="46"/>
      <c r="C40" s="46"/>
      <c r="D40" s="210"/>
      <c r="E40" s="196"/>
      <c r="F40" s="197"/>
      <c r="G40" s="196"/>
      <c r="H40" s="46"/>
      <c r="I40" s="214"/>
      <c r="J40" s="196"/>
    </row>
    <row r="41" spans="1:10" ht="12" customHeight="1">
      <c r="A41" s="187"/>
      <c r="B41" s="46"/>
      <c r="C41" s="46"/>
      <c r="D41" s="210"/>
      <c r="E41" s="196"/>
      <c r="F41" s="197"/>
      <c r="G41" s="196"/>
      <c r="H41" s="46"/>
      <c r="I41" s="214"/>
      <c r="J41" s="196"/>
    </row>
    <row r="42" spans="1:10" ht="12" customHeight="1">
      <c r="A42" s="187"/>
      <c r="B42" s="46"/>
      <c r="C42" s="46"/>
      <c r="D42" s="210"/>
      <c r="E42" s="196"/>
      <c r="F42" s="197"/>
      <c r="G42" s="196"/>
      <c r="H42" s="46"/>
      <c r="I42" s="214"/>
      <c r="J42" s="196"/>
    </row>
    <row r="43" spans="1:10" ht="12" customHeight="1">
      <c r="A43" s="187"/>
      <c r="B43" s="46"/>
      <c r="C43" s="46"/>
      <c r="D43" s="210"/>
      <c r="E43" s="196"/>
      <c r="F43" s="197"/>
      <c r="G43" s="196"/>
      <c r="H43" s="46"/>
      <c r="I43" s="214"/>
      <c r="J43" s="196"/>
    </row>
    <row r="44" spans="1:10" ht="12" customHeight="1">
      <c r="A44" s="187"/>
      <c r="B44" s="46"/>
      <c r="C44" s="46"/>
      <c r="D44" s="210"/>
      <c r="E44" s="196"/>
      <c r="F44" s="197"/>
      <c r="G44" s="196"/>
      <c r="H44" s="46"/>
      <c r="I44" s="214"/>
      <c r="J44" s="196"/>
    </row>
    <row r="45" spans="1:10" ht="12" customHeight="1">
      <c r="A45" s="187"/>
      <c r="B45" s="46"/>
      <c r="C45" s="46"/>
      <c r="D45" s="210"/>
      <c r="E45" s="196"/>
      <c r="F45" s="197"/>
      <c r="G45" s="196"/>
      <c r="H45" s="46"/>
      <c r="I45" s="214"/>
      <c r="J45" s="196"/>
    </row>
    <row r="46" spans="1:10" ht="12" customHeight="1">
      <c r="A46" s="187"/>
      <c r="B46" s="46"/>
      <c r="C46" s="46"/>
      <c r="D46" s="210"/>
      <c r="E46" s="196"/>
      <c r="F46" s="197"/>
      <c r="G46" s="196"/>
      <c r="H46" s="46"/>
      <c r="I46" s="214"/>
      <c r="J46" s="196"/>
    </row>
    <row r="47" spans="1:10" ht="12" customHeight="1">
      <c r="A47" s="187"/>
      <c r="B47" s="46"/>
      <c r="C47" s="46"/>
      <c r="D47" s="210"/>
      <c r="E47" s="196"/>
      <c r="F47" s="197"/>
      <c r="G47" s="196"/>
      <c r="H47" s="46"/>
      <c r="I47" s="214"/>
      <c r="J47" s="196"/>
    </row>
    <row r="48" spans="1:10" ht="12" customHeight="1">
      <c r="A48" s="187"/>
      <c r="B48" s="46"/>
      <c r="C48" s="46"/>
      <c r="D48" s="210"/>
      <c r="E48" s="196"/>
      <c r="F48" s="197"/>
      <c r="G48" s="196"/>
      <c r="H48" s="46"/>
      <c r="I48" s="214"/>
      <c r="J48" s="196"/>
    </row>
    <row r="49" spans="1:10" ht="12" customHeight="1">
      <c r="A49" s="187"/>
      <c r="B49" s="46"/>
      <c r="C49" s="46"/>
      <c r="D49" s="210"/>
      <c r="E49" s="196"/>
      <c r="F49" s="197"/>
      <c r="G49" s="196"/>
      <c r="H49" s="46"/>
      <c r="I49" s="214"/>
      <c r="J49" s="196"/>
    </row>
    <row r="50" spans="1:10" ht="12" customHeight="1">
      <c r="A50" s="187"/>
      <c r="B50" s="187"/>
      <c r="C50" s="187"/>
      <c r="D50" s="210"/>
      <c r="E50" s="196"/>
      <c r="F50" s="188"/>
      <c r="G50" s="178"/>
      <c r="H50" s="187"/>
      <c r="I50" s="217"/>
      <c r="J50" s="178"/>
    </row>
    <row r="51" spans="1:10" ht="12" customHeight="1">
      <c r="A51" s="187"/>
      <c r="B51" s="187"/>
      <c r="C51" s="187"/>
      <c r="D51" s="210"/>
      <c r="E51" s="196"/>
      <c r="F51" s="188"/>
      <c r="G51" s="178"/>
      <c r="H51" s="187"/>
      <c r="I51" s="217"/>
      <c r="J51" s="178"/>
    </row>
    <row r="52" spans="1:10" ht="12" customHeight="1">
      <c r="A52" s="187"/>
      <c r="B52" s="187"/>
      <c r="C52" s="187"/>
      <c r="D52" s="210"/>
      <c r="E52" s="196"/>
      <c r="F52" s="188"/>
      <c r="G52" s="178"/>
      <c r="H52" s="187"/>
      <c r="I52" s="217"/>
      <c r="J52" s="178"/>
    </row>
    <row r="53" spans="1:10" ht="12" customHeight="1">
      <c r="A53" s="46"/>
      <c r="B53" s="46"/>
      <c r="C53" s="46"/>
      <c r="D53" s="210"/>
      <c r="E53" s="196"/>
      <c r="F53" s="197"/>
      <c r="G53" s="196"/>
      <c r="H53" s="46"/>
      <c r="I53" s="214"/>
      <c r="J53" s="177"/>
    </row>
    <row r="54" spans="1:10" ht="12" customHeight="1">
      <c r="A54" s="46"/>
      <c r="B54" s="46"/>
      <c r="C54" s="46"/>
      <c r="D54" s="210"/>
      <c r="E54" s="196"/>
      <c r="F54" s="197"/>
      <c r="G54" s="196"/>
      <c r="H54" s="46"/>
      <c r="I54" s="214"/>
      <c r="J54" s="177"/>
    </row>
    <row r="55" spans="1:10" ht="12" customHeight="1">
      <c r="A55" s="46"/>
      <c r="B55" s="46"/>
      <c r="C55" s="46"/>
      <c r="D55" s="210"/>
      <c r="E55" s="196"/>
      <c r="F55" s="197"/>
      <c r="G55" s="196"/>
      <c r="H55" s="46"/>
      <c r="I55" s="214"/>
      <c r="J55" s="177"/>
    </row>
    <row r="56" spans="1:10" ht="12" customHeight="1">
      <c r="A56" s="46"/>
      <c r="B56" s="46"/>
      <c r="C56" s="46"/>
      <c r="D56" s="210"/>
      <c r="E56" s="196"/>
      <c r="F56" s="197"/>
      <c r="G56" s="196"/>
      <c r="H56" s="46"/>
      <c r="I56" s="214"/>
      <c r="J56" s="177"/>
    </row>
    <row r="57" spans="1:10" ht="12" customHeight="1">
      <c r="A57" s="46"/>
      <c r="B57" s="46"/>
      <c r="C57" s="46"/>
      <c r="D57" s="210"/>
      <c r="E57" s="196"/>
      <c r="F57" s="197"/>
      <c r="G57" s="196"/>
      <c r="H57" s="46"/>
      <c r="I57" s="214"/>
      <c r="J57" s="177"/>
    </row>
    <row r="58" spans="1:10" ht="12" customHeight="1" thickBot="1">
      <c r="A58" s="187"/>
      <c r="B58" s="186" t="s">
        <v>328</v>
      </c>
      <c r="C58" s="187"/>
      <c r="D58" s="210"/>
      <c r="E58" s="196"/>
      <c r="F58" s="188"/>
      <c r="G58" s="178"/>
      <c r="H58" s="187"/>
      <c r="I58" s="217"/>
      <c r="J58" s="192"/>
    </row>
    <row r="59" spans="1:10" ht="12" customHeight="1">
      <c r="A59" s="218"/>
      <c r="B59" s="219"/>
      <c r="C59" s="219"/>
      <c r="D59" s="220"/>
      <c r="E59" s="221"/>
      <c r="F59" s="222"/>
      <c r="G59" s="221"/>
      <c r="H59" s="219"/>
      <c r="I59" s="223"/>
      <c r="J59" s="224"/>
    </row>
    <row r="60" spans="1:10" ht="12" customHeight="1">
      <c r="A60" s="225"/>
      <c r="B60" s="212"/>
      <c r="C60" s="46"/>
      <c r="D60" s="210"/>
      <c r="E60" s="196"/>
      <c r="F60" s="197"/>
      <c r="G60" s="196"/>
      <c r="H60" s="46"/>
      <c r="I60" s="214"/>
      <c r="J60" s="226"/>
    </row>
    <row r="61" spans="1:10" ht="12" customHeight="1">
      <c r="A61" s="225"/>
      <c r="B61" s="212"/>
      <c r="C61" s="46"/>
      <c r="D61" s="210"/>
      <c r="E61" s="196"/>
      <c r="F61" s="197"/>
      <c r="G61" s="196"/>
      <c r="H61" s="46"/>
      <c r="I61" s="214"/>
      <c r="J61" s="226"/>
    </row>
    <row r="62" spans="1:10" ht="12" customHeight="1">
      <c r="A62" s="225"/>
      <c r="B62" s="46"/>
      <c r="C62" s="46"/>
      <c r="D62" s="210"/>
      <c r="E62" s="196"/>
      <c r="F62" s="197"/>
      <c r="G62" s="196"/>
      <c r="H62" s="46"/>
      <c r="I62" s="214"/>
      <c r="J62" s="226"/>
    </row>
    <row r="63" spans="1:10" ht="12" customHeight="1">
      <c r="A63" s="225"/>
      <c r="B63" s="46"/>
      <c r="C63" s="46"/>
      <c r="D63" s="210"/>
      <c r="E63" s="196"/>
      <c r="F63" s="197"/>
      <c r="G63" s="196"/>
      <c r="H63" s="46"/>
      <c r="I63" s="214"/>
      <c r="J63" s="226"/>
    </row>
    <row r="64" spans="1:10" ht="12" customHeight="1">
      <c r="A64" s="225"/>
      <c r="B64" s="46"/>
      <c r="C64" s="46"/>
      <c r="D64" s="210"/>
      <c r="E64" s="196"/>
      <c r="F64" s="197"/>
      <c r="G64" s="196"/>
      <c r="H64" s="46"/>
      <c r="I64" s="214"/>
      <c r="J64" s="226"/>
    </row>
    <row r="65" spans="1:10" ht="12" customHeight="1">
      <c r="A65" s="225"/>
      <c r="B65" s="46"/>
      <c r="C65" s="46"/>
      <c r="D65" s="210"/>
      <c r="E65" s="196"/>
      <c r="F65" s="197"/>
      <c r="G65" s="196"/>
      <c r="H65" s="46"/>
      <c r="I65" s="214"/>
      <c r="J65" s="226"/>
    </row>
    <row r="66" spans="1:10" ht="12" customHeight="1">
      <c r="A66" s="225"/>
      <c r="B66" s="46"/>
      <c r="C66" s="46"/>
      <c r="D66" s="210"/>
      <c r="E66" s="196"/>
      <c r="F66" s="197"/>
      <c r="G66" s="196"/>
      <c r="H66" s="46"/>
      <c r="I66" s="214"/>
      <c r="J66" s="226"/>
    </row>
    <row r="67" spans="1:10" ht="12" customHeight="1">
      <c r="A67" s="225"/>
      <c r="B67" s="46"/>
      <c r="C67" s="46"/>
      <c r="D67" s="210"/>
      <c r="E67" s="196"/>
      <c r="F67" s="197"/>
      <c r="G67" s="196"/>
      <c r="H67" s="46"/>
      <c r="I67" s="214"/>
      <c r="J67" s="226"/>
    </row>
    <row r="68" spans="1:10" ht="12" customHeight="1" thickBot="1">
      <c r="A68" s="227"/>
      <c r="B68" s="228"/>
      <c r="C68" s="228"/>
      <c r="D68" s="229"/>
      <c r="E68" s="230"/>
      <c r="F68" s="231"/>
      <c r="G68" s="230"/>
      <c r="H68" s="228"/>
      <c r="I68" s="232"/>
      <c r="J68" s="233"/>
    </row>
  </sheetData>
  <conditionalFormatting sqref="B20 B17:B18">
    <cfRule type="cellIs" dxfId="4" priority="1" stopIfTrue="1" operator="equal">
      <formula>"Title"</formula>
    </cfRule>
  </conditionalFormatting>
  <conditionalFormatting sqref="B25">
    <cfRule type="cellIs" dxfId="3" priority="2" stopIfTrue="1" operator="equal">
      <formula>"Adjustment to Income/Expense/Rate Base:"</formula>
    </cfRule>
  </conditionalFormatting>
  <dataValidations count="9">
    <dataValidation type="list" errorStyle="warning" allowBlank="1" showInputMessage="1" showErrorMessage="1" errorTitle="FERC ACCOUNT" error="This FERC Account is not included in the drop-down list. Is this the account you want to use?" sqref="D10">
      <formula1>$D$74:$D$748</formula1>
    </dataValidation>
    <dataValidation type="list" errorStyle="warning" allowBlank="1" showInputMessage="1" showErrorMessage="1" errorTitle="Factor" error="This factor is not included in the drop-down list. Is this the factor you want to use?" sqref="G10:H10">
      <formula1>$G$74:$G$137</formula1>
    </dataValidation>
    <dataValidation type="list" errorStyle="warning" allowBlank="1" showInputMessage="1" showErrorMessage="1" errorTitle="Factor" error="This factor is not included in the drop-down list. Is this the factor you want to use?" sqref="G25">
      <formula1>$G$66:$G$137</formula1>
    </dataValidation>
    <dataValidation type="list" errorStyle="warning" allowBlank="1" showInputMessage="1" showErrorMessage="1" errorTitle="FERC ACCOUNT" error="This FERC Account is not included in the drop-down list. Is this the account you want to use?" sqref="D25">
      <formula1>$D$66:$D$740</formula1>
    </dataValidation>
    <dataValidation type="list" errorStyle="warning" allowBlank="1" showInputMessage="1" showErrorMessage="1" errorTitle="Factor" error="This factor is not included in the drop-down list. Is this the factor you want to use?" sqref="G24">
      <formula1>$G$67:$G$137</formula1>
    </dataValidation>
    <dataValidation type="list" errorStyle="warning" allowBlank="1" showInputMessage="1" showErrorMessage="1" errorTitle="FERC ACCOUNT" error="This FERC Account is not included in the drop-down list. Is this the account you want to use?" sqref="D24">
      <formula1>$D$67:$D$741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5">
      <formula1>"1, 2, 3"</formula1>
    </dataValidation>
    <dataValidation type="list" allowBlank="1" showInputMessage="1" showErrorMessage="1" errorTitle="Adjsutment Type Input Error" error="An invalid adjustment type was entered._x000a__x000a_Valid values are 1, 2, or 3." sqref="E11:E12">
      <formula1>"1,2,3"</formula1>
    </dataValidation>
    <dataValidation type="list" allowBlank="1" showInputMessage="1" showErrorMessage="1" errorTitle="Account Input Error" error="The account number entered is not valid." sqref="D11:D12">
      <formula1>ValidAccount</formula1>
    </dataValidation>
  </dataValidations>
  <pageMargins left="0.75" right="0.7" top="1" bottom="0.75" header="0.5" footer="0.5"/>
  <pageSetup scale="69" orientation="portrait" r:id="rId1"/>
  <drawing r:id="rId2"/>
</worksheet>
</file>

<file path=xl/worksheets/sheet2.xml><?xml version="1.0" encoding="utf-8"?>
<worksheet xmlns="http://schemas.openxmlformats.org/spreadsheetml/2006/main" xmlns:r="http://schemas.openxmlformats.org/officeDocument/2006/relationships">
  <dimension ref="A2:K241"/>
  <sheetViews>
    <sheetView view="pageBreakPreview" topLeftCell="B12" zoomScale="80" zoomScaleNormal="80" zoomScaleSheetLayoutView="80" workbookViewId="0">
      <selection activeCell="F39" sqref="F39"/>
    </sheetView>
  </sheetViews>
  <sheetFormatPr defaultRowHeight="12.75"/>
  <cols>
    <col min="1" max="1" width="14.42578125" style="12" hidden="1" customWidth="1"/>
    <col min="2" max="2" width="27.7109375" style="12" customWidth="1"/>
    <col min="3" max="3" width="7.7109375" style="12" hidden="1" customWidth="1"/>
    <col min="4" max="4" width="9.7109375" style="12" customWidth="1"/>
    <col min="5" max="5" width="7.42578125" style="12" customWidth="1"/>
    <col min="6" max="6" width="12.28515625" style="12" customWidth="1"/>
    <col min="7" max="7" width="10.42578125" style="12" customWidth="1"/>
    <col min="8" max="8" width="14.42578125" style="12" customWidth="1"/>
    <col min="9" max="9" width="15.7109375" style="12" customWidth="1"/>
    <col min="10" max="10" width="8" style="12" customWidth="1"/>
    <col min="11" max="11" width="11.28515625" style="12" bestFit="1" customWidth="1"/>
    <col min="12" max="16384" width="9.140625" style="12"/>
  </cols>
  <sheetData>
    <row r="2" spans="1:11">
      <c r="B2" s="98" t="s">
        <v>0</v>
      </c>
      <c r="I2" s="173" t="s">
        <v>905</v>
      </c>
      <c r="J2" s="174" t="s">
        <v>906</v>
      </c>
    </row>
    <row r="3" spans="1:11">
      <c r="B3" s="98" t="s">
        <v>710</v>
      </c>
    </row>
    <row r="4" spans="1:11">
      <c r="B4" s="98" t="s">
        <v>880</v>
      </c>
    </row>
    <row r="5" spans="1:11">
      <c r="A5" s="1"/>
    </row>
    <row r="6" spans="1:11">
      <c r="B6" s="169"/>
      <c r="C6" s="169"/>
    </row>
    <row r="7" spans="1:11">
      <c r="D7" s="2"/>
      <c r="E7" s="2"/>
      <c r="F7" s="180" t="s">
        <v>82</v>
      </c>
      <c r="G7" s="2"/>
      <c r="H7" s="2"/>
      <c r="I7" s="181" t="s">
        <v>900</v>
      </c>
      <c r="J7" s="2"/>
    </row>
    <row r="8" spans="1:11" s="172" customFormat="1">
      <c r="A8" s="170"/>
      <c r="B8" s="170"/>
      <c r="C8" s="170"/>
      <c r="D8" s="182" t="s">
        <v>84</v>
      </c>
      <c r="E8" s="182" t="s">
        <v>85</v>
      </c>
      <c r="F8" s="183" t="s">
        <v>86</v>
      </c>
      <c r="G8" s="182" t="s">
        <v>87</v>
      </c>
      <c r="H8" s="184" t="s">
        <v>88</v>
      </c>
      <c r="I8" s="185" t="s">
        <v>89</v>
      </c>
      <c r="J8" s="182" t="s">
        <v>90</v>
      </c>
      <c r="K8" s="6" t="s">
        <v>903</v>
      </c>
    </row>
    <row r="9" spans="1:11" s="172" customFormat="1">
      <c r="A9" s="84"/>
      <c r="B9" s="171" t="s">
        <v>904</v>
      </c>
      <c r="C9" s="84"/>
      <c r="D9" s="102"/>
      <c r="E9" s="102"/>
      <c r="F9" s="102"/>
      <c r="G9" s="102"/>
      <c r="H9" s="165"/>
      <c r="I9" s="102"/>
      <c r="J9" s="103"/>
    </row>
    <row r="10" spans="1:11">
      <c r="A10" s="200" t="s">
        <v>98</v>
      </c>
      <c r="B10" s="12" t="str">
        <f>VLOOKUP(A10,'Indicator Summary'!$A$9:$E$164,4,FALSE)</f>
        <v>Steam Operations</v>
      </c>
      <c r="D10" s="2" t="str">
        <f t="shared" ref="D10:D90" si="0">MID(A10,1,3)</f>
        <v>500</v>
      </c>
      <c r="E10" s="2">
        <v>3</v>
      </c>
      <c r="F10" s="37">
        <f>SUMIF('Indicator Summary'!$A$9:$A$164,A10,'Indicator Summary'!$H$9:$H$164)</f>
        <v>110660.64052831259</v>
      </c>
      <c r="G10" s="2" t="str">
        <f t="shared" ref="G10:G90" si="1">MID(A10,4,12)</f>
        <v>SG</v>
      </c>
      <c r="H10" s="163">
        <v>0.4262831716003761</v>
      </c>
      <c r="I10" s="37">
        <f>IF(G10="UT",K10,F10*H10)</f>
        <v>47172.768815738214</v>
      </c>
      <c r="K10" s="37">
        <f>SUMIF('Indicator Summary'!$A$9:$A$164,A10,'Indicator Summary'!$W$9:$W$164)</f>
        <v>0</v>
      </c>
    </row>
    <row r="11" spans="1:11">
      <c r="A11" s="200" t="s">
        <v>102</v>
      </c>
      <c r="B11" s="12" t="str">
        <f>VLOOKUP(A11,'Indicator Summary'!$A$9:$E$164,4,FALSE)</f>
        <v>Steam Operations</v>
      </c>
      <c r="D11" s="2" t="str">
        <f t="shared" si="0"/>
        <v>501</v>
      </c>
      <c r="E11" s="2">
        <v>3</v>
      </c>
      <c r="F11" s="37">
        <f>SUMIF('Indicator Summary'!$A$9:$A$164,A11,'Indicator Summary'!$H$9:$H$164)</f>
        <v>470814.33978466998</v>
      </c>
      <c r="G11" s="2" t="str">
        <f>MID(A11,4,12)</f>
        <v>SE</v>
      </c>
      <c r="H11" s="163">
        <v>0.41971722672390366</v>
      </c>
      <c r="I11" s="37">
        <f t="shared" ref="I11:I56" si="2">IF(G11="UT",K11,F11*H11)</f>
        <v>197608.88899626734</v>
      </c>
      <c r="K11" s="37">
        <f>SUMIF('Indicator Summary'!$A$9:$A$164,A11,'Indicator Summary'!$W$9:$W$164)</f>
        <v>0</v>
      </c>
    </row>
    <row r="12" spans="1:11">
      <c r="A12" s="200" t="s">
        <v>104</v>
      </c>
      <c r="B12" s="12" t="str">
        <f>VLOOKUP(A12,'Indicator Summary'!$A$9:$E$164,4,FALSE)</f>
        <v>Steam Operations</v>
      </c>
      <c r="D12" s="2" t="str">
        <f t="shared" si="0"/>
        <v>502</v>
      </c>
      <c r="E12" s="2">
        <v>3</v>
      </c>
      <c r="F12" s="37">
        <f>SUMIF('Indicator Summary'!$A$9:$A$164,A12,'Indicator Summary'!$H$9:$H$164)</f>
        <v>790253.76098561869</v>
      </c>
      <c r="G12" s="2" t="str">
        <f t="shared" si="1"/>
        <v>SG</v>
      </c>
      <c r="H12" s="163">
        <v>0.4262831716003761</v>
      </c>
      <c r="I12" s="37">
        <f t="shared" si="2"/>
        <v>336871.87960207509</v>
      </c>
      <c r="K12" s="37">
        <f>SUMIF('Indicator Summary'!$A$9:$A$164,A12,'Indicator Summary'!$W$9:$W$164)</f>
        <v>0</v>
      </c>
    </row>
    <row r="13" spans="1:11">
      <c r="A13" s="200" t="s">
        <v>108</v>
      </c>
      <c r="B13" s="12" t="str">
        <f>VLOOKUP(A13,'Indicator Summary'!$A$9:$E$164,4,FALSE)</f>
        <v>Steam Operations</v>
      </c>
      <c r="D13" s="2" t="str">
        <f t="shared" si="0"/>
        <v>505</v>
      </c>
      <c r="E13" s="2">
        <v>3</v>
      </c>
      <c r="F13" s="37">
        <f>SUMIF('Indicator Summary'!$A$9:$A$164,A13,'Indicator Summary'!$H$9:$H$164)</f>
        <v>72650.626451537144</v>
      </c>
      <c r="G13" s="2" t="str">
        <f t="shared" si="1"/>
        <v>SG</v>
      </c>
      <c r="H13" s="163">
        <v>0.4262831716003761</v>
      </c>
      <c r="I13" s="37">
        <f t="shared" si="2"/>
        <v>30969.73946251543</v>
      </c>
      <c r="K13" s="37">
        <f>SUMIF('Indicator Summary'!$A$9:$A$164,A13,'Indicator Summary'!$W$9:$W$164)</f>
        <v>0</v>
      </c>
    </row>
    <row r="14" spans="1:11">
      <c r="A14" s="200" t="s">
        <v>110</v>
      </c>
      <c r="B14" s="12" t="str">
        <f>VLOOKUP(A14,'Indicator Summary'!$A$9:$E$164,4,FALSE)</f>
        <v>Steam Operations</v>
      </c>
      <c r="D14" s="2" t="str">
        <f t="shared" si="0"/>
        <v>506</v>
      </c>
      <c r="E14" s="2">
        <v>3</v>
      </c>
      <c r="F14" s="37">
        <f>SUMIF('Indicator Summary'!$A$9:$A$164,A14,'Indicator Summary'!$H$9:$H$164)</f>
        <v>317314.51832966134</v>
      </c>
      <c r="G14" s="2" t="str">
        <f t="shared" si="1"/>
        <v>SG</v>
      </c>
      <c r="H14" s="163">
        <v>0.4262831716003761</v>
      </c>
      <c r="I14" s="37">
        <f t="shared" si="2"/>
        <v>135265.83926841372</v>
      </c>
      <c r="K14" s="37">
        <f>SUMIF('Indicator Summary'!$A$9:$A$164,A14,'Indicator Summary'!$W$9:$W$164)</f>
        <v>0</v>
      </c>
    </row>
    <row r="15" spans="1:11">
      <c r="A15" s="200" t="s">
        <v>112</v>
      </c>
      <c r="B15" s="12" t="str">
        <f>VLOOKUP(A15,'Indicator Summary'!$A$9:$E$164,4,FALSE)</f>
        <v>Steam Operations</v>
      </c>
      <c r="D15" s="2" t="str">
        <f t="shared" si="0"/>
        <v>507</v>
      </c>
      <c r="E15" s="2">
        <v>3</v>
      </c>
      <c r="F15" s="37">
        <f>SUMIF('Indicator Summary'!$A$9:$A$164,A15,'Indicator Summary'!$H$9:$H$164)</f>
        <v>12945.42713666499</v>
      </c>
      <c r="G15" s="2" t="str">
        <f t="shared" si="1"/>
        <v>SG</v>
      </c>
      <c r="H15" s="163">
        <v>0.4262831716003761</v>
      </c>
      <c r="I15" s="37">
        <f t="shared" si="2"/>
        <v>5518.4177375391273</v>
      </c>
      <c r="K15" s="37">
        <f>SUMIF('Indicator Summary'!$A$9:$A$164,A15,'Indicator Summary'!$W$9:$W$164)</f>
        <v>0</v>
      </c>
    </row>
    <row r="16" spans="1:11">
      <c r="A16" s="200" t="s">
        <v>114</v>
      </c>
      <c r="B16" s="12" t="str">
        <f>VLOOKUP(A16,'Indicator Summary'!$A$9:$E$164,4,FALSE)</f>
        <v>Steam Maintenance</v>
      </c>
      <c r="D16" s="2" t="str">
        <f t="shared" si="0"/>
        <v>510</v>
      </c>
      <c r="E16" s="2">
        <v>3</v>
      </c>
      <c r="F16" s="37">
        <f>SUMIF('Indicator Summary'!$A$9:$A$164,A16,'Indicator Summary'!$H$9:$H$164)</f>
        <v>436573.31247699319</v>
      </c>
      <c r="G16" s="2" t="str">
        <f t="shared" si="1"/>
        <v>SG</v>
      </c>
      <c r="H16" s="163">
        <v>0.4262831716003761</v>
      </c>
      <c r="I16" s="37">
        <f t="shared" si="2"/>
        <v>186103.85627877471</v>
      </c>
      <c r="K16" s="37">
        <f>SUMIF('Indicator Summary'!$A$9:$A$164,A16,'Indicator Summary'!$W$9:$W$164)</f>
        <v>0</v>
      </c>
    </row>
    <row r="17" spans="1:11">
      <c r="A17" s="200" t="s">
        <v>116</v>
      </c>
      <c r="B17" s="12" t="str">
        <f>VLOOKUP(A17,'Indicator Summary'!$A$9:$E$164,4,FALSE)</f>
        <v>Steam Maintenance</v>
      </c>
      <c r="D17" s="2" t="str">
        <f t="shared" si="0"/>
        <v>511</v>
      </c>
      <c r="E17" s="2">
        <v>3</v>
      </c>
      <c r="F17" s="37">
        <f>SUMIF('Indicator Summary'!$A$9:$A$164,A17,'Indicator Summary'!$H$9:$H$164)</f>
        <v>597853.11030771479</v>
      </c>
      <c r="G17" s="2" t="str">
        <f t="shared" si="1"/>
        <v>SG</v>
      </c>
      <c r="H17" s="163">
        <v>0.4262831716003761</v>
      </c>
      <c r="I17" s="37">
        <f t="shared" si="2"/>
        <v>254854.72001312216</v>
      </c>
      <c r="K17" s="37">
        <f>SUMIF('Indicator Summary'!$A$9:$A$164,A17,'Indicator Summary'!$W$9:$W$164)</f>
        <v>0</v>
      </c>
    </row>
    <row r="18" spans="1:11">
      <c r="A18" s="200" t="s">
        <v>118</v>
      </c>
      <c r="B18" s="12" t="str">
        <f>VLOOKUP(A18,'Indicator Summary'!$A$9:$E$164,4,FALSE)</f>
        <v>Steam Maintenance</v>
      </c>
      <c r="D18" s="2" t="str">
        <f t="shared" si="0"/>
        <v>512</v>
      </c>
      <c r="E18" s="2">
        <v>3</v>
      </c>
      <c r="F18" s="37">
        <f>SUMIF('Indicator Summary'!$A$9:$A$164,A18,'Indicator Summary'!$H$9:$H$164)</f>
        <v>2262261.7844628314</v>
      </c>
      <c r="G18" s="2" t="str">
        <f t="shared" si="1"/>
        <v>SG</v>
      </c>
      <c r="H18" s="163">
        <v>0.4262831716003761</v>
      </c>
      <c r="I18" s="37">
        <f t="shared" si="2"/>
        <v>964364.12847114226</v>
      </c>
      <c r="K18" s="37">
        <f>SUMIF('Indicator Summary'!$A$9:$A$164,A18,'Indicator Summary'!$W$9:$W$164)</f>
        <v>0</v>
      </c>
    </row>
    <row r="19" spans="1:11">
      <c r="A19" s="200" t="s">
        <v>120</v>
      </c>
      <c r="B19" s="12" t="str">
        <f>VLOOKUP(A19,'Indicator Summary'!$A$9:$E$164,4,FALSE)</f>
        <v>Steam Maintenance</v>
      </c>
      <c r="D19" s="2" t="str">
        <f t="shared" si="0"/>
        <v>513</v>
      </c>
      <c r="E19" s="2">
        <v>3</v>
      </c>
      <c r="F19" s="37">
        <f>SUMIF('Indicator Summary'!$A$9:$A$164,A19,'Indicator Summary'!$H$9:$H$164)</f>
        <v>586976.33529914648</v>
      </c>
      <c r="G19" s="2" t="str">
        <f t="shared" si="1"/>
        <v>SG</v>
      </c>
      <c r="H19" s="163">
        <v>0.4262831716003761</v>
      </c>
      <c r="I19" s="37">
        <f t="shared" si="2"/>
        <v>250218.13386568596</v>
      </c>
      <c r="K19" s="37">
        <f>SUMIF('Indicator Summary'!$A$9:$A$164,A19,'Indicator Summary'!$W$9:$W$164)</f>
        <v>0</v>
      </c>
    </row>
    <row r="20" spans="1:11">
      <c r="A20" s="200" t="s">
        <v>122</v>
      </c>
      <c r="B20" s="12" t="str">
        <f>VLOOKUP(A20,'Indicator Summary'!$A$9:$E$164,4,FALSE)</f>
        <v>Steam Maintenance</v>
      </c>
      <c r="D20" s="2" t="str">
        <f t="shared" si="0"/>
        <v>514</v>
      </c>
      <c r="E20" s="2">
        <v>3</v>
      </c>
      <c r="F20" s="37">
        <f>SUMIF('Indicator Summary'!$A$9:$A$164,A20,'Indicator Summary'!$H$9:$H$164)</f>
        <v>360241.00570851896</v>
      </c>
      <c r="G20" s="2" t="str">
        <f t="shared" si="1"/>
        <v>SG</v>
      </c>
      <c r="H20" s="163">
        <v>0.4262831716003761</v>
      </c>
      <c r="I20" s="37">
        <f t="shared" si="2"/>
        <v>153564.67845393665</v>
      </c>
      <c r="K20" s="37">
        <f>SUMIF('Indicator Summary'!$A$9:$A$164,A20,'Indicator Summary'!$W$9:$W$164)</f>
        <v>0</v>
      </c>
    </row>
    <row r="21" spans="1:11">
      <c r="A21" s="200" t="s">
        <v>124</v>
      </c>
      <c r="B21" s="12" t="str">
        <f>VLOOKUP(A21,'Indicator Summary'!$A$9:$E$164,4,FALSE)</f>
        <v>Hydro Operations</v>
      </c>
      <c r="D21" s="2" t="str">
        <f t="shared" si="0"/>
        <v>535</v>
      </c>
      <c r="E21" s="2">
        <v>3</v>
      </c>
      <c r="F21" s="37">
        <f>SUMIF('Indicator Summary'!$A$9:$A$164,A21,'Indicator Summary'!$H$9:$H$164)</f>
        <v>53382.877837918983</v>
      </c>
      <c r="G21" s="2" t="str">
        <f t="shared" si="1"/>
        <v>SG-P</v>
      </c>
      <c r="H21" s="163">
        <v>0.4262831716003761</v>
      </c>
      <c r="I21" s="37">
        <f t="shared" si="2"/>
        <v>22756.22247390353</v>
      </c>
      <c r="K21" s="37">
        <f>SUMIF('Indicator Summary'!$A$9:$A$164,A21,'Indicator Summary'!$W$9:$W$164)</f>
        <v>0</v>
      </c>
    </row>
    <row r="22" spans="1:11">
      <c r="A22" s="200" t="s">
        <v>127</v>
      </c>
      <c r="B22" s="12" t="str">
        <f>VLOOKUP(A22,'Indicator Summary'!$A$9:$E$164,4,FALSE)</f>
        <v>Hydro Operations</v>
      </c>
      <c r="D22" s="2" t="str">
        <f t="shared" si="0"/>
        <v>535</v>
      </c>
      <c r="E22" s="2">
        <v>3</v>
      </c>
      <c r="F22" s="37">
        <f>SUMIF('Indicator Summary'!$A$9:$A$164,A22,'Indicator Summary'!$H$9:$H$164)</f>
        <v>-22033.580916734496</v>
      </c>
      <c r="G22" s="2" t="str">
        <f t="shared" si="1"/>
        <v>SG-U</v>
      </c>
      <c r="H22" s="163">
        <v>0.4262831716003761</v>
      </c>
      <c r="I22" s="37">
        <f t="shared" si="2"/>
        <v>-9392.5447548991033</v>
      </c>
      <c r="K22" s="37">
        <f>SUMIF('Indicator Summary'!$A$9:$A$164,A22,'Indicator Summary'!$W$9:$W$164)</f>
        <v>0</v>
      </c>
    </row>
    <row r="23" spans="1:11">
      <c r="A23" s="200" t="s">
        <v>128</v>
      </c>
      <c r="B23" s="12" t="str">
        <f>VLOOKUP(A23,'Indicator Summary'!$A$9:$E$164,4,FALSE)</f>
        <v>Hydro Operations</v>
      </c>
      <c r="D23" s="2" t="str">
        <f t="shared" si="0"/>
        <v>536</v>
      </c>
      <c r="E23" s="2">
        <v>3</v>
      </c>
      <c r="F23" s="37">
        <f>SUMIF('Indicator Summary'!$A$9:$A$164,A23,'Indicator Summary'!$H$9:$H$164)</f>
        <v>1293.9704607935034</v>
      </c>
      <c r="G23" s="2" t="str">
        <f t="shared" si="1"/>
        <v>SG-P</v>
      </c>
      <c r="H23" s="163">
        <v>0.4262831716003761</v>
      </c>
      <c r="I23" s="37">
        <f t="shared" si="2"/>
        <v>551.59783198425475</v>
      </c>
      <c r="K23" s="37">
        <f>SUMIF('Indicator Summary'!$A$9:$A$164,A23,'Indicator Summary'!$W$9:$W$164)</f>
        <v>0</v>
      </c>
    </row>
    <row r="24" spans="1:11">
      <c r="A24" s="200" t="s">
        <v>131</v>
      </c>
      <c r="B24" s="12" t="str">
        <f>VLOOKUP(A24,'Indicator Summary'!$A$9:$E$164,4,FALSE)</f>
        <v>Hydro Operations</v>
      </c>
      <c r="D24" s="2" t="str">
        <f t="shared" si="0"/>
        <v>537</v>
      </c>
      <c r="E24" s="2">
        <v>3</v>
      </c>
      <c r="F24" s="37">
        <f>SUMIF('Indicator Summary'!$A$9:$A$164,A24,'Indicator Summary'!$H$9:$H$164)</f>
        <v>60098.822626645961</v>
      </c>
      <c r="G24" s="2" t="str">
        <f t="shared" si="1"/>
        <v>SG-P</v>
      </c>
      <c r="H24" s="163">
        <v>0.4262831716003761</v>
      </c>
      <c r="I24" s="37">
        <f t="shared" si="2"/>
        <v>25619.116718735087</v>
      </c>
      <c r="K24" s="37">
        <f>SUMIF('Indicator Summary'!$A$9:$A$164,A24,'Indicator Summary'!$W$9:$W$164)</f>
        <v>0</v>
      </c>
    </row>
    <row r="25" spans="1:11">
      <c r="A25" s="200" t="s">
        <v>133</v>
      </c>
      <c r="B25" s="12" t="str">
        <f>VLOOKUP(A25,'Indicator Summary'!$A$9:$E$164,4,FALSE)</f>
        <v>Hydro Operations</v>
      </c>
      <c r="D25" s="2" t="str">
        <f t="shared" si="0"/>
        <v>537</v>
      </c>
      <c r="E25" s="2">
        <v>3</v>
      </c>
      <c r="F25" s="37">
        <f>SUMIF('Indicator Summary'!$A$9:$A$164,A25,'Indicator Summary'!$H$9:$H$164)</f>
        <v>1890.5302584480992</v>
      </c>
      <c r="G25" s="2" t="str">
        <f t="shared" si="1"/>
        <v>SG-U</v>
      </c>
      <c r="H25" s="163">
        <v>0.4262831716003761</v>
      </c>
      <c r="I25" s="37">
        <f t="shared" si="2"/>
        <v>805.90123457773439</v>
      </c>
      <c r="K25" s="37">
        <f>SUMIF('Indicator Summary'!$A$9:$A$164,A25,'Indicator Summary'!$W$9:$W$164)</f>
        <v>0</v>
      </c>
    </row>
    <row r="26" spans="1:11">
      <c r="A26" s="200" t="s">
        <v>134</v>
      </c>
      <c r="B26" s="12" t="str">
        <f>VLOOKUP(A26,'Indicator Summary'!$A$9:$E$164,4,FALSE)</f>
        <v>Hydro Operations</v>
      </c>
      <c r="D26" s="2" t="str">
        <f t="shared" si="0"/>
        <v>539</v>
      </c>
      <c r="E26" s="2">
        <v>3</v>
      </c>
      <c r="F26" s="37">
        <f>SUMIF('Indicator Summary'!$A$9:$A$164,A26,'Indicator Summary'!$H$9:$H$164)</f>
        <v>115697.82265979322</v>
      </c>
      <c r="G26" s="2" t="str">
        <f t="shared" si="1"/>
        <v>SG-P</v>
      </c>
      <c r="H26" s="163">
        <v>0.4262831716003761</v>
      </c>
      <c r="I26" s="37">
        <f t="shared" si="2"/>
        <v>49320.034790674516</v>
      </c>
      <c r="K26" s="37">
        <f>SUMIF('Indicator Summary'!$A$9:$A$164,A26,'Indicator Summary'!$W$9:$W$164)</f>
        <v>0</v>
      </c>
    </row>
    <row r="27" spans="1:11">
      <c r="A27" s="200" t="s">
        <v>136</v>
      </c>
      <c r="B27" s="12" t="str">
        <f>VLOOKUP(A27,'Indicator Summary'!$A$9:$E$164,4,FALSE)</f>
        <v>Hydro Operations</v>
      </c>
      <c r="D27" s="2" t="str">
        <f t="shared" si="0"/>
        <v>539</v>
      </c>
      <c r="E27" s="2">
        <v>3</v>
      </c>
      <c r="F27" s="37">
        <f>SUMIF('Indicator Summary'!$A$9:$A$164,A27,'Indicator Summary'!$H$9:$H$164)</f>
        <v>19074.094906279657</v>
      </c>
      <c r="G27" s="2" t="str">
        <f t="shared" si="1"/>
        <v>SG-U</v>
      </c>
      <c r="H27" s="163">
        <v>0.4262831716003761</v>
      </c>
      <c r="I27" s="37">
        <f t="shared" si="2"/>
        <v>8130.9656720554703</v>
      </c>
      <c r="K27" s="37">
        <f>SUMIF('Indicator Summary'!$A$9:$A$164,A27,'Indicator Summary'!$W$9:$W$164)</f>
        <v>0</v>
      </c>
    </row>
    <row r="28" spans="1:11">
      <c r="A28" s="200" t="s">
        <v>137</v>
      </c>
      <c r="B28" s="12" t="str">
        <f>VLOOKUP(A28,'Indicator Summary'!$A$9:$E$164,4,FALSE)</f>
        <v>Hydro Operations</v>
      </c>
      <c r="D28" s="2" t="str">
        <f t="shared" si="0"/>
        <v>540</v>
      </c>
      <c r="E28" s="2">
        <v>3</v>
      </c>
      <c r="F28" s="37">
        <f>SUMIF('Indicator Summary'!$A$9:$A$164,A28,'Indicator Summary'!$H$9:$H$164)</f>
        <v>11717.433319225882</v>
      </c>
      <c r="G28" s="2" t="str">
        <f t="shared" si="1"/>
        <v>SG-P</v>
      </c>
      <c r="H28" s="163">
        <v>0.4262831716003761</v>
      </c>
      <c r="I28" s="37">
        <f t="shared" si="2"/>
        <v>4994.9446383355307</v>
      </c>
      <c r="K28" s="37">
        <f>SUMIF('Indicator Summary'!$A$9:$A$164,A28,'Indicator Summary'!$W$9:$W$164)</f>
        <v>0</v>
      </c>
    </row>
    <row r="29" spans="1:11">
      <c r="A29" s="200" t="s">
        <v>139</v>
      </c>
      <c r="B29" s="12" t="str">
        <f>VLOOKUP(A29,'Indicator Summary'!$A$9:$E$164,4,FALSE)</f>
        <v>Hydro Operations</v>
      </c>
      <c r="D29" s="2" t="str">
        <f t="shared" si="0"/>
        <v>540</v>
      </c>
      <c r="E29" s="2">
        <v>3</v>
      </c>
      <c r="F29" s="37">
        <f>SUMIF('Indicator Summary'!$A$9:$A$164,A29,'Indicator Summary'!$H$9:$H$164)</f>
        <v>154.49635891455384</v>
      </c>
      <c r="G29" s="2" t="str">
        <f t="shared" si="1"/>
        <v>SG-U</v>
      </c>
      <c r="H29" s="163">
        <v>0.4262831716003761</v>
      </c>
      <c r="I29" s="37">
        <f t="shared" si="2"/>
        <v>65.859197878806043</v>
      </c>
      <c r="K29" s="37">
        <f>SUMIF('Indicator Summary'!$A$9:$A$164,A29,'Indicator Summary'!$W$9:$W$164)</f>
        <v>0</v>
      </c>
    </row>
    <row r="30" spans="1:11">
      <c r="A30" s="200" t="s">
        <v>140</v>
      </c>
      <c r="B30" s="12" t="str">
        <f>VLOOKUP(A30,'Indicator Summary'!$A$9:$E$164,4,FALSE)</f>
        <v>Hydro Maintenance</v>
      </c>
      <c r="D30" s="2" t="str">
        <f t="shared" si="0"/>
        <v>541</v>
      </c>
      <c r="E30" s="2">
        <v>3</v>
      </c>
      <c r="F30" s="37">
        <f>SUMIF('Indicator Summary'!$A$9:$A$164,A30,'Indicator Summary'!$H$9:$H$164)</f>
        <v>12.54225201072383</v>
      </c>
      <c r="G30" s="2" t="str">
        <f t="shared" si="1"/>
        <v>SG-P</v>
      </c>
      <c r="H30" s="163">
        <v>0.4262831716003761</v>
      </c>
      <c r="I30" s="37">
        <f t="shared" si="2"/>
        <v>5.3465509661425488</v>
      </c>
      <c r="K30" s="37">
        <f>SUMIF('Indicator Summary'!$A$9:$A$164,A30,'Indicator Summary'!$W$9:$W$164)</f>
        <v>0</v>
      </c>
    </row>
    <row r="31" spans="1:11">
      <c r="A31" s="200" t="s">
        <v>143</v>
      </c>
      <c r="B31" s="12" t="str">
        <f>VLOOKUP(A31,'Indicator Summary'!$A$9:$E$164,4,FALSE)</f>
        <v>Hydro Maintenance</v>
      </c>
      <c r="D31" s="2" t="str">
        <f t="shared" si="0"/>
        <v>542</v>
      </c>
      <c r="E31" s="2">
        <v>3</v>
      </c>
      <c r="F31" s="37">
        <f>SUMIF('Indicator Summary'!$A$9:$A$164,A31,'Indicator Summary'!$H$9:$H$164)</f>
        <v>5369.3278405299061</v>
      </c>
      <c r="G31" s="2" t="str">
        <f t="shared" si="1"/>
        <v>SG-P</v>
      </c>
      <c r="H31" s="163">
        <v>0.4262831716003761</v>
      </c>
      <c r="I31" s="37">
        <f t="shared" si="2"/>
        <v>2288.8541012232868</v>
      </c>
      <c r="K31" s="37">
        <f>SUMIF('Indicator Summary'!$A$9:$A$164,A31,'Indicator Summary'!$W$9:$W$164)</f>
        <v>0</v>
      </c>
    </row>
    <row r="32" spans="1:11">
      <c r="A32" s="200" t="s">
        <v>145</v>
      </c>
      <c r="B32" s="12" t="str">
        <f>VLOOKUP(A32,'Indicator Summary'!$A$9:$E$164,4,FALSE)</f>
        <v>Hydro Maintenance</v>
      </c>
      <c r="D32" s="2" t="str">
        <f t="shared" si="0"/>
        <v>542</v>
      </c>
      <c r="E32" s="2">
        <v>3</v>
      </c>
      <c r="F32" s="37">
        <f>SUMIF('Indicator Summary'!$A$9:$A$164,A32,'Indicator Summary'!$H$9:$H$164)</f>
        <v>834.8073916452521</v>
      </c>
      <c r="G32" s="2" t="str">
        <f t="shared" si="1"/>
        <v>SG-U</v>
      </c>
      <c r="H32" s="163">
        <v>0.4262831716003761</v>
      </c>
      <c r="I32" s="37">
        <f t="shared" si="2"/>
        <v>355.86434258597535</v>
      </c>
      <c r="K32" s="37">
        <f>SUMIF('Indicator Summary'!$A$9:$A$164,A32,'Indicator Summary'!$W$9:$W$164)</f>
        <v>0</v>
      </c>
    </row>
    <row r="33" spans="1:11">
      <c r="A33" s="200" t="s">
        <v>146</v>
      </c>
      <c r="B33" s="12" t="str">
        <f>VLOOKUP(A33,'Indicator Summary'!$A$9:$E$164,4,FALSE)</f>
        <v>Hydro Maintenance</v>
      </c>
      <c r="D33" s="2" t="str">
        <f t="shared" si="0"/>
        <v>543</v>
      </c>
      <c r="E33" s="2">
        <v>3</v>
      </c>
      <c r="F33" s="37">
        <f>SUMIF('Indicator Summary'!$A$9:$A$164,A33,'Indicator Summary'!$H$9:$H$164)</f>
        <v>38084.236176755585</v>
      </c>
      <c r="G33" s="2" t="str">
        <f t="shared" si="1"/>
        <v>SG-P</v>
      </c>
      <c r="H33" s="163">
        <v>0.4262831716003761</v>
      </c>
      <c r="I33" s="37">
        <f t="shared" si="2"/>
        <v>16234.668985405153</v>
      </c>
      <c r="K33" s="37">
        <f>SUMIF('Indicator Summary'!$A$9:$A$164,A33,'Indicator Summary'!$W$9:$W$164)</f>
        <v>0</v>
      </c>
    </row>
    <row r="34" spans="1:11">
      <c r="A34" s="200" t="s">
        <v>148</v>
      </c>
      <c r="B34" s="12" t="str">
        <f>VLOOKUP(A34,'Indicator Summary'!$A$9:$E$164,4,FALSE)</f>
        <v>Hydro Maintenance</v>
      </c>
      <c r="D34" s="2" t="str">
        <f t="shared" si="0"/>
        <v>543</v>
      </c>
      <c r="E34" s="2">
        <v>3</v>
      </c>
      <c r="F34" s="37">
        <f>SUMIF('Indicator Summary'!$A$9:$A$164,A34,'Indicator Summary'!$H$9:$H$164)</f>
        <v>5691.0299542214962</v>
      </c>
      <c r="G34" s="2" t="str">
        <f t="shared" si="1"/>
        <v>SG-U</v>
      </c>
      <c r="H34" s="163">
        <v>0.4262831716003761</v>
      </c>
      <c r="I34" s="37">
        <f t="shared" si="2"/>
        <v>2425.9902985582826</v>
      </c>
      <c r="K34" s="37">
        <f>SUMIF('Indicator Summary'!$A$9:$A$164,A34,'Indicator Summary'!$W$9:$W$164)</f>
        <v>0</v>
      </c>
    </row>
    <row r="35" spans="1:11">
      <c r="A35" s="200" t="s">
        <v>149</v>
      </c>
      <c r="B35" s="12" t="str">
        <f>VLOOKUP(A35,'Indicator Summary'!$A$9:$E$164,4,FALSE)</f>
        <v>Hydro Maintenance</v>
      </c>
      <c r="D35" s="2" t="str">
        <f t="shared" si="0"/>
        <v>544</v>
      </c>
      <c r="E35" s="2">
        <v>3</v>
      </c>
      <c r="F35" s="37">
        <f>SUMIF('Indicator Summary'!$A$9:$A$164,A35,'Indicator Summary'!$H$9:$H$164)</f>
        <v>14867.327496992946</v>
      </c>
      <c r="G35" s="2" t="str">
        <f t="shared" si="1"/>
        <v>SG-P</v>
      </c>
      <c r="H35" s="163">
        <v>0.4262831716003761</v>
      </c>
      <c r="I35" s="37">
        <f t="shared" si="2"/>
        <v>6337.6915186396345</v>
      </c>
      <c r="K35" s="37">
        <f>SUMIF('Indicator Summary'!$A$9:$A$164,A35,'Indicator Summary'!$W$9:$W$164)</f>
        <v>0</v>
      </c>
    </row>
    <row r="36" spans="1:11">
      <c r="A36" s="200" t="s">
        <v>151</v>
      </c>
      <c r="B36" s="12" t="str">
        <f>VLOOKUP(A36,'Indicator Summary'!$A$9:$E$164,4,FALSE)</f>
        <v>Hydro Maintenance</v>
      </c>
      <c r="D36" s="2" t="str">
        <f t="shared" si="0"/>
        <v>544</v>
      </c>
      <c r="E36" s="2">
        <v>3</v>
      </c>
      <c r="F36" s="37">
        <f>SUMIF('Indicator Summary'!$A$9:$A$164,A36,'Indicator Summary'!$H$9:$H$164)</f>
        <v>4803.079994517625</v>
      </c>
      <c r="G36" s="2" t="str">
        <f t="shared" si="1"/>
        <v>SG-U</v>
      </c>
      <c r="H36" s="163">
        <v>0.4262831716003761</v>
      </c>
      <c r="I36" s="37">
        <f t="shared" si="2"/>
        <v>2047.4721735132903</v>
      </c>
      <c r="K36" s="37">
        <f>SUMIF('Indicator Summary'!$A$9:$A$164,A36,'Indicator Summary'!$W$9:$W$164)</f>
        <v>0</v>
      </c>
    </row>
    <row r="37" spans="1:11">
      <c r="A37" s="200" t="s">
        <v>152</v>
      </c>
      <c r="B37" s="12" t="str">
        <f>VLOOKUP(A37,'Indicator Summary'!$A$9:$E$164,4,FALSE)</f>
        <v>Hydro Maintenance</v>
      </c>
      <c r="D37" s="2" t="str">
        <f t="shared" si="0"/>
        <v>545</v>
      </c>
      <c r="E37" s="2">
        <v>3</v>
      </c>
      <c r="F37" s="37">
        <f>SUMIF('Indicator Summary'!$A$9:$A$164,A37,'Indicator Summary'!$H$9:$H$164)</f>
        <v>53414.467035033013</v>
      </c>
      <c r="G37" s="2" t="str">
        <f t="shared" si="1"/>
        <v>SG-P</v>
      </c>
      <c r="H37" s="163">
        <v>0.4262831716003761</v>
      </c>
      <c r="I37" s="37">
        <f t="shared" si="2"/>
        <v>22769.688417037611</v>
      </c>
      <c r="K37" s="37">
        <f>SUMIF('Indicator Summary'!$A$9:$A$164,A37,'Indicator Summary'!$W$9:$W$164)</f>
        <v>0</v>
      </c>
    </row>
    <row r="38" spans="1:11">
      <c r="A38" s="200" t="s">
        <v>154</v>
      </c>
      <c r="B38" s="12" t="str">
        <f>VLOOKUP(A38,'Indicator Summary'!$A$9:$E$164,4,FALSE)</f>
        <v>Hydro Maintenance</v>
      </c>
      <c r="D38" s="2" t="str">
        <f t="shared" si="0"/>
        <v>545</v>
      </c>
      <c r="E38" s="2">
        <v>3</v>
      </c>
      <c r="F38" s="37">
        <f>SUMIF('Indicator Summary'!$A$9:$A$164,A38,'Indicator Summary'!$H$9:$H$164)</f>
        <v>12262.034860758262</v>
      </c>
      <c r="G38" s="2" t="str">
        <f t="shared" si="1"/>
        <v>SG-U</v>
      </c>
      <c r="H38" s="163">
        <v>0.4262831716003761</v>
      </c>
      <c r="I38" s="37">
        <f t="shared" si="2"/>
        <v>5227.0991107184082</v>
      </c>
      <c r="K38" s="37">
        <f>SUMIF('Indicator Summary'!$A$9:$A$164,A38,'Indicator Summary'!$W$9:$W$164)</f>
        <v>0</v>
      </c>
    </row>
    <row r="39" spans="1:11">
      <c r="A39" s="200" t="s">
        <v>155</v>
      </c>
      <c r="B39" s="12" t="str">
        <f>VLOOKUP(A39,'Indicator Summary'!$A$9:$E$164,4,FALSE)</f>
        <v>Other Operations</v>
      </c>
      <c r="D39" s="2" t="str">
        <f t="shared" si="0"/>
        <v>546</v>
      </c>
      <c r="E39" s="2">
        <v>3</v>
      </c>
      <c r="F39" s="37">
        <f>SUMIF('Indicator Summary'!$A$9:$A$164,A39,'Indicator Summary'!$H$9:$H$164)</f>
        <v>22831.402231075732</v>
      </c>
      <c r="G39" s="2" t="str">
        <f t="shared" si="1"/>
        <v>SG</v>
      </c>
      <c r="H39" s="163">
        <v>0.4262831716003761</v>
      </c>
      <c r="I39" s="37">
        <f t="shared" si="2"/>
        <v>9732.6425551468656</v>
      </c>
      <c r="K39" s="37">
        <f>SUMIF('Indicator Summary'!$A$9:$A$164,A39,'Indicator Summary'!$W$9:$W$164)</f>
        <v>0</v>
      </c>
    </row>
    <row r="40" spans="1:11">
      <c r="A40" s="200" t="s">
        <v>160</v>
      </c>
      <c r="B40" s="12" t="str">
        <f>VLOOKUP(A40,'Indicator Summary'!$A$9:$E$164,4,FALSE)</f>
        <v>Other Operations</v>
      </c>
      <c r="D40" s="2" t="str">
        <f t="shared" si="0"/>
        <v>548</v>
      </c>
      <c r="E40" s="2">
        <v>3</v>
      </c>
      <c r="F40" s="37">
        <f>SUMIF('Indicator Summary'!$A$9:$A$164,A40,'Indicator Summary'!$H$9:$H$164)</f>
        <v>554585.80276074633</v>
      </c>
      <c r="G40" s="2" t="str">
        <f t="shared" si="1"/>
        <v>SG</v>
      </c>
      <c r="H40" s="163">
        <v>0.4262831716003761</v>
      </c>
      <c r="I40" s="37">
        <f t="shared" si="2"/>
        <v>236410.59492539155</v>
      </c>
      <c r="K40" s="37">
        <f>SUMIF('Indicator Summary'!$A$9:$A$164,A40,'Indicator Summary'!$W$9:$W$164)</f>
        <v>0</v>
      </c>
    </row>
    <row r="41" spans="1:11">
      <c r="A41" s="200" t="s">
        <v>165</v>
      </c>
      <c r="B41" s="12" t="str">
        <f>VLOOKUP(A41,'Indicator Summary'!$A$9:$E$164,4,FALSE)</f>
        <v>Other Operations</v>
      </c>
      <c r="D41" s="2" t="str">
        <f t="shared" si="0"/>
        <v>549</v>
      </c>
      <c r="E41" s="2">
        <v>3</v>
      </c>
      <c r="F41" s="37">
        <f>SUMIF('Indicator Summary'!$A$9:$A$164,A41,'Indicator Summary'!$H$9:$H$164)</f>
        <v>48327.531374721933</v>
      </c>
      <c r="G41" s="2" t="str">
        <f t="shared" si="1"/>
        <v>SG</v>
      </c>
      <c r="H41" s="163">
        <v>0.4262831716003761</v>
      </c>
      <c r="I41" s="37">
        <f t="shared" si="2"/>
        <v>20601.213350033151</v>
      </c>
      <c r="K41" s="37">
        <f>SUMIF('Indicator Summary'!$A$9:$A$164,A41,'Indicator Summary'!$W$9:$W$164)</f>
        <v>0</v>
      </c>
    </row>
    <row r="42" spans="1:11">
      <c r="A42" s="200" t="s">
        <v>166</v>
      </c>
      <c r="B42" s="12" t="str">
        <f>VLOOKUP(A42,'Indicator Summary'!$A$9:$E$164,4,FALSE)</f>
        <v>Other Operations</v>
      </c>
      <c r="D42" s="2" t="str">
        <f t="shared" si="0"/>
        <v>549</v>
      </c>
      <c r="E42" s="2">
        <v>3</v>
      </c>
      <c r="F42" s="37">
        <f>SUMIF('Indicator Summary'!$A$9:$A$164,A42,'Indicator Summary'!$H$9:$H$164)</f>
        <v>325716.02478700632</v>
      </c>
      <c r="G42" s="2" t="str">
        <f t="shared" si="1"/>
        <v>SG-W</v>
      </c>
      <c r="H42" s="163">
        <v>0.4262831716003761</v>
      </c>
      <c r="I42" s="37">
        <f t="shared" si="2"/>
        <v>138847.26008727177</v>
      </c>
      <c r="K42" s="37">
        <f>SUMIF('Indicator Summary'!$A$9:$A$164,A42,'Indicator Summary'!$W$9:$W$164)</f>
        <v>0</v>
      </c>
    </row>
    <row r="43" spans="1:11">
      <c r="A43" s="200" t="s">
        <v>162</v>
      </c>
      <c r="B43" s="12" t="str">
        <f>VLOOKUP(A43,'Indicator Summary'!$A$9:$E$164,4,FALSE)</f>
        <v>Other Operations</v>
      </c>
      <c r="D43" s="2" t="str">
        <f t="shared" si="0"/>
        <v>549</v>
      </c>
      <c r="E43" s="2">
        <v>3</v>
      </c>
      <c r="F43" s="37">
        <f>SUMIF('Indicator Summary'!$A$9:$A$164,A43,'Indicator Summary'!$H$9:$H$164)</f>
        <v>4623.9702274308947</v>
      </c>
      <c r="G43" s="2" t="str">
        <f t="shared" si="1"/>
        <v>UT</v>
      </c>
      <c r="H43" s="163">
        <v>1</v>
      </c>
      <c r="I43" s="37">
        <f t="shared" si="2"/>
        <v>0</v>
      </c>
      <c r="K43" s="37">
        <f>SUMIF('Indicator Summary'!$A$9:$A$164,A43,'Indicator Summary'!$W$9:$W$164)</f>
        <v>0</v>
      </c>
    </row>
    <row r="44" spans="1:11">
      <c r="A44" s="200" t="s">
        <v>170</v>
      </c>
      <c r="B44" s="12" t="str">
        <f>VLOOKUP(A44,'Indicator Summary'!$A$9:$E$164,4,FALSE)</f>
        <v>Other Operations</v>
      </c>
      <c r="D44" s="2" t="str">
        <f t="shared" si="0"/>
        <v>550</v>
      </c>
      <c r="E44" s="2">
        <v>3</v>
      </c>
      <c r="F44" s="37">
        <f>SUMIF('Indicator Summary'!$A$9:$A$164,A44,'Indicator Summary'!$H$9:$H$164)</f>
        <v>46361.173597916095</v>
      </c>
      <c r="G44" s="2" t="str">
        <f t="shared" si="1"/>
        <v>SG</v>
      </c>
      <c r="H44" s="163">
        <v>0.4262831716003761</v>
      </c>
      <c r="I44" s="37">
        <f t="shared" si="2"/>
        <v>19762.988120435293</v>
      </c>
      <c r="K44" s="37">
        <f>SUMIF('Indicator Summary'!$A$9:$A$164,A44,'Indicator Summary'!$W$9:$W$164)</f>
        <v>0</v>
      </c>
    </row>
    <row r="45" spans="1:11">
      <c r="A45" s="200" t="s">
        <v>171</v>
      </c>
      <c r="B45" s="12" t="str">
        <f>VLOOKUP(A45,'Indicator Summary'!$A$9:$E$164,4,FALSE)</f>
        <v>Other Operations</v>
      </c>
      <c r="D45" s="2" t="str">
        <f t="shared" si="0"/>
        <v>550</v>
      </c>
      <c r="E45" s="2">
        <v>3</v>
      </c>
      <c r="F45" s="37">
        <f>SUMIF('Indicator Summary'!$A$9:$A$164,A45,'Indicator Summary'!$H$9:$H$164)</f>
        <v>166927.19505363188</v>
      </c>
      <c r="G45" s="2" t="str">
        <f t="shared" si="1"/>
        <v>SG-W</v>
      </c>
      <c r="H45" s="163">
        <v>0.4262831716003761</v>
      </c>
      <c r="I45" s="37">
        <f t="shared" si="2"/>
        <v>71158.254133816808</v>
      </c>
      <c r="K45" s="37">
        <f>SUMIF('Indicator Summary'!$A$9:$A$164,A45,'Indicator Summary'!$W$9:$W$164)</f>
        <v>0</v>
      </c>
    </row>
    <row r="46" spans="1:11">
      <c r="A46" s="200" t="s">
        <v>168</v>
      </c>
      <c r="B46" s="12" t="str">
        <f>VLOOKUP(A46,'Indicator Summary'!$A$9:$E$164,4,FALSE)</f>
        <v>Other Operations</v>
      </c>
      <c r="D46" s="2" t="str">
        <f t="shared" si="0"/>
        <v>550</v>
      </c>
      <c r="E46" s="2">
        <v>3</v>
      </c>
      <c r="F46" s="37">
        <f>SUMIF('Indicator Summary'!$A$9:$A$164,A46,'Indicator Summary'!$H$9:$H$164)</f>
        <v>13260.595642047216</v>
      </c>
      <c r="G46" s="2" t="str">
        <f t="shared" si="1"/>
        <v>UT</v>
      </c>
      <c r="H46" s="163">
        <v>1</v>
      </c>
      <c r="I46" s="37">
        <f t="shared" si="2"/>
        <v>0</v>
      </c>
      <c r="K46" s="37">
        <f>SUMIF('Indicator Summary'!$A$9:$A$164,A46,'Indicator Summary'!$W$9:$W$164)</f>
        <v>0</v>
      </c>
    </row>
    <row r="47" spans="1:11">
      <c r="A47" s="200" t="s">
        <v>172</v>
      </c>
      <c r="B47" s="12" t="str">
        <f>VLOOKUP(A47,'Indicator Summary'!$A$9:$E$164,4,FALSE)</f>
        <v>Other Maintenance</v>
      </c>
      <c r="D47" s="2" t="str">
        <f t="shared" si="0"/>
        <v>552</v>
      </c>
      <c r="E47" s="2">
        <v>3</v>
      </c>
      <c r="F47" s="37">
        <f>SUMIF('Indicator Summary'!$A$9:$A$164,A47,'Indicator Summary'!$H$9:$H$164)</f>
        <v>83426.84447660498</v>
      </c>
      <c r="G47" s="2" t="str">
        <f t="shared" si="1"/>
        <v>SG</v>
      </c>
      <c r="H47" s="163">
        <v>0.4262831716003761</v>
      </c>
      <c r="I47" s="37">
        <f t="shared" si="2"/>
        <v>35563.45986009849</v>
      </c>
      <c r="K47" s="37">
        <f>SUMIF('Indicator Summary'!$A$9:$A$164,A47,'Indicator Summary'!$W$9:$W$164)</f>
        <v>0</v>
      </c>
    </row>
    <row r="48" spans="1:11">
      <c r="A48" s="200" t="s">
        <v>174</v>
      </c>
      <c r="B48" s="12" t="str">
        <f>VLOOKUP(A48,'Indicator Summary'!$A$9:$E$164,4,FALSE)</f>
        <v>Other Maintenance</v>
      </c>
      <c r="D48" s="2" t="str">
        <f t="shared" si="0"/>
        <v>553</v>
      </c>
      <c r="E48" s="2">
        <v>3</v>
      </c>
      <c r="F48" s="37">
        <f>SUMIF('Indicator Summary'!$A$9:$A$164,A48,'Indicator Summary'!$H$9:$H$164)</f>
        <v>186425.03896327585</v>
      </c>
      <c r="G48" s="2" t="str">
        <f t="shared" si="1"/>
        <v>SG</v>
      </c>
      <c r="H48" s="163">
        <v>0.4262831716003761</v>
      </c>
      <c r="I48" s="37">
        <f t="shared" si="2"/>
        <v>79469.856874988924</v>
      </c>
      <c r="K48" s="37">
        <f>SUMIF('Indicator Summary'!$A$9:$A$164,A48,'Indicator Summary'!$W$9:$W$164)</f>
        <v>0</v>
      </c>
    </row>
    <row r="49" spans="1:11">
      <c r="A49" s="200" t="s">
        <v>176</v>
      </c>
      <c r="B49" s="12" t="str">
        <f>VLOOKUP(A49,'Indicator Summary'!$A$9:$E$164,4,FALSE)</f>
        <v>Other Maintenance</v>
      </c>
      <c r="D49" s="2" t="str">
        <f t="shared" si="0"/>
        <v>553</v>
      </c>
      <c r="E49" s="2">
        <v>3</v>
      </c>
      <c r="F49" s="37">
        <f>SUMIF('Indicator Summary'!$A$9:$A$164,A49,'Indicator Summary'!$H$9:$H$164)</f>
        <v>368706.04932156025</v>
      </c>
      <c r="G49" s="2" t="str">
        <f t="shared" si="1"/>
        <v>SG-W</v>
      </c>
      <c r="H49" s="163">
        <v>0.4262831716003761</v>
      </c>
      <c r="I49" s="37">
        <f t="shared" si="2"/>
        <v>157173.1840930394</v>
      </c>
      <c r="K49" s="37">
        <f>SUMIF('Indicator Summary'!$A$9:$A$164,A49,'Indicator Summary'!$W$9:$W$164)</f>
        <v>0</v>
      </c>
    </row>
    <row r="50" spans="1:11">
      <c r="A50" s="200" t="s">
        <v>177</v>
      </c>
      <c r="B50" s="12" t="str">
        <f>VLOOKUP(A50,'Indicator Summary'!$A$9:$E$164,4,FALSE)</f>
        <v>Other Maintenance</v>
      </c>
      <c r="D50" s="2" t="str">
        <f t="shared" si="0"/>
        <v>554</v>
      </c>
      <c r="E50" s="2">
        <v>3</v>
      </c>
      <c r="F50" s="37">
        <f>SUMIF('Indicator Summary'!$A$9:$A$164,A50,'Indicator Summary'!$H$9:$H$164)</f>
        <v>7211.3233024004639</v>
      </c>
      <c r="G50" s="2" t="str">
        <f t="shared" si="1"/>
        <v>SG</v>
      </c>
      <c r="H50" s="163">
        <v>0.4262831716003761</v>
      </c>
      <c r="I50" s="37">
        <f t="shared" si="2"/>
        <v>3074.065768782968</v>
      </c>
      <c r="K50" s="37">
        <f>SUMIF('Indicator Summary'!$A$9:$A$164,A50,'Indicator Summary'!$W$9:$W$164)</f>
        <v>0</v>
      </c>
    </row>
    <row r="51" spans="1:11">
      <c r="A51" s="200" t="s">
        <v>179</v>
      </c>
      <c r="B51" s="12" t="str">
        <f>VLOOKUP(A51,'Indicator Summary'!$A$9:$E$164,4,FALSE)</f>
        <v>Other Maintenance</v>
      </c>
      <c r="D51" s="2" t="str">
        <f t="shared" si="0"/>
        <v>554</v>
      </c>
      <c r="E51" s="2">
        <v>3</v>
      </c>
      <c r="F51" s="37">
        <f>SUMIF('Indicator Summary'!$A$9:$A$164,A51,'Indicator Summary'!$H$9:$H$164)</f>
        <v>52165.679739776802</v>
      </c>
      <c r="G51" s="2" t="str">
        <f t="shared" si="1"/>
        <v>SG-W</v>
      </c>
      <c r="H51" s="163">
        <v>0.4262831716003761</v>
      </c>
      <c r="I51" s="37">
        <f t="shared" si="2"/>
        <v>22237.351408161536</v>
      </c>
      <c r="K51" s="37">
        <f>SUMIF('Indicator Summary'!$A$9:$A$164,A51,'Indicator Summary'!$W$9:$W$164)</f>
        <v>0</v>
      </c>
    </row>
    <row r="52" spans="1:11">
      <c r="A52" s="200" t="s">
        <v>180</v>
      </c>
      <c r="B52" s="12" t="str">
        <f>VLOOKUP(A52,'Indicator Summary'!$A$9:$E$164,4,FALSE)</f>
        <v>Other Operations</v>
      </c>
      <c r="D52" s="2" t="str">
        <f t="shared" si="0"/>
        <v>556</v>
      </c>
      <c r="E52" s="2">
        <v>3</v>
      </c>
      <c r="F52" s="37">
        <f>SUMIF('Indicator Summary'!$A$9:$A$164,A52,'Indicator Summary'!$H$9:$H$164)</f>
        <v>25954.426269171567</v>
      </c>
      <c r="G52" s="2" t="str">
        <f t="shared" si="1"/>
        <v>SG</v>
      </c>
      <c r="H52" s="163">
        <v>0.4262831716003761</v>
      </c>
      <c r="I52" s="37">
        <f t="shared" si="2"/>
        <v>11063.935147090571</v>
      </c>
      <c r="K52" s="37">
        <f>SUMIF('Indicator Summary'!$A$9:$A$164,A52,'Indicator Summary'!$W$9:$W$164)</f>
        <v>0</v>
      </c>
    </row>
    <row r="53" spans="1:11">
      <c r="A53" s="200" t="s">
        <v>186</v>
      </c>
      <c r="B53" s="12" t="str">
        <f>VLOOKUP(A53,'Indicator Summary'!$A$9:$E$164,4,FALSE)</f>
        <v>Other Operations</v>
      </c>
      <c r="D53" s="2" t="str">
        <f t="shared" si="0"/>
        <v>557</v>
      </c>
      <c r="E53" s="2">
        <v>3</v>
      </c>
      <c r="F53" s="37">
        <f>SUMIF('Indicator Summary'!$A$9:$A$164,A53,'Indicator Summary'!$H$9:$H$164)</f>
        <v>460.69276126263657</v>
      </c>
      <c r="G53" s="2" t="str">
        <f t="shared" si="1"/>
        <v>SE</v>
      </c>
      <c r="H53" s="163">
        <v>0.41971722672390366</v>
      </c>
      <c r="I53" s="37">
        <f t="shared" si="2"/>
        <v>193.36068812893126</v>
      </c>
      <c r="K53" s="37">
        <f>SUMIF('Indicator Summary'!$A$9:$A$164,A53,'Indicator Summary'!$W$9:$W$164)</f>
        <v>0</v>
      </c>
    </row>
    <row r="54" spans="1:11">
      <c r="A54" s="200" t="s">
        <v>184</v>
      </c>
      <c r="B54" s="12" t="str">
        <f>VLOOKUP(A54,'Indicator Summary'!$A$9:$E$164,4,FALSE)</f>
        <v>Other Operations</v>
      </c>
      <c r="D54" s="2" t="str">
        <f t="shared" si="0"/>
        <v>557</v>
      </c>
      <c r="E54" s="2">
        <v>3</v>
      </c>
      <c r="F54" s="37">
        <f>SUMIF('Indicator Summary'!$A$9:$A$164,A54,'Indicator Summary'!$H$9:$H$164)</f>
        <v>965301.3577870162</v>
      </c>
      <c r="G54" s="2" t="str">
        <f t="shared" si="1"/>
        <v>SG</v>
      </c>
      <c r="H54" s="163">
        <v>0.4262831716003761</v>
      </c>
      <c r="I54" s="37">
        <f t="shared" si="2"/>
        <v>411491.72434759868</v>
      </c>
      <c r="K54" s="37">
        <f>SUMIF('Indicator Summary'!$A$9:$A$164,A54,'Indicator Summary'!$W$9:$W$164)</f>
        <v>0</v>
      </c>
    </row>
    <row r="55" spans="1:11">
      <c r="A55" s="200" t="s">
        <v>185</v>
      </c>
      <c r="B55" s="12" t="str">
        <f>VLOOKUP(A55,'Indicator Summary'!$A$9:$E$164,4,FALSE)</f>
        <v>Other Operations</v>
      </c>
      <c r="D55" s="2" t="str">
        <f t="shared" si="0"/>
        <v>557</v>
      </c>
      <c r="E55" s="2">
        <v>3</v>
      </c>
      <c r="F55" s="37">
        <f>SUMIF('Indicator Summary'!$A$9:$A$164,A55,'Indicator Summary'!$H$9:$H$164)</f>
        <v>58821.539025436803</v>
      </c>
      <c r="G55" s="2" t="str">
        <f t="shared" si="1"/>
        <v>SGCT</v>
      </c>
      <c r="H55" s="163">
        <v>0.42791041868917257</v>
      </c>
      <c r="I55" s="37">
        <f t="shared" si="2"/>
        <v>25170.349392316166</v>
      </c>
      <c r="K55" s="37">
        <f>SUMIF('Indicator Summary'!$A$9:$A$164,A55,'Indicator Summary'!$W$9:$W$164)</f>
        <v>0</v>
      </c>
    </row>
    <row r="56" spans="1:11">
      <c r="A56" s="137" t="s">
        <v>182</v>
      </c>
      <c r="B56" s="131" t="str">
        <f>VLOOKUP(A56,'Indicator Summary'!$A$9:$E$164,4,FALSE)</f>
        <v>Other Operations</v>
      </c>
      <c r="C56" s="131"/>
      <c r="D56" s="105" t="str">
        <f t="shared" si="0"/>
        <v>557</v>
      </c>
      <c r="E56" s="105">
        <v>3</v>
      </c>
      <c r="F56" s="45">
        <f>SUMIF('Indicator Summary'!$A$9:$A$164,A56,'Indicator Summary'!$H$9:$H$164)</f>
        <v>360331.58361017524</v>
      </c>
      <c r="G56" s="105" t="str">
        <f t="shared" si="1"/>
        <v>UT</v>
      </c>
      <c r="H56" s="166">
        <v>1</v>
      </c>
      <c r="I56" s="37">
        <f t="shared" si="2"/>
        <v>0</v>
      </c>
      <c r="K56" s="37">
        <f>SUMIF('Indicator Summary'!$A$9:$A$164,A56,'Indicator Summary'!$W$9:$W$164)</f>
        <v>0</v>
      </c>
    </row>
    <row r="57" spans="1:11">
      <c r="A57" s="137"/>
      <c r="B57" s="131"/>
      <c r="C57" s="131"/>
      <c r="D57" s="105"/>
      <c r="E57" s="105"/>
      <c r="F57" s="176">
        <f>SUM(F10:F56)</f>
        <v>9686598.4129166771</v>
      </c>
      <c r="G57" s="105"/>
      <c r="H57" s="166"/>
      <c r="I57" s="176">
        <f>SUM(I10:I56)</f>
        <v>3965008.0650194059</v>
      </c>
      <c r="J57" s="177" t="s">
        <v>907</v>
      </c>
    </row>
    <row r="58" spans="1:11">
      <c r="A58" s="137"/>
      <c r="B58" s="131"/>
      <c r="C58" s="131"/>
      <c r="D58" s="105"/>
      <c r="E58" s="105"/>
      <c r="F58" s="45"/>
      <c r="G58" s="105"/>
      <c r="H58" s="166"/>
      <c r="I58" s="45"/>
    </row>
    <row r="59" spans="1:11">
      <c r="A59" s="137"/>
      <c r="B59" s="131"/>
      <c r="C59" s="131"/>
      <c r="D59" s="105"/>
      <c r="E59" s="105"/>
      <c r="F59" s="45"/>
      <c r="G59" s="105"/>
      <c r="H59" s="166"/>
      <c r="I59" s="45"/>
    </row>
    <row r="60" spans="1:11">
      <c r="A60" s="137"/>
      <c r="B60" s="131"/>
      <c r="C60" s="131"/>
      <c r="D60" s="105"/>
      <c r="E60" s="105"/>
      <c r="F60" s="45"/>
      <c r="G60" s="105"/>
      <c r="H60" s="166"/>
      <c r="I60" s="45"/>
    </row>
    <row r="61" spans="1:11">
      <c r="A61" s="137"/>
      <c r="B61" s="131"/>
      <c r="C61" s="131"/>
      <c r="D61" s="105"/>
      <c r="E61" s="105"/>
      <c r="F61" s="45"/>
      <c r="G61" s="105"/>
      <c r="H61" s="166"/>
      <c r="I61" s="45"/>
    </row>
    <row r="62" spans="1:11">
      <c r="A62" s="137"/>
      <c r="B62" s="131"/>
      <c r="C62" s="131"/>
      <c r="D62" s="105"/>
      <c r="E62" s="105"/>
      <c r="F62" s="45"/>
      <c r="G62" s="105"/>
      <c r="H62" s="166"/>
      <c r="I62" s="45"/>
    </row>
    <row r="63" spans="1:11">
      <c r="A63" s="137"/>
      <c r="B63" s="131"/>
      <c r="C63" s="131"/>
      <c r="D63" s="105"/>
      <c r="E63" s="105"/>
      <c r="F63" s="45"/>
      <c r="G63" s="105"/>
      <c r="H63" s="166"/>
      <c r="I63" s="45"/>
    </row>
    <row r="64" spans="1:11">
      <c r="A64" s="137"/>
      <c r="B64" s="131"/>
      <c r="C64" s="131"/>
      <c r="D64" s="105"/>
      <c r="E64" s="105"/>
      <c r="F64" s="45"/>
      <c r="G64" s="105"/>
      <c r="H64" s="166"/>
      <c r="I64" s="45"/>
    </row>
    <row r="65" spans="1:11">
      <c r="A65" s="137"/>
      <c r="B65" s="131"/>
      <c r="C65" s="131"/>
      <c r="D65" s="105"/>
      <c r="E65" s="105"/>
      <c r="F65" s="45"/>
      <c r="G65" s="105"/>
      <c r="H65" s="166"/>
      <c r="I65" s="45"/>
    </row>
    <row r="66" spans="1:11">
      <c r="A66" s="137"/>
      <c r="B66" s="131"/>
      <c r="C66" s="131"/>
      <c r="D66" s="105"/>
      <c r="E66" s="105"/>
      <c r="F66" s="45"/>
      <c r="G66" s="105"/>
      <c r="H66" s="166"/>
      <c r="I66" s="45"/>
    </row>
    <row r="67" spans="1:11">
      <c r="A67" s="137"/>
      <c r="B67" s="131"/>
      <c r="C67" s="131"/>
      <c r="D67" s="105"/>
      <c r="E67" s="105"/>
      <c r="F67" s="45"/>
      <c r="G67" s="105"/>
      <c r="H67" s="166"/>
      <c r="I67" s="45"/>
    </row>
    <row r="68" spans="1:11">
      <c r="A68" s="137"/>
      <c r="B68" s="131"/>
      <c r="C68" s="131"/>
      <c r="D68" s="105"/>
      <c r="E68" s="105"/>
      <c r="F68" s="45"/>
      <c r="G68" s="105"/>
      <c r="H68" s="166"/>
      <c r="I68" s="45"/>
    </row>
    <row r="69" spans="1:11">
      <c r="A69" s="137"/>
      <c r="B69" s="131"/>
      <c r="C69" s="131"/>
      <c r="D69" s="105"/>
      <c r="E69" s="105"/>
      <c r="F69" s="45"/>
      <c r="G69" s="105"/>
      <c r="H69" s="166"/>
      <c r="I69" s="45"/>
    </row>
    <row r="70" spans="1:11">
      <c r="A70" s="137"/>
      <c r="B70" s="24" t="str">
        <f>B2</f>
        <v>Rocky Mountain Power</v>
      </c>
      <c r="C70" s="131"/>
      <c r="D70" s="105"/>
      <c r="E70" s="105"/>
      <c r="F70" s="45"/>
      <c r="G70" s="105"/>
      <c r="H70" s="166"/>
      <c r="I70" s="173" t="s">
        <v>905</v>
      </c>
      <c r="J70" s="178" t="s">
        <v>908</v>
      </c>
    </row>
    <row r="71" spans="1:11">
      <c r="A71" s="137"/>
      <c r="B71" s="24" t="str">
        <f t="shared" ref="B71:B72" si="3">B3</f>
        <v>Utah General Rate Case - June 2015</v>
      </c>
      <c r="C71" s="131"/>
      <c r="D71" s="105"/>
      <c r="E71" s="105"/>
      <c r="F71" s="45"/>
      <c r="G71" s="105"/>
      <c r="H71" s="166"/>
      <c r="I71" s="45"/>
    </row>
    <row r="72" spans="1:11">
      <c r="A72" s="137"/>
      <c r="B72" s="24" t="str">
        <f t="shared" si="3"/>
        <v xml:space="preserve">O&amp;M Escalation </v>
      </c>
      <c r="C72" s="131"/>
      <c r="D72" s="105"/>
      <c r="E72" s="105"/>
      <c r="F72" s="45"/>
      <c r="G72" s="105"/>
      <c r="H72" s="166"/>
      <c r="I72" s="45"/>
    </row>
    <row r="73" spans="1:11">
      <c r="A73" s="137"/>
      <c r="B73" s="131"/>
      <c r="C73" s="131"/>
      <c r="D73" s="105"/>
      <c r="E73" s="105"/>
      <c r="F73" s="45"/>
      <c r="G73" s="105"/>
      <c r="H73" s="166"/>
      <c r="I73" s="45"/>
    </row>
    <row r="74" spans="1:11">
      <c r="A74" s="137"/>
      <c r="B74" s="131"/>
      <c r="C74" s="131"/>
      <c r="D74" s="105"/>
      <c r="E74" s="105"/>
      <c r="F74" s="45"/>
      <c r="G74" s="105"/>
      <c r="H74" s="166"/>
      <c r="I74" s="45"/>
    </row>
    <row r="75" spans="1:11">
      <c r="A75" s="137"/>
      <c r="D75" s="2"/>
      <c r="E75" s="2"/>
      <c r="F75" s="180" t="s">
        <v>82</v>
      </c>
      <c r="G75" s="2"/>
      <c r="H75" s="2"/>
      <c r="I75" s="181" t="s">
        <v>900</v>
      </c>
      <c r="J75" s="2"/>
    </row>
    <row r="76" spans="1:11">
      <c r="A76" s="137"/>
      <c r="D76" s="182" t="s">
        <v>84</v>
      </c>
      <c r="E76" s="182" t="s">
        <v>85</v>
      </c>
      <c r="F76" s="183" t="s">
        <v>86</v>
      </c>
      <c r="G76" s="182" t="s">
        <v>87</v>
      </c>
      <c r="H76" s="184" t="s">
        <v>88</v>
      </c>
      <c r="I76" s="185" t="s">
        <v>89</v>
      </c>
      <c r="J76" s="182" t="s">
        <v>90</v>
      </c>
    </row>
    <row r="77" spans="1:11">
      <c r="A77" s="137"/>
      <c r="B77" s="186" t="s">
        <v>97</v>
      </c>
      <c r="C77" s="187"/>
      <c r="D77" s="178"/>
      <c r="E77" s="178"/>
      <c r="F77" s="188"/>
      <c r="G77" s="178"/>
      <c r="H77" s="187"/>
      <c r="I77" s="189"/>
      <c r="J77" s="178"/>
    </row>
    <row r="78" spans="1:11">
      <c r="A78" s="200" t="s">
        <v>187</v>
      </c>
      <c r="B78" s="12" t="str">
        <f>VLOOKUP(A78,'Indicator Summary'!$A$9:$E$164,4,FALSE)</f>
        <v>Transmission Operations</v>
      </c>
      <c r="D78" s="2" t="str">
        <f t="shared" si="0"/>
        <v>560</v>
      </c>
      <c r="E78" s="2">
        <v>3</v>
      </c>
      <c r="F78" s="37">
        <f>SUMIF('Indicator Summary'!$A$9:$A$164,A78,'Indicator Summary'!$H$9:$H$164)</f>
        <v>8473.9420583012288</v>
      </c>
      <c r="G78" s="2" t="str">
        <f t="shared" si="1"/>
        <v>SG</v>
      </c>
      <c r="H78" s="163">
        <v>0.4262831716003761</v>
      </c>
      <c r="I78" s="37">
        <f t="shared" ref="I78:I162" si="4">IF(G78="UT",K78,F78*H78)</f>
        <v>3612.2988965704672</v>
      </c>
      <c r="K78" s="37">
        <f>SUMIF('Indicator Summary'!$A$9:$A$164,A78,'Indicator Summary'!$W$9:$W$164)</f>
        <v>0</v>
      </c>
    </row>
    <row r="79" spans="1:11">
      <c r="A79" s="200" t="s">
        <v>190</v>
      </c>
      <c r="B79" s="12" t="str">
        <f>VLOOKUP(A79,'Indicator Summary'!$A$9:$E$164,4,FALSE)</f>
        <v>Transmission Operations</v>
      </c>
      <c r="D79" s="2" t="str">
        <f t="shared" si="0"/>
        <v>561</v>
      </c>
      <c r="E79" s="2">
        <v>3</v>
      </c>
      <c r="F79" s="37">
        <f>SUMIF('Indicator Summary'!$A$9:$A$164,A79,'Indicator Summary'!$H$9:$H$164)</f>
        <v>31729.432694306524</v>
      </c>
      <c r="G79" s="2" t="str">
        <f t="shared" si="1"/>
        <v>SG</v>
      </c>
      <c r="H79" s="163">
        <v>0.4262831716003761</v>
      </c>
      <c r="I79" s="37">
        <f t="shared" si="4"/>
        <v>13525.723202009653</v>
      </c>
      <c r="K79" s="37">
        <f>SUMIF('Indicator Summary'!$A$9:$A$164,A79,'Indicator Summary'!$W$9:$W$164)</f>
        <v>0</v>
      </c>
    </row>
    <row r="80" spans="1:11">
      <c r="A80" s="200" t="s">
        <v>192</v>
      </c>
      <c r="B80" s="12" t="str">
        <f>VLOOKUP(A80,'Indicator Summary'!$A$9:$E$164,4,FALSE)</f>
        <v>Transmission Operations</v>
      </c>
      <c r="D80" s="2" t="str">
        <f t="shared" si="0"/>
        <v>562</v>
      </c>
      <c r="E80" s="2">
        <v>3</v>
      </c>
      <c r="F80" s="37">
        <f>SUMIF('Indicator Summary'!$A$9:$A$164,A80,'Indicator Summary'!$H$9:$H$164)</f>
        <v>75228.211323076175</v>
      </c>
      <c r="G80" s="2" t="str">
        <f t="shared" si="1"/>
        <v>SG</v>
      </c>
      <c r="H80" s="163">
        <v>0.4262831716003761</v>
      </c>
      <c r="I80" s="37">
        <f t="shared" si="4"/>
        <v>32068.520516624238</v>
      </c>
      <c r="K80" s="37">
        <f>SUMIF('Indicator Summary'!$A$9:$A$164,A80,'Indicator Summary'!$W$9:$W$164)</f>
        <v>0</v>
      </c>
    </row>
    <row r="81" spans="1:11">
      <c r="A81" s="200" t="s">
        <v>194</v>
      </c>
      <c r="B81" s="12" t="str">
        <f>VLOOKUP(A81,'Indicator Summary'!$A$9:$E$164,4,FALSE)</f>
        <v>Transmission Operations</v>
      </c>
      <c r="D81" s="2" t="str">
        <f t="shared" si="0"/>
        <v>563</v>
      </c>
      <c r="E81" s="2">
        <v>3</v>
      </c>
      <c r="F81" s="37">
        <f>SUMIF('Indicator Summary'!$A$9:$A$164,A81,'Indicator Summary'!$H$9:$H$164)</f>
        <v>5007.4417550949665</v>
      </c>
      <c r="G81" s="2" t="str">
        <f t="shared" si="1"/>
        <v>SG</v>
      </c>
      <c r="H81" s="163">
        <v>0.4262831716003761</v>
      </c>
      <c r="I81" s="37">
        <f t="shared" si="4"/>
        <v>2134.588152966036</v>
      </c>
      <c r="K81" s="37">
        <f>SUMIF('Indicator Summary'!$A$9:$A$164,A81,'Indicator Summary'!$W$9:$W$164)</f>
        <v>0</v>
      </c>
    </row>
    <row r="82" spans="1:11">
      <c r="A82" s="200" t="s">
        <v>196</v>
      </c>
      <c r="B82" s="12" t="str">
        <f>VLOOKUP(A82,'Indicator Summary'!$A$9:$E$164,4,FALSE)</f>
        <v>Transmission Operations</v>
      </c>
      <c r="D82" s="2" t="str">
        <f t="shared" si="0"/>
        <v>566</v>
      </c>
      <c r="E82" s="2">
        <v>3</v>
      </c>
      <c r="F82" s="37">
        <f>SUMIF('Indicator Summary'!$A$9:$A$164,A82,'Indicator Summary'!$H$9:$H$164)</f>
        <v>100174.70650026314</v>
      </c>
      <c r="G82" s="2" t="str">
        <f t="shared" si="1"/>
        <v>SG</v>
      </c>
      <c r="H82" s="163">
        <v>0.4262831716003761</v>
      </c>
      <c r="I82" s="37">
        <f t="shared" si="4"/>
        <v>42702.791601068988</v>
      </c>
      <c r="K82" s="37">
        <f>SUMIF('Indicator Summary'!$A$9:$A$164,A82,'Indicator Summary'!$W$9:$W$164)</f>
        <v>0</v>
      </c>
    </row>
    <row r="83" spans="1:11">
      <c r="A83" s="200" t="s">
        <v>198</v>
      </c>
      <c r="B83" s="12" t="str">
        <f>VLOOKUP(A83,'Indicator Summary'!$A$9:$E$164,4,FALSE)</f>
        <v>Transmission Operations</v>
      </c>
      <c r="D83" s="2" t="str">
        <f t="shared" si="0"/>
        <v>567</v>
      </c>
      <c r="E83" s="2">
        <v>3</v>
      </c>
      <c r="F83" s="37">
        <f>SUMIF('Indicator Summary'!$A$9:$A$164,A83,'Indicator Summary'!$H$9:$H$164)</f>
        <v>88098.853185235814</v>
      </c>
      <c r="G83" s="2" t="str">
        <f t="shared" si="1"/>
        <v>SG</v>
      </c>
      <c r="H83" s="163">
        <v>0.4262831716003761</v>
      </c>
      <c r="I83" s="37">
        <f t="shared" si="4"/>
        <v>37555.058550158217</v>
      </c>
      <c r="K83" s="37">
        <f>SUMIF('Indicator Summary'!$A$9:$A$164,A83,'Indicator Summary'!$W$9:$W$164)</f>
        <v>0</v>
      </c>
    </row>
    <row r="84" spans="1:11">
      <c r="A84" s="200" t="s">
        <v>200</v>
      </c>
      <c r="B84" s="12" t="str">
        <f>VLOOKUP(A84,'Indicator Summary'!$A$9:$E$164,4,FALSE)</f>
        <v>Transmission Maintenance</v>
      </c>
      <c r="D84" s="2" t="str">
        <f t="shared" si="0"/>
        <v>568</v>
      </c>
      <c r="E84" s="2">
        <v>3</v>
      </c>
      <c r="F84" s="37">
        <f>SUMIF('Indicator Summary'!$A$9:$A$164,A84,'Indicator Summary'!$H$9:$H$164)</f>
        <v>5969.7899807036565</v>
      </c>
      <c r="G84" s="2" t="str">
        <f t="shared" si="1"/>
        <v>SG</v>
      </c>
      <c r="H84" s="163">
        <v>0.4262831716003761</v>
      </c>
      <c r="I84" s="37">
        <f t="shared" si="4"/>
        <v>2544.8210067625027</v>
      </c>
      <c r="K84" s="37">
        <f>SUMIF('Indicator Summary'!$A$9:$A$164,A84,'Indicator Summary'!$W$9:$W$164)</f>
        <v>0</v>
      </c>
    </row>
    <row r="85" spans="1:11">
      <c r="A85" s="200" t="s">
        <v>202</v>
      </c>
      <c r="B85" s="12" t="str">
        <f>VLOOKUP(A85,'Indicator Summary'!$A$9:$E$164,4,FALSE)</f>
        <v>Transmission Maintenance</v>
      </c>
      <c r="D85" s="2" t="str">
        <f t="shared" si="0"/>
        <v>569</v>
      </c>
      <c r="E85" s="2">
        <v>3</v>
      </c>
      <c r="F85" s="37">
        <f>SUMIF('Indicator Summary'!$A$9:$A$164,A85,'Indicator Summary'!$H$9:$H$164)</f>
        <v>47773.0563610635</v>
      </c>
      <c r="G85" s="2" t="str">
        <f t="shared" si="1"/>
        <v>SG</v>
      </c>
      <c r="H85" s="163">
        <v>0.4262831716003761</v>
      </c>
      <c r="I85" s="37">
        <f t="shared" si="4"/>
        <v>20364.849982637672</v>
      </c>
      <c r="K85" s="37">
        <f>SUMIF('Indicator Summary'!$A$9:$A$164,A85,'Indicator Summary'!$W$9:$W$164)</f>
        <v>0</v>
      </c>
    </row>
    <row r="86" spans="1:11">
      <c r="A86" s="200" t="s">
        <v>204</v>
      </c>
      <c r="B86" s="12" t="str">
        <f>VLOOKUP(A86,'Indicator Summary'!$A$9:$E$164,4,FALSE)</f>
        <v>Transmission Maintenance</v>
      </c>
      <c r="D86" s="2" t="str">
        <f t="shared" si="0"/>
        <v>570</v>
      </c>
      <c r="E86" s="2">
        <v>3</v>
      </c>
      <c r="F86" s="37">
        <f>SUMIF('Indicator Summary'!$A$9:$A$164,A86,'Indicator Summary'!$H$9:$H$164)</f>
        <v>94267.235387697365</v>
      </c>
      <c r="G86" s="2" t="str">
        <f t="shared" si="1"/>
        <v>SG</v>
      </c>
      <c r="H86" s="163">
        <v>0.4262831716003761</v>
      </c>
      <c r="I86" s="37">
        <f t="shared" si="4"/>
        <v>40184.536079066842</v>
      </c>
      <c r="K86" s="37">
        <f>SUMIF('Indicator Summary'!$A$9:$A$164,A86,'Indicator Summary'!$W$9:$W$164)</f>
        <v>0</v>
      </c>
    </row>
    <row r="87" spans="1:11">
      <c r="A87" s="200" t="s">
        <v>206</v>
      </c>
      <c r="B87" s="12" t="str">
        <f>VLOOKUP(A87,'Indicator Summary'!$A$9:$E$164,4,FALSE)</f>
        <v>Transmission Maintenance</v>
      </c>
      <c r="D87" s="2" t="str">
        <f t="shared" si="0"/>
        <v>571</v>
      </c>
      <c r="E87" s="2">
        <v>3</v>
      </c>
      <c r="F87" s="37">
        <f>SUMIF('Indicator Summary'!$A$9:$A$164,A87,'Indicator Summary'!$H$9:$H$164)</f>
        <v>531836.83882901026</v>
      </c>
      <c r="G87" s="2" t="str">
        <f t="shared" si="1"/>
        <v>SG</v>
      </c>
      <c r="H87" s="163">
        <v>0.4262831716003761</v>
      </c>
      <c r="I87" s="37">
        <f t="shared" si="4"/>
        <v>226713.09442994854</v>
      </c>
      <c r="K87" s="37">
        <f>SUMIF('Indicator Summary'!$A$9:$A$164,A87,'Indicator Summary'!$W$9:$W$164)</f>
        <v>0</v>
      </c>
    </row>
    <row r="88" spans="1:11">
      <c r="A88" s="200" t="s">
        <v>208</v>
      </c>
      <c r="B88" s="12" t="str">
        <f>VLOOKUP(A88,'Indicator Summary'!$A$9:$E$164,4,FALSE)</f>
        <v>Transmission Maintenance</v>
      </c>
      <c r="D88" s="2" t="str">
        <f t="shared" si="0"/>
        <v>572</v>
      </c>
      <c r="E88" s="2">
        <v>3</v>
      </c>
      <c r="F88" s="37">
        <f>SUMIF('Indicator Summary'!$A$9:$A$164,A88,'Indicator Summary'!$H$9:$H$164)</f>
        <v>856.07402980934637</v>
      </c>
      <c r="G88" s="2" t="str">
        <f t="shared" si="1"/>
        <v>SG</v>
      </c>
      <c r="H88" s="163">
        <v>0.4262831716003761</v>
      </c>
      <c r="I88" s="37">
        <f t="shared" si="4"/>
        <v>364.92995255184309</v>
      </c>
      <c r="K88" s="37">
        <f>SUMIF('Indicator Summary'!$A$9:$A$164,A88,'Indicator Summary'!$W$9:$W$164)</f>
        <v>0</v>
      </c>
    </row>
    <row r="89" spans="1:11">
      <c r="A89" s="200" t="s">
        <v>210</v>
      </c>
      <c r="B89" s="12" t="str">
        <f>VLOOKUP(A89,'Indicator Summary'!$A$9:$E$164,4,FALSE)</f>
        <v>Transmission Maintenance</v>
      </c>
      <c r="D89" s="2" t="str">
        <f t="shared" si="0"/>
        <v>573</v>
      </c>
      <c r="E89" s="2">
        <v>3</v>
      </c>
      <c r="F89" s="37">
        <f>SUMIF('Indicator Summary'!$A$9:$A$164,A89,'Indicator Summary'!$H$9:$H$164)</f>
        <v>65857.567850092062</v>
      </c>
      <c r="G89" s="2" t="str">
        <f t="shared" si="1"/>
        <v>SG</v>
      </c>
      <c r="H89" s="163">
        <v>0.4262831716003761</v>
      </c>
      <c r="I89" s="37">
        <f t="shared" si="4"/>
        <v>28073.972897024207</v>
      </c>
      <c r="K89" s="37">
        <f>SUMIF('Indicator Summary'!$A$9:$A$164,A89,'Indicator Summary'!$W$9:$W$164)</f>
        <v>0</v>
      </c>
    </row>
    <row r="90" spans="1:11">
      <c r="A90" s="200" t="s">
        <v>214</v>
      </c>
      <c r="B90" s="12" t="str">
        <f>VLOOKUP(A90,'Indicator Summary'!$A$9:$E$164,4,FALSE)</f>
        <v>Distribution Operations</v>
      </c>
      <c r="D90" s="2" t="str">
        <f t="shared" si="0"/>
        <v>580</v>
      </c>
      <c r="E90" s="2">
        <v>3</v>
      </c>
      <c r="F90" s="37">
        <f>SUMIF('Indicator Summary'!$A$9:$A$164,A90,'Indicator Summary'!$H$9:$H$164)</f>
        <v>21192.084538863768</v>
      </c>
      <c r="G90" s="2" t="str">
        <f t="shared" si="1"/>
        <v>SNPD</v>
      </c>
      <c r="H90" s="163">
        <v>0.48317341591839369</v>
      </c>
      <c r="I90" s="37">
        <f t="shared" si="4"/>
        <v>10239.451877074183</v>
      </c>
      <c r="K90" s="37">
        <f>SUMIF('Indicator Summary'!$A$9:$A$164,A90,'Indicator Summary'!$W$9:$W$164)</f>
        <v>0</v>
      </c>
    </row>
    <row r="91" spans="1:11">
      <c r="A91" s="200" t="s">
        <v>212</v>
      </c>
      <c r="B91" s="12" t="str">
        <f>VLOOKUP(A91,'Indicator Summary'!$A$9:$E$164,4,FALSE)</f>
        <v>Distribution Operations</v>
      </c>
      <c r="D91" s="2" t="str">
        <f t="shared" ref="D91:D173" si="5">MID(A91,1,3)</f>
        <v>580</v>
      </c>
      <c r="E91" s="2">
        <v>3</v>
      </c>
      <c r="F91" s="37">
        <f>SUMIF('Indicator Summary'!$A$9:$A$164,A91,'Indicator Summary'!$H$9:$H$164)</f>
        <v>5688.9764080294672</v>
      </c>
      <c r="G91" s="2" t="str">
        <f t="shared" ref="G91:G173" si="6">MID(A91,4,12)</f>
        <v>UT</v>
      </c>
      <c r="H91" s="163">
        <v>1</v>
      </c>
      <c r="I91" s="37">
        <f t="shared" si="4"/>
        <v>3149.2914113516458</v>
      </c>
      <c r="K91" s="37">
        <f>SUMIF('Indicator Summary'!$A$9:$A$164,A91,'Indicator Summary'!$W$9:$W$164)</f>
        <v>3149.2914113516458</v>
      </c>
    </row>
    <row r="92" spans="1:11">
      <c r="A92" s="200" t="s">
        <v>215</v>
      </c>
      <c r="B92" s="12" t="str">
        <f>VLOOKUP(A92,'Indicator Summary'!$A$9:$E$164,4,FALSE)</f>
        <v>Distribution Operations</v>
      </c>
      <c r="D92" s="2" t="str">
        <f t="shared" si="5"/>
        <v>581</v>
      </c>
      <c r="E92" s="2">
        <v>3</v>
      </c>
      <c r="F92" s="37">
        <f>SUMIF('Indicator Summary'!$A$9:$A$164,A92,'Indicator Summary'!$H$9:$H$164)</f>
        <v>9573.405794718954</v>
      </c>
      <c r="G92" s="2" t="str">
        <f t="shared" si="6"/>
        <v>SNPD</v>
      </c>
      <c r="H92" s="163">
        <v>0.48317341591839369</v>
      </c>
      <c r="I92" s="37">
        <f t="shared" si="4"/>
        <v>4625.6151798073015</v>
      </c>
      <c r="K92" s="37">
        <f>SUMIF('Indicator Summary'!$A$9:$A$164,A92,'Indicator Summary'!$W$9:$W$164)</f>
        <v>0</v>
      </c>
    </row>
    <row r="93" spans="1:11">
      <c r="A93" s="200" t="s">
        <v>219</v>
      </c>
      <c r="B93" s="12" t="str">
        <f>VLOOKUP(A93,'Indicator Summary'!$A$9:$E$164,4,FALSE)</f>
        <v>Distribution Operations</v>
      </c>
      <c r="D93" s="2" t="str">
        <f t="shared" si="5"/>
        <v>582</v>
      </c>
      <c r="E93" s="2">
        <v>3</v>
      </c>
      <c r="F93" s="37">
        <f>SUMIF('Indicator Summary'!$A$9:$A$164,A93,'Indicator Summary'!$H$9:$H$164)</f>
        <v>289.12251256084181</v>
      </c>
      <c r="G93" s="2" t="str">
        <f t="shared" si="6"/>
        <v>SNPD</v>
      </c>
      <c r="H93" s="163">
        <v>0.48317341591839369</v>
      </c>
      <c r="I93" s="37">
        <f t="shared" si="4"/>
        <v>139.69631201293063</v>
      </c>
      <c r="K93" s="37">
        <f>SUMIF('Indicator Summary'!$A$9:$A$164,A93,'Indicator Summary'!$W$9:$W$164)</f>
        <v>0</v>
      </c>
    </row>
    <row r="94" spans="1:11">
      <c r="A94" s="200" t="s">
        <v>217</v>
      </c>
      <c r="B94" s="12" t="str">
        <f>VLOOKUP(A94,'Indicator Summary'!$A$9:$E$164,4,FALSE)</f>
        <v>Distribution Operations</v>
      </c>
      <c r="D94" s="2" t="str">
        <f t="shared" si="5"/>
        <v>582</v>
      </c>
      <c r="E94" s="2">
        <v>3</v>
      </c>
      <c r="F94" s="37">
        <f>SUMIF('Indicator Summary'!$A$9:$A$164,A94,'Indicator Summary'!$H$9:$H$164)</f>
        <v>83559.301553689074</v>
      </c>
      <c r="G94" s="2" t="str">
        <f t="shared" si="6"/>
        <v>UT</v>
      </c>
      <c r="H94" s="163">
        <v>1</v>
      </c>
      <c r="I94" s="37">
        <f t="shared" si="4"/>
        <v>38927.559216988142</v>
      </c>
      <c r="K94" s="37">
        <f>SUMIF('Indicator Summary'!$A$9:$A$164,A94,'Indicator Summary'!$W$9:$W$164)</f>
        <v>38927.559216988142</v>
      </c>
    </row>
    <row r="95" spans="1:11">
      <c r="A95" s="200" t="s">
        <v>222</v>
      </c>
      <c r="B95" s="12" t="str">
        <f>VLOOKUP(A95,'Indicator Summary'!$A$9:$E$164,4,FALSE)</f>
        <v>Distribution Operations</v>
      </c>
      <c r="D95" s="2" t="str">
        <f t="shared" si="5"/>
        <v>583</v>
      </c>
      <c r="E95" s="2">
        <v>3</v>
      </c>
      <c r="F95" s="37">
        <f>SUMIF('Indicator Summary'!$A$9:$A$164,A95,'Indicator Summary'!$H$9:$H$164)</f>
        <v>134.64924033817255</v>
      </c>
      <c r="G95" s="2" t="str">
        <f t="shared" si="6"/>
        <v>SNPD</v>
      </c>
      <c r="H95" s="163">
        <v>0.48317341591839369</v>
      </c>
      <c r="I95" s="37">
        <f t="shared" si="4"/>
        <v>65.058933405011601</v>
      </c>
      <c r="K95" s="37">
        <f>SUMIF('Indicator Summary'!$A$9:$A$164,A95,'Indicator Summary'!$W$9:$W$164)</f>
        <v>0</v>
      </c>
    </row>
    <row r="96" spans="1:11">
      <c r="A96" s="200" t="s">
        <v>220</v>
      </c>
      <c r="B96" s="12" t="str">
        <f>VLOOKUP(A96,'Indicator Summary'!$A$9:$E$164,4,FALSE)</f>
        <v>Distribution Operations</v>
      </c>
      <c r="D96" s="2" t="str">
        <f t="shared" si="5"/>
        <v>583</v>
      </c>
      <c r="E96" s="2">
        <v>3</v>
      </c>
      <c r="F96" s="37">
        <f>SUMIF('Indicator Summary'!$A$9:$A$164,A96,'Indicator Summary'!$H$9:$H$164)</f>
        <v>39009.452944160592</v>
      </c>
      <c r="G96" s="2" t="str">
        <f t="shared" si="6"/>
        <v>UT</v>
      </c>
      <c r="H96" s="163">
        <v>1</v>
      </c>
      <c r="I96" s="37">
        <f t="shared" si="4"/>
        <v>14696.146197776279</v>
      </c>
      <c r="K96" s="37">
        <f>SUMIF('Indicator Summary'!$A$9:$A$164,A96,'Indicator Summary'!$W$9:$W$164)</f>
        <v>14696.146197776279</v>
      </c>
    </row>
    <row r="97" spans="1:11">
      <c r="A97" s="200" t="s">
        <v>223</v>
      </c>
      <c r="B97" s="12" t="str">
        <f>VLOOKUP(A97,'Indicator Summary'!$A$9:$E$164,4,FALSE)</f>
        <v>Distribution Operations</v>
      </c>
      <c r="D97" s="2" t="str">
        <f t="shared" si="5"/>
        <v>584</v>
      </c>
      <c r="E97" s="2">
        <v>3</v>
      </c>
      <c r="F97" s="37">
        <f>SUMIF('Indicator Summary'!$A$9:$A$164,A97,'Indicator Summary'!$H$9:$H$164)</f>
        <v>8.304770220588205</v>
      </c>
      <c r="G97" s="2" t="str">
        <f t="shared" si="6"/>
        <v>UT</v>
      </c>
      <c r="H97" s="163">
        <v>1</v>
      </c>
      <c r="I97" s="37">
        <f t="shared" si="4"/>
        <v>7.774779411764678</v>
      </c>
      <c r="K97" s="37">
        <f>SUMIF('Indicator Summary'!$A$9:$A$164,A97,'Indicator Summary'!$W$9:$W$164)</f>
        <v>7.774779411764678</v>
      </c>
    </row>
    <row r="98" spans="1:11">
      <c r="A98" s="200" t="s">
        <v>225</v>
      </c>
      <c r="B98" s="12" t="str">
        <f>VLOOKUP(A98,'Indicator Summary'!$A$9:$E$164,4,FALSE)</f>
        <v>Distribution Operations</v>
      </c>
      <c r="D98" s="2" t="str">
        <f t="shared" si="5"/>
        <v>585</v>
      </c>
      <c r="E98" s="2">
        <v>3</v>
      </c>
      <c r="F98" s="37">
        <f>SUMIF('Indicator Summary'!$A$9:$A$164,A98,'Indicator Summary'!$H$9:$H$164)</f>
        <v>-318.74478451796898</v>
      </c>
      <c r="G98" s="2" t="str">
        <f t="shared" si="6"/>
        <v>SNPD</v>
      </c>
      <c r="H98" s="163">
        <v>0.48317341591839369</v>
      </c>
      <c r="I98" s="37">
        <f t="shared" si="4"/>
        <v>-154.00900634171941</v>
      </c>
      <c r="K98" s="37">
        <f>SUMIF('Indicator Summary'!$A$9:$A$164,A98,'Indicator Summary'!$W$9:$W$164)</f>
        <v>0</v>
      </c>
    </row>
    <row r="99" spans="1:11">
      <c r="A99" s="200" t="s">
        <v>229</v>
      </c>
      <c r="B99" s="12" t="str">
        <f>VLOOKUP(A99,'Indicator Summary'!$A$9:$E$164,4,FALSE)</f>
        <v>Distribution Operations</v>
      </c>
      <c r="D99" s="2" t="str">
        <f t="shared" si="5"/>
        <v>586</v>
      </c>
      <c r="E99" s="2">
        <v>3</v>
      </c>
      <c r="F99" s="37">
        <f>SUMIF('Indicator Summary'!$A$9:$A$164,A99,'Indicator Summary'!$H$9:$H$164)</f>
        <v>5856.2391206652965</v>
      </c>
      <c r="G99" s="2" t="str">
        <f t="shared" si="6"/>
        <v>SNPD</v>
      </c>
      <c r="H99" s="163">
        <v>0.48317341591839369</v>
      </c>
      <c r="I99" s="37">
        <f t="shared" si="4"/>
        <v>2829.5790603667815</v>
      </c>
      <c r="K99" s="37">
        <f>SUMIF('Indicator Summary'!$A$9:$A$164,A99,'Indicator Summary'!$W$9:$W$164)</f>
        <v>0</v>
      </c>
    </row>
    <row r="100" spans="1:11">
      <c r="A100" s="200" t="s">
        <v>227</v>
      </c>
      <c r="B100" s="12" t="str">
        <f>VLOOKUP(A100,'Indicator Summary'!$A$9:$E$164,4,FALSE)</f>
        <v>Distribution Operations</v>
      </c>
      <c r="D100" s="2" t="str">
        <f t="shared" si="5"/>
        <v>586</v>
      </c>
      <c r="E100" s="2">
        <v>3</v>
      </c>
      <c r="F100" s="37">
        <f>SUMIF('Indicator Summary'!$A$9:$A$164,A100,'Indicator Summary'!$H$9:$H$164)</f>
        <v>43011.693337722259</v>
      </c>
      <c r="G100" s="2" t="str">
        <f t="shared" si="6"/>
        <v>UT</v>
      </c>
      <c r="H100" s="163">
        <v>1</v>
      </c>
      <c r="I100" s="37">
        <f t="shared" si="4"/>
        <v>11320.128304923308</v>
      </c>
      <c r="K100" s="37">
        <f>SUMIF('Indicator Summary'!$A$9:$A$164,A100,'Indicator Summary'!$W$9:$W$164)</f>
        <v>11320.128304923308</v>
      </c>
    </row>
    <row r="101" spans="1:11">
      <c r="A101" s="200" t="s">
        <v>230</v>
      </c>
      <c r="B101" s="12" t="str">
        <f>VLOOKUP(A101,'Indicator Summary'!$A$9:$E$164,4,FALSE)</f>
        <v>Distribution Operations</v>
      </c>
      <c r="D101" s="2" t="str">
        <f t="shared" si="5"/>
        <v>587</v>
      </c>
      <c r="E101" s="2">
        <v>3</v>
      </c>
      <c r="F101" s="37">
        <f>SUMIF('Indicator Summary'!$A$9:$A$164,A101,'Indicator Summary'!$H$9:$H$164)</f>
        <v>76965.233347909903</v>
      </c>
      <c r="G101" s="2" t="str">
        <f t="shared" si="6"/>
        <v>UT</v>
      </c>
      <c r="H101" s="163">
        <v>1</v>
      </c>
      <c r="I101" s="37">
        <f t="shared" si="4"/>
        <v>29455.053784055541</v>
      </c>
      <c r="K101" s="37">
        <f>SUMIF('Indicator Summary'!$A$9:$A$164,A101,'Indicator Summary'!$W$9:$W$164)</f>
        <v>29455.053784055541</v>
      </c>
    </row>
    <row r="102" spans="1:11">
      <c r="A102" s="200" t="s">
        <v>235</v>
      </c>
      <c r="B102" s="12" t="str">
        <f>VLOOKUP(A102,'Indicator Summary'!$A$9:$E$164,4,FALSE)</f>
        <v>Distribution Operations</v>
      </c>
      <c r="D102" s="2" t="str">
        <f t="shared" si="5"/>
        <v>588</v>
      </c>
      <c r="E102" s="2">
        <v>3</v>
      </c>
      <c r="F102" s="37">
        <f>SUMIF('Indicator Summary'!$A$9:$A$164,A102,'Indicator Summary'!$H$9:$H$164)</f>
        <v>-1325.4312065161803</v>
      </c>
      <c r="G102" s="2" t="str">
        <f t="shared" si="6"/>
        <v>SNPD</v>
      </c>
      <c r="H102" s="163">
        <v>0.48317341591839369</v>
      </c>
      <c r="I102" s="37">
        <f t="shared" si="4"/>
        <v>-640.41312361726068</v>
      </c>
      <c r="K102" s="37">
        <f>SUMIF('Indicator Summary'!$A$9:$A$164,A102,'Indicator Summary'!$W$9:$W$164)</f>
        <v>0</v>
      </c>
    </row>
    <row r="103" spans="1:11">
      <c r="A103" s="200" t="s">
        <v>233</v>
      </c>
      <c r="B103" s="12" t="str">
        <f>VLOOKUP(A103,'Indicator Summary'!$A$9:$E$164,4,FALSE)</f>
        <v>Distribution Operations</v>
      </c>
      <c r="D103" s="2" t="str">
        <f t="shared" si="5"/>
        <v>588</v>
      </c>
      <c r="E103" s="2">
        <v>3</v>
      </c>
      <c r="F103" s="37">
        <f>SUMIF('Indicator Summary'!$A$9:$A$164,A103,'Indicator Summary'!$H$9:$H$164)</f>
        <v>19648.0081334528</v>
      </c>
      <c r="G103" s="2" t="str">
        <f t="shared" si="6"/>
        <v>UT</v>
      </c>
      <c r="H103" s="163">
        <v>1</v>
      </c>
      <c r="I103" s="37">
        <f t="shared" si="4"/>
        <v>6975.147905445544</v>
      </c>
      <c r="K103" s="37">
        <f>SUMIF('Indicator Summary'!$A$9:$A$164,A103,'Indicator Summary'!$W$9:$W$164)</f>
        <v>6975.147905445544</v>
      </c>
    </row>
    <row r="104" spans="1:11">
      <c r="A104" s="200" t="s">
        <v>238</v>
      </c>
      <c r="B104" s="12" t="str">
        <f>VLOOKUP(A104,'Indicator Summary'!$A$9:$E$164,4,FALSE)</f>
        <v>Distribution Operations</v>
      </c>
      <c r="D104" s="2" t="str">
        <f t="shared" si="5"/>
        <v>589</v>
      </c>
      <c r="E104" s="2">
        <v>3</v>
      </c>
      <c r="F104" s="37">
        <f>SUMIF('Indicator Summary'!$A$9:$A$164,A104,'Indicator Summary'!$H$9:$H$164)</f>
        <v>1162.60261948529</v>
      </c>
      <c r="G104" s="2" t="str">
        <f t="shared" si="6"/>
        <v>SNPD</v>
      </c>
      <c r="H104" s="163">
        <v>0.48317341591839369</v>
      </c>
      <c r="I104" s="37">
        <f t="shared" si="4"/>
        <v>561.73867901237998</v>
      </c>
      <c r="K104" s="37">
        <f>SUMIF('Indicator Summary'!$A$9:$A$164,A104,'Indicator Summary'!$W$9:$W$164)</f>
        <v>0</v>
      </c>
    </row>
    <row r="105" spans="1:11">
      <c r="A105" s="200" t="s">
        <v>236</v>
      </c>
      <c r="B105" s="12" t="str">
        <f>VLOOKUP(A105,'Indicator Summary'!$A$9:$E$164,4,FALSE)</f>
        <v>Distribution Operations</v>
      </c>
      <c r="D105" s="2" t="str">
        <f t="shared" si="5"/>
        <v>589</v>
      </c>
      <c r="E105" s="2">
        <v>3</v>
      </c>
      <c r="F105" s="37">
        <f>SUMIF('Indicator Summary'!$A$9:$A$164,A105,'Indicator Summary'!$H$9:$H$164)</f>
        <v>133580.32465806339</v>
      </c>
      <c r="G105" s="2" t="str">
        <f t="shared" si="6"/>
        <v>UT</v>
      </c>
      <c r="H105" s="163">
        <v>1</v>
      </c>
      <c r="I105" s="37">
        <f t="shared" si="4"/>
        <v>16320.236456107657</v>
      </c>
      <c r="K105" s="37">
        <f>SUMIF('Indicator Summary'!$A$9:$A$164,A105,'Indicator Summary'!$W$9:$W$164)</f>
        <v>16320.236456107657</v>
      </c>
    </row>
    <row r="106" spans="1:11">
      <c r="A106" s="200" t="s">
        <v>241</v>
      </c>
      <c r="B106" s="12" t="str">
        <f>VLOOKUP(A106,'Indicator Summary'!$A$9:$E$164,4,FALSE)</f>
        <v>Distribution Maintenance</v>
      </c>
      <c r="D106" s="2" t="str">
        <f t="shared" si="5"/>
        <v>590</v>
      </c>
      <c r="E106" s="2">
        <v>3</v>
      </c>
      <c r="F106" s="37">
        <f>SUMIF('Indicator Summary'!$A$9:$A$164,A106,'Indicator Summary'!$H$9:$H$164)</f>
        <v>-11200.503186197933</v>
      </c>
      <c r="G106" s="2" t="str">
        <f>MID(A106,4,12)</f>
        <v>SNPD</v>
      </c>
      <c r="H106" s="163">
        <v>0.48317341591839369</v>
      </c>
      <c r="I106" s="37">
        <f t="shared" si="4"/>
        <v>-5411.7853844801075</v>
      </c>
      <c r="K106" s="37">
        <f>SUMIF('Indicator Summary'!$A$9:$A$164,A106,'Indicator Summary'!$W$9:$W$164)</f>
        <v>0</v>
      </c>
    </row>
    <row r="107" spans="1:11">
      <c r="A107" s="200" t="s">
        <v>239</v>
      </c>
      <c r="B107" s="12" t="str">
        <f>VLOOKUP(A107,'Indicator Summary'!$A$9:$E$164,4,FALSE)</f>
        <v>Distribution Maintenance</v>
      </c>
      <c r="D107" s="2" t="str">
        <f t="shared" si="5"/>
        <v>590</v>
      </c>
      <c r="E107" s="2">
        <v>3</v>
      </c>
      <c r="F107" s="37">
        <f>SUMIF('Indicator Summary'!$A$9:$A$164,A107,'Indicator Summary'!$H$9:$H$164)</f>
        <v>4965.5567459117265</v>
      </c>
      <c r="G107" s="2" t="str">
        <f t="shared" si="6"/>
        <v>UT</v>
      </c>
      <c r="H107" s="163">
        <v>1</v>
      </c>
      <c r="I107" s="37">
        <f t="shared" si="4"/>
        <v>1605.3340510461937</v>
      </c>
      <c r="K107" s="37">
        <f>SUMIF('Indicator Summary'!$A$9:$A$164,A107,'Indicator Summary'!$W$9:$W$164)</f>
        <v>1605.3340510461937</v>
      </c>
    </row>
    <row r="108" spans="1:11">
      <c r="A108" s="200" t="s">
        <v>244</v>
      </c>
      <c r="B108" s="12" t="str">
        <f>VLOOKUP(A108,'Indicator Summary'!$A$9:$E$164,4,FALSE)</f>
        <v>Distribution Maintenance</v>
      </c>
      <c r="D108" s="2" t="str">
        <f t="shared" si="5"/>
        <v>591</v>
      </c>
      <c r="E108" s="2">
        <v>3</v>
      </c>
      <c r="F108" s="37">
        <f>SUMIF('Indicator Summary'!$A$9:$A$164,A108,'Indicator Summary'!$H$9:$H$164)</f>
        <v>1798.6725163826925</v>
      </c>
      <c r="G108" s="2" t="str">
        <f t="shared" si="6"/>
        <v>SNPD</v>
      </c>
      <c r="H108" s="163">
        <v>0.48317341591839369</v>
      </c>
      <c r="I108" s="37">
        <f t="shared" si="4"/>
        <v>869.07074385915848</v>
      </c>
      <c r="K108" s="37">
        <f>SUMIF('Indicator Summary'!$A$9:$A$164,A108,'Indicator Summary'!$W$9:$W$164)</f>
        <v>0</v>
      </c>
    </row>
    <row r="109" spans="1:11">
      <c r="A109" s="200" t="s">
        <v>242</v>
      </c>
      <c r="B109" s="12" t="str">
        <f>VLOOKUP(A109,'Indicator Summary'!$A$9:$E$164,4,FALSE)</f>
        <v>Distribution Maintenance</v>
      </c>
      <c r="D109" s="2" t="str">
        <f t="shared" si="5"/>
        <v>591</v>
      </c>
      <c r="E109" s="2">
        <v>3</v>
      </c>
      <c r="F109" s="37">
        <f>SUMIF('Indicator Summary'!$A$9:$A$164,A109,'Indicator Summary'!$H$9:$H$164)</f>
        <v>21128.820036697161</v>
      </c>
      <c r="G109" s="2" t="str">
        <f t="shared" si="6"/>
        <v>UT</v>
      </c>
      <c r="H109" s="163">
        <v>1</v>
      </c>
      <c r="I109" s="37">
        <f t="shared" si="4"/>
        <v>7068.2277850589489</v>
      </c>
      <c r="K109" s="37">
        <f>SUMIF('Indicator Summary'!$A$9:$A$164,A109,'Indicator Summary'!$W$9:$W$164)</f>
        <v>7068.2277850589489</v>
      </c>
    </row>
    <row r="110" spans="1:11">
      <c r="A110" s="200" t="s">
        <v>247</v>
      </c>
      <c r="B110" s="12" t="str">
        <f>VLOOKUP(A110,'Indicator Summary'!$A$9:$E$164,4,FALSE)</f>
        <v>Distribution Maintenance</v>
      </c>
      <c r="D110" s="2" t="str">
        <f t="shared" si="5"/>
        <v>592</v>
      </c>
      <c r="E110" s="2">
        <v>3</v>
      </c>
      <c r="F110" s="37">
        <f>SUMIF('Indicator Summary'!$A$9:$A$164,A110,'Indicator Summary'!$H$9:$H$164)</f>
        <v>-1718.6540354074516</v>
      </c>
      <c r="G110" s="2" t="str">
        <f t="shared" si="6"/>
        <v>SNPD</v>
      </c>
      <c r="H110" s="163">
        <v>0.48317341591839369</v>
      </c>
      <c r="I110" s="37">
        <f t="shared" si="4"/>
        <v>-830.40794106975034</v>
      </c>
      <c r="K110" s="37">
        <f>SUMIF('Indicator Summary'!$A$9:$A$164,A110,'Indicator Summary'!$W$9:$W$164)</f>
        <v>0</v>
      </c>
    </row>
    <row r="111" spans="1:11">
      <c r="A111" s="200" t="s">
        <v>245</v>
      </c>
      <c r="B111" s="12" t="str">
        <f>VLOOKUP(A111,'Indicator Summary'!$A$9:$E$164,4,FALSE)</f>
        <v>Distribution Maintenance</v>
      </c>
      <c r="D111" s="2" t="str">
        <f t="shared" si="5"/>
        <v>592</v>
      </c>
      <c r="E111" s="2">
        <v>3</v>
      </c>
      <c r="F111" s="37">
        <f>SUMIF('Indicator Summary'!$A$9:$A$164,A111,'Indicator Summary'!$H$9:$H$164)</f>
        <v>65621.168782333567</v>
      </c>
      <c r="G111" s="2" t="str">
        <f t="shared" si="6"/>
        <v>UT</v>
      </c>
      <c r="H111" s="163">
        <v>1</v>
      </c>
      <c r="I111" s="37">
        <f t="shared" si="4"/>
        <v>18266.666176229457</v>
      </c>
      <c r="K111" s="37">
        <f>SUMIF('Indicator Summary'!$A$9:$A$164,A111,'Indicator Summary'!$W$9:$W$164)</f>
        <v>18266.666176229457</v>
      </c>
    </row>
    <row r="112" spans="1:11">
      <c r="A112" s="200" t="s">
        <v>250</v>
      </c>
      <c r="B112" s="12" t="str">
        <f>VLOOKUP(A112,'Indicator Summary'!$A$9:$E$164,4,FALSE)</f>
        <v>Distribution Maintenance</v>
      </c>
      <c r="D112" s="2" t="str">
        <f t="shared" si="5"/>
        <v>593</v>
      </c>
      <c r="E112" s="2">
        <v>3</v>
      </c>
      <c r="F112" s="37">
        <f>SUMIF('Indicator Summary'!$A$9:$A$164,A112,'Indicator Summary'!$H$9:$H$164)</f>
        <v>17832.220322183461</v>
      </c>
      <c r="G112" s="2" t="str">
        <f t="shared" si="6"/>
        <v>SNPD</v>
      </c>
      <c r="H112" s="163">
        <v>0.48317341591839369</v>
      </c>
      <c r="I112" s="37">
        <f t="shared" si="4"/>
        <v>8616.0548064787818</v>
      </c>
      <c r="K112" s="37">
        <f>SUMIF('Indicator Summary'!$A$9:$A$164,A112,'Indicator Summary'!$W$9:$W$164)</f>
        <v>0</v>
      </c>
    </row>
    <row r="113" spans="1:11">
      <c r="A113" s="200" t="s">
        <v>248</v>
      </c>
      <c r="B113" s="12" t="str">
        <f>VLOOKUP(A113,'Indicator Summary'!$A$9:$E$164,4,FALSE)</f>
        <v>Distribution Maintenance</v>
      </c>
      <c r="D113" s="2" t="str">
        <f t="shared" si="5"/>
        <v>593</v>
      </c>
      <c r="E113" s="2">
        <v>3</v>
      </c>
      <c r="F113" s="37">
        <f>SUMIF('Indicator Summary'!$A$9:$A$164,A113,'Indicator Summary'!$H$9:$H$164)</f>
        <v>1162210.7626341153</v>
      </c>
      <c r="G113" s="2" t="str">
        <f t="shared" si="6"/>
        <v>UT</v>
      </c>
      <c r="H113" s="163">
        <v>1</v>
      </c>
      <c r="I113" s="37">
        <f t="shared" si="4"/>
        <v>410462.36336527794</v>
      </c>
      <c r="K113" s="37">
        <f>SUMIF('Indicator Summary'!$A$9:$A$164,A113,'Indicator Summary'!$W$9:$W$164)</f>
        <v>410462.36336527794</v>
      </c>
    </row>
    <row r="114" spans="1:11">
      <c r="A114" s="200" t="s">
        <v>253</v>
      </c>
      <c r="B114" s="12" t="str">
        <f>VLOOKUP(A114,'Indicator Summary'!$A$9:$E$164,4,FALSE)</f>
        <v>Distribution Maintenance</v>
      </c>
      <c r="D114" s="2" t="str">
        <f t="shared" si="5"/>
        <v>594</v>
      </c>
      <c r="E114" s="2">
        <v>3</v>
      </c>
      <c r="F114" s="37">
        <f>SUMIF('Indicator Summary'!$A$9:$A$164,A114,'Indicator Summary'!$H$9:$H$164)</f>
        <v>225.19791465899166</v>
      </c>
      <c r="G114" s="2" t="str">
        <f t="shared" si="6"/>
        <v>SNPD</v>
      </c>
      <c r="H114" s="163">
        <v>0.48317341591839369</v>
      </c>
      <c r="I114" s="37">
        <f t="shared" si="4"/>
        <v>108.80964568348391</v>
      </c>
      <c r="K114" s="37">
        <f>SUMIF('Indicator Summary'!$A$9:$A$164,A114,'Indicator Summary'!$W$9:$W$164)</f>
        <v>0</v>
      </c>
    </row>
    <row r="115" spans="1:11">
      <c r="A115" s="200" t="s">
        <v>251</v>
      </c>
      <c r="B115" s="12" t="str">
        <f>VLOOKUP(A115,'Indicator Summary'!$A$9:$E$164,4,FALSE)</f>
        <v>Distribution Maintenance</v>
      </c>
      <c r="D115" s="2" t="str">
        <f t="shared" si="5"/>
        <v>594</v>
      </c>
      <c r="E115" s="2">
        <v>3</v>
      </c>
      <c r="F115" s="37">
        <f>SUMIF('Indicator Summary'!$A$9:$A$164,A115,'Indicator Summary'!$H$9:$H$164)</f>
        <v>141553.42127039935</v>
      </c>
      <c r="G115" s="2" t="str">
        <f t="shared" si="6"/>
        <v>UT</v>
      </c>
      <c r="H115" s="163">
        <v>1</v>
      </c>
      <c r="I115" s="37">
        <f t="shared" si="4"/>
        <v>68940.027239690797</v>
      </c>
      <c r="K115" s="37">
        <f>SUMIF('Indicator Summary'!$A$9:$A$164,A115,'Indicator Summary'!$W$9:$W$164)</f>
        <v>68940.027239690797</v>
      </c>
    </row>
    <row r="116" spans="1:11">
      <c r="A116" s="200" t="s">
        <v>256</v>
      </c>
      <c r="B116" s="12" t="str">
        <f>VLOOKUP(A116,'Indicator Summary'!$A$9:$E$164,4,FALSE)</f>
        <v>Distribution Maintenance</v>
      </c>
      <c r="D116" s="2" t="str">
        <f t="shared" si="5"/>
        <v>595</v>
      </c>
      <c r="E116" s="2">
        <v>3</v>
      </c>
      <c r="F116" s="37">
        <f>SUMIF('Indicator Summary'!$A$9:$A$164,A116,'Indicator Summary'!$H$9:$H$164)</f>
        <v>3696.2198543839481</v>
      </c>
      <c r="G116" s="2" t="str">
        <f t="shared" si="6"/>
        <v>SNPD</v>
      </c>
      <c r="H116" s="163">
        <v>0.48317341591839369</v>
      </c>
      <c r="I116" s="37">
        <f t="shared" si="4"/>
        <v>1785.9151730280798</v>
      </c>
      <c r="K116" s="37">
        <f>SUMIF('Indicator Summary'!$A$9:$A$164,A116,'Indicator Summary'!$W$9:$W$164)</f>
        <v>0</v>
      </c>
    </row>
    <row r="117" spans="1:11">
      <c r="A117" s="200" t="s">
        <v>254</v>
      </c>
      <c r="B117" s="12" t="str">
        <f>VLOOKUP(A117,'Indicator Summary'!$A$9:$E$164,4,FALSE)</f>
        <v>Distribution Maintenance</v>
      </c>
      <c r="D117" s="2" t="str">
        <f t="shared" si="5"/>
        <v>595</v>
      </c>
      <c r="E117" s="2">
        <v>3</v>
      </c>
      <c r="F117" s="37">
        <f>SUMIF('Indicator Summary'!$A$9:$A$164,A117,'Indicator Summary'!$H$9:$H$164)</f>
        <v>396.45290796539581</v>
      </c>
      <c r="G117" s="2" t="str">
        <f t="shared" si="6"/>
        <v>UT</v>
      </c>
      <c r="H117" s="163">
        <v>1</v>
      </c>
      <c r="I117" s="37">
        <f t="shared" si="4"/>
        <v>0</v>
      </c>
      <c r="K117" s="37">
        <f>SUMIF('Indicator Summary'!$A$9:$A$164,A117,'Indicator Summary'!$W$9:$W$164)</f>
        <v>0</v>
      </c>
    </row>
    <row r="118" spans="1:11">
      <c r="A118" s="200" t="s">
        <v>257</v>
      </c>
      <c r="B118" s="12" t="str">
        <f>VLOOKUP(A118,'Indicator Summary'!$A$9:$E$164,4,FALSE)</f>
        <v>Distribution Maintenance</v>
      </c>
      <c r="D118" s="2" t="str">
        <f t="shared" si="5"/>
        <v>596</v>
      </c>
      <c r="E118" s="2">
        <v>3</v>
      </c>
      <c r="F118" s="37">
        <f>SUMIF('Indicator Summary'!$A$9:$A$164,A118,'Indicator Summary'!$H$9:$H$164)</f>
        <v>31847.113095035678</v>
      </c>
      <c r="G118" s="2" t="str">
        <f t="shared" si="6"/>
        <v>UT</v>
      </c>
      <c r="H118" s="163">
        <v>1</v>
      </c>
      <c r="I118" s="37">
        <f t="shared" si="4"/>
        <v>23729.058426175619</v>
      </c>
      <c r="K118" s="37">
        <f>SUMIF('Indicator Summary'!$A$9:$A$164,A118,'Indicator Summary'!$W$9:$W$164)</f>
        <v>23729.058426175619</v>
      </c>
    </row>
    <row r="119" spans="1:11">
      <c r="A119" s="200" t="s">
        <v>261</v>
      </c>
      <c r="B119" s="12" t="str">
        <f>VLOOKUP(A119,'Indicator Summary'!$A$9:$E$164,4,FALSE)</f>
        <v>Distribution Maintenance</v>
      </c>
      <c r="D119" s="2" t="str">
        <f t="shared" si="5"/>
        <v>597</v>
      </c>
      <c r="E119" s="2">
        <v>3</v>
      </c>
      <c r="F119" s="37">
        <f>SUMIF('Indicator Summary'!$A$9:$A$164,A119,'Indicator Summary'!$H$9:$H$164)</f>
        <v>1271.739551653066</v>
      </c>
      <c r="G119" s="2" t="str">
        <f t="shared" si="6"/>
        <v>SNPD</v>
      </c>
      <c r="H119" s="163">
        <v>0.48317341591839369</v>
      </c>
      <c r="I119" s="37">
        <f t="shared" si="4"/>
        <v>614.4707433307384</v>
      </c>
      <c r="K119" s="37">
        <f>SUMIF('Indicator Summary'!$A$9:$A$164,A119,'Indicator Summary'!$W$9:$W$164)</f>
        <v>0</v>
      </c>
    </row>
    <row r="120" spans="1:11">
      <c r="A120" s="200" t="s">
        <v>259</v>
      </c>
      <c r="B120" s="12" t="str">
        <f>VLOOKUP(A120,'Indicator Summary'!$A$9:$E$164,4,FALSE)</f>
        <v>Distribution Maintenance</v>
      </c>
      <c r="D120" s="2" t="str">
        <f t="shared" si="5"/>
        <v>597</v>
      </c>
      <c r="E120" s="2">
        <v>3</v>
      </c>
      <c r="F120" s="37">
        <f>SUMIF('Indicator Summary'!$A$9:$A$164,A120,'Indicator Summary'!$H$9:$H$164)</f>
        <v>15003.088590456557</v>
      </c>
      <c r="G120" s="2" t="str">
        <f t="shared" si="6"/>
        <v>UT</v>
      </c>
      <c r="H120" s="163">
        <v>1</v>
      </c>
      <c r="I120" s="37">
        <f t="shared" si="4"/>
        <v>8125.1519781799025</v>
      </c>
      <c r="K120" s="37">
        <f>SUMIF('Indicator Summary'!$A$9:$A$164,A120,'Indicator Summary'!$W$9:$W$164)</f>
        <v>8125.1519781799025</v>
      </c>
    </row>
    <row r="121" spans="1:11">
      <c r="A121" s="200" t="s">
        <v>264</v>
      </c>
      <c r="B121" s="12" t="str">
        <f>VLOOKUP(A121,'Indicator Summary'!$A$9:$E$164,4,FALSE)</f>
        <v>Distribution Maintenance</v>
      </c>
      <c r="D121" s="2" t="str">
        <f t="shared" si="5"/>
        <v>598</v>
      </c>
      <c r="E121" s="2">
        <v>3</v>
      </c>
      <c r="F121" s="37">
        <f>SUMIF('Indicator Summary'!$A$9:$A$164,A121,'Indicator Summary'!$H$9:$H$164)</f>
        <v>-7994.4457518923846</v>
      </c>
      <c r="G121" s="2" t="str">
        <f t="shared" si="6"/>
        <v>SNPD</v>
      </c>
      <c r="H121" s="163">
        <v>0.48317341591839369</v>
      </c>
      <c r="I121" s="37">
        <f t="shared" si="4"/>
        <v>-3862.7036623161348</v>
      </c>
      <c r="K121" s="37">
        <f>SUMIF('Indicator Summary'!$A$9:$A$164,A121,'Indicator Summary'!$W$9:$W$164)</f>
        <v>0</v>
      </c>
    </row>
    <row r="122" spans="1:11">
      <c r="A122" s="137" t="s">
        <v>262</v>
      </c>
      <c r="B122" s="131" t="str">
        <f>VLOOKUP(A122,'Indicator Summary'!$A$9:$E$164,4,FALSE)</f>
        <v>Distribution Maintenance</v>
      </c>
      <c r="C122" s="131"/>
      <c r="D122" s="105" t="str">
        <f t="shared" si="5"/>
        <v>598</v>
      </c>
      <c r="E122" s="105">
        <v>3</v>
      </c>
      <c r="F122" s="45">
        <f>SUMIF('Indicator Summary'!$A$9:$A$164,A122,'Indicator Summary'!$H$9:$H$164)</f>
        <v>32693.596233739147</v>
      </c>
      <c r="G122" s="105" t="str">
        <f t="shared" si="6"/>
        <v>UT</v>
      </c>
      <c r="H122" s="166">
        <v>1</v>
      </c>
      <c r="I122" s="45">
        <f t="shared" si="4"/>
        <v>18921.993223450772</v>
      </c>
      <c r="K122" s="37">
        <f>SUMIF('Indicator Summary'!$A$9:$A$164,A122,'Indicator Summary'!$W$9:$W$164)</f>
        <v>18921.993223450772</v>
      </c>
    </row>
    <row r="123" spans="1:11">
      <c r="A123" s="137"/>
      <c r="B123" s="131"/>
      <c r="C123" s="131"/>
      <c r="D123" s="105"/>
      <c r="E123" s="105"/>
      <c r="F123" s="179">
        <f>SUM(F78:F122)</f>
        <v>2972638.8004259192</v>
      </c>
      <c r="G123" s="105"/>
      <c r="H123" s="166"/>
      <c r="I123" s="179">
        <f>SUM(I78:I122)</f>
        <v>1147371.4876047925</v>
      </c>
      <c r="J123" s="177" t="s">
        <v>907</v>
      </c>
      <c r="K123" s="37"/>
    </row>
    <row r="124" spans="1:11">
      <c r="A124" s="137"/>
      <c r="B124" s="131"/>
      <c r="C124" s="131"/>
      <c r="D124" s="105"/>
      <c r="E124" s="105"/>
      <c r="F124" s="45"/>
      <c r="G124" s="105"/>
      <c r="H124" s="166"/>
      <c r="I124" s="37"/>
      <c r="K124" s="37"/>
    </row>
    <row r="125" spans="1:11">
      <c r="A125" s="137"/>
      <c r="B125" s="131"/>
      <c r="C125" s="131"/>
      <c r="D125" s="105"/>
      <c r="E125" s="105"/>
      <c r="F125" s="45"/>
      <c r="G125" s="105"/>
      <c r="H125" s="166"/>
      <c r="I125" s="37"/>
      <c r="K125" s="37"/>
    </row>
    <row r="126" spans="1:11">
      <c r="A126" s="137"/>
      <c r="B126" s="131"/>
      <c r="C126" s="131"/>
      <c r="D126" s="105"/>
      <c r="E126" s="105"/>
      <c r="F126" s="45"/>
      <c r="G126" s="105"/>
      <c r="H126" s="166"/>
      <c r="I126" s="37"/>
      <c r="K126" s="37"/>
    </row>
    <row r="127" spans="1:11">
      <c r="A127" s="137"/>
      <c r="B127" s="131"/>
      <c r="C127" s="131"/>
      <c r="D127" s="105"/>
      <c r="E127" s="105"/>
      <c r="F127" s="45"/>
      <c r="G127" s="105"/>
      <c r="H127" s="166"/>
      <c r="I127" s="37"/>
      <c r="K127" s="37"/>
    </row>
    <row r="128" spans="1:11">
      <c r="A128" s="137"/>
      <c r="B128" s="131"/>
      <c r="C128" s="131"/>
      <c r="D128" s="105"/>
      <c r="E128" s="105"/>
      <c r="F128" s="45"/>
      <c r="G128" s="105"/>
      <c r="H128" s="166"/>
      <c r="I128" s="37"/>
      <c r="K128" s="37"/>
    </row>
    <row r="129" spans="1:11">
      <c r="A129" s="137"/>
      <c r="B129" s="131"/>
      <c r="C129" s="131"/>
      <c r="D129" s="105"/>
      <c r="E129" s="105"/>
      <c r="F129" s="45"/>
      <c r="G129" s="105"/>
      <c r="H129" s="166"/>
      <c r="I129" s="37"/>
      <c r="K129" s="37"/>
    </row>
    <row r="130" spans="1:11">
      <c r="A130" s="137"/>
      <c r="B130" s="131"/>
      <c r="C130" s="131"/>
      <c r="D130" s="105"/>
      <c r="E130" s="105"/>
      <c r="F130" s="45"/>
      <c r="G130" s="105"/>
      <c r="H130" s="166"/>
      <c r="I130" s="37"/>
      <c r="K130" s="37"/>
    </row>
    <row r="131" spans="1:11">
      <c r="A131" s="137"/>
      <c r="B131" s="131"/>
      <c r="C131" s="131"/>
      <c r="D131" s="105"/>
      <c r="E131" s="105"/>
      <c r="F131" s="45"/>
      <c r="G131" s="105"/>
      <c r="H131" s="166"/>
      <c r="I131" s="37"/>
      <c r="K131" s="37"/>
    </row>
    <row r="132" spans="1:11">
      <c r="A132" s="137"/>
      <c r="B132" s="131"/>
      <c r="C132" s="131"/>
      <c r="D132" s="105"/>
      <c r="E132" s="105"/>
      <c r="F132" s="45"/>
      <c r="G132" s="105"/>
      <c r="H132" s="166"/>
      <c r="I132" s="37"/>
      <c r="K132" s="37"/>
    </row>
    <row r="133" spans="1:11">
      <c r="A133" s="137"/>
      <c r="B133" s="131"/>
      <c r="C133" s="131"/>
      <c r="D133" s="105"/>
      <c r="E133" s="105"/>
      <c r="F133" s="45"/>
      <c r="G133" s="105"/>
      <c r="H133" s="166"/>
      <c r="I133" s="37"/>
      <c r="K133" s="37"/>
    </row>
    <row r="134" spans="1:11">
      <c r="A134" s="137"/>
      <c r="B134" s="131"/>
      <c r="C134" s="131"/>
      <c r="D134" s="105"/>
      <c r="E134" s="105"/>
      <c r="F134" s="45"/>
      <c r="G134" s="105"/>
      <c r="H134" s="166"/>
      <c r="I134" s="37"/>
      <c r="K134" s="37"/>
    </row>
    <row r="135" spans="1:11">
      <c r="A135" s="137"/>
      <c r="B135" s="131"/>
      <c r="C135" s="131"/>
      <c r="D135" s="105"/>
      <c r="E135" s="105"/>
      <c r="F135" s="45"/>
      <c r="G135" s="105"/>
      <c r="H135" s="166"/>
      <c r="I135" s="37"/>
      <c r="K135" s="37"/>
    </row>
    <row r="136" spans="1:11">
      <c r="A136" s="137"/>
      <c r="B136" s="131"/>
      <c r="C136" s="131"/>
      <c r="D136" s="105"/>
      <c r="E136" s="105"/>
      <c r="F136" s="45"/>
      <c r="G136" s="105"/>
      <c r="H136" s="166"/>
      <c r="I136" s="37"/>
      <c r="K136" s="37"/>
    </row>
    <row r="137" spans="1:11">
      <c r="A137" s="137"/>
      <c r="B137" s="131"/>
      <c r="C137" s="131"/>
      <c r="D137" s="105"/>
      <c r="E137" s="105"/>
      <c r="F137" s="45"/>
      <c r="G137" s="105"/>
      <c r="H137" s="166"/>
      <c r="I137" s="37"/>
      <c r="K137" s="37"/>
    </row>
    <row r="138" spans="1:11">
      <c r="A138" s="137"/>
      <c r="B138" s="190" t="s">
        <v>0</v>
      </c>
      <c r="C138" s="131"/>
      <c r="D138" s="105"/>
      <c r="E138" s="105"/>
      <c r="F138" s="45"/>
      <c r="G138" s="105"/>
      <c r="H138" s="166"/>
      <c r="I138" s="173" t="s">
        <v>905</v>
      </c>
      <c r="J138" s="178" t="s">
        <v>907</v>
      </c>
      <c r="K138" s="37"/>
    </row>
    <row r="139" spans="1:11">
      <c r="A139" s="137"/>
      <c r="B139" s="190" t="s">
        <v>710</v>
      </c>
      <c r="C139" s="131"/>
      <c r="D139" s="105"/>
      <c r="E139" s="105"/>
      <c r="F139" s="45"/>
      <c r="G139" s="105"/>
      <c r="H139" s="166"/>
      <c r="I139" s="37"/>
      <c r="K139" s="37"/>
    </row>
    <row r="140" spans="1:11">
      <c r="A140" s="137"/>
      <c r="B140" s="1" t="s">
        <v>329</v>
      </c>
      <c r="C140" s="131"/>
      <c r="D140" s="105"/>
      <c r="E140" s="105"/>
      <c r="F140" s="45"/>
      <c r="G140" s="105"/>
      <c r="H140" s="166"/>
      <c r="I140" s="37"/>
      <c r="K140" s="37"/>
    </row>
    <row r="141" spans="1:11">
      <c r="A141" s="137"/>
      <c r="B141" s="131"/>
      <c r="C141" s="131"/>
      <c r="D141" s="105"/>
      <c r="E141" s="105"/>
      <c r="F141" s="45"/>
      <c r="G141" s="105"/>
      <c r="H141" s="166"/>
      <c r="I141" s="37"/>
      <c r="K141" s="37"/>
    </row>
    <row r="142" spans="1:11">
      <c r="A142" s="137"/>
      <c r="B142" s="131"/>
      <c r="C142" s="131"/>
      <c r="D142" s="105"/>
      <c r="E142" s="105"/>
      <c r="F142" s="45"/>
      <c r="G142" s="105"/>
      <c r="H142" s="166"/>
      <c r="I142" s="37"/>
      <c r="K142" s="37"/>
    </row>
    <row r="143" spans="1:11">
      <c r="A143" s="137"/>
      <c r="D143" s="2"/>
      <c r="E143" s="2"/>
      <c r="F143" s="180" t="s">
        <v>82</v>
      </c>
      <c r="G143" s="2"/>
      <c r="H143" s="2"/>
      <c r="I143" s="181" t="s">
        <v>900</v>
      </c>
      <c r="J143" s="2"/>
      <c r="K143" s="37"/>
    </row>
    <row r="144" spans="1:11">
      <c r="A144" s="137"/>
      <c r="D144" s="182" t="s">
        <v>84</v>
      </c>
      <c r="E144" s="182" t="s">
        <v>85</v>
      </c>
      <c r="F144" s="183" t="s">
        <v>86</v>
      </c>
      <c r="G144" s="182" t="s">
        <v>87</v>
      </c>
      <c r="H144" s="184" t="s">
        <v>88</v>
      </c>
      <c r="I144" s="185" t="s">
        <v>89</v>
      </c>
      <c r="J144" s="182" t="s">
        <v>90</v>
      </c>
      <c r="K144" s="37"/>
    </row>
    <row r="145" spans="1:11">
      <c r="A145" s="137"/>
      <c r="B145" s="186" t="s">
        <v>97</v>
      </c>
      <c r="C145" s="187"/>
      <c r="D145" s="178"/>
      <c r="E145" s="178"/>
      <c r="F145" s="188"/>
      <c r="G145" s="178"/>
      <c r="H145" s="187"/>
      <c r="I145" s="189"/>
      <c r="J145" s="178"/>
      <c r="K145" s="37"/>
    </row>
    <row r="146" spans="1:11">
      <c r="A146" s="200" t="s">
        <v>267</v>
      </c>
      <c r="B146" s="12" t="str">
        <f>VLOOKUP(A146,'Indicator Summary'!$A$9:$E$164,4,FALSE)</f>
        <v>Customer Accounts Operations</v>
      </c>
      <c r="D146" s="2" t="str">
        <f t="shared" si="5"/>
        <v>901</v>
      </c>
      <c r="E146" s="2">
        <v>3</v>
      </c>
      <c r="F146" s="37">
        <f>SUMIF('Indicator Summary'!$A$9:$A$164,A146,'Indicator Summary'!$H$9:$H$164)</f>
        <v>15291.214265429859</v>
      </c>
      <c r="G146" s="2" t="str">
        <f t="shared" si="6"/>
        <v>CN</v>
      </c>
      <c r="H146" s="163">
        <v>0.461289372337361</v>
      </c>
      <c r="I146" s="37">
        <f t="shared" si="4"/>
        <v>7053.6746307762405</v>
      </c>
      <c r="K146" s="37">
        <f>SUMIF('Indicator Summary'!$A$9:$A$164,A146,'Indicator Summary'!$W$9:$W$164)</f>
        <v>0</v>
      </c>
    </row>
    <row r="147" spans="1:11">
      <c r="A147" s="200" t="s">
        <v>265</v>
      </c>
      <c r="B147" s="12" t="str">
        <f>VLOOKUP(A147,'Indicator Summary'!$A$9:$E$164,4,FALSE)</f>
        <v>Customer Accounts Operations</v>
      </c>
      <c r="D147" s="2" t="str">
        <f t="shared" si="5"/>
        <v>901</v>
      </c>
      <c r="E147" s="2">
        <v>3</v>
      </c>
      <c r="F147" s="37">
        <f>SUMIF('Indicator Summary'!$A$9:$A$164,A147,'Indicator Summary'!$H$9:$H$164)</f>
        <v>3426.3747007341271</v>
      </c>
      <c r="G147" s="2" t="str">
        <f t="shared" si="6"/>
        <v>UT</v>
      </c>
      <c r="H147" s="163">
        <v>1</v>
      </c>
      <c r="I147" s="37">
        <f t="shared" si="4"/>
        <v>0</v>
      </c>
      <c r="K147" s="37">
        <f>SUMIF('Indicator Summary'!$A$9:$A$164,A147,'Indicator Summary'!$W$9:$W$164)</f>
        <v>0</v>
      </c>
    </row>
    <row r="148" spans="1:11">
      <c r="A148" s="200" t="s">
        <v>270</v>
      </c>
      <c r="B148" s="12" t="str">
        <f>VLOOKUP(A148,'Indicator Summary'!$A$9:$E$164,4,FALSE)</f>
        <v>Customer Accounts Operations</v>
      </c>
      <c r="D148" s="2" t="str">
        <f t="shared" si="5"/>
        <v>902</v>
      </c>
      <c r="E148" s="2">
        <v>3</v>
      </c>
      <c r="F148" s="37">
        <f>SUMIF('Indicator Summary'!$A$9:$A$164,A148,'Indicator Summary'!$H$9:$H$164)</f>
        <v>11365.368997824075</v>
      </c>
      <c r="G148" s="2" t="str">
        <f t="shared" si="6"/>
        <v>CN</v>
      </c>
      <c r="H148" s="163">
        <v>0.461289372337361</v>
      </c>
      <c r="I148" s="37">
        <f t="shared" si="4"/>
        <v>5242.7239313887694</v>
      </c>
      <c r="K148" s="37">
        <f>SUMIF('Indicator Summary'!$A$9:$A$164,A148,'Indicator Summary'!$W$9:$W$164)</f>
        <v>0</v>
      </c>
    </row>
    <row r="149" spans="1:11">
      <c r="A149" s="200" t="s">
        <v>268</v>
      </c>
      <c r="B149" s="12" t="str">
        <f>VLOOKUP(A149,'Indicator Summary'!$A$9:$E$164,4,FALSE)</f>
        <v>Customer Accounts Operations</v>
      </c>
      <c r="D149" s="2" t="str">
        <f t="shared" si="5"/>
        <v>902</v>
      </c>
      <c r="E149" s="2">
        <v>3</v>
      </c>
      <c r="F149" s="37">
        <f>SUMIF('Indicator Summary'!$A$9:$A$164,A149,'Indicator Summary'!$H$9:$H$164)</f>
        <v>118755.68995374088</v>
      </c>
      <c r="G149" s="2" t="str">
        <f t="shared" si="6"/>
        <v>UT</v>
      </c>
      <c r="H149" s="163">
        <v>1</v>
      </c>
      <c r="I149" s="37">
        <f t="shared" si="4"/>
        <v>25363.514486172957</v>
      </c>
      <c r="K149" s="37">
        <f>SUMIF('Indicator Summary'!$A$9:$A$164,A149,'Indicator Summary'!$W$9:$W$164)</f>
        <v>25363.514486172957</v>
      </c>
    </row>
    <row r="150" spans="1:11">
      <c r="A150" s="200" t="s">
        <v>273</v>
      </c>
      <c r="B150" s="12" t="str">
        <f>VLOOKUP(A150,'Indicator Summary'!$A$9:$E$164,4,FALSE)</f>
        <v>Customer Accounts Operations</v>
      </c>
      <c r="D150" s="2" t="str">
        <f t="shared" si="5"/>
        <v>903</v>
      </c>
      <c r="E150" s="2">
        <v>3</v>
      </c>
      <c r="F150" s="37">
        <f>SUMIF('Indicator Summary'!$A$9:$A$164,A150,'Indicator Summary'!$H$9:$H$164)</f>
        <v>465870.25784023962</v>
      </c>
      <c r="G150" s="2" t="str">
        <f t="shared" si="6"/>
        <v>CN</v>
      </c>
      <c r="H150" s="163">
        <v>0.461289372337361</v>
      </c>
      <c r="I150" s="37">
        <f t="shared" si="4"/>
        <v>214900.99882976868</v>
      </c>
      <c r="K150" s="37">
        <f>SUMIF('Indicator Summary'!$A$9:$A$164,A150,'Indicator Summary'!$W$9:$W$164)</f>
        <v>0</v>
      </c>
    </row>
    <row r="151" spans="1:11">
      <c r="A151" s="200" t="s">
        <v>271</v>
      </c>
      <c r="B151" s="12" t="str">
        <f>VLOOKUP(A151,'Indicator Summary'!$A$9:$E$164,4,FALSE)</f>
        <v>Customer Accounts Operations</v>
      </c>
      <c r="D151" s="2" t="str">
        <f t="shared" si="5"/>
        <v>903</v>
      </c>
      <c r="E151" s="2">
        <v>3</v>
      </c>
      <c r="F151" s="37">
        <f>SUMIF('Indicator Summary'!$A$9:$A$164,A151,'Indicator Summary'!$H$9:$H$164)</f>
        <v>80338.245376506908</v>
      </c>
      <c r="G151" s="2" t="str">
        <f t="shared" si="6"/>
        <v>UT</v>
      </c>
      <c r="H151" s="163">
        <v>1</v>
      </c>
      <c r="I151" s="37">
        <f t="shared" si="4"/>
        <v>39606.196065035409</v>
      </c>
      <c r="K151" s="37">
        <f>SUMIF('Indicator Summary'!$A$9:$A$164,A151,'Indicator Summary'!$W$9:$W$164)</f>
        <v>39606.196065035409</v>
      </c>
    </row>
    <row r="152" spans="1:11">
      <c r="A152" s="200" t="s">
        <v>276</v>
      </c>
      <c r="B152" s="12" t="str">
        <f>VLOOKUP(A152,'Indicator Summary'!$A$9:$E$164,4,FALSE)</f>
        <v>Customer Accounts Operations</v>
      </c>
      <c r="D152" s="2" t="str">
        <f t="shared" si="5"/>
        <v>904</v>
      </c>
      <c r="E152" s="2">
        <v>3</v>
      </c>
      <c r="F152" s="37">
        <f>SUMIF('Indicator Summary'!$A$9:$A$164,A152,'Indicator Summary'!$H$9:$H$164)</f>
        <v>489.70541206188778</v>
      </c>
      <c r="G152" s="2" t="str">
        <f t="shared" si="6"/>
        <v>CN</v>
      </c>
      <c r="H152" s="163">
        <v>0.461289372337361</v>
      </c>
      <c r="I152" s="37">
        <f t="shared" si="4"/>
        <v>225.89590216023694</v>
      </c>
      <c r="K152" s="37">
        <f>SUMIF('Indicator Summary'!$A$9:$A$164,A152,'Indicator Summary'!$W$9:$W$164)</f>
        <v>0</v>
      </c>
    </row>
    <row r="153" spans="1:11">
      <c r="A153" s="200" t="s">
        <v>274</v>
      </c>
      <c r="B153" s="12" t="str">
        <f>VLOOKUP(A153,'Indicator Summary'!$A$9:$E$164,4,FALSE)</f>
        <v>Customer Accounts Operations</v>
      </c>
      <c r="D153" s="2" t="str">
        <f t="shared" si="5"/>
        <v>904</v>
      </c>
      <c r="E153" s="2">
        <v>3</v>
      </c>
      <c r="F153" s="37">
        <f>SUMIF('Indicator Summary'!$A$9:$A$164,A153,'Indicator Summary'!$H$9:$H$164)</f>
        <v>437343.4424881587</v>
      </c>
      <c r="G153" s="2" t="str">
        <f t="shared" si="6"/>
        <v>UT</v>
      </c>
      <c r="H153" s="163">
        <v>1</v>
      </c>
      <c r="I153" s="37">
        <f t="shared" si="4"/>
        <v>135791.19179033773</v>
      </c>
      <c r="K153" s="37">
        <f>SUMIF('Indicator Summary'!$A$9:$A$164,A153,'Indicator Summary'!$W$9:$W$164)</f>
        <v>135791.19179033773</v>
      </c>
    </row>
    <row r="154" spans="1:11">
      <c r="A154" s="200" t="s">
        <v>279</v>
      </c>
      <c r="B154" s="12" t="str">
        <f>VLOOKUP(A154,'Indicator Summary'!$A$9:$E$164,4,FALSE)</f>
        <v>Customer Accounts Operations</v>
      </c>
      <c r="D154" s="2" t="str">
        <f t="shared" si="5"/>
        <v>905</v>
      </c>
      <c r="E154" s="2">
        <v>3</v>
      </c>
      <c r="F154" s="37">
        <f>SUMIF('Indicator Summary'!$A$9:$A$164,A154,'Indicator Summary'!$H$9:$H$164)</f>
        <v>650.33065871707765</v>
      </c>
      <c r="G154" s="2" t="str">
        <f t="shared" si="6"/>
        <v>CN</v>
      </c>
      <c r="H154" s="163">
        <v>0.461289372337361</v>
      </c>
      <c r="I154" s="37">
        <f t="shared" si="4"/>
        <v>299.99062137134325</v>
      </c>
      <c r="K154" s="37">
        <f>SUMIF('Indicator Summary'!$A$9:$A$164,A154,'Indicator Summary'!$W$9:$W$164)</f>
        <v>0</v>
      </c>
    </row>
    <row r="155" spans="1:11">
      <c r="A155" s="200" t="s">
        <v>277</v>
      </c>
      <c r="B155" s="12" t="str">
        <f>VLOOKUP(A155,'Indicator Summary'!$A$9:$E$164,4,FALSE)</f>
        <v>Customer Accounts Operations</v>
      </c>
      <c r="D155" s="2" t="str">
        <f t="shared" si="5"/>
        <v>905</v>
      </c>
      <c r="E155" s="2">
        <v>3</v>
      </c>
      <c r="F155" s="37">
        <f>SUMIF('Indicator Summary'!$A$9:$A$164,A155,'Indicator Summary'!$H$9:$H$164)</f>
        <v>53.155002801600652</v>
      </c>
      <c r="G155" s="2" t="str">
        <f t="shared" si="6"/>
        <v>UT</v>
      </c>
      <c r="H155" s="163">
        <v>1</v>
      </c>
      <c r="I155" s="37">
        <f t="shared" si="4"/>
        <v>0</v>
      </c>
      <c r="K155" s="37">
        <f>SUMIF('Indicator Summary'!$A$9:$A$164,A155,'Indicator Summary'!$W$9:$W$164)</f>
        <v>0</v>
      </c>
    </row>
    <row r="156" spans="1:11">
      <c r="A156" s="200" t="s">
        <v>280</v>
      </c>
      <c r="B156" s="12" t="str">
        <f>VLOOKUP(A156,'Indicator Summary'!$A$9:$E$164,4,FALSE)</f>
        <v>Customer Service Operations</v>
      </c>
      <c r="D156" s="2" t="str">
        <f t="shared" si="5"/>
        <v>907</v>
      </c>
      <c r="E156" s="2">
        <v>3</v>
      </c>
      <c r="F156" s="37">
        <f>SUMIF('Indicator Summary'!$A$9:$A$164,A156,'Indicator Summary'!$H$9:$H$164)</f>
        <v>394.97128401521633</v>
      </c>
      <c r="G156" s="2" t="str">
        <f t="shared" si="6"/>
        <v>CN</v>
      </c>
      <c r="H156" s="163">
        <v>0.461289372337361</v>
      </c>
      <c r="I156" s="37">
        <f t="shared" si="4"/>
        <v>182.19605569466069</v>
      </c>
      <c r="K156" s="37">
        <f>SUMIF('Indicator Summary'!$A$9:$A$164,A156,'Indicator Summary'!$W$9:$W$164)</f>
        <v>0</v>
      </c>
    </row>
    <row r="157" spans="1:11">
      <c r="A157" s="200" t="s">
        <v>284</v>
      </c>
      <c r="B157" s="12" t="str">
        <f>VLOOKUP(A157,'Indicator Summary'!$A$9:$E$164,4,FALSE)</f>
        <v>Customer Service Operations</v>
      </c>
      <c r="D157" s="2" t="str">
        <f t="shared" si="5"/>
        <v>908</v>
      </c>
      <c r="E157" s="2">
        <v>3</v>
      </c>
      <c r="F157" s="37">
        <f>SUMIF('Indicator Summary'!$A$9:$A$164,A157,'Indicator Summary'!$H$9:$H$164)</f>
        <v>-3992.8490826413731</v>
      </c>
      <c r="G157" s="2" t="str">
        <f t="shared" si="6"/>
        <v>CN</v>
      </c>
      <c r="H157" s="163">
        <v>0.461289372337361</v>
      </c>
      <c r="I157" s="37">
        <f t="shared" si="4"/>
        <v>-1841.8588471694468</v>
      </c>
      <c r="K157" s="37">
        <f>SUMIF('Indicator Summary'!$A$9:$A$164,A157,'Indicator Summary'!$W$9:$W$164)</f>
        <v>0</v>
      </c>
    </row>
    <row r="158" spans="1:11">
      <c r="A158" s="200" t="s">
        <v>285</v>
      </c>
      <c r="B158" s="12" t="str">
        <f>VLOOKUP(A158,'Indicator Summary'!$A$9:$E$164,4,FALSE)</f>
        <v>Customer Service Operations</v>
      </c>
      <c r="D158" s="2" t="str">
        <f t="shared" si="5"/>
        <v>908</v>
      </c>
      <c r="E158" s="2">
        <v>3</v>
      </c>
      <c r="F158" s="37">
        <f>SUMIF('Indicator Summary'!$A$9:$A$164,A158,'Indicator Summary'!$H$9:$H$164)</f>
        <v>171154.15027583583</v>
      </c>
      <c r="G158" s="2" t="str">
        <f t="shared" si="6"/>
        <v>OTHER</v>
      </c>
      <c r="H158" s="163">
        <v>0</v>
      </c>
      <c r="I158" s="37">
        <f t="shared" si="4"/>
        <v>0</v>
      </c>
      <c r="K158" s="37">
        <f>SUMIF('Indicator Summary'!$A$9:$A$164,A158,'Indicator Summary'!$W$9:$W$164)</f>
        <v>0</v>
      </c>
    </row>
    <row r="159" spans="1:11">
      <c r="A159" s="200" t="s">
        <v>282</v>
      </c>
      <c r="B159" s="12" t="str">
        <f>VLOOKUP(A159,'Indicator Summary'!$A$9:$E$164,4,FALSE)</f>
        <v>Customer Service Operations</v>
      </c>
      <c r="D159" s="2" t="str">
        <f t="shared" si="5"/>
        <v>908</v>
      </c>
      <c r="E159" s="2">
        <v>3</v>
      </c>
      <c r="F159" s="37">
        <f>SUMIF('Indicator Summary'!$A$9:$A$164,A159,'Indicator Summary'!$H$9:$H$164)</f>
        <v>18825.042396996152</v>
      </c>
      <c r="G159" s="2" t="str">
        <f t="shared" si="6"/>
        <v>UT</v>
      </c>
      <c r="H159" s="163">
        <v>1</v>
      </c>
      <c r="I159" s="37">
        <f t="shared" si="4"/>
        <v>3937.2802727688641</v>
      </c>
      <c r="K159" s="37">
        <f>SUMIF('Indicator Summary'!$A$9:$A$164,A159,'Indicator Summary'!$W$9:$W$164)</f>
        <v>3937.2802727688641</v>
      </c>
    </row>
    <row r="160" spans="1:11">
      <c r="A160" s="200" t="s">
        <v>288</v>
      </c>
      <c r="B160" s="12" t="str">
        <f>VLOOKUP(A160,'Indicator Summary'!$A$9:$E$164,4,FALSE)</f>
        <v>Customer Service Operations</v>
      </c>
      <c r="D160" s="2" t="str">
        <f t="shared" si="5"/>
        <v>909</v>
      </c>
      <c r="E160" s="2">
        <v>3</v>
      </c>
      <c r="F160" s="37">
        <f>SUMIF('Indicator Summary'!$A$9:$A$164,A160,'Indicator Summary'!$H$9:$H$164)</f>
        <v>26473.070987112249</v>
      </c>
      <c r="G160" s="2" t="str">
        <f t="shared" si="6"/>
        <v>CN</v>
      </c>
      <c r="H160" s="163">
        <v>0.461289372337361</v>
      </c>
      <c r="I160" s="37">
        <f t="shared" si="4"/>
        <v>12211.746299487411</v>
      </c>
      <c r="K160" s="37">
        <f>SUMIF('Indicator Summary'!$A$9:$A$164,A160,'Indicator Summary'!$W$9:$W$164)</f>
        <v>0</v>
      </c>
    </row>
    <row r="161" spans="1:11">
      <c r="A161" s="200" t="s">
        <v>286</v>
      </c>
      <c r="B161" s="12" t="str">
        <f>VLOOKUP(A161,'Indicator Summary'!$A$9:$E$164,4,FALSE)</f>
        <v>Customer Service Operations</v>
      </c>
      <c r="D161" s="2" t="str">
        <f t="shared" si="5"/>
        <v>909</v>
      </c>
      <c r="E161" s="2">
        <v>3</v>
      </c>
      <c r="F161" s="37">
        <f>SUMIF('Indicator Summary'!$A$9:$A$164,A161,'Indicator Summary'!$H$9:$H$164)</f>
        <v>32768.603562918739</v>
      </c>
      <c r="G161" s="2" t="str">
        <f t="shared" si="6"/>
        <v>UT</v>
      </c>
      <c r="H161" s="163">
        <v>1</v>
      </c>
      <c r="I161" s="37">
        <f t="shared" si="4"/>
        <v>10719.092823184506</v>
      </c>
      <c r="K161" s="37">
        <f>SUMIF('Indicator Summary'!$A$9:$A$164,A161,'Indicator Summary'!$W$9:$W$164)</f>
        <v>10719.092823184506</v>
      </c>
    </row>
    <row r="162" spans="1:11">
      <c r="A162" s="200" t="s">
        <v>291</v>
      </c>
      <c r="B162" s="12" t="str">
        <f>VLOOKUP(A162,'Indicator Summary'!$A$9:$E$164,4,FALSE)</f>
        <v>Customer Service Operations</v>
      </c>
      <c r="D162" s="2" t="str">
        <f t="shared" si="5"/>
        <v>910</v>
      </c>
      <c r="E162" s="2">
        <v>3</v>
      </c>
      <c r="F162" s="37">
        <f>SUMIF('Indicator Summary'!$A$9:$A$164,A162,'Indicator Summary'!$H$9:$H$164)</f>
        <v>5338.9967050696469</v>
      </c>
      <c r="G162" s="2" t="str">
        <f t="shared" si="6"/>
        <v>CN</v>
      </c>
      <c r="H162" s="163">
        <v>0.461289372337361</v>
      </c>
      <c r="I162" s="37">
        <f t="shared" si="4"/>
        <v>2462.8224389928159</v>
      </c>
      <c r="K162" s="37">
        <f>SUMIF('Indicator Summary'!$A$9:$A$164,A162,'Indicator Summary'!$W$9:$W$164)</f>
        <v>0</v>
      </c>
    </row>
    <row r="163" spans="1:11">
      <c r="A163" s="200" t="s">
        <v>295</v>
      </c>
      <c r="B163" s="12" t="str">
        <f>VLOOKUP(A163,'Indicator Summary'!$A$9:$E$164,4,FALSE)</f>
        <v>A&amp;G Operations</v>
      </c>
      <c r="D163" s="2" t="str">
        <f t="shared" si="5"/>
        <v>920</v>
      </c>
      <c r="E163" s="2">
        <v>3</v>
      </c>
      <c r="F163" s="37">
        <f>SUMIF('Indicator Summary'!$A$9:$A$164,A163,'Indicator Summary'!$H$9:$H$164)</f>
        <v>-104460.82849648615</v>
      </c>
      <c r="G163" s="2" t="str">
        <f t="shared" si="6"/>
        <v>SO</v>
      </c>
      <c r="H163" s="163">
        <v>0.4247028503779125</v>
      </c>
      <c r="I163" s="37">
        <f t="shared" ref="I163:I181" si="7">IF(G163="UT",K163,F163*H163)</f>
        <v>-44364.811615295934</v>
      </c>
      <c r="K163" s="37">
        <f>SUMIF('Indicator Summary'!$A$9:$A$164,A163,'Indicator Summary'!$W$9:$W$164)</f>
        <v>0</v>
      </c>
    </row>
    <row r="164" spans="1:11">
      <c r="A164" s="200" t="s">
        <v>292</v>
      </c>
      <c r="B164" s="12" t="str">
        <f>VLOOKUP(A164,'Indicator Summary'!$A$9:$E$164,4,FALSE)</f>
        <v>A&amp;G Operations</v>
      </c>
      <c r="D164" s="2" t="str">
        <f t="shared" si="5"/>
        <v>920</v>
      </c>
      <c r="E164" s="2">
        <v>3</v>
      </c>
      <c r="F164" s="37">
        <f>SUMIF('Indicator Summary'!$A$9:$A$164,A164,'Indicator Summary'!$H$9:$H$164)</f>
        <v>-46834.656847253544</v>
      </c>
      <c r="G164" s="2" t="str">
        <f t="shared" si="6"/>
        <v>UT</v>
      </c>
      <c r="H164" s="163">
        <v>1</v>
      </c>
      <c r="I164" s="37">
        <f t="shared" si="7"/>
        <v>30296.503636819642</v>
      </c>
      <c r="K164" s="37">
        <f>SUMIF('Indicator Summary'!$A$9:$A$164,A164,'Indicator Summary'!$W$9:$W$164)</f>
        <v>30296.503636819642</v>
      </c>
    </row>
    <row r="165" spans="1:11">
      <c r="A165" s="200" t="s">
        <v>300</v>
      </c>
      <c r="B165" s="12" t="str">
        <f>VLOOKUP(A165,'Indicator Summary'!$A$9:$E$164,4,FALSE)</f>
        <v>A&amp;G Operations</v>
      </c>
      <c r="D165" s="2" t="str">
        <f t="shared" si="5"/>
        <v>921</v>
      </c>
      <c r="E165" s="2">
        <v>3</v>
      </c>
      <c r="F165" s="37">
        <f>SUMIF('Indicator Summary'!$A$9:$A$164,A165,'Indicator Summary'!$H$9:$H$164)</f>
        <v>7371.0315592903889</v>
      </c>
      <c r="G165" s="2" t="str">
        <f t="shared" si="6"/>
        <v>CN</v>
      </c>
      <c r="H165" s="163">
        <v>0.461289372337361</v>
      </c>
      <c r="I165" s="37">
        <f t="shared" si="7"/>
        <v>3400.1785214639431</v>
      </c>
      <c r="K165" s="37">
        <f>SUMIF('Indicator Summary'!$A$9:$A$164,A165,'Indicator Summary'!$W$9:$W$164)</f>
        <v>0</v>
      </c>
    </row>
    <row r="166" spans="1:11">
      <c r="A166" s="200" t="s">
        <v>299</v>
      </c>
      <c r="B166" s="12" t="str">
        <f>VLOOKUP(A166,'Indicator Summary'!$A$9:$E$164,4,FALSE)</f>
        <v>A&amp;G Operations</v>
      </c>
      <c r="D166" s="2" t="str">
        <f t="shared" si="5"/>
        <v>921</v>
      </c>
      <c r="E166" s="2">
        <v>3</v>
      </c>
      <c r="F166" s="37">
        <f>SUMIF('Indicator Summary'!$A$9:$A$164,A166,'Indicator Summary'!$H$9:$H$164)</f>
        <v>297519.69466410851</v>
      </c>
      <c r="G166" s="2" t="str">
        <f t="shared" si="6"/>
        <v>SO</v>
      </c>
      <c r="H166" s="163">
        <v>0.4247028503779125</v>
      </c>
      <c r="I166" s="37">
        <f t="shared" si="7"/>
        <v>126357.46236741309</v>
      </c>
      <c r="K166" s="37">
        <f>SUMIF('Indicator Summary'!$A$9:$A$164,A166,'Indicator Summary'!$W$9:$W$164)</f>
        <v>0</v>
      </c>
    </row>
    <row r="167" spans="1:11">
      <c r="A167" s="200" t="s">
        <v>297</v>
      </c>
      <c r="B167" s="12" t="str">
        <f>VLOOKUP(A167,'Indicator Summary'!$A$9:$E$164,4,FALSE)</f>
        <v>A&amp;G Operations</v>
      </c>
      <c r="D167" s="2" t="str">
        <f t="shared" si="5"/>
        <v>921</v>
      </c>
      <c r="E167" s="2">
        <v>3</v>
      </c>
      <c r="F167" s="37">
        <f>SUMIF('Indicator Summary'!$A$9:$A$164,A167,'Indicator Summary'!$H$9:$H$164)</f>
        <v>9665.2156862745196</v>
      </c>
      <c r="G167" s="2" t="str">
        <f t="shared" si="6"/>
        <v>UT</v>
      </c>
      <c r="H167" s="163">
        <v>1</v>
      </c>
      <c r="I167" s="37">
        <f t="shared" si="7"/>
        <v>4521.6817927170905</v>
      </c>
      <c r="K167" s="37">
        <f>SUMIF('Indicator Summary'!$A$9:$A$164,A167,'Indicator Summary'!$W$9:$W$164)</f>
        <v>4521.6817927170905</v>
      </c>
    </row>
    <row r="168" spans="1:11">
      <c r="A168" s="200" t="s">
        <v>301</v>
      </c>
      <c r="B168" s="12" t="str">
        <f>VLOOKUP(A168,'Indicator Summary'!$A$9:$E$164,4,FALSE)</f>
        <v>A&amp;G Operations</v>
      </c>
      <c r="D168" s="2" t="str">
        <f t="shared" si="5"/>
        <v>922</v>
      </c>
      <c r="E168" s="2">
        <v>3</v>
      </c>
      <c r="F168" s="37">
        <f>SUMIF('Indicator Summary'!$A$9:$A$164,A168,'Indicator Summary'!$H$9:$H$164)</f>
        <v>-2696086.2195266271</v>
      </c>
      <c r="G168" s="2" t="str">
        <f t="shared" si="6"/>
        <v>SO</v>
      </c>
      <c r="H168" s="163">
        <v>0.4247028503779125</v>
      </c>
      <c r="I168" s="37">
        <f t="shared" si="7"/>
        <v>-1145035.5022975688</v>
      </c>
      <c r="K168" s="37">
        <f>SUMIF('Indicator Summary'!$A$9:$A$164,A168,'Indicator Summary'!$W$9:$W$164)</f>
        <v>0</v>
      </c>
    </row>
    <row r="169" spans="1:11">
      <c r="A169" s="200" t="s">
        <v>305</v>
      </c>
      <c r="B169" s="12" t="str">
        <f>VLOOKUP(A169,'Indicator Summary'!$A$9:$E$164,4,FALSE)</f>
        <v>A&amp;G Operations</v>
      </c>
      <c r="D169" s="2" t="str">
        <f t="shared" si="5"/>
        <v>923</v>
      </c>
      <c r="E169" s="2">
        <v>3</v>
      </c>
      <c r="F169" s="37">
        <f>SUMIF('Indicator Summary'!$A$9:$A$164,A169,'Indicator Summary'!$H$9:$H$164)</f>
        <v>610370.23275061313</v>
      </c>
      <c r="G169" s="2" t="str">
        <f t="shared" si="6"/>
        <v>SO</v>
      </c>
      <c r="H169" s="163">
        <v>0.4247028503779125</v>
      </c>
      <c r="I169" s="37">
        <f t="shared" si="7"/>
        <v>259225.97763501527</v>
      </c>
      <c r="K169" s="37">
        <f>SUMIF('Indicator Summary'!$A$9:$A$164,A169,'Indicator Summary'!$W$9:$W$164)</f>
        <v>0</v>
      </c>
    </row>
    <row r="170" spans="1:11">
      <c r="A170" s="200" t="s">
        <v>303</v>
      </c>
      <c r="B170" s="12" t="str">
        <f>VLOOKUP(A170,'Indicator Summary'!$A$9:$E$164,4,FALSE)</f>
        <v>A&amp;G Operations</v>
      </c>
      <c r="D170" s="2" t="str">
        <f t="shared" si="5"/>
        <v>923</v>
      </c>
      <c r="E170" s="2">
        <v>3</v>
      </c>
      <c r="F170" s="37">
        <f>SUMIF('Indicator Summary'!$A$9:$A$164,A170,'Indicator Summary'!$H$9:$H$164)</f>
        <v>30360.642693253136</v>
      </c>
      <c r="G170" s="2" t="str">
        <f t="shared" si="6"/>
        <v>UT</v>
      </c>
      <c r="H170" s="163">
        <v>1</v>
      </c>
      <c r="I170" s="37">
        <f t="shared" si="7"/>
        <v>2968.8773149412655</v>
      </c>
      <c r="K170" s="37">
        <f>SUMIF('Indicator Summary'!$A$9:$A$164,A170,'Indicator Summary'!$W$9:$W$164)</f>
        <v>2968.8773149412655</v>
      </c>
    </row>
    <row r="171" spans="1:11">
      <c r="A171" s="200" t="s">
        <v>312</v>
      </c>
      <c r="B171" s="12" t="str">
        <f>VLOOKUP(A171,'Indicator Summary'!$A$9:$E$164,4,FALSE)</f>
        <v>A&amp;G Operations</v>
      </c>
      <c r="D171" s="2" t="str">
        <f t="shared" si="5"/>
        <v>928</v>
      </c>
      <c r="E171" s="2">
        <v>3</v>
      </c>
      <c r="F171" s="37">
        <f>SUMIF('Indicator Summary'!$A$9:$A$164,A171,'Indicator Summary'!$H$9:$H$164)</f>
        <v>201159.09474809607</v>
      </c>
      <c r="G171" s="2" t="str">
        <f t="shared" si="6"/>
        <v>SG</v>
      </c>
      <c r="H171" s="163">
        <v>0.4262831716003761</v>
      </c>
      <c r="I171" s="37">
        <f t="shared" si="7"/>
        <v>85750.73690547896</v>
      </c>
      <c r="K171" s="37">
        <f>SUMIF('Indicator Summary'!$A$9:$A$164,A171,'Indicator Summary'!$W$9:$W$164)</f>
        <v>0</v>
      </c>
    </row>
    <row r="172" spans="1:11">
      <c r="A172" s="200" t="s">
        <v>313</v>
      </c>
      <c r="B172" s="12" t="str">
        <f>VLOOKUP(A172,'Indicator Summary'!$A$9:$E$164,4,FALSE)</f>
        <v>A&amp;G Operations</v>
      </c>
      <c r="D172" s="2" t="str">
        <f t="shared" si="5"/>
        <v>928</v>
      </c>
      <c r="E172" s="2">
        <v>3</v>
      </c>
      <c r="F172" s="37">
        <f>SUMIF('Indicator Summary'!$A$9:$A$164,A172,'Indicator Summary'!$H$9:$H$164)</f>
        <v>35514.67721054401</v>
      </c>
      <c r="G172" s="2" t="str">
        <f t="shared" si="6"/>
        <v>SO</v>
      </c>
      <c r="H172" s="163">
        <v>0.4247028503779125</v>
      </c>
      <c r="I172" s="37">
        <f t="shared" si="7"/>
        <v>15083.184641569531</v>
      </c>
      <c r="K172" s="37">
        <f>SUMIF('Indicator Summary'!$A$9:$A$164,A172,'Indicator Summary'!$W$9:$W$164)</f>
        <v>0</v>
      </c>
    </row>
    <row r="173" spans="1:11">
      <c r="A173" s="200" t="s">
        <v>310</v>
      </c>
      <c r="B173" s="12" t="str">
        <f>VLOOKUP(A173,'Indicator Summary'!$A$9:$E$164,4,FALSE)</f>
        <v>A&amp;G Operations</v>
      </c>
      <c r="D173" s="2" t="str">
        <f t="shared" si="5"/>
        <v>928</v>
      </c>
      <c r="E173" s="2">
        <v>3</v>
      </c>
      <c r="F173" s="37">
        <f>SUMIF('Indicator Summary'!$A$9:$A$164,A173,'Indicator Summary'!$H$9:$H$164)</f>
        <v>488510.55017932277</v>
      </c>
      <c r="G173" s="2" t="str">
        <f t="shared" si="6"/>
        <v>UT</v>
      </c>
      <c r="H173" s="163">
        <v>1</v>
      </c>
      <c r="I173" s="37">
        <f t="shared" si="7"/>
        <v>190881.09121138501</v>
      </c>
      <c r="K173" s="37">
        <f>SUMIF('Indicator Summary'!$A$9:$A$164,A173,'Indicator Summary'!$W$9:$W$164)</f>
        <v>190881.09121138501</v>
      </c>
    </row>
    <row r="174" spans="1:11">
      <c r="A174" s="200" t="s">
        <v>316</v>
      </c>
      <c r="B174" s="12" t="str">
        <f>VLOOKUP(A174,'Indicator Summary'!$A$9:$E$164,4,FALSE)</f>
        <v>A&amp;G Operations</v>
      </c>
      <c r="D174" s="2" t="str">
        <f t="shared" ref="D174:D181" si="8">MID(A174,1,3)</f>
        <v>929</v>
      </c>
      <c r="E174" s="2">
        <v>3</v>
      </c>
      <c r="F174" s="37">
        <f>SUMIF('Indicator Summary'!$A$9:$A$164,A174,'Indicator Summary'!$H$9:$H$164)</f>
        <v>-145865.02236382087</v>
      </c>
      <c r="G174" s="2" t="str">
        <f t="shared" ref="G174:G181" si="9">MID(A174,4,12)</f>
        <v>SO</v>
      </c>
      <c r="H174" s="163">
        <v>0.4247028503779125</v>
      </c>
      <c r="I174" s="37">
        <f t="shared" si="7"/>
        <v>-61949.290768352679</v>
      </c>
      <c r="K174" s="37">
        <f>SUMIF('Indicator Summary'!$A$9:$A$164,A174,'Indicator Summary'!$W$9:$W$164)</f>
        <v>0</v>
      </c>
    </row>
    <row r="175" spans="1:11">
      <c r="A175" s="200" t="s">
        <v>320</v>
      </c>
      <c r="B175" s="12" t="str">
        <f>VLOOKUP(A175,'Indicator Summary'!$A$9:$E$164,4,FALSE)</f>
        <v>A&amp;G Operations</v>
      </c>
      <c r="D175" s="2" t="str">
        <f t="shared" si="8"/>
        <v>930</v>
      </c>
      <c r="E175" s="2">
        <v>3</v>
      </c>
      <c r="F175" s="37">
        <f>SUMIF('Indicator Summary'!$A$9:$A$164,A175,'Indicator Summary'!$H$9:$H$164)</f>
        <v>303226.31297878857</v>
      </c>
      <c r="G175" s="2" t="str">
        <f t="shared" si="9"/>
        <v>SO</v>
      </c>
      <c r="H175" s="163">
        <v>0.4247028503779125</v>
      </c>
      <c r="I175" s="37">
        <f t="shared" si="7"/>
        <v>128781.07943167651</v>
      </c>
      <c r="K175" s="37">
        <f>SUMIF('Indicator Summary'!$A$9:$A$164,A175,'Indicator Summary'!$W$9:$W$164)</f>
        <v>0</v>
      </c>
    </row>
    <row r="176" spans="1:11">
      <c r="A176" s="200" t="s">
        <v>317</v>
      </c>
      <c r="B176" s="12" t="str">
        <f>VLOOKUP(A176,'Indicator Summary'!$A$9:$E$164,4,FALSE)</f>
        <v>A&amp;G Operations</v>
      </c>
      <c r="D176" s="2" t="str">
        <f t="shared" si="8"/>
        <v>930</v>
      </c>
      <c r="E176" s="2">
        <v>3</v>
      </c>
      <c r="F176" s="37">
        <f>SUMIF('Indicator Summary'!$A$9:$A$164,A176,'Indicator Summary'!$H$9:$H$164)</f>
        <v>8614.7969750999018</v>
      </c>
      <c r="G176" s="2" t="str">
        <f t="shared" si="9"/>
        <v>UT</v>
      </c>
      <c r="H176" s="163">
        <v>1</v>
      </c>
      <c r="I176" s="37">
        <f t="shared" si="7"/>
        <v>1903.1048263141702</v>
      </c>
      <c r="K176" s="37">
        <f>SUMIF('Indicator Summary'!$A$9:$A$164,A176,'Indicator Summary'!$W$9:$W$164)</f>
        <v>1903.1048263141702</v>
      </c>
    </row>
    <row r="177" spans="1:11">
      <c r="A177" s="200" t="s">
        <v>323</v>
      </c>
      <c r="B177" s="12" t="str">
        <f>VLOOKUP(A177,'Indicator Summary'!$A$9:$E$164,4,FALSE)</f>
        <v>A&amp;G Operations</v>
      </c>
      <c r="D177" s="2" t="str">
        <f t="shared" si="8"/>
        <v>931</v>
      </c>
      <c r="E177" s="2">
        <v>3</v>
      </c>
      <c r="F177" s="37">
        <f>SUMIF('Indicator Summary'!$A$9:$A$164,A177,'Indicator Summary'!$H$9:$H$164)</f>
        <v>495306.313043478</v>
      </c>
      <c r="G177" s="2" t="str">
        <f t="shared" si="9"/>
        <v>SO</v>
      </c>
      <c r="H177" s="163">
        <v>0.4247028503779125</v>
      </c>
      <c r="I177" s="37">
        <f t="shared" si="7"/>
        <v>210358.00295973974</v>
      </c>
      <c r="K177" s="37">
        <f>SUMIF('Indicator Summary'!$A$9:$A$164,A177,'Indicator Summary'!$W$9:$W$164)</f>
        <v>0</v>
      </c>
    </row>
    <row r="178" spans="1:11">
      <c r="A178" s="200" t="s">
        <v>321</v>
      </c>
      <c r="B178" s="12" t="str">
        <f>VLOOKUP(A178,'Indicator Summary'!$A$9:$E$164,4,FALSE)</f>
        <v>A&amp;G Operations</v>
      </c>
      <c r="D178" s="2" t="str">
        <f t="shared" si="8"/>
        <v>931</v>
      </c>
      <c r="E178" s="2">
        <v>3</v>
      </c>
      <c r="F178" s="37">
        <f>SUMIF('Indicator Summary'!$A$9:$A$164,A178,'Indicator Summary'!$H$9:$H$164)</f>
        <v>105785.40130434778</v>
      </c>
      <c r="G178" s="2" t="str">
        <f t="shared" si="9"/>
        <v>UT</v>
      </c>
      <c r="H178" s="163">
        <v>1</v>
      </c>
      <c r="I178" s="37">
        <f t="shared" si="7"/>
        <v>353.01371237458176</v>
      </c>
      <c r="K178" s="37">
        <f>SUMIF('Indicator Summary'!$A$9:$A$164,A178,'Indicator Summary'!$W$9:$W$164)</f>
        <v>353.01371237458176</v>
      </c>
    </row>
    <row r="179" spans="1:11">
      <c r="A179" s="200" t="s">
        <v>326</v>
      </c>
      <c r="B179" s="12" t="str">
        <f>VLOOKUP(A179,'Indicator Summary'!$A$9:$E$164,4,FALSE)</f>
        <v>A&amp;G Operations</v>
      </c>
      <c r="D179" s="2" t="str">
        <f t="shared" si="8"/>
        <v>935</v>
      </c>
      <c r="E179" s="2">
        <v>3</v>
      </c>
      <c r="F179" s="37">
        <f>SUMIF('Indicator Summary'!$A$9:$A$164,A179,'Indicator Summary'!$H$9:$H$164)</f>
        <v>1855.846299576436</v>
      </c>
      <c r="G179" s="2" t="str">
        <f t="shared" si="9"/>
        <v>CN</v>
      </c>
      <c r="H179" s="163">
        <v>0.461289372337361</v>
      </c>
      <c r="I179" s="37">
        <f t="shared" si="7"/>
        <v>856.0821746862282</v>
      </c>
      <c r="K179" s="37">
        <f>SUMIF('Indicator Summary'!$A$9:$A$164,A179,'Indicator Summary'!$W$9:$W$164)</f>
        <v>0</v>
      </c>
    </row>
    <row r="180" spans="1:11">
      <c r="A180" s="200" t="s">
        <v>327</v>
      </c>
      <c r="B180" s="12" t="str">
        <f>VLOOKUP(A180,'Indicator Summary'!$A$9:$E$164,4,FALSE)</f>
        <v>A&amp;G Operations</v>
      </c>
      <c r="D180" s="2" t="str">
        <f t="shared" si="8"/>
        <v>935</v>
      </c>
      <c r="E180" s="2">
        <v>3</v>
      </c>
      <c r="F180" s="37">
        <f>SUMIF('Indicator Summary'!$A$9:$A$164,A180,'Indicator Summary'!$H$9:$H$164)</f>
        <v>321671.81955926167</v>
      </c>
      <c r="G180" s="2" t="str">
        <f t="shared" si="9"/>
        <v>SO</v>
      </c>
      <c r="H180" s="163">
        <v>0.4247028503779125</v>
      </c>
      <c r="I180" s="37">
        <f t="shared" si="7"/>
        <v>136614.93865306798</v>
      </c>
      <c r="K180" s="37">
        <f>SUMIF('Indicator Summary'!$A$9:$A$164,A180,'Indicator Summary'!$W$9:$W$164)</f>
        <v>0</v>
      </c>
    </row>
    <row r="181" spans="1:11">
      <c r="A181" s="200" t="s">
        <v>324</v>
      </c>
      <c r="B181" s="12" t="str">
        <f>VLOOKUP(A181,'Indicator Summary'!$A$9:$E$164,4,FALSE)</f>
        <v>A&amp;G Operations</v>
      </c>
      <c r="D181" s="2" t="str">
        <f t="shared" si="8"/>
        <v>935</v>
      </c>
      <c r="E181" s="2">
        <v>3</v>
      </c>
      <c r="F181" s="37">
        <f>SUMIF('Indicator Summary'!$A$9:$A$164,A181,'Indicator Summary'!$H$9:$H$164)</f>
        <v>3459.6988361021031</v>
      </c>
      <c r="G181" s="2" t="str">
        <f t="shared" si="9"/>
        <v>UT</v>
      </c>
      <c r="H181" s="163">
        <v>1</v>
      </c>
      <c r="I181" s="37">
        <f t="shared" si="7"/>
        <v>1005.0845283018876</v>
      </c>
      <c r="K181" s="37">
        <f>SUMIF('Indicator Summary'!$A$9:$A$164,A181,'Indicator Summary'!$W$9:$W$164)</f>
        <v>1005.0845283018876</v>
      </c>
    </row>
    <row r="182" spans="1:11">
      <c r="A182" s="200"/>
      <c r="F182" s="234">
        <f>SUM(F146:F181)</f>
        <v>1311690.3720794907</v>
      </c>
      <c r="H182" s="167"/>
      <c r="I182" s="234">
        <f>SUM(I146:I181)</f>
        <v>403162.86093171767</v>
      </c>
      <c r="J182" s="12" t="s">
        <v>909</v>
      </c>
      <c r="K182" s="37"/>
    </row>
    <row r="183" spans="1:11">
      <c r="A183" s="200"/>
      <c r="H183" s="167"/>
      <c r="I183" s="37"/>
      <c r="K183" s="37"/>
    </row>
    <row r="184" spans="1:11">
      <c r="A184" s="200"/>
      <c r="H184" s="167"/>
      <c r="I184" s="37"/>
      <c r="K184" s="37"/>
    </row>
    <row r="185" spans="1:11">
      <c r="A185" s="200"/>
      <c r="F185" s="48">
        <f>F57</f>
        <v>9686598.4129166771</v>
      </c>
      <c r="H185" s="167"/>
      <c r="I185" s="48">
        <f>I57</f>
        <v>3965008.0650194059</v>
      </c>
      <c r="J185" s="191" t="s">
        <v>906</v>
      </c>
      <c r="K185" s="37"/>
    </row>
    <row r="186" spans="1:11">
      <c r="A186" s="200"/>
      <c r="F186" s="48">
        <f>F123</f>
        <v>2972638.8004259192</v>
      </c>
      <c r="H186" s="167"/>
      <c r="I186" s="48">
        <f>I123</f>
        <v>1147371.4876047925</v>
      </c>
      <c r="J186" s="192" t="s">
        <v>908</v>
      </c>
      <c r="K186" s="37"/>
    </row>
    <row r="187" spans="1:11">
      <c r="A187" s="200"/>
      <c r="F187" s="62">
        <f>F182</f>
        <v>1311690.3720794907</v>
      </c>
      <c r="H187" s="167"/>
      <c r="I187" s="62">
        <f>I182</f>
        <v>403162.86093171767</v>
      </c>
      <c r="J187" s="177" t="s">
        <v>910</v>
      </c>
      <c r="K187" s="37"/>
    </row>
    <row r="188" spans="1:11">
      <c r="A188" s="200"/>
      <c r="F188" s="235">
        <f>SUM(F185:F187)</f>
        <v>13970927.585422087</v>
      </c>
      <c r="H188" s="167"/>
      <c r="I188" s="235">
        <f>SUM(I185:I187)</f>
        <v>5515542.4135559164</v>
      </c>
      <c r="J188" s="177" t="s">
        <v>911</v>
      </c>
      <c r="K188" s="37"/>
    </row>
    <row r="189" spans="1:11">
      <c r="A189" s="200"/>
      <c r="H189" s="167"/>
      <c r="I189" s="37"/>
      <c r="K189" s="37"/>
    </row>
    <row r="190" spans="1:11">
      <c r="A190" s="200"/>
      <c r="H190" s="167"/>
      <c r="I190" s="37"/>
      <c r="K190" s="37"/>
    </row>
    <row r="191" spans="1:11">
      <c r="A191" s="200"/>
      <c r="H191" s="167"/>
      <c r="I191" s="37"/>
      <c r="K191" s="37"/>
    </row>
    <row r="192" spans="1:11">
      <c r="H192" s="167"/>
      <c r="I192" s="37"/>
    </row>
    <row r="193" spans="8:8">
      <c r="H193" s="167"/>
    </row>
    <row r="194" spans="8:8">
      <c r="H194" s="167"/>
    </row>
    <row r="195" spans="8:8">
      <c r="H195" s="167"/>
    </row>
    <row r="196" spans="8:8">
      <c r="H196" s="167"/>
    </row>
    <row r="197" spans="8:8">
      <c r="H197" s="167"/>
    </row>
    <row r="198" spans="8:8">
      <c r="H198" s="167"/>
    </row>
    <row r="199" spans="8:8">
      <c r="H199" s="167"/>
    </row>
    <row r="200" spans="8:8">
      <c r="H200" s="167"/>
    </row>
    <row r="201" spans="8:8">
      <c r="H201" s="167"/>
    </row>
    <row r="202" spans="8:8">
      <c r="H202" s="167"/>
    </row>
    <row r="203" spans="8:8">
      <c r="H203" s="167"/>
    </row>
    <row r="204" spans="8:8">
      <c r="H204" s="167"/>
    </row>
    <row r="205" spans="8:8">
      <c r="H205" s="167"/>
    </row>
    <row r="206" spans="8:8">
      <c r="H206" s="167"/>
    </row>
    <row r="207" spans="8:8">
      <c r="H207" s="167"/>
    </row>
    <row r="208" spans="8:8">
      <c r="H208" s="167"/>
    </row>
    <row r="209" spans="8:8">
      <c r="H209" s="167"/>
    </row>
    <row r="210" spans="8:8">
      <c r="H210" s="167"/>
    </row>
    <row r="211" spans="8:8">
      <c r="H211" s="167"/>
    </row>
    <row r="212" spans="8:8">
      <c r="H212" s="167"/>
    </row>
    <row r="213" spans="8:8">
      <c r="H213" s="167"/>
    </row>
    <row r="214" spans="8:8">
      <c r="H214" s="167"/>
    </row>
    <row r="215" spans="8:8">
      <c r="H215" s="167"/>
    </row>
    <row r="216" spans="8:8">
      <c r="H216" s="167"/>
    </row>
    <row r="217" spans="8:8">
      <c r="H217" s="167"/>
    </row>
    <row r="218" spans="8:8">
      <c r="H218" s="167"/>
    </row>
    <row r="219" spans="8:8">
      <c r="H219" s="167"/>
    </row>
    <row r="220" spans="8:8">
      <c r="H220" s="167"/>
    </row>
    <row r="221" spans="8:8">
      <c r="H221" s="167"/>
    </row>
    <row r="222" spans="8:8">
      <c r="H222" s="167"/>
    </row>
    <row r="223" spans="8:8">
      <c r="H223" s="167"/>
    </row>
    <row r="224" spans="8:8">
      <c r="H224" s="167"/>
    </row>
    <row r="225" spans="8:8">
      <c r="H225" s="167"/>
    </row>
    <row r="226" spans="8:8">
      <c r="H226" s="167"/>
    </row>
    <row r="227" spans="8:8">
      <c r="H227" s="167"/>
    </row>
    <row r="228" spans="8:8">
      <c r="H228" s="167"/>
    </row>
    <row r="229" spans="8:8">
      <c r="H229" s="167"/>
    </row>
    <row r="230" spans="8:8">
      <c r="H230" s="167"/>
    </row>
    <row r="231" spans="8:8">
      <c r="H231" s="167"/>
    </row>
    <row r="232" spans="8:8">
      <c r="H232" s="167"/>
    </row>
    <row r="233" spans="8:8">
      <c r="H233" s="167"/>
    </row>
    <row r="234" spans="8:8">
      <c r="H234" s="167"/>
    </row>
    <row r="235" spans="8:8">
      <c r="H235" s="167"/>
    </row>
    <row r="236" spans="8:8">
      <c r="H236" s="167"/>
    </row>
    <row r="237" spans="8:8">
      <c r="H237" s="167"/>
    </row>
    <row r="238" spans="8:8">
      <c r="H238" s="167"/>
    </row>
    <row r="239" spans="8:8">
      <c r="H239" s="167"/>
    </row>
    <row r="240" spans="8:8">
      <c r="H240" s="167"/>
    </row>
    <row r="241" spans="8:8">
      <c r="H241" s="167"/>
    </row>
  </sheetData>
  <pageMargins left="1" right="0.7" top="1" bottom="1" header="0.3" footer="0.3"/>
  <pageSetup scale="76" fitToHeight="4" orientation="portrait" r:id="rId1"/>
  <rowBreaks count="2" manualBreakCount="2">
    <brk id="68" min="1" max="9" man="1"/>
    <brk id="136" min="1" max="9" man="1"/>
  </rowBreaks>
</worksheet>
</file>

<file path=xl/worksheets/sheet3.xml><?xml version="1.0" encoding="utf-8"?>
<worksheet xmlns="http://schemas.openxmlformats.org/spreadsheetml/2006/main" xmlns:r="http://schemas.openxmlformats.org/officeDocument/2006/relationships">
  <dimension ref="C1:AA189"/>
  <sheetViews>
    <sheetView tabSelected="1" view="pageBreakPreview" zoomScale="80" zoomScaleNormal="77" zoomScaleSheetLayoutView="80" workbookViewId="0">
      <pane xSplit="5" ySplit="11" topLeftCell="F12" activePane="bottomRight" state="frozen"/>
      <selection activeCell="F53" sqref="F53"/>
      <selection pane="topRight" activeCell="F53" sqref="F53"/>
      <selection pane="bottomLeft" activeCell="F53" sqref="F53"/>
      <selection pane="bottomRight" activeCell="G33" sqref="G33"/>
    </sheetView>
  </sheetViews>
  <sheetFormatPr defaultRowHeight="16.5" customHeight="1" outlineLevelRow="1"/>
  <cols>
    <col min="1" max="2" width="1.7109375" style="12" customWidth="1"/>
    <col min="3" max="3" width="37.28515625" style="12" customWidth="1"/>
    <col min="4" max="4" width="29.140625" style="12" customWidth="1"/>
    <col min="5" max="5" width="15.85546875" style="12" customWidth="1"/>
    <col min="6" max="6" width="12.28515625" style="12" customWidth="1"/>
    <col min="7" max="8" width="17.85546875" style="12" bestFit="1" customWidth="1"/>
    <col min="9" max="9" width="15.85546875" style="12" bestFit="1" customWidth="1"/>
    <col min="10" max="10" width="16.140625" style="12" bestFit="1" customWidth="1"/>
    <col min="11" max="11" width="15" style="12" bestFit="1" customWidth="1"/>
    <col min="12" max="13" width="17.85546875" style="12" bestFit="1" customWidth="1"/>
    <col min="14" max="14" width="14.5703125" style="12" bestFit="1" customWidth="1"/>
    <col min="15" max="15" width="14.140625" style="12" bestFit="1" customWidth="1"/>
    <col min="16" max="16" width="14.140625" style="12" customWidth="1"/>
    <col min="17" max="17" width="18.85546875" style="12" customWidth="1"/>
    <col min="18" max="18" width="14.140625" style="12" customWidth="1"/>
    <col min="19" max="19" width="16.28515625" style="12" bestFit="1" customWidth="1"/>
    <col min="20" max="20" width="15.7109375" style="12" customWidth="1"/>
    <col min="21" max="21" width="14.5703125" style="33" customWidth="1"/>
    <col min="22" max="22" width="16.5703125" style="37" bestFit="1" customWidth="1"/>
    <col min="23" max="23" width="19.85546875" style="12" bestFit="1" customWidth="1"/>
    <col min="24" max="24" width="15.28515625" style="12" customWidth="1"/>
    <col min="25" max="37" width="14" style="12" customWidth="1"/>
    <col min="38" max="16384" width="9.140625" style="12"/>
  </cols>
  <sheetData>
    <row r="1" spans="3:26" ht="12.75" customHeight="1">
      <c r="D1" s="1" t="s">
        <v>0</v>
      </c>
      <c r="E1" s="1"/>
      <c r="N1" s="2" t="s">
        <v>1</v>
      </c>
      <c r="S1" s="12" t="s">
        <v>1</v>
      </c>
      <c r="U1" s="32" t="s">
        <v>1</v>
      </c>
    </row>
    <row r="2" spans="3:26" ht="12.75" customHeight="1">
      <c r="D2" s="1" t="s">
        <v>710</v>
      </c>
      <c r="E2" s="1"/>
      <c r="G2" s="2" t="s">
        <v>1</v>
      </c>
      <c r="H2" s="2" t="s">
        <v>1</v>
      </c>
      <c r="I2" s="2" t="s">
        <v>1</v>
      </c>
      <c r="J2" s="2" t="s">
        <v>1</v>
      </c>
      <c r="N2" s="2" t="s">
        <v>1</v>
      </c>
      <c r="S2" s="12" t="s">
        <v>1</v>
      </c>
      <c r="U2" s="3" t="s">
        <v>1</v>
      </c>
    </row>
    <row r="3" spans="3:26" ht="12.75" customHeight="1">
      <c r="D3" s="4" t="s">
        <v>2</v>
      </c>
      <c r="E3" s="1"/>
      <c r="F3" s="12" t="s">
        <v>1</v>
      </c>
      <c r="G3" s="2" t="s">
        <v>1</v>
      </c>
      <c r="H3" s="2" t="s">
        <v>1</v>
      </c>
      <c r="I3" s="2" t="s">
        <v>1</v>
      </c>
      <c r="J3" s="2" t="s">
        <v>1</v>
      </c>
      <c r="N3" s="5" t="s">
        <v>1</v>
      </c>
    </row>
    <row r="4" spans="3:26" ht="12.75" customHeight="1">
      <c r="D4" s="4" t="s">
        <v>877</v>
      </c>
      <c r="E4" s="1"/>
      <c r="G4" s="2"/>
      <c r="H4" s="2"/>
      <c r="I4" s="2"/>
      <c r="J4" s="2"/>
      <c r="N4" s="5"/>
    </row>
    <row r="5" spans="3:26" ht="12.75" customHeight="1">
      <c r="D5" s="4"/>
      <c r="E5" s="1"/>
      <c r="G5" s="2"/>
      <c r="H5" s="2"/>
      <c r="I5" s="2"/>
      <c r="J5" s="2"/>
      <c r="N5" s="5"/>
    </row>
    <row r="6" spans="3:26" ht="12.75" customHeight="1">
      <c r="D6" s="4"/>
      <c r="E6" s="1"/>
      <c r="G6" s="2"/>
      <c r="H6" s="2"/>
      <c r="I6" s="2"/>
      <c r="J6" s="2"/>
      <c r="N6" s="5"/>
    </row>
    <row r="7" spans="3:26" ht="12.75" customHeight="1">
      <c r="D7" s="4"/>
      <c r="E7" s="1"/>
      <c r="G7" s="2"/>
      <c r="H7" s="2"/>
      <c r="I7" s="2"/>
      <c r="J7" s="2"/>
      <c r="N7" s="5"/>
    </row>
    <row r="8" spans="3:26" ht="12.75" customHeight="1">
      <c r="D8" s="4" t="s">
        <v>1</v>
      </c>
      <c r="F8" s="6" t="s">
        <v>1</v>
      </c>
      <c r="G8" s="7">
        <f>+'Test Period - June 2015'!H6</f>
        <v>3.2</v>
      </c>
      <c r="H8" s="7">
        <f>+'Test Period - June 2015'!I6</f>
        <v>4.0999999999999996</v>
      </c>
      <c r="I8" s="7">
        <f>+'Test Period - June 2015'!J6</f>
        <v>4.2</v>
      </c>
      <c r="J8" s="7">
        <f>+'Test Period - June 2015'!K6</f>
        <v>4.3</v>
      </c>
      <c r="K8" s="7">
        <f>+'Test Period - June 2015'!L6</f>
        <v>4.4000000000000004</v>
      </c>
      <c r="L8" s="7">
        <f>+'Test Period - June 2015'!M6</f>
        <v>4.5999999999999996</v>
      </c>
      <c r="M8" s="7">
        <f>+'Test Period - June 2015'!N6</f>
        <v>4.7</v>
      </c>
      <c r="N8" s="7">
        <f>+'Test Period - June 2015'!O6</f>
        <v>4.8</v>
      </c>
      <c r="O8" s="8" t="str">
        <f>+'Test Period - June 2015'!P6</f>
        <v>4.10</v>
      </c>
      <c r="P8" s="9">
        <f>+'Test Period - June 2015'!Q6</f>
        <v>5.0999999999999996</v>
      </c>
      <c r="Q8" s="9">
        <f>+'Test Period - June 2015'!R6</f>
        <v>8.8000000000000007</v>
      </c>
      <c r="R8" s="8">
        <f>+'Test Period - June 2015'!S6</f>
        <v>8.1</v>
      </c>
      <c r="S8" s="9">
        <f>+'Test Period - June 2015'!T6</f>
        <v>8.1199999999999992</v>
      </c>
      <c r="T8" s="8"/>
      <c r="U8" s="10"/>
      <c r="V8" s="11" t="s">
        <v>878</v>
      </c>
      <c r="W8" s="7"/>
      <c r="X8" s="7"/>
    </row>
    <row r="9" spans="3:26" ht="12.75" customHeight="1">
      <c r="F9" s="13" t="str">
        <f>+'Test Period - June 2015'!G7</f>
        <v>June 2013</v>
      </c>
      <c r="G9" s="14" t="str">
        <f>+'Test Period - June 2015'!H7</f>
        <v xml:space="preserve"> </v>
      </c>
      <c r="H9" s="14" t="str">
        <f>+'Test Period - June 2015'!I7</f>
        <v>Miscellaneous</v>
      </c>
      <c r="I9" s="14" t="str">
        <f>+'Test Period - June 2015'!J7</f>
        <v>Remove</v>
      </c>
      <c r="J9" s="14" t="str">
        <f>+'Test Period - June 2015'!K7</f>
        <v>Idaho Irrigation</v>
      </c>
      <c r="K9" s="14" t="str">
        <f>+'Test Period - June 2015'!L7</f>
        <v>Remove</v>
      </c>
      <c r="L9" s="14"/>
      <c r="M9" s="14"/>
      <c r="N9" s="14" t="str">
        <f>+'Test Period - June 2015'!O7</f>
        <v>Generation</v>
      </c>
      <c r="O9" s="14"/>
      <c r="P9" s="14" t="str">
        <f>+'Test Period - June 2015'!Q7</f>
        <v xml:space="preserve">Net </v>
      </c>
      <c r="Q9" s="14"/>
      <c r="R9" s="14" t="str">
        <f>+'Test Period - June 2015'!S7</f>
        <v>Customer</v>
      </c>
      <c r="S9" s="14" t="str">
        <f>+'Test Period - June 2015'!T7</f>
        <v>Misc. Asset</v>
      </c>
      <c r="T9" s="14" t="s">
        <v>3</v>
      </c>
      <c r="U9" s="10" t="str">
        <f>+'Test Period - June 2015'!V7</f>
        <v xml:space="preserve"> </v>
      </c>
      <c r="V9" s="14"/>
      <c r="W9" s="14" t="s">
        <v>3</v>
      </c>
      <c r="X9" s="14"/>
    </row>
    <row r="10" spans="3:26" ht="12.75" customHeight="1">
      <c r="D10" s="6"/>
      <c r="E10" s="89" t="s">
        <v>4</v>
      </c>
      <c r="F10" s="6" t="str">
        <f>+'Test Period - June 2015'!G8</f>
        <v>Unadjusted</v>
      </c>
      <c r="G10" s="14" t="str">
        <f>+'Test Period - June 2015'!H8</f>
        <v xml:space="preserve">Wheeling </v>
      </c>
      <c r="H10" s="14" t="str">
        <f>+'Test Period - June 2015'!I8</f>
        <v>General</v>
      </c>
      <c r="I10" s="14" t="str">
        <f>+'Test Period - June 2015'!J8</f>
        <v>Unadjusted</v>
      </c>
      <c r="J10" s="14" t="str">
        <f>+'Test Period - June 2015'!K8</f>
        <v>Load Control</v>
      </c>
      <c r="K10" s="14" t="str">
        <f>+'Test Period - June 2015'!L8</f>
        <v>Non-Recurring</v>
      </c>
      <c r="L10" s="14" t="str">
        <f>+'Test Period - June 2015'!M8</f>
        <v>DSM</v>
      </c>
      <c r="M10" s="14" t="str">
        <f>+'Test Period - June 2015'!N8</f>
        <v>Insurance</v>
      </c>
      <c r="N10" s="14" t="str">
        <f>+'Test Period - June 2015'!O8</f>
        <v>Overhaul</v>
      </c>
      <c r="O10" s="14" t="str">
        <f>+'Test Period - June 2015'!P8</f>
        <v>Naughton</v>
      </c>
      <c r="P10" s="14" t="str">
        <f>+'Test Period - June 2015'!Q8</f>
        <v>Power Cost</v>
      </c>
      <c r="Q10" s="14" t="str">
        <f>+'Test Period - June 2015'!R8</f>
        <v>Powerdale</v>
      </c>
      <c r="R10" s="14" t="str">
        <f>+'Test Period - June 2015'!S8</f>
        <v>Service</v>
      </c>
      <c r="S10" s="14" t="str">
        <f>+'Test Period - June 2015'!T8</f>
        <v>Sales and</v>
      </c>
      <c r="T10" s="14" t="s">
        <v>5</v>
      </c>
      <c r="U10" s="10" t="str">
        <f>+'Test Period - June 2015'!V8</f>
        <v>Escalation</v>
      </c>
      <c r="V10" s="14" t="str">
        <f>+'Test Period - June 2015'!U8</f>
        <v>O&amp;M Expense</v>
      </c>
      <c r="W10" s="14" t="s">
        <v>6</v>
      </c>
      <c r="X10" s="14"/>
    </row>
    <row r="11" spans="3:26" ht="12.75" customHeight="1">
      <c r="D11" s="90" t="str">
        <f>+'Test Period - June 2015'!C9</f>
        <v>Function</v>
      </c>
      <c r="E11" s="90" t="s">
        <v>7</v>
      </c>
      <c r="F11" s="15" t="str">
        <f>+'Test Period - June 2015'!G9</f>
        <v>O&amp;M</v>
      </c>
      <c r="G11" s="16" t="str">
        <f>+'Test Period - June 2015'!H9</f>
        <v>Revenue</v>
      </c>
      <c r="H11" s="16" t="str">
        <f>+'Test Period - June 2015'!I9</f>
        <v>Expense</v>
      </c>
      <c r="I11" s="16" t="str">
        <f>+'Test Period - June 2015'!J9</f>
        <v>Labor</v>
      </c>
      <c r="J11" s="16" t="str">
        <f>+'Test Period - June 2015'!K9</f>
        <v>Program</v>
      </c>
      <c r="K11" s="16" t="str">
        <f>+'Test Period - June 2015'!L9</f>
        <v>Entries</v>
      </c>
      <c r="L11" s="16" t="str">
        <f>+'Test Period - June 2015'!M9</f>
        <v xml:space="preserve">Expense </v>
      </c>
      <c r="M11" s="16" t="str">
        <f>+'Test Period - June 2015'!N9</f>
        <v>Expense</v>
      </c>
      <c r="N11" s="16" t="str">
        <f>+'Test Period - June 2015'!O9</f>
        <v>Expense</v>
      </c>
      <c r="O11" s="16" t="str">
        <f>+'Test Period - June 2015'!P9</f>
        <v>Write-Off</v>
      </c>
      <c r="P11" s="16" t="str">
        <f>+'Test Period - June 2015'!Q9</f>
        <v>Study</v>
      </c>
      <c r="Q11" s="16" t="str">
        <f>+'Test Period - June 2015'!R9</f>
        <v>Hydro Removal</v>
      </c>
      <c r="R11" s="16" t="str">
        <f>+'Test Period - June 2015'!S9</f>
        <v>Deposits</v>
      </c>
      <c r="S11" s="16" t="str">
        <f>+'Test Period - June 2015'!T9</f>
        <v>Removals</v>
      </c>
      <c r="T11" s="16" t="s">
        <v>8</v>
      </c>
      <c r="U11" s="17" t="str">
        <f>+'Test Period - June 2015'!V9</f>
        <v>Percentages</v>
      </c>
      <c r="V11" s="16" t="str">
        <f>+'Test Period - June 2015'!U9</f>
        <v>Escalation</v>
      </c>
      <c r="W11" s="16" t="s">
        <v>8</v>
      </c>
      <c r="X11" s="18"/>
    </row>
    <row r="12" spans="3:26" ht="12.75" customHeight="1">
      <c r="D12" s="137" t="s">
        <v>9</v>
      </c>
      <c r="E12" s="90"/>
      <c r="F12" s="19"/>
      <c r="G12" s="18"/>
      <c r="H12" s="18"/>
      <c r="I12" s="18"/>
      <c r="J12" s="18"/>
      <c r="K12" s="18"/>
      <c r="L12" s="18"/>
      <c r="M12" s="18"/>
      <c r="N12" s="20"/>
      <c r="O12" s="20"/>
      <c r="P12" s="20"/>
      <c r="Q12" s="20"/>
      <c r="R12" s="20"/>
      <c r="S12" s="21"/>
      <c r="T12" s="19"/>
      <c r="U12" s="22"/>
      <c r="V12" s="18"/>
      <c r="W12" s="21"/>
      <c r="X12" s="20"/>
    </row>
    <row r="13" spans="3:26" ht="12.75" customHeight="1">
      <c r="C13" s="12" t="str">
        <f t="shared" ref="C13:C20" si="0">+$D$12&amp;E13</f>
        <v>Steam OperationNPCSE</v>
      </c>
      <c r="D13" s="137" t="s">
        <v>1</v>
      </c>
      <c r="E13" s="131" t="s">
        <v>10</v>
      </c>
      <c r="F13" s="91">
        <f>SUMIF('Test Period - June 2015'!$E$11:$E$411,$C13,'Test Period - June 2015'!$G$11:$G$411)</f>
        <v>719196211.05999994</v>
      </c>
      <c r="G13" s="45">
        <f>SUMIF('Test Period - June 2015'!$E$11:$E$411,$C13,'Test Period - June 2015'!$H$11:$H$411)</f>
        <v>0</v>
      </c>
      <c r="H13" s="45">
        <f>SUMIF('Test Period - June 2015'!$E$11:$E$411,$C13,'Test Period - June 2015'!$I$11:$I$411)</f>
        <v>0</v>
      </c>
      <c r="I13" s="37">
        <f>SUMIF('Test Period - June 2015'!$E$11:$E$411,$C13,'Test Period - June 2015'!$J$11:$J$411)</f>
        <v>0</v>
      </c>
      <c r="J13" s="37">
        <f>SUMIF('Test Period - June 2015'!$E$11:$E$411,$C13,'Test Period - June 2015'!$K$11:$K$411)</f>
        <v>0</v>
      </c>
      <c r="K13" s="37">
        <f>SUMIF('Test Period - June 2015'!$E$11:$E$411,$C13,'Test Period - June 2015'!$L$11:$L$411)</f>
        <v>0</v>
      </c>
      <c r="L13" s="37">
        <f>SUMIF('Test Period - June 2015'!$E$11:$E$411,$C13,'Test Period - June 2015'!$M$11:$M$411)</f>
        <v>0</v>
      </c>
      <c r="M13" s="37">
        <f>SUMIF('Test Period - June 2015'!$E$11:$E$411,$C13,'Test Period - June 2015'!$N$11:$N$411)</f>
        <v>0</v>
      </c>
      <c r="N13" s="37">
        <f>SUMIF('Test Period - June 2015'!$E$11:$E$411,$C13,'Test Period - June 2015'!$O$11:$O$411)</f>
        <v>0</v>
      </c>
      <c r="O13" s="37">
        <f>SUMIF('Test Period - June 2015'!$E$11:$E$411,$C13,'Test Period - June 2015'!$P$11:$P$411)</f>
        <v>0</v>
      </c>
      <c r="P13" s="37">
        <f>SUMIF('Test Period - June 2015'!$E$11:$E$411,$C13,'Test Period - June 2015'!$Q$11:$Q$411)</f>
        <v>0</v>
      </c>
      <c r="Q13" s="37">
        <f>SUMIF('Test Period - June 2015'!$E$11:$E$411,$C13,'Test Period - June 2015'!$R$11:$R$411)</f>
        <v>0</v>
      </c>
      <c r="R13" s="37">
        <f>SUMIF('Test Period - June 2015'!$E$11:$E$411,$C13,'Test Period - June 2015'!$S$11:$S$411)</f>
        <v>0</v>
      </c>
      <c r="S13" s="138">
        <f>SUMIF('Test Period - June 2015'!$E$11:$E$411,$C13,'Test Period - June 2015'!$T$11:$T$411)</f>
        <v>0</v>
      </c>
      <c r="T13" s="91">
        <f t="shared" ref="T13:T20" si="1">SUM(F13:S13)</f>
        <v>719196211.05999994</v>
      </c>
      <c r="U13" s="33">
        <f>VLOOKUP(C13,'Test Period - June 2015'!$E$11:$V$411,18,FALSE)</f>
        <v>0</v>
      </c>
      <c r="V13" s="37">
        <f>T13*U13</f>
        <v>0</v>
      </c>
      <c r="W13" s="139">
        <f>T13+V13</f>
        <v>719196211.05999994</v>
      </c>
      <c r="X13" s="101"/>
      <c r="Y13" s="28"/>
      <c r="Z13" s="28"/>
    </row>
    <row r="14" spans="3:26" ht="12.75" customHeight="1">
      <c r="C14" s="12" t="str">
        <f t="shared" si="0"/>
        <v>Steam OperationNPCSSECH</v>
      </c>
      <c r="D14" s="131"/>
      <c r="E14" s="131" t="s">
        <v>11</v>
      </c>
      <c r="F14" s="91">
        <f>SUMIF('Test Period - June 2015'!$E$11:$E$411,$C14,'Test Period - June 2015'!$G$11:$G$411)</f>
        <v>50877989.68</v>
      </c>
      <c r="G14" s="45">
        <f>SUMIF('Test Period - June 2015'!$E$11:$E$411,$C14,'Test Period - June 2015'!$H$11:$H$411)</f>
        <v>0</v>
      </c>
      <c r="H14" s="45">
        <f>SUMIF('Test Period - June 2015'!$E$11:$E$411,$C14,'Test Period - June 2015'!$I$11:$I$411)</f>
        <v>0</v>
      </c>
      <c r="I14" s="45">
        <f>SUMIF('Test Period - June 2015'!$E$11:$E$411,$C14,'Test Period - June 2015'!$J$11:$J$411)</f>
        <v>0</v>
      </c>
      <c r="J14" s="45">
        <f>SUMIF('Test Period - June 2015'!$E$11:$E$411,$C14,'Test Period - June 2015'!$K$11:$K$411)</f>
        <v>0</v>
      </c>
      <c r="K14" s="45">
        <f>SUMIF('Test Period - June 2015'!$E$11:$E$411,$C14,'Test Period - June 2015'!$L$11:$L$411)</f>
        <v>0</v>
      </c>
      <c r="L14" s="45">
        <f>SUMIF('Test Period - June 2015'!$E$11:$E$411,$C14,'Test Period - June 2015'!$M$11:$M$411)</f>
        <v>0</v>
      </c>
      <c r="M14" s="45">
        <f>SUMIF('Test Period - June 2015'!$E$11:$E$411,$C14,'Test Period - June 2015'!$N$11:$N$411)</f>
        <v>0</v>
      </c>
      <c r="N14" s="45">
        <f>SUMIF('Test Period - June 2015'!$E$11:$E$411,$C14,'Test Period - June 2015'!$O$11:$O$411)</f>
        <v>0</v>
      </c>
      <c r="O14" s="45">
        <f>SUMIF('Test Period - June 2015'!$E$11:$E$411,$C14,'Test Period - June 2015'!$P$11:$P$411)</f>
        <v>0</v>
      </c>
      <c r="P14" s="45">
        <f>SUMIF('Test Period - June 2015'!$E$11:$E$411,$C14,'Test Period - June 2015'!$Q$11:$Q$411)</f>
        <v>0</v>
      </c>
      <c r="Q14" s="45">
        <f>SUMIF('Test Period - June 2015'!$E$11:$E$411,$C14,'Test Period - June 2015'!$R$11:$R$411)</f>
        <v>0</v>
      </c>
      <c r="R14" s="45">
        <f>SUMIF('Test Period - June 2015'!$E$11:$E$411,$C14,'Test Period - June 2015'!$S$11:$S$411)</f>
        <v>0</v>
      </c>
      <c r="S14" s="138">
        <f>SUMIF('Test Period - June 2015'!$E$11:$E$411,$C14,'Test Period - June 2015'!$T$11:$T$411)</f>
        <v>0</v>
      </c>
      <c r="T14" s="91">
        <f t="shared" si="1"/>
        <v>50877989.68</v>
      </c>
      <c r="U14" s="33">
        <f>VLOOKUP(C14,'Test Period - June 2015'!$E$11:$V$411,18,FALSE)</f>
        <v>0</v>
      </c>
      <c r="V14" s="45">
        <f t="shared" ref="V14:V20" si="2">T14*U14</f>
        <v>0</v>
      </c>
      <c r="W14" s="139">
        <f t="shared" ref="W14:W20" si="3">T14+V14</f>
        <v>50877989.68</v>
      </c>
      <c r="X14" s="140"/>
      <c r="Y14" s="28"/>
      <c r="Z14" s="28"/>
    </row>
    <row r="15" spans="3:26" ht="12.75" customHeight="1">
      <c r="C15" s="12" t="str">
        <f t="shared" si="0"/>
        <v>Steam OperationNPCID</v>
      </c>
      <c r="D15" s="131"/>
      <c r="E15" s="131" t="s">
        <v>12</v>
      </c>
      <c r="F15" s="91">
        <f>SUMIF('Test Period - June 2015'!$E$11:$E$411,$C15,'Test Period - June 2015'!$G$11:$G$411)</f>
        <v>44553.66</v>
      </c>
      <c r="G15" s="45">
        <f>SUMIF('Test Period - June 2015'!$E$11:$E$411,$C15,'Test Period - June 2015'!$H$11:$H$411)</f>
        <v>0</v>
      </c>
      <c r="H15" s="45">
        <f>SUMIF('Test Period - June 2015'!$E$11:$E$411,$C15,'Test Period - June 2015'!$I$11:$I$411)</f>
        <v>0</v>
      </c>
      <c r="I15" s="45">
        <f>SUMIF('Test Period - June 2015'!$E$11:$E$411,$C15,'Test Period - June 2015'!$J$11:$J$411)</f>
        <v>0</v>
      </c>
      <c r="J15" s="45">
        <f>SUMIF('Test Period - June 2015'!$E$11:$E$411,$C15,'Test Period - June 2015'!$K$11:$K$411)</f>
        <v>0</v>
      </c>
      <c r="K15" s="45">
        <f>SUMIF('Test Period - June 2015'!$E$11:$E$411,$C15,'Test Period - June 2015'!$L$11:$L$411)</f>
        <v>0</v>
      </c>
      <c r="L15" s="45">
        <f>SUMIF('Test Period - June 2015'!$E$11:$E$411,$C15,'Test Period - June 2015'!$M$11:$M$411)</f>
        <v>0</v>
      </c>
      <c r="M15" s="45">
        <f>SUMIF('Test Period - June 2015'!$E$11:$E$411,$C15,'Test Period - June 2015'!$N$11:$N$411)</f>
        <v>0</v>
      </c>
      <c r="N15" s="45">
        <f>SUMIF('Test Period - June 2015'!$E$11:$E$411,$C15,'Test Period - June 2015'!$O$11:$O$411)</f>
        <v>0</v>
      </c>
      <c r="O15" s="45">
        <f>SUMIF('Test Period - June 2015'!$E$11:$E$411,$C15,'Test Period - June 2015'!$P$11:$P$411)</f>
        <v>0</v>
      </c>
      <c r="P15" s="45">
        <f>SUMIF('Test Period - June 2015'!$E$11:$E$411,$C15,'Test Period - June 2015'!$Q$11:$Q$411)</f>
        <v>0</v>
      </c>
      <c r="Q15" s="45">
        <f>SUMIF('Test Period - June 2015'!$E$11:$E$411,$C15,'Test Period - June 2015'!$R$11:$R$411)</f>
        <v>0</v>
      </c>
      <c r="R15" s="45">
        <f>SUMIF('Test Period - June 2015'!$E$11:$E$411,$C15,'Test Period - June 2015'!$S$11:$S$411)</f>
        <v>0</v>
      </c>
      <c r="S15" s="138">
        <f>SUMIF('Test Period - June 2015'!$E$11:$E$411,$C15,'Test Period - June 2015'!$T$11:$T$411)</f>
        <v>0</v>
      </c>
      <c r="T15" s="91">
        <f t="shared" si="1"/>
        <v>44553.66</v>
      </c>
      <c r="U15" s="33">
        <f>VLOOKUP(C15,'Test Period - June 2015'!$E$11:$V$411,18,FALSE)</f>
        <v>0</v>
      </c>
      <c r="V15" s="45">
        <f t="shared" si="2"/>
        <v>0</v>
      </c>
      <c r="W15" s="139">
        <f t="shared" si="3"/>
        <v>44553.66</v>
      </c>
      <c r="X15" s="140"/>
      <c r="Y15" s="28"/>
      <c r="Z15" s="28"/>
    </row>
    <row r="16" spans="3:26" ht="12.75" customHeight="1">
      <c r="C16" s="12" t="str">
        <f t="shared" si="0"/>
        <v>Steam OperationNPCWYP</v>
      </c>
      <c r="D16" s="131"/>
      <c r="E16" s="131" t="s">
        <v>13</v>
      </c>
      <c r="F16" s="91">
        <f>SUMIF('Test Period - June 2015'!$E$11:$E$411,$C16,'Test Period - June 2015'!$G$11:$G$411)</f>
        <v>139115.6</v>
      </c>
      <c r="G16" s="45">
        <f>SUMIF('Test Period - June 2015'!$E$11:$E$411,$C16,'Test Period - June 2015'!$H$11:$H$411)</f>
        <v>0</v>
      </c>
      <c r="H16" s="45">
        <f>SUMIF('Test Period - June 2015'!$E$11:$E$411,$C16,'Test Period - June 2015'!$I$11:$I$411)</f>
        <v>0</v>
      </c>
      <c r="I16" s="45">
        <f>SUMIF('Test Period - June 2015'!$E$11:$E$411,$C16,'Test Period - June 2015'!$J$11:$J$411)</f>
        <v>0</v>
      </c>
      <c r="J16" s="45">
        <f>SUMIF('Test Period - June 2015'!$E$11:$E$411,$C16,'Test Period - June 2015'!$K$11:$K$411)</f>
        <v>0</v>
      </c>
      <c r="K16" s="45">
        <f>SUMIF('Test Period - June 2015'!$E$11:$E$411,$C16,'Test Period - June 2015'!$L$11:$L$411)</f>
        <v>0</v>
      </c>
      <c r="L16" s="45">
        <f>SUMIF('Test Period - June 2015'!$E$11:$E$411,$C16,'Test Period - June 2015'!$M$11:$M$411)</f>
        <v>0</v>
      </c>
      <c r="M16" s="45">
        <f>SUMIF('Test Period - June 2015'!$E$11:$E$411,$C16,'Test Period - June 2015'!$N$11:$N$411)</f>
        <v>0</v>
      </c>
      <c r="N16" s="45">
        <f>SUMIF('Test Period - June 2015'!$E$11:$E$411,$C16,'Test Period - June 2015'!$O$11:$O$411)</f>
        <v>0</v>
      </c>
      <c r="O16" s="45">
        <f>SUMIF('Test Period - June 2015'!$E$11:$E$411,$C16,'Test Period - June 2015'!$P$11:$P$411)</f>
        <v>0</v>
      </c>
      <c r="P16" s="45">
        <f>SUMIF('Test Period - June 2015'!$E$11:$E$411,$C16,'Test Period - June 2015'!$Q$11:$Q$411)</f>
        <v>0</v>
      </c>
      <c r="Q16" s="45">
        <f>SUMIF('Test Period - June 2015'!$E$11:$E$411,$C16,'Test Period - June 2015'!$R$11:$R$411)</f>
        <v>0</v>
      </c>
      <c r="R16" s="45">
        <f>SUMIF('Test Period - June 2015'!$E$11:$E$411,$C16,'Test Period - June 2015'!$S$11:$S$411)</f>
        <v>0</v>
      </c>
      <c r="S16" s="138">
        <f>SUMIF('Test Period - June 2015'!$E$11:$E$411,$C16,'Test Period - June 2015'!$T$11:$T$411)</f>
        <v>0</v>
      </c>
      <c r="T16" s="91">
        <f t="shared" si="1"/>
        <v>139115.6</v>
      </c>
      <c r="U16" s="33">
        <f>VLOOKUP(C16,'Test Period - June 2015'!$E$11:$V$411,18,FALSE)</f>
        <v>0</v>
      </c>
      <c r="V16" s="45">
        <f t="shared" si="2"/>
        <v>0</v>
      </c>
      <c r="W16" s="139">
        <f t="shared" si="3"/>
        <v>139115.6</v>
      </c>
      <c r="X16" s="140"/>
      <c r="Y16" s="28"/>
      <c r="Z16" s="28"/>
    </row>
    <row r="17" spans="3:26" ht="12.75" customHeight="1">
      <c r="C17" s="12" t="str">
        <f t="shared" si="0"/>
        <v>Steam OperationSE</v>
      </c>
      <c r="D17" s="131"/>
      <c r="E17" s="131" t="s">
        <v>14</v>
      </c>
      <c r="F17" s="91">
        <f>SUMIF('Test Period - June 2015'!$E$11:$E$411,$C17,'Test Period - June 2015'!$G$11:$G$411)</f>
        <v>13951393.109999999</v>
      </c>
      <c r="G17" s="45">
        <f>SUMIF('Test Period - June 2015'!$E$11:$E$411,$C17,'Test Period - June 2015'!$H$11:$H$411)</f>
        <v>0</v>
      </c>
      <c r="H17" s="45">
        <f>SUMIF('Test Period - June 2015'!$E$11:$E$411,$C17,'Test Period - June 2015'!$I$11:$I$411)</f>
        <v>0</v>
      </c>
      <c r="I17" s="37">
        <f>SUMIF('Test Period - June 2015'!$E$11:$E$411,$C17,'Test Period - June 2015'!$J$11:$J$411)</f>
        <v>-2097545.332222919</v>
      </c>
      <c r="J17" s="37">
        <f>SUMIF('Test Period - June 2015'!$E$11:$E$411,$C17,'Test Period - June 2015'!$K$11:$K$411)</f>
        <v>0</v>
      </c>
      <c r="K17" s="37">
        <f>SUMIF('Test Period - June 2015'!$E$11:$E$411,$C17,'Test Period - June 2015'!$L$11:$L$411)</f>
        <v>0</v>
      </c>
      <c r="L17" s="37">
        <f>SUMIF('Test Period - June 2015'!$E$11:$E$411,$C17,'Test Period - June 2015'!$M$11:$M$411)</f>
        <v>0</v>
      </c>
      <c r="M17" s="37">
        <f>SUMIF('Test Period - June 2015'!$E$11:$E$411,$C17,'Test Period - June 2015'!$N$11:$N$411)</f>
        <v>0</v>
      </c>
      <c r="N17" s="37">
        <f>SUMIF('Test Period - June 2015'!$E$11:$E$411,$C17,'Test Period - June 2015'!$O$11:$O$411)</f>
        <v>0</v>
      </c>
      <c r="O17" s="37">
        <f>SUMIF('Test Period - June 2015'!$E$11:$E$411,$C17,'Test Period - June 2015'!$P$11:$P$411)</f>
        <v>0</v>
      </c>
      <c r="P17" s="37">
        <f>SUMIF('Test Period - June 2015'!$E$11:$E$411,$C17,'Test Period - June 2015'!$Q$11:$Q$411)</f>
        <v>0</v>
      </c>
      <c r="Q17" s="37">
        <f>SUMIF('Test Period - June 2015'!$E$11:$E$411,$C17,'Test Period - June 2015'!$R$11:$R$411)</f>
        <v>0</v>
      </c>
      <c r="R17" s="37">
        <f>SUMIF('Test Period - June 2015'!$E$11:$E$411,$C17,'Test Period - June 2015'!$S$11:$S$411)</f>
        <v>0</v>
      </c>
      <c r="S17" s="138">
        <f>SUMIF('Test Period - June 2015'!$E$11:$E$411,$C17,'Test Period - June 2015'!$T$11:$T$411)</f>
        <v>0</v>
      </c>
      <c r="T17" s="91">
        <f t="shared" si="1"/>
        <v>11853847.777777079</v>
      </c>
      <c r="U17" s="33">
        <f>VLOOKUP(C17,'Test Period - June 2015'!$E$11:$V$411,18,FALSE)</f>
        <v>3.0341662417134169E-2</v>
      </c>
      <c r="V17" s="37">
        <f t="shared" si="2"/>
        <v>359665.44761740818</v>
      </c>
      <c r="W17" s="139">
        <f t="shared" si="3"/>
        <v>12213513.225394487</v>
      </c>
      <c r="X17" s="101"/>
      <c r="Y17" s="28"/>
      <c r="Z17" s="28"/>
    </row>
    <row r="18" spans="3:26" ht="12.75" customHeight="1">
      <c r="C18" s="12" t="str">
        <f t="shared" si="0"/>
        <v>Steam OperationSG</v>
      </c>
      <c r="D18" s="131"/>
      <c r="E18" s="131" t="s">
        <v>15</v>
      </c>
      <c r="F18" s="91">
        <f>SUMIF('Test Period - June 2015'!$E$11:$E$411,$C18,'Test Period - June 2015'!$G$11:$G$411)</f>
        <v>107823637.07000001</v>
      </c>
      <c r="G18" s="45">
        <f>SUMIF('Test Period - June 2015'!$E$11:$E$411,$C18,'Test Period - June 2015'!$H$11:$H$411)</f>
        <v>0</v>
      </c>
      <c r="H18" s="45">
        <f>SUMIF('Test Period - June 2015'!$E$11:$E$411,$C18,'Test Period - June 2015'!$I$11:$I$411)</f>
        <v>0</v>
      </c>
      <c r="I18" s="37">
        <f>SUMIF('Test Period - June 2015'!$E$11:$E$411,$C18,'Test Period - June 2015'!$J$11:$J$411)</f>
        <v>-76768101.568659753</v>
      </c>
      <c r="J18" s="37">
        <f>SUMIF('Test Period - June 2015'!$E$11:$E$411,$C18,'Test Period - June 2015'!$K$11:$K$411)</f>
        <v>0</v>
      </c>
      <c r="K18" s="37">
        <f>SUMIF('Test Period - June 2015'!$E$11:$E$411,$C18,'Test Period - June 2015'!$L$11:$L$411)</f>
        <v>-11666.67</v>
      </c>
      <c r="L18" s="37">
        <f>SUMIF('Test Period - June 2015'!$E$11:$E$411,$C18,'Test Period - June 2015'!$M$11:$M$411)</f>
        <v>0</v>
      </c>
      <c r="M18" s="37">
        <f>SUMIF('Test Period - June 2015'!$E$11:$E$411,$C18,'Test Period - June 2015'!$N$11:$N$411)</f>
        <v>0</v>
      </c>
      <c r="N18" s="37">
        <f>SUMIF('Test Period - June 2015'!$E$11:$E$411,$C18,'Test Period - June 2015'!$O$11:$O$411)</f>
        <v>0</v>
      </c>
      <c r="O18" s="37">
        <f>SUMIF('Test Period - June 2015'!$E$11:$E$411,$C18,'Test Period - June 2015'!$P$11:$P$411)</f>
        <v>0</v>
      </c>
      <c r="P18" s="37">
        <f>SUMIF('Test Period - June 2015'!$E$11:$E$411,$C18,'Test Period - June 2015'!$Q$11:$Q$411)</f>
        <v>0</v>
      </c>
      <c r="Q18" s="37">
        <f>SUMIF('Test Period - June 2015'!$E$11:$E$411,$C18,'Test Period - June 2015'!$R$11:$R$411)</f>
        <v>0</v>
      </c>
      <c r="R18" s="37">
        <f>SUMIF('Test Period - June 2015'!$E$11:$E$411,$C18,'Test Period - June 2015'!$S$11:$S$411)</f>
        <v>0</v>
      </c>
      <c r="S18" s="138">
        <f>SUMIF('Test Period - June 2015'!$E$11:$E$411,$C18,'Test Period - June 2015'!$T$11:$T$411)</f>
        <v>0</v>
      </c>
      <c r="T18" s="91">
        <f t="shared" si="1"/>
        <v>31043868.831340253</v>
      </c>
      <c r="U18" s="33">
        <f>VLOOKUP(C18,'Test Period - June 2015'!$E$11:$V$411,18,FALSE)</f>
        <v>3.0341662417134169E-2</v>
      </c>
      <c r="V18" s="37">
        <f t="shared" si="2"/>
        <v>941922.58820231946</v>
      </c>
      <c r="W18" s="139">
        <f t="shared" si="3"/>
        <v>31985791.419542573</v>
      </c>
      <c r="X18" s="101"/>
      <c r="Y18" s="28"/>
      <c r="Z18" s="28"/>
    </row>
    <row r="19" spans="3:26" ht="12.75" customHeight="1">
      <c r="C19" s="12" t="str">
        <f t="shared" si="0"/>
        <v>Steam OperationSSECH</v>
      </c>
      <c r="D19" s="131"/>
      <c r="E19" s="131" t="s">
        <v>16</v>
      </c>
      <c r="F19" s="91">
        <f>SUMIF('Test Period - June 2015'!$E$11:$E$411,$C19,'Test Period - June 2015'!$G$11:$G$411)</f>
        <v>3663243.32</v>
      </c>
      <c r="G19" s="45">
        <f>SUMIF('Test Period - June 2015'!$E$11:$E$411,$C19,'Test Period - June 2015'!$H$11:$H$411)</f>
        <v>0</v>
      </c>
      <c r="H19" s="45">
        <f>SUMIF('Test Period - June 2015'!$E$11:$E$411,$C19,'Test Period - June 2015'!$I$11:$I$411)</f>
        <v>0</v>
      </c>
      <c r="I19" s="37">
        <f>SUMIF('Test Period - June 2015'!$E$11:$E$411,$C19,'Test Period - June 2015'!$J$11:$J$411)</f>
        <v>0</v>
      </c>
      <c r="J19" s="37">
        <f>SUMIF('Test Period - June 2015'!$E$11:$E$411,$C19,'Test Period - June 2015'!$K$11:$K$411)</f>
        <v>0</v>
      </c>
      <c r="K19" s="37">
        <f>SUMIF('Test Period - June 2015'!$E$11:$E$411,$C19,'Test Period - June 2015'!$L$11:$L$411)</f>
        <v>0</v>
      </c>
      <c r="L19" s="37">
        <f>SUMIF('Test Period - June 2015'!$E$11:$E$411,$C19,'Test Period - June 2015'!$M$11:$M$411)</f>
        <v>0</v>
      </c>
      <c r="M19" s="37">
        <f>SUMIF('Test Period - June 2015'!$E$11:$E$411,$C19,'Test Period - June 2015'!$N$11:$N$411)</f>
        <v>0</v>
      </c>
      <c r="N19" s="37">
        <f>SUMIF('Test Period - June 2015'!$E$11:$E$411,$C19,'Test Period - June 2015'!$O$11:$O$411)</f>
        <v>0</v>
      </c>
      <c r="O19" s="37">
        <f>SUMIF('Test Period - June 2015'!$E$11:$E$411,$C19,'Test Period - June 2015'!$P$11:$P$411)</f>
        <v>0</v>
      </c>
      <c r="P19" s="37">
        <f>SUMIF('Test Period - June 2015'!$E$11:$E$411,$C19,'Test Period - June 2015'!$Q$11:$Q$411)</f>
        <v>0</v>
      </c>
      <c r="Q19" s="37">
        <f>SUMIF('Test Period - June 2015'!$E$11:$E$411,$C19,'Test Period - June 2015'!$R$11:$R$411)</f>
        <v>0</v>
      </c>
      <c r="R19" s="37">
        <f>SUMIF('Test Period - June 2015'!$E$11:$E$411,$C19,'Test Period - June 2015'!$S$11:$S$411)</f>
        <v>0</v>
      </c>
      <c r="S19" s="138">
        <f>SUMIF('Test Period - June 2015'!$E$11:$E$411,$C19,'Test Period - June 2015'!$T$11:$T$411)</f>
        <v>0</v>
      </c>
      <c r="T19" s="91">
        <f t="shared" si="1"/>
        <v>3663243.32</v>
      </c>
      <c r="U19" s="33">
        <f>VLOOKUP(C20,'Test Period - June 2015'!$E$11:$V$411,18,FALSE)</f>
        <v>3.0341662417134169E-2</v>
      </c>
      <c r="V19" s="37">
        <f t="shared" si="2"/>
        <v>111148.8921672618</v>
      </c>
      <c r="W19" s="139">
        <f t="shared" si="3"/>
        <v>3774392.2121672616</v>
      </c>
      <c r="X19" s="101"/>
      <c r="Y19" s="28"/>
      <c r="Z19" s="28"/>
    </row>
    <row r="20" spans="3:26" ht="12.75" customHeight="1">
      <c r="C20" s="12" t="str">
        <f t="shared" si="0"/>
        <v>Steam OperationSSGCH</v>
      </c>
      <c r="D20" s="131"/>
      <c r="E20" s="131" t="s">
        <v>17</v>
      </c>
      <c r="F20" s="141">
        <f>SUMIF('Test Period - June 2015'!$E$11:$E$411,$C20,'Test Period - June 2015'!$G$11:$G$411)</f>
        <v>11927572.73</v>
      </c>
      <c r="G20" s="142">
        <f>SUMIF('Test Period - June 2015'!$E$11:$E$411,$C20,'Test Period - June 2015'!$H$11:$H$411)</f>
        <v>0</v>
      </c>
      <c r="H20" s="142">
        <f>SUMIF('Test Period - June 2015'!$E$11:$E$411,$C20,'Test Period - June 2015'!$I$11:$I$411)</f>
        <v>0</v>
      </c>
      <c r="I20" s="142">
        <f>SUMIF('Test Period - June 2015'!$E$11:$E$411,$C20,'Test Period - June 2015'!$J$11:$J$411)</f>
        <v>0</v>
      </c>
      <c r="J20" s="142">
        <f>SUMIF('Test Period - June 2015'!$E$11:$E$411,$C20,'Test Period - June 2015'!$K$11:$K$411)</f>
        <v>0</v>
      </c>
      <c r="K20" s="142">
        <f>SUMIF('Test Period - June 2015'!$E$11:$E$411,$C20,'Test Period - June 2015'!$L$11:$L$411)</f>
        <v>0</v>
      </c>
      <c r="L20" s="142">
        <f>SUMIF('Test Period - June 2015'!$E$11:$E$411,$C20,'Test Period - June 2015'!$M$11:$M$411)</f>
        <v>0</v>
      </c>
      <c r="M20" s="142">
        <f>SUMIF('Test Period - June 2015'!$E$11:$E$411,$C20,'Test Period - June 2015'!$N$11:$N$411)</f>
        <v>0</v>
      </c>
      <c r="N20" s="142">
        <f>SUMIF('Test Period - June 2015'!$E$11:$E$411,$C20,'Test Period - June 2015'!$O$11:$O$411)</f>
        <v>0</v>
      </c>
      <c r="O20" s="142">
        <f>SUMIF('Test Period - June 2015'!$E$11:$E$411,$C20,'Test Period - June 2015'!$P$11:$P$411)</f>
        <v>0</v>
      </c>
      <c r="P20" s="142">
        <f>SUMIF('Test Period - June 2015'!$E$11:$E$411,$C20,'Test Period - June 2015'!$Q$11:$Q$411)</f>
        <v>0</v>
      </c>
      <c r="Q20" s="142">
        <f>SUMIF('Test Period - June 2015'!$E$11:$E$411,$C20,'Test Period - June 2015'!$R$11:$R$411)</f>
        <v>0</v>
      </c>
      <c r="R20" s="142">
        <f>SUMIF('Test Period - June 2015'!$E$11:$E$411,$C20,'Test Period - June 2015'!$S$11:$S$411)</f>
        <v>0</v>
      </c>
      <c r="S20" s="143">
        <f>SUMIF('Test Period - June 2015'!$E$11:$E$411,$C20,'Test Period - June 2015'!$T$11:$T$411)</f>
        <v>0</v>
      </c>
      <c r="T20" s="141">
        <f t="shared" si="1"/>
        <v>11927572.73</v>
      </c>
      <c r="U20" s="144">
        <f>VLOOKUP(C20,'Test Period - June 2015'!$E$11:$V$411,18,FALSE)</f>
        <v>3.0341662417134169E-2</v>
      </c>
      <c r="V20" s="142">
        <f t="shared" si="2"/>
        <v>361902.38522947539</v>
      </c>
      <c r="W20" s="145">
        <f t="shared" si="3"/>
        <v>12289475.115229476</v>
      </c>
      <c r="X20" s="140"/>
      <c r="Y20" s="28"/>
      <c r="Z20" s="28"/>
    </row>
    <row r="21" spans="3:26" ht="12.75" customHeight="1">
      <c r="D21" s="23"/>
      <c r="E21" s="23" t="s">
        <v>18</v>
      </c>
      <c r="F21" s="91">
        <f>SUBTOTAL(9,F13:F20)</f>
        <v>907623716.23000002</v>
      </c>
      <c r="G21" s="45">
        <f>SUBTOTAL(9,G13:G20)</f>
        <v>0</v>
      </c>
      <c r="H21" s="45">
        <f t="shared" ref="H21:S21" si="4">SUBTOTAL(9,H13:H20)</f>
        <v>0</v>
      </c>
      <c r="I21" s="37">
        <f t="shared" si="4"/>
        <v>-78865646.900882676</v>
      </c>
      <c r="J21" s="37">
        <f t="shared" si="4"/>
        <v>0</v>
      </c>
      <c r="K21" s="37">
        <f t="shared" si="4"/>
        <v>-11666.67</v>
      </c>
      <c r="L21" s="37">
        <f t="shared" si="4"/>
        <v>0</v>
      </c>
      <c r="M21" s="37">
        <f t="shared" si="4"/>
        <v>0</v>
      </c>
      <c r="N21" s="37">
        <f t="shared" si="4"/>
        <v>0</v>
      </c>
      <c r="O21" s="37">
        <f t="shared" si="4"/>
        <v>0</v>
      </c>
      <c r="P21" s="37">
        <f t="shared" si="4"/>
        <v>0</v>
      </c>
      <c r="Q21" s="37">
        <f t="shared" si="4"/>
        <v>0</v>
      </c>
      <c r="R21" s="37">
        <f t="shared" si="4"/>
        <v>0</v>
      </c>
      <c r="S21" s="138">
        <f t="shared" si="4"/>
        <v>0</v>
      </c>
      <c r="T21" s="91">
        <f>SUBTOTAL(9,T13:T20)</f>
        <v>828746402.65911734</v>
      </c>
      <c r="V21" s="37">
        <f t="shared" ref="V21:W21" si="5">SUBTOTAL(9,V13:V20)</f>
        <v>1774639.3132164648</v>
      </c>
      <c r="W21" s="139">
        <f t="shared" si="5"/>
        <v>830521041.97233367</v>
      </c>
      <c r="X21" s="101"/>
      <c r="Y21" s="28"/>
      <c r="Z21" s="28"/>
    </row>
    <row r="22" spans="3:26" ht="12.75" customHeight="1">
      <c r="D22" s="131"/>
      <c r="E22" s="131"/>
      <c r="F22" s="91"/>
      <c r="G22" s="45"/>
      <c r="H22" s="45"/>
      <c r="I22" s="37"/>
      <c r="J22" s="37"/>
      <c r="K22" s="37"/>
      <c r="L22" s="37"/>
      <c r="M22" s="37"/>
      <c r="N22" s="37"/>
      <c r="O22" s="37"/>
      <c r="P22" s="37"/>
      <c r="Q22" s="37"/>
      <c r="R22" s="37"/>
      <c r="S22" s="138"/>
      <c r="T22" s="91"/>
      <c r="W22" s="139"/>
      <c r="X22" s="101"/>
      <c r="Y22" s="28"/>
      <c r="Z22" s="28"/>
    </row>
    <row r="23" spans="3:26" ht="12.75" customHeight="1">
      <c r="D23" s="131" t="s">
        <v>19</v>
      </c>
      <c r="E23" s="131"/>
      <c r="F23" s="91"/>
      <c r="G23" s="45"/>
      <c r="H23" s="45"/>
      <c r="I23" s="37"/>
      <c r="J23" s="37"/>
      <c r="K23" s="37"/>
      <c r="L23" s="37"/>
      <c r="M23" s="37"/>
      <c r="N23" s="37"/>
      <c r="O23" s="37"/>
      <c r="P23" s="37"/>
      <c r="Q23" s="37"/>
      <c r="R23" s="37"/>
      <c r="S23" s="138"/>
      <c r="T23" s="91"/>
      <c r="W23" s="139"/>
      <c r="X23" s="101"/>
      <c r="Y23" s="28"/>
      <c r="Z23" s="28"/>
    </row>
    <row r="24" spans="3:26" ht="12.75" customHeight="1">
      <c r="C24" s="12" t="str">
        <f>+$D$23&amp;E24</f>
        <v>Steam MaintenanceSG</v>
      </c>
      <c r="D24" s="131" t="s">
        <v>1</v>
      </c>
      <c r="E24" s="131" t="s">
        <v>15</v>
      </c>
      <c r="F24" s="91">
        <f>SUMIF('Test Period - June 2015'!$E$11:$E$411,$C24,'Test Period - June 2015'!$G$11:$G$411)</f>
        <v>164912410.78</v>
      </c>
      <c r="G24" s="45">
        <f>SUMIF('Test Period - June 2015'!$E$11:$E$411,$C24,'Test Period - June 2015'!$H$11:$H$411)</f>
        <v>0</v>
      </c>
      <c r="H24" s="45">
        <f>SUMIF('Test Period - June 2015'!$E$11:$E$411,$C24,'Test Period - June 2015'!$I$11:$I$411)</f>
        <v>0</v>
      </c>
      <c r="I24" s="37">
        <f>SUMIF('Test Period - June 2015'!$E$11:$E$411,$C24,'Test Period - June 2015'!$J$11:$J$411)</f>
        <v>-48958919.510227717</v>
      </c>
      <c r="J24" s="37">
        <f>SUMIF('Test Period - June 2015'!$E$11:$E$411,$C24,'Test Period - June 2015'!$K$11:$K$411)</f>
        <v>0</v>
      </c>
      <c r="K24" s="37">
        <f>SUMIF('Test Period - June 2015'!$E$11:$E$411,$C24,'Test Period - June 2015'!$L$11:$L$411)</f>
        <v>0</v>
      </c>
      <c r="L24" s="37">
        <f>SUMIF('Test Period - June 2015'!$E$11:$E$411,$C24,'Test Period - June 2015'!$M$11:$M$411)</f>
        <v>0</v>
      </c>
      <c r="M24" s="37">
        <f>SUMIF('Test Period - June 2015'!$E$11:$E$411,$C24,'Test Period - June 2015'!$N$11:$N$411)</f>
        <v>0</v>
      </c>
      <c r="N24" s="37">
        <f>SUMIF('Test Period - June 2015'!$E$11:$E$411,$C24,'Test Period - June 2015'!$O$11:$O$411)</f>
        <v>13462347.948544962</v>
      </c>
      <c r="O24" s="37">
        <f>SUMIF('Test Period - June 2015'!$E$11:$E$411,$C24,'Test Period - June 2015'!$P$11:$P$411)</f>
        <v>0</v>
      </c>
      <c r="P24" s="37">
        <f>SUMIF('Test Period - June 2015'!$E$11:$E$411,$C24,'Test Period - June 2015'!$Q$11:$Q$411)</f>
        <v>0</v>
      </c>
      <c r="Q24" s="37">
        <f>SUMIF('Test Period - June 2015'!$E$11:$E$411,$C24,'Test Period - June 2015'!$R$11:$R$411)</f>
        <v>0</v>
      </c>
      <c r="R24" s="37">
        <f>SUMIF('Test Period - June 2015'!$E$11:$E$411,$C24,'Test Period - June 2015'!$S$11:$S$411)</f>
        <v>0</v>
      </c>
      <c r="S24" s="138">
        <f>SUMIF('Test Period - June 2015'!$E$11:$E$411,$C24,'Test Period - June 2015'!$T$11:$T$411)</f>
        <v>0</v>
      </c>
      <c r="T24" s="91">
        <f>SUM(F24:S24)</f>
        <v>129415839.21831726</v>
      </c>
      <c r="U24" s="33">
        <f>VLOOKUP(C24,'Test Period - June 2015'!$E$11:$V$411,18,FALSE)</f>
        <v>2.9923055001424902E-2</v>
      </c>
      <c r="V24" s="37">
        <f t="shared" ref="V24:V25" si="6">T24*U24</f>
        <v>3872517.2749852692</v>
      </c>
      <c r="W24" s="139">
        <f t="shared" ref="W24:W25" si="7">T24+V24</f>
        <v>133288356.49330252</v>
      </c>
      <c r="X24" s="101"/>
      <c r="Y24" s="28"/>
      <c r="Z24" s="28"/>
    </row>
    <row r="25" spans="3:26" ht="12.75" customHeight="1">
      <c r="C25" s="12" t="str">
        <f>+$D$23&amp;E25</f>
        <v>Steam MaintenanceSSGCH</v>
      </c>
      <c r="D25" s="131"/>
      <c r="E25" s="131" t="s">
        <v>17</v>
      </c>
      <c r="F25" s="141">
        <f>SUMIF('Test Period - June 2015'!$E$11:$E$411,$C25,'Test Period - June 2015'!$G$11:$G$411)</f>
        <v>15905321.050000001</v>
      </c>
      <c r="G25" s="142">
        <f>SUMIF('Test Period - June 2015'!$E$11:$E$411,$C25,'Test Period - June 2015'!$H$11:$H$411)</f>
        <v>0</v>
      </c>
      <c r="H25" s="142">
        <f>SUMIF('Test Period - June 2015'!$E$11:$E$411,$C25,'Test Period - June 2015'!$I$11:$I$411)</f>
        <v>0</v>
      </c>
      <c r="I25" s="142">
        <f>SUMIF('Test Period - June 2015'!$E$11:$E$411,$C25,'Test Period - June 2015'!$J$11:$J$411)</f>
        <v>0</v>
      </c>
      <c r="J25" s="142">
        <f>SUMIF('Test Period - June 2015'!$E$11:$E$411,$C25,'Test Period - June 2015'!$K$11:$K$411)</f>
        <v>0</v>
      </c>
      <c r="K25" s="142">
        <f>SUMIF('Test Period - June 2015'!$E$11:$E$411,$C25,'Test Period - June 2015'!$L$11:$L$411)</f>
        <v>0</v>
      </c>
      <c r="L25" s="142">
        <f>SUMIF('Test Period - June 2015'!$E$11:$E$411,$C25,'Test Period - June 2015'!$M$11:$M$411)</f>
        <v>0</v>
      </c>
      <c r="M25" s="142">
        <f>SUMIF('Test Period - June 2015'!$E$11:$E$411,$C25,'Test Period - June 2015'!$N$11:$N$411)</f>
        <v>0</v>
      </c>
      <c r="N25" s="142">
        <f>SUMIF('Test Period - June 2015'!$E$11:$E$411,$C25,'Test Period - June 2015'!$O$11:$O$411)</f>
        <v>-3493878.6604361371</v>
      </c>
      <c r="O25" s="142">
        <f>SUMIF('Test Period - June 2015'!$E$11:$E$411,$C25,'Test Period - June 2015'!$P$11:$P$411)</f>
        <v>0</v>
      </c>
      <c r="P25" s="142">
        <f>SUMIF('Test Period - June 2015'!$E$11:$E$411,$C25,'Test Period - June 2015'!$Q$11:$Q$411)</f>
        <v>0</v>
      </c>
      <c r="Q25" s="142">
        <f>SUMIF('Test Period - June 2015'!$E$11:$E$411,$C25,'Test Period - June 2015'!$R$11:$R$411)</f>
        <v>0</v>
      </c>
      <c r="R25" s="142">
        <f>SUMIF('Test Period - June 2015'!$E$11:$E$411,$C25,'Test Period - June 2015'!$S$11:$S$411)</f>
        <v>0</v>
      </c>
      <c r="S25" s="143">
        <f>SUMIF('Test Period - June 2015'!$E$11:$E$411,$C25,'Test Period - June 2015'!$T$11:$T$411)</f>
        <v>0</v>
      </c>
      <c r="T25" s="141">
        <f>SUM(F25:S25)</f>
        <v>12411442.389563864</v>
      </c>
      <c r="U25" s="144">
        <f>VLOOKUP(C25,'Test Period - June 2015'!$E$11:$V$411,18,FALSE)</f>
        <v>2.9923055001424902E-2</v>
      </c>
      <c r="V25" s="142">
        <f t="shared" si="6"/>
        <v>371388.27326993603</v>
      </c>
      <c r="W25" s="145">
        <f t="shared" si="7"/>
        <v>12782830.662833801</v>
      </c>
      <c r="X25" s="140"/>
      <c r="Y25" s="28"/>
      <c r="Z25" s="28"/>
    </row>
    <row r="26" spans="3:26" ht="12.75" customHeight="1">
      <c r="D26" s="23"/>
      <c r="E26" s="23" t="s">
        <v>20</v>
      </c>
      <c r="F26" s="91">
        <f>SUBTOTAL(9,F24:F25)</f>
        <v>180817731.83000001</v>
      </c>
      <c r="G26" s="45">
        <f>SUBTOTAL(9,G24:G25)</f>
        <v>0</v>
      </c>
      <c r="H26" s="45">
        <f t="shared" ref="H26:S26" si="8">SUBTOTAL(9,H24:H25)</f>
        <v>0</v>
      </c>
      <c r="I26" s="37">
        <f t="shared" si="8"/>
        <v>-48958919.510227717</v>
      </c>
      <c r="J26" s="37">
        <f t="shared" si="8"/>
        <v>0</v>
      </c>
      <c r="K26" s="37">
        <f t="shared" si="8"/>
        <v>0</v>
      </c>
      <c r="L26" s="37">
        <f t="shared" si="8"/>
        <v>0</v>
      </c>
      <c r="M26" s="37">
        <f t="shared" si="8"/>
        <v>0</v>
      </c>
      <c r="N26" s="37">
        <f t="shared" si="8"/>
        <v>9968469.2881088257</v>
      </c>
      <c r="O26" s="37">
        <f t="shared" si="8"/>
        <v>0</v>
      </c>
      <c r="P26" s="37">
        <f t="shared" si="8"/>
        <v>0</v>
      </c>
      <c r="Q26" s="37">
        <f t="shared" si="8"/>
        <v>0</v>
      </c>
      <c r="R26" s="37">
        <f t="shared" si="8"/>
        <v>0</v>
      </c>
      <c r="S26" s="138">
        <f t="shared" si="8"/>
        <v>0</v>
      </c>
      <c r="T26" s="91">
        <f>SUBTOTAL(9,T24:T25)</f>
        <v>141827281.60788113</v>
      </c>
      <c r="V26" s="37">
        <f>SUBTOTAL(9,V24:V25)</f>
        <v>4243905.5482552052</v>
      </c>
      <c r="W26" s="139">
        <f>SUBTOTAL(9,W24:W25)</f>
        <v>146071187.15613633</v>
      </c>
      <c r="X26" s="101"/>
      <c r="Y26" s="28"/>
      <c r="Z26" s="28"/>
    </row>
    <row r="27" spans="3:26" ht="12.75" customHeight="1">
      <c r="D27" s="24"/>
      <c r="E27" s="131"/>
      <c r="F27" s="91"/>
      <c r="G27" s="45"/>
      <c r="H27" s="45"/>
      <c r="I27" s="37"/>
      <c r="J27" s="37"/>
      <c r="K27" s="37"/>
      <c r="L27" s="37"/>
      <c r="M27" s="37"/>
      <c r="N27" s="37"/>
      <c r="O27" s="37"/>
      <c r="P27" s="37"/>
      <c r="Q27" s="37"/>
      <c r="R27" s="37"/>
      <c r="S27" s="138"/>
      <c r="T27" s="91"/>
      <c r="W27" s="139"/>
      <c r="X27" s="101"/>
      <c r="Y27" s="28"/>
      <c r="Z27" s="28"/>
    </row>
    <row r="28" spans="3:26" ht="12.75" customHeight="1">
      <c r="D28" s="131" t="s">
        <v>21</v>
      </c>
      <c r="E28" s="131"/>
      <c r="F28" s="91"/>
      <c r="G28" s="45"/>
      <c r="H28" s="45"/>
      <c r="I28" s="37"/>
      <c r="J28" s="37"/>
      <c r="K28" s="37"/>
      <c r="L28" s="37"/>
      <c r="M28" s="37"/>
      <c r="N28" s="37"/>
      <c r="O28" s="37"/>
      <c r="P28" s="37"/>
      <c r="Q28" s="37"/>
      <c r="R28" s="37"/>
      <c r="S28" s="138"/>
      <c r="T28" s="91"/>
      <c r="W28" s="139"/>
      <c r="X28" s="101"/>
      <c r="Y28" s="28"/>
      <c r="Z28" s="28"/>
    </row>
    <row r="29" spans="3:26" ht="12.75" customHeight="1">
      <c r="C29" s="12" t="str">
        <f>+$D$28&amp;E29</f>
        <v>Hydro OperationsSG-P</v>
      </c>
      <c r="D29" s="131" t="s">
        <v>1</v>
      </c>
      <c r="E29" s="131" t="s">
        <v>22</v>
      </c>
      <c r="F29" s="91">
        <f>SUMIF('Test Period - June 2015'!$E$11:$E$411,$C29,'Test Period - June 2015'!$G$11:$G$411)</f>
        <v>23401738.623659119</v>
      </c>
      <c r="G29" s="45">
        <f>SUMIF('Test Period - June 2015'!$E$11:$E$411,$C29,'Test Period - June 2015'!$H$11:$H$411)</f>
        <v>0</v>
      </c>
      <c r="H29" s="45">
        <f>SUMIF('Test Period - June 2015'!$E$11:$E$411,$C29,'Test Period - June 2015'!$I$11:$I$411)</f>
        <v>0</v>
      </c>
      <c r="I29" s="37">
        <f>SUMIF('Test Period - June 2015'!$E$11:$E$411,$C29,'Test Period - June 2015'!$J$11:$J$411)</f>
        <v>-8300372.6241397662</v>
      </c>
      <c r="J29" s="37">
        <f>SUMIF('Test Period - June 2015'!$E$11:$E$411,$C29,'Test Period - June 2015'!$K$11:$K$411)</f>
        <v>0</v>
      </c>
      <c r="K29" s="37">
        <f>SUMIF('Test Period - June 2015'!$E$11:$E$411,$C29,'Test Period - June 2015'!$L$11:$L$411)</f>
        <v>0</v>
      </c>
      <c r="L29" s="37">
        <f>SUMIF('Test Period - June 2015'!$E$11:$E$411,$C29,'Test Period - June 2015'!$M$11:$M$411)</f>
        <v>0</v>
      </c>
      <c r="M29" s="37">
        <f>SUMIF('Test Period - June 2015'!$E$11:$E$411,$C29,'Test Period - June 2015'!$N$11:$N$411)</f>
        <v>0</v>
      </c>
      <c r="N29" s="37">
        <f>SUMIF('Test Period - June 2015'!$E$11:$E$411,$C29,'Test Period - June 2015'!$O$11:$O$411)</f>
        <v>0</v>
      </c>
      <c r="O29" s="37">
        <f>SUMIF('Test Period - June 2015'!$E$11:$E$411,$C29,'Test Period - June 2015'!$P$11:$P$411)</f>
        <v>0</v>
      </c>
      <c r="P29" s="37">
        <f>SUMIF('Test Period - June 2015'!$E$11:$E$411,$C29,'Test Period - June 2015'!$Q$11:$Q$411)</f>
        <v>0</v>
      </c>
      <c r="Q29" s="37">
        <f>SUMIF('Test Period - June 2015'!$E$11:$E$411,$C29,'Test Period - June 2015'!$R$11:$R$411)</f>
        <v>-10919.880000000001</v>
      </c>
      <c r="R29" s="37">
        <f>SUMIF('Test Period - June 2015'!$E$11:$E$411,$C29,'Test Period - June 2015'!$S$11:$S$411)</f>
        <v>0</v>
      </c>
      <c r="S29" s="138">
        <f>SUMIF('Test Period - June 2015'!$E$11:$E$411,$C29,'Test Period - June 2015'!$T$11:$T$411)</f>
        <v>-46816.249999999993</v>
      </c>
      <c r="T29" s="91">
        <f>SUM(F29:S29)</f>
        <v>15043629.869519351</v>
      </c>
      <c r="U29" s="33">
        <f>VLOOKUP(C29,'Test Period - June 2015'!$E$11:$V$411,18,FALSE)</f>
        <v>1.6099234626550645E-2</v>
      </c>
      <c r="V29" s="37">
        <f t="shared" ref="V29:V30" si="9">T29*U29</f>
        <v>242190.9269043775</v>
      </c>
      <c r="W29" s="139">
        <f t="shared" ref="W29:W30" si="10">T29+V29</f>
        <v>15285820.796423728</v>
      </c>
      <c r="X29" s="101"/>
      <c r="Y29" s="28"/>
      <c r="Z29" s="28"/>
    </row>
    <row r="30" spans="3:26" ht="12.75" customHeight="1">
      <c r="C30" s="12" t="str">
        <f>+$D$28&amp;E30</f>
        <v>Hydro OperationsSG-U</v>
      </c>
      <c r="D30" s="131"/>
      <c r="E30" s="131" t="s">
        <v>23</v>
      </c>
      <c r="F30" s="141">
        <f>SUMIF('Test Period - June 2015'!$E$11:$E$411,$C30,'Test Period - June 2015'!$G$11:$G$411)</f>
        <v>5894758.6163408803</v>
      </c>
      <c r="G30" s="142">
        <f>SUMIF('Test Period - June 2015'!$E$11:$E$411,$C30,'Test Period - June 2015'!$H$11:$H$411)</f>
        <v>0</v>
      </c>
      <c r="H30" s="142">
        <f>SUMIF('Test Period - June 2015'!$E$11:$E$411,$C30,'Test Period - June 2015'!$I$11:$I$411)</f>
        <v>0</v>
      </c>
      <c r="I30" s="142">
        <f>SUMIF('Test Period - June 2015'!$E$11:$E$411,$C30,'Test Period - June 2015'!$J$11:$J$411)</f>
        <v>-5901119.6866757367</v>
      </c>
      <c r="J30" s="142">
        <f>SUMIF('Test Period - June 2015'!$E$11:$E$411,$C30,'Test Period - June 2015'!$K$11:$K$411)</f>
        <v>0</v>
      </c>
      <c r="K30" s="142">
        <f>SUMIF('Test Period - June 2015'!$E$11:$E$411,$C30,'Test Period - June 2015'!$L$11:$L$411)</f>
        <v>0</v>
      </c>
      <c r="L30" s="142">
        <f>SUMIF('Test Period - June 2015'!$E$11:$E$411,$C30,'Test Period - June 2015'!$M$11:$M$411)</f>
        <v>0</v>
      </c>
      <c r="M30" s="142">
        <f>SUMIF('Test Period - June 2015'!$E$11:$E$411,$C30,'Test Period - June 2015'!$N$11:$N$411)</f>
        <v>0</v>
      </c>
      <c r="N30" s="142">
        <f>SUMIF('Test Period - June 2015'!$E$11:$E$411,$C30,'Test Period - June 2015'!$O$11:$O$411)</f>
        <v>0</v>
      </c>
      <c r="O30" s="142">
        <f>SUMIF('Test Period - June 2015'!$E$11:$E$411,$C30,'Test Period - June 2015'!$P$11:$P$411)</f>
        <v>0</v>
      </c>
      <c r="P30" s="142">
        <f>SUMIF('Test Period - June 2015'!$E$11:$E$411,$C30,'Test Period - June 2015'!$Q$11:$Q$411)</f>
        <v>0</v>
      </c>
      <c r="Q30" s="142">
        <f>SUMIF('Test Period - June 2015'!$E$11:$E$411,$C30,'Test Period - June 2015'!$R$11:$R$411)</f>
        <v>0</v>
      </c>
      <c r="R30" s="142">
        <f>SUMIF('Test Period - June 2015'!$E$11:$E$411,$C30,'Test Period - June 2015'!$S$11:$S$411)</f>
        <v>0</v>
      </c>
      <c r="S30" s="143">
        <f>SUMIF('Test Period - June 2015'!$E$11:$E$411,$C30,'Test Period - June 2015'!$T$11:$T$411)</f>
        <v>-50440.350000000006</v>
      </c>
      <c r="T30" s="141">
        <f>SUM(F30:S30)</f>
        <v>-56801.420334856404</v>
      </c>
      <c r="U30" s="144">
        <f>VLOOKUP(C30,'Test Period - June 2015'!$E$11:$V$411,18,FALSE)</f>
        <v>1.6099234626550645E-2</v>
      </c>
      <c r="V30" s="142">
        <f t="shared" si="9"/>
        <v>-914.45939309217817</v>
      </c>
      <c r="W30" s="145">
        <f t="shared" si="10"/>
        <v>-57715.879727948581</v>
      </c>
      <c r="X30" s="140"/>
      <c r="Y30" s="28"/>
      <c r="Z30" s="28"/>
    </row>
    <row r="31" spans="3:26" ht="12.75" customHeight="1">
      <c r="D31" s="23"/>
      <c r="E31" s="23" t="s">
        <v>24</v>
      </c>
      <c r="F31" s="91">
        <f>SUBTOTAL(9,F29:F30)</f>
        <v>29296497.239999998</v>
      </c>
      <c r="G31" s="45">
        <f t="shared" ref="G31:S31" si="11">SUBTOTAL(9,G29:G30)</f>
        <v>0</v>
      </c>
      <c r="H31" s="45">
        <f t="shared" si="11"/>
        <v>0</v>
      </c>
      <c r="I31" s="37">
        <f t="shared" si="11"/>
        <v>-14201492.310815502</v>
      </c>
      <c r="J31" s="37">
        <f t="shared" si="11"/>
        <v>0</v>
      </c>
      <c r="K31" s="37">
        <f t="shared" si="11"/>
        <v>0</v>
      </c>
      <c r="L31" s="37">
        <f t="shared" si="11"/>
        <v>0</v>
      </c>
      <c r="M31" s="37">
        <f t="shared" si="11"/>
        <v>0</v>
      </c>
      <c r="N31" s="37">
        <f t="shared" si="11"/>
        <v>0</v>
      </c>
      <c r="O31" s="37">
        <f t="shared" si="11"/>
        <v>0</v>
      </c>
      <c r="P31" s="37">
        <f t="shared" si="11"/>
        <v>0</v>
      </c>
      <c r="Q31" s="37">
        <f t="shared" si="11"/>
        <v>-10919.880000000001</v>
      </c>
      <c r="R31" s="37">
        <f t="shared" si="11"/>
        <v>0</v>
      </c>
      <c r="S31" s="138">
        <f t="shared" si="11"/>
        <v>-97256.6</v>
      </c>
      <c r="T31" s="91">
        <f>SUBTOTAL(9,T29:T30)</f>
        <v>14986828.449184494</v>
      </c>
      <c r="V31" s="37">
        <f t="shared" ref="V31:W31" si="12">SUBTOTAL(9,V29:V30)</f>
        <v>241276.46751128533</v>
      </c>
      <c r="W31" s="139">
        <f t="shared" si="12"/>
        <v>15228104.916695779</v>
      </c>
      <c r="X31" s="101"/>
      <c r="Y31" s="28"/>
      <c r="Z31" s="28"/>
    </row>
    <row r="32" spans="3:26" ht="12.75" customHeight="1">
      <c r="D32" s="131"/>
      <c r="E32" s="131"/>
      <c r="F32" s="91"/>
      <c r="G32" s="45"/>
      <c r="H32" s="45"/>
      <c r="I32" s="37"/>
      <c r="J32" s="37"/>
      <c r="K32" s="37"/>
      <c r="L32" s="37"/>
      <c r="M32" s="37"/>
      <c r="N32" s="37"/>
      <c r="O32" s="37"/>
      <c r="P32" s="37"/>
      <c r="Q32" s="37"/>
      <c r="R32" s="37"/>
      <c r="S32" s="138"/>
      <c r="T32" s="91"/>
      <c r="W32" s="139"/>
      <c r="X32" s="101"/>
      <c r="Y32" s="28"/>
      <c r="Z32" s="28"/>
    </row>
    <row r="33" spans="3:26" ht="12.75" customHeight="1">
      <c r="D33" s="131" t="s">
        <v>25</v>
      </c>
      <c r="E33" s="131"/>
      <c r="F33" s="91"/>
      <c r="G33" s="45"/>
      <c r="H33" s="45"/>
      <c r="I33" s="37"/>
      <c r="J33" s="37"/>
      <c r="K33" s="37"/>
      <c r="L33" s="37"/>
      <c r="M33" s="37"/>
      <c r="N33" s="37"/>
      <c r="O33" s="37"/>
      <c r="P33" s="37"/>
      <c r="Q33" s="37"/>
      <c r="R33" s="37"/>
      <c r="S33" s="138"/>
      <c r="T33" s="91"/>
      <c r="W33" s="139"/>
      <c r="X33" s="101"/>
      <c r="Y33" s="28"/>
      <c r="Z33" s="28"/>
    </row>
    <row r="34" spans="3:26" ht="12.75" customHeight="1">
      <c r="C34" s="12" t="str">
        <f>+$D$33&amp;E34</f>
        <v>Hydro MaintenanceSG-P</v>
      </c>
      <c r="D34" s="131" t="s">
        <v>1</v>
      </c>
      <c r="E34" s="131" t="s">
        <v>22</v>
      </c>
      <c r="F34" s="91">
        <f>SUMIF('Test Period - June 2015'!$E$11:$E$411,$C34,'Test Period - June 2015'!$G$11:$G$411)</f>
        <v>6966160.4168993989</v>
      </c>
      <c r="G34" s="45">
        <f>SUMIF('Test Period - June 2015'!$E$11:$E$411,$C34,'Test Period - June 2015'!$H$11:$H$411)</f>
        <v>0</v>
      </c>
      <c r="H34" s="45">
        <f>SUMIF('Test Period - June 2015'!$E$11:$E$411,$C34,'Test Period - June 2015'!$I$11:$I$411)</f>
        <v>0</v>
      </c>
      <c r="I34" s="37">
        <f>SUMIF('Test Period - June 2015'!$E$11:$E$411,$C34,'Test Period - June 2015'!$J$11:$J$411)</f>
        <v>-3321562.3856368801</v>
      </c>
      <c r="J34" s="37">
        <f>SUMIF('Test Period - June 2015'!$E$11:$E$411,$C34,'Test Period - June 2015'!$K$11:$K$411)</f>
        <v>0</v>
      </c>
      <c r="K34" s="37">
        <f>SUMIF('Test Period - June 2015'!$E$11:$E$411,$C34,'Test Period - June 2015'!$L$11:$L$411)</f>
        <v>0</v>
      </c>
      <c r="L34" s="37">
        <f>SUMIF('Test Period - June 2015'!$E$11:$E$411,$C34,'Test Period - June 2015'!$M$11:$M$411)</f>
        <v>0</v>
      </c>
      <c r="M34" s="37">
        <f>SUMIF('Test Period - June 2015'!$E$11:$E$411,$C34,'Test Period - June 2015'!$N$11:$N$411)</f>
        <v>0</v>
      </c>
      <c r="N34" s="37">
        <f>SUMIF('Test Period - June 2015'!$E$11:$E$411,$C34,'Test Period - June 2015'!$O$11:$O$411)</f>
        <v>0</v>
      </c>
      <c r="O34" s="37">
        <f>SUMIF('Test Period - June 2015'!$E$11:$E$411,$C34,'Test Period - June 2015'!$P$11:$P$411)</f>
        <v>0</v>
      </c>
      <c r="P34" s="37">
        <f>SUMIF('Test Period - June 2015'!$E$11:$E$411,$C34,'Test Period - June 2015'!$Q$11:$Q$411)</f>
        <v>0</v>
      </c>
      <c r="Q34" s="37">
        <f>SUMIF('Test Period - June 2015'!$E$11:$E$411,$C34,'Test Period - June 2015'!$R$11:$R$411)</f>
        <v>-2484.41</v>
      </c>
      <c r="R34" s="37">
        <f>SUMIF('Test Period - June 2015'!$E$11:$E$411,$C34,'Test Period - June 2015'!$S$11:$S$411)</f>
        <v>0</v>
      </c>
      <c r="S34" s="138">
        <f>SUMIF('Test Period - June 2015'!$E$11:$E$411,$C34,'Test Period - June 2015'!$T$11:$T$411)</f>
        <v>0</v>
      </c>
      <c r="T34" s="91">
        <f>SUM(F34:S34)</f>
        <v>3642113.6212625187</v>
      </c>
      <c r="U34" s="33">
        <f>VLOOKUP(C34,'Test Period - June 2015'!$E$11:$V$411,18,FALSE)</f>
        <v>3.0682156687518544E-2</v>
      </c>
      <c r="V34" s="37">
        <f t="shared" ref="V34:V35" si="13">T34*U34</f>
        <v>111747.90080132218</v>
      </c>
      <c r="W34" s="139">
        <f t="shared" ref="W34:W35" si="14">T34+V34</f>
        <v>3753861.5220638406</v>
      </c>
      <c r="X34" s="101"/>
      <c r="Y34" s="28"/>
      <c r="Z34" s="28"/>
    </row>
    <row r="35" spans="3:26" ht="12.75" customHeight="1">
      <c r="C35" s="12" t="str">
        <f>+$D$33&amp;E35</f>
        <v>Hydro MaintenanceSG-U</v>
      </c>
      <c r="D35" s="131"/>
      <c r="E35" s="131" t="s">
        <v>23</v>
      </c>
      <c r="F35" s="141">
        <f>SUMIF('Test Period - June 2015'!$E$11:$E$411,$C35,'Test Period - June 2015'!$G$11:$G$411)</f>
        <v>1971493.4031006012</v>
      </c>
      <c r="G35" s="142">
        <f>SUMIF('Test Period - June 2015'!$E$11:$E$411,$C35,'Test Period - June 2015'!$H$11:$H$411)</f>
        <v>0</v>
      </c>
      <c r="H35" s="142">
        <f>SUMIF('Test Period - June 2015'!$E$11:$E$411,$C35,'Test Period - June 2015'!$I$11:$I$411)</f>
        <v>0</v>
      </c>
      <c r="I35" s="142">
        <f>SUMIF('Test Period - June 2015'!$E$11:$E$411,$C35,'Test Period - June 2015'!$J$11:$J$411)</f>
        <v>-1202611.5920400573</v>
      </c>
      <c r="J35" s="142">
        <f>SUMIF('Test Period - June 2015'!$E$11:$E$411,$C35,'Test Period - June 2015'!$K$11:$K$411)</f>
        <v>0</v>
      </c>
      <c r="K35" s="142">
        <f>SUMIF('Test Period - June 2015'!$E$11:$E$411,$C35,'Test Period - June 2015'!$L$11:$L$411)</f>
        <v>0</v>
      </c>
      <c r="L35" s="142">
        <f>SUMIF('Test Period - June 2015'!$E$11:$E$411,$C35,'Test Period - June 2015'!$M$11:$M$411)</f>
        <v>0</v>
      </c>
      <c r="M35" s="142">
        <f>SUMIF('Test Period - June 2015'!$E$11:$E$411,$C35,'Test Period - June 2015'!$N$11:$N$411)</f>
        <v>0</v>
      </c>
      <c r="N35" s="142">
        <f>SUMIF('Test Period - June 2015'!$E$11:$E$411,$C35,'Test Period - June 2015'!$O$11:$O$411)</f>
        <v>0</v>
      </c>
      <c r="O35" s="142">
        <f>SUMIF('Test Period - June 2015'!$E$11:$E$411,$C35,'Test Period - June 2015'!$P$11:$P$411)</f>
        <v>0</v>
      </c>
      <c r="P35" s="142">
        <f>SUMIF('Test Period - June 2015'!$E$11:$E$411,$C35,'Test Period - June 2015'!$Q$11:$Q$411)</f>
        <v>0</v>
      </c>
      <c r="Q35" s="142">
        <f>SUMIF('Test Period - June 2015'!$E$11:$E$411,$C35,'Test Period - June 2015'!$R$11:$R$411)</f>
        <v>0</v>
      </c>
      <c r="R35" s="142">
        <f>SUMIF('Test Period - June 2015'!$E$11:$E$411,$C35,'Test Period - June 2015'!$S$11:$S$411)</f>
        <v>0</v>
      </c>
      <c r="S35" s="143">
        <f>SUMIF('Test Period - June 2015'!$E$11:$E$411,$C35,'Test Period - June 2015'!$T$11:$T$411)</f>
        <v>0</v>
      </c>
      <c r="T35" s="141">
        <f>SUM(F35:S35)</f>
        <v>768881.81106054387</v>
      </c>
      <c r="U35" s="144">
        <f>VLOOKUP(C35,'Test Period - June 2015'!$E$11:$V$411,18,FALSE)</f>
        <v>3.0682156687518544E-2</v>
      </c>
      <c r="V35" s="142">
        <f t="shared" si="13"/>
        <v>23590.952201142634</v>
      </c>
      <c r="W35" s="145">
        <f t="shared" si="14"/>
        <v>792472.76326168654</v>
      </c>
      <c r="X35" s="140"/>
      <c r="Y35" s="28"/>
      <c r="Z35" s="28"/>
    </row>
    <row r="36" spans="3:26" ht="12.75" customHeight="1">
      <c r="D36" s="23"/>
      <c r="E36" s="23" t="s">
        <v>26</v>
      </c>
      <c r="F36" s="91">
        <f>SUBTOTAL(9,F34:F35)</f>
        <v>8937653.8200000003</v>
      </c>
      <c r="G36" s="45">
        <f t="shared" ref="G36:S36" si="15">SUBTOTAL(9,G34:G35)</f>
        <v>0</v>
      </c>
      <c r="H36" s="45">
        <f t="shared" si="15"/>
        <v>0</v>
      </c>
      <c r="I36" s="37">
        <f t="shared" si="15"/>
        <v>-4524173.9776769374</v>
      </c>
      <c r="J36" s="37">
        <f t="shared" si="15"/>
        <v>0</v>
      </c>
      <c r="K36" s="37">
        <f t="shared" si="15"/>
        <v>0</v>
      </c>
      <c r="L36" s="37">
        <f t="shared" si="15"/>
        <v>0</v>
      </c>
      <c r="M36" s="37">
        <f t="shared" si="15"/>
        <v>0</v>
      </c>
      <c r="N36" s="37">
        <f t="shared" si="15"/>
        <v>0</v>
      </c>
      <c r="O36" s="37">
        <f t="shared" si="15"/>
        <v>0</v>
      </c>
      <c r="P36" s="37">
        <f t="shared" si="15"/>
        <v>0</v>
      </c>
      <c r="Q36" s="37">
        <f t="shared" si="15"/>
        <v>-2484.41</v>
      </c>
      <c r="R36" s="37">
        <f t="shared" si="15"/>
        <v>0</v>
      </c>
      <c r="S36" s="138">
        <f t="shared" si="15"/>
        <v>0</v>
      </c>
      <c r="T36" s="91">
        <f>SUBTOTAL(9,T34:T35)</f>
        <v>4410995.4323230628</v>
      </c>
      <c r="V36" s="37">
        <f t="shared" ref="V36:W36" si="16">SUBTOTAL(9,V34:V35)</f>
        <v>135338.85300246481</v>
      </c>
      <c r="W36" s="139">
        <f t="shared" si="16"/>
        <v>4546334.2853255272</v>
      </c>
      <c r="X36" s="101"/>
      <c r="Y36" s="28"/>
      <c r="Z36" s="28"/>
    </row>
    <row r="37" spans="3:26" ht="12.75" customHeight="1">
      <c r="D37" s="24"/>
      <c r="E37" s="131"/>
      <c r="F37" s="91"/>
      <c r="G37" s="45"/>
      <c r="H37" s="45"/>
      <c r="I37" s="37"/>
      <c r="J37" s="37"/>
      <c r="K37" s="37"/>
      <c r="L37" s="37"/>
      <c r="M37" s="37"/>
      <c r="N37" s="37"/>
      <c r="O37" s="37"/>
      <c r="P37" s="37"/>
      <c r="Q37" s="37"/>
      <c r="R37" s="37"/>
      <c r="S37" s="138"/>
      <c r="T37" s="91"/>
      <c r="W37" s="139"/>
      <c r="X37" s="101"/>
      <c r="Y37" s="28"/>
      <c r="Z37" s="28"/>
    </row>
    <row r="38" spans="3:26" ht="12.75" customHeight="1">
      <c r="D38" s="131" t="s">
        <v>27</v>
      </c>
      <c r="E38" s="131"/>
      <c r="F38" s="91"/>
      <c r="G38" s="45"/>
      <c r="H38" s="45"/>
      <c r="I38" s="37"/>
      <c r="J38" s="37"/>
      <c r="K38" s="37"/>
      <c r="L38" s="37"/>
      <c r="M38" s="37"/>
      <c r="N38" s="37"/>
      <c r="O38" s="37"/>
      <c r="P38" s="37"/>
      <c r="Q38" s="37"/>
      <c r="R38" s="37"/>
      <c r="S38" s="138"/>
      <c r="T38" s="91"/>
      <c r="W38" s="139"/>
      <c r="X38" s="101"/>
      <c r="Y38" s="28"/>
      <c r="Z38" s="28"/>
    </row>
    <row r="39" spans="3:26" ht="12.75" customHeight="1">
      <c r="C39" s="12" t="str">
        <f t="shared" ref="C39:C46" si="17">+$D$38&amp;E39</f>
        <v>Purchased PowerID</v>
      </c>
      <c r="D39" s="131" t="s">
        <v>1</v>
      </c>
      <c r="E39" s="131" t="s">
        <v>28</v>
      </c>
      <c r="F39" s="91">
        <f>SUMIF('Test Period - June 2015'!$E$11:$E$411,$C39,'Test Period - June 2015'!$G$11:$G$411)</f>
        <v>-1945909.25</v>
      </c>
      <c r="G39" s="45">
        <f>SUMIF('Test Period - June 2015'!$E$11:$E$411,$C39,'Test Period - June 2015'!$H$11:$H$411)</f>
        <v>0</v>
      </c>
      <c r="H39" s="45">
        <f>SUMIF('Test Period - June 2015'!$E$11:$E$411,$C39,'Test Period - June 2015'!$I$11:$I$411)</f>
        <v>0</v>
      </c>
      <c r="I39" s="37">
        <f>SUMIF('Test Period - June 2015'!$E$11:$E$411,$C39,'Test Period - June 2015'!$J$11:$J$411)</f>
        <v>0</v>
      </c>
      <c r="J39" s="37">
        <f>SUMIF('Test Period - June 2015'!$E$11:$E$411,$C39,'Test Period - June 2015'!$K$11:$K$411)</f>
        <v>0</v>
      </c>
      <c r="K39" s="37">
        <f>SUMIF('Test Period - June 2015'!$E$11:$E$411,$C39,'Test Period - June 2015'!$L$11:$L$411)</f>
        <v>0</v>
      </c>
      <c r="L39" s="37">
        <f>SUMIF('Test Period - June 2015'!$E$11:$E$411,$C39,'Test Period - June 2015'!$M$11:$M$411)</f>
        <v>0</v>
      </c>
      <c r="M39" s="37">
        <f>SUMIF('Test Period - June 2015'!$E$11:$E$411,$C39,'Test Period - June 2015'!$N$11:$N$411)</f>
        <v>0</v>
      </c>
      <c r="N39" s="37">
        <f>SUMIF('Test Period - June 2015'!$E$11:$E$411,$C39,'Test Period - June 2015'!$O$11:$O$411)</f>
        <v>0</v>
      </c>
      <c r="O39" s="37">
        <f>SUMIF('Test Period - June 2015'!$E$11:$E$411,$C39,'Test Period - June 2015'!$P$11:$P$411)</f>
        <v>0</v>
      </c>
      <c r="P39" s="37">
        <f>SUMIF('Test Period - June 2015'!$E$11:$E$411,$C39,'Test Period - June 2015'!$Q$11:$Q$411)</f>
        <v>0</v>
      </c>
      <c r="Q39" s="37">
        <f>SUMIF('Test Period - June 2015'!$E$11:$E$411,$C39,'Test Period - June 2015'!$R$11:$R$411)</f>
        <v>0</v>
      </c>
      <c r="R39" s="37">
        <f>SUMIF('Test Period - June 2015'!$E$11:$E$411,$C39,'Test Period - June 2015'!$S$11:$S$411)</f>
        <v>0</v>
      </c>
      <c r="S39" s="138">
        <f>SUMIF('Test Period - June 2015'!$E$11:$E$411,$C39,'Test Period - June 2015'!$T$11:$T$411)</f>
        <v>0</v>
      </c>
      <c r="T39" s="91">
        <f t="shared" ref="T39:T46" si="18">SUM(F39:S39)</f>
        <v>-1945909.25</v>
      </c>
      <c r="U39" s="33">
        <f>VLOOKUP(C39,'Test Period - June 2015'!$E$11:$V$411,18,FALSE)</f>
        <v>0</v>
      </c>
      <c r="V39" s="37">
        <f t="shared" ref="V39:V46" si="19">T39*U39</f>
        <v>0</v>
      </c>
      <c r="W39" s="139">
        <f t="shared" ref="W39:W46" si="20">T39+V39</f>
        <v>-1945909.25</v>
      </c>
      <c r="X39" s="101"/>
      <c r="Y39" s="28"/>
      <c r="Z39" s="28"/>
    </row>
    <row r="40" spans="3:26" ht="12.75" customHeight="1">
      <c r="C40" s="12" t="str">
        <f t="shared" si="17"/>
        <v>Purchased PowerNPCSE</v>
      </c>
      <c r="D40" s="131"/>
      <c r="E40" s="131" t="s">
        <v>10</v>
      </c>
      <c r="F40" s="91">
        <f>SUMIF('Test Period - June 2015'!$E$11:$E$411,$C40,'Test Period - June 2015'!$G$11:$G$411)</f>
        <v>10144110.310000001</v>
      </c>
      <c r="G40" s="45">
        <f>SUMIF('Test Period - June 2015'!$E$11:$E$411,$C40,'Test Period - June 2015'!$H$11:$H$411)</f>
        <v>0</v>
      </c>
      <c r="H40" s="45">
        <f>SUMIF('Test Period - June 2015'!$E$11:$E$411,$C40,'Test Period - June 2015'!$I$11:$I$411)</f>
        <v>0</v>
      </c>
      <c r="I40" s="37">
        <f>SUMIF('Test Period - June 2015'!$E$11:$E$411,$C40,'Test Period - June 2015'!$J$11:$J$411)</f>
        <v>0</v>
      </c>
      <c r="J40" s="37">
        <f>SUMIF('Test Period - June 2015'!$E$11:$E$411,$C40,'Test Period - June 2015'!$K$11:$K$411)</f>
        <v>0</v>
      </c>
      <c r="K40" s="37">
        <f>SUMIF('Test Period - June 2015'!$E$11:$E$411,$C40,'Test Period - June 2015'!$L$11:$L$411)</f>
        <v>0</v>
      </c>
      <c r="L40" s="37">
        <f>SUMIF('Test Period - June 2015'!$E$11:$E$411,$C40,'Test Period - June 2015'!$M$11:$M$411)</f>
        <v>0</v>
      </c>
      <c r="M40" s="37">
        <f>SUMIF('Test Period - June 2015'!$E$11:$E$411,$C40,'Test Period - June 2015'!$N$11:$N$411)</f>
        <v>0</v>
      </c>
      <c r="N40" s="37">
        <f>SUMIF('Test Period - June 2015'!$E$11:$E$411,$C40,'Test Period - June 2015'!$O$11:$O$411)</f>
        <v>0</v>
      </c>
      <c r="O40" s="37">
        <f>SUMIF('Test Period - June 2015'!$E$11:$E$411,$C40,'Test Period - June 2015'!$P$11:$P$411)</f>
        <v>0</v>
      </c>
      <c r="P40" s="37">
        <f>SUMIF('Test Period - June 2015'!$E$11:$E$411,$C40,'Test Period - June 2015'!$Q$11:$Q$411)</f>
        <v>0</v>
      </c>
      <c r="Q40" s="37">
        <f>SUMIF('Test Period - June 2015'!$E$11:$E$411,$C40,'Test Period - June 2015'!$R$11:$R$411)</f>
        <v>0</v>
      </c>
      <c r="R40" s="37">
        <f>SUMIF('Test Period - June 2015'!$E$11:$E$411,$C40,'Test Period - June 2015'!$S$11:$S$411)</f>
        <v>0</v>
      </c>
      <c r="S40" s="138">
        <f>SUMIF('Test Period - June 2015'!$E$11:$E$411,$C40,'Test Period - June 2015'!$T$11:$T$411)</f>
        <v>0</v>
      </c>
      <c r="T40" s="91">
        <f t="shared" si="18"/>
        <v>10144110.310000001</v>
      </c>
      <c r="U40" s="33">
        <f>VLOOKUP(C40,'Test Period - June 2015'!$E$11:$V$411,18,FALSE)</f>
        <v>0</v>
      </c>
      <c r="V40" s="37">
        <f t="shared" si="19"/>
        <v>0</v>
      </c>
      <c r="W40" s="139">
        <f t="shared" si="20"/>
        <v>10144110.310000001</v>
      </c>
      <c r="X40" s="101"/>
      <c r="Y40" s="28"/>
      <c r="Z40" s="28"/>
    </row>
    <row r="41" spans="3:26" ht="12.75" customHeight="1">
      <c r="C41" s="12" t="str">
        <f t="shared" si="17"/>
        <v>Purchased PowerNPCSG</v>
      </c>
      <c r="D41" s="131"/>
      <c r="E41" s="131" t="s">
        <v>29</v>
      </c>
      <c r="F41" s="91">
        <f>SUMIF('Test Period - June 2015'!$E$11:$E$411,$C41,'Test Period - June 2015'!$G$11:$G$411)</f>
        <v>610826953.27999997</v>
      </c>
      <c r="G41" s="45">
        <f>SUMIF('Test Period - June 2015'!$E$11:$E$411,$C41,'Test Period - June 2015'!$H$11:$H$411)</f>
        <v>0</v>
      </c>
      <c r="H41" s="45">
        <f>SUMIF('Test Period - June 2015'!$E$11:$E$411,$C41,'Test Period - June 2015'!$I$11:$I$411)</f>
        <v>0</v>
      </c>
      <c r="I41" s="45">
        <f>SUMIF('Test Period - June 2015'!$E$11:$E$411,$C41,'Test Period - June 2015'!$J$11:$J$411)</f>
        <v>0</v>
      </c>
      <c r="J41" s="45">
        <f>SUMIF('Test Period - June 2015'!$E$11:$E$411,$C41,'Test Period - June 2015'!$K$11:$K$411)</f>
        <v>0</v>
      </c>
      <c r="K41" s="45">
        <f>SUMIF('Test Period - June 2015'!$E$11:$E$411,$C41,'Test Period - June 2015'!$L$11:$L$411)</f>
        <v>0</v>
      </c>
      <c r="L41" s="45">
        <f>SUMIF('Test Period - June 2015'!$E$11:$E$411,$C41,'Test Period - June 2015'!$M$11:$M$411)</f>
        <v>0</v>
      </c>
      <c r="M41" s="45">
        <f>SUMIF('Test Period - June 2015'!$E$11:$E$411,$C41,'Test Period - June 2015'!$N$11:$N$411)</f>
        <v>0</v>
      </c>
      <c r="N41" s="45">
        <f>SUMIF('Test Period - June 2015'!$E$11:$E$411,$C41,'Test Period - June 2015'!$O$11:$O$411)</f>
        <v>0</v>
      </c>
      <c r="O41" s="45">
        <f>SUMIF('Test Period - June 2015'!$E$11:$E$411,$C41,'Test Period - June 2015'!$P$11:$P$411)</f>
        <v>0</v>
      </c>
      <c r="P41" s="45">
        <f>SUMIF('Test Period - June 2015'!$E$11:$E$411,$C41,'Test Period - June 2015'!$Q$11:$Q$411)</f>
        <v>-3589148.7700000075</v>
      </c>
      <c r="Q41" s="45">
        <f>SUMIF('Test Period - June 2015'!$E$11:$E$411,$C41,'Test Period - June 2015'!$R$11:$R$411)</f>
        <v>0</v>
      </c>
      <c r="R41" s="45">
        <f>SUMIF('Test Period - June 2015'!$E$11:$E$411,$C41,'Test Period - June 2015'!$S$11:$S$411)</f>
        <v>0</v>
      </c>
      <c r="S41" s="138">
        <f>SUMIF('Test Period - June 2015'!$E$11:$E$411,$C41,'Test Period - June 2015'!$T$11:$T$411)</f>
        <v>0</v>
      </c>
      <c r="T41" s="91">
        <f t="shared" si="18"/>
        <v>607237804.50999999</v>
      </c>
      <c r="U41" s="146">
        <f>VLOOKUP(C41,'Test Period - June 2015'!$E$11:$V$411,18,FALSE)</f>
        <v>0</v>
      </c>
      <c r="V41" s="45">
        <f t="shared" si="19"/>
        <v>0</v>
      </c>
      <c r="W41" s="139">
        <f t="shared" si="20"/>
        <v>607237804.50999999</v>
      </c>
      <c r="X41" s="140"/>
      <c r="Y41" s="28"/>
      <c r="Z41" s="28"/>
    </row>
    <row r="42" spans="3:26" ht="12.75" hidden="1" customHeight="1" outlineLevel="1">
      <c r="C42" s="12" t="str">
        <f t="shared" si="17"/>
        <v>Purchased PowerNPCSSGC</v>
      </c>
      <c r="D42" s="131"/>
      <c r="E42" s="131" t="s">
        <v>30</v>
      </c>
      <c r="F42" s="91">
        <f>SUMIF('Test Period - June 2015'!$E$11:$E$411,$C42,'Test Period - June 2015'!$G$11:$G$411)</f>
        <v>0</v>
      </c>
      <c r="G42" s="45">
        <f>SUMIF('Test Period - June 2015'!$E$11:$E$411,$C42,'Test Period - June 2015'!$H$11:$H$411)</f>
        <v>0</v>
      </c>
      <c r="H42" s="45">
        <f>SUMIF('Test Period - June 2015'!$E$11:$E$411,$C42,'Test Period - June 2015'!$I$11:$I$411)</f>
        <v>0</v>
      </c>
      <c r="I42" s="37">
        <f>SUMIF('Test Period - June 2015'!$E$11:$E$411,$C42,'Test Period - June 2015'!$J$11:$J$411)</f>
        <v>0</v>
      </c>
      <c r="J42" s="37">
        <f>SUMIF('Test Period - June 2015'!$E$11:$E$411,$C42,'Test Period - June 2015'!$K$11:$K$411)</f>
        <v>0</v>
      </c>
      <c r="K42" s="37">
        <f>SUMIF('Test Period - June 2015'!$E$11:$E$411,$C42,'Test Period - June 2015'!$L$11:$L$411)</f>
        <v>0</v>
      </c>
      <c r="L42" s="37">
        <f>SUMIF('Test Period - June 2015'!$E$11:$E$411,$C42,'Test Period - June 2015'!$M$11:$M$411)</f>
        <v>0</v>
      </c>
      <c r="M42" s="37">
        <f>SUMIF('Test Period - June 2015'!$E$11:$E$411,$C42,'Test Period - June 2015'!$N$11:$N$411)</f>
        <v>0</v>
      </c>
      <c r="N42" s="37">
        <f>SUMIF('Test Period - June 2015'!$E$11:$E$411,$C42,'Test Period - June 2015'!$O$11:$O$411)</f>
        <v>0</v>
      </c>
      <c r="O42" s="37">
        <f>SUMIF('Test Period - June 2015'!$E$11:$E$411,$C42,'Test Period - June 2015'!$P$11:$P$411)</f>
        <v>0</v>
      </c>
      <c r="P42" s="37">
        <f>SUMIF('Test Period - June 2015'!$E$11:$E$411,$C42,'Test Period - June 2015'!$Q$11:$Q$411)</f>
        <v>0</v>
      </c>
      <c r="Q42" s="37">
        <f>SUMIF('Test Period - June 2015'!$E$11:$E$411,$C42,'Test Period - June 2015'!$R$11:$R$411)</f>
        <v>0</v>
      </c>
      <c r="R42" s="37">
        <f>SUMIF('Test Period - June 2015'!$E$11:$E$411,$C42,'Test Period - June 2015'!$S$11:$S$411)</f>
        <v>0</v>
      </c>
      <c r="S42" s="138">
        <f>SUMIF('Test Period - June 2015'!$E$11:$E$411,$C42,'Test Period - June 2015'!$T$11:$T$411)</f>
        <v>0</v>
      </c>
      <c r="T42" s="91">
        <f t="shared" si="18"/>
        <v>0</v>
      </c>
      <c r="U42" s="33">
        <f>VLOOKUP(C42,'Test Period - June 2015'!$E$11:$V$411,18,FALSE)</f>
        <v>0</v>
      </c>
      <c r="V42" s="37">
        <f t="shared" si="19"/>
        <v>0</v>
      </c>
      <c r="W42" s="139">
        <f t="shared" si="20"/>
        <v>0</v>
      </c>
      <c r="X42" s="101"/>
      <c r="Y42" s="28"/>
      <c r="Z42" s="28"/>
    </row>
    <row r="43" spans="3:26" ht="12.75" customHeight="1" collapsed="1">
      <c r="C43" s="12" t="str">
        <f t="shared" si="17"/>
        <v>Purchased PowerOR</v>
      </c>
      <c r="D43" s="131"/>
      <c r="E43" s="131" t="s">
        <v>31</v>
      </c>
      <c r="F43" s="91">
        <f>SUMIF('Test Period - June 2015'!$E$11:$E$411,$C43,'Test Period - June 2015'!$G$11:$G$411)</f>
        <v>-10491417.869999999</v>
      </c>
      <c r="G43" s="45">
        <f>SUMIF('Test Period - June 2015'!$E$11:$E$411,$C43,'Test Period - June 2015'!$H$11:$H$411)</f>
        <v>0</v>
      </c>
      <c r="H43" s="45">
        <f>SUMIF('Test Period - June 2015'!$E$11:$E$411,$C43,'Test Period - June 2015'!$I$11:$I$411)</f>
        <v>0</v>
      </c>
      <c r="I43" s="37">
        <f>SUMIF('Test Period - June 2015'!$E$11:$E$411,$C43,'Test Period - June 2015'!$J$11:$J$411)</f>
        <v>0</v>
      </c>
      <c r="J43" s="37">
        <f>SUMIF('Test Period - June 2015'!$E$11:$E$411,$C43,'Test Period - June 2015'!$K$11:$K$411)</f>
        <v>0</v>
      </c>
      <c r="K43" s="37">
        <f>SUMIF('Test Period - June 2015'!$E$11:$E$411,$C43,'Test Period - June 2015'!$L$11:$L$411)</f>
        <v>0</v>
      </c>
      <c r="L43" s="37">
        <f>SUMIF('Test Period - June 2015'!$E$11:$E$411,$C43,'Test Period - June 2015'!$M$11:$M$411)</f>
        <v>0</v>
      </c>
      <c r="M43" s="37">
        <f>SUMIF('Test Period - June 2015'!$E$11:$E$411,$C43,'Test Period - June 2015'!$N$11:$N$411)</f>
        <v>0</v>
      </c>
      <c r="N43" s="37">
        <f>SUMIF('Test Period - June 2015'!$E$11:$E$411,$C43,'Test Period - June 2015'!$O$11:$O$411)</f>
        <v>0</v>
      </c>
      <c r="O43" s="37">
        <f>SUMIF('Test Period - June 2015'!$E$11:$E$411,$C43,'Test Period - June 2015'!$P$11:$P$411)</f>
        <v>0</v>
      </c>
      <c r="P43" s="37">
        <f>SUMIF('Test Period - June 2015'!$E$11:$E$411,$C43,'Test Period - June 2015'!$Q$11:$Q$411)</f>
        <v>0</v>
      </c>
      <c r="Q43" s="37">
        <f>SUMIF('Test Period - June 2015'!$E$11:$E$411,$C43,'Test Period - June 2015'!$R$11:$R$411)</f>
        <v>0</v>
      </c>
      <c r="R43" s="37">
        <f>SUMIF('Test Period - June 2015'!$E$11:$E$411,$C43,'Test Period - June 2015'!$S$11:$S$411)</f>
        <v>0</v>
      </c>
      <c r="S43" s="138">
        <f>SUMIF('Test Period - June 2015'!$E$11:$E$411,$C43,'Test Period - June 2015'!$T$11:$T$411)</f>
        <v>0</v>
      </c>
      <c r="T43" s="91">
        <f t="shared" si="18"/>
        <v>-10491417.869999999</v>
      </c>
      <c r="U43" s="33">
        <f>VLOOKUP(C43,'Test Period - June 2015'!$E$11:$V$411,18,FALSE)</f>
        <v>0</v>
      </c>
      <c r="V43" s="37">
        <f t="shared" si="19"/>
        <v>0</v>
      </c>
      <c r="W43" s="139">
        <f t="shared" si="20"/>
        <v>-10491417.869999999</v>
      </c>
      <c r="X43" s="101"/>
      <c r="Y43" s="28"/>
      <c r="Z43" s="28"/>
    </row>
    <row r="44" spans="3:26" ht="12.75" hidden="1" customHeight="1" outlineLevel="1">
      <c r="C44" s="12" t="str">
        <f t="shared" si="17"/>
        <v>Purchased PowerSE</v>
      </c>
      <c r="D44" s="131"/>
      <c r="E44" s="131" t="s">
        <v>14</v>
      </c>
      <c r="F44" s="91">
        <f>SUMIF('Test Period - June 2015'!$E$11:$E$411,$C44,'Test Period - June 2015'!$G$11:$G$411)</f>
        <v>0</v>
      </c>
      <c r="G44" s="45">
        <f>SUMIF('Test Period - June 2015'!$E$11:$E$411,$C44,'Test Period - June 2015'!$H$11:$H$411)</f>
        <v>0</v>
      </c>
      <c r="H44" s="45">
        <f>SUMIF('Test Period - June 2015'!$E$11:$E$411,$C44,'Test Period - June 2015'!$I$11:$I$411)</f>
        <v>0</v>
      </c>
      <c r="I44" s="37">
        <f>SUMIF('Test Period - June 2015'!$E$11:$E$411,$C44,'Test Period - June 2015'!$J$11:$J$411)</f>
        <v>0</v>
      </c>
      <c r="J44" s="37">
        <f>SUMIF('Test Period - June 2015'!$E$11:$E$411,$C44,'Test Period - June 2015'!$K$11:$K$411)</f>
        <v>0</v>
      </c>
      <c r="K44" s="37">
        <f>SUMIF('Test Period - June 2015'!$E$11:$E$411,$C44,'Test Period - June 2015'!$L$11:$L$411)</f>
        <v>0</v>
      </c>
      <c r="L44" s="37">
        <f>SUMIF('Test Period - June 2015'!$E$11:$E$411,$C44,'Test Period - June 2015'!$M$11:$M$411)</f>
        <v>0</v>
      </c>
      <c r="M44" s="37">
        <f>SUMIF('Test Period - June 2015'!$E$11:$E$411,$C44,'Test Period - June 2015'!$N$11:$N$411)</f>
        <v>0</v>
      </c>
      <c r="N44" s="37">
        <f>SUMIF('Test Period - June 2015'!$E$11:$E$411,$C44,'Test Period - June 2015'!$O$11:$O$411)</f>
        <v>0</v>
      </c>
      <c r="O44" s="37">
        <f>SUMIF('Test Period - June 2015'!$E$11:$E$411,$C44,'Test Period - June 2015'!$P$11:$P$411)</f>
        <v>0</v>
      </c>
      <c r="P44" s="37">
        <f>SUMIF('Test Period - June 2015'!$E$11:$E$411,$C44,'Test Period - June 2015'!$Q$11:$Q$411)</f>
        <v>0</v>
      </c>
      <c r="Q44" s="37">
        <f>SUMIF('Test Period - June 2015'!$E$11:$E$411,$C44,'Test Period - June 2015'!$R$11:$R$411)</f>
        <v>0</v>
      </c>
      <c r="R44" s="37">
        <f>SUMIF('Test Period - June 2015'!$E$11:$E$411,$C44,'Test Period - June 2015'!$S$11:$S$411)</f>
        <v>0</v>
      </c>
      <c r="S44" s="138">
        <f>SUMIF('Test Period - June 2015'!$E$11:$E$411,$C44,'Test Period - June 2015'!$T$11:$T$411)</f>
        <v>0</v>
      </c>
      <c r="T44" s="91">
        <f t="shared" si="18"/>
        <v>0</v>
      </c>
      <c r="U44" s="33">
        <f>VLOOKUP(C44,'Test Period - June 2015'!$E$11:$V$411,18,FALSE)</f>
        <v>0</v>
      </c>
      <c r="V44" s="37">
        <f t="shared" si="19"/>
        <v>0</v>
      </c>
      <c r="W44" s="139">
        <f t="shared" si="20"/>
        <v>0</v>
      </c>
      <c r="X44" s="101"/>
      <c r="Y44" s="28"/>
      <c r="Z44" s="28"/>
    </row>
    <row r="45" spans="3:26" ht="12.75" customHeight="1" collapsed="1">
      <c r="C45" s="12" t="str">
        <f t="shared" si="17"/>
        <v>Purchased PowerSG</v>
      </c>
      <c r="D45" s="131"/>
      <c r="E45" s="131" t="s">
        <v>15</v>
      </c>
      <c r="F45" s="91">
        <f>SUMIF('Test Period - June 2015'!$E$11:$E$411,$C45,'Test Period - June 2015'!$G$11:$G$411)</f>
        <v>0</v>
      </c>
      <c r="G45" s="45">
        <f>SUMIF('Test Period - June 2015'!$E$11:$E$411,$C45,'Test Period - June 2015'!$H$11:$H$411)</f>
        <v>0</v>
      </c>
      <c r="H45" s="45">
        <f>SUMIF('Test Period - June 2015'!$E$11:$E$411,$C45,'Test Period - June 2015'!$I$11:$I$411)</f>
        <v>0</v>
      </c>
      <c r="I45" s="37">
        <f>SUMIF('Test Period - June 2015'!$E$11:$E$411,$C45,'Test Period - June 2015'!$J$11:$J$411)</f>
        <v>0</v>
      </c>
      <c r="J45" s="37">
        <f>SUMIF('Test Period - June 2015'!$E$11:$E$411,$C45,'Test Period - June 2015'!$K$11:$K$411)</f>
        <v>0</v>
      </c>
      <c r="K45" s="37">
        <f>SUMIF('Test Period - June 2015'!$E$11:$E$411,$C45,'Test Period - June 2015'!$L$11:$L$411)</f>
        <v>0</v>
      </c>
      <c r="L45" s="37">
        <f>SUMIF('Test Period - June 2015'!$E$11:$E$411,$C45,'Test Period - June 2015'!$M$11:$M$411)</f>
        <v>0</v>
      </c>
      <c r="M45" s="37">
        <f>SUMIF('Test Period - June 2015'!$E$11:$E$411,$C45,'Test Period - June 2015'!$N$11:$N$411)</f>
        <v>0</v>
      </c>
      <c r="N45" s="37">
        <f>SUMIF('Test Period - June 2015'!$E$11:$E$411,$C45,'Test Period - June 2015'!$O$11:$O$411)</f>
        <v>0</v>
      </c>
      <c r="O45" s="37">
        <f>SUMIF('Test Period - June 2015'!$E$11:$E$411,$C45,'Test Period - June 2015'!$P$11:$P$411)</f>
        <v>0</v>
      </c>
      <c r="P45" s="37">
        <f>SUMIF('Test Period - June 2015'!$E$11:$E$411,$C45,'Test Period - June 2015'!$Q$11:$Q$411)</f>
        <v>0</v>
      </c>
      <c r="Q45" s="37">
        <f>SUMIF('Test Period - June 2015'!$E$11:$E$411,$C45,'Test Period - June 2015'!$R$11:$R$411)</f>
        <v>0</v>
      </c>
      <c r="R45" s="37">
        <f>SUMIF('Test Period - June 2015'!$E$11:$E$411,$C45,'Test Period - June 2015'!$S$11:$S$411)</f>
        <v>0</v>
      </c>
      <c r="S45" s="138">
        <f>SUMIF('Test Period - June 2015'!$E$11:$E$411,$C45,'Test Period - June 2015'!$T$11:$T$411)</f>
        <v>0</v>
      </c>
      <c r="T45" s="91">
        <f t="shared" si="18"/>
        <v>0</v>
      </c>
      <c r="U45" s="33">
        <f>VLOOKUP(C45,'Test Period - June 2015'!$E$11:$V$411,18,FALSE)</f>
        <v>0</v>
      </c>
      <c r="V45" s="37">
        <f t="shared" si="19"/>
        <v>0</v>
      </c>
      <c r="W45" s="139">
        <f t="shared" si="20"/>
        <v>0</v>
      </c>
      <c r="X45" s="101"/>
      <c r="Y45" s="28"/>
      <c r="Z45" s="28"/>
    </row>
    <row r="46" spans="3:26" ht="12.75" customHeight="1">
      <c r="C46" s="12" t="str">
        <f t="shared" si="17"/>
        <v>Purchased PowerWA</v>
      </c>
      <c r="D46" s="131"/>
      <c r="E46" s="131" t="s">
        <v>32</v>
      </c>
      <c r="F46" s="141">
        <f>SUMIF('Test Period - June 2015'!$E$11:$E$411,$C46,'Test Period - June 2015'!$G$11:$G$411)</f>
        <v>-3397909.99</v>
      </c>
      <c r="G46" s="142">
        <f>SUMIF('Test Period - June 2015'!$E$11:$E$411,$C46,'Test Period - June 2015'!$H$11:$H$411)</f>
        <v>0</v>
      </c>
      <c r="H46" s="142">
        <f>SUMIF('Test Period - June 2015'!$E$11:$E$411,$C46,'Test Period - June 2015'!$I$11:$I$411)</f>
        <v>0</v>
      </c>
      <c r="I46" s="142">
        <f>SUMIF('Test Period - June 2015'!$E$11:$E$411,$C46,'Test Period - June 2015'!$J$11:$J$411)</f>
        <v>0</v>
      </c>
      <c r="J46" s="142">
        <f>SUMIF('Test Period - June 2015'!$E$11:$E$411,$C46,'Test Period - June 2015'!$K$11:$K$411)</f>
        <v>0</v>
      </c>
      <c r="K46" s="142">
        <f>SUMIF('Test Period - June 2015'!$E$11:$E$411,$C46,'Test Period - June 2015'!$L$11:$L$411)</f>
        <v>0</v>
      </c>
      <c r="L46" s="142">
        <f>SUMIF('Test Period - June 2015'!$E$11:$E$411,$C46,'Test Period - June 2015'!$M$11:$M$411)</f>
        <v>0</v>
      </c>
      <c r="M46" s="142">
        <f>SUMIF('Test Period - June 2015'!$E$11:$E$411,$C46,'Test Period - June 2015'!$N$11:$N$411)</f>
        <v>0</v>
      </c>
      <c r="N46" s="142">
        <f>SUMIF('Test Period - June 2015'!$E$11:$E$411,$C46,'Test Period - June 2015'!$O$11:$O$411)</f>
        <v>0</v>
      </c>
      <c r="O46" s="142">
        <f>SUMIF('Test Period - June 2015'!$E$11:$E$411,$C46,'Test Period - June 2015'!$P$11:$P$411)</f>
        <v>0</v>
      </c>
      <c r="P46" s="142">
        <f>SUMIF('Test Period - June 2015'!$E$11:$E$411,$C46,'Test Period - June 2015'!$Q$11:$Q$411)</f>
        <v>0</v>
      </c>
      <c r="Q46" s="142">
        <f>SUMIF('Test Period - June 2015'!$E$11:$E$411,$C46,'Test Period - June 2015'!$R$11:$R$411)</f>
        <v>0</v>
      </c>
      <c r="R46" s="142">
        <f>SUMIF('Test Period - June 2015'!$E$11:$E$411,$C46,'Test Period - June 2015'!$S$11:$S$411)</f>
        <v>0</v>
      </c>
      <c r="S46" s="143">
        <f>SUMIF('Test Period - June 2015'!$E$11:$E$411,$C46,'Test Period - June 2015'!$T$11:$T$411)</f>
        <v>0</v>
      </c>
      <c r="T46" s="141">
        <f t="shared" si="18"/>
        <v>-3397909.99</v>
      </c>
      <c r="U46" s="144">
        <f>VLOOKUP(C46,'Test Period - June 2015'!$E$11:$V$411,18,FALSE)</f>
        <v>0</v>
      </c>
      <c r="V46" s="142">
        <f t="shared" si="19"/>
        <v>0</v>
      </c>
      <c r="W46" s="145">
        <f t="shared" si="20"/>
        <v>-3397909.99</v>
      </c>
      <c r="X46" s="140"/>
      <c r="Y46" s="28"/>
      <c r="Z46" s="28"/>
    </row>
    <row r="47" spans="3:26" ht="12.75" customHeight="1">
      <c r="D47" s="23"/>
      <c r="E47" s="23" t="s">
        <v>33</v>
      </c>
      <c r="F47" s="91">
        <f>SUBTOTAL(9,F39:F46)</f>
        <v>605135826.4799999</v>
      </c>
      <c r="G47" s="45">
        <f t="shared" ref="G47:Q47" si="21">SUBTOTAL(9,G39:G46)</f>
        <v>0</v>
      </c>
      <c r="H47" s="45">
        <f t="shared" si="21"/>
        <v>0</v>
      </c>
      <c r="I47" s="37">
        <f t="shared" si="21"/>
        <v>0</v>
      </c>
      <c r="J47" s="37">
        <f t="shared" si="21"/>
        <v>0</v>
      </c>
      <c r="K47" s="37">
        <f t="shared" si="21"/>
        <v>0</v>
      </c>
      <c r="L47" s="37">
        <f t="shared" si="21"/>
        <v>0</v>
      </c>
      <c r="M47" s="37">
        <f t="shared" si="21"/>
        <v>0</v>
      </c>
      <c r="N47" s="37">
        <f t="shared" si="21"/>
        <v>0</v>
      </c>
      <c r="O47" s="37">
        <f t="shared" si="21"/>
        <v>0</v>
      </c>
      <c r="P47" s="37">
        <f t="shared" si="21"/>
        <v>-3589148.7700000075</v>
      </c>
      <c r="Q47" s="37">
        <f t="shared" si="21"/>
        <v>0</v>
      </c>
      <c r="R47" s="37">
        <f>SUBTOTAL(9,R39:R46)</f>
        <v>0</v>
      </c>
      <c r="S47" s="138">
        <f>SUBTOTAL(9,S39:S46)</f>
        <v>0</v>
      </c>
      <c r="T47" s="91">
        <f>SUBTOTAL(9,T39:T46)</f>
        <v>601546677.70999992</v>
      </c>
      <c r="V47" s="37">
        <f>SUBTOTAL(9,V39:V46)</f>
        <v>0</v>
      </c>
      <c r="W47" s="139">
        <f t="shared" ref="W47" si="22">SUBTOTAL(9,W39:W46)</f>
        <v>601546677.70999992</v>
      </c>
      <c r="X47" s="101"/>
      <c r="Y47" s="28"/>
      <c r="Z47" s="28"/>
    </row>
    <row r="48" spans="3:26" ht="12.75" customHeight="1">
      <c r="D48" s="24"/>
      <c r="E48" s="131"/>
      <c r="F48" s="91"/>
      <c r="G48" s="45"/>
      <c r="H48" s="45"/>
      <c r="I48" s="37"/>
      <c r="J48" s="37"/>
      <c r="K48" s="37"/>
      <c r="L48" s="37"/>
      <c r="M48" s="37"/>
      <c r="N48" s="37"/>
      <c r="O48" s="37"/>
      <c r="P48" s="37"/>
      <c r="Q48" s="37"/>
      <c r="R48" s="37"/>
      <c r="S48" s="138"/>
      <c r="T48" s="91"/>
      <c r="W48" s="139"/>
      <c r="X48" s="101"/>
      <c r="Y48" s="28"/>
      <c r="Z48" s="28"/>
    </row>
    <row r="49" spans="3:26" ht="12.75" customHeight="1">
      <c r="D49" s="24"/>
      <c r="E49" s="131"/>
      <c r="F49" s="91"/>
      <c r="G49" s="45"/>
      <c r="H49" s="45"/>
      <c r="I49" s="37"/>
      <c r="J49" s="37"/>
      <c r="K49" s="37"/>
      <c r="L49" s="37"/>
      <c r="M49" s="37"/>
      <c r="N49" s="37"/>
      <c r="O49" s="37"/>
      <c r="P49" s="37"/>
      <c r="Q49" s="37"/>
      <c r="R49" s="37"/>
      <c r="S49" s="138"/>
      <c r="T49" s="91"/>
      <c r="W49" s="139"/>
      <c r="X49" s="101"/>
      <c r="Y49" s="28"/>
      <c r="Z49" s="28"/>
    </row>
    <row r="50" spans="3:26" ht="12.75" customHeight="1">
      <c r="D50" s="131" t="s">
        <v>34</v>
      </c>
      <c r="E50" s="131"/>
      <c r="F50" s="91"/>
      <c r="G50" s="45"/>
      <c r="H50" s="45"/>
      <c r="I50" s="37"/>
      <c r="J50" s="37"/>
      <c r="K50" s="37"/>
      <c r="L50" s="37"/>
      <c r="M50" s="37"/>
      <c r="N50" s="37"/>
      <c r="O50" s="37"/>
      <c r="P50" s="37"/>
      <c r="Q50" s="37"/>
      <c r="R50" s="37"/>
      <c r="S50" s="138"/>
      <c r="T50" s="91"/>
      <c r="W50" s="139"/>
      <c r="X50" s="101"/>
      <c r="Y50" s="28"/>
      <c r="Z50" s="28"/>
    </row>
    <row r="51" spans="3:26" ht="12.75" customHeight="1">
      <c r="C51" s="12" t="str">
        <f t="shared" ref="C51:C63" si="23">+$D$50&amp;E51</f>
        <v>Other OperationsID</v>
      </c>
      <c r="D51" s="131" t="s">
        <v>1</v>
      </c>
      <c r="E51" s="131" t="s">
        <v>28</v>
      </c>
      <c r="F51" s="91">
        <f>SUMIF('Test Period - June 2015'!$E$11:$E$411,$C51,'Test Period - June 2015'!$G$11:$G$411)</f>
        <v>-32973.24</v>
      </c>
      <c r="G51" s="45">
        <f>SUMIF('Test Period - June 2015'!$E$11:$E$411,$C51,'Test Period - June 2015'!$H$11:$H$411)</f>
        <v>0</v>
      </c>
      <c r="H51" s="45">
        <f>SUMIF('Test Period - June 2015'!$E$11:$E$411,$C51,'Test Period - June 2015'!$I$11:$I$411)</f>
        <v>0</v>
      </c>
      <c r="I51" s="37">
        <f>SUMIF('Test Period - June 2015'!$E$11:$E$411,$C51,'Test Period - June 2015'!$J$11:$J$411)</f>
        <v>0</v>
      </c>
      <c r="J51" s="37">
        <f>SUMIF('Test Period - June 2015'!$E$11:$E$411,$C51,'Test Period - June 2015'!$K$11:$K$411)</f>
        <v>7059593.4000000004</v>
      </c>
      <c r="K51" s="37">
        <f>SUMIF('Test Period - June 2015'!$E$11:$E$411,$C51,'Test Period - June 2015'!$L$11:$L$411)</f>
        <v>0</v>
      </c>
      <c r="L51" s="37">
        <f>SUMIF('Test Period - June 2015'!$E$11:$E$411,$C51,'Test Period - June 2015'!$M$11:$M$411)</f>
        <v>0</v>
      </c>
      <c r="M51" s="37">
        <f>SUMIF('Test Period - June 2015'!$E$11:$E$411,$C51,'Test Period - June 2015'!$N$11:$N$411)</f>
        <v>0</v>
      </c>
      <c r="N51" s="37">
        <f>SUMIF('Test Period - June 2015'!$E$11:$E$411,$C51,'Test Period - June 2015'!$O$11:$O$411)</f>
        <v>0</v>
      </c>
      <c r="O51" s="37">
        <f>SUMIF('Test Period - June 2015'!$E$11:$E$411,$C51,'Test Period - June 2015'!$P$11:$P$411)</f>
        <v>0</v>
      </c>
      <c r="P51" s="37">
        <f>SUMIF('Test Period - June 2015'!$E$11:$E$411,$C51,'Test Period - June 2015'!$Q$11:$Q$411)</f>
        <v>0</v>
      </c>
      <c r="Q51" s="37">
        <f>SUMIF('Test Period - June 2015'!$E$11:$E$411,$C51,'Test Period - June 2015'!$R$11:$R$411)</f>
        <v>0</v>
      </c>
      <c r="R51" s="37">
        <f>SUMIF('Test Period - June 2015'!$E$11:$E$411,$C51,'Test Period - June 2015'!$S$11:$S$411)</f>
        <v>0</v>
      </c>
      <c r="S51" s="138">
        <f>SUMIF('Test Period - June 2015'!$E$11:$E$411,$C51,'Test Period - June 2015'!$T$11:$T$411)</f>
        <v>0</v>
      </c>
      <c r="T51" s="91">
        <f t="shared" ref="T51:T63" si="24">SUM(F51:S51)</f>
        <v>7026620.1600000001</v>
      </c>
      <c r="U51" s="33">
        <f>VLOOKUP(C51,'Test Period - June 2015'!$E$11:$V$411,18,FALSE)</f>
        <v>5.2405761569108263E-2</v>
      </c>
      <c r="V51" s="37">
        <f>T51*U51</f>
        <v>368235.38074164937</v>
      </c>
      <c r="W51" s="138">
        <f t="shared" ref="W51:W63" si="25">T51+V51</f>
        <v>7394855.5407416495</v>
      </c>
      <c r="X51" s="37"/>
      <c r="Y51" s="28"/>
      <c r="Z51" s="28"/>
    </row>
    <row r="52" spans="3:26" ht="12.75" customHeight="1">
      <c r="C52" s="12" t="str">
        <f t="shared" si="23"/>
        <v>Other OperationsNPCSE</v>
      </c>
      <c r="D52" s="131"/>
      <c r="E52" s="131" t="s">
        <v>10</v>
      </c>
      <c r="F52" s="91">
        <f>SUMIF('Test Period - June 2015'!$E$11:$E$411,$C52,'Test Period - June 2015'!$G$11:$G$411)</f>
        <v>309594556.81</v>
      </c>
      <c r="G52" s="45">
        <f>SUMIF('Test Period - June 2015'!$E$11:$E$411,$C52,'Test Period - June 2015'!$H$11:$H$411)</f>
        <v>0</v>
      </c>
      <c r="H52" s="45">
        <f>SUMIF('Test Period - June 2015'!$E$11:$E$411,$C52,'Test Period - June 2015'!$I$11:$I$411)</f>
        <v>0</v>
      </c>
      <c r="I52" s="37">
        <f>SUMIF('Test Period - June 2015'!$E$11:$E$411,$C52,'Test Period - June 2015'!$J$11:$J$411)</f>
        <v>0</v>
      </c>
      <c r="J52" s="37">
        <f>SUMIF('Test Period - June 2015'!$E$11:$E$411,$C52,'Test Period - June 2015'!$K$11:$K$411)</f>
        <v>0</v>
      </c>
      <c r="K52" s="37">
        <f>SUMIF('Test Period - June 2015'!$E$11:$E$411,$C52,'Test Period - June 2015'!$L$11:$L$411)</f>
        <v>0</v>
      </c>
      <c r="L52" s="37">
        <f>SUMIF('Test Period - June 2015'!$E$11:$E$411,$C52,'Test Period - June 2015'!$M$11:$M$411)</f>
        <v>0</v>
      </c>
      <c r="M52" s="37">
        <f>SUMIF('Test Period - June 2015'!$E$11:$E$411,$C52,'Test Period - June 2015'!$N$11:$N$411)</f>
        <v>0</v>
      </c>
      <c r="N52" s="37">
        <f>SUMIF('Test Period - June 2015'!$E$11:$E$411,$C52,'Test Period - June 2015'!$O$11:$O$411)</f>
        <v>0</v>
      </c>
      <c r="O52" s="37">
        <f>SUMIF('Test Period - June 2015'!$E$11:$E$411,$C52,'Test Period - June 2015'!$P$11:$P$411)</f>
        <v>0</v>
      </c>
      <c r="P52" s="37">
        <f>SUMIF('Test Period - June 2015'!$E$11:$E$411,$C52,'Test Period - June 2015'!$Q$11:$Q$411)</f>
        <v>0</v>
      </c>
      <c r="Q52" s="37">
        <f>SUMIF('Test Period - June 2015'!$E$11:$E$411,$C52,'Test Period - June 2015'!$R$11:$R$411)</f>
        <v>0</v>
      </c>
      <c r="R52" s="37">
        <f>SUMIF('Test Period - June 2015'!$E$11:$E$411,$C52,'Test Period - June 2015'!$S$11:$S$411)</f>
        <v>0</v>
      </c>
      <c r="S52" s="138">
        <f>SUMIF('Test Period - June 2015'!$E$11:$E$411,$C52,'Test Period - June 2015'!$T$11:$T$411)</f>
        <v>0</v>
      </c>
      <c r="T52" s="91">
        <f t="shared" si="24"/>
        <v>309594556.81</v>
      </c>
      <c r="U52" s="33">
        <f>VLOOKUP(C52,'Test Period - June 2015'!$E$11:$V$411,18,FALSE)</f>
        <v>0</v>
      </c>
      <c r="V52" s="37">
        <f>T52*U52</f>
        <v>0</v>
      </c>
      <c r="W52" s="138">
        <f t="shared" si="25"/>
        <v>309594556.81</v>
      </c>
      <c r="X52" s="37"/>
      <c r="Y52" s="28"/>
      <c r="Z52" s="28"/>
    </row>
    <row r="53" spans="3:26" ht="12.75" hidden="1" customHeight="1" outlineLevel="1">
      <c r="C53" s="12" t="str">
        <f t="shared" si="23"/>
        <v>Other OperationsNPCSG</v>
      </c>
      <c r="D53" s="131"/>
      <c r="E53" s="131" t="s">
        <v>29</v>
      </c>
      <c r="F53" s="91">
        <f>SUMIF('Test Period - June 2015'!$E$11:$E$411,$C53,'Test Period - June 2015'!$G$11:$G$411)</f>
        <v>0</v>
      </c>
      <c r="G53" s="45">
        <f>SUMIF('Test Period - June 2015'!$E$11:$E$411,$C53,'Test Period - June 2015'!$H$11:$H$411)</f>
        <v>0</v>
      </c>
      <c r="H53" s="45">
        <f>SUMIF('Test Period - June 2015'!$E$11:$E$411,$C53,'Test Period - June 2015'!$I$11:$I$411)</f>
        <v>0</v>
      </c>
      <c r="I53" s="37">
        <f>SUMIF('Test Period - June 2015'!$E$11:$E$411,$C53,'Test Period - June 2015'!$J$11:$J$411)</f>
        <v>0</v>
      </c>
      <c r="J53" s="37">
        <f>SUMIF('Test Period - June 2015'!$E$11:$E$411,$C53,'Test Period - June 2015'!$K$11:$K$411)</f>
        <v>0</v>
      </c>
      <c r="K53" s="37">
        <f>SUMIF('Test Period - June 2015'!$E$11:$E$411,$C53,'Test Period - June 2015'!$L$11:$L$411)</f>
        <v>0</v>
      </c>
      <c r="L53" s="37">
        <f>SUMIF('Test Period - June 2015'!$E$11:$E$411,$C53,'Test Period - June 2015'!$M$11:$M$411)</f>
        <v>0</v>
      </c>
      <c r="M53" s="37">
        <f>SUMIF('Test Period - June 2015'!$E$11:$E$411,$C53,'Test Period - June 2015'!$N$11:$N$411)</f>
        <v>0</v>
      </c>
      <c r="N53" s="37">
        <f>SUMIF('Test Period - June 2015'!$E$11:$E$411,$C53,'Test Period - June 2015'!$O$11:$O$411)</f>
        <v>0</v>
      </c>
      <c r="O53" s="37">
        <f>SUMIF('Test Period - June 2015'!$E$11:$E$411,$C53,'Test Period - June 2015'!$P$11:$P$411)</f>
        <v>0</v>
      </c>
      <c r="P53" s="37">
        <f>SUMIF('Test Period - June 2015'!$E$11:$E$411,$C53,'Test Period - June 2015'!$Q$11:$Q$411)</f>
        <v>0</v>
      </c>
      <c r="Q53" s="37">
        <f>SUMIF('Test Period - June 2015'!$E$11:$E$411,$C53,'Test Period - June 2015'!$R$11:$R$411)</f>
        <v>0</v>
      </c>
      <c r="R53" s="37">
        <f>SUMIF('Test Period - June 2015'!$E$11:$E$411,$C53,'Test Period - June 2015'!$S$11:$S$411)</f>
        <v>0</v>
      </c>
      <c r="S53" s="138">
        <f>SUMIF('Test Period - June 2015'!$E$11:$E$411,$C53,'Test Period - June 2015'!$T$11:$T$411)</f>
        <v>0</v>
      </c>
      <c r="T53" s="91">
        <f t="shared" si="24"/>
        <v>0</v>
      </c>
      <c r="W53" s="138"/>
      <c r="X53" s="37"/>
      <c r="Y53" s="28"/>
      <c r="Z53" s="28"/>
    </row>
    <row r="54" spans="3:26" ht="12.75" customHeight="1" collapsed="1">
      <c r="C54" s="12" t="str">
        <f t="shared" si="23"/>
        <v>Other OperationsNPCSSECT</v>
      </c>
      <c r="D54" s="131"/>
      <c r="E54" s="131" t="s">
        <v>35</v>
      </c>
      <c r="F54" s="91">
        <f>SUMIF('Test Period - June 2015'!$E$11:$E$411,$C54,'Test Period - June 2015'!$G$11:$G$411)</f>
        <v>9903584.8699999992</v>
      </c>
      <c r="G54" s="45">
        <f>SUMIF('Test Period - June 2015'!$E$11:$E$411,$C54,'Test Period - June 2015'!$H$11:$H$411)</f>
        <v>0</v>
      </c>
      <c r="H54" s="45">
        <f>SUMIF('Test Period - June 2015'!$E$11:$E$411,$C54,'Test Period - June 2015'!$I$11:$I$411)</f>
        <v>0</v>
      </c>
      <c r="I54" s="37">
        <f>SUMIF('Test Period - June 2015'!$E$11:$E$411,$C54,'Test Period - June 2015'!$J$11:$J$411)</f>
        <v>0</v>
      </c>
      <c r="J54" s="37">
        <f>SUMIF('Test Period - June 2015'!$E$11:$E$411,$C54,'Test Period - June 2015'!$K$11:$K$411)</f>
        <v>0</v>
      </c>
      <c r="K54" s="37">
        <f>SUMIF('Test Period - June 2015'!$E$11:$E$411,$C54,'Test Period - June 2015'!$L$11:$L$411)</f>
        <v>0</v>
      </c>
      <c r="L54" s="37">
        <f>SUMIF('Test Period - June 2015'!$E$11:$E$411,$C54,'Test Period - June 2015'!$M$11:$M$411)</f>
        <v>0</v>
      </c>
      <c r="M54" s="37">
        <f>SUMIF('Test Period - June 2015'!$E$11:$E$411,$C54,'Test Period - June 2015'!$N$11:$N$411)</f>
        <v>0</v>
      </c>
      <c r="N54" s="37">
        <f>SUMIF('Test Period - June 2015'!$E$11:$E$411,$C54,'Test Period - June 2015'!$O$11:$O$411)</f>
        <v>0</v>
      </c>
      <c r="O54" s="37">
        <f>SUMIF('Test Period - June 2015'!$E$11:$E$411,$C54,'Test Period - June 2015'!$P$11:$P$411)</f>
        <v>0</v>
      </c>
      <c r="P54" s="37">
        <f>SUMIF('Test Period - June 2015'!$E$11:$E$411,$C54,'Test Period - June 2015'!$Q$11:$Q$411)</f>
        <v>0</v>
      </c>
      <c r="Q54" s="37">
        <f>SUMIF('Test Period - June 2015'!$E$11:$E$411,$C54,'Test Period - June 2015'!$R$11:$R$411)</f>
        <v>0</v>
      </c>
      <c r="R54" s="37">
        <f>SUMIF('Test Period - June 2015'!$E$11:$E$411,$C54,'Test Period - June 2015'!$S$11:$S$411)</f>
        <v>0</v>
      </c>
      <c r="S54" s="138">
        <f>SUMIF('Test Period - June 2015'!$E$11:$E$411,$C54,'Test Period - June 2015'!$T$11:$T$411)</f>
        <v>0</v>
      </c>
      <c r="T54" s="91">
        <f t="shared" si="24"/>
        <v>9903584.8699999992</v>
      </c>
      <c r="U54" s="33">
        <f>VLOOKUP(C54,'Test Period - June 2015'!$E$11:$V$411,18,FALSE)</f>
        <v>0</v>
      </c>
      <c r="V54" s="37">
        <f>T54*U54</f>
        <v>0</v>
      </c>
      <c r="W54" s="138">
        <f t="shared" si="25"/>
        <v>9903584.8699999992</v>
      </c>
      <c r="X54" s="37"/>
      <c r="Y54" s="28"/>
      <c r="Z54" s="28"/>
    </row>
    <row r="55" spans="3:26" ht="12.75" hidden="1" customHeight="1" outlineLevel="1">
      <c r="C55" s="12" t="str">
        <f t="shared" si="23"/>
        <v>Other OperationsNPCSSGC</v>
      </c>
      <c r="D55" s="131"/>
      <c r="E55" s="131" t="s">
        <v>30</v>
      </c>
      <c r="F55" s="91">
        <f>SUMIF('Test Period - June 2015'!$E$11:$E$411,$C55,'Test Period - June 2015'!$G$11:$G$411)</f>
        <v>0</v>
      </c>
      <c r="G55" s="45">
        <f>SUMIF('Test Period - June 2015'!$E$11:$E$411,$C55,'Test Period - June 2015'!$H$11:$H$411)</f>
        <v>0</v>
      </c>
      <c r="H55" s="45">
        <f>SUMIF('Test Period - June 2015'!$E$11:$E$411,$C55,'Test Period - June 2015'!$I$11:$I$411)</f>
        <v>0</v>
      </c>
      <c r="I55" s="37">
        <f>SUMIF('Test Period - June 2015'!$E$11:$E$411,$C55,'Test Period - June 2015'!$J$11:$J$411)</f>
        <v>0</v>
      </c>
      <c r="J55" s="37">
        <f>SUMIF('Test Period - June 2015'!$E$11:$E$411,$C55,'Test Period - June 2015'!$K$11:$K$411)</f>
        <v>0</v>
      </c>
      <c r="K55" s="37">
        <f>SUMIF('Test Period - June 2015'!$E$11:$E$411,$C55,'Test Period - June 2015'!$L$11:$L$411)</f>
        <v>0</v>
      </c>
      <c r="L55" s="37">
        <f>SUMIF('Test Period - June 2015'!$E$11:$E$411,$C55,'Test Period - June 2015'!$M$11:$M$411)</f>
        <v>0</v>
      </c>
      <c r="M55" s="37">
        <f>SUMIF('Test Period - June 2015'!$E$11:$E$411,$C55,'Test Period - June 2015'!$N$11:$N$411)</f>
        <v>0</v>
      </c>
      <c r="N55" s="37">
        <f>SUMIF('Test Period - June 2015'!$E$11:$E$411,$C55,'Test Period - June 2015'!$O$11:$O$411)</f>
        <v>0</v>
      </c>
      <c r="O55" s="37">
        <f>SUMIF('Test Period - June 2015'!$E$11:$E$411,$C55,'Test Period - June 2015'!$P$11:$P$411)</f>
        <v>0</v>
      </c>
      <c r="P55" s="37">
        <f>SUMIF('Test Period - June 2015'!$E$11:$E$411,$C55,'Test Period - June 2015'!$Q$11:$Q$411)</f>
        <v>0</v>
      </c>
      <c r="Q55" s="37">
        <f>SUMIF('Test Period - June 2015'!$E$11:$E$411,$C55,'Test Period - June 2015'!$R$11:$R$411)</f>
        <v>0</v>
      </c>
      <c r="R55" s="37">
        <f>SUMIF('Test Period - June 2015'!$E$11:$E$411,$C55,'Test Period - June 2015'!$S$11:$S$411)</f>
        <v>0</v>
      </c>
      <c r="S55" s="138">
        <f>SUMIF('Test Period - June 2015'!$E$11:$E$411,$C55,'Test Period - June 2015'!$T$11:$T$411)</f>
        <v>0</v>
      </c>
      <c r="T55" s="91">
        <f t="shared" si="24"/>
        <v>0</v>
      </c>
      <c r="W55" s="138"/>
      <c r="X55" s="37"/>
      <c r="Y55" s="28"/>
      <c r="Z55" s="28"/>
    </row>
    <row r="56" spans="3:26" ht="12.75" customHeight="1" collapsed="1">
      <c r="C56" s="12" t="str">
        <f t="shared" si="23"/>
        <v>Other OperationsOR</v>
      </c>
      <c r="D56" s="131"/>
      <c r="E56" s="131" t="s">
        <v>31</v>
      </c>
      <c r="F56" s="91">
        <f>SUMIF('Test Period - June 2015'!$E$11:$E$411,$C56,'Test Period - June 2015'!$G$11:$G$411)</f>
        <v>290974.09000000003</v>
      </c>
      <c r="G56" s="45">
        <f>SUMIF('Test Period - June 2015'!$E$11:$E$411,$C56,'Test Period - June 2015'!$H$11:$H$411)</f>
        <v>0</v>
      </c>
      <c r="H56" s="45">
        <f>SUMIF('Test Period - June 2015'!$E$11:$E$411,$C56,'Test Period - June 2015'!$I$11:$I$411)</f>
        <v>0</v>
      </c>
      <c r="I56" s="37">
        <f>SUMIF('Test Period - June 2015'!$E$11:$E$411,$C56,'Test Period - June 2015'!$J$11:$J$411)</f>
        <v>-3516.1450169182012</v>
      </c>
      <c r="J56" s="37">
        <f>SUMIF('Test Period - June 2015'!$E$11:$E$411,$C56,'Test Period - June 2015'!$K$11:$K$411)</f>
        <v>0</v>
      </c>
      <c r="K56" s="37">
        <f>SUMIF('Test Period - June 2015'!$E$11:$E$411,$C56,'Test Period - June 2015'!$L$11:$L$411)</f>
        <v>0</v>
      </c>
      <c r="L56" s="37">
        <f>SUMIF('Test Period - June 2015'!$E$11:$E$411,$C56,'Test Period - June 2015'!$M$11:$M$411)</f>
        <v>0</v>
      </c>
      <c r="M56" s="37">
        <f>SUMIF('Test Period - June 2015'!$E$11:$E$411,$C56,'Test Period - June 2015'!$N$11:$N$411)</f>
        <v>0</v>
      </c>
      <c r="N56" s="37">
        <f>SUMIF('Test Period - June 2015'!$E$11:$E$411,$C56,'Test Period - June 2015'!$O$11:$O$411)</f>
        <v>0</v>
      </c>
      <c r="O56" s="37">
        <f>SUMIF('Test Period - June 2015'!$E$11:$E$411,$C56,'Test Period - June 2015'!$P$11:$P$411)</f>
        <v>0</v>
      </c>
      <c r="P56" s="37">
        <f>SUMIF('Test Period - June 2015'!$E$11:$E$411,$C56,'Test Period - June 2015'!$Q$11:$Q$411)</f>
        <v>0</v>
      </c>
      <c r="Q56" s="37">
        <f>SUMIF('Test Period - June 2015'!$E$11:$E$411,$C56,'Test Period - June 2015'!$R$11:$R$411)</f>
        <v>0</v>
      </c>
      <c r="R56" s="37">
        <f>SUMIF('Test Period - June 2015'!$E$11:$E$411,$C56,'Test Period - June 2015'!$S$11:$S$411)</f>
        <v>0</v>
      </c>
      <c r="S56" s="138">
        <f>SUMIF('Test Period - June 2015'!$E$11:$E$411,$C56,'Test Period - June 2015'!$T$11:$T$411)</f>
        <v>0</v>
      </c>
      <c r="T56" s="91">
        <f t="shared" si="24"/>
        <v>287457.94498308183</v>
      </c>
      <c r="U56" s="33">
        <f>VLOOKUP(C56,'Test Period - June 2015'!$E$11:$V$411,18,FALSE)</f>
        <v>5.2405761569108263E-2</v>
      </c>
      <c r="V56" s="37">
        <f>T56*U56</f>
        <v>15064.452525929228</v>
      </c>
      <c r="W56" s="138">
        <f t="shared" si="25"/>
        <v>302522.39750901109</v>
      </c>
      <c r="X56" s="37"/>
      <c r="Y56" s="28"/>
      <c r="Z56" s="28"/>
    </row>
    <row r="57" spans="3:26" ht="12.75" hidden="1" customHeight="1" outlineLevel="1">
      <c r="C57" s="12" t="str">
        <f t="shared" si="23"/>
        <v>Other OperationsSE</v>
      </c>
      <c r="D57" s="131"/>
      <c r="E57" s="131" t="s">
        <v>14</v>
      </c>
      <c r="F57" s="91">
        <f>SUMIF('Test Period - June 2015'!$E$11:$E$411,$C57,'Test Period - June 2015'!$G$11:$G$411)</f>
        <v>-4294012.12</v>
      </c>
      <c r="G57" s="45">
        <f>SUMIF('Test Period - June 2015'!$E$11:$E$411,$C57,'Test Period - June 2015'!$H$11:$H$411)</f>
        <v>0</v>
      </c>
      <c r="H57" s="45">
        <f>SUMIF('Test Period - June 2015'!$E$11:$E$411,$C57,'Test Period - June 2015'!$I$11:$I$411)</f>
        <v>0</v>
      </c>
      <c r="I57" s="37">
        <f>SUMIF('Test Period - June 2015'!$E$11:$E$411,$C57,'Test Period - June 2015'!$J$11:$J$411)</f>
        <v>0</v>
      </c>
      <c r="J57" s="37">
        <f>SUMIF('Test Period - June 2015'!$E$11:$E$411,$C57,'Test Period - June 2015'!$K$11:$K$411)</f>
        <v>0</v>
      </c>
      <c r="K57" s="37">
        <f>SUMIF('Test Period - June 2015'!$E$11:$E$411,$C57,'Test Period - June 2015'!$L$11:$L$411)</f>
        <v>4302803</v>
      </c>
      <c r="L57" s="37">
        <f>SUMIF('Test Period - June 2015'!$E$11:$E$411,$C57,'Test Period - June 2015'!$M$11:$M$411)</f>
        <v>0</v>
      </c>
      <c r="M57" s="37">
        <f>SUMIF('Test Period - June 2015'!$E$11:$E$411,$C57,'Test Period - June 2015'!$N$11:$N$411)</f>
        <v>0</v>
      </c>
      <c r="N57" s="37">
        <f>SUMIF('Test Period - June 2015'!$E$11:$E$411,$C57,'Test Period - June 2015'!$O$11:$O$411)</f>
        <v>0</v>
      </c>
      <c r="O57" s="37">
        <f>SUMIF('Test Period - June 2015'!$E$11:$E$411,$C57,'Test Period - June 2015'!$P$11:$P$411)</f>
        <v>0</v>
      </c>
      <c r="P57" s="37">
        <f>SUMIF('Test Period - June 2015'!$E$11:$E$411,$C57,'Test Period - June 2015'!$Q$11:$Q$411)</f>
        <v>0</v>
      </c>
      <c r="Q57" s="37">
        <f>SUMIF('Test Period - June 2015'!$E$11:$E$411,$C57,'Test Period - June 2015'!$R$11:$R$411)</f>
        <v>0</v>
      </c>
      <c r="R57" s="37">
        <f>SUMIF('Test Period - June 2015'!$E$11:$E$411,$C57,'Test Period - June 2015'!$S$11:$S$411)</f>
        <v>0</v>
      </c>
      <c r="S57" s="138">
        <f>SUMIF('Test Period - June 2015'!$E$11:$E$411,$C57,'Test Period - June 2015'!$T$11:$T$411)</f>
        <v>0</v>
      </c>
      <c r="T57" s="91">
        <f t="shared" si="24"/>
        <v>8790.8799999998882</v>
      </c>
      <c r="U57" s="33">
        <f>VLOOKUP(C57,'Test Period - June 2015'!$E$11:$V$411,18,FALSE)</f>
        <v>5.2405761569108263E-2</v>
      </c>
      <c r="V57" s="37">
        <f t="shared" ref="V57:V61" si="26">T57*U57</f>
        <v>460.69276126263657</v>
      </c>
      <c r="W57" s="138">
        <f t="shared" si="25"/>
        <v>9251.5727612625251</v>
      </c>
      <c r="X57" s="37"/>
      <c r="Y57" s="28"/>
      <c r="Z57" s="28"/>
    </row>
    <row r="58" spans="3:26" ht="12.75" customHeight="1" collapsed="1">
      <c r="C58" s="12" t="str">
        <f t="shared" si="23"/>
        <v>Other OperationsSG</v>
      </c>
      <c r="D58" s="131"/>
      <c r="E58" s="131" t="s">
        <v>15</v>
      </c>
      <c r="F58" s="91">
        <f>SUMIF('Test Period - June 2015'!$E$11:$E$411,$C58,'Test Period - June 2015'!$G$11:$G$411)</f>
        <v>83493603.689999998</v>
      </c>
      <c r="G58" s="45">
        <f>SUMIF('Test Period - June 2015'!$E$11:$E$411,$C58,'Test Period - June 2015'!$H$11:$H$411)</f>
        <v>0</v>
      </c>
      <c r="H58" s="45">
        <f>SUMIF('Test Period - June 2015'!$E$11:$E$411,$C58,'Test Period - June 2015'!$I$11:$I$411)</f>
        <v>-7223</v>
      </c>
      <c r="I58" s="37">
        <f>SUMIF('Test Period - June 2015'!$E$11:$E$411,$C58,'Test Period - June 2015'!$J$11:$J$411)</f>
        <v>-45112913.814448163</v>
      </c>
      <c r="J58" s="37">
        <f>SUMIF('Test Period - June 2015'!$E$11:$E$411,$C58,'Test Period - June 2015'!$K$11:$K$411)</f>
        <v>-7059593.4000000004</v>
      </c>
      <c r="K58" s="37">
        <f>SUMIF('Test Period - June 2015'!$E$11:$E$411,$C58,'Test Period - June 2015'!$L$11:$L$411)</f>
        <v>0</v>
      </c>
      <c r="L58" s="37">
        <f>SUMIF('Test Period - June 2015'!$E$11:$E$411,$C58,'Test Period - June 2015'!$M$11:$M$411)</f>
        <v>0</v>
      </c>
      <c r="M58" s="37">
        <f>SUMIF('Test Period - June 2015'!$E$11:$E$411,$C58,'Test Period - June 2015'!$N$11:$N$411)</f>
        <v>0</v>
      </c>
      <c r="N58" s="37">
        <f>SUMIF('Test Period - June 2015'!$E$11:$E$411,$C58,'Test Period - June 2015'!$O$11:$O$411)</f>
        <v>0</v>
      </c>
      <c r="O58" s="37">
        <f>SUMIF('Test Period - June 2015'!$E$11:$E$411,$C58,'Test Period - June 2015'!$P$11:$P$411)</f>
        <v>-72129.149999999994</v>
      </c>
      <c r="P58" s="37">
        <f>SUMIF('Test Period - June 2015'!$E$11:$E$411,$C58,'Test Period - June 2015'!$Q$11:$Q$411)</f>
        <v>0</v>
      </c>
      <c r="Q58" s="37">
        <f>SUMIF('Test Period - June 2015'!$E$11:$E$411,$C58,'Test Period - June 2015'!$R$11:$R$411)</f>
        <v>0</v>
      </c>
      <c r="R58" s="37">
        <f>SUMIF('Test Period - June 2015'!$E$11:$E$411,$C58,'Test Period - June 2015'!$S$11:$S$411)</f>
        <v>0</v>
      </c>
      <c r="S58" s="138">
        <f>SUMIF('Test Period - June 2015'!$E$11:$E$411,$C58,'Test Period - June 2015'!$T$11:$T$411)</f>
        <v>0</v>
      </c>
      <c r="T58" s="91">
        <f t="shared" si="24"/>
        <v>31241744.325551838</v>
      </c>
      <c r="U58" s="33">
        <f>VLOOKUP(C58,'Test Period - June 2015'!$E$11:$V$411,18,FALSE)</f>
        <v>5.2405761569108263E-2</v>
      </c>
      <c r="V58" s="37">
        <f>T58*U58</f>
        <v>1637247.4041279107</v>
      </c>
      <c r="W58" s="138">
        <f t="shared" si="25"/>
        <v>32878991.729679748</v>
      </c>
      <c r="X58" s="37"/>
      <c r="Y58" s="28"/>
      <c r="Z58" s="28"/>
    </row>
    <row r="59" spans="3:26" ht="12.75" customHeight="1">
      <c r="C59" s="12" t="str">
        <f t="shared" si="23"/>
        <v>Other OperationsSG-W</v>
      </c>
      <c r="D59" s="131"/>
      <c r="E59" s="131" t="s">
        <v>36</v>
      </c>
      <c r="F59" s="91">
        <f>SUMIF('Test Period - June 2015'!$E$11:$E$411,$C59,'Test Period - June 2015'!$G$11:$G$411)</f>
        <v>9400554.5399999991</v>
      </c>
      <c r="G59" s="45">
        <f>SUMIF('Test Period - June 2015'!$E$11:$E$411,$C59,'Test Period - June 2015'!$H$11:$H$411)</f>
        <v>0</v>
      </c>
      <c r="H59" s="45">
        <f>SUMIF('Test Period - June 2015'!$E$11:$E$411,$C59,'Test Period - June 2015'!$I$11:$I$411)</f>
        <v>0</v>
      </c>
      <c r="I59" s="37">
        <f>SUMIF('Test Period - June 2015'!$E$11:$E$411,$C59,'Test Period - June 2015'!$J$11:$J$411)</f>
        <v>0</v>
      </c>
      <c r="J59" s="37">
        <f>SUMIF('Test Period - June 2015'!$E$11:$E$411,$C59,'Test Period - June 2015'!$K$11:$K$411)</f>
        <v>0</v>
      </c>
      <c r="K59" s="37">
        <f>SUMIF('Test Period - June 2015'!$E$11:$E$411,$C59,'Test Period - June 2015'!$L$11:$L$411)</f>
        <v>0</v>
      </c>
      <c r="L59" s="37">
        <f>SUMIF('Test Period - June 2015'!$E$11:$E$411,$C59,'Test Period - June 2015'!$M$11:$M$411)</f>
        <v>0</v>
      </c>
      <c r="M59" s="37">
        <f>SUMIF('Test Period - June 2015'!$E$11:$E$411,$C59,'Test Period - June 2015'!$N$11:$N$411)</f>
        <v>0</v>
      </c>
      <c r="N59" s="37">
        <f>SUMIF('Test Period - June 2015'!$E$11:$E$411,$C59,'Test Period - June 2015'!$O$11:$O$411)</f>
        <v>0</v>
      </c>
      <c r="O59" s="37">
        <f>SUMIF('Test Period - June 2015'!$E$11:$E$411,$C59,'Test Period - June 2015'!$P$11:$P$411)</f>
        <v>0</v>
      </c>
      <c r="P59" s="37">
        <f>SUMIF('Test Period - June 2015'!$E$11:$E$411,$C59,'Test Period - June 2015'!$Q$11:$Q$411)</f>
        <v>0</v>
      </c>
      <c r="Q59" s="37">
        <f>SUMIF('Test Period - June 2015'!$E$11:$E$411,$C59,'Test Period - June 2015'!$R$11:$R$411)</f>
        <v>0</v>
      </c>
      <c r="R59" s="37">
        <f>SUMIF('Test Period - June 2015'!$E$11:$E$411,$C59,'Test Period - June 2015'!$S$11:$S$411)</f>
        <v>0</v>
      </c>
      <c r="S59" s="138">
        <f>SUMIF('Test Period - June 2015'!$E$11:$E$411,$C59,'Test Period - June 2015'!$T$11:$T$411)</f>
        <v>0</v>
      </c>
      <c r="T59" s="91">
        <f t="shared" si="24"/>
        <v>9400554.5399999991</v>
      </c>
      <c r="U59" s="33">
        <f>VLOOKUP(C59,'Test Period - June 2015'!$E$11:$V$411,18,FALSE)</f>
        <v>5.2405761569108263E-2</v>
      </c>
      <c r="V59" s="37">
        <f>T59*U59</f>
        <v>492643.21984063816</v>
      </c>
      <c r="W59" s="138">
        <f t="shared" si="25"/>
        <v>9893197.7598406374</v>
      </c>
      <c r="X59" s="37"/>
      <c r="Y59" s="28"/>
      <c r="Z59" s="28"/>
    </row>
    <row r="60" spans="3:26" ht="12.75" customHeight="1">
      <c r="C60" s="12" t="str">
        <f t="shared" si="23"/>
        <v>Other OperationsSGCT</v>
      </c>
      <c r="D60" s="131"/>
      <c r="E60" s="131" t="s">
        <v>37</v>
      </c>
      <c r="F60" s="91">
        <f>SUMIF('Test Period - June 2015'!$E$11:$E$411,$C60,'Test Period - June 2015'!$G$11:$G$411)</f>
        <v>1122425.04</v>
      </c>
      <c r="G60" s="45">
        <f>SUMIF('Test Period - June 2015'!$E$11:$E$411,$C60,'Test Period - June 2015'!$H$11:$H$411)</f>
        <v>0</v>
      </c>
      <c r="H60" s="45">
        <f>SUMIF('Test Period - June 2015'!$E$11:$E$411,$C60,'Test Period - June 2015'!$I$11:$I$411)</f>
        <v>0</v>
      </c>
      <c r="I60" s="37">
        <f>SUMIF('Test Period - June 2015'!$E$11:$E$411,$C60,'Test Period - June 2015'!$J$11:$J$411)</f>
        <v>0</v>
      </c>
      <c r="J60" s="37">
        <f>SUMIF('Test Period - June 2015'!$E$11:$E$411,$C60,'Test Period - June 2015'!$K$11:$K$411)</f>
        <v>0</v>
      </c>
      <c r="K60" s="37">
        <f>SUMIF('Test Period - June 2015'!$E$11:$E$411,$C60,'Test Period - June 2015'!$L$11:$L$411)</f>
        <v>0</v>
      </c>
      <c r="L60" s="37">
        <f>SUMIF('Test Period - June 2015'!$E$11:$E$411,$C60,'Test Period - June 2015'!$M$11:$M$411)</f>
        <v>0</v>
      </c>
      <c r="M60" s="37">
        <f>SUMIF('Test Period - June 2015'!$E$11:$E$411,$C60,'Test Period - June 2015'!$N$11:$N$411)</f>
        <v>0</v>
      </c>
      <c r="N60" s="37">
        <f>SUMIF('Test Period - June 2015'!$E$11:$E$411,$C60,'Test Period - June 2015'!$O$11:$O$411)</f>
        <v>0</v>
      </c>
      <c r="O60" s="37">
        <f>SUMIF('Test Period - June 2015'!$E$11:$E$411,$C60,'Test Period - June 2015'!$P$11:$P$411)</f>
        <v>0</v>
      </c>
      <c r="P60" s="37">
        <f>SUMIF('Test Period - June 2015'!$E$11:$E$411,$C60,'Test Period - June 2015'!$Q$11:$Q$411)</f>
        <v>0</v>
      </c>
      <c r="Q60" s="37">
        <f>SUMIF('Test Period - June 2015'!$E$11:$E$411,$C60,'Test Period - June 2015'!$R$11:$R$411)</f>
        <v>0</v>
      </c>
      <c r="R60" s="37">
        <f>SUMIF('Test Period - June 2015'!$E$11:$E$411,$C60,'Test Period - June 2015'!$S$11:$S$411)</f>
        <v>0</v>
      </c>
      <c r="S60" s="138">
        <f>SUMIF('Test Period - June 2015'!$E$11:$E$411,$C60,'Test Period - June 2015'!$T$11:$T$411)</f>
        <v>0</v>
      </c>
      <c r="T60" s="91">
        <f t="shared" si="24"/>
        <v>1122425.04</v>
      </c>
      <c r="U60" s="33">
        <f>VLOOKUP(C60,'Test Period - June 2015'!$E$11:$V$411,18,FALSE)</f>
        <v>5.2405761569108263E-2</v>
      </c>
      <c r="V60" s="37">
        <f>T60*U60</f>
        <v>58821.539025436803</v>
      </c>
      <c r="W60" s="138">
        <f t="shared" si="25"/>
        <v>1181246.5790254369</v>
      </c>
      <c r="X60" s="37"/>
      <c r="Y60" s="28"/>
      <c r="Z60" s="28"/>
    </row>
    <row r="61" spans="3:26" ht="12.75" hidden="1" customHeight="1" outlineLevel="1">
      <c r="C61" s="12" t="str">
        <f t="shared" si="23"/>
        <v>Other OperationsSSECT</v>
      </c>
      <c r="D61" s="131"/>
      <c r="E61" s="131" t="s">
        <v>38</v>
      </c>
      <c r="F61" s="91">
        <f>SUMIF('Test Period - June 2015'!$E$11:$E$411,$C61,'Test Period - June 2015'!$G$11:$G$411)</f>
        <v>0</v>
      </c>
      <c r="G61" s="45">
        <f>SUMIF('Test Period - June 2015'!$E$11:$E$411,$C61,'Test Period - June 2015'!$H$11:$H$411)</f>
        <v>0</v>
      </c>
      <c r="H61" s="45">
        <f>SUMIF('Test Period - June 2015'!$E$11:$E$411,$C61,'Test Period - June 2015'!$I$11:$I$411)</f>
        <v>0</v>
      </c>
      <c r="I61" s="37">
        <f>SUMIF('Test Period - June 2015'!$E$11:$E$411,$C61,'Test Period - June 2015'!$J$11:$J$411)</f>
        <v>0</v>
      </c>
      <c r="J61" s="37">
        <f>SUMIF('Test Period - June 2015'!$E$11:$E$411,$C61,'Test Period - June 2015'!$K$11:$K$411)</f>
        <v>0</v>
      </c>
      <c r="K61" s="37">
        <f>SUMIF('Test Period - June 2015'!$E$11:$E$411,$C61,'Test Period - June 2015'!$L$11:$L$411)</f>
        <v>0</v>
      </c>
      <c r="L61" s="37">
        <f>SUMIF('Test Period - June 2015'!$E$11:$E$411,$C61,'Test Period - June 2015'!$M$11:$M$411)</f>
        <v>0</v>
      </c>
      <c r="M61" s="37">
        <f>SUMIF('Test Period - June 2015'!$E$11:$E$411,$C61,'Test Period - June 2015'!$N$11:$N$411)</f>
        <v>0</v>
      </c>
      <c r="N61" s="37">
        <f>SUMIF('Test Period - June 2015'!$E$11:$E$411,$C61,'Test Period - June 2015'!$O$11:$O$411)</f>
        <v>0</v>
      </c>
      <c r="O61" s="37">
        <f>SUMIF('Test Period - June 2015'!$E$11:$E$411,$C61,'Test Period - June 2015'!$P$11:$P$411)</f>
        <v>0</v>
      </c>
      <c r="P61" s="37">
        <f>SUMIF('Test Period - June 2015'!$E$11:$E$411,$C61,'Test Period - June 2015'!$Q$11:$Q$411)</f>
        <v>0</v>
      </c>
      <c r="Q61" s="37">
        <f>SUMIF('Test Period - June 2015'!$E$11:$E$411,$C61,'Test Period - June 2015'!$R$11:$R$411)</f>
        <v>0</v>
      </c>
      <c r="R61" s="37">
        <f>SUMIF('Test Period - June 2015'!$E$11:$E$411,$C61,'Test Period - June 2015'!$S$11:$S$411)</f>
        <v>0</v>
      </c>
      <c r="S61" s="138">
        <f>SUMIF('Test Period - June 2015'!$E$11:$E$411,$C61,'Test Period - June 2015'!$T$11:$T$411)</f>
        <v>0</v>
      </c>
      <c r="T61" s="91">
        <f t="shared" si="24"/>
        <v>0</v>
      </c>
      <c r="U61" s="33">
        <f>VLOOKUP(C61,'Test Period - June 2015'!$E$11:$V$411,18,FALSE)</f>
        <v>5.2405761569108263E-2</v>
      </c>
      <c r="V61" s="37">
        <f t="shared" si="26"/>
        <v>0</v>
      </c>
      <c r="W61" s="138">
        <f t="shared" si="25"/>
        <v>0</v>
      </c>
      <c r="X61" s="37"/>
      <c r="Y61" s="28"/>
      <c r="Z61" s="28"/>
    </row>
    <row r="62" spans="3:26" ht="12.75" customHeight="1" collapsed="1">
      <c r="C62" s="12" t="str">
        <f t="shared" si="23"/>
        <v>Other OperationsSSGCT</v>
      </c>
      <c r="D62" s="131"/>
      <c r="E62" s="131" t="s">
        <v>39</v>
      </c>
      <c r="F62" s="91">
        <f>SUMIF('Test Period - June 2015'!$E$11:$E$411,$C62,'Test Period - June 2015'!$G$11:$G$411)</f>
        <v>498309.52</v>
      </c>
      <c r="G62" s="45">
        <f>SUMIF('Test Period - June 2015'!$E$11:$E$411,$C62,'Test Period - June 2015'!$H$11:$H$411)</f>
        <v>0</v>
      </c>
      <c r="H62" s="45">
        <f>SUMIF('Test Period - June 2015'!$E$11:$E$411,$C62,'Test Period - June 2015'!$I$11:$I$411)</f>
        <v>0</v>
      </c>
      <c r="I62" s="37">
        <f>SUMIF('Test Period - June 2015'!$E$11:$E$411,$C62,'Test Period - June 2015'!$J$11:$J$411)</f>
        <v>0</v>
      </c>
      <c r="J62" s="37">
        <f>SUMIF('Test Period - June 2015'!$E$11:$E$411,$C62,'Test Period - June 2015'!$K$11:$K$411)</f>
        <v>0</v>
      </c>
      <c r="K62" s="37">
        <f>SUMIF('Test Period - June 2015'!$E$11:$E$411,$C62,'Test Period - June 2015'!$L$11:$L$411)</f>
        <v>0</v>
      </c>
      <c r="L62" s="37">
        <f>SUMIF('Test Period - June 2015'!$E$11:$E$411,$C62,'Test Period - June 2015'!$M$11:$M$411)</f>
        <v>0</v>
      </c>
      <c r="M62" s="37">
        <f>SUMIF('Test Period - June 2015'!$E$11:$E$411,$C62,'Test Period - June 2015'!$N$11:$N$411)</f>
        <v>0</v>
      </c>
      <c r="N62" s="37">
        <f>SUMIF('Test Period - June 2015'!$E$11:$E$411,$C62,'Test Period - June 2015'!$O$11:$O$411)</f>
        <v>0</v>
      </c>
      <c r="O62" s="37">
        <f>SUMIF('Test Period - June 2015'!$E$11:$E$411,$C62,'Test Period - June 2015'!$P$11:$P$411)</f>
        <v>0</v>
      </c>
      <c r="P62" s="37">
        <f>SUMIF('Test Period - June 2015'!$E$11:$E$411,$C62,'Test Period - June 2015'!$Q$11:$Q$411)</f>
        <v>0</v>
      </c>
      <c r="Q62" s="37">
        <f>SUMIF('Test Period - June 2015'!$E$11:$E$411,$C62,'Test Period - June 2015'!$R$11:$R$411)</f>
        <v>0</v>
      </c>
      <c r="R62" s="37">
        <f>SUMIF('Test Period - June 2015'!$E$11:$E$411,$C62,'Test Period - June 2015'!$S$11:$S$411)</f>
        <v>0</v>
      </c>
      <c r="S62" s="138">
        <f>SUMIF('Test Period - June 2015'!$E$11:$E$411,$C62,'Test Period - June 2015'!$T$11:$T$411)</f>
        <v>0</v>
      </c>
      <c r="T62" s="91">
        <f t="shared" si="24"/>
        <v>498309.52</v>
      </c>
      <c r="U62" s="33">
        <f>VLOOKUP(C62,'Test Period - June 2015'!$E$11:$V$411,18,FALSE)</f>
        <v>5.2405761569108263E-2</v>
      </c>
      <c r="V62" s="37">
        <f>T62*U62</f>
        <v>26114.289892736786</v>
      </c>
      <c r="W62" s="138">
        <f t="shared" si="25"/>
        <v>524423.80989273684</v>
      </c>
      <c r="X62" s="37"/>
      <c r="Y62" s="28"/>
      <c r="Z62" s="28"/>
    </row>
    <row r="63" spans="3:26" ht="12.75" customHeight="1">
      <c r="C63" s="12" t="str">
        <f t="shared" si="23"/>
        <v>Other OperationsWA</v>
      </c>
      <c r="D63" s="131"/>
      <c r="E63" s="131" t="s">
        <v>32</v>
      </c>
      <c r="F63" s="141">
        <f>SUMIF('Test Period - June 2015'!$E$11:$E$411,$C63,'Test Period - June 2015'!$G$11:$G$411)</f>
        <v>-97006.2</v>
      </c>
      <c r="G63" s="142">
        <f>SUMIF('Test Period - June 2015'!$E$11:$E$411,$C63,'Test Period - June 2015'!$H$11:$H$411)</f>
        <v>0</v>
      </c>
      <c r="H63" s="142">
        <f>SUMIF('Test Period - June 2015'!$E$11:$E$411,$C63,'Test Period - June 2015'!$I$11:$I$411)</f>
        <v>0</v>
      </c>
      <c r="I63" s="142">
        <f>SUMIF('Test Period - June 2015'!$E$11:$E$411,$C63,'Test Period - June 2015'!$J$11:$J$411)</f>
        <v>0</v>
      </c>
      <c r="J63" s="142">
        <f>SUMIF('Test Period - June 2015'!$E$11:$E$411,$C63,'Test Period - June 2015'!$K$11:$K$411)</f>
        <v>0</v>
      </c>
      <c r="K63" s="142">
        <f>SUMIF('Test Period - June 2015'!$E$11:$E$411,$C63,'Test Period - June 2015'!$L$11:$L$411)</f>
        <v>0</v>
      </c>
      <c r="L63" s="142">
        <f>SUMIF('Test Period - June 2015'!$E$11:$E$411,$C63,'Test Period - June 2015'!$M$11:$M$411)</f>
        <v>0</v>
      </c>
      <c r="M63" s="142">
        <f>SUMIF('Test Period - June 2015'!$E$11:$E$411,$C63,'Test Period - June 2015'!$N$11:$N$411)</f>
        <v>0</v>
      </c>
      <c r="N63" s="142">
        <f>SUMIF('Test Period - June 2015'!$E$11:$E$411,$C63,'Test Period - June 2015'!$O$11:$O$411)</f>
        <v>0</v>
      </c>
      <c r="O63" s="142">
        <f>SUMIF('Test Period - June 2015'!$E$11:$E$411,$C63,'Test Period - June 2015'!$P$11:$P$411)</f>
        <v>0</v>
      </c>
      <c r="P63" s="142">
        <f>SUMIF('Test Period - June 2015'!$E$11:$E$411,$C63,'Test Period - June 2015'!$Q$11:$Q$411)</f>
        <v>0</v>
      </c>
      <c r="Q63" s="142">
        <f>SUMIF('Test Period - June 2015'!$E$11:$E$411,$C63,'Test Period - June 2015'!$R$11:$R$411)</f>
        <v>0</v>
      </c>
      <c r="R63" s="142">
        <f>SUMIF('Test Period - June 2015'!$E$11:$E$411,$C63,'Test Period - June 2015'!$S$11:$S$411)</f>
        <v>0</v>
      </c>
      <c r="S63" s="143">
        <f>SUMIF('Test Period - June 2015'!$E$11:$E$411,$C63,'Test Period - June 2015'!$T$11:$T$411)</f>
        <v>0</v>
      </c>
      <c r="T63" s="141">
        <f t="shared" si="24"/>
        <v>-97006.2</v>
      </c>
      <c r="U63" s="144">
        <f>VLOOKUP(C63,'Test Period - June 2015'!$E$11:$V$411,18,FALSE)</f>
        <v>5.2405761569108263E-2</v>
      </c>
      <c r="V63" s="142">
        <f>T63*U63</f>
        <v>-5083.6837879252298</v>
      </c>
      <c r="W63" s="143">
        <f t="shared" si="25"/>
        <v>-102089.88378792522</v>
      </c>
      <c r="X63" s="45"/>
      <c r="Y63" s="28"/>
      <c r="Z63" s="28"/>
    </row>
    <row r="64" spans="3:26" ht="12.75" customHeight="1">
      <c r="D64" s="23"/>
      <c r="E64" s="23" t="s">
        <v>40</v>
      </c>
      <c r="F64" s="91">
        <f>SUBTOTAL(9,F51:F63)</f>
        <v>409880017</v>
      </c>
      <c r="G64" s="45">
        <f t="shared" ref="G64:S64" si="27">SUBTOTAL(9,G51:G63)</f>
        <v>0</v>
      </c>
      <c r="H64" s="45">
        <f t="shared" si="27"/>
        <v>-7223</v>
      </c>
      <c r="I64" s="37">
        <f t="shared" si="27"/>
        <v>-45116429.959465079</v>
      </c>
      <c r="J64" s="37">
        <f t="shared" si="27"/>
        <v>0</v>
      </c>
      <c r="K64" s="37">
        <f t="shared" si="27"/>
        <v>4302803</v>
      </c>
      <c r="L64" s="37">
        <f t="shared" si="27"/>
        <v>0</v>
      </c>
      <c r="M64" s="37">
        <f t="shared" si="27"/>
        <v>0</v>
      </c>
      <c r="N64" s="37">
        <f t="shared" si="27"/>
        <v>0</v>
      </c>
      <c r="O64" s="37">
        <f t="shared" si="27"/>
        <v>-72129.149999999994</v>
      </c>
      <c r="P64" s="37">
        <f t="shared" si="27"/>
        <v>0</v>
      </c>
      <c r="Q64" s="37">
        <f t="shared" si="27"/>
        <v>0</v>
      </c>
      <c r="R64" s="37">
        <f t="shared" si="27"/>
        <v>0</v>
      </c>
      <c r="S64" s="138">
        <f t="shared" si="27"/>
        <v>0</v>
      </c>
      <c r="T64" s="91">
        <f>SUBTOTAL(9,T51:T63)</f>
        <v>368987037.89053494</v>
      </c>
      <c r="V64" s="101">
        <f>SUBTOTAL(9,V51:V63)</f>
        <v>2593503.2951276386</v>
      </c>
      <c r="W64" s="139">
        <f>SUBTOTAL(9,W51:W63)</f>
        <v>371580541.18566257</v>
      </c>
      <c r="X64" s="101"/>
      <c r="Y64" s="28"/>
      <c r="Z64" s="28"/>
    </row>
    <row r="65" spans="3:26" ht="12.75" customHeight="1">
      <c r="D65" s="24"/>
      <c r="E65" s="131"/>
      <c r="F65" s="91"/>
      <c r="G65" s="45"/>
      <c r="H65" s="45"/>
      <c r="I65" s="37"/>
      <c r="J65" s="37"/>
      <c r="K65" s="37"/>
      <c r="L65" s="37"/>
      <c r="M65" s="37"/>
      <c r="N65" s="37"/>
      <c r="O65" s="37"/>
      <c r="P65" s="37"/>
      <c r="Q65" s="37"/>
      <c r="R65" s="37"/>
      <c r="S65" s="138"/>
      <c r="T65" s="91"/>
      <c r="W65" s="139"/>
      <c r="X65" s="101"/>
      <c r="Y65" s="28"/>
      <c r="Z65" s="28"/>
    </row>
    <row r="66" spans="3:26" ht="12.75" customHeight="1">
      <c r="D66" s="131" t="s">
        <v>41</v>
      </c>
      <c r="E66" s="131"/>
      <c r="F66" s="91"/>
      <c r="G66" s="45"/>
      <c r="H66" s="45"/>
      <c r="I66" s="37"/>
      <c r="J66" s="37"/>
      <c r="K66" s="37"/>
      <c r="L66" s="37"/>
      <c r="M66" s="37"/>
      <c r="N66" s="37"/>
      <c r="O66" s="37"/>
      <c r="P66" s="37"/>
      <c r="Q66" s="37"/>
      <c r="R66" s="37"/>
      <c r="S66" s="138"/>
      <c r="T66" s="91"/>
      <c r="W66" s="139"/>
      <c r="X66" s="101"/>
      <c r="Y66" s="28"/>
      <c r="Z66" s="28"/>
    </row>
    <row r="67" spans="3:26" ht="12.75" customHeight="1">
      <c r="C67" s="12" t="str">
        <f>+$D$66&amp;E67</f>
        <v>Other MaintenanceSG</v>
      </c>
      <c r="D67" s="131" t="s">
        <v>1</v>
      </c>
      <c r="E67" s="131" t="s">
        <v>15</v>
      </c>
      <c r="F67" s="91">
        <f>SUMIF('Test Period - June 2015'!$E$11:$E$411,$C67,'Test Period - June 2015'!$G$11:$G$411)</f>
        <v>14016807.039999999</v>
      </c>
      <c r="G67" s="45">
        <f>SUMIF('Test Period - June 2015'!$E$11:$E$411,$C67,'Test Period - June 2015'!$H$11:$H$411)</f>
        <v>0</v>
      </c>
      <c r="H67" s="45">
        <f>SUMIF('Test Period - June 2015'!$E$11:$E$411,$C67,'Test Period - June 2015'!$I$11:$I$411)</f>
        <v>0</v>
      </c>
      <c r="I67" s="37">
        <f>SUMIF('Test Period - June 2015'!$E$11:$E$411,$C67,'Test Period - June 2015'!$J$11:$J$411)</f>
        <v>-2027021.7781393093</v>
      </c>
      <c r="J67" s="37">
        <f>SUMIF('Test Period - June 2015'!$E$11:$E$411,$C67,'Test Period - June 2015'!$K$11:$K$411)</f>
        <v>0</v>
      </c>
      <c r="K67" s="37">
        <f>SUMIF('Test Period - June 2015'!$E$11:$E$411,$C67,'Test Period - June 2015'!$L$11:$L$411)</f>
        <v>0</v>
      </c>
      <c r="L67" s="37">
        <f>SUMIF('Test Period - June 2015'!$E$11:$E$411,$C67,'Test Period - June 2015'!$M$11:$M$411)</f>
        <v>0</v>
      </c>
      <c r="M67" s="37">
        <f>SUMIF('Test Period - June 2015'!$E$11:$E$411,$C67,'Test Period - June 2015'!$N$11:$N$411)</f>
        <v>0</v>
      </c>
      <c r="N67" s="37">
        <f>SUMIF('Test Period - June 2015'!$E$11:$E$411,$C67,'Test Period - June 2015'!$O$11:$O$411)</f>
        <v>-2634529.5213539498</v>
      </c>
      <c r="O67" s="37">
        <f>SUMIF('Test Period - June 2015'!$E$11:$E$411,$C67,'Test Period - June 2015'!$P$11:$P$411)</f>
        <v>0</v>
      </c>
      <c r="P67" s="37">
        <f>SUMIF('Test Period - June 2015'!$E$11:$E$411,$C67,'Test Period - June 2015'!$Q$11:$Q$411)</f>
        <v>0</v>
      </c>
      <c r="Q67" s="37">
        <f>SUMIF('Test Period - June 2015'!$E$11:$E$411,$C67,'Test Period - June 2015'!$R$11:$R$411)</f>
        <v>0</v>
      </c>
      <c r="R67" s="37">
        <f>SUMIF('Test Period - June 2015'!$E$11:$E$411,$C67,'Test Period - June 2015'!$S$11:$S$411)</f>
        <v>0</v>
      </c>
      <c r="S67" s="138">
        <f>SUMIF('Test Period - June 2015'!$E$11:$E$411,$C67,'Test Period - June 2015'!$T$11:$T$411)</f>
        <v>0</v>
      </c>
      <c r="T67" s="91">
        <f>SUM(F67:S67)</f>
        <v>9355255.7405067384</v>
      </c>
      <c r="U67" s="33">
        <f>VLOOKUP(C67,'Test Period - June 2015'!$E$11:$V$411,18,FALSE)</f>
        <v>2.6951672862453452E-2</v>
      </c>
      <c r="V67" s="37">
        <f t="shared" ref="V67:V69" si="28">T67*U67</f>
        <v>252139.79226272734</v>
      </c>
      <c r="W67" s="139">
        <f t="shared" ref="W67:W69" si="29">T67+V67</f>
        <v>9607395.5327694658</v>
      </c>
      <c r="X67" s="101"/>
      <c r="Y67" s="28"/>
      <c r="Z67" s="28"/>
    </row>
    <row r="68" spans="3:26" ht="12.75" customHeight="1">
      <c r="C68" s="12" t="str">
        <f>+$D$66&amp;E68</f>
        <v>Other MaintenanceSG-W</v>
      </c>
      <c r="D68" s="131" t="s">
        <v>1</v>
      </c>
      <c r="E68" s="131" t="s">
        <v>36</v>
      </c>
      <c r="F68" s="91">
        <f>SUMIF('Test Period - June 2015'!$E$11:$E$411,$C68,'Test Period - June 2015'!$G$11:$G$411)</f>
        <v>15615792.43</v>
      </c>
      <c r="G68" s="45">
        <f>SUMIF('Test Period - June 2015'!$E$11:$E$411,$C68,'Test Period - June 2015'!$H$11:$H$411)</f>
        <v>0</v>
      </c>
      <c r="H68" s="45">
        <f>SUMIF('Test Period - June 2015'!$E$11:$E$411,$C68,'Test Period - June 2015'!$I$11:$I$411)</f>
        <v>0</v>
      </c>
      <c r="I68" s="37">
        <f>SUMIF('Test Period - June 2015'!$E$11:$E$411,$C68,'Test Period - June 2015'!$J$11:$J$411)</f>
        <v>0</v>
      </c>
      <c r="J68" s="37">
        <f>SUMIF('Test Period - June 2015'!$E$11:$E$411,$C68,'Test Period - June 2015'!$K$11:$K$411)</f>
        <v>0</v>
      </c>
      <c r="K68" s="37">
        <f>SUMIF('Test Period - June 2015'!$E$11:$E$411,$C68,'Test Period - June 2015'!$L$11:$L$411)</f>
        <v>0</v>
      </c>
      <c r="L68" s="37">
        <f>SUMIF('Test Period - June 2015'!$E$11:$E$411,$C68,'Test Period - June 2015'!$M$11:$M$411)</f>
        <v>0</v>
      </c>
      <c r="M68" s="37">
        <f>SUMIF('Test Period - June 2015'!$E$11:$E$411,$C68,'Test Period - June 2015'!$N$11:$N$411)</f>
        <v>0</v>
      </c>
      <c r="N68" s="37">
        <f>SUMIF('Test Period - June 2015'!$E$11:$E$411,$C68,'Test Period - June 2015'!$O$11:$O$411)</f>
        <v>0</v>
      </c>
      <c r="O68" s="37">
        <f>SUMIF('Test Period - June 2015'!$E$11:$E$411,$C68,'Test Period - June 2015'!$P$11:$P$411)</f>
        <v>0</v>
      </c>
      <c r="P68" s="37">
        <f>SUMIF('Test Period - June 2015'!$E$11:$E$411,$C68,'Test Period - June 2015'!$Q$11:$Q$411)</f>
        <v>0</v>
      </c>
      <c r="Q68" s="37">
        <f>SUMIF('Test Period - June 2015'!$E$11:$E$411,$C68,'Test Period - June 2015'!$R$11:$R$411)</f>
        <v>0</v>
      </c>
      <c r="R68" s="37">
        <f>SUMIF('Test Period - June 2015'!$E$11:$E$411,$C68,'Test Period - June 2015'!$S$11:$S$411)</f>
        <v>0</v>
      </c>
      <c r="S68" s="138">
        <f>SUMIF('Test Period - June 2015'!$E$11:$E$411,$C68,'Test Period - June 2015'!$T$11:$T$411)</f>
        <v>0</v>
      </c>
      <c r="T68" s="91">
        <f>SUM(F68:S68)</f>
        <v>15615792.43</v>
      </c>
      <c r="U68" s="33">
        <f>VLOOKUP(C68,'Test Period - June 2015'!$E$11:$V$411,18,FALSE)</f>
        <v>2.6951672862453452E-2</v>
      </c>
      <c r="V68" s="37">
        <f t="shared" si="28"/>
        <v>420871.72906133701</v>
      </c>
      <c r="W68" s="139">
        <f t="shared" si="29"/>
        <v>16036664.159061337</v>
      </c>
      <c r="X68" s="101"/>
      <c r="Y68" s="28"/>
      <c r="Z68" s="28"/>
    </row>
    <row r="69" spans="3:26" ht="12.75" customHeight="1">
      <c r="C69" s="12" t="str">
        <f>+$D$66&amp;E69</f>
        <v>Other MaintenanceSSGCT</v>
      </c>
      <c r="D69" s="131"/>
      <c r="E69" s="131" t="s">
        <v>39</v>
      </c>
      <c r="F69" s="141">
        <f>SUMIF('Test Period - June 2015'!$E$11:$E$411,$C69,'Test Period - June 2015'!$G$11:$G$411)</f>
        <v>924744.62</v>
      </c>
      <c r="G69" s="142">
        <f>SUMIF('Test Period - June 2015'!$E$11:$E$411,$C69,'Test Period - June 2015'!$H$11:$H$411)</f>
        <v>0</v>
      </c>
      <c r="H69" s="142">
        <f>SUMIF('Test Period - June 2015'!$E$11:$E$411,$C69,'Test Period - June 2015'!$I$11:$I$411)</f>
        <v>0</v>
      </c>
      <c r="I69" s="142">
        <f>SUMIF('Test Period - June 2015'!$E$11:$E$411,$C69,'Test Period - June 2015'!$J$11:$J$411)</f>
        <v>0</v>
      </c>
      <c r="J69" s="142">
        <f>SUMIF('Test Period - June 2015'!$E$11:$E$411,$C69,'Test Period - June 2015'!$K$11:$K$411)</f>
        <v>0</v>
      </c>
      <c r="K69" s="142">
        <f>SUMIF('Test Period - June 2015'!$E$11:$E$411,$C69,'Test Period - June 2015'!$L$11:$L$411)</f>
        <v>0</v>
      </c>
      <c r="L69" s="142">
        <f>SUMIF('Test Period - June 2015'!$E$11:$E$411,$C69,'Test Period - June 2015'!$M$11:$M$411)</f>
        <v>0</v>
      </c>
      <c r="M69" s="142">
        <f>SUMIF('Test Period - June 2015'!$E$11:$E$411,$C69,'Test Period - June 2015'!$N$11:$N$411)</f>
        <v>0</v>
      </c>
      <c r="N69" s="142">
        <f>SUMIF('Test Period - June 2015'!$E$11:$E$411,$C69,'Test Period - June 2015'!$O$11:$O$411)</f>
        <v>0</v>
      </c>
      <c r="O69" s="142">
        <f>SUMIF('Test Period - June 2015'!$E$11:$E$411,$C69,'Test Period - June 2015'!$P$11:$P$411)</f>
        <v>0</v>
      </c>
      <c r="P69" s="142">
        <f>SUMIF('Test Period - June 2015'!$E$11:$E$411,$C69,'Test Period - June 2015'!$Q$11:$Q$411)</f>
        <v>0</v>
      </c>
      <c r="Q69" s="142">
        <f>SUMIF('Test Period - June 2015'!$E$11:$E$411,$C69,'Test Period - June 2015'!$R$11:$R$411)</f>
        <v>0</v>
      </c>
      <c r="R69" s="142">
        <f>SUMIF('Test Period - June 2015'!$E$11:$E$411,$C69,'Test Period - June 2015'!$S$11:$S$411)</f>
        <v>0</v>
      </c>
      <c r="S69" s="143">
        <f>SUMIF('Test Period - June 2015'!$E$11:$E$411,$C69,'Test Period - June 2015'!$T$11:$T$411)</f>
        <v>0</v>
      </c>
      <c r="T69" s="141">
        <f>SUM(F69:S69)</f>
        <v>924744.62</v>
      </c>
      <c r="U69" s="144">
        <f>VLOOKUP(C69,'Test Period - June 2015'!$E$11:$V$411,18,FALSE)</f>
        <v>2.6951672862453452E-2</v>
      </c>
      <c r="V69" s="142">
        <f t="shared" si="28"/>
        <v>24923.41447955383</v>
      </c>
      <c r="W69" s="145">
        <f t="shared" si="29"/>
        <v>949668.03447955381</v>
      </c>
      <c r="X69" s="140"/>
      <c r="Y69" s="28"/>
      <c r="Z69" s="28"/>
    </row>
    <row r="70" spans="3:26" ht="12.75" customHeight="1">
      <c r="D70" s="23"/>
      <c r="E70" s="23" t="s">
        <v>42</v>
      </c>
      <c r="F70" s="91">
        <f>SUBTOTAL(9,F67:F69)</f>
        <v>30557344.09</v>
      </c>
      <c r="G70" s="45">
        <f t="shared" ref="G70:S70" si="30">SUBTOTAL(9,G67:G69)</f>
        <v>0</v>
      </c>
      <c r="H70" s="45">
        <f t="shared" si="30"/>
        <v>0</v>
      </c>
      <c r="I70" s="37">
        <f t="shared" si="30"/>
        <v>-2027021.7781393093</v>
      </c>
      <c r="J70" s="37">
        <f t="shared" si="30"/>
        <v>0</v>
      </c>
      <c r="K70" s="37">
        <f t="shared" si="30"/>
        <v>0</v>
      </c>
      <c r="L70" s="37">
        <f t="shared" si="30"/>
        <v>0</v>
      </c>
      <c r="M70" s="37">
        <f t="shared" si="30"/>
        <v>0</v>
      </c>
      <c r="N70" s="37">
        <f t="shared" si="30"/>
        <v>-2634529.5213539498</v>
      </c>
      <c r="O70" s="37">
        <f t="shared" si="30"/>
        <v>0</v>
      </c>
      <c r="P70" s="37">
        <f t="shared" si="30"/>
        <v>0</v>
      </c>
      <c r="Q70" s="37">
        <f t="shared" si="30"/>
        <v>0</v>
      </c>
      <c r="R70" s="37">
        <f t="shared" si="30"/>
        <v>0</v>
      </c>
      <c r="S70" s="138">
        <f t="shared" si="30"/>
        <v>0</v>
      </c>
      <c r="T70" s="91">
        <f>SUBTOTAL(9,T67:T69)</f>
        <v>25895792.790506739</v>
      </c>
      <c r="V70" s="37">
        <f t="shared" ref="V70:W70" si="31">SUBTOTAL(9,V67:V69)</f>
        <v>697934.93580361817</v>
      </c>
      <c r="W70" s="139">
        <f t="shared" si="31"/>
        <v>26593727.726310357</v>
      </c>
      <c r="X70" s="101"/>
      <c r="Y70" s="28"/>
      <c r="Z70" s="28"/>
    </row>
    <row r="71" spans="3:26" ht="12.75" customHeight="1">
      <c r="D71" s="24"/>
      <c r="E71" s="131"/>
      <c r="F71" s="91"/>
      <c r="G71" s="45"/>
      <c r="H71" s="45"/>
      <c r="I71" s="37"/>
      <c r="J71" s="37"/>
      <c r="K71" s="37"/>
      <c r="L71" s="37"/>
      <c r="M71" s="37"/>
      <c r="N71" s="37"/>
      <c r="O71" s="37"/>
      <c r="P71" s="37"/>
      <c r="Q71" s="37"/>
      <c r="R71" s="37"/>
      <c r="S71" s="138"/>
      <c r="T71" s="91"/>
      <c r="W71" s="139"/>
      <c r="X71" s="101"/>
      <c r="Y71" s="28"/>
      <c r="Z71" s="28"/>
    </row>
    <row r="72" spans="3:26" ht="12.75" customHeight="1">
      <c r="D72" s="131" t="s">
        <v>43</v>
      </c>
      <c r="E72" s="131"/>
      <c r="F72" s="91"/>
      <c r="G72" s="45"/>
      <c r="H72" s="45"/>
      <c r="I72" s="37"/>
      <c r="J72" s="37"/>
      <c r="K72" s="37"/>
      <c r="L72" s="37"/>
      <c r="M72" s="37"/>
      <c r="N72" s="37"/>
      <c r="O72" s="37"/>
      <c r="P72" s="37"/>
      <c r="Q72" s="37"/>
      <c r="R72" s="37"/>
      <c r="S72" s="138"/>
      <c r="T72" s="91"/>
      <c r="W72" s="139"/>
      <c r="X72" s="101"/>
      <c r="Y72" s="28"/>
      <c r="Z72" s="28"/>
    </row>
    <row r="73" spans="3:26" ht="12.75" customHeight="1">
      <c r="C73" s="12" t="str">
        <f>+$D$72&amp;E73</f>
        <v>Transmission OperationsNPCSE</v>
      </c>
      <c r="D73" s="131" t="s">
        <v>1</v>
      </c>
      <c r="E73" s="131" t="s">
        <v>10</v>
      </c>
      <c r="F73" s="91">
        <f>SUMIF('Test Period - June 2015'!$E$11:$E$411,$C73,'Test Period - June 2015'!$G$11:$G$411)</f>
        <v>8372284.79</v>
      </c>
      <c r="G73" s="45">
        <f>SUMIF('Test Period - June 2015'!$E$11:$E$411,$C73,'Test Period - June 2015'!$H$11:$H$411)</f>
        <v>0</v>
      </c>
      <c r="H73" s="45">
        <f>SUMIF('Test Period - June 2015'!$E$11:$E$411,$C73,'Test Period - June 2015'!$I$11:$I$411)</f>
        <v>0</v>
      </c>
      <c r="I73" s="37">
        <f>SUMIF('Test Period - June 2015'!$E$11:$E$411,$C73,'Test Period - June 2015'!$J$11:$J$411)</f>
        <v>0</v>
      </c>
      <c r="J73" s="37">
        <f>SUMIF('Test Period - June 2015'!$E$11:$E$411,$C73,'Test Period - June 2015'!$K$11:$K$411)</f>
        <v>0</v>
      </c>
      <c r="K73" s="37">
        <f>SUMIF('Test Period - June 2015'!$E$11:$E$411,$C73,'Test Period - June 2015'!$L$11:$L$411)</f>
        <v>0</v>
      </c>
      <c r="L73" s="37">
        <f>SUMIF('Test Period - June 2015'!$E$11:$E$411,$C73,'Test Period - June 2015'!$M$11:$M$411)</f>
        <v>0</v>
      </c>
      <c r="M73" s="37">
        <f>SUMIF('Test Period - June 2015'!$E$11:$E$411,$C73,'Test Period - June 2015'!$N$11:$N$411)</f>
        <v>0</v>
      </c>
      <c r="N73" s="37">
        <f>SUMIF('Test Period - June 2015'!$E$11:$E$411,$C73,'Test Period - June 2015'!$O$11:$O$411)</f>
        <v>0</v>
      </c>
      <c r="O73" s="37">
        <f>SUMIF('Test Period - June 2015'!$E$11:$E$411,$C73,'Test Period - June 2015'!$P$11:$P$411)</f>
        <v>0</v>
      </c>
      <c r="P73" s="37">
        <f>SUMIF('Test Period - June 2015'!$E$11:$E$411,$C73,'Test Period - June 2015'!$Q$11:$Q$411)</f>
        <v>0</v>
      </c>
      <c r="Q73" s="37">
        <f>SUMIF('Test Period - June 2015'!$E$11:$E$411,$C73,'Test Period - June 2015'!$R$11:$R$411)</f>
        <v>0</v>
      </c>
      <c r="R73" s="37">
        <f>SUMIF('Test Period - June 2015'!$E$11:$E$411,$C73,'Test Period - June 2015'!$S$11:$S$411)</f>
        <v>0</v>
      </c>
      <c r="S73" s="138">
        <f>SUMIF('Test Period - June 2015'!$E$11:$E$411,$C73,'Test Period - June 2015'!$T$11:$T$411)</f>
        <v>0</v>
      </c>
      <c r="T73" s="91">
        <f>SUM(F73:S73)</f>
        <v>8372284.79</v>
      </c>
      <c r="U73" s="33">
        <f>VLOOKUP(C73,'Test Period - June 2015'!$E$11:$V$411,18,FALSE)</f>
        <v>0</v>
      </c>
      <c r="V73" s="37">
        <f t="shared" ref="V73:V76" si="32">T73*U73</f>
        <v>0</v>
      </c>
      <c r="W73" s="139">
        <f t="shared" ref="W73:W76" si="33">T73+V73</f>
        <v>8372284.79</v>
      </c>
      <c r="X73" s="101"/>
      <c r="Y73" s="28"/>
      <c r="Z73" s="28"/>
    </row>
    <row r="74" spans="3:26" ht="12.75" customHeight="1">
      <c r="C74" s="12" t="str">
        <f>+$D$72&amp;E74</f>
        <v>Transmission OperationsNPCSG</v>
      </c>
      <c r="D74" s="131"/>
      <c r="E74" s="131" t="s">
        <v>29</v>
      </c>
      <c r="F74" s="91">
        <f>SUMIF('Test Period - June 2015'!$E$11:$E$411,$C74,'Test Period - June 2015'!$G$11:$G$411)</f>
        <v>128047450.65000001</v>
      </c>
      <c r="G74" s="45">
        <f>SUMIF('Test Period - June 2015'!$E$11:$E$411,$C74,'Test Period - June 2015'!$H$11:$H$411)</f>
        <v>0</v>
      </c>
      <c r="H74" s="45">
        <f>SUMIF('Test Period - June 2015'!$E$11:$E$411,$C74,'Test Period - June 2015'!$I$11:$I$411)</f>
        <v>0</v>
      </c>
      <c r="I74" s="37">
        <f>SUMIF('Test Period - June 2015'!$E$11:$E$411,$C74,'Test Period - June 2015'!$J$11:$J$411)</f>
        <v>0</v>
      </c>
      <c r="J74" s="37">
        <f>SUMIF('Test Period - June 2015'!$E$11:$E$411,$C74,'Test Period - June 2015'!$K$11:$K$411)</f>
        <v>0</v>
      </c>
      <c r="K74" s="37">
        <f>SUMIF('Test Period - June 2015'!$E$11:$E$411,$C74,'Test Period - June 2015'!$L$11:$L$411)</f>
        <v>0</v>
      </c>
      <c r="L74" s="37">
        <f>SUMIF('Test Period - June 2015'!$E$11:$E$411,$C74,'Test Period - June 2015'!$M$11:$M$411)</f>
        <v>0</v>
      </c>
      <c r="M74" s="37">
        <f>SUMIF('Test Period - June 2015'!$E$11:$E$411,$C74,'Test Period - June 2015'!$N$11:$N$411)</f>
        <v>0</v>
      </c>
      <c r="N74" s="37">
        <f>SUMIF('Test Period - June 2015'!$E$11:$E$411,$C74,'Test Period - June 2015'!$O$11:$O$411)</f>
        <v>0</v>
      </c>
      <c r="O74" s="37">
        <f>SUMIF('Test Period - June 2015'!$E$11:$E$411,$C74,'Test Period - June 2015'!$P$11:$P$411)</f>
        <v>0</v>
      </c>
      <c r="P74" s="37">
        <f>SUMIF('Test Period - June 2015'!$E$11:$E$411,$C74,'Test Period - June 2015'!$Q$11:$Q$411)</f>
        <v>0</v>
      </c>
      <c r="Q74" s="37">
        <f>SUMIF('Test Period - June 2015'!$E$11:$E$411,$C74,'Test Period - June 2015'!$R$11:$R$411)</f>
        <v>0</v>
      </c>
      <c r="R74" s="37">
        <f>SUMIF('Test Period - June 2015'!$E$11:$E$411,$C74,'Test Period - June 2015'!$S$11:$S$411)</f>
        <v>0</v>
      </c>
      <c r="S74" s="138">
        <f>SUMIF('Test Period - June 2015'!$E$11:$E$411,$C74,'Test Period - June 2015'!$T$11:$T$411)</f>
        <v>0</v>
      </c>
      <c r="T74" s="91">
        <f>SUM(F74:S74)</f>
        <v>128047450.65000001</v>
      </c>
      <c r="U74" s="33">
        <f>VLOOKUP(C74,'Test Period - June 2015'!$E$11:$V$411,18,FALSE)</f>
        <v>0</v>
      </c>
      <c r="V74" s="37">
        <f t="shared" si="32"/>
        <v>0</v>
      </c>
      <c r="W74" s="139">
        <f t="shared" si="33"/>
        <v>128047450.65000001</v>
      </c>
      <c r="X74" s="101"/>
      <c r="Y74" s="28"/>
      <c r="Z74" s="28"/>
    </row>
    <row r="75" spans="3:26" ht="12.75" hidden="1" customHeight="1" outlineLevel="1">
      <c r="C75" s="12" t="str">
        <f>+$D$72&amp;E75</f>
        <v>Transmission OperationsSE</v>
      </c>
      <c r="D75" s="131"/>
      <c r="E75" s="131" t="s">
        <v>14</v>
      </c>
      <c r="F75" s="91">
        <f>SUMIF('Test Period - June 2015'!$E$11:$E$411,$C75,'Test Period - June 2015'!$G$11:$G$411)</f>
        <v>0</v>
      </c>
      <c r="G75" s="45">
        <f>SUMIF('Test Period - June 2015'!$E$11:$E$411,$C75,'Test Period - June 2015'!$H$11:$H$411)</f>
        <v>0</v>
      </c>
      <c r="H75" s="45">
        <f>SUMIF('Test Period - June 2015'!$E$11:$E$411,$C75,'Test Period - June 2015'!$I$11:$I$411)</f>
        <v>0</v>
      </c>
      <c r="I75" s="37">
        <f>SUMIF('Test Period - June 2015'!$E$11:$E$411,$C75,'Test Period - June 2015'!$J$11:$J$411)</f>
        <v>0</v>
      </c>
      <c r="J75" s="37">
        <f>SUMIF('Test Period - June 2015'!$E$11:$E$411,$C75,'Test Period - June 2015'!$K$11:$K$411)</f>
        <v>0</v>
      </c>
      <c r="K75" s="37">
        <f>SUMIF('Test Period - June 2015'!$E$11:$E$411,$C75,'Test Period - June 2015'!$L$11:$L$411)</f>
        <v>0</v>
      </c>
      <c r="L75" s="37">
        <f>SUMIF('Test Period - June 2015'!$E$11:$E$411,$C75,'Test Period - June 2015'!$M$11:$M$411)</f>
        <v>0</v>
      </c>
      <c r="M75" s="37">
        <f>SUMIF('Test Period - June 2015'!$E$11:$E$411,$C75,'Test Period - June 2015'!$N$11:$N$411)</f>
        <v>0</v>
      </c>
      <c r="N75" s="37">
        <f>SUMIF('Test Period - June 2015'!$E$11:$E$411,$C75,'Test Period - June 2015'!$O$11:$O$411)</f>
        <v>0</v>
      </c>
      <c r="O75" s="37">
        <f>SUMIF('Test Period - June 2015'!$E$11:$E$411,$C75,'Test Period - June 2015'!$P$11:$P$411)</f>
        <v>0</v>
      </c>
      <c r="P75" s="37">
        <f>SUMIF('Test Period - June 2015'!$E$11:$E$411,$C75,'Test Period - June 2015'!$Q$11:$Q$411)</f>
        <v>0</v>
      </c>
      <c r="Q75" s="37">
        <f>SUMIF('Test Period - June 2015'!$E$11:$E$411,$C75,'Test Period - June 2015'!$R$11:$R$411)</f>
        <v>0</v>
      </c>
      <c r="R75" s="37">
        <f>SUMIF('Test Period - June 2015'!$E$11:$E$411,$C75,'Test Period - June 2015'!$S$11:$S$411)</f>
        <v>0</v>
      </c>
      <c r="S75" s="138">
        <f>SUMIF('Test Period - June 2015'!$E$11:$E$411,$C75,'Test Period - June 2015'!$T$11:$T$411)</f>
        <v>0</v>
      </c>
      <c r="T75" s="91">
        <f>SUM(F75:S75)</f>
        <v>0</v>
      </c>
      <c r="U75" s="33">
        <f>VLOOKUP(C75,'Test Period - June 2015'!$E$11:$V$411,18,FALSE)</f>
        <v>4.6441697293685191E-2</v>
      </c>
      <c r="V75" s="37">
        <f t="shared" si="32"/>
        <v>0</v>
      </c>
      <c r="W75" s="139">
        <f t="shared" si="33"/>
        <v>0</v>
      </c>
      <c r="X75" s="101"/>
      <c r="Y75" s="28"/>
      <c r="Z75" s="28"/>
    </row>
    <row r="76" spans="3:26" ht="12.75" customHeight="1" collapsed="1">
      <c r="C76" s="12" t="str">
        <f>+$D$72&amp;E76</f>
        <v>Transmission OperationsSG</v>
      </c>
      <c r="D76" s="131"/>
      <c r="E76" s="131" t="s">
        <v>15</v>
      </c>
      <c r="F76" s="141">
        <f>SUMIF('Test Period - June 2015'!$E$11:$E$411,$C76,'Test Period - June 2015'!$G$11:$G$411)</f>
        <v>24773172.009999998</v>
      </c>
      <c r="G76" s="142">
        <f>SUMIF('Test Period - June 2015'!$E$11:$E$411,$C76,'Test Period - June 2015'!$H$11:$H$411)</f>
        <v>-1031772.4600000001</v>
      </c>
      <c r="H76" s="142">
        <f>SUMIF('Test Period - June 2015'!$E$11:$E$411,$C76,'Test Period - June 2015'!$I$11:$I$411)</f>
        <v>0</v>
      </c>
      <c r="I76" s="142">
        <f>SUMIF('Test Period - June 2015'!$E$11:$E$411,$C76,'Test Period - June 2015'!$J$11:$J$411)</f>
        <v>-16247505.925998408</v>
      </c>
      <c r="J76" s="142">
        <f>SUMIF('Test Period - June 2015'!$E$11:$E$411,$C76,'Test Period - June 2015'!$K$11:$K$411)</f>
        <v>0</v>
      </c>
      <c r="K76" s="142">
        <f>SUMIF('Test Period - June 2015'!$E$11:$E$411,$C76,'Test Period - June 2015'!$L$11:$L$411)</f>
        <v>-846578.7</v>
      </c>
      <c r="L76" s="142">
        <f>SUMIF('Test Period - June 2015'!$E$11:$E$411,$C76,'Test Period - June 2015'!$M$11:$M$411)</f>
        <v>0</v>
      </c>
      <c r="M76" s="142">
        <f>SUMIF('Test Period - June 2015'!$E$11:$E$411,$C76,'Test Period - June 2015'!$N$11:$N$411)</f>
        <v>0</v>
      </c>
      <c r="N76" s="142">
        <f>SUMIF('Test Period - June 2015'!$E$11:$E$411,$C76,'Test Period - June 2015'!$O$11:$O$411)</f>
        <v>0</v>
      </c>
      <c r="O76" s="142">
        <f>SUMIF('Test Period - June 2015'!$E$11:$E$411,$C76,'Test Period - June 2015'!$P$11:$P$411)</f>
        <v>0</v>
      </c>
      <c r="P76" s="142">
        <f>SUMIF('Test Period - June 2015'!$E$11:$E$411,$C76,'Test Period - June 2015'!$Q$11:$Q$411)</f>
        <v>0</v>
      </c>
      <c r="Q76" s="142">
        <f>SUMIF('Test Period - June 2015'!$E$11:$E$411,$C76,'Test Period - June 2015'!$R$11:$R$411)</f>
        <v>0</v>
      </c>
      <c r="R76" s="142">
        <f>SUMIF('Test Period - June 2015'!$E$11:$E$411,$C76,'Test Period - June 2015'!$S$11:$S$411)</f>
        <v>0</v>
      </c>
      <c r="S76" s="143">
        <f>SUMIF('Test Period - June 2015'!$E$11:$E$411,$C76,'Test Period - June 2015'!$T$11:$T$411)</f>
        <v>0</v>
      </c>
      <c r="T76" s="141">
        <f>SUM(F76:S76)</f>
        <v>6647314.9240015885</v>
      </c>
      <c r="U76" s="144">
        <f>VLOOKUP(C76,'Test Period - June 2015'!$E$11:$V$411,18,FALSE)</f>
        <v>4.6441697293685191E-2</v>
      </c>
      <c r="V76" s="142">
        <f t="shared" si="32"/>
        <v>308712.58751627774</v>
      </c>
      <c r="W76" s="145">
        <f t="shared" si="33"/>
        <v>6956027.5115178665</v>
      </c>
      <c r="X76" s="140"/>
      <c r="Y76" s="28"/>
      <c r="Z76" s="28"/>
    </row>
    <row r="77" spans="3:26" ht="12.75" customHeight="1">
      <c r="D77" s="23"/>
      <c r="E77" s="23" t="s">
        <v>44</v>
      </c>
      <c r="F77" s="91">
        <f>SUBTOTAL(9,F73:F76)</f>
        <v>161192907.44999999</v>
      </c>
      <c r="G77" s="45">
        <f t="shared" ref="G77:S77" si="34">SUBTOTAL(9,G73:G76)</f>
        <v>-1031772.4600000001</v>
      </c>
      <c r="H77" s="45">
        <f t="shared" si="34"/>
        <v>0</v>
      </c>
      <c r="I77" s="37">
        <f t="shared" si="34"/>
        <v>-16247505.925998408</v>
      </c>
      <c r="J77" s="37">
        <f t="shared" si="34"/>
        <v>0</v>
      </c>
      <c r="K77" s="37">
        <f t="shared" si="34"/>
        <v>-846578.7</v>
      </c>
      <c r="L77" s="37">
        <f t="shared" si="34"/>
        <v>0</v>
      </c>
      <c r="M77" s="37">
        <f t="shared" si="34"/>
        <v>0</v>
      </c>
      <c r="N77" s="37">
        <f t="shared" si="34"/>
        <v>0</v>
      </c>
      <c r="O77" s="37">
        <f t="shared" si="34"/>
        <v>0</v>
      </c>
      <c r="P77" s="37">
        <f t="shared" si="34"/>
        <v>0</v>
      </c>
      <c r="Q77" s="37">
        <f t="shared" si="34"/>
        <v>0</v>
      </c>
      <c r="R77" s="37">
        <f t="shared" si="34"/>
        <v>0</v>
      </c>
      <c r="S77" s="138">
        <f t="shared" si="34"/>
        <v>0</v>
      </c>
      <c r="T77" s="91">
        <f>SUBTOTAL(9,T73:T76)</f>
        <v>143067050.36400157</v>
      </c>
      <c r="V77" s="37">
        <f t="shared" ref="V77:W77" si="35">SUBTOTAL(9,V73:V76)</f>
        <v>308712.58751627774</v>
      </c>
      <c r="W77" s="139">
        <f t="shared" si="35"/>
        <v>143375762.95151785</v>
      </c>
      <c r="X77" s="101"/>
      <c r="Y77" s="28"/>
      <c r="Z77" s="28"/>
    </row>
    <row r="78" spans="3:26" ht="12.75" customHeight="1">
      <c r="D78" s="24"/>
      <c r="E78" s="131"/>
      <c r="F78" s="91"/>
      <c r="G78" s="45"/>
      <c r="H78" s="45"/>
      <c r="I78" s="37"/>
      <c r="J78" s="37"/>
      <c r="K78" s="37"/>
      <c r="L78" s="37"/>
      <c r="M78" s="37"/>
      <c r="N78" s="37"/>
      <c r="O78" s="37"/>
      <c r="P78" s="37"/>
      <c r="Q78" s="37"/>
      <c r="R78" s="37"/>
      <c r="S78" s="138"/>
      <c r="T78" s="91"/>
      <c r="W78" s="139"/>
      <c r="X78" s="101"/>
      <c r="Y78" s="28"/>
      <c r="Z78" s="28"/>
    </row>
    <row r="79" spans="3:26" ht="12.75" customHeight="1">
      <c r="D79" s="131" t="s">
        <v>45</v>
      </c>
      <c r="E79" s="131"/>
      <c r="F79" s="91"/>
      <c r="G79" s="45"/>
      <c r="H79" s="45"/>
      <c r="I79" s="37"/>
      <c r="J79" s="37"/>
      <c r="K79" s="37"/>
      <c r="L79" s="37"/>
      <c r="M79" s="37"/>
      <c r="N79" s="37"/>
      <c r="O79" s="37"/>
      <c r="P79" s="37"/>
      <c r="Q79" s="37"/>
      <c r="R79" s="37"/>
      <c r="S79" s="138"/>
      <c r="T79" s="91"/>
      <c r="W79" s="139"/>
      <c r="X79" s="101"/>
      <c r="Y79" s="28"/>
      <c r="Z79" s="28"/>
    </row>
    <row r="80" spans="3:26" ht="12.75" customHeight="1">
      <c r="C80" s="12" t="str">
        <f>+$D$79&amp;E80</f>
        <v>Transmission MaintenanceSG</v>
      </c>
      <c r="D80" s="131" t="s">
        <v>1</v>
      </c>
      <c r="E80" s="131" t="s">
        <v>15</v>
      </c>
      <c r="F80" s="141">
        <f>SUMIF('Test Period - June 2015'!$E$11:$E$411,$C80,'Test Period - June 2015'!$G$11:$G$411)</f>
        <v>40516386.359999992</v>
      </c>
      <c r="G80" s="142">
        <f>SUMIF('Test Period - June 2015'!$E$11:$E$411,$C80,'Test Period - June 2015'!$H$11:$H$411)</f>
        <v>0</v>
      </c>
      <c r="H80" s="142">
        <f>SUMIF('Test Period - June 2015'!$E$11:$E$411,$C80,'Test Period - June 2015'!$I$11:$I$411)</f>
        <v>0</v>
      </c>
      <c r="I80" s="142">
        <f>SUMIF('Test Period - June 2015'!$E$11:$E$411,$C80,'Test Period - June 2015'!$J$11:$J$411)</f>
        <v>-8213985.4388858145</v>
      </c>
      <c r="J80" s="142">
        <f>SUMIF('Test Period - June 2015'!$E$11:$E$411,$C80,'Test Period - June 2015'!$K$11:$K$411)</f>
        <v>0</v>
      </c>
      <c r="K80" s="142">
        <f>SUMIF('Test Period - June 2015'!$E$11:$E$411,$C80,'Test Period - June 2015'!$L$11:$L$411)</f>
        <v>0</v>
      </c>
      <c r="L80" s="142">
        <f>SUMIF('Test Period - June 2015'!$E$11:$E$411,$C80,'Test Period - June 2015'!$M$11:$M$411)</f>
        <v>0</v>
      </c>
      <c r="M80" s="142">
        <f>SUMIF('Test Period - June 2015'!$E$11:$E$411,$C80,'Test Period - June 2015'!$N$11:$N$411)</f>
        <v>0</v>
      </c>
      <c r="N80" s="142">
        <f>SUMIF('Test Period - June 2015'!$E$11:$E$411,$C80,'Test Period - June 2015'!$O$11:$O$411)</f>
        <v>0</v>
      </c>
      <c r="O80" s="142">
        <f>SUMIF('Test Period - June 2015'!$E$11:$E$411,$C80,'Test Period - June 2015'!$P$11:$P$411)</f>
        <v>0</v>
      </c>
      <c r="P80" s="142">
        <f>SUMIF('Test Period - June 2015'!$E$11:$E$411,$C80,'Test Period - June 2015'!$Q$11:$Q$411)</f>
        <v>0</v>
      </c>
      <c r="Q80" s="142">
        <f>SUMIF('Test Period - June 2015'!$E$11:$E$411,$C80,'Test Period - June 2015'!$R$11:$R$411)</f>
        <v>0</v>
      </c>
      <c r="R80" s="142">
        <f>SUMIF('Test Period - June 2015'!$E$11:$E$411,$C80,'Test Period - June 2015'!$S$11:$S$411)</f>
        <v>0</v>
      </c>
      <c r="S80" s="143">
        <f>SUMIF('Test Period - June 2015'!$E$11:$E$411,$C80,'Test Period - June 2015'!$T$11:$T$411)</f>
        <v>0</v>
      </c>
      <c r="T80" s="141">
        <f>SUM(F80:S80)</f>
        <v>32302400.921114177</v>
      </c>
      <c r="U80" s="144">
        <f>VLOOKUP(C80,'Test Period - June 2015'!$E$11:$V$411,18,FALSE)</f>
        <v>2.3111612175873691E-2</v>
      </c>
      <c r="V80" s="142">
        <f t="shared" ref="V80" si="36">T80*U80</f>
        <v>746560.5624383759</v>
      </c>
      <c r="W80" s="145">
        <f t="shared" ref="W80" si="37">T80+V80</f>
        <v>33048961.483552553</v>
      </c>
      <c r="X80" s="140"/>
      <c r="Y80" s="28"/>
      <c r="Z80" s="28"/>
    </row>
    <row r="81" spans="3:26" ht="12.75" customHeight="1">
      <c r="D81" s="23"/>
      <c r="E81" s="23" t="s">
        <v>46</v>
      </c>
      <c r="F81" s="91">
        <f>SUBTOTAL(9,F80:F80)</f>
        <v>40516386.359999992</v>
      </c>
      <c r="G81" s="45">
        <f t="shared" ref="G81:S81" si="38">SUBTOTAL(9,G80:G80)</f>
        <v>0</v>
      </c>
      <c r="H81" s="45">
        <f t="shared" si="38"/>
        <v>0</v>
      </c>
      <c r="I81" s="37">
        <f t="shared" si="38"/>
        <v>-8213985.4388858145</v>
      </c>
      <c r="J81" s="37">
        <f t="shared" si="38"/>
        <v>0</v>
      </c>
      <c r="K81" s="37">
        <f t="shared" si="38"/>
        <v>0</v>
      </c>
      <c r="L81" s="37">
        <f t="shared" si="38"/>
        <v>0</v>
      </c>
      <c r="M81" s="37">
        <f t="shared" si="38"/>
        <v>0</v>
      </c>
      <c r="N81" s="37">
        <f t="shared" si="38"/>
        <v>0</v>
      </c>
      <c r="O81" s="37">
        <f t="shared" si="38"/>
        <v>0</v>
      </c>
      <c r="P81" s="37">
        <f t="shared" si="38"/>
        <v>0</v>
      </c>
      <c r="Q81" s="37">
        <f t="shared" si="38"/>
        <v>0</v>
      </c>
      <c r="R81" s="37">
        <f t="shared" si="38"/>
        <v>0</v>
      </c>
      <c r="S81" s="138">
        <f t="shared" si="38"/>
        <v>0</v>
      </c>
      <c r="T81" s="91">
        <f>SUBTOTAL(9,T80:T80)</f>
        <v>32302400.921114177</v>
      </c>
      <c r="V81" s="37">
        <f t="shared" ref="V81:W81" si="39">SUBTOTAL(9,V80:V80)</f>
        <v>746560.5624383759</v>
      </c>
      <c r="W81" s="139">
        <f t="shared" si="39"/>
        <v>33048961.483552553</v>
      </c>
      <c r="X81" s="101"/>
      <c r="Y81" s="28"/>
      <c r="Z81" s="28"/>
    </row>
    <row r="82" spans="3:26" ht="12.75" customHeight="1">
      <c r="D82" s="24"/>
      <c r="E82" s="131"/>
      <c r="F82" s="91"/>
      <c r="G82" s="45"/>
      <c r="H82" s="45"/>
      <c r="I82" s="37"/>
      <c r="J82" s="37"/>
      <c r="K82" s="37"/>
      <c r="L82" s="37"/>
      <c r="M82" s="37"/>
      <c r="N82" s="37"/>
      <c r="O82" s="37"/>
      <c r="P82" s="37"/>
      <c r="Q82" s="37"/>
      <c r="R82" s="37"/>
      <c r="S82" s="138"/>
      <c r="T82" s="91"/>
      <c r="W82" s="139"/>
      <c r="X82" s="101"/>
      <c r="Y82" s="28"/>
      <c r="Z82" s="28"/>
    </row>
    <row r="83" spans="3:26" ht="12.75" customHeight="1">
      <c r="D83" s="131" t="s">
        <v>47</v>
      </c>
      <c r="E83" s="131"/>
      <c r="F83" s="91"/>
      <c r="G83" s="45"/>
      <c r="H83" s="45"/>
      <c r="I83" s="37"/>
      <c r="J83" s="37"/>
      <c r="K83" s="37"/>
      <c r="L83" s="37"/>
      <c r="M83" s="37"/>
      <c r="N83" s="37"/>
      <c r="O83" s="37"/>
      <c r="P83" s="37"/>
      <c r="Q83" s="37"/>
      <c r="R83" s="37"/>
      <c r="S83" s="138"/>
      <c r="T83" s="91"/>
      <c r="W83" s="139"/>
      <c r="X83" s="101"/>
      <c r="Y83" s="28"/>
      <c r="Z83" s="28"/>
    </row>
    <row r="84" spans="3:26" ht="12.75" customHeight="1">
      <c r="C84" s="12" t="str">
        <f t="shared" ref="C84:C91" si="40">+$D$83&amp;E84</f>
        <v>Distribution OperationsCA</v>
      </c>
      <c r="D84" s="131" t="s">
        <v>1</v>
      </c>
      <c r="E84" s="131" t="s">
        <v>48</v>
      </c>
      <c r="F84" s="91">
        <f>SUMIF('Test Period - June 2015'!$E$11:$E$411,$C84,'Test Period - June 2015'!$G$11:$G$411)</f>
        <v>1202438.78</v>
      </c>
      <c r="G84" s="45">
        <f>SUMIF('Test Period - June 2015'!$E$11:$E$411,$C84,'Test Period - June 2015'!$H$11:$H$411)</f>
        <v>0</v>
      </c>
      <c r="H84" s="45">
        <f>SUMIF('Test Period - June 2015'!$E$11:$E$411,$C84,'Test Period - June 2015'!$I$11:$I$411)</f>
        <v>0</v>
      </c>
      <c r="I84" s="37">
        <f>SUMIF('Test Period - June 2015'!$E$11:$E$411,$C84,'Test Period - June 2015'!$J$11:$J$411)</f>
        <v>-872749.12273097155</v>
      </c>
      <c r="J84" s="37">
        <f>SUMIF('Test Period - June 2015'!$E$11:$E$411,$C84,'Test Period - June 2015'!$K$11:$K$411)</f>
        <v>0</v>
      </c>
      <c r="K84" s="37">
        <f>SUMIF('Test Period - June 2015'!$E$11:$E$411,$C84,'Test Period - June 2015'!$L$11:$L$411)</f>
        <v>0</v>
      </c>
      <c r="L84" s="37">
        <f>SUMIF('Test Period - June 2015'!$E$11:$E$411,$C84,'Test Period - June 2015'!$M$11:$M$411)</f>
        <v>0</v>
      </c>
      <c r="M84" s="37">
        <f>SUMIF('Test Period - June 2015'!$E$11:$E$411,$C84,'Test Period - June 2015'!$N$11:$N$411)</f>
        <v>0</v>
      </c>
      <c r="N84" s="37">
        <f>SUMIF('Test Period - June 2015'!$E$11:$E$411,$C84,'Test Period - June 2015'!$O$11:$O$411)</f>
        <v>0</v>
      </c>
      <c r="O84" s="37">
        <f>SUMIF('Test Period - June 2015'!$E$11:$E$411,$C84,'Test Period - June 2015'!$P$11:$P$411)</f>
        <v>0</v>
      </c>
      <c r="P84" s="37">
        <f>SUMIF('Test Period - June 2015'!$E$11:$E$411,$C84,'Test Period - June 2015'!$Q$11:$Q$411)</f>
        <v>0</v>
      </c>
      <c r="Q84" s="37">
        <f>SUMIF('Test Period - June 2015'!$E$11:$E$411,$C84,'Test Period - June 2015'!$R$11:$R$411)</f>
        <v>0</v>
      </c>
      <c r="R84" s="37">
        <f>SUMIF('Test Period - June 2015'!$E$11:$E$411,$C84,'Test Period - June 2015'!$S$11:$S$411)</f>
        <v>0</v>
      </c>
      <c r="S84" s="138">
        <f>SUMIF('Test Period - June 2015'!$E$11:$E$411,$C84,'Test Period - June 2015'!$T$11:$T$411)</f>
        <v>0</v>
      </c>
      <c r="T84" s="91">
        <f t="shared" ref="T84:T91" si="41">SUM(F84:S84)</f>
        <v>329689.65726902848</v>
      </c>
      <c r="U84" s="33">
        <f>VLOOKUP(C84,'Test Period - June 2015'!$E$11:$V$411,18,FALSE)</f>
        <v>3.9522058823529271E-2</v>
      </c>
      <c r="V84" s="37">
        <f t="shared" ref="V84:V91" si="42">T84*U84</f>
        <v>13030.014028095748</v>
      </c>
      <c r="W84" s="139">
        <f t="shared" ref="W84:W91" si="43">T84+V84</f>
        <v>342719.67129712424</v>
      </c>
      <c r="X84" s="101"/>
      <c r="Y84" s="28"/>
      <c r="Z84" s="28"/>
    </row>
    <row r="85" spans="3:26" ht="12.75" customHeight="1">
      <c r="C85" s="12" t="str">
        <f t="shared" si="40"/>
        <v>Distribution OperationsID</v>
      </c>
      <c r="D85" s="131"/>
      <c r="E85" s="131" t="s">
        <v>28</v>
      </c>
      <c r="F85" s="91">
        <f>SUMIF('Test Period - June 2015'!$E$11:$E$411,$C85,'Test Period - June 2015'!$G$11:$G$411)</f>
        <v>1818011.9800000002</v>
      </c>
      <c r="G85" s="45">
        <f>SUMIF('Test Period - June 2015'!$E$11:$E$411,$C85,'Test Period - June 2015'!$H$11:$H$411)</f>
        <v>0</v>
      </c>
      <c r="H85" s="45">
        <f>SUMIF('Test Period - June 2015'!$E$11:$E$411,$C85,'Test Period - June 2015'!$I$11:$I$411)</f>
        <v>0</v>
      </c>
      <c r="I85" s="37">
        <f>SUMIF('Test Period - June 2015'!$E$11:$E$411,$C85,'Test Period - June 2015'!$J$11:$J$411)</f>
        <v>-1357883.1372895788</v>
      </c>
      <c r="J85" s="37">
        <f>SUMIF('Test Period - June 2015'!$E$11:$E$411,$C85,'Test Period - June 2015'!$K$11:$K$411)</f>
        <v>0</v>
      </c>
      <c r="K85" s="37">
        <f>SUMIF('Test Period - June 2015'!$E$11:$E$411,$C85,'Test Period - June 2015'!$L$11:$L$411)</f>
        <v>0</v>
      </c>
      <c r="L85" s="37">
        <f>SUMIF('Test Period - June 2015'!$E$11:$E$411,$C85,'Test Period - June 2015'!$M$11:$M$411)</f>
        <v>0</v>
      </c>
      <c r="M85" s="37">
        <f>SUMIF('Test Period - June 2015'!$E$11:$E$411,$C85,'Test Period - June 2015'!$N$11:$N$411)</f>
        <v>0</v>
      </c>
      <c r="N85" s="37">
        <f>SUMIF('Test Period - June 2015'!$E$11:$E$411,$C85,'Test Period - June 2015'!$O$11:$O$411)</f>
        <v>0</v>
      </c>
      <c r="O85" s="37">
        <f>SUMIF('Test Period - June 2015'!$E$11:$E$411,$C85,'Test Period - June 2015'!$P$11:$P$411)</f>
        <v>0</v>
      </c>
      <c r="P85" s="37">
        <f>SUMIF('Test Period - June 2015'!$E$11:$E$411,$C85,'Test Period - June 2015'!$Q$11:$Q$411)</f>
        <v>0</v>
      </c>
      <c r="Q85" s="37">
        <f>SUMIF('Test Period - June 2015'!$E$11:$E$411,$C85,'Test Period - June 2015'!$R$11:$R$411)</f>
        <v>0</v>
      </c>
      <c r="R85" s="37">
        <f>SUMIF('Test Period - June 2015'!$E$11:$E$411,$C85,'Test Period - June 2015'!$S$11:$S$411)</f>
        <v>0</v>
      </c>
      <c r="S85" s="138">
        <f>SUMIF('Test Period - June 2015'!$E$11:$E$411,$C85,'Test Period - June 2015'!$T$11:$T$411)</f>
        <v>0</v>
      </c>
      <c r="T85" s="91">
        <f t="shared" si="41"/>
        <v>460128.84271042142</v>
      </c>
      <c r="U85" s="33">
        <f>VLOOKUP(C85,'Test Period - June 2015'!$E$11:$V$411,18,FALSE)</f>
        <v>3.9522058823529271E-2</v>
      </c>
      <c r="V85" s="37">
        <f t="shared" si="42"/>
        <v>18185.239188003725</v>
      </c>
      <c r="W85" s="139">
        <f t="shared" si="43"/>
        <v>478314.08189842512</v>
      </c>
      <c r="X85" s="101"/>
      <c r="Y85" s="28"/>
      <c r="Z85" s="28"/>
    </row>
    <row r="86" spans="3:26" ht="12.75" customHeight="1">
      <c r="C86" s="12" t="str">
        <f t="shared" si="40"/>
        <v>Distribution OperationsOR</v>
      </c>
      <c r="D86" s="131"/>
      <c r="E86" s="131" t="s">
        <v>31</v>
      </c>
      <c r="F86" s="91">
        <f>SUMIF('Test Period - June 2015'!$E$11:$E$411,$C86,'Test Period - June 2015'!$G$11:$G$411)</f>
        <v>12612022.98</v>
      </c>
      <c r="G86" s="45">
        <f>SUMIF('Test Period - June 2015'!$E$11:$E$411,$C86,'Test Period - June 2015'!$H$11:$H$411)</f>
        <v>0</v>
      </c>
      <c r="H86" s="45">
        <f>SUMIF('Test Period - June 2015'!$E$11:$E$411,$C86,'Test Period - June 2015'!$I$11:$I$411)</f>
        <v>0</v>
      </c>
      <c r="I86" s="37">
        <f>SUMIF('Test Period - June 2015'!$E$11:$E$411,$C86,'Test Period - June 2015'!$J$11:$J$411)</f>
        <v>-8665424.2222519964</v>
      </c>
      <c r="J86" s="37">
        <f>SUMIF('Test Period - June 2015'!$E$11:$E$411,$C86,'Test Period - June 2015'!$K$11:$K$411)</f>
        <v>0</v>
      </c>
      <c r="K86" s="37">
        <f>SUMIF('Test Period - June 2015'!$E$11:$E$411,$C86,'Test Period - June 2015'!$L$11:$L$411)</f>
        <v>0</v>
      </c>
      <c r="L86" s="37">
        <f>SUMIF('Test Period - June 2015'!$E$11:$E$411,$C86,'Test Period - June 2015'!$M$11:$M$411)</f>
        <v>0</v>
      </c>
      <c r="M86" s="37">
        <f>SUMIF('Test Period - June 2015'!$E$11:$E$411,$C86,'Test Period - June 2015'!$N$11:$N$411)</f>
        <v>0</v>
      </c>
      <c r="N86" s="37">
        <f>SUMIF('Test Period - June 2015'!$E$11:$E$411,$C86,'Test Period - June 2015'!$O$11:$O$411)</f>
        <v>0</v>
      </c>
      <c r="O86" s="37">
        <f>SUMIF('Test Period - June 2015'!$E$11:$E$411,$C86,'Test Period - June 2015'!$P$11:$P$411)</f>
        <v>0</v>
      </c>
      <c r="P86" s="37">
        <f>SUMIF('Test Period - June 2015'!$E$11:$E$411,$C86,'Test Period - June 2015'!$Q$11:$Q$411)</f>
        <v>0</v>
      </c>
      <c r="Q86" s="37">
        <f>SUMIF('Test Period - June 2015'!$E$11:$E$411,$C86,'Test Period - June 2015'!$R$11:$R$411)</f>
        <v>0</v>
      </c>
      <c r="R86" s="37">
        <f>SUMIF('Test Period - June 2015'!$E$11:$E$411,$C86,'Test Period - June 2015'!$S$11:$S$411)</f>
        <v>0</v>
      </c>
      <c r="S86" s="138">
        <f>SUMIF('Test Period - June 2015'!$E$11:$E$411,$C86,'Test Period - June 2015'!$T$11:$T$411)</f>
        <v>0</v>
      </c>
      <c r="T86" s="91">
        <f t="shared" si="41"/>
        <v>3946598.757748004</v>
      </c>
      <c r="U86" s="33">
        <f>VLOOKUP(C86,'Test Period - June 2015'!$E$11:$V$411,18,FALSE)</f>
        <v>3.9522058823529271E-2</v>
      </c>
      <c r="V86" s="37">
        <f t="shared" si="42"/>
        <v>155977.70825658416</v>
      </c>
      <c r="W86" s="139">
        <f t="shared" si="43"/>
        <v>4102576.4660045882</v>
      </c>
      <c r="X86" s="101"/>
      <c r="Y86" s="28"/>
      <c r="Z86" s="28"/>
    </row>
    <row r="87" spans="3:26" ht="12.75" customHeight="1">
      <c r="C87" s="12" t="str">
        <f t="shared" si="40"/>
        <v>Distribution OperationsSNPD</v>
      </c>
      <c r="D87" s="131"/>
      <c r="E87" s="131" t="s">
        <v>49</v>
      </c>
      <c r="F87" s="91">
        <f>SUMIF('Test Period - June 2015'!$E$11:$E$411,$C87,'Test Period - June 2015'!$G$11:$G$411)</f>
        <v>28542814.859999999</v>
      </c>
      <c r="G87" s="45">
        <f>SUMIF('Test Period - June 2015'!$E$11:$E$411,$C87,'Test Period - June 2015'!$H$11:$H$411)</f>
        <v>0</v>
      </c>
      <c r="H87" s="45">
        <f>SUMIF('Test Period - June 2015'!$E$11:$E$411,$C87,'Test Period - June 2015'!$I$11:$I$411)</f>
        <v>0</v>
      </c>
      <c r="I87" s="37">
        <f>SUMIF('Test Period - June 2015'!$E$11:$E$411,$C87,'Test Period - June 2015'!$J$11:$J$411)</f>
        <v>-27617662.453369044</v>
      </c>
      <c r="J87" s="37">
        <f>SUMIF('Test Period - June 2015'!$E$11:$E$411,$C87,'Test Period - June 2015'!$K$11:$K$411)</f>
        <v>0</v>
      </c>
      <c r="K87" s="37">
        <f>SUMIF('Test Period - June 2015'!$E$11:$E$411,$C87,'Test Period - June 2015'!$L$11:$L$411)</f>
        <v>0</v>
      </c>
      <c r="L87" s="37">
        <f>SUMIF('Test Period - June 2015'!$E$11:$E$411,$C87,'Test Period - June 2015'!$M$11:$M$411)</f>
        <v>0</v>
      </c>
      <c r="M87" s="37">
        <f>SUMIF('Test Period - June 2015'!$E$11:$E$411,$C87,'Test Period - June 2015'!$N$11:$N$411)</f>
        <v>0</v>
      </c>
      <c r="N87" s="37">
        <f>SUMIF('Test Period - June 2015'!$E$11:$E$411,$C87,'Test Period - June 2015'!$O$11:$O$411)</f>
        <v>0</v>
      </c>
      <c r="O87" s="37">
        <f>SUMIF('Test Period - June 2015'!$E$11:$E$411,$C87,'Test Period - June 2015'!$P$11:$P$411)</f>
        <v>0</v>
      </c>
      <c r="P87" s="37">
        <f>SUMIF('Test Period - June 2015'!$E$11:$E$411,$C87,'Test Period - June 2015'!$Q$11:$Q$411)</f>
        <v>0</v>
      </c>
      <c r="Q87" s="37">
        <f>SUMIF('Test Period - June 2015'!$E$11:$E$411,$C87,'Test Period - June 2015'!$R$11:$R$411)</f>
        <v>0</v>
      </c>
      <c r="R87" s="37">
        <f>SUMIF('Test Period - June 2015'!$E$11:$E$411,$C87,'Test Period - June 2015'!$S$11:$S$411)</f>
        <v>0</v>
      </c>
      <c r="S87" s="138">
        <f>SUMIF('Test Period - June 2015'!$E$11:$E$411,$C87,'Test Period - June 2015'!$T$11:$T$411)</f>
        <v>0</v>
      </c>
      <c r="T87" s="91">
        <f t="shared" si="41"/>
        <v>925152.40663095564</v>
      </c>
      <c r="U87" s="33">
        <f>VLOOKUP(C87,'Test Period - June 2015'!$E$11:$V$411,18,FALSE)</f>
        <v>3.9522058823529271E-2</v>
      </c>
      <c r="V87" s="37">
        <f t="shared" si="42"/>
        <v>36563.927835598297</v>
      </c>
      <c r="W87" s="139">
        <f t="shared" si="43"/>
        <v>961716.33446655399</v>
      </c>
      <c r="X87" s="101"/>
      <c r="Y87" s="28"/>
      <c r="Z87" s="28"/>
    </row>
    <row r="88" spans="3:26" ht="12.75" customHeight="1">
      <c r="C88" s="12" t="str">
        <f t="shared" si="40"/>
        <v>Distribution OperationsUT</v>
      </c>
      <c r="D88" s="131"/>
      <c r="E88" s="131" t="s">
        <v>50</v>
      </c>
      <c r="F88" s="91">
        <f>SUMIF('Test Period - June 2015'!$E$11:$E$411,$C88,'Test Period - June 2015'!$G$11:$G$411)</f>
        <v>11669981.510000002</v>
      </c>
      <c r="G88" s="45">
        <f>SUMIF('Test Period - June 2015'!$E$11:$E$411,$C88,'Test Period - June 2015'!$H$11:$H$411)</f>
        <v>0</v>
      </c>
      <c r="H88" s="45">
        <f>SUMIF('Test Period - June 2015'!$E$11:$E$411,$C88,'Test Period - June 2015'!$I$11:$I$411)</f>
        <v>0</v>
      </c>
      <c r="I88" s="37">
        <f>SUMIF('Test Period - June 2015'!$E$11:$E$411,$C88,'Test Period - June 2015'!$J$11:$J$411)</f>
        <v>-8598908.0675582886</v>
      </c>
      <c r="J88" s="37">
        <f>SUMIF('Test Period - June 2015'!$E$11:$E$411,$C88,'Test Period - June 2015'!$K$11:$K$411)</f>
        <v>0</v>
      </c>
      <c r="K88" s="37">
        <f>SUMIF('Test Period - June 2015'!$E$11:$E$411,$C88,'Test Period - June 2015'!$L$11:$L$411)</f>
        <v>-13253.54</v>
      </c>
      <c r="L88" s="37">
        <f>SUMIF('Test Period - June 2015'!$E$11:$E$411,$C88,'Test Period - June 2015'!$M$11:$M$411)</f>
        <v>0</v>
      </c>
      <c r="M88" s="37">
        <f>SUMIF('Test Period - June 2015'!$E$11:$E$411,$C88,'Test Period - June 2015'!$N$11:$N$411)</f>
        <v>0</v>
      </c>
      <c r="N88" s="37">
        <f>SUMIF('Test Period - June 2015'!$E$11:$E$411,$C88,'Test Period - June 2015'!$O$11:$O$411)</f>
        <v>0</v>
      </c>
      <c r="O88" s="37">
        <f>SUMIF('Test Period - June 2015'!$E$11:$E$411,$C88,'Test Period - June 2015'!$P$11:$P$411)</f>
        <v>0</v>
      </c>
      <c r="P88" s="37">
        <f>SUMIF('Test Period - June 2015'!$E$11:$E$411,$C88,'Test Period - June 2015'!$Q$11:$Q$411)</f>
        <v>0</v>
      </c>
      <c r="Q88" s="37">
        <f>SUMIF('Test Period - June 2015'!$E$11:$E$411,$C88,'Test Period - June 2015'!$R$11:$R$411)</f>
        <v>0</v>
      </c>
      <c r="R88" s="37">
        <f>SUMIF('Test Period - June 2015'!$E$11:$E$411,$C88,'Test Period - June 2015'!$S$11:$S$411)</f>
        <v>0</v>
      </c>
      <c r="S88" s="138">
        <f>SUMIF('Test Period - June 2015'!$E$11:$E$411,$C88,'Test Period - June 2015'!$T$11:$T$411)</f>
        <v>0</v>
      </c>
      <c r="T88" s="91">
        <f t="shared" si="41"/>
        <v>3057819.902441713</v>
      </c>
      <c r="U88" s="33">
        <f>VLOOKUP(C88,'Test Period - June 2015'!$E$11:$V$411,18,FALSE)</f>
        <v>3.9522058823529271E-2</v>
      </c>
      <c r="V88" s="37">
        <f t="shared" si="42"/>
        <v>120851.33805605992</v>
      </c>
      <c r="W88" s="139">
        <f t="shared" si="43"/>
        <v>3178671.240497773</v>
      </c>
      <c r="X88" s="101"/>
      <c r="Y88" s="28"/>
      <c r="Z88" s="28"/>
    </row>
    <row r="89" spans="3:26" ht="12.75" customHeight="1">
      <c r="C89" s="12" t="str">
        <f t="shared" si="40"/>
        <v>Distribution OperationsWA</v>
      </c>
      <c r="D89" s="131"/>
      <c r="E89" s="131" t="s">
        <v>32</v>
      </c>
      <c r="F89" s="91">
        <f>SUMIF('Test Period - June 2015'!$E$11:$E$411,$C89,'Test Period - June 2015'!$G$11:$G$411)</f>
        <v>2430894.6</v>
      </c>
      <c r="G89" s="45">
        <f>SUMIF('Test Period - June 2015'!$E$11:$E$411,$C89,'Test Period - June 2015'!$H$11:$H$411)</f>
        <v>0</v>
      </c>
      <c r="H89" s="45">
        <f>SUMIF('Test Period - June 2015'!$E$11:$E$411,$C89,'Test Period - June 2015'!$I$11:$I$411)</f>
        <v>0</v>
      </c>
      <c r="I89" s="37">
        <f>SUMIF('Test Period - June 2015'!$E$11:$E$411,$C89,'Test Period - June 2015'!$J$11:$J$411)</f>
        <v>-1856187.7283516857</v>
      </c>
      <c r="J89" s="37">
        <f>SUMIF('Test Period - June 2015'!$E$11:$E$411,$C89,'Test Period - June 2015'!$K$11:$K$411)</f>
        <v>0</v>
      </c>
      <c r="K89" s="37">
        <f>SUMIF('Test Period - June 2015'!$E$11:$E$411,$C89,'Test Period - June 2015'!$L$11:$L$411)</f>
        <v>0</v>
      </c>
      <c r="L89" s="37">
        <f>SUMIF('Test Period - June 2015'!$E$11:$E$411,$C89,'Test Period - June 2015'!$M$11:$M$411)</f>
        <v>0</v>
      </c>
      <c r="M89" s="37">
        <f>SUMIF('Test Period - June 2015'!$E$11:$E$411,$C89,'Test Period - June 2015'!$N$11:$N$411)</f>
        <v>0</v>
      </c>
      <c r="N89" s="37">
        <f>SUMIF('Test Period - June 2015'!$E$11:$E$411,$C89,'Test Period - June 2015'!$O$11:$O$411)</f>
        <v>0</v>
      </c>
      <c r="O89" s="37">
        <f>SUMIF('Test Period - June 2015'!$E$11:$E$411,$C89,'Test Period - June 2015'!$P$11:$P$411)</f>
        <v>0</v>
      </c>
      <c r="P89" s="37">
        <f>SUMIF('Test Period - June 2015'!$E$11:$E$411,$C89,'Test Period - June 2015'!$Q$11:$Q$411)</f>
        <v>0</v>
      </c>
      <c r="Q89" s="37">
        <f>SUMIF('Test Period - June 2015'!$E$11:$E$411,$C89,'Test Period - June 2015'!$R$11:$R$411)</f>
        <v>0</v>
      </c>
      <c r="R89" s="37">
        <f>SUMIF('Test Period - June 2015'!$E$11:$E$411,$C89,'Test Period - June 2015'!$S$11:$S$411)</f>
        <v>0</v>
      </c>
      <c r="S89" s="138">
        <f>SUMIF('Test Period - June 2015'!$E$11:$E$411,$C89,'Test Period - June 2015'!$T$11:$T$411)</f>
        <v>0</v>
      </c>
      <c r="T89" s="91">
        <f t="shared" si="41"/>
        <v>574706.87164831441</v>
      </c>
      <c r="U89" s="33">
        <f>VLOOKUP(C89,'Test Period - June 2015'!$E$11:$V$411,18,FALSE)</f>
        <v>3.9522058823529271E-2</v>
      </c>
      <c r="V89" s="37">
        <f t="shared" si="42"/>
        <v>22713.598787571169</v>
      </c>
      <c r="W89" s="139">
        <f t="shared" si="43"/>
        <v>597420.4704358856</v>
      </c>
      <c r="X89" s="101"/>
      <c r="Y89" s="28"/>
      <c r="Z89" s="28"/>
    </row>
    <row r="90" spans="3:26" ht="12.75" customHeight="1">
      <c r="C90" s="12" t="str">
        <f t="shared" si="40"/>
        <v>Distribution OperationsWYP</v>
      </c>
      <c r="D90" s="131"/>
      <c r="E90" s="131" t="s">
        <v>51</v>
      </c>
      <c r="F90" s="91">
        <f>SUMIF('Test Period - June 2015'!$E$11:$E$411,$C90,'Test Period - June 2015'!$G$11:$G$411)</f>
        <v>3782290.47</v>
      </c>
      <c r="G90" s="45">
        <f>SUMIF('Test Period - June 2015'!$E$11:$E$411,$C90,'Test Period - June 2015'!$H$11:$H$411)</f>
        <v>0</v>
      </c>
      <c r="H90" s="45">
        <f>SUMIF('Test Period - June 2015'!$E$11:$E$411,$C90,'Test Period - June 2015'!$I$11:$I$411)</f>
        <v>0</v>
      </c>
      <c r="I90" s="37">
        <f>SUMIF('Test Period - June 2015'!$E$11:$E$411,$C90,'Test Period - June 2015'!$J$11:$J$411)</f>
        <v>-2153022.2321556946</v>
      </c>
      <c r="J90" s="37">
        <f>SUMIF('Test Period - June 2015'!$E$11:$E$411,$C90,'Test Period - June 2015'!$K$11:$K$411)</f>
        <v>0</v>
      </c>
      <c r="K90" s="37">
        <f>SUMIF('Test Period - June 2015'!$E$11:$E$411,$C90,'Test Period - June 2015'!$L$11:$L$411)</f>
        <v>0</v>
      </c>
      <c r="L90" s="37">
        <f>SUMIF('Test Period - June 2015'!$E$11:$E$411,$C90,'Test Period - June 2015'!$M$11:$M$411)</f>
        <v>0</v>
      </c>
      <c r="M90" s="37">
        <f>SUMIF('Test Period - June 2015'!$E$11:$E$411,$C90,'Test Period - June 2015'!$N$11:$N$411)</f>
        <v>0</v>
      </c>
      <c r="N90" s="37">
        <f>SUMIF('Test Period - June 2015'!$E$11:$E$411,$C90,'Test Period - June 2015'!$O$11:$O$411)</f>
        <v>0</v>
      </c>
      <c r="O90" s="37">
        <f>SUMIF('Test Period - June 2015'!$E$11:$E$411,$C90,'Test Period - June 2015'!$P$11:$P$411)</f>
        <v>0</v>
      </c>
      <c r="P90" s="37">
        <f>SUMIF('Test Period - June 2015'!$E$11:$E$411,$C90,'Test Period - June 2015'!$Q$11:$Q$411)</f>
        <v>0</v>
      </c>
      <c r="Q90" s="37">
        <f>SUMIF('Test Period - June 2015'!$E$11:$E$411,$C90,'Test Period - June 2015'!$R$11:$R$411)</f>
        <v>0</v>
      </c>
      <c r="R90" s="37">
        <f>SUMIF('Test Period - June 2015'!$E$11:$E$411,$C90,'Test Period - June 2015'!$S$11:$S$411)</f>
        <v>0</v>
      </c>
      <c r="S90" s="138">
        <f>SUMIF('Test Period - June 2015'!$E$11:$E$411,$C90,'Test Period - June 2015'!$T$11:$T$411)</f>
        <v>0</v>
      </c>
      <c r="T90" s="91">
        <f t="shared" si="41"/>
        <v>1629268.2378443056</v>
      </c>
      <c r="U90" s="33">
        <f>VLOOKUP(C90,'Test Period - June 2015'!$E$11:$V$411,18,FALSE)</f>
        <v>3.9522058823529271E-2</v>
      </c>
      <c r="V90" s="37">
        <f t="shared" si="42"/>
        <v>64392.035135390528</v>
      </c>
      <c r="W90" s="139">
        <f t="shared" si="43"/>
        <v>1693660.272979696</v>
      </c>
      <c r="X90" s="101"/>
      <c r="Y90" s="28"/>
      <c r="Z90" s="28"/>
    </row>
    <row r="91" spans="3:26" ht="12.75" customHeight="1">
      <c r="C91" s="12" t="str">
        <f t="shared" si="40"/>
        <v>Distribution OperationsWYU</v>
      </c>
      <c r="D91" s="131"/>
      <c r="E91" s="131" t="s">
        <v>52</v>
      </c>
      <c r="F91" s="141">
        <f>SUMIF('Test Period - June 2015'!$E$11:$E$411,$C91,'Test Period - June 2015'!$G$11:$G$411)</f>
        <v>292574.57999999996</v>
      </c>
      <c r="G91" s="142">
        <f>SUMIF('Test Period - June 2015'!$E$11:$E$411,$C91,'Test Period - June 2015'!$H$11:$H$411)</f>
        <v>0</v>
      </c>
      <c r="H91" s="142">
        <f>SUMIF('Test Period - June 2015'!$E$11:$E$411,$C91,'Test Period - June 2015'!$I$11:$I$411)</f>
        <v>0</v>
      </c>
      <c r="I91" s="142">
        <f>SUMIF('Test Period - June 2015'!$E$11:$E$411,$C91,'Test Period - June 2015'!$J$11:$J$411)</f>
        <v>-132629.42810979942</v>
      </c>
      <c r="J91" s="142">
        <f>SUMIF('Test Period - June 2015'!$E$11:$E$411,$C91,'Test Period - June 2015'!$K$11:$K$411)</f>
        <v>0</v>
      </c>
      <c r="K91" s="142">
        <f>SUMIF('Test Period - June 2015'!$E$11:$E$411,$C91,'Test Period - June 2015'!$L$11:$L$411)</f>
        <v>0</v>
      </c>
      <c r="L91" s="142">
        <f>SUMIF('Test Period - June 2015'!$E$11:$E$411,$C91,'Test Period - June 2015'!$M$11:$M$411)</f>
        <v>0</v>
      </c>
      <c r="M91" s="142">
        <f>SUMIF('Test Period - June 2015'!$E$11:$E$411,$C91,'Test Period - June 2015'!$N$11:$N$411)</f>
        <v>0</v>
      </c>
      <c r="N91" s="142">
        <f>SUMIF('Test Period - June 2015'!$E$11:$E$411,$C91,'Test Period - June 2015'!$O$11:$O$411)</f>
        <v>0</v>
      </c>
      <c r="O91" s="142">
        <f>SUMIF('Test Period - June 2015'!$E$11:$E$411,$C91,'Test Period - June 2015'!$P$11:$P$411)</f>
        <v>0</v>
      </c>
      <c r="P91" s="142">
        <f>SUMIF('Test Period - June 2015'!$E$11:$E$411,$C91,'Test Period - June 2015'!$Q$11:$Q$411)</f>
        <v>0</v>
      </c>
      <c r="Q91" s="142">
        <f>SUMIF('Test Period - June 2015'!$E$11:$E$411,$C91,'Test Period - June 2015'!$R$11:$R$411)</f>
        <v>0</v>
      </c>
      <c r="R91" s="142">
        <f>SUMIF('Test Period - June 2015'!$E$11:$E$411,$C91,'Test Period - June 2015'!$S$11:$S$411)</f>
        <v>0</v>
      </c>
      <c r="S91" s="143">
        <f>SUMIF('Test Period - June 2015'!$E$11:$E$411,$C91,'Test Period - June 2015'!$T$11:$T$411)</f>
        <v>0</v>
      </c>
      <c r="T91" s="141">
        <f t="shared" si="41"/>
        <v>159945.15189020053</v>
      </c>
      <c r="U91" s="144">
        <f>VLOOKUP(C91,'Test Period - June 2015'!$E$11:$V$411,18,FALSE)</f>
        <v>3.9522058823529271E-2</v>
      </c>
      <c r="V91" s="142">
        <f t="shared" si="42"/>
        <v>6321.3617015428299</v>
      </c>
      <c r="W91" s="145">
        <f t="shared" si="43"/>
        <v>166266.51359174337</v>
      </c>
      <c r="X91" s="140"/>
      <c r="Y91" s="28"/>
      <c r="Z91" s="28"/>
    </row>
    <row r="92" spans="3:26" ht="12.75" customHeight="1">
      <c r="D92" s="23"/>
      <c r="E92" s="23" t="s">
        <v>53</v>
      </c>
      <c r="F92" s="91">
        <f>SUBTOTAL(9,F84:F91)</f>
        <v>62351029.759999998</v>
      </c>
      <c r="G92" s="45">
        <f t="shared" ref="G92:S92" si="44">SUBTOTAL(9,G84:G91)</f>
        <v>0</v>
      </c>
      <c r="H92" s="45">
        <f t="shared" si="44"/>
        <v>0</v>
      </c>
      <c r="I92" s="37">
        <f t="shared" si="44"/>
        <v>-51254466.391817056</v>
      </c>
      <c r="J92" s="37">
        <f t="shared" si="44"/>
        <v>0</v>
      </c>
      <c r="K92" s="37">
        <f t="shared" si="44"/>
        <v>-13253.54</v>
      </c>
      <c r="L92" s="37">
        <f t="shared" si="44"/>
        <v>0</v>
      </c>
      <c r="M92" s="37">
        <f t="shared" si="44"/>
        <v>0</v>
      </c>
      <c r="N92" s="37">
        <f t="shared" si="44"/>
        <v>0</v>
      </c>
      <c r="O92" s="37">
        <f t="shared" si="44"/>
        <v>0</v>
      </c>
      <c r="P92" s="37">
        <f t="shared" si="44"/>
        <v>0</v>
      </c>
      <c r="Q92" s="37">
        <f t="shared" si="44"/>
        <v>0</v>
      </c>
      <c r="R92" s="37">
        <f t="shared" si="44"/>
        <v>0</v>
      </c>
      <c r="S92" s="138">
        <f t="shared" si="44"/>
        <v>0</v>
      </c>
      <c r="T92" s="91">
        <f>SUBTOTAL(9,T84:T91)</f>
        <v>11083309.828182941</v>
      </c>
      <c r="V92" s="37">
        <f t="shared" ref="V92:W92" si="45">SUBTOTAL(9,V84:V91)</f>
        <v>438035.22298884636</v>
      </c>
      <c r="W92" s="139">
        <f t="shared" si="45"/>
        <v>11521345.051171791</v>
      </c>
      <c r="X92" s="101"/>
      <c r="Y92" s="28"/>
      <c r="Z92" s="28"/>
    </row>
    <row r="93" spans="3:26" ht="12.75" customHeight="1">
      <c r="D93" s="24"/>
      <c r="E93" s="131"/>
      <c r="F93" s="91"/>
      <c r="G93" s="45"/>
      <c r="H93" s="45"/>
      <c r="I93" s="37"/>
      <c r="J93" s="37"/>
      <c r="K93" s="37"/>
      <c r="L93" s="37"/>
      <c r="M93" s="37"/>
      <c r="N93" s="37"/>
      <c r="O93" s="37"/>
      <c r="P93" s="37"/>
      <c r="Q93" s="37"/>
      <c r="R93" s="37"/>
      <c r="S93" s="138"/>
      <c r="T93" s="91"/>
      <c r="W93" s="139"/>
      <c r="X93" s="101"/>
      <c r="Y93" s="28"/>
      <c r="Z93" s="28"/>
    </row>
    <row r="94" spans="3:26" ht="12.75" customHeight="1">
      <c r="D94" s="131" t="s">
        <v>54</v>
      </c>
      <c r="E94" s="131"/>
      <c r="F94" s="91"/>
      <c r="G94" s="45"/>
      <c r="H94" s="45"/>
      <c r="I94" s="37"/>
      <c r="J94" s="37"/>
      <c r="K94" s="37"/>
      <c r="L94" s="37"/>
      <c r="M94" s="37"/>
      <c r="N94" s="37"/>
      <c r="O94" s="37"/>
      <c r="P94" s="37"/>
      <c r="Q94" s="37"/>
      <c r="R94" s="37"/>
      <c r="S94" s="138"/>
      <c r="T94" s="91"/>
      <c r="W94" s="139"/>
      <c r="X94" s="101"/>
      <c r="Y94" s="28"/>
      <c r="Z94" s="28"/>
    </row>
    <row r="95" spans="3:26" ht="12.75" customHeight="1">
      <c r="C95" s="12" t="str">
        <f t="shared" ref="C95:C102" si="46">+$D$94&amp;E95</f>
        <v>Distribution MaintenanceCA</v>
      </c>
      <c r="D95" s="131" t="s">
        <v>1</v>
      </c>
      <c r="E95" s="131" t="s">
        <v>48</v>
      </c>
      <c r="F95" s="91">
        <f>SUMIF('Test Period - June 2015'!$E$11:$E$411,$C95,'Test Period - June 2015'!$G$11:$G$411)</f>
        <v>9281345.8000000007</v>
      </c>
      <c r="G95" s="45">
        <f>SUMIF('Test Period - June 2015'!$E$11:$E$411,$C95,'Test Period - June 2015'!$H$11:$H$411)</f>
        <v>0</v>
      </c>
      <c r="H95" s="45">
        <f>SUMIF('Test Period - June 2015'!$E$11:$E$411,$C95,'Test Period - June 2015'!$I$11:$I$411)</f>
        <v>0</v>
      </c>
      <c r="I95" s="37">
        <f>SUMIF('Test Period - June 2015'!$E$11:$E$411,$C95,'Test Period - June 2015'!$J$11:$J$411)</f>
        <v>-3169057.7573926318</v>
      </c>
      <c r="J95" s="37">
        <f>SUMIF('Test Period - June 2015'!$E$11:$E$411,$C95,'Test Period - June 2015'!$K$11:$K$411)</f>
        <v>0</v>
      </c>
      <c r="K95" s="37">
        <f>SUMIF('Test Period - June 2015'!$E$11:$E$411,$C95,'Test Period - June 2015'!$L$11:$L$411)</f>
        <v>0</v>
      </c>
      <c r="L95" s="37">
        <f>SUMIF('Test Period - June 2015'!$E$11:$E$411,$C95,'Test Period - June 2015'!$M$11:$M$411)</f>
        <v>0</v>
      </c>
      <c r="M95" s="37">
        <f>SUMIF('Test Period - June 2015'!$E$11:$E$411,$C95,'Test Period - June 2015'!$N$11:$N$411)</f>
        <v>0</v>
      </c>
      <c r="N95" s="37">
        <f>SUMIF('Test Period - June 2015'!$E$11:$E$411,$C95,'Test Period - June 2015'!$O$11:$O$411)</f>
        <v>0</v>
      </c>
      <c r="O95" s="37">
        <f>SUMIF('Test Period - June 2015'!$E$11:$E$411,$C95,'Test Period - June 2015'!$P$11:$P$411)</f>
        <v>0</v>
      </c>
      <c r="P95" s="37">
        <f>SUMIF('Test Period - June 2015'!$E$11:$E$411,$C95,'Test Period - June 2015'!$Q$11:$Q$411)</f>
        <v>0</v>
      </c>
      <c r="Q95" s="37">
        <f>SUMIF('Test Period - June 2015'!$E$11:$E$411,$C95,'Test Period - June 2015'!$R$11:$R$411)</f>
        <v>0</v>
      </c>
      <c r="R95" s="37">
        <f>SUMIF('Test Period - June 2015'!$E$11:$E$411,$C95,'Test Period - June 2015'!$S$11:$S$411)</f>
        <v>0</v>
      </c>
      <c r="S95" s="138">
        <f>SUMIF('Test Period - June 2015'!$E$11:$E$411,$C95,'Test Period - June 2015'!$T$11:$T$411)</f>
        <v>0</v>
      </c>
      <c r="T95" s="91">
        <f t="shared" ref="T95:T102" si="47">SUM(F95:S95)</f>
        <v>6112288.0426073689</v>
      </c>
      <c r="U95" s="33">
        <f>VLOOKUP(C95,'Test Period - June 2015'!$E$11:$V$411,18,FALSE)</f>
        <v>1.7562254259501895E-2</v>
      </c>
      <c r="V95" s="37">
        <f t="shared" ref="V95:V102" si="48">T95*U95</f>
        <v>107345.55671158376</v>
      </c>
      <c r="W95" s="139">
        <f t="shared" ref="W95:W102" si="49">T95+V95</f>
        <v>6219633.5993189523</v>
      </c>
      <c r="X95" s="101"/>
      <c r="Y95" s="28"/>
      <c r="Z95" s="28"/>
    </row>
    <row r="96" spans="3:26" ht="12.75" customHeight="1">
      <c r="C96" s="12" t="str">
        <f t="shared" si="46"/>
        <v>Distribution MaintenanceID</v>
      </c>
      <c r="D96" s="131"/>
      <c r="E96" s="131" t="s">
        <v>28</v>
      </c>
      <c r="F96" s="91">
        <f>SUMIF('Test Period - June 2015'!$E$11:$E$411,$C96,'Test Period - June 2015'!$G$11:$G$411)</f>
        <v>6487609.9600000009</v>
      </c>
      <c r="G96" s="45">
        <f>SUMIF('Test Period - June 2015'!$E$11:$E$411,$C96,'Test Period - June 2015'!$H$11:$H$411)</f>
        <v>0</v>
      </c>
      <c r="H96" s="45">
        <f>SUMIF('Test Period - June 2015'!$E$11:$E$411,$C96,'Test Period - June 2015'!$I$11:$I$411)</f>
        <v>0</v>
      </c>
      <c r="I96" s="37">
        <f>SUMIF('Test Period - June 2015'!$E$11:$E$411,$C96,'Test Period - June 2015'!$J$11:$J$411)</f>
        <v>-3157413.6151204128</v>
      </c>
      <c r="J96" s="37">
        <f>SUMIF('Test Period - June 2015'!$E$11:$E$411,$C96,'Test Period - June 2015'!$K$11:$K$411)</f>
        <v>0</v>
      </c>
      <c r="K96" s="37">
        <f>SUMIF('Test Period - June 2015'!$E$11:$E$411,$C96,'Test Period - June 2015'!$L$11:$L$411)</f>
        <v>0</v>
      </c>
      <c r="L96" s="37">
        <f>SUMIF('Test Period - June 2015'!$E$11:$E$411,$C96,'Test Period - June 2015'!$M$11:$M$411)</f>
        <v>0</v>
      </c>
      <c r="M96" s="37">
        <f>SUMIF('Test Period - June 2015'!$E$11:$E$411,$C96,'Test Period - June 2015'!$N$11:$N$411)</f>
        <v>0</v>
      </c>
      <c r="N96" s="37">
        <f>SUMIF('Test Period - June 2015'!$E$11:$E$411,$C96,'Test Period - June 2015'!$O$11:$O$411)</f>
        <v>0</v>
      </c>
      <c r="O96" s="37">
        <f>SUMIF('Test Period - June 2015'!$E$11:$E$411,$C96,'Test Period - June 2015'!$P$11:$P$411)</f>
        <v>0</v>
      </c>
      <c r="P96" s="37">
        <f>SUMIF('Test Period - June 2015'!$E$11:$E$411,$C96,'Test Period - June 2015'!$Q$11:$Q$411)</f>
        <v>0</v>
      </c>
      <c r="Q96" s="37">
        <f>SUMIF('Test Period - June 2015'!$E$11:$E$411,$C96,'Test Period - June 2015'!$R$11:$R$411)</f>
        <v>0</v>
      </c>
      <c r="R96" s="37">
        <f>SUMIF('Test Period - June 2015'!$E$11:$E$411,$C96,'Test Period - June 2015'!$S$11:$S$411)</f>
        <v>0</v>
      </c>
      <c r="S96" s="138">
        <f>SUMIF('Test Period - June 2015'!$E$11:$E$411,$C96,'Test Period - June 2015'!$T$11:$T$411)</f>
        <v>0</v>
      </c>
      <c r="T96" s="91">
        <f t="shared" si="47"/>
        <v>3330196.3448795881</v>
      </c>
      <c r="U96" s="33">
        <f>VLOOKUP(C96,'Test Period - June 2015'!$E$11:$V$411,18,FALSE)</f>
        <v>1.7562254259501895E-2</v>
      </c>
      <c r="V96" s="37">
        <f t="shared" si="48"/>
        <v>58485.754942839187</v>
      </c>
      <c r="W96" s="139">
        <f t="shared" si="49"/>
        <v>3388682.0998224271</v>
      </c>
      <c r="X96" s="101"/>
      <c r="Y96" s="28"/>
      <c r="Z96" s="28"/>
    </row>
    <row r="97" spans="3:26" ht="12.75" customHeight="1">
      <c r="C97" s="12" t="str">
        <f t="shared" si="46"/>
        <v>Distribution MaintenanceOR</v>
      </c>
      <c r="D97" s="131"/>
      <c r="E97" s="131" t="s">
        <v>31</v>
      </c>
      <c r="F97" s="91">
        <f>SUMIF('Test Period - June 2015'!$E$11:$E$411,$C97,'Test Period - June 2015'!$G$11:$G$411)</f>
        <v>43598315.080000006</v>
      </c>
      <c r="G97" s="45">
        <f>SUMIF('Test Period - June 2015'!$E$11:$E$411,$C97,'Test Period - June 2015'!$H$11:$H$411)</f>
        <v>0</v>
      </c>
      <c r="H97" s="45">
        <f>SUMIF('Test Period - June 2015'!$E$11:$E$411,$C97,'Test Period - June 2015'!$I$11:$I$411)</f>
        <v>0</v>
      </c>
      <c r="I97" s="37">
        <f>SUMIF('Test Period - June 2015'!$E$11:$E$411,$C97,'Test Period - June 2015'!$J$11:$J$411)</f>
        <v>-14125059.127728734</v>
      </c>
      <c r="J97" s="37">
        <f>SUMIF('Test Period - June 2015'!$E$11:$E$411,$C97,'Test Period - June 2015'!$K$11:$K$411)</f>
        <v>0</v>
      </c>
      <c r="K97" s="37">
        <f>SUMIF('Test Period - June 2015'!$E$11:$E$411,$C97,'Test Period - June 2015'!$L$11:$L$411)</f>
        <v>0</v>
      </c>
      <c r="L97" s="37">
        <f>SUMIF('Test Period - June 2015'!$E$11:$E$411,$C97,'Test Period - June 2015'!$M$11:$M$411)</f>
        <v>0</v>
      </c>
      <c r="M97" s="37">
        <f>SUMIF('Test Period - June 2015'!$E$11:$E$411,$C97,'Test Period - June 2015'!$N$11:$N$411)</f>
        <v>0</v>
      </c>
      <c r="N97" s="37">
        <f>SUMIF('Test Period - June 2015'!$E$11:$E$411,$C97,'Test Period - June 2015'!$O$11:$O$411)</f>
        <v>0</v>
      </c>
      <c r="O97" s="37">
        <f>SUMIF('Test Period - June 2015'!$E$11:$E$411,$C97,'Test Period - June 2015'!$P$11:$P$411)</f>
        <v>0</v>
      </c>
      <c r="P97" s="37">
        <f>SUMIF('Test Period - June 2015'!$E$11:$E$411,$C97,'Test Period - June 2015'!$Q$11:$Q$411)</f>
        <v>0</v>
      </c>
      <c r="Q97" s="37">
        <f>SUMIF('Test Period - June 2015'!$E$11:$E$411,$C97,'Test Period - June 2015'!$R$11:$R$411)</f>
        <v>0</v>
      </c>
      <c r="R97" s="37">
        <f>SUMIF('Test Period - June 2015'!$E$11:$E$411,$C97,'Test Period - June 2015'!$S$11:$S$411)</f>
        <v>0</v>
      </c>
      <c r="S97" s="138">
        <f>SUMIF('Test Period - June 2015'!$E$11:$E$411,$C97,'Test Period - June 2015'!$T$11:$T$411)</f>
        <v>0</v>
      </c>
      <c r="T97" s="91">
        <f t="shared" si="47"/>
        <v>29473255.952271271</v>
      </c>
      <c r="U97" s="33">
        <f>VLOOKUP(C97,'Test Period - June 2015'!$E$11:$V$411,18,FALSE)</f>
        <v>1.7562254259501895E-2</v>
      </c>
      <c r="V97" s="37">
        <f t="shared" si="48"/>
        <v>517616.81488916575</v>
      </c>
      <c r="W97" s="139">
        <f t="shared" si="49"/>
        <v>29990872.767160438</v>
      </c>
      <c r="X97" s="101"/>
      <c r="Y97" s="28"/>
      <c r="Z97" s="28"/>
    </row>
    <row r="98" spans="3:26" ht="12.75" customHeight="1">
      <c r="C98" s="12" t="str">
        <f t="shared" si="46"/>
        <v>Distribution MaintenanceSNPD</v>
      </c>
      <c r="D98" s="131"/>
      <c r="E98" s="131" t="s">
        <v>49</v>
      </c>
      <c r="F98" s="91">
        <f>SUMIF('Test Period - June 2015'!$E$11:$E$411,$C98,'Test Period - June 2015'!$G$11:$G$411)</f>
        <v>10342271.130000001</v>
      </c>
      <c r="G98" s="45">
        <f>SUMIF('Test Period - June 2015'!$E$11:$E$411,$C98,'Test Period - June 2015'!$H$11:$H$411)</f>
        <v>0</v>
      </c>
      <c r="H98" s="45">
        <f>SUMIF('Test Period - June 2015'!$E$11:$E$411,$C98,'Test Period - June 2015'!$I$11:$I$411)</f>
        <v>0</v>
      </c>
      <c r="I98" s="37">
        <f>SUMIF('Test Period - June 2015'!$E$11:$E$411,$C98,'Test Period - June 2015'!$J$11:$J$411)</f>
        <v>-10119609.099944908</v>
      </c>
      <c r="J98" s="37">
        <f>SUMIF('Test Period - June 2015'!$E$11:$E$411,$C98,'Test Period - June 2015'!$K$11:$K$411)</f>
        <v>0</v>
      </c>
      <c r="K98" s="37">
        <f>SUMIF('Test Period - June 2015'!$E$11:$E$411,$C98,'Test Period - June 2015'!$L$11:$L$411)</f>
        <v>0</v>
      </c>
      <c r="L98" s="37">
        <f>SUMIF('Test Period - June 2015'!$E$11:$E$411,$C98,'Test Period - June 2015'!$M$11:$M$411)</f>
        <v>0</v>
      </c>
      <c r="M98" s="37">
        <f>SUMIF('Test Period - June 2015'!$E$11:$E$411,$C98,'Test Period - June 2015'!$N$11:$N$411)</f>
        <v>0</v>
      </c>
      <c r="N98" s="37">
        <f>SUMIF('Test Period - June 2015'!$E$11:$E$411,$C98,'Test Period - June 2015'!$O$11:$O$411)</f>
        <v>0</v>
      </c>
      <c r="O98" s="37">
        <f>SUMIF('Test Period - June 2015'!$E$11:$E$411,$C98,'Test Period - June 2015'!$P$11:$P$411)</f>
        <v>0</v>
      </c>
      <c r="P98" s="37">
        <f>SUMIF('Test Period - June 2015'!$E$11:$E$411,$C98,'Test Period - June 2015'!$Q$11:$Q$411)</f>
        <v>0</v>
      </c>
      <c r="Q98" s="37">
        <f>SUMIF('Test Period - June 2015'!$E$11:$E$411,$C98,'Test Period - June 2015'!$R$11:$R$411)</f>
        <v>0</v>
      </c>
      <c r="R98" s="37">
        <f>SUMIF('Test Period - June 2015'!$E$11:$E$411,$C98,'Test Period - June 2015'!$S$11:$S$411)</f>
        <v>0</v>
      </c>
      <c r="S98" s="138">
        <f>SUMIF('Test Period - June 2015'!$E$11:$E$411,$C98,'Test Period - June 2015'!$T$11:$T$411)</f>
        <v>0</v>
      </c>
      <c r="T98" s="91">
        <f t="shared" si="47"/>
        <v>222662.03005509265</v>
      </c>
      <c r="U98" s="33">
        <f>VLOOKUP(C98,'Test Period - June 2015'!$E$11:$V$411,18,FALSE)</f>
        <v>1.7562254259501895E-2</v>
      </c>
      <c r="V98" s="37">
        <f t="shared" si="48"/>
        <v>3910.4471857643898</v>
      </c>
      <c r="W98" s="139">
        <f t="shared" si="49"/>
        <v>226572.47724085703</v>
      </c>
      <c r="X98" s="101"/>
      <c r="Y98" s="28"/>
      <c r="Z98" s="28"/>
    </row>
    <row r="99" spans="3:26" ht="12.75" customHeight="1">
      <c r="C99" s="12" t="str">
        <f t="shared" si="46"/>
        <v>Distribution MaintenanceUT</v>
      </c>
      <c r="D99" s="131"/>
      <c r="E99" s="131" t="s">
        <v>50</v>
      </c>
      <c r="F99" s="91">
        <f>SUMIF('Test Period - June 2015'!$E$11:$E$411,$C99,'Test Period - June 2015'!$G$11:$G$411)</f>
        <v>52690728.449999996</v>
      </c>
      <c r="G99" s="45">
        <f>SUMIF('Test Period - June 2015'!$E$11:$E$411,$C99,'Test Period - June 2015'!$H$11:$H$411)</f>
        <v>0</v>
      </c>
      <c r="H99" s="45">
        <f>SUMIF('Test Period - June 2015'!$E$11:$E$411,$C99,'Test Period - June 2015'!$I$11:$I$411)</f>
        <v>0</v>
      </c>
      <c r="I99" s="37">
        <f>SUMIF('Test Period - June 2015'!$E$11:$E$411,$C99,'Test Period - June 2015'!$J$11:$J$411)</f>
        <v>-20968216.407237284</v>
      </c>
      <c r="J99" s="37">
        <f>SUMIF('Test Period - June 2015'!$E$11:$E$411,$C99,'Test Period - June 2015'!$K$11:$K$411)</f>
        <v>0</v>
      </c>
      <c r="K99" s="37">
        <f>SUMIF('Test Period - June 2015'!$E$11:$E$411,$C99,'Test Period - June 2015'!$L$11:$L$411)</f>
        <v>0</v>
      </c>
      <c r="L99" s="37">
        <f>SUMIF('Test Period - June 2015'!$E$11:$E$411,$C99,'Test Period - June 2015'!$M$11:$M$411)</f>
        <v>0</v>
      </c>
      <c r="M99" s="37">
        <f>SUMIF('Test Period - June 2015'!$E$11:$E$411,$C99,'Test Period - June 2015'!$N$11:$N$411)</f>
        <v>0</v>
      </c>
      <c r="N99" s="37">
        <f>SUMIF('Test Period - June 2015'!$E$11:$E$411,$C99,'Test Period - June 2015'!$O$11:$O$411)</f>
        <v>0</v>
      </c>
      <c r="O99" s="37">
        <f>SUMIF('Test Period - June 2015'!$E$11:$E$411,$C99,'Test Period - June 2015'!$P$11:$P$411)</f>
        <v>0</v>
      </c>
      <c r="P99" s="37">
        <f>SUMIF('Test Period - June 2015'!$E$11:$E$411,$C99,'Test Period - June 2015'!$Q$11:$Q$411)</f>
        <v>0</v>
      </c>
      <c r="Q99" s="37">
        <f>SUMIF('Test Period - June 2015'!$E$11:$E$411,$C99,'Test Period - June 2015'!$R$11:$R$411)</f>
        <v>0</v>
      </c>
      <c r="R99" s="37">
        <f>SUMIF('Test Period - June 2015'!$E$11:$E$411,$C99,'Test Period - June 2015'!$S$11:$S$411)</f>
        <v>0</v>
      </c>
      <c r="S99" s="138">
        <f>SUMIF('Test Period - June 2015'!$E$11:$E$411,$C99,'Test Period - June 2015'!$T$11:$T$411)</f>
        <v>0</v>
      </c>
      <c r="T99" s="91">
        <f t="shared" si="47"/>
        <v>31722512.042762712</v>
      </c>
      <c r="U99" s="33">
        <f>VLOOKUP(C99,'Test Period - June 2015'!$E$11:$V$411,18,FALSE)</f>
        <v>1.7562254259501895E-2</v>
      </c>
      <c r="V99" s="37">
        <f t="shared" si="48"/>
        <v>557118.82224510959</v>
      </c>
      <c r="W99" s="139">
        <f t="shared" si="49"/>
        <v>32279630.865007821</v>
      </c>
      <c r="X99" s="101"/>
      <c r="Y99" s="28"/>
      <c r="Z99" s="28"/>
    </row>
    <row r="100" spans="3:26" ht="12.75" customHeight="1">
      <c r="C100" s="12" t="str">
        <f t="shared" si="46"/>
        <v>Distribution MaintenanceWA</v>
      </c>
      <c r="D100" s="131"/>
      <c r="E100" s="131" t="s">
        <v>32</v>
      </c>
      <c r="F100" s="91">
        <f>SUMIF('Test Period - June 2015'!$E$11:$E$411,$C100,'Test Period - June 2015'!$G$11:$G$411)</f>
        <v>6908259.1999999993</v>
      </c>
      <c r="G100" s="45">
        <f>SUMIF('Test Period - June 2015'!$E$11:$E$411,$C100,'Test Period - June 2015'!$H$11:$H$411)</f>
        <v>0</v>
      </c>
      <c r="H100" s="45">
        <f>SUMIF('Test Period - June 2015'!$E$11:$E$411,$C100,'Test Period - June 2015'!$I$11:$I$411)</f>
        <v>0</v>
      </c>
      <c r="I100" s="37">
        <f>SUMIF('Test Period - June 2015'!$E$11:$E$411,$C100,'Test Period - June 2015'!$J$11:$J$411)</f>
        <v>-2391009.2183157802</v>
      </c>
      <c r="J100" s="37">
        <f>SUMIF('Test Period - June 2015'!$E$11:$E$411,$C100,'Test Period - June 2015'!$K$11:$K$411)</f>
        <v>0</v>
      </c>
      <c r="K100" s="37">
        <f>SUMIF('Test Period - June 2015'!$E$11:$E$411,$C100,'Test Period - June 2015'!$L$11:$L$411)</f>
        <v>0</v>
      </c>
      <c r="L100" s="37">
        <f>SUMIF('Test Period - June 2015'!$E$11:$E$411,$C100,'Test Period - June 2015'!$M$11:$M$411)</f>
        <v>0</v>
      </c>
      <c r="M100" s="37">
        <f>SUMIF('Test Period - June 2015'!$E$11:$E$411,$C100,'Test Period - June 2015'!$N$11:$N$411)</f>
        <v>0</v>
      </c>
      <c r="N100" s="37">
        <f>SUMIF('Test Period - June 2015'!$E$11:$E$411,$C100,'Test Period - June 2015'!$O$11:$O$411)</f>
        <v>0</v>
      </c>
      <c r="O100" s="37">
        <f>SUMIF('Test Period - June 2015'!$E$11:$E$411,$C100,'Test Period - June 2015'!$P$11:$P$411)</f>
        <v>0</v>
      </c>
      <c r="P100" s="37">
        <f>SUMIF('Test Period - June 2015'!$E$11:$E$411,$C100,'Test Period - June 2015'!$Q$11:$Q$411)</f>
        <v>0</v>
      </c>
      <c r="Q100" s="37">
        <f>SUMIF('Test Period - June 2015'!$E$11:$E$411,$C100,'Test Period - June 2015'!$R$11:$R$411)</f>
        <v>0</v>
      </c>
      <c r="R100" s="37">
        <f>SUMIF('Test Period - June 2015'!$E$11:$E$411,$C100,'Test Period - June 2015'!$S$11:$S$411)</f>
        <v>0</v>
      </c>
      <c r="S100" s="138">
        <f>SUMIF('Test Period - June 2015'!$E$11:$E$411,$C100,'Test Period - June 2015'!$T$11:$T$411)</f>
        <v>0</v>
      </c>
      <c r="T100" s="91">
        <f t="shared" si="47"/>
        <v>4517249.9816842191</v>
      </c>
      <c r="U100" s="33">
        <f>VLOOKUP(C100,'Test Period - June 2015'!$E$11:$V$411,18,FALSE)</f>
        <v>1.7562254259501895E-2</v>
      </c>
      <c r="V100" s="37">
        <f t="shared" si="48"/>
        <v>79333.09273206853</v>
      </c>
      <c r="W100" s="139">
        <f t="shared" si="49"/>
        <v>4596583.0744162872</v>
      </c>
      <c r="X100" s="101"/>
      <c r="Y100" s="28"/>
      <c r="Z100" s="28"/>
    </row>
    <row r="101" spans="3:26" ht="12.75" customHeight="1">
      <c r="C101" s="12" t="str">
        <f t="shared" si="46"/>
        <v>Distribution MaintenanceWYP</v>
      </c>
      <c r="D101" s="131"/>
      <c r="E101" s="131" t="s">
        <v>51</v>
      </c>
      <c r="F101" s="91">
        <f>SUMIF('Test Period - June 2015'!$E$11:$E$411,$C101,'Test Period - June 2015'!$G$11:$G$411)</f>
        <v>11248945.48</v>
      </c>
      <c r="G101" s="45">
        <f>SUMIF('Test Period - June 2015'!$E$11:$E$411,$C101,'Test Period - June 2015'!$H$11:$H$411)</f>
        <v>0</v>
      </c>
      <c r="H101" s="45">
        <f>SUMIF('Test Period - June 2015'!$E$11:$E$411,$C101,'Test Period - June 2015'!$I$11:$I$411)</f>
        <v>0</v>
      </c>
      <c r="I101" s="37">
        <f>SUMIF('Test Period - June 2015'!$E$11:$E$411,$C101,'Test Period - June 2015'!$J$11:$J$411)</f>
        <v>-3757563.8873365056</v>
      </c>
      <c r="J101" s="37">
        <f>SUMIF('Test Period - June 2015'!$E$11:$E$411,$C101,'Test Period - June 2015'!$K$11:$K$411)</f>
        <v>0</v>
      </c>
      <c r="K101" s="37">
        <f>SUMIF('Test Period - June 2015'!$E$11:$E$411,$C101,'Test Period - June 2015'!$L$11:$L$411)</f>
        <v>0</v>
      </c>
      <c r="L101" s="37">
        <f>SUMIF('Test Period - June 2015'!$E$11:$E$411,$C101,'Test Period - June 2015'!$M$11:$M$411)</f>
        <v>0</v>
      </c>
      <c r="M101" s="37">
        <f>SUMIF('Test Period - June 2015'!$E$11:$E$411,$C101,'Test Period - June 2015'!$N$11:$N$411)</f>
        <v>0</v>
      </c>
      <c r="N101" s="37">
        <f>SUMIF('Test Period - June 2015'!$E$11:$E$411,$C101,'Test Period - June 2015'!$O$11:$O$411)</f>
        <v>0</v>
      </c>
      <c r="O101" s="37">
        <f>SUMIF('Test Period - June 2015'!$E$11:$E$411,$C101,'Test Period - June 2015'!$P$11:$P$411)</f>
        <v>0</v>
      </c>
      <c r="P101" s="37">
        <f>SUMIF('Test Period - June 2015'!$E$11:$E$411,$C101,'Test Period - June 2015'!$Q$11:$Q$411)</f>
        <v>0</v>
      </c>
      <c r="Q101" s="37">
        <f>SUMIF('Test Period - June 2015'!$E$11:$E$411,$C101,'Test Period - June 2015'!$R$11:$R$411)</f>
        <v>0</v>
      </c>
      <c r="R101" s="37">
        <f>SUMIF('Test Period - June 2015'!$E$11:$E$411,$C101,'Test Period - June 2015'!$S$11:$S$411)</f>
        <v>0</v>
      </c>
      <c r="S101" s="138">
        <f>SUMIF('Test Period - June 2015'!$E$11:$E$411,$C101,'Test Period - June 2015'!$T$11:$T$411)</f>
        <v>0</v>
      </c>
      <c r="T101" s="91">
        <f t="shared" si="47"/>
        <v>7491381.5926634949</v>
      </c>
      <c r="U101" s="33">
        <f>VLOOKUP(C101,'Test Period - June 2015'!$E$11:$V$411,18,FALSE)</f>
        <v>1.7562254259501895E-2</v>
      </c>
      <c r="V101" s="37">
        <f t="shared" si="48"/>
        <v>131565.54828530856</v>
      </c>
      <c r="W101" s="139">
        <f t="shared" si="49"/>
        <v>7622947.1409488032</v>
      </c>
      <c r="X101" s="101"/>
      <c r="Y101" s="28"/>
      <c r="Z101" s="28"/>
    </row>
    <row r="102" spans="3:26" ht="12.75" customHeight="1">
      <c r="C102" s="12" t="str">
        <f t="shared" si="46"/>
        <v>Distribution MaintenanceWYU</v>
      </c>
      <c r="D102" s="131"/>
      <c r="E102" s="131" t="s">
        <v>52</v>
      </c>
      <c r="F102" s="141">
        <f>SUMIF('Test Period - June 2015'!$E$11:$E$411,$C102,'Test Period - June 2015'!$G$11:$G$411)</f>
        <v>1539014.7499999998</v>
      </c>
      <c r="G102" s="142">
        <f>SUMIF('Test Period - June 2015'!$E$11:$E$411,$C102,'Test Period - June 2015'!$H$11:$H$411)</f>
        <v>0</v>
      </c>
      <c r="H102" s="142">
        <f>SUMIF('Test Period - June 2015'!$E$11:$E$411,$C102,'Test Period - June 2015'!$I$11:$I$411)</f>
        <v>0</v>
      </c>
      <c r="I102" s="142">
        <f>SUMIF('Test Period - June 2015'!$E$11:$E$411,$C102,'Test Period - June 2015'!$J$11:$J$411)</f>
        <v>-175044.60490211844</v>
      </c>
      <c r="J102" s="142">
        <f>SUMIF('Test Period - June 2015'!$E$11:$E$411,$C102,'Test Period - June 2015'!$K$11:$K$411)</f>
        <v>0</v>
      </c>
      <c r="K102" s="142">
        <f>SUMIF('Test Period - June 2015'!$E$11:$E$411,$C102,'Test Period - June 2015'!$L$11:$L$411)</f>
        <v>0</v>
      </c>
      <c r="L102" s="142">
        <f>SUMIF('Test Period - June 2015'!$E$11:$E$411,$C102,'Test Period - June 2015'!$M$11:$M$411)</f>
        <v>0</v>
      </c>
      <c r="M102" s="142">
        <f>SUMIF('Test Period - June 2015'!$E$11:$E$411,$C102,'Test Period - June 2015'!$N$11:$N$411)</f>
        <v>0</v>
      </c>
      <c r="N102" s="142">
        <f>SUMIF('Test Period - June 2015'!$E$11:$E$411,$C102,'Test Period - June 2015'!$O$11:$O$411)</f>
        <v>0</v>
      </c>
      <c r="O102" s="142">
        <f>SUMIF('Test Period - June 2015'!$E$11:$E$411,$C102,'Test Period - June 2015'!$P$11:$P$411)</f>
        <v>0</v>
      </c>
      <c r="P102" s="142">
        <f>SUMIF('Test Period - June 2015'!$E$11:$E$411,$C102,'Test Period - June 2015'!$Q$11:$Q$411)</f>
        <v>0</v>
      </c>
      <c r="Q102" s="142">
        <f>SUMIF('Test Period - June 2015'!$E$11:$E$411,$C102,'Test Period - June 2015'!$R$11:$R$411)</f>
        <v>0</v>
      </c>
      <c r="R102" s="142">
        <f>SUMIF('Test Period - June 2015'!$E$11:$E$411,$C102,'Test Period - June 2015'!$S$11:$S$411)</f>
        <v>0</v>
      </c>
      <c r="S102" s="143">
        <f>SUMIF('Test Period - June 2015'!$E$11:$E$411,$C102,'Test Period - June 2015'!$T$11:$T$411)</f>
        <v>0</v>
      </c>
      <c r="T102" s="141">
        <f t="shared" si="47"/>
        <v>1363970.1450978813</v>
      </c>
      <c r="U102" s="144">
        <f>VLOOKUP(C102,'Test Period - June 2015'!$E$11:$V$411,18,FALSE)</f>
        <v>1.7562254259501895E-2</v>
      </c>
      <c r="V102" s="142">
        <f t="shared" si="48"/>
        <v>23954.390490578684</v>
      </c>
      <c r="W102" s="145">
        <f t="shared" si="49"/>
        <v>1387924.53558846</v>
      </c>
      <c r="X102" s="140"/>
      <c r="Y102" s="28"/>
      <c r="Z102" s="28"/>
    </row>
    <row r="103" spans="3:26" ht="12.75" customHeight="1">
      <c r="D103" s="23"/>
      <c r="E103" s="23" t="s">
        <v>55</v>
      </c>
      <c r="F103" s="91">
        <f>SUBTOTAL(9,F95:F102)</f>
        <v>142096489.84999999</v>
      </c>
      <c r="G103" s="45">
        <f t="shared" ref="G103:S103" si="50">SUBTOTAL(9,G95:G102)</f>
        <v>0</v>
      </c>
      <c r="H103" s="45">
        <f t="shared" si="50"/>
        <v>0</v>
      </c>
      <c r="I103" s="37">
        <f t="shared" si="50"/>
        <v>-57862973.717978373</v>
      </c>
      <c r="J103" s="37">
        <f t="shared" si="50"/>
        <v>0</v>
      </c>
      <c r="K103" s="37">
        <f t="shared" si="50"/>
        <v>0</v>
      </c>
      <c r="L103" s="37">
        <f t="shared" si="50"/>
        <v>0</v>
      </c>
      <c r="M103" s="37">
        <f t="shared" si="50"/>
        <v>0</v>
      </c>
      <c r="N103" s="37">
        <f t="shared" si="50"/>
        <v>0</v>
      </c>
      <c r="O103" s="37">
        <f t="shared" si="50"/>
        <v>0</v>
      </c>
      <c r="P103" s="37">
        <f t="shared" si="50"/>
        <v>0</v>
      </c>
      <c r="Q103" s="37">
        <f t="shared" si="50"/>
        <v>0</v>
      </c>
      <c r="R103" s="37">
        <f t="shared" si="50"/>
        <v>0</v>
      </c>
      <c r="S103" s="138">
        <f t="shared" si="50"/>
        <v>0</v>
      </c>
      <c r="T103" s="91">
        <f>SUBTOTAL(9,T95:T102)</f>
        <v>84233516.132021636</v>
      </c>
      <c r="V103" s="37">
        <f t="shared" ref="V103:W103" si="51">SUBTOTAL(9,V95:V102)</f>
        <v>1479330.4274824187</v>
      </c>
      <c r="W103" s="139">
        <f t="shared" si="51"/>
        <v>85712846.559504047</v>
      </c>
      <c r="X103" s="101"/>
      <c r="Y103" s="28"/>
      <c r="Z103" s="28"/>
    </row>
    <row r="104" spans="3:26" ht="12.75" customHeight="1">
      <c r="D104" s="24"/>
      <c r="E104" s="131"/>
      <c r="F104" s="91"/>
      <c r="G104" s="45"/>
      <c r="H104" s="45"/>
      <c r="I104" s="37"/>
      <c r="J104" s="37"/>
      <c r="K104" s="37"/>
      <c r="L104" s="37"/>
      <c r="M104" s="37"/>
      <c r="N104" s="37"/>
      <c r="O104" s="37"/>
      <c r="P104" s="37"/>
      <c r="Q104" s="37"/>
      <c r="R104" s="37"/>
      <c r="S104" s="138"/>
      <c r="T104" s="91"/>
      <c r="W104" s="139"/>
      <c r="X104" s="101"/>
      <c r="Y104" s="28"/>
      <c r="Z104" s="28"/>
    </row>
    <row r="105" spans="3:26" ht="12.75" customHeight="1">
      <c r="D105" s="131" t="s">
        <v>56</v>
      </c>
      <c r="E105" s="131"/>
      <c r="F105" s="91"/>
      <c r="G105" s="45"/>
      <c r="H105" s="45"/>
      <c r="I105" s="37"/>
      <c r="J105" s="37"/>
      <c r="K105" s="37"/>
      <c r="L105" s="37"/>
      <c r="M105" s="37"/>
      <c r="N105" s="37"/>
      <c r="O105" s="37"/>
      <c r="P105" s="37"/>
      <c r="Q105" s="37"/>
      <c r="R105" s="37"/>
      <c r="S105" s="138"/>
      <c r="T105" s="91"/>
      <c r="W105" s="139"/>
      <c r="X105" s="101"/>
      <c r="Y105" s="28"/>
      <c r="Z105" s="28"/>
    </row>
    <row r="106" spans="3:26" ht="12.75" customHeight="1">
      <c r="C106" s="12" t="str">
        <f t="shared" ref="C106:C113" si="52">+$D$105&amp;E106</f>
        <v>Customer Accounts OperationsCA</v>
      </c>
      <c r="D106" s="131" t="s">
        <v>1</v>
      </c>
      <c r="E106" s="131" t="s">
        <v>48</v>
      </c>
      <c r="F106" s="91">
        <f>SUMIF('Test Period - June 2015'!$E$11:$E$411,$C106,'Test Period - June 2015'!$G$11:$G$411)</f>
        <v>1674684.1600000001</v>
      </c>
      <c r="G106" s="45">
        <f>SUMIF('Test Period - June 2015'!$E$11:$E$411,$C106,'Test Period - June 2015'!$H$11:$H$411)</f>
        <v>0</v>
      </c>
      <c r="H106" s="45">
        <f>SUMIF('Test Period - June 2015'!$E$11:$E$411,$C106,'Test Period - June 2015'!$I$11:$I$411)</f>
        <v>0</v>
      </c>
      <c r="I106" s="37">
        <f>SUMIF('Test Period - June 2015'!$E$11:$E$411,$C106,'Test Period - June 2015'!$J$11:$J$411)</f>
        <v>-935717.53641264956</v>
      </c>
      <c r="J106" s="37">
        <f>SUMIF('Test Period - June 2015'!$E$11:$E$411,$C106,'Test Period - June 2015'!$K$11:$K$411)</f>
        <v>0</v>
      </c>
      <c r="K106" s="37">
        <f>SUMIF('Test Period - June 2015'!$E$11:$E$411,$C106,'Test Period - June 2015'!$L$11:$L$411)</f>
        <v>0</v>
      </c>
      <c r="L106" s="37">
        <f>SUMIF('Test Period - June 2015'!$E$11:$E$411,$C106,'Test Period - June 2015'!$M$11:$M$411)</f>
        <v>0</v>
      </c>
      <c r="M106" s="37">
        <f>SUMIF('Test Period - June 2015'!$E$11:$E$411,$C106,'Test Period - June 2015'!$N$11:$N$411)</f>
        <v>0</v>
      </c>
      <c r="N106" s="37">
        <f>SUMIF('Test Period - June 2015'!$E$11:$E$411,$C106,'Test Period - June 2015'!$O$11:$O$411)</f>
        <v>0</v>
      </c>
      <c r="O106" s="37">
        <f>SUMIF('Test Period - June 2015'!$E$11:$E$411,$C106,'Test Period - June 2015'!$P$11:$P$411)</f>
        <v>0</v>
      </c>
      <c r="P106" s="37">
        <f>SUMIF('Test Period - June 2015'!$E$11:$E$411,$C106,'Test Period - June 2015'!$Q$11:$Q$411)</f>
        <v>0</v>
      </c>
      <c r="Q106" s="37">
        <f>SUMIF('Test Period - June 2015'!$E$11:$E$411,$C106,'Test Period - June 2015'!$R$11:$R$411)</f>
        <v>0</v>
      </c>
      <c r="R106" s="37">
        <f>SUMIF('Test Period - June 2015'!$E$11:$E$411,$C106,'Test Period - June 2015'!$S$11:$S$411)</f>
        <v>0</v>
      </c>
      <c r="S106" s="138">
        <f>SUMIF('Test Period - June 2015'!$E$11:$E$411,$C106,'Test Period - June 2015'!$T$11:$T$411)</f>
        <v>0</v>
      </c>
      <c r="T106" s="91">
        <f t="shared" ref="T106:T113" si="53">SUM(F106:S106)</f>
        <v>738966.62358735059</v>
      </c>
      <c r="U106" s="33">
        <f>VLOOKUP(C106,'Test Period - June 2015'!$E$11:$V$411,18,FALSE)</f>
        <v>3.5996210925165736E-2</v>
      </c>
      <c r="V106" s="37">
        <f t="shared" ref="V106:V113" si="54">T106*U106</f>
        <v>26599.998449307826</v>
      </c>
      <c r="W106" s="139">
        <f t="shared" ref="W106:W113" si="55">T106+V106</f>
        <v>765566.62203665846</v>
      </c>
      <c r="X106" s="101"/>
      <c r="Y106" s="28"/>
      <c r="Z106" s="28"/>
    </row>
    <row r="107" spans="3:26" ht="12.75" customHeight="1">
      <c r="C107" s="12" t="str">
        <f t="shared" si="52"/>
        <v>Customer Accounts OperationsCN</v>
      </c>
      <c r="D107" s="131"/>
      <c r="E107" s="131" t="s">
        <v>57</v>
      </c>
      <c r="F107" s="91">
        <f>SUMIF('Test Period - June 2015'!$E$11:$E$411,$C107,'Test Period - June 2015'!$G$11:$G$411)</f>
        <v>49253154.049999997</v>
      </c>
      <c r="G107" s="45">
        <f>SUMIF('Test Period - June 2015'!$E$11:$E$411,$C107,'Test Period - June 2015'!$H$11:$H$411)</f>
        <v>0</v>
      </c>
      <c r="H107" s="45">
        <f>SUMIF('Test Period - June 2015'!$E$11:$E$411,$C107,'Test Period - June 2015'!$I$11:$I$411)</f>
        <v>-11713.29</v>
      </c>
      <c r="I107" s="37">
        <f>SUMIF('Test Period - June 2015'!$E$11:$E$411,$C107,'Test Period - June 2015'!$J$11:$J$411)</f>
        <v>-35527028.479202434</v>
      </c>
      <c r="J107" s="37">
        <f>SUMIF('Test Period - June 2015'!$E$11:$E$411,$C107,'Test Period - June 2015'!$K$11:$K$411)</f>
        <v>0</v>
      </c>
      <c r="K107" s="37">
        <f>SUMIF('Test Period - June 2015'!$E$11:$E$411,$C107,'Test Period - June 2015'!$L$11:$L$411)</f>
        <v>0</v>
      </c>
      <c r="L107" s="37">
        <f>SUMIF('Test Period - June 2015'!$E$11:$E$411,$C107,'Test Period - June 2015'!$M$11:$M$411)</f>
        <v>0</v>
      </c>
      <c r="M107" s="37">
        <f>SUMIF('Test Period - June 2015'!$E$11:$E$411,$C107,'Test Period - June 2015'!$N$11:$N$411)</f>
        <v>0</v>
      </c>
      <c r="N107" s="37">
        <f>SUMIF('Test Period - June 2015'!$E$11:$E$411,$C107,'Test Period - June 2015'!$O$11:$O$411)</f>
        <v>0</v>
      </c>
      <c r="O107" s="37">
        <f>SUMIF('Test Period - June 2015'!$E$11:$E$411,$C107,'Test Period - June 2015'!$P$11:$P$411)</f>
        <v>0</v>
      </c>
      <c r="P107" s="37">
        <f>SUMIF('Test Period - June 2015'!$E$11:$E$411,$C107,'Test Period - June 2015'!$Q$11:$Q$411)</f>
        <v>0</v>
      </c>
      <c r="Q107" s="37">
        <f>SUMIF('Test Period - June 2015'!$E$11:$E$411,$C107,'Test Period - June 2015'!$R$11:$R$411)</f>
        <v>0</v>
      </c>
      <c r="R107" s="37">
        <f>SUMIF('Test Period - June 2015'!$E$11:$E$411,$C107,'Test Period - June 2015'!$S$11:$S$411)</f>
        <v>0</v>
      </c>
      <c r="S107" s="138">
        <f>SUMIF('Test Period - June 2015'!$E$11:$E$411,$C107,'Test Period - June 2015'!$T$11:$T$411)</f>
        <v>0</v>
      </c>
      <c r="T107" s="91">
        <f t="shared" si="53"/>
        <v>13714412.280797563</v>
      </c>
      <c r="U107" s="33">
        <f>VLOOKUP(C107,'Test Period - June 2015'!$E$11:$V$411,18,FALSE)</f>
        <v>3.5996210925165736E-2</v>
      </c>
      <c r="V107" s="37">
        <f t="shared" si="54"/>
        <v>493666.87717427238</v>
      </c>
      <c r="W107" s="139">
        <f t="shared" si="55"/>
        <v>14208079.157971837</v>
      </c>
      <c r="X107" s="101"/>
      <c r="Y107" s="28"/>
      <c r="Z107" s="28"/>
    </row>
    <row r="108" spans="3:26" ht="12.75" customHeight="1">
      <c r="C108" s="12" t="str">
        <f t="shared" si="52"/>
        <v>Customer Accounts OperationsID</v>
      </c>
      <c r="D108" s="131"/>
      <c r="E108" s="131" t="s">
        <v>28</v>
      </c>
      <c r="F108" s="91">
        <f>SUMIF('Test Period - June 2015'!$E$11:$E$411,$C108,'Test Period - June 2015'!$G$11:$G$411)</f>
        <v>2460192.5</v>
      </c>
      <c r="G108" s="45">
        <f>SUMIF('Test Period - June 2015'!$E$11:$E$411,$C108,'Test Period - June 2015'!$H$11:$H$411)</f>
        <v>0</v>
      </c>
      <c r="H108" s="45">
        <f>SUMIF('Test Period - June 2015'!$E$11:$E$411,$C108,'Test Period - June 2015'!$I$11:$I$411)</f>
        <v>0</v>
      </c>
      <c r="I108" s="37">
        <f>SUMIF('Test Period - June 2015'!$E$11:$E$411,$C108,'Test Period - June 2015'!$J$11:$J$411)</f>
        <v>-1613145.1783708015</v>
      </c>
      <c r="J108" s="37">
        <f>SUMIF('Test Period - June 2015'!$E$11:$E$411,$C108,'Test Period - June 2015'!$K$11:$K$411)</f>
        <v>0</v>
      </c>
      <c r="K108" s="37">
        <f>SUMIF('Test Period - June 2015'!$E$11:$E$411,$C108,'Test Period - June 2015'!$L$11:$L$411)</f>
        <v>0</v>
      </c>
      <c r="L108" s="37">
        <f>SUMIF('Test Period - June 2015'!$E$11:$E$411,$C108,'Test Period - June 2015'!$M$11:$M$411)</f>
        <v>0</v>
      </c>
      <c r="M108" s="37">
        <f>SUMIF('Test Period - June 2015'!$E$11:$E$411,$C108,'Test Period - June 2015'!$N$11:$N$411)</f>
        <v>0</v>
      </c>
      <c r="N108" s="37">
        <f>SUMIF('Test Period - June 2015'!$E$11:$E$411,$C108,'Test Period - June 2015'!$O$11:$O$411)</f>
        <v>0</v>
      </c>
      <c r="O108" s="37">
        <f>SUMIF('Test Period - June 2015'!$E$11:$E$411,$C108,'Test Period - June 2015'!$P$11:$P$411)</f>
        <v>0</v>
      </c>
      <c r="P108" s="37">
        <f>SUMIF('Test Period - June 2015'!$E$11:$E$411,$C108,'Test Period - June 2015'!$Q$11:$Q$411)</f>
        <v>0</v>
      </c>
      <c r="Q108" s="37">
        <f>SUMIF('Test Period - June 2015'!$E$11:$E$411,$C108,'Test Period - June 2015'!$R$11:$R$411)</f>
        <v>0</v>
      </c>
      <c r="R108" s="37">
        <f>SUMIF('Test Period - June 2015'!$E$11:$E$411,$C108,'Test Period - June 2015'!$S$11:$S$411)</f>
        <v>0</v>
      </c>
      <c r="S108" s="138">
        <f>SUMIF('Test Period - June 2015'!$E$11:$E$411,$C108,'Test Period - June 2015'!$T$11:$T$411)</f>
        <v>0</v>
      </c>
      <c r="T108" s="91">
        <f t="shared" si="53"/>
        <v>847047.3216291985</v>
      </c>
      <c r="U108" s="33">
        <f>VLOOKUP(C108,'Test Period - June 2015'!$E$11:$V$411,18,FALSE)</f>
        <v>3.5996210925165736E-2</v>
      </c>
      <c r="V108" s="37">
        <f t="shared" si="54"/>
        <v>30490.49405296133</v>
      </c>
      <c r="W108" s="139">
        <f t="shared" si="55"/>
        <v>877537.81568215985</v>
      </c>
      <c r="X108" s="101"/>
      <c r="Y108" s="28"/>
      <c r="Z108" s="28"/>
    </row>
    <row r="109" spans="3:26" ht="12.75" customHeight="1">
      <c r="C109" s="12" t="str">
        <f t="shared" si="52"/>
        <v>Customer Accounts OperationsOR</v>
      </c>
      <c r="D109" s="131"/>
      <c r="E109" s="131" t="s">
        <v>31</v>
      </c>
      <c r="F109" s="91">
        <f>SUMIF('Test Period - June 2015'!$E$11:$E$411,$C109,'Test Period - June 2015'!$G$11:$G$411)</f>
        <v>16845013.870000001</v>
      </c>
      <c r="G109" s="45">
        <f>SUMIF('Test Period - June 2015'!$E$11:$E$411,$C109,'Test Period - June 2015'!$H$11:$H$411)</f>
        <v>0</v>
      </c>
      <c r="H109" s="45">
        <f>SUMIF('Test Period - June 2015'!$E$11:$E$411,$C109,'Test Period - June 2015'!$I$11:$I$411)</f>
        <v>-58673.299999999916</v>
      </c>
      <c r="I109" s="37">
        <f>SUMIF('Test Period - June 2015'!$E$11:$E$411,$C109,'Test Period - June 2015'!$J$11:$J$411)</f>
        <v>-9188309.2004564423</v>
      </c>
      <c r="J109" s="37">
        <f>SUMIF('Test Period - June 2015'!$E$11:$E$411,$C109,'Test Period - June 2015'!$K$11:$K$411)</f>
        <v>0</v>
      </c>
      <c r="K109" s="37">
        <f>SUMIF('Test Period - June 2015'!$E$11:$E$411,$C109,'Test Period - June 2015'!$L$11:$L$411)</f>
        <v>0</v>
      </c>
      <c r="L109" s="37">
        <f>SUMIF('Test Period - June 2015'!$E$11:$E$411,$C109,'Test Period - June 2015'!$M$11:$M$411)</f>
        <v>0</v>
      </c>
      <c r="M109" s="37">
        <f>SUMIF('Test Period - June 2015'!$E$11:$E$411,$C109,'Test Period - June 2015'!$N$11:$N$411)</f>
        <v>0</v>
      </c>
      <c r="N109" s="37">
        <f>SUMIF('Test Period - June 2015'!$E$11:$E$411,$C109,'Test Period - June 2015'!$O$11:$O$411)</f>
        <v>0</v>
      </c>
      <c r="O109" s="37">
        <f>SUMIF('Test Period - June 2015'!$E$11:$E$411,$C109,'Test Period - June 2015'!$P$11:$P$411)</f>
        <v>0</v>
      </c>
      <c r="P109" s="37">
        <f>SUMIF('Test Period - June 2015'!$E$11:$E$411,$C109,'Test Period - June 2015'!$Q$11:$Q$411)</f>
        <v>0</v>
      </c>
      <c r="Q109" s="37">
        <f>SUMIF('Test Period - June 2015'!$E$11:$E$411,$C109,'Test Period - June 2015'!$R$11:$R$411)</f>
        <v>0</v>
      </c>
      <c r="R109" s="37">
        <f>SUMIF('Test Period - June 2015'!$E$11:$E$411,$C109,'Test Period - June 2015'!$S$11:$S$411)</f>
        <v>0</v>
      </c>
      <c r="S109" s="138">
        <f>SUMIF('Test Period - June 2015'!$E$11:$E$411,$C109,'Test Period - June 2015'!$T$11:$T$411)</f>
        <v>0</v>
      </c>
      <c r="T109" s="91">
        <f t="shared" si="53"/>
        <v>7598031.369543558</v>
      </c>
      <c r="U109" s="33">
        <f>VLOOKUP(C109,'Test Period - June 2015'!$E$11:$V$411,18,FALSE)</f>
        <v>3.5996210925165736E-2</v>
      </c>
      <c r="V109" s="37">
        <f t="shared" si="54"/>
        <v>273500.3397941158</v>
      </c>
      <c r="W109" s="139">
        <f t="shared" si="55"/>
        <v>7871531.7093376741</v>
      </c>
      <c r="X109" s="101"/>
      <c r="Y109" s="28"/>
      <c r="Z109" s="28"/>
    </row>
    <row r="110" spans="3:26" ht="12.75" customHeight="1">
      <c r="C110" s="12" t="str">
        <f t="shared" si="52"/>
        <v>Customer Accounts OperationsUT</v>
      </c>
      <c r="D110" s="131"/>
      <c r="E110" s="131" t="s">
        <v>50</v>
      </c>
      <c r="F110" s="91">
        <f>SUMIF('Test Period - June 2015'!$E$11:$E$411,$C110,'Test Period - June 2015'!$G$11:$G$411)</f>
        <v>11471404.15</v>
      </c>
      <c r="G110" s="45">
        <f>SUMIF('Test Period - June 2015'!$E$11:$E$411,$C110,'Test Period - June 2015'!$H$11:$H$411)</f>
        <v>0</v>
      </c>
      <c r="H110" s="45">
        <f>SUMIF('Test Period - June 2015'!$E$11:$E$411,$C110,'Test Period - June 2015'!$I$11:$I$411)</f>
        <v>0</v>
      </c>
      <c r="I110" s="37">
        <f>SUMIF('Test Period - June 2015'!$E$11:$E$411,$C110,'Test Period - June 2015'!$J$11:$J$411)</f>
        <v>-5894125.3981080959</v>
      </c>
      <c r="J110" s="37">
        <f>SUMIF('Test Period - June 2015'!$E$11:$E$411,$C110,'Test Period - June 2015'!$K$11:$K$411)</f>
        <v>0</v>
      </c>
      <c r="K110" s="37">
        <f>SUMIF('Test Period - June 2015'!$E$11:$E$411,$C110,'Test Period - June 2015'!$L$11:$L$411)</f>
        <v>0</v>
      </c>
      <c r="L110" s="37">
        <f>SUMIF('Test Period - June 2015'!$E$11:$E$411,$C110,'Test Period - June 2015'!$M$11:$M$411)</f>
        <v>0</v>
      </c>
      <c r="M110" s="37">
        <f>SUMIF('Test Period - June 2015'!$E$11:$E$411,$C110,'Test Period - June 2015'!$N$11:$N$411)</f>
        <v>0</v>
      </c>
      <c r="N110" s="37">
        <f>SUMIF('Test Period - June 2015'!$E$11:$E$411,$C110,'Test Period - June 2015'!$O$11:$O$411)</f>
        <v>0</v>
      </c>
      <c r="O110" s="37">
        <f>SUMIF('Test Period - June 2015'!$E$11:$E$411,$C110,'Test Period - June 2015'!$P$11:$P$411)</f>
        <v>0</v>
      </c>
      <c r="P110" s="37">
        <f>SUMIF('Test Period - June 2015'!$E$11:$E$411,$C110,'Test Period - June 2015'!$Q$11:$Q$411)</f>
        <v>0</v>
      </c>
      <c r="Q110" s="37">
        <f>SUMIF('Test Period - June 2015'!$E$11:$E$411,$C110,'Test Period - June 2015'!$R$11:$R$411)</f>
        <v>0</v>
      </c>
      <c r="R110" s="37">
        <f>SUMIF('Test Period - June 2015'!$E$11:$E$411,$C110,'Test Period - June 2015'!$S$11:$S$411)</f>
        <v>0</v>
      </c>
      <c r="S110" s="138">
        <f>SUMIF('Test Period - June 2015'!$E$11:$E$411,$C110,'Test Period - June 2015'!$T$11:$T$411)</f>
        <v>0</v>
      </c>
      <c r="T110" s="91">
        <f t="shared" si="53"/>
        <v>5577278.7518919045</v>
      </c>
      <c r="U110" s="33">
        <f>VLOOKUP(C110,'Test Period - June 2015'!$E$11:$V$411,18,FALSE)</f>
        <v>3.5996210925165736E-2</v>
      </c>
      <c r="V110" s="37">
        <f t="shared" si="54"/>
        <v>200760.90234154608</v>
      </c>
      <c r="W110" s="139">
        <f t="shared" si="55"/>
        <v>5778039.654233451</v>
      </c>
      <c r="X110" s="101"/>
      <c r="Y110" s="28"/>
      <c r="Z110" s="28"/>
    </row>
    <row r="111" spans="3:26" ht="12.75" customHeight="1">
      <c r="C111" s="12" t="str">
        <f t="shared" si="52"/>
        <v>Customer Accounts OperationsWA</v>
      </c>
      <c r="D111" s="131"/>
      <c r="E111" s="131" t="s">
        <v>32</v>
      </c>
      <c r="F111" s="91">
        <f>SUMIF('Test Period - June 2015'!$E$11:$E$411,$C111,'Test Period - June 2015'!$G$11:$G$411)</f>
        <v>3019475.37</v>
      </c>
      <c r="G111" s="45">
        <f>SUMIF('Test Period - June 2015'!$E$11:$E$411,$C111,'Test Period - June 2015'!$H$11:$H$411)</f>
        <v>0</v>
      </c>
      <c r="H111" s="45">
        <f>SUMIF('Test Period - June 2015'!$E$11:$E$411,$C111,'Test Period - June 2015'!$I$11:$I$411)</f>
        <v>0</v>
      </c>
      <c r="I111" s="37">
        <f>SUMIF('Test Period - June 2015'!$E$11:$E$411,$C111,'Test Period - June 2015'!$J$11:$J$411)</f>
        <v>-1116395.1003044615</v>
      </c>
      <c r="J111" s="37">
        <f>SUMIF('Test Period - June 2015'!$E$11:$E$411,$C111,'Test Period - June 2015'!$K$11:$K$411)</f>
        <v>0</v>
      </c>
      <c r="K111" s="37">
        <f>SUMIF('Test Period - June 2015'!$E$11:$E$411,$C111,'Test Period - June 2015'!$L$11:$L$411)</f>
        <v>0</v>
      </c>
      <c r="L111" s="37">
        <f>SUMIF('Test Period - June 2015'!$E$11:$E$411,$C111,'Test Period - June 2015'!$M$11:$M$411)</f>
        <v>0</v>
      </c>
      <c r="M111" s="37">
        <f>SUMIF('Test Period - June 2015'!$E$11:$E$411,$C111,'Test Period - June 2015'!$N$11:$N$411)</f>
        <v>0</v>
      </c>
      <c r="N111" s="37">
        <f>SUMIF('Test Period - June 2015'!$E$11:$E$411,$C111,'Test Period - June 2015'!$O$11:$O$411)</f>
        <v>0</v>
      </c>
      <c r="O111" s="37">
        <f>SUMIF('Test Period - June 2015'!$E$11:$E$411,$C111,'Test Period - June 2015'!$P$11:$P$411)</f>
        <v>0</v>
      </c>
      <c r="P111" s="37">
        <f>SUMIF('Test Period - June 2015'!$E$11:$E$411,$C111,'Test Period - June 2015'!$Q$11:$Q$411)</f>
        <v>0</v>
      </c>
      <c r="Q111" s="37">
        <f>SUMIF('Test Period - June 2015'!$E$11:$E$411,$C111,'Test Period - June 2015'!$R$11:$R$411)</f>
        <v>0</v>
      </c>
      <c r="R111" s="37">
        <f>SUMIF('Test Period - June 2015'!$E$11:$E$411,$C111,'Test Period - June 2015'!$S$11:$S$411)</f>
        <v>0</v>
      </c>
      <c r="S111" s="138">
        <f>SUMIF('Test Period - June 2015'!$E$11:$E$411,$C111,'Test Period - June 2015'!$T$11:$T$411)</f>
        <v>0</v>
      </c>
      <c r="T111" s="91">
        <f t="shared" si="53"/>
        <v>1903080.2696955386</v>
      </c>
      <c r="U111" s="33">
        <f>VLOOKUP(C111,'Test Period - June 2015'!$E$11:$V$411,18,FALSE)</f>
        <v>3.5996210925165736E-2</v>
      </c>
      <c r="V111" s="37">
        <f t="shared" si="54"/>
        <v>68503.678795481901</v>
      </c>
      <c r="W111" s="139">
        <f t="shared" si="55"/>
        <v>1971583.9484910204</v>
      </c>
      <c r="X111" s="101"/>
      <c r="Y111" s="28"/>
      <c r="Z111" s="28"/>
    </row>
    <row r="112" spans="3:26" ht="12.75" customHeight="1">
      <c r="C112" s="12" t="str">
        <f t="shared" si="52"/>
        <v>Customer Accounts OperationsWYP</v>
      </c>
      <c r="D112" s="131"/>
      <c r="E112" s="131" t="s">
        <v>51</v>
      </c>
      <c r="F112" s="91">
        <f>SUMIF('Test Period - June 2015'!$E$11:$E$411,$C112,'Test Period - June 2015'!$G$11:$G$411)</f>
        <v>2551455.0499999998</v>
      </c>
      <c r="G112" s="45">
        <f>SUMIF('Test Period - June 2015'!$E$11:$E$411,$C112,'Test Period - June 2015'!$H$11:$H$411)</f>
        <v>0</v>
      </c>
      <c r="H112" s="45">
        <f>SUMIF('Test Period - June 2015'!$E$11:$E$411,$C112,'Test Period - June 2015'!$I$11:$I$411)</f>
        <v>0</v>
      </c>
      <c r="I112" s="37">
        <f>SUMIF('Test Period - June 2015'!$E$11:$E$411,$C112,'Test Period - June 2015'!$J$11:$J$411)</f>
        <v>-1512651.9032388222</v>
      </c>
      <c r="J112" s="37">
        <f>SUMIF('Test Period - June 2015'!$E$11:$E$411,$C112,'Test Period - June 2015'!$K$11:$K$411)</f>
        <v>0</v>
      </c>
      <c r="K112" s="37">
        <f>SUMIF('Test Period - June 2015'!$E$11:$E$411,$C112,'Test Period - June 2015'!$L$11:$L$411)</f>
        <v>0</v>
      </c>
      <c r="L112" s="37">
        <f>SUMIF('Test Period - June 2015'!$E$11:$E$411,$C112,'Test Period - June 2015'!$M$11:$M$411)</f>
        <v>0</v>
      </c>
      <c r="M112" s="37">
        <f>SUMIF('Test Period - June 2015'!$E$11:$E$411,$C112,'Test Period - June 2015'!$N$11:$N$411)</f>
        <v>0</v>
      </c>
      <c r="N112" s="37">
        <f>SUMIF('Test Period - June 2015'!$E$11:$E$411,$C112,'Test Period - June 2015'!$O$11:$O$411)</f>
        <v>0</v>
      </c>
      <c r="O112" s="37">
        <f>SUMIF('Test Period - June 2015'!$E$11:$E$411,$C112,'Test Period - June 2015'!$P$11:$P$411)</f>
        <v>0</v>
      </c>
      <c r="P112" s="37">
        <f>SUMIF('Test Period - June 2015'!$E$11:$E$411,$C112,'Test Period - June 2015'!$Q$11:$Q$411)</f>
        <v>0</v>
      </c>
      <c r="Q112" s="37">
        <f>SUMIF('Test Period - June 2015'!$E$11:$E$411,$C112,'Test Period - June 2015'!$R$11:$R$411)</f>
        <v>0</v>
      </c>
      <c r="R112" s="37">
        <f>SUMIF('Test Period - June 2015'!$E$11:$E$411,$C112,'Test Period - June 2015'!$S$11:$S$411)</f>
        <v>0</v>
      </c>
      <c r="S112" s="138">
        <f>SUMIF('Test Period - June 2015'!$E$11:$E$411,$C112,'Test Period - June 2015'!$T$11:$T$411)</f>
        <v>0</v>
      </c>
      <c r="T112" s="91">
        <f t="shared" si="53"/>
        <v>1038803.1467611776</v>
      </c>
      <c r="U112" s="33">
        <f>VLOOKUP(C112,'Test Period - June 2015'!$E$11:$V$411,18,FALSE)</f>
        <v>3.5996210925165736E-2</v>
      </c>
      <c r="V112" s="37">
        <f t="shared" si="54"/>
        <v>37392.977180541246</v>
      </c>
      <c r="W112" s="139">
        <f t="shared" si="55"/>
        <v>1076196.1239417188</v>
      </c>
      <c r="X112" s="101"/>
      <c r="Y112" s="28"/>
      <c r="Z112" s="28"/>
    </row>
    <row r="113" spans="3:27" ht="12.75" customHeight="1">
      <c r="C113" s="12" t="str">
        <f t="shared" si="52"/>
        <v>Customer Accounts OperationsWYU</v>
      </c>
      <c r="D113" s="131"/>
      <c r="E113" s="131" t="s">
        <v>52</v>
      </c>
      <c r="F113" s="141">
        <f>SUMIF('Test Period - June 2015'!$E$11:$E$411,$C113,'Test Period - June 2015'!$G$11:$G$411)</f>
        <v>277027.57</v>
      </c>
      <c r="G113" s="142">
        <f>SUMIF('Test Period - June 2015'!$E$11:$E$411,$C113,'Test Period - June 2015'!$H$11:$H$411)</f>
        <v>0</v>
      </c>
      <c r="H113" s="142">
        <f>SUMIF('Test Period - June 2015'!$E$11:$E$411,$C113,'Test Period - June 2015'!$I$11:$I$411)</f>
        <v>0</v>
      </c>
      <c r="I113" s="142">
        <f>SUMIF('Test Period - June 2015'!$E$11:$E$411,$C113,'Test Period - June 2015'!$J$11:$J$411)</f>
        <v>-202894.29765264865</v>
      </c>
      <c r="J113" s="142">
        <f>SUMIF('Test Period - June 2015'!$E$11:$E$411,$C113,'Test Period - June 2015'!$K$11:$K$411)</f>
        <v>0</v>
      </c>
      <c r="K113" s="142">
        <f>SUMIF('Test Period - June 2015'!$E$11:$E$411,$C113,'Test Period - June 2015'!$L$11:$L$411)</f>
        <v>0</v>
      </c>
      <c r="L113" s="142">
        <f>SUMIF('Test Period - June 2015'!$E$11:$E$411,$C113,'Test Period - June 2015'!$M$11:$M$411)</f>
        <v>0</v>
      </c>
      <c r="M113" s="142">
        <f>SUMIF('Test Period - June 2015'!$E$11:$E$411,$C113,'Test Period - June 2015'!$N$11:$N$411)</f>
        <v>0</v>
      </c>
      <c r="N113" s="142">
        <f>SUMIF('Test Period - June 2015'!$E$11:$E$411,$C113,'Test Period - June 2015'!$O$11:$O$411)</f>
        <v>0</v>
      </c>
      <c r="O113" s="142">
        <f>SUMIF('Test Period - June 2015'!$E$11:$E$411,$C113,'Test Period - June 2015'!$P$11:$P$411)</f>
        <v>0</v>
      </c>
      <c r="P113" s="142">
        <f>SUMIF('Test Period - June 2015'!$E$11:$E$411,$C113,'Test Period - June 2015'!$Q$11:$Q$411)</f>
        <v>0</v>
      </c>
      <c r="Q113" s="142">
        <f>SUMIF('Test Period - June 2015'!$E$11:$E$411,$C113,'Test Period - June 2015'!$R$11:$R$411)</f>
        <v>0</v>
      </c>
      <c r="R113" s="142">
        <f>SUMIF('Test Period - June 2015'!$E$11:$E$411,$C113,'Test Period - June 2015'!$S$11:$S$411)</f>
        <v>0</v>
      </c>
      <c r="S113" s="143">
        <f>SUMIF('Test Period - June 2015'!$E$11:$E$411,$C113,'Test Period - June 2015'!$T$11:$T$411)</f>
        <v>0</v>
      </c>
      <c r="T113" s="141">
        <f t="shared" si="53"/>
        <v>74133.272347351362</v>
      </c>
      <c r="U113" s="144">
        <f>VLOOKUP(C113,'Test Period - June 2015'!$E$11:$V$411,18,FALSE)</f>
        <v>3.5996210925165736E-2</v>
      </c>
      <c r="V113" s="142">
        <f t="shared" si="54"/>
        <v>2668.5169079880161</v>
      </c>
      <c r="W113" s="145">
        <f t="shared" si="55"/>
        <v>76801.789255339376</v>
      </c>
      <c r="X113" s="140"/>
      <c r="Y113" s="28"/>
      <c r="Z113" s="28"/>
    </row>
    <row r="114" spans="3:27" ht="12.75" customHeight="1">
      <c r="D114" s="23"/>
      <c r="E114" s="23" t="s">
        <v>58</v>
      </c>
      <c r="F114" s="91">
        <f>SUBTOTAL(9,F106:F113)</f>
        <v>87552406.719999999</v>
      </c>
      <c r="G114" s="45">
        <f t="shared" ref="G114:S114" si="56">SUBTOTAL(9,G106:G113)</f>
        <v>0</v>
      </c>
      <c r="H114" s="45">
        <f t="shared" si="56"/>
        <v>-70386.589999999909</v>
      </c>
      <c r="I114" s="37">
        <f t="shared" si="56"/>
        <v>-55990267.093746357</v>
      </c>
      <c r="J114" s="37">
        <f t="shared" si="56"/>
        <v>0</v>
      </c>
      <c r="K114" s="37">
        <f t="shared" si="56"/>
        <v>0</v>
      </c>
      <c r="L114" s="37">
        <f t="shared" si="56"/>
        <v>0</v>
      </c>
      <c r="M114" s="37">
        <f t="shared" si="56"/>
        <v>0</v>
      </c>
      <c r="N114" s="37">
        <f t="shared" si="56"/>
        <v>0</v>
      </c>
      <c r="O114" s="37">
        <f t="shared" si="56"/>
        <v>0</v>
      </c>
      <c r="P114" s="37">
        <f t="shared" si="56"/>
        <v>0</v>
      </c>
      <c r="Q114" s="37">
        <f t="shared" si="56"/>
        <v>0</v>
      </c>
      <c r="R114" s="37">
        <f t="shared" si="56"/>
        <v>0</v>
      </c>
      <c r="S114" s="138">
        <f t="shared" si="56"/>
        <v>0</v>
      </c>
      <c r="T114" s="91">
        <f>SUBTOTAL(9,T106:T113)</f>
        <v>31491753.036253642</v>
      </c>
      <c r="V114" s="37">
        <f t="shared" ref="V114:W114" si="57">SUBTOTAL(9,V106:V113)</f>
        <v>1133583.7846962146</v>
      </c>
      <c r="W114" s="139">
        <f t="shared" si="57"/>
        <v>32625336.82094986</v>
      </c>
      <c r="X114" s="101"/>
      <c r="Y114" s="28"/>
      <c r="Z114" s="28"/>
    </row>
    <row r="115" spans="3:27" ht="12.75" customHeight="1">
      <c r="D115" s="24"/>
      <c r="E115" s="131"/>
      <c r="F115" s="91"/>
      <c r="G115" s="45"/>
      <c r="H115" s="45"/>
      <c r="I115" s="37"/>
      <c r="J115" s="37"/>
      <c r="K115" s="37"/>
      <c r="L115" s="37"/>
      <c r="M115" s="37"/>
      <c r="N115" s="37"/>
      <c r="O115" s="37"/>
      <c r="P115" s="37"/>
      <c r="Q115" s="37"/>
      <c r="R115" s="37"/>
      <c r="S115" s="138"/>
      <c r="T115" s="91"/>
      <c r="W115" s="139"/>
      <c r="X115" s="101"/>
      <c r="Y115" s="28"/>
      <c r="Z115" s="28"/>
    </row>
    <row r="116" spans="3:27" ht="12.75" customHeight="1">
      <c r="D116" s="131" t="s">
        <v>59</v>
      </c>
      <c r="E116" s="131"/>
      <c r="F116" s="91"/>
      <c r="G116" s="45"/>
      <c r="H116" s="45"/>
      <c r="I116" s="37"/>
      <c r="J116" s="37"/>
      <c r="K116" s="37"/>
      <c r="L116" s="37"/>
      <c r="M116" s="37"/>
      <c r="N116" s="37"/>
      <c r="O116" s="37"/>
      <c r="P116" s="37"/>
      <c r="Q116" s="37"/>
      <c r="R116" s="37"/>
      <c r="S116" s="138"/>
      <c r="T116" s="91"/>
      <c r="W116" s="139"/>
      <c r="X116" s="101"/>
      <c r="Y116" s="28"/>
      <c r="Z116" s="28"/>
    </row>
    <row r="117" spans="3:27" ht="12.75" customHeight="1">
      <c r="C117" s="12" t="str">
        <f t="shared" ref="C117:C125" si="58">+$D$116&amp;E117</f>
        <v>Customer Service OperationsCA</v>
      </c>
      <c r="D117" s="131" t="s">
        <v>1</v>
      </c>
      <c r="E117" s="131" t="s">
        <v>48</v>
      </c>
      <c r="F117" s="91">
        <f>SUMIF('Test Period - June 2015'!$E$11:$E$411,$C117,'Test Period - June 2015'!$G$11:$G$411)</f>
        <v>1493983.3</v>
      </c>
      <c r="G117" s="45">
        <f>SUMIF('Test Period - June 2015'!$E$11:$E$411,$C117,'Test Period - June 2015'!$H$11:$H$411)</f>
        <v>0</v>
      </c>
      <c r="H117" s="45">
        <f>SUMIF('Test Period - June 2015'!$E$11:$E$411,$C117,'Test Period - June 2015'!$I$11:$I$411)</f>
        <v>0</v>
      </c>
      <c r="I117" s="37">
        <f>SUMIF('Test Period - June 2015'!$E$11:$E$411,$C117,'Test Period - June 2015'!$J$11:$J$411)</f>
        <v>-50314.161862173554</v>
      </c>
      <c r="J117" s="37">
        <f>SUMIF('Test Period - June 2015'!$E$11:$E$411,$C117,'Test Period - June 2015'!$K$11:$K$411)</f>
        <v>0</v>
      </c>
      <c r="K117" s="37">
        <f>SUMIF('Test Period - June 2015'!$E$11:$E$411,$C117,'Test Period - June 2015'!$L$11:$L$411)</f>
        <v>0</v>
      </c>
      <c r="L117" s="37">
        <f>SUMIF('Test Period - June 2015'!$E$11:$E$411,$C117,'Test Period - June 2015'!$M$11:$M$411)</f>
        <v>-1492685.03</v>
      </c>
      <c r="M117" s="37">
        <f>SUMIF('Test Period - June 2015'!$E$11:$E$411,$C117,'Test Period - June 2015'!$N$11:$N$411)</f>
        <v>0</v>
      </c>
      <c r="N117" s="37">
        <f>SUMIF('Test Period - June 2015'!$E$11:$E$411,$C117,'Test Period - June 2015'!$O$11:$O$411)</f>
        <v>0</v>
      </c>
      <c r="O117" s="37">
        <f>SUMIF('Test Period - June 2015'!$E$11:$E$411,$C117,'Test Period - June 2015'!$P$11:$P$411)</f>
        <v>0</v>
      </c>
      <c r="P117" s="37">
        <f>SUMIF('Test Period - June 2015'!$E$11:$E$411,$C117,'Test Period - June 2015'!$Q$11:$Q$411)</f>
        <v>0</v>
      </c>
      <c r="Q117" s="37">
        <f>SUMIF('Test Period - June 2015'!$E$11:$E$411,$C117,'Test Period - June 2015'!$R$11:$R$411)</f>
        <v>0</v>
      </c>
      <c r="R117" s="37">
        <f>SUMIF('Test Period - June 2015'!$E$11:$E$411,$C117,'Test Period - June 2015'!$S$11:$S$411)</f>
        <v>0</v>
      </c>
      <c r="S117" s="138">
        <f>SUMIF('Test Period - June 2015'!$E$11:$E$411,$C117,'Test Period - June 2015'!$T$11:$T$411)</f>
        <v>0</v>
      </c>
      <c r="T117" s="91">
        <f t="shared" ref="T117:T125" si="59">SUM(F117:S117)</f>
        <v>-49015.891862173565</v>
      </c>
      <c r="U117" s="33">
        <f>VLOOKUP(C117,'Test Period - June 2015'!$E$11:$V$411,18,FALSE)</f>
        <v>2.747584541062794E-2</v>
      </c>
      <c r="V117" s="37">
        <f t="shared" ref="V117:V125" si="60">T117*U117</f>
        <v>-1346.753067469137</v>
      </c>
      <c r="W117" s="139">
        <f t="shared" ref="W117:W125" si="61">T117+V117</f>
        <v>-50362.644929642702</v>
      </c>
      <c r="X117" s="101"/>
      <c r="Y117" s="28"/>
      <c r="Z117" s="28"/>
    </row>
    <row r="118" spans="3:27" ht="12.75" customHeight="1">
      <c r="C118" s="12" t="str">
        <f t="shared" si="58"/>
        <v>Customer Service OperationsCN</v>
      </c>
      <c r="D118" s="131"/>
      <c r="E118" s="131" t="s">
        <v>57</v>
      </c>
      <c r="F118" s="91">
        <f>SUMIF('Test Period - June 2015'!$E$11:$E$411,$C118,'Test Period - June 2015'!$G$11:$G$411)</f>
        <v>3405896.0700000003</v>
      </c>
      <c r="G118" s="45">
        <f>SUMIF('Test Period - June 2015'!$E$11:$E$411,$C118,'Test Period - June 2015'!$H$11:$H$411)</f>
        <v>0</v>
      </c>
      <c r="H118" s="45">
        <f>SUMIF('Test Period - June 2015'!$E$11:$E$411,$C118,'Test Period - June 2015'!$I$11:$I$411)</f>
        <v>-1371.48</v>
      </c>
      <c r="I118" s="37">
        <f>SUMIF('Test Period - June 2015'!$E$11:$E$411,$C118,'Test Period - June 2015'!$J$11:$J$411)</f>
        <v>-2372887.1662916825</v>
      </c>
      <c r="J118" s="37">
        <f>SUMIF('Test Period - June 2015'!$E$11:$E$411,$C118,'Test Period - June 2015'!$K$11:$K$411)</f>
        <v>-4764.93</v>
      </c>
      <c r="K118" s="37">
        <f>SUMIF('Test Period - June 2015'!$E$11:$E$411,$C118,'Test Period - June 2015'!$L$11:$L$411)</f>
        <v>0</v>
      </c>
      <c r="L118" s="37">
        <f>SUMIF('Test Period - June 2015'!$E$11:$E$411,$C118,'Test Period - June 2015'!$M$11:$M$411)</f>
        <v>0</v>
      </c>
      <c r="M118" s="37">
        <f>SUMIF('Test Period - June 2015'!$E$11:$E$411,$C118,'Test Period - June 2015'!$N$11:$N$411)</f>
        <v>0</v>
      </c>
      <c r="N118" s="37">
        <f>SUMIF('Test Period - June 2015'!$E$11:$E$411,$C118,'Test Period - June 2015'!$O$11:$O$411)</f>
        <v>0</v>
      </c>
      <c r="O118" s="37">
        <f>SUMIF('Test Period - June 2015'!$E$11:$E$411,$C118,'Test Period - June 2015'!$P$11:$P$411)</f>
        <v>0</v>
      </c>
      <c r="P118" s="37">
        <f>SUMIF('Test Period - June 2015'!$E$11:$E$411,$C118,'Test Period - June 2015'!$Q$11:$Q$411)</f>
        <v>0</v>
      </c>
      <c r="Q118" s="37">
        <f>SUMIF('Test Period - June 2015'!$E$11:$E$411,$C118,'Test Period - June 2015'!$R$11:$R$411)</f>
        <v>0</v>
      </c>
      <c r="R118" s="37">
        <f>SUMIF('Test Period - June 2015'!$E$11:$E$411,$C118,'Test Period - June 2015'!$S$11:$S$411)</f>
        <v>0</v>
      </c>
      <c r="S118" s="138">
        <f>SUMIF('Test Period - June 2015'!$E$11:$E$411,$C118,'Test Period - June 2015'!$T$11:$T$411)</f>
        <v>0</v>
      </c>
      <c r="T118" s="91">
        <f t="shared" si="59"/>
        <v>1026872.4937083178</v>
      </c>
      <c r="U118" s="33">
        <f>VLOOKUP(C118,'Test Period - June 2015'!$E$11:$V$411,18,FALSE)</f>
        <v>2.747584541062794E-2</v>
      </c>
      <c r="V118" s="37">
        <f t="shared" si="60"/>
        <v>28214.189893555751</v>
      </c>
      <c r="W118" s="139">
        <f t="shared" si="61"/>
        <v>1055086.6836018735</v>
      </c>
      <c r="X118" s="101"/>
      <c r="Y118" s="28"/>
      <c r="Z118" s="28"/>
    </row>
    <row r="119" spans="3:27" ht="12.75" customHeight="1">
      <c r="C119" s="12" t="str">
        <f t="shared" si="58"/>
        <v>Customer Service OperationsID</v>
      </c>
      <c r="D119" s="131"/>
      <c r="E119" s="131" t="s">
        <v>28</v>
      </c>
      <c r="F119" s="91">
        <f>SUMIF('Test Period - June 2015'!$E$11:$E$411,$C119,'Test Period - June 2015'!$G$11:$G$411)</f>
        <v>4596067.4799999995</v>
      </c>
      <c r="G119" s="45">
        <f>SUMIF('Test Period - June 2015'!$E$11:$E$411,$C119,'Test Period - June 2015'!$H$11:$H$411)</f>
        <v>0</v>
      </c>
      <c r="H119" s="45">
        <f>SUMIF('Test Period - June 2015'!$E$11:$E$411,$C119,'Test Period - June 2015'!$I$11:$I$411)</f>
        <v>-545.9</v>
      </c>
      <c r="I119" s="37">
        <f>SUMIF('Test Period - June 2015'!$E$11:$E$411,$C119,'Test Period - June 2015'!$J$11:$J$411)</f>
        <v>-461980.20045599865</v>
      </c>
      <c r="J119" s="37">
        <f>SUMIF('Test Period - June 2015'!$E$11:$E$411,$C119,'Test Period - June 2015'!$K$11:$K$411)</f>
        <v>4764.93</v>
      </c>
      <c r="K119" s="37">
        <f>SUMIF('Test Period - June 2015'!$E$11:$E$411,$C119,'Test Period - June 2015'!$L$11:$L$411)</f>
        <v>0</v>
      </c>
      <c r="L119" s="37">
        <f>SUMIF('Test Period - June 2015'!$E$11:$E$411,$C119,'Test Period - June 2015'!$M$11:$M$411)</f>
        <v>-3735152.42</v>
      </c>
      <c r="M119" s="37">
        <f>SUMIF('Test Period - June 2015'!$E$11:$E$411,$C119,'Test Period - June 2015'!$N$11:$N$411)</f>
        <v>0</v>
      </c>
      <c r="N119" s="37">
        <f>SUMIF('Test Period - June 2015'!$E$11:$E$411,$C119,'Test Period - June 2015'!$O$11:$O$411)</f>
        <v>0</v>
      </c>
      <c r="O119" s="37">
        <f>SUMIF('Test Period - June 2015'!$E$11:$E$411,$C119,'Test Period - June 2015'!$P$11:$P$411)</f>
        <v>0</v>
      </c>
      <c r="P119" s="37">
        <f>SUMIF('Test Period - June 2015'!$E$11:$E$411,$C119,'Test Period - June 2015'!$Q$11:$Q$411)</f>
        <v>0</v>
      </c>
      <c r="Q119" s="37">
        <f>SUMIF('Test Period - June 2015'!$E$11:$E$411,$C119,'Test Period - June 2015'!$R$11:$R$411)</f>
        <v>0</v>
      </c>
      <c r="R119" s="37">
        <f>SUMIF('Test Period - June 2015'!$E$11:$E$411,$C119,'Test Period - June 2015'!$S$11:$S$411)</f>
        <v>0</v>
      </c>
      <c r="S119" s="138">
        <f>SUMIF('Test Period - June 2015'!$E$11:$E$411,$C119,'Test Period - June 2015'!$T$11:$T$411)</f>
        <v>0</v>
      </c>
      <c r="T119" s="91">
        <f t="shared" si="59"/>
        <v>403153.88954400085</v>
      </c>
      <c r="U119" s="33">
        <f>VLOOKUP(C120,'Test Period - June 2015'!$E$11:$V$411,18,FALSE)</f>
        <v>2.747584541062794E-2</v>
      </c>
      <c r="V119" s="37">
        <f t="shared" si="60"/>
        <v>11076.993945804339</v>
      </c>
      <c r="W119" s="139">
        <f t="shared" si="61"/>
        <v>414230.88348980522</v>
      </c>
      <c r="X119" s="101"/>
      <c r="Y119" s="28"/>
      <c r="Z119" s="28"/>
    </row>
    <row r="120" spans="3:27" ht="12.75" customHeight="1">
      <c r="C120" s="12" t="str">
        <f t="shared" si="58"/>
        <v>Customer Service OperationsOR</v>
      </c>
      <c r="D120" s="131"/>
      <c r="E120" s="131" t="s">
        <v>31</v>
      </c>
      <c r="F120" s="91">
        <f>SUMIF('Test Period - June 2015'!$E$11:$E$411,$C120,'Test Period - June 2015'!$G$11:$G$411)</f>
        <v>27786870.390000001</v>
      </c>
      <c r="G120" s="45">
        <f>SUMIF('Test Period - June 2015'!$E$11:$E$411,$C120,'Test Period - June 2015'!$H$11:$H$411)</f>
        <v>0</v>
      </c>
      <c r="H120" s="45">
        <f>SUMIF('Test Period - June 2015'!$E$11:$E$411,$C120,'Test Period - June 2015'!$I$11:$I$411)</f>
        <v>-6132.3499999999958</v>
      </c>
      <c r="I120" s="37">
        <f>SUMIF('Test Period - June 2015'!$E$11:$E$411,$C120,'Test Period - June 2015'!$J$11:$J$411)</f>
        <v>-1810067.1625597486</v>
      </c>
      <c r="J120" s="37">
        <f>SUMIF('Test Period - June 2015'!$E$11:$E$411,$C120,'Test Period - June 2015'!$K$11:$K$411)</f>
        <v>0</v>
      </c>
      <c r="K120" s="37">
        <f>SUMIF('Test Period - June 2015'!$E$11:$E$411,$C120,'Test Period - June 2015'!$L$11:$L$411)</f>
        <v>0</v>
      </c>
      <c r="L120" s="37">
        <f>SUMIF('Test Period - June 2015'!$E$11:$E$411,$C120,'Test Period - June 2015'!$M$11:$M$411)</f>
        <v>-25376803.82</v>
      </c>
      <c r="M120" s="37">
        <f>SUMIF('Test Period - June 2015'!$E$11:$E$411,$C120,'Test Period - June 2015'!$N$11:$N$411)</f>
        <v>0</v>
      </c>
      <c r="N120" s="37">
        <f>SUMIF('Test Period - June 2015'!$E$11:$E$411,$C120,'Test Period - June 2015'!$O$11:$O$411)</f>
        <v>0</v>
      </c>
      <c r="O120" s="37">
        <f>SUMIF('Test Period - June 2015'!$E$11:$E$411,$C120,'Test Period - June 2015'!$P$11:$P$411)</f>
        <v>0</v>
      </c>
      <c r="P120" s="37">
        <f>SUMIF('Test Period - June 2015'!$E$11:$E$411,$C120,'Test Period - June 2015'!$Q$11:$Q$411)</f>
        <v>0</v>
      </c>
      <c r="Q120" s="37">
        <f>SUMIF('Test Period - June 2015'!$E$11:$E$411,$C120,'Test Period - June 2015'!$R$11:$R$411)</f>
        <v>0</v>
      </c>
      <c r="R120" s="37">
        <f>SUMIF('Test Period - June 2015'!$E$11:$E$411,$C120,'Test Period - June 2015'!$S$11:$S$411)</f>
        <v>0</v>
      </c>
      <c r="S120" s="138">
        <f>SUMIF('Test Period - June 2015'!$E$11:$E$411,$C120,'Test Period - June 2015'!$T$11:$T$411)</f>
        <v>0</v>
      </c>
      <c r="T120" s="91">
        <f t="shared" si="59"/>
        <v>593867.05744025111</v>
      </c>
      <c r="U120" s="33">
        <f>VLOOKUP(C120,'Test Period - June 2015'!$E$11:$V$411,18,FALSE)</f>
        <v>2.747584541062794E-2</v>
      </c>
      <c r="V120" s="37">
        <f t="shared" si="60"/>
        <v>16316.999464692843</v>
      </c>
      <c r="W120" s="139">
        <f t="shared" si="61"/>
        <v>610184.05690494401</v>
      </c>
      <c r="X120" s="101"/>
      <c r="Y120" s="28"/>
      <c r="Z120" s="28"/>
    </row>
    <row r="121" spans="3:27" ht="12.75" customHeight="1">
      <c r="C121" s="12" t="str">
        <f t="shared" si="58"/>
        <v>Customer Service OperationsOTHER</v>
      </c>
      <c r="D121" s="131"/>
      <c r="E121" s="131" t="s">
        <v>60</v>
      </c>
      <c r="F121" s="91">
        <f>SUMIF('Test Period - June 2015'!$E$11:$E$411,$C121,'Test Period - June 2015'!$G$11:$G$411)</f>
        <v>6285437.9400000004</v>
      </c>
      <c r="G121" s="45">
        <f>SUMIF('Test Period - June 2015'!$E$11:$E$411,$C121,'Test Period - June 2015'!$H$11:$H$411)</f>
        <v>0</v>
      </c>
      <c r="H121" s="45">
        <f>SUMIF('Test Period - June 2015'!$E$11:$E$411,$C121,'Test Period - June 2015'!$I$11:$I$411)</f>
        <v>0</v>
      </c>
      <c r="I121" s="37">
        <f>SUMIF('Test Period - June 2015'!$E$11:$E$411,$C121,'Test Period - June 2015'!$J$11:$J$411)</f>
        <v>-56179.195894836448</v>
      </c>
      <c r="J121" s="37">
        <f>SUMIF('Test Period - June 2015'!$E$11:$E$411,$C121,'Test Period - June 2015'!$K$11:$K$411)</f>
        <v>0</v>
      </c>
      <c r="K121" s="37">
        <f>SUMIF('Test Period - June 2015'!$E$11:$E$411,$C121,'Test Period - June 2015'!$L$11:$L$411)</f>
        <v>0</v>
      </c>
      <c r="L121" s="37">
        <f>SUMIF('Test Period - June 2015'!$E$11:$E$411,$C121,'Test Period - June 2015'!$M$11:$M$411)</f>
        <v>0</v>
      </c>
      <c r="M121" s="37">
        <f>SUMIF('Test Period - June 2015'!$E$11:$E$411,$C121,'Test Period - June 2015'!$N$11:$N$411)</f>
        <v>0</v>
      </c>
      <c r="N121" s="37">
        <f>SUMIF('Test Period - June 2015'!$E$11:$E$411,$C121,'Test Period - June 2015'!$O$11:$O$411)</f>
        <v>0</v>
      </c>
      <c r="O121" s="37">
        <f>SUMIF('Test Period - June 2015'!$E$11:$E$411,$C121,'Test Period - June 2015'!$P$11:$P$411)</f>
        <v>0</v>
      </c>
      <c r="P121" s="37">
        <f>SUMIF('Test Period - June 2015'!$E$11:$E$411,$C121,'Test Period - June 2015'!$Q$11:$Q$411)</f>
        <v>0</v>
      </c>
      <c r="Q121" s="37">
        <f>SUMIF('Test Period - June 2015'!$E$11:$E$411,$C121,'Test Period - June 2015'!$R$11:$R$411)</f>
        <v>0</v>
      </c>
      <c r="R121" s="37">
        <f>SUMIF('Test Period - June 2015'!$E$11:$E$411,$C121,'Test Period - June 2015'!$S$11:$S$411)</f>
        <v>0</v>
      </c>
      <c r="S121" s="138">
        <f>SUMIF('Test Period - June 2015'!$E$11:$E$411,$C121,'Test Period - June 2015'!$T$11:$T$411)</f>
        <v>0</v>
      </c>
      <c r="T121" s="91">
        <f t="shared" si="59"/>
        <v>6229258.744105164</v>
      </c>
      <c r="U121" s="33">
        <f>VLOOKUP(C121,'Test Period - June 2015'!$E$11:$V$411,18,FALSE)</f>
        <v>2.747584541062794E-2</v>
      </c>
      <c r="V121" s="37">
        <f t="shared" si="60"/>
        <v>171154.15027583583</v>
      </c>
      <c r="W121" s="139">
        <f t="shared" si="61"/>
        <v>6400412.8943809997</v>
      </c>
      <c r="X121" s="101"/>
      <c r="Y121" s="28"/>
      <c r="Z121" s="28"/>
    </row>
    <row r="122" spans="3:27" ht="12.75" customHeight="1">
      <c r="C122" s="12" t="str">
        <f t="shared" si="58"/>
        <v>Customer Service OperationsUT</v>
      </c>
      <c r="D122" s="131"/>
      <c r="E122" s="131" t="s">
        <v>50</v>
      </c>
      <c r="F122" s="91">
        <f>SUMIF('Test Period - June 2015'!$E$11:$E$411,$C122,'Test Period - June 2015'!$G$11:$G$411)</f>
        <v>49377682.549999997</v>
      </c>
      <c r="G122" s="45">
        <f>SUMIF('Test Period - June 2015'!$E$11:$E$411,$C122,'Test Period - June 2015'!$H$11:$H$411)</f>
        <v>0</v>
      </c>
      <c r="H122" s="45">
        <f>SUMIF('Test Period - June 2015'!$E$11:$E$411,$C122,'Test Period - June 2015'!$I$11:$I$411)</f>
        <v>0</v>
      </c>
      <c r="I122" s="37">
        <f>SUMIF('Test Period - June 2015'!$E$11:$E$411,$C122,'Test Period - June 2015'!$J$11:$J$411)</f>
        <v>-2605106.1229252997</v>
      </c>
      <c r="J122" s="37">
        <f>SUMIF('Test Period - June 2015'!$E$11:$E$411,$C122,'Test Period - June 2015'!$K$11:$K$411)</f>
        <v>0</v>
      </c>
      <c r="K122" s="37">
        <f>SUMIF('Test Period - June 2015'!$E$11:$E$411,$C122,'Test Period - June 2015'!$L$11:$L$411)</f>
        <v>-260396.51</v>
      </c>
      <c r="L122" s="37">
        <f>SUMIF('Test Period - June 2015'!$E$11:$E$411,$C122,'Test Period - June 2015'!$M$11:$M$411)</f>
        <v>-45978752.359999999</v>
      </c>
      <c r="M122" s="37">
        <f>SUMIF('Test Period - June 2015'!$E$11:$E$411,$C122,'Test Period - June 2015'!$N$11:$N$411)</f>
        <v>0</v>
      </c>
      <c r="N122" s="37">
        <f>SUMIF('Test Period - June 2015'!$E$11:$E$411,$C122,'Test Period - June 2015'!$O$11:$O$411)</f>
        <v>0</v>
      </c>
      <c r="O122" s="37">
        <f>SUMIF('Test Period - June 2015'!$E$11:$E$411,$C122,'Test Period - June 2015'!$P$11:$P$411)</f>
        <v>0</v>
      </c>
      <c r="P122" s="37">
        <f>SUMIF('Test Period - June 2015'!$E$11:$E$411,$C122,'Test Period - June 2015'!$Q$11:$Q$411)</f>
        <v>0</v>
      </c>
      <c r="Q122" s="37">
        <f>SUMIF('Test Period - June 2015'!$E$11:$E$411,$C122,'Test Period - June 2015'!$R$11:$R$411)</f>
        <v>0</v>
      </c>
      <c r="R122" s="37">
        <f>SUMIF('Test Period - June 2015'!$E$11:$E$411,$C122,'Test Period - June 2015'!$S$11:$S$411)</f>
        <v>0</v>
      </c>
      <c r="S122" s="138">
        <f>SUMIF('Test Period - June 2015'!$E$11:$E$411,$C122,'Test Period - June 2015'!$T$11:$T$411)</f>
        <v>0</v>
      </c>
      <c r="T122" s="91">
        <f t="shared" si="59"/>
        <v>533427.55707470328</v>
      </c>
      <c r="U122" s="33">
        <f>VLOOKUP(C121,'Test Period - June 2015'!$E$11:$V$411,18,FALSE)</f>
        <v>2.747584541062794E-2</v>
      </c>
      <c r="V122" s="37">
        <f t="shared" si="60"/>
        <v>14656.373095953461</v>
      </c>
      <c r="W122" s="139">
        <f t="shared" si="61"/>
        <v>548083.93017065676</v>
      </c>
      <c r="X122" s="101"/>
      <c r="Y122" s="28"/>
      <c r="Z122" s="28"/>
    </row>
    <row r="123" spans="3:27" ht="12.75" customHeight="1">
      <c r="C123" s="12" t="str">
        <f t="shared" si="58"/>
        <v>Customer Service OperationsWA</v>
      </c>
      <c r="D123" s="131"/>
      <c r="E123" s="131" t="s">
        <v>32</v>
      </c>
      <c r="F123" s="91">
        <f>SUMIF('Test Period - June 2015'!$E$11:$E$411,$C123,'Test Period - June 2015'!$G$11:$G$411)</f>
        <v>11997298.6</v>
      </c>
      <c r="G123" s="45">
        <f>SUMIF('Test Period - June 2015'!$E$11:$E$411,$C123,'Test Period - June 2015'!$H$11:$H$411)</f>
        <v>0</v>
      </c>
      <c r="H123" s="45">
        <f>SUMIF('Test Period - June 2015'!$E$11:$E$411,$C123,'Test Period - June 2015'!$I$11:$I$411)</f>
        <v>0</v>
      </c>
      <c r="I123" s="37">
        <f>SUMIF('Test Period - June 2015'!$E$11:$E$411,$C123,'Test Period - June 2015'!$J$11:$J$411)</f>
        <v>-574581.9194305127</v>
      </c>
      <c r="J123" s="37">
        <f>SUMIF('Test Period - June 2015'!$E$11:$E$411,$C123,'Test Period - June 2015'!$K$11:$K$411)</f>
        <v>0</v>
      </c>
      <c r="K123" s="37">
        <f>SUMIF('Test Period - June 2015'!$E$11:$E$411,$C123,'Test Period - June 2015'!$L$11:$L$411)</f>
        <v>0</v>
      </c>
      <c r="L123" s="37">
        <f>SUMIF('Test Period - June 2015'!$E$11:$E$411,$C123,'Test Period - June 2015'!$M$11:$M$411)</f>
        <v>-11351678</v>
      </c>
      <c r="M123" s="37">
        <f>SUMIF('Test Period - June 2015'!$E$11:$E$411,$C123,'Test Period - June 2015'!$N$11:$N$411)</f>
        <v>0</v>
      </c>
      <c r="N123" s="37">
        <f>SUMIF('Test Period - June 2015'!$E$11:$E$411,$C123,'Test Period - June 2015'!$O$11:$O$411)</f>
        <v>0</v>
      </c>
      <c r="O123" s="37">
        <f>SUMIF('Test Period - June 2015'!$E$11:$E$411,$C123,'Test Period - June 2015'!$P$11:$P$411)</f>
        <v>0</v>
      </c>
      <c r="P123" s="37">
        <f>SUMIF('Test Period - June 2015'!$E$11:$E$411,$C123,'Test Period - June 2015'!$Q$11:$Q$411)</f>
        <v>0</v>
      </c>
      <c r="Q123" s="37">
        <f>SUMIF('Test Period - June 2015'!$E$11:$E$411,$C123,'Test Period - June 2015'!$R$11:$R$411)</f>
        <v>0</v>
      </c>
      <c r="R123" s="37">
        <f>SUMIF('Test Period - June 2015'!$E$11:$E$411,$C123,'Test Period - June 2015'!$S$11:$S$411)</f>
        <v>0</v>
      </c>
      <c r="S123" s="138">
        <f>SUMIF('Test Period - June 2015'!$E$11:$E$411,$C123,'Test Period - June 2015'!$T$11:$T$411)</f>
        <v>0</v>
      </c>
      <c r="T123" s="91">
        <f t="shared" si="59"/>
        <v>71038.680569486693</v>
      </c>
      <c r="U123" s="33">
        <f>VLOOKUP(C123,'Test Period - June 2015'!$E$11:$V$411,18,FALSE)</f>
        <v>2.747584541062794E-2</v>
      </c>
      <c r="V123" s="37">
        <f t="shared" si="60"/>
        <v>1951.8478055021951</v>
      </c>
      <c r="W123" s="139">
        <f t="shared" si="61"/>
        <v>72990.528374988891</v>
      </c>
      <c r="X123" s="101"/>
      <c r="Y123" s="28"/>
      <c r="Z123" s="28"/>
    </row>
    <row r="124" spans="3:27" s="131" customFormat="1" ht="12.75" customHeight="1">
      <c r="C124" s="131" t="str">
        <f t="shared" si="58"/>
        <v>Customer Service OperationsWYP</v>
      </c>
      <c r="E124" s="131" t="s">
        <v>51</v>
      </c>
      <c r="F124" s="91">
        <f>SUMIF('Test Period - June 2015'!$E$11:$E$411,$C124,'Test Period - June 2015'!$G$11:$G$411)</f>
        <v>4393540.34</v>
      </c>
      <c r="G124" s="45">
        <f>SUMIF('Test Period - June 2015'!$E$11:$E$411,$C124,'Test Period - June 2015'!$H$11:$H$411)</f>
        <v>0</v>
      </c>
      <c r="H124" s="45">
        <f>SUMIF('Test Period - June 2015'!$E$11:$E$411,$C124,'Test Period - June 2015'!$I$11:$I$411)</f>
        <v>0</v>
      </c>
      <c r="I124" s="45">
        <f>SUMIF('Test Period - June 2015'!$E$11:$E$411,$C124,'Test Period - June 2015'!$J$11:$J$411)</f>
        <v>-1092768.6350823266</v>
      </c>
      <c r="J124" s="45">
        <f>SUMIF('Test Period - June 2015'!$E$11:$E$411,$C124,'Test Period - June 2015'!$K$11:$K$411)</f>
        <v>0</v>
      </c>
      <c r="K124" s="45">
        <f>SUMIF('Test Period - June 2015'!$E$11:$E$411,$C124,'Test Period - June 2015'!$L$11:$L$411)</f>
        <v>0</v>
      </c>
      <c r="L124" s="45">
        <f>SUMIF('Test Period - June 2015'!$E$11:$E$411,$C124,'Test Period - June 2015'!$M$11:$M$411)</f>
        <v>-2975461.07</v>
      </c>
      <c r="M124" s="45">
        <f>SUMIF('Test Period - June 2015'!$E$11:$E$411,$C124,'Test Period - June 2015'!$N$11:$N$411)</f>
        <v>0</v>
      </c>
      <c r="N124" s="45">
        <f>SUMIF('Test Period - June 2015'!$E$11:$E$411,$C124,'Test Period - June 2015'!$O$11:$O$411)</f>
        <v>0</v>
      </c>
      <c r="O124" s="45">
        <f>SUMIF('Test Period - June 2015'!$E$11:$E$411,$C124,'Test Period - June 2015'!$P$11:$P$411)</f>
        <v>0</v>
      </c>
      <c r="P124" s="45">
        <f>SUMIF('Test Period - June 2015'!$E$11:$E$411,$C124,'Test Period - June 2015'!$Q$11:$Q$411)</f>
        <v>0</v>
      </c>
      <c r="Q124" s="45">
        <f>SUMIF('Test Period - June 2015'!$E$11:$E$411,$C124,'Test Period - June 2015'!$R$11:$R$411)</f>
        <v>0</v>
      </c>
      <c r="R124" s="45">
        <f>SUMIF('Test Period - June 2015'!$E$11:$E$411,$C124,'Test Period - June 2015'!$S$11:$S$411)</f>
        <v>0</v>
      </c>
      <c r="S124" s="138">
        <f>SUMIF('Test Period - June 2015'!$E$11:$E$411,$C124,'Test Period - June 2015'!$T$11:$T$411)</f>
        <v>0</v>
      </c>
      <c r="T124" s="91">
        <f t="shared" si="59"/>
        <v>325310.63491767319</v>
      </c>
      <c r="U124" s="146">
        <f>VLOOKUP(C124,'Test Period - June 2015'!$E$11:$V$411,18,FALSE)</f>
        <v>2.747584541062794E-2</v>
      </c>
      <c r="V124" s="45">
        <f t="shared" si="60"/>
        <v>8938.1847154312127</v>
      </c>
      <c r="W124" s="139">
        <f t="shared" si="61"/>
        <v>334248.81963310437</v>
      </c>
      <c r="X124" s="140"/>
      <c r="Y124" s="28"/>
      <c r="Z124" s="28"/>
      <c r="AA124" s="12"/>
    </row>
    <row r="125" spans="3:27" ht="12.75" customHeight="1">
      <c r="C125" s="12" t="str">
        <f t="shared" si="58"/>
        <v>Customer Service OperationsWYU</v>
      </c>
      <c r="D125" s="131"/>
      <c r="E125" s="131" t="s">
        <v>52</v>
      </c>
      <c r="F125" s="141">
        <f>SUMIF('Test Period - June 2015'!$E$11:$E$411,$C125,'Test Period - June 2015'!$G$11:$G$411)</f>
        <v>0</v>
      </c>
      <c r="G125" s="142">
        <f>SUMIF('Test Period - June 2015'!$E$11:$E$411,$C125,'Test Period - June 2015'!$H$11:$H$411)</f>
        <v>0</v>
      </c>
      <c r="H125" s="142">
        <f>SUMIF('Test Period - June 2015'!$E$11:$E$411,$C125,'Test Period - June 2015'!$I$11:$I$411)</f>
        <v>0</v>
      </c>
      <c r="I125" s="142">
        <f>SUMIF('Test Period - June 2015'!$E$11:$E$411,$C125,'Test Period - June 2015'!$J$11:$J$411)</f>
        <v>0</v>
      </c>
      <c r="J125" s="142">
        <f>SUMIF('Test Period - June 2015'!$E$11:$E$411,$C125,'Test Period - June 2015'!$K$11:$K$411)</f>
        <v>0</v>
      </c>
      <c r="K125" s="142">
        <f>SUMIF('Test Period - June 2015'!$E$11:$E$411,$C125,'Test Period - June 2015'!$L$11:$L$411)</f>
        <v>0</v>
      </c>
      <c r="L125" s="142">
        <f>SUMIF('Test Period - June 2015'!$E$11:$E$411,$C125,'Test Period - June 2015'!$M$11:$M$411)</f>
        <v>0</v>
      </c>
      <c r="M125" s="142">
        <f>SUMIF('Test Period - June 2015'!$E$11:$E$411,$C125,'Test Period - June 2015'!$N$11:$N$411)</f>
        <v>0</v>
      </c>
      <c r="N125" s="142">
        <f>SUMIF('Test Period - June 2015'!$E$11:$E$411,$C125,'Test Period - June 2015'!$O$11:$O$411)</f>
        <v>0</v>
      </c>
      <c r="O125" s="142">
        <f>SUMIF('Test Period - June 2015'!$E$11:$E$411,$C125,'Test Period - June 2015'!$P$11:$P$411)</f>
        <v>0</v>
      </c>
      <c r="P125" s="142">
        <f>SUMIF('Test Period - June 2015'!$E$11:$E$411,$C125,'Test Period - June 2015'!$Q$11:$Q$411)</f>
        <v>0</v>
      </c>
      <c r="Q125" s="142">
        <f>SUMIF('Test Period - June 2015'!$E$11:$E$411,$C125,'Test Period - June 2015'!$R$11:$R$411)</f>
        <v>0</v>
      </c>
      <c r="R125" s="142">
        <f>SUMIF('Test Period - June 2015'!$E$11:$E$411,$C125,'Test Period - June 2015'!$S$11:$S$411)</f>
        <v>0</v>
      </c>
      <c r="S125" s="143">
        <f>SUMIF('Test Period - June 2015'!$E$11:$E$411,$C125,'Test Period - June 2015'!$T$11:$T$411)</f>
        <v>0</v>
      </c>
      <c r="T125" s="141">
        <f t="shared" si="59"/>
        <v>0</v>
      </c>
      <c r="U125" s="144">
        <f>VLOOKUP(C125,'Test Period - June 2015'!$E$11:$V$411,18,FALSE)</f>
        <v>2.747584541062794E-2</v>
      </c>
      <c r="V125" s="142">
        <f t="shared" si="60"/>
        <v>0</v>
      </c>
      <c r="W125" s="145">
        <f t="shared" si="61"/>
        <v>0</v>
      </c>
      <c r="X125" s="140"/>
      <c r="Y125" s="28"/>
      <c r="Z125" s="28"/>
    </row>
    <row r="126" spans="3:27" ht="12.75" customHeight="1">
      <c r="D126" s="23"/>
      <c r="E126" s="23" t="s">
        <v>61</v>
      </c>
      <c r="F126" s="91">
        <f>SUBTOTAL(9,F117:F125)</f>
        <v>109336776.66999999</v>
      </c>
      <c r="G126" s="45">
        <f t="shared" ref="G126:S126" si="62">SUBTOTAL(9,G117:G125)</f>
        <v>0</v>
      </c>
      <c r="H126" s="45">
        <f t="shared" si="62"/>
        <v>-8049.7299999999959</v>
      </c>
      <c r="I126" s="37">
        <f t="shared" si="62"/>
        <v>-9023884.5645025782</v>
      </c>
      <c r="J126" s="37">
        <f t="shared" si="62"/>
        <v>0</v>
      </c>
      <c r="K126" s="37">
        <f t="shared" si="62"/>
        <v>-260396.51</v>
      </c>
      <c r="L126" s="37">
        <f t="shared" si="62"/>
        <v>-90910532.699999988</v>
      </c>
      <c r="M126" s="37">
        <f t="shared" si="62"/>
        <v>0</v>
      </c>
      <c r="N126" s="37">
        <f t="shared" si="62"/>
        <v>0</v>
      </c>
      <c r="O126" s="37">
        <f t="shared" si="62"/>
        <v>0</v>
      </c>
      <c r="P126" s="37">
        <f t="shared" si="62"/>
        <v>0</v>
      </c>
      <c r="Q126" s="37">
        <f t="shared" si="62"/>
        <v>0</v>
      </c>
      <c r="R126" s="37">
        <f t="shared" si="62"/>
        <v>0</v>
      </c>
      <c r="S126" s="138">
        <f t="shared" si="62"/>
        <v>0</v>
      </c>
      <c r="T126" s="91">
        <f>SUBTOTAL(9,T117:T125)</f>
        <v>9133913.1654974222</v>
      </c>
      <c r="V126" s="37">
        <f t="shared" ref="V126:W126" si="63">SUBTOTAL(9,V117:V125)</f>
        <v>250961.98612930649</v>
      </c>
      <c r="W126" s="139">
        <f t="shared" si="63"/>
        <v>9384875.1516267303</v>
      </c>
      <c r="X126" s="101"/>
      <c r="Y126" s="28"/>
      <c r="Z126" s="28"/>
    </row>
    <row r="127" spans="3:27" ht="12.75" customHeight="1">
      <c r="D127" s="24"/>
      <c r="E127" s="131"/>
      <c r="F127" s="91"/>
      <c r="G127" s="45"/>
      <c r="H127" s="45"/>
      <c r="I127" s="37"/>
      <c r="J127" s="37"/>
      <c r="K127" s="37"/>
      <c r="L127" s="37"/>
      <c r="M127" s="37"/>
      <c r="N127" s="37"/>
      <c r="O127" s="37"/>
      <c r="P127" s="37"/>
      <c r="Q127" s="37"/>
      <c r="R127" s="37"/>
      <c r="S127" s="138"/>
      <c r="T127" s="91"/>
      <c r="W127" s="139"/>
      <c r="X127" s="101"/>
      <c r="Y127" s="28"/>
      <c r="Z127" s="28"/>
    </row>
    <row r="128" spans="3:27" ht="12.75" customHeight="1">
      <c r="D128" s="131" t="s">
        <v>62</v>
      </c>
      <c r="E128" s="131"/>
      <c r="F128" s="91"/>
      <c r="G128" s="45"/>
      <c r="H128" s="45"/>
      <c r="I128" s="37"/>
      <c r="J128" s="37"/>
      <c r="K128" s="37"/>
      <c r="L128" s="37"/>
      <c r="M128" s="37"/>
      <c r="N128" s="37"/>
      <c r="O128" s="37"/>
      <c r="P128" s="37"/>
      <c r="Q128" s="37"/>
      <c r="R128" s="37"/>
      <c r="S128" s="138"/>
      <c r="T128" s="91"/>
      <c r="W128" s="139"/>
      <c r="X128" s="101"/>
      <c r="Y128" s="28"/>
      <c r="Z128" s="28"/>
    </row>
    <row r="129" spans="3:26" ht="12.75" customHeight="1">
      <c r="C129" s="12" t="str">
        <f t="shared" ref="C129:C140" si="64">+$D$128&amp;E129</f>
        <v>A&amp;G Operations &amp; Maintenance920</v>
      </c>
      <c r="D129" s="131" t="s">
        <v>1</v>
      </c>
      <c r="E129" s="137">
        <v>920</v>
      </c>
      <c r="F129" s="147">
        <v>74525136.25999999</v>
      </c>
      <c r="G129" s="45">
        <f>SUMIF('Test Period - June 2015'!$A$340:$A$411,'Page 4.11.4-4.11.7'!E129,'Test Period - June 2015'!H$340:H$411)</f>
        <v>0</v>
      </c>
      <c r="H129" s="45">
        <f>SUMIF('Test Period - June 2015'!$A$340:$A$411,'Page 4.11.4-4.11.7'!E129,'Test Period - June 2015'!I$340:I$411)</f>
        <v>0</v>
      </c>
      <c r="I129" s="45">
        <f>SUMIF('Test Period - June 2015'!$A$340:$A$411,'Page 4.11.4-4.11.7'!E129,'Test Period - June 2015'!J$340:J$411)</f>
        <v>-77330787.888211578</v>
      </c>
      <c r="J129" s="45">
        <f>SUMIF('Test Period - June 2015'!$A$340:$A$411,'Page 4.11.4-4.11.7'!E129,'Test Period - June 2015'!K$340:K$411)</f>
        <v>0</v>
      </c>
      <c r="K129" s="45">
        <f>SUMIF('Test Period - June 2015'!$A$340:$A$411,'Page 4.11.4-4.11.7'!E129,'Test Period - June 2015'!L$340:L$411)</f>
        <v>0</v>
      </c>
      <c r="L129" s="45">
        <f>SUMIF('Test Period - June 2015'!$A$340:$A$411,'Page 4.11.4-4.11.7'!E129,'Test Period - June 2015'!M$340:M$411)</f>
        <v>0</v>
      </c>
      <c r="M129" s="45">
        <f>SUMIF('Test Period - June 2015'!$A$340:$A$411,'Page 4.11.4-4.11.7'!E129,'Test Period - June 2015'!N$340:N$411)</f>
        <v>0</v>
      </c>
      <c r="N129" s="45">
        <f>SUMIF('Test Period - June 2015'!$A$340:$A$411,'Page 4.11.4-4.11.7'!E129,'Test Period - June 2015'!O$340:O$411)</f>
        <v>0</v>
      </c>
      <c r="O129" s="45">
        <f>SUMIF('Test Period - June 2015'!$A$340:$A$411,'Page 4.11.4-4.11.7'!E129,'Test Period - June 2015'!P$340:P$411)</f>
        <v>0</v>
      </c>
      <c r="P129" s="45">
        <f>SUMIF('Test Period - June 2015'!$A$340:$A$411,'Page 4.11.4-4.11.7'!F129,'Test Period - June 2015'!Q$340:Q$411)</f>
        <v>0</v>
      </c>
      <c r="Q129" s="45">
        <f>SUMIF('Test Period - June 2015'!$A$340:$A$411,'Page 4.11.4-4.11.7'!G129,'Test Period - June 2015'!R$340:R$411)</f>
        <v>0</v>
      </c>
      <c r="R129" s="45">
        <f>SUMIF('Test Period - June 2015'!$A$340:$A$411,'Page 4.11.4-4.11.7'!D129,'Test Period - June 2015'!S$340:S$411)</f>
        <v>0</v>
      </c>
      <c r="S129" s="138">
        <f>SUMIF('Test Period - June 2015'!$A$340:$A$411,'Page 4.11.4-4.11.7'!E129,'Test Period - June 2015'!T$340:T$411)</f>
        <v>0</v>
      </c>
      <c r="T129" s="91">
        <f t="shared" ref="T129:T140" si="65">SUM(F129:S129)</f>
        <v>-2805651.6282115877</v>
      </c>
      <c r="U129" s="33">
        <v>5.3925257085527929E-2</v>
      </c>
      <c r="V129" s="37">
        <f t="shared" ref="V129:V135" si="66">T129*U129</f>
        <v>-151295.48534373989</v>
      </c>
      <c r="W129" s="139">
        <f t="shared" ref="W129:W135" si="67">T129+V129</f>
        <v>-2956947.1135553275</v>
      </c>
      <c r="X129" s="101"/>
      <c r="Y129" s="28"/>
      <c r="Z129" s="28"/>
    </row>
    <row r="130" spans="3:26" ht="12.75" customHeight="1">
      <c r="C130" s="12" t="str">
        <f t="shared" si="64"/>
        <v>A&amp;G Operations &amp; Maintenance921</v>
      </c>
      <c r="D130" s="131"/>
      <c r="E130" s="137">
        <v>921</v>
      </c>
      <c r="F130" s="147">
        <v>8158955.5800000001</v>
      </c>
      <c r="G130" s="45">
        <f>SUMIF('Test Period - June 2015'!$A$340:$A$411,'Page 4.11.4-4.11.7'!E130,'Test Period - June 2015'!H$340:H$411)</f>
        <v>0</v>
      </c>
      <c r="H130" s="45">
        <f>SUMIF('Test Period - June 2015'!$A$340:$A$411,'Page 4.11.4-4.11.7'!E130,'Test Period - June 2015'!I$340:I$411)</f>
        <v>-12150.960000000001</v>
      </c>
      <c r="I130" s="45">
        <f>SUMIF('Test Period - June 2015'!$A$340:$A$411,'Page 4.11.4-4.11.7'!E130,'Test Period - June 2015'!J$340:J$411)</f>
        <v>275430.72463149892</v>
      </c>
      <c r="J130" s="45">
        <f>SUMIF('Test Period - June 2015'!$A$340:$A$411,'Page 4.11.4-4.11.7'!E130,'Test Period - June 2015'!K$340:K$411)</f>
        <v>0</v>
      </c>
      <c r="K130" s="45">
        <f>SUMIF('Test Period - June 2015'!$A$340:$A$411,'Page 4.11.4-4.11.7'!E130,'Test Period - June 2015'!L$340:L$411)</f>
        <v>0</v>
      </c>
      <c r="L130" s="45">
        <f>SUMIF('Test Period - June 2015'!$A$340:$A$411,'Page 4.11.4-4.11.7'!E130,'Test Period - June 2015'!M$340:M$411)</f>
        <v>0</v>
      </c>
      <c r="M130" s="45">
        <f>SUMIF('Test Period - June 2015'!$A$340:$A$411,'Page 4.11.4-4.11.7'!E130,'Test Period - June 2015'!N$340:N$411)</f>
        <v>0</v>
      </c>
      <c r="N130" s="45">
        <f>SUMIF('Test Period - June 2015'!$A$340:$A$411,'Page 4.11.4-4.11.7'!E130,'Test Period - June 2015'!O$340:O$411)</f>
        <v>0</v>
      </c>
      <c r="O130" s="45">
        <f>SUMIF('Test Period - June 2015'!$A$340:$A$411,'Page 4.11.4-4.11.7'!E130,'Test Period - June 2015'!P$340:P$411)</f>
        <v>0</v>
      </c>
      <c r="P130" s="45">
        <f>SUMIF('Test Period - June 2015'!$A$340:$A$411,'Page 4.11.4-4.11.7'!F130,'Test Period - June 2015'!Q$340:Q$411)</f>
        <v>0</v>
      </c>
      <c r="Q130" s="45">
        <f>SUMIF('Test Period - June 2015'!$A$340:$A$411,'Page 4.11.4-4.11.7'!G130,'Test Period - June 2015'!R$340:R$411)</f>
        <v>0</v>
      </c>
      <c r="R130" s="45">
        <f>SUMIF('Test Period - June 2015'!$A$340:$A$411,'Page 4.11.4-4.11.7'!D130,'Test Period - June 2015'!S$340:S$411)</f>
        <v>0</v>
      </c>
      <c r="S130" s="138">
        <f>SUMIF('Test Period - June 2015'!$A$340:$A$411,'Page 4.11.4-4.11.7'!E130,'Test Period - June 2015'!T$340:T$411)</f>
        <v>0</v>
      </c>
      <c r="T130" s="91">
        <f t="shared" si="65"/>
        <v>8422235.3446314987</v>
      </c>
      <c r="U130" s="33">
        <v>3.7348272642390323E-2</v>
      </c>
      <c r="V130" s="37">
        <f t="shared" si="66"/>
        <v>314555.94190967345</v>
      </c>
      <c r="W130" s="139">
        <f t="shared" si="67"/>
        <v>8736791.2865411714</v>
      </c>
      <c r="X130" s="101"/>
      <c r="Y130" s="28"/>
      <c r="Z130" s="28"/>
    </row>
    <row r="131" spans="3:26" ht="12.75" customHeight="1">
      <c r="C131" s="12" t="str">
        <f t="shared" si="64"/>
        <v>A&amp;G Operations &amp; Maintenance922</v>
      </c>
      <c r="D131" s="131"/>
      <c r="E131" s="137">
        <v>922</v>
      </c>
      <c r="F131" s="147">
        <v>-27706533.199999999</v>
      </c>
      <c r="G131" s="45">
        <f>SUMIF('Test Period - June 2015'!$A$340:$A$411,'Page 4.11.4-4.11.7'!E131,'Test Period - June 2015'!H$340:H$411)</f>
        <v>0</v>
      </c>
      <c r="H131" s="45">
        <f>SUMIF('Test Period - June 2015'!$A$340:$A$411,'Page 4.11.4-4.11.7'!E131,'Test Period - June 2015'!I$340:I$411)</f>
        <v>0</v>
      </c>
      <c r="I131" s="45">
        <f>SUMIF('Test Period - June 2015'!$A$340:$A$411,'Page 4.11.4-4.11.7'!E131,'Test Period - June 2015'!J$340:J$411)</f>
        <v>-22290191.252337992</v>
      </c>
      <c r="J131" s="45">
        <f>SUMIF('Test Period - June 2015'!$A$340:$A$411,'Page 4.11.4-4.11.7'!E131,'Test Period - June 2015'!K$340:K$411)</f>
        <v>0</v>
      </c>
      <c r="K131" s="45">
        <f>SUMIF('Test Period - June 2015'!$A$340:$A$411,'Page 4.11.4-4.11.7'!E131,'Test Period - June 2015'!L$340:L$411)</f>
        <v>0</v>
      </c>
      <c r="L131" s="45">
        <f>SUMIF('Test Period - June 2015'!$A$340:$A$411,'Page 4.11.4-4.11.7'!E131,'Test Period - June 2015'!M$340:M$411)</f>
        <v>0</v>
      </c>
      <c r="M131" s="45">
        <f>SUMIF('Test Period - June 2015'!$A$340:$A$411,'Page 4.11.4-4.11.7'!E131,'Test Period - June 2015'!N$340:N$411)</f>
        <v>0</v>
      </c>
      <c r="N131" s="45">
        <f>SUMIF('Test Period - June 2015'!$A$340:$A$411,'Page 4.11.4-4.11.7'!E131,'Test Period - June 2015'!O$340:O$411)</f>
        <v>0</v>
      </c>
      <c r="O131" s="45">
        <f>SUMIF('Test Period - June 2015'!$A$340:$A$411,'Page 4.11.4-4.11.7'!E131,'Test Period - June 2015'!P$340:P$411)</f>
        <v>0</v>
      </c>
      <c r="P131" s="45">
        <f>SUMIF('Test Period - June 2015'!$A$340:$A$411,'Page 4.11.4-4.11.7'!F131,'Test Period - June 2015'!Q$340:Q$411)</f>
        <v>0</v>
      </c>
      <c r="Q131" s="45">
        <f>SUMIF('Test Period - June 2015'!$A$340:$A$411,'Page 4.11.4-4.11.7'!G131,'Test Period - June 2015'!R$340:R$411)</f>
        <v>0</v>
      </c>
      <c r="R131" s="45">
        <f>SUMIF('Test Period - June 2015'!$A$340:$A$411,'Page 4.11.4-4.11.7'!D131,'Test Period - June 2015'!S$340:S$411)</f>
        <v>0</v>
      </c>
      <c r="S131" s="138">
        <f>SUMIF('Test Period - June 2015'!$A$340:$A$411,'Page 4.11.4-4.11.7'!E131,'Test Period - June 2015'!T$340:T$411)</f>
        <v>0</v>
      </c>
      <c r="T131" s="91">
        <f t="shared" si="65"/>
        <v>-49996724.452337995</v>
      </c>
      <c r="U131" s="33">
        <v>5.3925257085527929E-2</v>
      </c>
      <c r="V131" s="37">
        <f t="shared" si="66"/>
        <v>-2696086.2195266271</v>
      </c>
      <c r="W131" s="139">
        <f t="shared" si="67"/>
        <v>-52692810.671864621</v>
      </c>
      <c r="X131" s="101"/>
      <c r="Y131" s="28"/>
      <c r="Z131" s="28"/>
    </row>
    <row r="132" spans="3:26" ht="12.75" customHeight="1">
      <c r="C132" s="12" t="str">
        <f t="shared" si="64"/>
        <v>A&amp;G Operations &amp; Maintenance923</v>
      </c>
      <c r="D132" s="131"/>
      <c r="E132" s="137">
        <v>923</v>
      </c>
      <c r="F132" s="147">
        <v>14216458.999999998</v>
      </c>
      <c r="G132" s="45">
        <f>SUMIF('Test Period - June 2015'!$A$340:$A$411,'Page 4.11.4-4.11.7'!E132,'Test Period - June 2015'!H$340:H$411)</f>
        <v>0</v>
      </c>
      <c r="H132" s="45">
        <f>SUMIF('Test Period - June 2015'!$A$340:$A$411,'Page 4.11.4-4.11.7'!E132,'Test Period - June 2015'!I$340:I$411)</f>
        <v>0</v>
      </c>
      <c r="I132" s="45">
        <f>SUMIF('Test Period - June 2015'!$A$340:$A$411,'Page 4.11.4-4.11.7'!E132,'Test Period - June 2015'!J$340:J$411)</f>
        <v>0</v>
      </c>
      <c r="J132" s="45">
        <f>SUMIF('Test Period - June 2015'!$A$340:$A$411,'Page 4.11.4-4.11.7'!E132,'Test Period - June 2015'!K$340:K$411)</f>
        <v>0</v>
      </c>
      <c r="K132" s="45">
        <f>SUMIF('Test Period - June 2015'!$A$340:$A$411,'Page 4.11.4-4.11.7'!E132,'Test Period - June 2015'!L$340:L$411)</f>
        <v>0</v>
      </c>
      <c r="L132" s="45">
        <f>SUMIF('Test Period - June 2015'!$A$340:$A$411,'Page 4.11.4-4.11.7'!E132,'Test Period - June 2015'!M$340:M$411)</f>
        <v>0</v>
      </c>
      <c r="M132" s="45">
        <f>SUMIF('Test Period - June 2015'!$A$340:$A$411,'Page 4.11.4-4.11.7'!E132,'Test Period - June 2015'!N$340:N$411)</f>
        <v>0</v>
      </c>
      <c r="N132" s="45">
        <f>SUMIF('Test Period - June 2015'!$A$340:$A$411,'Page 4.11.4-4.11.7'!E132,'Test Period - June 2015'!O$340:O$411)</f>
        <v>0</v>
      </c>
      <c r="O132" s="45">
        <f>SUMIF('Test Period - June 2015'!$A$340:$A$411,'Page 4.11.4-4.11.7'!E132,'Test Period - June 2015'!P$340:P$411)</f>
        <v>0</v>
      </c>
      <c r="P132" s="45">
        <f>SUMIF('Test Period - June 2015'!$A$340:$A$411,'Page 4.11.4-4.11.7'!F132,'Test Period - June 2015'!Q$340:Q$411)</f>
        <v>0</v>
      </c>
      <c r="Q132" s="45">
        <f>SUMIF('Test Period - June 2015'!$A$340:$A$411,'Page 4.11.4-4.11.7'!G132,'Test Period - June 2015'!R$340:R$411)</f>
        <v>0</v>
      </c>
      <c r="R132" s="45">
        <f>SUMIF('Test Period - June 2015'!$A$340:$A$411,'Page 4.11.4-4.11.7'!D132,'Test Period - June 2015'!S$340:S$411)</f>
        <v>0</v>
      </c>
      <c r="S132" s="138">
        <f>SUMIF('Test Period - June 2015'!$A$340:$A$411,'Page 4.11.4-4.11.7'!E132,'Test Period - June 2015'!T$340:T$411)</f>
        <v>0</v>
      </c>
      <c r="T132" s="91">
        <f t="shared" si="65"/>
        <v>14216458.999999998</v>
      </c>
      <c r="U132" s="33">
        <v>4.5069653100245723E-2</v>
      </c>
      <c r="V132" s="37">
        <f t="shared" si="66"/>
        <v>640730.87544386613</v>
      </c>
      <c r="W132" s="139">
        <f t="shared" si="67"/>
        <v>14857189.875443865</v>
      </c>
      <c r="X132" s="101"/>
      <c r="Y132" s="28"/>
      <c r="Z132" s="28"/>
    </row>
    <row r="133" spans="3:26" ht="12.75" customHeight="1">
      <c r="C133" s="12" t="str">
        <f t="shared" si="64"/>
        <v>A&amp;G Operations &amp; Maintenance924</v>
      </c>
      <c r="D133" s="131"/>
      <c r="E133" s="137">
        <v>924</v>
      </c>
      <c r="F133" s="147">
        <v>14951035.050000001</v>
      </c>
      <c r="G133" s="45">
        <f>SUMIF('Test Period - June 2015'!$A$340:$A$411,'Page 4.11.4-4.11.7'!E133,'Test Period - June 2015'!H$340:H$411)</f>
        <v>0</v>
      </c>
      <c r="H133" s="45">
        <f>SUMIF('Test Period - June 2015'!$A$340:$A$411,'Page 4.11.4-4.11.7'!E133,'Test Period - June 2015'!I$340:I$411)</f>
        <v>0</v>
      </c>
      <c r="I133" s="45">
        <f>SUMIF('Test Period - June 2015'!$A$340:$A$411,'Page 4.11.4-4.11.7'!E133,'Test Period - June 2015'!J$340:J$411)</f>
        <v>0</v>
      </c>
      <c r="J133" s="45">
        <f>SUMIF('Test Period - June 2015'!$A$340:$A$411,'Page 4.11.4-4.11.7'!E133,'Test Period - June 2015'!K$340:K$411)</f>
        <v>0</v>
      </c>
      <c r="K133" s="45">
        <f>SUMIF('Test Period - June 2015'!$A$340:$A$411,'Page 4.11.4-4.11.7'!E133,'Test Period - June 2015'!L$340:L$411)</f>
        <v>0</v>
      </c>
      <c r="L133" s="45">
        <f>SUMIF('Test Period - June 2015'!$A$340:$A$411,'Page 4.11.4-4.11.7'!E133,'Test Period - June 2015'!M$340:M$411)</f>
        <v>0</v>
      </c>
      <c r="M133" s="45">
        <f>SUMIF('Test Period - June 2015'!$A$340:$A$411,'Page 4.11.4-4.11.7'!E133,'Test Period - June 2015'!N$340:N$411)</f>
        <v>-5566.78</v>
      </c>
      <c r="N133" s="45">
        <f>SUMIF('Test Period - June 2015'!$A$340:$A$411,'Page 4.11.4-4.11.7'!E133,'Test Period - June 2015'!O$340:O$411)</f>
        <v>0</v>
      </c>
      <c r="O133" s="45">
        <f>SUMIF('Test Period - June 2015'!$A$340:$A$411,'Page 4.11.4-4.11.7'!E133,'Test Period - June 2015'!P$340:P$411)</f>
        <v>0</v>
      </c>
      <c r="P133" s="45">
        <f>SUMIF('Test Period - June 2015'!$A$340:$A$411,'Page 4.11.4-4.11.7'!F133,'Test Period - June 2015'!Q$340:Q$411)</f>
        <v>0</v>
      </c>
      <c r="Q133" s="45">
        <f>SUMIF('Test Period - June 2015'!$A$340:$A$411,'Page 4.11.4-4.11.7'!G133,'Test Period - June 2015'!R$340:R$411)</f>
        <v>0</v>
      </c>
      <c r="R133" s="45">
        <f>SUMIF('Test Period - June 2015'!$A$340:$A$411,'Page 4.11.4-4.11.7'!D133,'Test Period - June 2015'!S$340:S$411)</f>
        <v>0</v>
      </c>
      <c r="S133" s="138">
        <f>SUMIF('Test Period - June 2015'!$A$340:$A$411,'Page 4.11.4-4.11.7'!E133,'Test Period - June 2015'!T$340:T$411)</f>
        <v>0</v>
      </c>
      <c r="T133" s="91">
        <f t="shared" si="65"/>
        <v>14945468.270000001</v>
      </c>
      <c r="U133" s="33">
        <v>0</v>
      </c>
      <c r="V133" s="37">
        <f t="shared" si="66"/>
        <v>0</v>
      </c>
      <c r="W133" s="139">
        <f t="shared" si="67"/>
        <v>14945468.270000001</v>
      </c>
      <c r="X133" s="101"/>
      <c r="Y133" s="28"/>
      <c r="Z133" s="28"/>
    </row>
    <row r="134" spans="3:26" ht="12.75" customHeight="1">
      <c r="C134" s="12" t="str">
        <f t="shared" si="64"/>
        <v>A&amp;G Operations &amp; Maintenance925</v>
      </c>
      <c r="D134" s="148"/>
      <c r="E134" s="137">
        <v>925</v>
      </c>
      <c r="F134" s="147">
        <v>55418397.710000001</v>
      </c>
      <c r="G134" s="45">
        <f>SUMIF('Test Period - June 2015'!$A$340:$A$411,'Page 4.11.4-4.11.7'!E134,'Test Period - June 2015'!H$340:H$411)</f>
        <v>0</v>
      </c>
      <c r="H134" s="45">
        <f>SUMIF('Test Period - June 2015'!$A$340:$A$411,'Page 4.11.4-4.11.7'!E134,'Test Period - June 2015'!I$340:I$411)</f>
        <v>0</v>
      </c>
      <c r="I134" s="45">
        <f>SUMIF('Test Period - June 2015'!$A$340:$A$411,'Page 4.11.4-4.11.7'!E134,'Test Period - June 2015'!J$340:J$411)</f>
        <v>0</v>
      </c>
      <c r="J134" s="45">
        <f>SUMIF('Test Period - June 2015'!$A$340:$A$411,'Page 4.11.4-4.11.7'!E134,'Test Period - June 2015'!K$340:K$411)</f>
        <v>0</v>
      </c>
      <c r="K134" s="45">
        <f>SUMIF('Test Period - June 2015'!$A$340:$A$411,'Page 4.11.4-4.11.7'!E134,'Test Period - June 2015'!L$340:L$411)</f>
        <v>0</v>
      </c>
      <c r="L134" s="45">
        <f>SUMIF('Test Period - June 2015'!$A$340:$A$411,'Page 4.11.4-4.11.7'!E134,'Test Period - June 2015'!M$340:M$411)</f>
        <v>0</v>
      </c>
      <c r="M134" s="45">
        <f>SUMIF('Test Period - June 2015'!$A$340:$A$411,'Page 4.11.4-4.11.7'!E134,'Test Period - June 2015'!N$340:N$411)</f>
        <v>0</v>
      </c>
      <c r="N134" s="45">
        <f>SUMIF('Test Period - June 2015'!$A$340:$A$411,'Page 4.11.4-4.11.7'!E134,'Test Period - June 2015'!O$340:O$411)</f>
        <v>0</v>
      </c>
      <c r="O134" s="45">
        <f>SUMIF('Test Period - June 2015'!$A$340:$A$411,'Page 4.11.4-4.11.7'!E134,'Test Period - June 2015'!P$340:P$411)</f>
        <v>0</v>
      </c>
      <c r="P134" s="45">
        <f>SUMIF('Test Period - June 2015'!$A$340:$A$411,'Page 4.11.4-4.11.7'!F134,'Test Period - June 2015'!Q$340:Q$411)</f>
        <v>0</v>
      </c>
      <c r="Q134" s="45">
        <f>SUMIF('Test Period - June 2015'!$A$340:$A$411,'Page 4.11.4-4.11.7'!G134,'Test Period - June 2015'!R$340:R$411)</f>
        <v>0</v>
      </c>
      <c r="R134" s="45">
        <f>SUMIF('Test Period - June 2015'!$A$340:$A$411,'Page 4.11.4-4.11.7'!D134,'Test Period - June 2015'!S$340:S$411)</f>
        <v>0</v>
      </c>
      <c r="S134" s="138">
        <f>SUMIF('Test Period - June 2015'!$A$340:$A$411,'Page 4.11.4-4.11.7'!E134,'Test Period - June 2015'!T$340:T$411)</f>
        <v>0</v>
      </c>
      <c r="T134" s="91">
        <f t="shared" si="65"/>
        <v>55418397.710000001</v>
      </c>
      <c r="U134" s="33">
        <v>0</v>
      </c>
      <c r="V134" s="37">
        <f t="shared" si="66"/>
        <v>0</v>
      </c>
      <c r="W134" s="139">
        <f t="shared" si="67"/>
        <v>55418397.710000001</v>
      </c>
      <c r="X134" s="101"/>
      <c r="Y134" s="28"/>
      <c r="Z134" s="28"/>
    </row>
    <row r="135" spans="3:26" ht="12.75" customHeight="1">
      <c r="C135" s="12" t="str">
        <f t="shared" si="64"/>
        <v>A&amp;G Operations &amp; Maintenance926</v>
      </c>
      <c r="D135" s="131"/>
      <c r="E135" s="137">
        <v>926</v>
      </c>
      <c r="F135" s="147">
        <v>0</v>
      </c>
      <c r="G135" s="45">
        <f>SUMIF('Test Period - June 2015'!$A$340:$A$411,'Page 4.11.4-4.11.7'!E135,'Test Period - June 2015'!H$340:H$411)</f>
        <v>0</v>
      </c>
      <c r="H135" s="45">
        <f>SUMIF('Test Period - June 2015'!$A$340:$A$411,'Page 4.11.4-4.11.7'!E135,'Test Period - June 2015'!I$340:I$411)</f>
        <v>0</v>
      </c>
      <c r="I135" s="45">
        <f>SUMIF('Test Period - June 2015'!$A$340:$A$411,'Page 4.11.4-4.11.7'!E135,'Test Period - June 2015'!J$340:J$411)</f>
        <v>0</v>
      </c>
      <c r="J135" s="45">
        <f>SUMIF('Test Period - June 2015'!$A$340:$A$411,'Page 4.11.4-4.11.7'!E135,'Test Period - June 2015'!K$340:K$411)</f>
        <v>0</v>
      </c>
      <c r="K135" s="45">
        <f>SUMIF('Test Period - June 2015'!$A$340:$A$411,'Page 4.11.4-4.11.7'!E135,'Test Period - June 2015'!L$340:L$411)</f>
        <v>0</v>
      </c>
      <c r="L135" s="45">
        <f>SUMIF('Test Period - June 2015'!$A$340:$A$411,'Page 4.11.4-4.11.7'!E135,'Test Period - June 2015'!M$340:M$411)</f>
        <v>0</v>
      </c>
      <c r="M135" s="45">
        <f>SUMIF('Test Period - June 2015'!$A$340:$A$411,'Page 4.11.4-4.11.7'!E135,'Test Period - June 2015'!N$340:N$411)</f>
        <v>0</v>
      </c>
      <c r="N135" s="45">
        <f>SUMIF('Test Period - June 2015'!$A$340:$A$411,'Page 4.11.4-4.11.7'!E135,'Test Period - June 2015'!O$340:O$411)</f>
        <v>0</v>
      </c>
      <c r="O135" s="45">
        <f>SUMIF('Test Period - June 2015'!$A$340:$A$411,'Page 4.11.4-4.11.7'!E135,'Test Period - June 2015'!P$340:P$411)</f>
        <v>0</v>
      </c>
      <c r="P135" s="45">
        <f>SUMIF('Test Period - June 2015'!$A$340:$A$411,'Page 4.11.4-4.11.7'!F135,'Test Period - June 2015'!Q$340:Q$411)</f>
        <v>0</v>
      </c>
      <c r="Q135" s="45">
        <f>SUMIF('Test Period - June 2015'!$A$340:$A$411,'Page 4.11.4-4.11.7'!G135,'Test Period - June 2015'!R$340:R$411)</f>
        <v>0</v>
      </c>
      <c r="R135" s="45">
        <f>SUMIF('Test Period - June 2015'!$A$340:$A$411,'Page 4.11.4-4.11.7'!D135,'Test Period - June 2015'!S$340:S$411)</f>
        <v>0</v>
      </c>
      <c r="S135" s="138">
        <f>SUMIF('Test Period - June 2015'!$A$340:$A$411,'Page 4.11.4-4.11.7'!E135,'Test Period - June 2015'!T$340:T$411)</f>
        <v>0</v>
      </c>
      <c r="T135" s="91">
        <f t="shared" si="65"/>
        <v>0</v>
      </c>
      <c r="U135" s="33">
        <v>0</v>
      </c>
      <c r="V135" s="37">
        <f t="shared" si="66"/>
        <v>0</v>
      </c>
      <c r="W135" s="139">
        <f t="shared" si="67"/>
        <v>0</v>
      </c>
      <c r="X135" s="101"/>
      <c r="Y135" s="28"/>
      <c r="Z135" s="28"/>
    </row>
    <row r="136" spans="3:26" ht="12.75" customHeight="1">
      <c r="C136" s="12" t="str">
        <f t="shared" si="64"/>
        <v>A&amp;G Operations &amp; Maintenance928</v>
      </c>
      <c r="D136" s="131"/>
      <c r="E136" s="137">
        <v>928</v>
      </c>
      <c r="F136" s="147">
        <v>21937700.639999997</v>
      </c>
      <c r="G136" s="45">
        <f>SUMIF('Test Period - June 2015'!$A$340:$A$411,'Page 4.11.4-4.11.7'!E136,'Test Period - June 2015'!H$340:H$411)</f>
        <v>0</v>
      </c>
      <c r="H136" s="45">
        <f>SUMIF('Test Period - June 2015'!$A$340:$A$411,'Page 4.11.4-4.11.7'!E136,'Test Period - June 2015'!I$340:I$411)</f>
        <v>0</v>
      </c>
      <c r="I136" s="45">
        <f>SUMIF('Test Period - June 2015'!$A$340:$A$411,'Page 4.11.4-4.11.7'!E136,'Test Period - June 2015'!J$340:J$411)</f>
        <v>-3322818.8672255268</v>
      </c>
      <c r="J136" s="45">
        <f>SUMIF('Test Period - June 2015'!$A$340:$A$411,'Page 4.11.4-4.11.7'!E136,'Test Period - June 2015'!K$340:K$411)</f>
        <v>0</v>
      </c>
      <c r="K136" s="45">
        <f>SUMIF('Test Period - June 2015'!$A$340:$A$411,'Page 4.11.4-4.11.7'!E136,'Test Period - June 2015'!L$340:L$411)</f>
        <v>0</v>
      </c>
      <c r="L136" s="45">
        <f>SUMIF('Test Period - June 2015'!$A$340:$A$411,'Page 4.11.4-4.11.7'!E136,'Test Period - June 2015'!M$340:M$411)</f>
        <v>0</v>
      </c>
      <c r="M136" s="45">
        <f>SUMIF('Test Period - June 2015'!$A$340:$A$411,'Page 4.11.4-4.11.7'!E136,'Test Period - June 2015'!N$340:N$411)</f>
        <v>0</v>
      </c>
      <c r="N136" s="45">
        <f>SUMIF('Test Period - June 2015'!$A$340:$A$411,'Page 4.11.4-4.11.7'!E136,'Test Period - June 2015'!O$340:O$411)</f>
        <v>0</v>
      </c>
      <c r="O136" s="45">
        <f>SUMIF('Test Period - June 2015'!$A$340:$A$411,'Page 4.11.4-4.11.7'!E136,'Test Period - June 2015'!P$340:P$411)</f>
        <v>0</v>
      </c>
      <c r="P136" s="45">
        <f>SUMIF('Test Period - June 2015'!$A$340:$A$411,'Page 4.11.4-4.11.7'!F136,'Test Period - June 2015'!Q$340:Q$411)</f>
        <v>0</v>
      </c>
      <c r="Q136" s="45">
        <f>SUMIF('Test Period - June 2015'!$A$340:$A$411,'Page 4.11.4-4.11.7'!G136,'Test Period - June 2015'!R$340:R$411)</f>
        <v>0</v>
      </c>
      <c r="R136" s="45">
        <f>SUMIF('Test Period - June 2015'!$A$340:$A$411,'Page 4.11.4-4.11.7'!D136,'Test Period - June 2015'!S$340:S$411)</f>
        <v>0</v>
      </c>
      <c r="S136" s="138">
        <f>SUMIF('Test Period - June 2015'!$A$340:$A$411,'Page 4.11.4-4.11.7'!E136,'Test Period - June 2015'!T$340:T$411)</f>
        <v>0</v>
      </c>
      <c r="T136" s="91">
        <f t="shared" si="65"/>
        <v>18614881.772774469</v>
      </c>
      <c r="U136" s="33">
        <v>3.8957234915055657E-2</v>
      </c>
      <c r="V136" s="37">
        <f>T136*U136</f>
        <v>725184.32213796268</v>
      </c>
      <c r="W136" s="139">
        <f>T136+V136</f>
        <v>19340066.094912432</v>
      </c>
      <c r="X136" s="101"/>
      <c r="Y136" s="28"/>
      <c r="Z136" s="28"/>
    </row>
    <row r="137" spans="3:26" s="131" customFormat="1" ht="12.75" customHeight="1">
      <c r="C137" s="131" t="str">
        <f t="shared" si="64"/>
        <v>A&amp;G Operations &amp; Maintenance929</v>
      </c>
      <c r="E137" s="137">
        <v>929</v>
      </c>
      <c r="F137" s="147">
        <v>-3643271.75</v>
      </c>
      <c r="G137" s="45">
        <f>SUMIF('Test Period - June 2015'!$A$340:$A$411,'Page 4.11.4-4.11.7'!E137,'Test Period - June 2015'!H$340:H$411)</f>
        <v>0</v>
      </c>
      <c r="H137" s="45">
        <f>SUMIF('Test Period - June 2015'!$A$340:$A$411,'Page 4.11.4-4.11.7'!E137,'Test Period - June 2015'!I$340:I$411)</f>
        <v>75419.109999999957</v>
      </c>
      <c r="I137" s="45">
        <f>SUMIF('Test Period - June 2015'!$A$340:$A$411,'Page 4.11.4-4.11.7'!E137,'Test Period - June 2015'!J$340:J$411)</f>
        <v>862904.52760672465</v>
      </c>
      <c r="J137" s="45">
        <f>SUMIF('Test Period - June 2015'!$A$340:$A$411,'Page 4.11.4-4.11.7'!E137,'Test Period - June 2015'!K$340:K$411)</f>
        <v>0</v>
      </c>
      <c r="K137" s="45">
        <f>SUMIF('Test Period - June 2015'!$A$340:$A$411,'Page 4.11.4-4.11.7'!E137,'Test Period - June 2015'!L$340:L$411)</f>
        <v>0</v>
      </c>
      <c r="L137" s="45">
        <f>SUMIF('Test Period - June 2015'!$A$340:$A$411,'Page 4.11.4-4.11.7'!E137,'Test Period - June 2015'!M$340:M$411)</f>
        <v>0</v>
      </c>
      <c r="M137" s="45">
        <f>SUMIF('Test Period - June 2015'!$A$340:$A$411,'Page 4.11.4-4.11.7'!E137,'Test Period - June 2015'!N$340:N$411)</f>
        <v>0</v>
      </c>
      <c r="N137" s="45">
        <f>SUMIF('Test Period - June 2015'!$A$340:$A$411,'Page 4.11.4-4.11.7'!E137,'Test Period - June 2015'!O$340:O$411)</f>
        <v>0</v>
      </c>
      <c r="O137" s="45">
        <f>SUMIF('Test Period - June 2015'!$A$340:$A$411,'Page 4.11.4-4.11.7'!E137,'Test Period - June 2015'!P$340:P$411)</f>
        <v>0</v>
      </c>
      <c r="P137" s="45">
        <f>SUMIF('Test Period - June 2015'!$A$340:$A$411,'Page 4.11.4-4.11.7'!F137,'Test Period - June 2015'!Q$340:Q$411)</f>
        <v>0</v>
      </c>
      <c r="Q137" s="45">
        <f>SUMIF('Test Period - June 2015'!$A$340:$A$411,'Page 4.11.4-4.11.7'!G137,'Test Period - June 2015'!R$340:R$411)</f>
        <v>0</v>
      </c>
      <c r="R137" s="45">
        <f>SUMIF('Test Period - June 2015'!$A$340:$A$411,'Page 4.11.4-4.11.7'!D137,'Test Period - June 2015'!S$340:S$411)</f>
        <v>0</v>
      </c>
      <c r="S137" s="138">
        <f>SUMIF('Test Period - June 2015'!$A$340:$A$411,'Page 4.11.4-4.11.7'!E137,'Test Period - June 2015'!T$340:T$411)</f>
        <v>0</v>
      </c>
      <c r="T137" s="91">
        <f t="shared" si="65"/>
        <v>-2704948.1123932754</v>
      </c>
      <c r="U137" s="146">
        <v>5.3925257085527929E-2</v>
      </c>
      <c r="V137" s="45">
        <f>T137*U137</f>
        <v>-145865.02236382087</v>
      </c>
      <c r="W137" s="139">
        <f>T137+V137</f>
        <v>-2850813.1347570964</v>
      </c>
      <c r="X137" s="140"/>
      <c r="Y137" s="149"/>
      <c r="Z137" s="149"/>
    </row>
    <row r="138" spans="3:26" ht="12.75" customHeight="1">
      <c r="C138" s="131" t="str">
        <f t="shared" si="64"/>
        <v>A&amp;G Operations &amp; Maintenance930</v>
      </c>
      <c r="E138" s="137">
        <v>930</v>
      </c>
      <c r="F138" s="147">
        <v>7573914.1699999999</v>
      </c>
      <c r="G138" s="45">
        <f>SUMIF('Test Period - June 2015'!$A$340:$A$411,'Page 4.11.4-4.11.7'!E138,'Test Period - June 2015'!H$340:H$411)</f>
        <v>0</v>
      </c>
      <c r="H138" s="45">
        <f>SUMIF('Test Period - June 2015'!$A$340:$A$411,'Page 4.11.4-4.11.7'!E138,'Test Period - June 2015'!I$340:I$411)</f>
        <v>-3622.15</v>
      </c>
      <c r="I138" s="45">
        <f>SUMIF('Test Period - June 2015'!$A$340:$A$411,'Page 4.11.4-4.11.7'!E138,'Test Period - June 2015'!J$340:J$411)</f>
        <v>0</v>
      </c>
      <c r="J138" s="45">
        <f>SUMIF('Test Period - June 2015'!$A$340:$A$411,'Page 4.11.4-4.11.7'!E138,'Test Period - June 2015'!K$340:K$411)</f>
        <v>0</v>
      </c>
      <c r="K138" s="45">
        <f>SUMIF('Test Period - June 2015'!$A$340:$A$411,'Page 4.11.4-4.11.7'!E138,'Test Period - June 2015'!L$340:L$411)</f>
        <v>0</v>
      </c>
      <c r="L138" s="45">
        <f>SUMIF('Test Period - June 2015'!$A$340:$A$411,'Page 4.11.4-4.11.7'!E138,'Test Period - June 2015'!M$340:M$411)</f>
        <v>0</v>
      </c>
      <c r="M138" s="45">
        <f>SUMIF('Test Period - June 2015'!$A$340:$A$411,'Page 4.11.4-4.11.7'!E138,'Test Period - June 2015'!N$340:N$411)</f>
        <v>0</v>
      </c>
      <c r="N138" s="45">
        <f>SUMIF('Test Period - June 2015'!$A$340:$A$411,'Page 4.11.4-4.11.7'!E138,'Test Period - June 2015'!O$340:O$411)</f>
        <v>0</v>
      </c>
      <c r="O138" s="45">
        <f>SUMIF('Test Period - June 2015'!$A$340:$A$411,'Page 4.11.4-4.11.7'!E138,'Test Period - June 2015'!P$340:P$411)</f>
        <v>0</v>
      </c>
      <c r="P138" s="45">
        <f>SUMIF('Test Period - June 2015'!$A$340:$A$411,'Page 4.11.4-4.11.7'!F138,'Test Period - June 2015'!Q$340:Q$411)</f>
        <v>0</v>
      </c>
      <c r="Q138" s="45">
        <f>SUMIF('Test Period - June 2015'!$A$340:$A$411,'Page 4.11.4-4.11.7'!G138,'Test Period - June 2015'!R$340:R$411)</f>
        <v>0</v>
      </c>
      <c r="R138" s="45">
        <f>SUMIF('Test Period - June 2015'!$A$340:$A$411,'Page 4.11.4-4.11.7'!D138,'Test Period - June 2015'!S$340:S$411)</f>
        <v>0</v>
      </c>
      <c r="S138" s="138">
        <f>SUMIF('Test Period - June 2015'!$A$340:$A$411,'Page 4.11.4-4.11.7'!E138,'Test Period - June 2015'!T$340:T$411)</f>
        <v>0</v>
      </c>
      <c r="T138" s="91">
        <f t="shared" si="65"/>
        <v>7570292.0199999996</v>
      </c>
      <c r="U138" s="146">
        <v>4.1192745158315371E-2</v>
      </c>
      <c r="V138" s="45">
        <f>T138*U138</f>
        <v>311841.10995388846</v>
      </c>
      <c r="W138" s="139">
        <f>T138+V138</f>
        <v>7882133.1299538882</v>
      </c>
      <c r="X138" s="140"/>
    </row>
    <row r="139" spans="3:26" ht="12.75" customHeight="1">
      <c r="C139" s="131" t="str">
        <f t="shared" si="64"/>
        <v>A&amp;G Operations &amp; Maintenance931</v>
      </c>
      <c r="D139" s="131"/>
      <c r="E139" s="137">
        <v>931</v>
      </c>
      <c r="F139" s="147">
        <v>6656534.1699999999</v>
      </c>
      <c r="G139" s="45">
        <f>SUMIF('Test Period - June 2015'!$A$340:$A$411,'Page 4.11.4-4.11.7'!E139,'Test Period - June 2015'!H$340:H$411)</f>
        <v>0</v>
      </c>
      <c r="H139" s="45">
        <f>SUMIF('Test Period - June 2015'!$A$340:$A$411,'Page 4.11.4-4.11.7'!E139,'Test Period - June 2015'!I$340:I$411)</f>
        <v>0</v>
      </c>
      <c r="I139" s="45">
        <f>SUMIF('Test Period - June 2015'!$A$340:$A$411,'Page 4.11.4-4.11.7'!E139,'Test Period - June 2015'!J$340:J$411)</f>
        <v>0</v>
      </c>
      <c r="J139" s="45">
        <f>SUMIF('Test Period - June 2015'!$A$340:$A$411,'Page 4.11.4-4.11.7'!E139,'Test Period - June 2015'!K$340:K$411)</f>
        <v>0</v>
      </c>
      <c r="K139" s="45">
        <f>SUMIF('Test Period - June 2015'!$A$340:$A$411,'Page 4.11.4-4.11.7'!E139,'Test Period - June 2015'!L$340:L$411)</f>
        <v>0</v>
      </c>
      <c r="L139" s="45">
        <f>SUMIF('Test Period - June 2015'!$A$340:$A$411,'Page 4.11.4-4.11.7'!E139,'Test Period - June 2015'!M$340:M$411)</f>
        <v>0</v>
      </c>
      <c r="M139" s="45">
        <f>SUMIF('Test Period - June 2015'!$A$340:$A$411,'Page 4.11.4-4.11.7'!E139,'Test Period - June 2015'!N$340:N$411)</f>
        <v>0</v>
      </c>
      <c r="N139" s="45">
        <f>SUMIF('Test Period - June 2015'!$A$340:$A$411,'Page 4.11.4-4.11.7'!E139,'Test Period - June 2015'!O$340:O$411)</f>
        <v>0</v>
      </c>
      <c r="O139" s="45">
        <f>SUMIF('Test Period - June 2015'!$A$340:$A$411,'Page 4.11.4-4.11.7'!E139,'Test Period - June 2015'!P$340:P$411)</f>
        <v>0</v>
      </c>
      <c r="P139" s="45">
        <f>SUMIF('Test Period - June 2015'!$A$340:$A$411,'Page 4.11.4-4.11.7'!F139,'Test Period - June 2015'!Q$340:Q$411)</f>
        <v>0</v>
      </c>
      <c r="Q139" s="45">
        <f>SUMIF('Test Period - June 2015'!$A$340:$A$411,'Page 4.11.4-4.11.7'!G139,'Test Period - June 2015'!R$340:R$411)</f>
        <v>0</v>
      </c>
      <c r="R139" s="45">
        <f>SUMIF('Test Period - June 2015'!$A$340:$A$411,'Page 4.11.4-4.11.7'!D139,'Test Period - June 2015'!S$340:S$411)</f>
        <v>0</v>
      </c>
      <c r="S139" s="138">
        <f>SUMIF('Test Period - June 2015'!$A$340:$A$411,'Page 4.11.4-4.11.7'!E139,'Test Period - June 2015'!T$340:T$411)</f>
        <v>0</v>
      </c>
      <c r="T139" s="91">
        <f t="shared" si="65"/>
        <v>6656534.1699999999</v>
      </c>
      <c r="U139" s="146">
        <v>9.0301003344481559E-2</v>
      </c>
      <c r="V139" s="45">
        <f>T139*U139</f>
        <v>601091.71434782573</v>
      </c>
      <c r="W139" s="139">
        <f>T139+V139</f>
        <v>7257625.8843478253</v>
      </c>
      <c r="X139" s="140"/>
      <c r="Y139" s="28"/>
      <c r="Z139" s="28"/>
    </row>
    <row r="140" spans="3:26" ht="12.75" customHeight="1">
      <c r="C140" s="131" t="str">
        <f t="shared" si="64"/>
        <v>A&amp;G Operations &amp; Maintenance935</v>
      </c>
      <c r="D140" s="131"/>
      <c r="E140" s="137">
        <v>935</v>
      </c>
      <c r="F140" s="147">
        <v>21707529.539999995</v>
      </c>
      <c r="G140" s="45">
        <f>SUMIF('Test Period - June 2015'!$A$340:$A$411,'Page 4.11.4-4.11.7'!E140,'Test Period - June 2015'!H$340:H$411)</f>
        <v>0</v>
      </c>
      <c r="H140" s="45">
        <f>SUMIF('Test Period - June 2015'!$A$340:$A$411,'Page 4.11.4-4.11.7'!E140,'Test Period - June 2015'!I$340:I$411)</f>
        <v>0</v>
      </c>
      <c r="I140" s="45">
        <f>SUMIF('Test Period - June 2015'!$A$340:$A$411,'Page 4.11.4-4.11.7'!E140,'Test Period - June 2015'!J$340:J$411)</f>
        <v>-2407843.4919827525</v>
      </c>
      <c r="J140" s="45">
        <f>SUMIF('Test Period - June 2015'!$A$340:$A$411,'Page 4.11.4-4.11.7'!E140,'Test Period - June 2015'!K$340:K$411)</f>
        <v>0</v>
      </c>
      <c r="K140" s="45">
        <f>SUMIF('Test Period - June 2015'!$A$340:$A$411,'Page 4.11.4-4.11.7'!E140,'Test Period - June 2015'!L$340:L$411)</f>
        <v>0</v>
      </c>
      <c r="L140" s="45">
        <f>SUMIF('Test Period - June 2015'!$A$340:$A$411,'Page 4.11.4-4.11.7'!E140,'Test Period - June 2015'!M$340:M$411)</f>
        <v>0</v>
      </c>
      <c r="M140" s="45">
        <f>SUMIF('Test Period - June 2015'!$A$340:$A$411,'Page 4.11.4-4.11.7'!E140,'Test Period - June 2015'!N$340:N$411)</f>
        <v>0</v>
      </c>
      <c r="N140" s="45">
        <f>SUMIF('Test Period - June 2015'!$A$340:$A$411,'Page 4.11.4-4.11.7'!E140,'Test Period - June 2015'!O$340:O$411)</f>
        <v>0</v>
      </c>
      <c r="O140" s="45">
        <f>SUMIF('Test Period - June 2015'!$A$340:$A$411,'Page 4.11.4-4.11.7'!E140,'Test Period - June 2015'!P$340:P$411)</f>
        <v>0</v>
      </c>
      <c r="P140" s="45">
        <f>SUMIF('Test Period - June 2015'!$A$340:$A$411,'Page 4.11.4-4.11.7'!F140,'Test Period - June 2015'!Q$340:Q$411)</f>
        <v>0</v>
      </c>
      <c r="Q140" s="45">
        <f>SUMIF('Test Period - June 2015'!$A$340:$A$411,'Page 4.11.4-4.11.7'!G140,'Test Period - June 2015'!R$340:R$411)</f>
        <v>0</v>
      </c>
      <c r="R140" s="45">
        <f>SUMIF('Test Period - June 2015'!$A$340:$A$411,'Page 4.11.4-4.11.7'!D140,'Test Period - June 2015'!S$340:S$411)</f>
        <v>0</v>
      </c>
      <c r="S140" s="138">
        <f>SUMIF('Test Period - June 2015'!$A$340:$A$411,'Page 4.11.4-4.11.7'!E140,'Test Period - June 2015'!T$340:T$411)</f>
        <v>0</v>
      </c>
      <c r="T140" s="91">
        <f t="shared" si="65"/>
        <v>19299686.048017241</v>
      </c>
      <c r="U140" s="146">
        <v>1.6942626107046607E-2</v>
      </c>
      <c r="V140" s="45">
        <f>T140*U140</f>
        <v>326987.36469494004</v>
      </c>
      <c r="W140" s="139">
        <f>T140+V140</f>
        <v>19626673.412712183</v>
      </c>
      <c r="X140" s="140"/>
      <c r="Y140" s="28"/>
      <c r="Z140" s="28"/>
    </row>
    <row r="141" spans="3:26" ht="12.75" customHeight="1">
      <c r="D141" s="23"/>
      <c r="E141" s="23" t="s">
        <v>63</v>
      </c>
      <c r="F141" s="150">
        <f>SUBTOTAL(9,F129:F140)</f>
        <v>193795857.16999993</v>
      </c>
      <c r="G141" s="151">
        <f>SUBTOTAL(9,G129:G140)</f>
        <v>0</v>
      </c>
      <c r="H141" s="151">
        <f t="shared" ref="H141:S141" si="68">SUBTOTAL(9,H129:H140)</f>
        <v>59645.999999999956</v>
      </c>
      <c r="I141" s="151">
        <f t="shared" si="68"/>
        <v>-104213306.24751963</v>
      </c>
      <c r="J141" s="151">
        <f t="shared" si="68"/>
        <v>0</v>
      </c>
      <c r="K141" s="151">
        <f t="shared" si="68"/>
        <v>0</v>
      </c>
      <c r="L141" s="151">
        <f t="shared" si="68"/>
        <v>0</v>
      </c>
      <c r="M141" s="151">
        <f t="shared" si="68"/>
        <v>-5566.78</v>
      </c>
      <c r="N141" s="151">
        <f t="shared" si="68"/>
        <v>0</v>
      </c>
      <c r="O141" s="151">
        <f t="shared" si="68"/>
        <v>0</v>
      </c>
      <c r="P141" s="151">
        <f t="shared" si="68"/>
        <v>0</v>
      </c>
      <c r="Q141" s="151">
        <f t="shared" si="68"/>
        <v>0</v>
      </c>
      <c r="R141" s="151">
        <f t="shared" si="68"/>
        <v>0</v>
      </c>
      <c r="S141" s="152">
        <f t="shared" si="68"/>
        <v>0</v>
      </c>
      <c r="T141" s="153">
        <f>SUBTOTAL(9,T129:T140)</f>
        <v>89636630.142480344</v>
      </c>
      <c r="U141" s="154"/>
      <c r="V141" s="151">
        <f>SUBTOTAL(9,V129:V140)</f>
        <v>-72855.398746031336</v>
      </c>
      <c r="W141" s="155">
        <f>SUBTOTAL(9,W129:W140)</f>
        <v>89563774.74373433</v>
      </c>
      <c r="X141" s="140"/>
      <c r="Y141" s="28"/>
      <c r="Z141" s="28"/>
    </row>
    <row r="142" spans="3:26" ht="15" customHeight="1" thickBot="1">
      <c r="D142" s="24"/>
      <c r="E142" s="23" t="s">
        <v>64</v>
      </c>
      <c r="F142" s="156">
        <f t="shared" ref="F142:S142" si="69">SUBTOTAL(9,F13:F141)</f>
        <v>2969090640.6700015</v>
      </c>
      <c r="G142" s="157">
        <f t="shared" si="69"/>
        <v>-1031772.4600000001</v>
      </c>
      <c r="H142" s="157">
        <f t="shared" si="69"/>
        <v>-26013.319999999942</v>
      </c>
      <c r="I142" s="157">
        <f t="shared" si="69"/>
        <v>-496500073.8176555</v>
      </c>
      <c r="J142" s="157">
        <f t="shared" si="69"/>
        <v>0</v>
      </c>
      <c r="K142" s="157">
        <f t="shared" si="69"/>
        <v>3170907.58</v>
      </c>
      <c r="L142" s="157">
        <f t="shared" si="69"/>
        <v>-90910532.699999988</v>
      </c>
      <c r="M142" s="157">
        <f t="shared" si="69"/>
        <v>-5566.78</v>
      </c>
      <c r="N142" s="157">
        <f t="shared" si="69"/>
        <v>7333939.7667548759</v>
      </c>
      <c r="O142" s="157">
        <f t="shared" si="69"/>
        <v>-72129.149999999994</v>
      </c>
      <c r="P142" s="157">
        <f t="shared" si="69"/>
        <v>-3589148.7700000075</v>
      </c>
      <c r="Q142" s="157">
        <f t="shared" si="69"/>
        <v>-13404.29</v>
      </c>
      <c r="R142" s="157">
        <f t="shared" si="69"/>
        <v>0</v>
      </c>
      <c r="S142" s="158">
        <f t="shared" si="69"/>
        <v>-97256.6</v>
      </c>
      <c r="T142" s="159">
        <f>SUBTOTAL(9,T13:T141)</f>
        <v>2387349590.1290989</v>
      </c>
      <c r="U142" s="160"/>
      <c r="V142" s="25">
        <f>SUBTOTAL(9,V13:V141)</f>
        <v>13970927.585422087</v>
      </c>
      <c r="W142" s="161">
        <f>SUBTOTAL(9,W13:W141)</f>
        <v>2401320517.7145209</v>
      </c>
      <c r="X142" s="140"/>
      <c r="Y142" s="28"/>
      <c r="Z142" s="28"/>
    </row>
    <row r="143" spans="3:26" ht="12.75" customHeight="1" thickTop="1">
      <c r="D143" s="131"/>
      <c r="E143" s="131"/>
      <c r="F143" s="149"/>
      <c r="G143" s="131"/>
      <c r="H143" s="131"/>
      <c r="V143" s="26" t="str">
        <f>"Ref "&amp;V8&amp;".3"</f>
        <v>Ref 4.11.3</v>
      </c>
    </row>
    <row r="144" spans="3:26" ht="12.75" customHeight="1">
      <c r="D144" s="131"/>
      <c r="E144" s="131"/>
      <c r="F144" s="149"/>
      <c r="G144" s="131"/>
      <c r="H144" s="131"/>
    </row>
    <row r="145" spans="4:25" ht="16.5" customHeight="1">
      <c r="D145" s="131"/>
      <c r="E145" s="131"/>
      <c r="F145" s="149"/>
      <c r="G145" s="131"/>
      <c r="H145" s="131"/>
    </row>
    <row r="146" spans="4:25" s="27" customFormat="1" ht="16.5" hidden="1" customHeight="1" outlineLevel="1">
      <c r="D146" s="92"/>
      <c r="E146" s="93"/>
      <c r="F146" s="94"/>
      <c r="G146" s="79"/>
      <c r="H146" s="79"/>
      <c r="I146" s="79"/>
      <c r="J146" s="79"/>
      <c r="K146" s="79"/>
      <c r="L146" s="79"/>
      <c r="M146" s="79"/>
      <c r="N146" s="79"/>
      <c r="O146" s="79"/>
      <c r="P146" s="79"/>
      <c r="Q146" s="79"/>
      <c r="R146" s="79"/>
      <c r="S146" s="79"/>
      <c r="T146" s="92"/>
      <c r="U146" s="168"/>
      <c r="V146" s="60"/>
      <c r="W146" s="92"/>
      <c r="X146" s="92"/>
      <c r="Y146" s="92"/>
    </row>
    <row r="147" spans="4:25" s="27" customFormat="1" ht="16.5" hidden="1" customHeight="1" outlineLevel="1">
      <c r="D147" s="92"/>
      <c r="E147" s="93"/>
      <c r="F147" s="95"/>
      <c r="G147" s="95"/>
      <c r="H147" s="95"/>
      <c r="I147" s="95"/>
      <c r="J147" s="95"/>
      <c r="K147" s="95"/>
      <c r="L147" s="95"/>
      <c r="M147" s="95"/>
      <c r="N147" s="95"/>
      <c r="O147" s="95"/>
      <c r="P147" s="95"/>
      <c r="Q147" s="95"/>
      <c r="R147" s="95"/>
      <c r="S147" s="95"/>
      <c r="T147" s="92"/>
      <c r="U147" s="168"/>
      <c r="V147" s="60"/>
      <c r="W147" s="60"/>
      <c r="X147" s="60"/>
      <c r="Y147" s="92"/>
    </row>
    <row r="148" spans="4:25" s="27" customFormat="1" ht="16.5" hidden="1" customHeight="1" outlineLevel="1">
      <c r="D148" s="92"/>
      <c r="E148" s="92"/>
      <c r="F148" s="94"/>
      <c r="G148" s="92"/>
      <c r="H148" s="92"/>
      <c r="I148" s="92"/>
      <c r="J148" s="92"/>
      <c r="K148" s="92"/>
      <c r="L148" s="92"/>
      <c r="M148" s="92"/>
      <c r="N148" s="92"/>
      <c r="O148" s="92"/>
      <c r="P148" s="92"/>
      <c r="Q148" s="92"/>
      <c r="R148" s="92"/>
      <c r="S148" s="92"/>
      <c r="T148" s="94"/>
      <c r="U148" s="168"/>
      <c r="V148" s="60"/>
      <c r="W148" s="92"/>
      <c r="X148" s="92"/>
      <c r="Y148" s="92"/>
    </row>
    <row r="149" spans="4:25" s="27" customFormat="1" ht="16.5" hidden="1" customHeight="1" outlineLevel="1">
      <c r="D149" s="92"/>
      <c r="E149" s="92"/>
      <c r="F149" s="94"/>
      <c r="G149" s="92"/>
      <c r="H149" s="92"/>
      <c r="I149" s="92"/>
      <c r="J149" s="92"/>
      <c r="K149" s="92"/>
      <c r="L149" s="92"/>
      <c r="M149" s="92"/>
      <c r="N149" s="92"/>
      <c r="O149" s="92"/>
      <c r="P149" s="92"/>
      <c r="Q149" s="92"/>
      <c r="R149" s="92"/>
      <c r="S149" s="92"/>
      <c r="T149" s="92"/>
      <c r="U149" s="168"/>
      <c r="V149" s="60"/>
      <c r="W149" s="92"/>
      <c r="X149" s="92"/>
      <c r="Y149" s="92"/>
    </row>
    <row r="150" spans="4:25" s="27" customFormat="1" ht="16.5" hidden="1" customHeight="1" outlineLevel="1">
      <c r="D150" s="92"/>
      <c r="E150" s="92"/>
      <c r="F150" s="94"/>
      <c r="G150" s="92"/>
      <c r="H150" s="92"/>
      <c r="I150" s="92"/>
      <c r="J150" s="92"/>
      <c r="K150" s="92"/>
      <c r="L150" s="92"/>
      <c r="M150" s="92"/>
      <c r="N150" s="92"/>
      <c r="O150" s="92"/>
      <c r="P150" s="92"/>
      <c r="Q150" s="92"/>
      <c r="R150" s="92"/>
      <c r="S150" s="92"/>
      <c r="T150" s="94"/>
      <c r="U150" s="168"/>
      <c r="V150" s="60"/>
      <c r="W150" s="95"/>
      <c r="X150" s="168"/>
      <c r="Y150" s="92"/>
    </row>
    <row r="151" spans="4:25" s="27" customFormat="1" ht="16.5" hidden="1" customHeight="1" outlineLevel="1">
      <c r="D151" s="92"/>
      <c r="E151" s="92"/>
      <c r="F151" s="94"/>
      <c r="G151" s="92"/>
      <c r="H151" s="92"/>
      <c r="I151" s="92"/>
      <c r="J151" s="92"/>
      <c r="K151" s="92"/>
      <c r="L151" s="92"/>
      <c r="M151" s="92"/>
      <c r="N151" s="92"/>
      <c r="O151" s="92"/>
      <c r="P151" s="92"/>
      <c r="Q151" s="92"/>
      <c r="R151" s="92"/>
      <c r="S151" s="92"/>
      <c r="T151" s="94"/>
      <c r="U151" s="168"/>
      <c r="V151" s="60"/>
      <c r="W151" s="95"/>
      <c r="X151" s="168"/>
      <c r="Y151" s="92"/>
    </row>
    <row r="152" spans="4:25" ht="16.5" customHeight="1" collapsed="1">
      <c r="D152" s="131"/>
      <c r="E152" s="131"/>
      <c r="F152" s="149"/>
      <c r="G152" s="131"/>
      <c r="H152" s="131"/>
      <c r="V152" s="117"/>
      <c r="W152" s="28"/>
      <c r="X152" s="28"/>
    </row>
    <row r="153" spans="4:25" ht="16.5" customHeight="1">
      <c r="D153" s="131"/>
      <c r="E153" s="131"/>
      <c r="F153" s="149"/>
      <c r="G153" s="131"/>
      <c r="H153" s="131"/>
    </row>
    <row r="154" spans="4:25" ht="16.5" customHeight="1">
      <c r="D154" s="131"/>
      <c r="E154" s="131"/>
      <c r="F154" s="149"/>
      <c r="G154" s="131"/>
      <c r="H154" s="131"/>
    </row>
    <row r="155" spans="4:25" ht="16.5" customHeight="1">
      <c r="D155" s="131"/>
      <c r="E155" s="131"/>
      <c r="F155" s="149"/>
      <c r="G155" s="131"/>
      <c r="H155" s="131"/>
    </row>
    <row r="156" spans="4:25" ht="16.5" customHeight="1">
      <c r="D156" s="131"/>
      <c r="E156" s="131"/>
      <c r="F156" s="149"/>
      <c r="G156" s="131"/>
      <c r="H156" s="131"/>
    </row>
    <row r="157" spans="4:25" ht="16.5" customHeight="1">
      <c r="D157" s="131"/>
      <c r="E157" s="131"/>
      <c r="F157" s="149"/>
      <c r="G157" s="131"/>
      <c r="H157" s="131"/>
    </row>
    <row r="158" spans="4:25" ht="16.5" customHeight="1">
      <c r="D158" s="131"/>
      <c r="E158" s="131"/>
      <c r="F158" s="149"/>
      <c r="G158" s="131"/>
      <c r="H158" s="131"/>
    </row>
    <row r="159" spans="4:25" ht="16.5" customHeight="1">
      <c r="D159" s="131"/>
      <c r="E159" s="131"/>
      <c r="F159" s="149"/>
      <c r="G159" s="131"/>
      <c r="H159" s="131"/>
    </row>
    <row r="160" spans="4:25" ht="16.5" customHeight="1">
      <c r="D160" s="131"/>
      <c r="E160" s="131"/>
      <c r="F160" s="149"/>
      <c r="G160" s="131"/>
      <c r="H160" s="131"/>
    </row>
    <row r="161" spans="4:8" ht="16.5" customHeight="1">
      <c r="D161" s="131"/>
      <c r="E161" s="131"/>
      <c r="F161" s="149"/>
      <c r="G161" s="131"/>
      <c r="H161" s="131"/>
    </row>
    <row r="162" spans="4:8" ht="16.5" customHeight="1">
      <c r="D162" s="131"/>
      <c r="E162" s="131"/>
      <c r="F162" s="149"/>
      <c r="G162" s="131"/>
      <c r="H162" s="131"/>
    </row>
    <row r="163" spans="4:8" ht="16.5" customHeight="1">
      <c r="D163" s="131"/>
      <c r="E163" s="131"/>
      <c r="F163" s="149"/>
      <c r="G163" s="131"/>
      <c r="H163" s="131"/>
    </row>
    <row r="164" spans="4:8" ht="16.5" customHeight="1">
      <c r="D164" s="131"/>
      <c r="E164" s="131"/>
      <c r="F164" s="149"/>
      <c r="G164" s="131"/>
      <c r="H164" s="131"/>
    </row>
    <row r="165" spans="4:8" ht="16.5" customHeight="1">
      <c r="D165" s="131"/>
      <c r="E165" s="131"/>
      <c r="F165" s="149"/>
      <c r="G165" s="131"/>
      <c r="H165" s="131"/>
    </row>
    <row r="166" spans="4:8" ht="16.5" customHeight="1">
      <c r="D166" s="131"/>
      <c r="E166" s="131"/>
      <c r="F166" s="149"/>
      <c r="G166" s="131"/>
      <c r="H166" s="131"/>
    </row>
    <row r="167" spans="4:8" ht="16.5" customHeight="1">
      <c r="D167" s="131"/>
      <c r="E167" s="131"/>
      <c r="F167" s="149"/>
      <c r="G167" s="131"/>
      <c r="H167" s="131"/>
    </row>
    <row r="168" spans="4:8" ht="16.5" customHeight="1">
      <c r="D168" s="131"/>
      <c r="E168" s="131"/>
      <c r="F168" s="149"/>
      <c r="G168" s="131"/>
      <c r="H168" s="131"/>
    </row>
    <row r="169" spans="4:8" ht="16.5" customHeight="1">
      <c r="D169" s="131"/>
      <c r="E169" s="131"/>
      <c r="F169" s="149"/>
      <c r="G169" s="131"/>
      <c r="H169" s="131"/>
    </row>
    <row r="170" spans="4:8" ht="16.5" customHeight="1">
      <c r="D170" s="131"/>
      <c r="E170" s="131"/>
      <c r="F170" s="149"/>
      <c r="G170" s="131"/>
      <c r="H170" s="131"/>
    </row>
    <row r="171" spans="4:8" ht="16.5" customHeight="1">
      <c r="D171" s="131"/>
      <c r="E171" s="131"/>
      <c r="F171" s="149"/>
      <c r="G171" s="131"/>
      <c r="H171" s="131"/>
    </row>
    <row r="172" spans="4:8" ht="16.5" customHeight="1">
      <c r="D172" s="131"/>
      <c r="E172" s="131"/>
      <c r="F172" s="149"/>
      <c r="G172" s="131"/>
      <c r="H172" s="131"/>
    </row>
    <row r="173" spans="4:8" ht="16.5" customHeight="1">
      <c r="D173" s="131"/>
      <c r="E173" s="131"/>
      <c r="F173" s="149"/>
      <c r="G173" s="131"/>
      <c r="H173" s="131"/>
    </row>
    <row r="174" spans="4:8" ht="16.5" customHeight="1">
      <c r="D174" s="131"/>
      <c r="E174" s="131"/>
      <c r="F174" s="149"/>
      <c r="G174" s="131"/>
      <c r="H174" s="131"/>
    </row>
    <row r="175" spans="4:8" ht="16.5" customHeight="1">
      <c r="D175" s="131"/>
      <c r="E175" s="131"/>
      <c r="F175" s="149"/>
      <c r="G175" s="131"/>
      <c r="H175" s="131"/>
    </row>
    <row r="176" spans="4:8" ht="16.5" customHeight="1">
      <c r="D176" s="131"/>
      <c r="E176" s="131"/>
      <c r="F176" s="149"/>
      <c r="G176" s="131"/>
      <c r="H176" s="131"/>
    </row>
    <row r="177" spans="4:8" ht="16.5" customHeight="1">
      <c r="D177" s="131"/>
      <c r="E177" s="131"/>
      <c r="F177" s="149"/>
      <c r="G177" s="131"/>
      <c r="H177" s="131"/>
    </row>
    <row r="178" spans="4:8" ht="16.5" customHeight="1">
      <c r="D178" s="131"/>
      <c r="E178" s="131"/>
      <c r="F178" s="149"/>
      <c r="G178" s="131"/>
      <c r="H178" s="131"/>
    </row>
    <row r="179" spans="4:8" ht="16.5" customHeight="1">
      <c r="D179" s="131"/>
      <c r="E179" s="131"/>
      <c r="F179" s="149"/>
      <c r="G179" s="131"/>
      <c r="H179" s="131"/>
    </row>
    <row r="180" spans="4:8" ht="16.5" customHeight="1">
      <c r="D180" s="131"/>
      <c r="E180" s="131"/>
      <c r="F180" s="149"/>
      <c r="G180" s="131"/>
      <c r="H180" s="131"/>
    </row>
    <row r="181" spans="4:8" ht="16.5" customHeight="1">
      <c r="D181" s="131"/>
      <c r="E181" s="131"/>
      <c r="F181" s="149"/>
      <c r="G181" s="131"/>
      <c r="H181" s="131"/>
    </row>
    <row r="182" spans="4:8" ht="16.5" customHeight="1">
      <c r="D182" s="131"/>
      <c r="E182" s="131"/>
      <c r="F182" s="149"/>
      <c r="G182" s="131"/>
      <c r="H182" s="131"/>
    </row>
    <row r="183" spans="4:8" ht="16.5" customHeight="1">
      <c r="D183" s="131"/>
      <c r="E183" s="131"/>
      <c r="F183" s="149"/>
      <c r="G183" s="131"/>
      <c r="H183" s="131"/>
    </row>
    <row r="184" spans="4:8" ht="16.5" customHeight="1">
      <c r="D184" s="131"/>
      <c r="E184" s="131"/>
      <c r="F184" s="149"/>
      <c r="G184" s="131"/>
      <c r="H184" s="131"/>
    </row>
    <row r="185" spans="4:8" ht="16.5" customHeight="1">
      <c r="D185" s="131"/>
      <c r="E185" s="131"/>
      <c r="F185" s="149"/>
      <c r="G185" s="131"/>
      <c r="H185" s="131"/>
    </row>
    <row r="186" spans="4:8" ht="16.5" customHeight="1">
      <c r="F186" s="28"/>
    </row>
    <row r="187" spans="4:8" ht="16.5" customHeight="1">
      <c r="F187" s="28"/>
    </row>
    <row r="188" spans="4:8" ht="16.5" customHeight="1">
      <c r="F188" s="28"/>
    </row>
    <row r="189" spans="4:8" ht="16.5" customHeight="1">
      <c r="F189" s="28"/>
    </row>
  </sheetData>
  <autoFilter ref="A11:AD140"/>
  <pageMargins left="0.75" right="0.35" top="1" bottom="0.5" header="0.5" footer="0.55000000000000004"/>
  <pageSetup scale="48" fitToWidth="3" fitToHeight="2" orientation="landscape" r:id="rId1"/>
  <headerFooter alignWithMargins="0">
    <oddFooter xml:space="preserve">&amp;CPage 4.11.&amp;P+3
</oddFooter>
  </headerFooter>
  <rowBreaks count="1" manualBreakCount="1">
    <brk id="81" min="3" max="22" man="1"/>
  </rowBreaks>
  <colBreaks count="1" manualBreakCount="1">
    <brk id="15" max="142" man="1"/>
  </colBreaks>
</worksheet>
</file>

<file path=xl/worksheets/sheet4.xml><?xml version="1.0" encoding="utf-8"?>
<worksheet xmlns="http://schemas.openxmlformats.org/spreadsheetml/2006/main" xmlns:r="http://schemas.openxmlformats.org/officeDocument/2006/relationships">
  <sheetPr>
    <pageSetUpPr fitToPage="1"/>
  </sheetPr>
  <dimension ref="A1:D116"/>
  <sheetViews>
    <sheetView view="pageBreakPreview" topLeftCell="A10" zoomScale="80" zoomScaleNormal="100" zoomScaleSheetLayoutView="80" workbookViewId="0">
      <selection activeCell="D42" sqref="D42"/>
    </sheetView>
  </sheetViews>
  <sheetFormatPr defaultRowHeight="12.75"/>
  <cols>
    <col min="1" max="1" width="50.140625" style="12" customWidth="1"/>
    <col min="2" max="2" width="4" style="12" customWidth="1"/>
    <col min="3" max="3" width="16.28515625" style="2" customWidth="1"/>
    <col min="4" max="4" width="22" style="12" customWidth="1"/>
    <col min="5" max="16384" width="9.140625" style="12"/>
  </cols>
  <sheetData>
    <row r="1" spans="1:4">
      <c r="A1" s="1" t="s">
        <v>0</v>
      </c>
      <c r="C1" s="6" t="s">
        <v>1</v>
      </c>
      <c r="D1" s="29" t="s">
        <v>879</v>
      </c>
    </row>
    <row r="2" spans="1:4">
      <c r="A2" s="1" t="s">
        <v>710</v>
      </c>
    </row>
    <row r="3" spans="1:4">
      <c r="A3" s="1" t="s">
        <v>65</v>
      </c>
    </row>
    <row r="4" spans="1:4">
      <c r="A4" s="24" t="s">
        <v>1</v>
      </c>
    </row>
    <row r="5" spans="1:4">
      <c r="A5" s="24" t="s">
        <v>1</v>
      </c>
    </row>
    <row r="7" spans="1:4" ht="25.5">
      <c r="C7" s="84" t="s">
        <v>65</v>
      </c>
    </row>
    <row r="8" spans="1:4" ht="25.5">
      <c r="C8" s="85" t="s">
        <v>881</v>
      </c>
      <c r="D8" s="15" t="s">
        <v>66</v>
      </c>
    </row>
    <row r="9" spans="1:4">
      <c r="A9" s="86" t="s">
        <v>67</v>
      </c>
      <c r="C9" s="30" t="s">
        <v>1</v>
      </c>
    </row>
    <row r="10" spans="1:4">
      <c r="A10" s="31" t="s">
        <v>68</v>
      </c>
      <c r="C10" s="32">
        <v>3.0341662417134169E-2</v>
      </c>
      <c r="D10" s="2" t="s">
        <v>882</v>
      </c>
    </row>
    <row r="11" spans="1:4">
      <c r="A11" s="31" t="s">
        <v>69</v>
      </c>
      <c r="C11" s="32">
        <v>2.9923055001424902E-2</v>
      </c>
      <c r="D11" s="2" t="s">
        <v>883</v>
      </c>
    </row>
    <row r="12" spans="1:4">
      <c r="A12" s="87" t="s">
        <v>1</v>
      </c>
      <c r="C12" s="34"/>
    </row>
    <row r="13" spans="1:4">
      <c r="A13" s="1" t="s">
        <v>70</v>
      </c>
      <c r="C13" s="34" t="s">
        <v>1</v>
      </c>
      <c r="D13" s="2"/>
    </row>
    <row r="14" spans="1:4">
      <c r="A14" s="31" t="s">
        <v>68</v>
      </c>
      <c r="C14" s="32">
        <v>1.6099234626550645E-2</v>
      </c>
      <c r="D14" s="2" t="s">
        <v>884</v>
      </c>
    </row>
    <row r="15" spans="1:4">
      <c r="A15" s="31" t="s">
        <v>69</v>
      </c>
      <c r="C15" s="32">
        <v>3.0682156687518544E-2</v>
      </c>
      <c r="D15" s="2" t="s">
        <v>885</v>
      </c>
    </row>
    <row r="16" spans="1:4">
      <c r="C16" s="34"/>
      <c r="D16" s="2"/>
    </row>
    <row r="17" spans="1:4">
      <c r="A17" s="1" t="s">
        <v>71</v>
      </c>
      <c r="C17" s="34" t="s">
        <v>1</v>
      </c>
      <c r="D17" s="2"/>
    </row>
    <row r="18" spans="1:4">
      <c r="A18" s="31" t="s">
        <v>68</v>
      </c>
      <c r="C18" s="32">
        <v>5.2405761569108263E-2</v>
      </c>
      <c r="D18" s="2" t="s">
        <v>886</v>
      </c>
    </row>
    <row r="19" spans="1:4">
      <c r="A19" s="31" t="s">
        <v>69</v>
      </c>
      <c r="C19" s="32">
        <v>2.6951672862453452E-2</v>
      </c>
      <c r="D19" s="32" t="s">
        <v>887</v>
      </c>
    </row>
    <row r="20" spans="1:4">
      <c r="C20" s="34"/>
      <c r="D20" s="2"/>
    </row>
    <row r="21" spans="1:4">
      <c r="A21" s="1" t="s">
        <v>72</v>
      </c>
      <c r="C21" s="34" t="s">
        <v>1</v>
      </c>
      <c r="D21" s="2"/>
    </row>
    <row r="22" spans="1:4">
      <c r="A22" s="31" t="s">
        <v>68</v>
      </c>
      <c r="C22" s="32">
        <v>4.6441697293685191E-2</v>
      </c>
      <c r="D22" s="2" t="s">
        <v>888</v>
      </c>
    </row>
    <row r="23" spans="1:4">
      <c r="A23" s="31" t="s">
        <v>69</v>
      </c>
      <c r="C23" s="32">
        <v>2.3111612175873691E-2</v>
      </c>
      <c r="D23" s="2" t="s">
        <v>889</v>
      </c>
    </row>
    <row r="24" spans="1:4">
      <c r="C24" s="34"/>
      <c r="D24" s="2"/>
    </row>
    <row r="25" spans="1:4">
      <c r="A25" s="1" t="s">
        <v>73</v>
      </c>
      <c r="C25" s="34" t="s">
        <v>1</v>
      </c>
      <c r="D25" s="2"/>
    </row>
    <row r="26" spans="1:4">
      <c r="A26" s="31" t="s">
        <v>68</v>
      </c>
      <c r="C26" s="32">
        <v>3.9522058823529271E-2</v>
      </c>
      <c r="D26" s="2" t="s">
        <v>890</v>
      </c>
    </row>
    <row r="27" spans="1:4">
      <c r="A27" s="31" t="s">
        <v>69</v>
      </c>
      <c r="C27" s="32">
        <v>1.7562254259501895E-2</v>
      </c>
      <c r="D27" s="2" t="s">
        <v>891</v>
      </c>
    </row>
    <row r="28" spans="1:4">
      <c r="C28" s="34"/>
      <c r="D28" s="2"/>
    </row>
    <row r="29" spans="1:4">
      <c r="A29" s="1" t="s">
        <v>74</v>
      </c>
      <c r="C29" s="34" t="s">
        <v>1</v>
      </c>
      <c r="D29" s="2"/>
    </row>
    <row r="30" spans="1:4">
      <c r="A30" s="88" t="s">
        <v>75</v>
      </c>
      <c r="C30" s="32">
        <v>3.5996210925165736E-2</v>
      </c>
      <c r="D30" s="2" t="s">
        <v>892</v>
      </c>
    </row>
    <row r="31" spans="1:4">
      <c r="C31" s="34"/>
      <c r="D31" s="2"/>
    </row>
    <row r="32" spans="1:4">
      <c r="A32" s="1" t="s">
        <v>76</v>
      </c>
      <c r="C32" s="34" t="s">
        <v>1</v>
      </c>
      <c r="D32" s="2" t="s">
        <v>1</v>
      </c>
    </row>
    <row r="33" spans="1:4">
      <c r="A33" s="31" t="s">
        <v>75</v>
      </c>
      <c r="C33" s="32">
        <v>2.747584541062794E-2</v>
      </c>
      <c r="D33" s="2" t="s">
        <v>893</v>
      </c>
    </row>
    <row r="34" spans="1:4">
      <c r="C34" s="34"/>
      <c r="D34" s="2"/>
    </row>
    <row r="35" spans="1:4">
      <c r="A35" s="1" t="s">
        <v>77</v>
      </c>
      <c r="C35" s="34" t="s">
        <v>1</v>
      </c>
      <c r="D35" s="2"/>
    </row>
    <row r="36" spans="1:4">
      <c r="A36" s="31" t="s">
        <v>75</v>
      </c>
      <c r="C36" s="32">
        <v>3.7058152793614567E-2</v>
      </c>
      <c r="D36" s="2" t="s">
        <v>894</v>
      </c>
    </row>
    <row r="37" spans="1:4">
      <c r="C37" s="34"/>
      <c r="D37" s="2" t="s">
        <v>1</v>
      </c>
    </row>
    <row r="38" spans="1:4">
      <c r="A38" s="1" t="s">
        <v>78</v>
      </c>
      <c r="C38" s="34" t="s">
        <v>1</v>
      </c>
      <c r="D38" s="2" t="s">
        <v>1</v>
      </c>
    </row>
    <row r="39" spans="1:4">
      <c r="A39" s="12" t="s">
        <v>68</v>
      </c>
      <c r="C39" s="32">
        <v>5.3925257085527929E-2</v>
      </c>
      <c r="D39" s="2" t="s">
        <v>79</v>
      </c>
    </row>
    <row r="40" spans="1:4">
      <c r="A40" s="12" t="s">
        <v>68</v>
      </c>
      <c r="C40" s="32">
        <v>3.7348272642390323E-2</v>
      </c>
      <c r="D40" s="2">
        <v>921</v>
      </c>
    </row>
    <row r="41" spans="1:4">
      <c r="A41" s="12" t="s">
        <v>68</v>
      </c>
      <c r="B41" s="35"/>
      <c r="C41" s="32">
        <v>4.5069653100245723E-2</v>
      </c>
      <c r="D41" s="2">
        <v>923</v>
      </c>
    </row>
    <row r="42" spans="1:4">
      <c r="A42" s="12" t="s">
        <v>68</v>
      </c>
      <c r="C42" s="32">
        <v>6.3020722067934187E-2</v>
      </c>
      <c r="D42" s="2">
        <v>926</v>
      </c>
    </row>
    <row r="43" spans="1:4">
      <c r="A43" s="12" t="s">
        <v>68</v>
      </c>
      <c r="C43" s="32">
        <v>7.1155009070751812E-2</v>
      </c>
      <c r="D43" s="2">
        <v>927</v>
      </c>
    </row>
    <row r="44" spans="1:4">
      <c r="A44" s="12" t="s">
        <v>68</v>
      </c>
      <c r="C44" s="32">
        <v>3.8957234915055657E-2</v>
      </c>
      <c r="D44" s="2">
        <v>928</v>
      </c>
    </row>
    <row r="45" spans="1:4">
      <c r="A45" s="12" t="s">
        <v>68</v>
      </c>
      <c r="C45" s="32">
        <v>4.1192745158315371E-2</v>
      </c>
      <c r="D45" s="2">
        <v>930</v>
      </c>
    </row>
    <row r="46" spans="1:4">
      <c r="A46" s="12" t="s">
        <v>68</v>
      </c>
      <c r="C46" s="32">
        <v>9.0301003344481559E-2</v>
      </c>
      <c r="D46" s="2">
        <v>931</v>
      </c>
    </row>
    <row r="47" spans="1:4">
      <c r="A47" s="31" t="s">
        <v>69</v>
      </c>
      <c r="C47" s="32">
        <v>1.6942626107046607E-2</v>
      </c>
      <c r="D47" s="2">
        <v>935</v>
      </c>
    </row>
    <row r="48" spans="1:4">
      <c r="C48" s="32"/>
      <c r="D48" s="2"/>
    </row>
    <row r="49" spans="1:4">
      <c r="A49" s="12" t="s">
        <v>80</v>
      </c>
      <c r="C49" s="32"/>
      <c r="D49" s="2"/>
    </row>
    <row r="50" spans="1:4">
      <c r="C50" s="32"/>
      <c r="D50" s="2"/>
    </row>
    <row r="51" spans="1:4">
      <c r="A51" s="12" t="s">
        <v>81</v>
      </c>
      <c r="C51" s="32"/>
      <c r="D51" s="2"/>
    </row>
    <row r="52" spans="1:4">
      <c r="A52" s="12" t="s">
        <v>901</v>
      </c>
      <c r="C52" s="32"/>
      <c r="D52" s="2"/>
    </row>
    <row r="53" spans="1:4">
      <c r="C53" s="32"/>
      <c r="D53" s="2"/>
    </row>
    <row r="54" spans="1:4">
      <c r="C54" s="32"/>
      <c r="D54" s="2"/>
    </row>
    <row r="55" spans="1:4">
      <c r="C55" s="32"/>
      <c r="D55" s="2"/>
    </row>
    <row r="56" spans="1:4">
      <c r="C56" s="32"/>
      <c r="D56" s="2"/>
    </row>
    <row r="57" spans="1:4">
      <c r="C57" s="32"/>
      <c r="D57" s="2"/>
    </row>
    <row r="58" spans="1:4">
      <c r="C58" s="32"/>
      <c r="D58" s="2"/>
    </row>
    <row r="59" spans="1:4">
      <c r="C59" s="32"/>
      <c r="D59" s="2"/>
    </row>
    <row r="60" spans="1:4">
      <c r="C60" s="32"/>
      <c r="D60" s="2"/>
    </row>
    <row r="61" spans="1:4">
      <c r="C61" s="32"/>
      <c r="D61" s="2"/>
    </row>
    <row r="62" spans="1:4">
      <c r="C62" s="32"/>
      <c r="D62" s="2"/>
    </row>
    <row r="63" spans="1:4">
      <c r="C63" s="32"/>
      <c r="D63" s="2"/>
    </row>
    <row r="64" spans="1:4">
      <c r="C64" s="32"/>
      <c r="D64" s="2"/>
    </row>
    <row r="65" spans="3:4">
      <c r="C65" s="32"/>
      <c r="D65" s="2"/>
    </row>
    <row r="66" spans="3:4">
      <c r="C66" s="32"/>
      <c r="D66" s="2"/>
    </row>
    <row r="67" spans="3:4">
      <c r="C67" s="32"/>
      <c r="D67" s="2"/>
    </row>
    <row r="68" spans="3:4">
      <c r="C68" s="32"/>
      <c r="D68" s="2"/>
    </row>
    <row r="69" spans="3:4">
      <c r="C69" s="32"/>
      <c r="D69" s="2"/>
    </row>
    <row r="70" spans="3:4">
      <c r="C70" s="32"/>
      <c r="D70" s="2"/>
    </row>
    <row r="71" spans="3:4">
      <c r="C71" s="32"/>
      <c r="D71" s="2"/>
    </row>
    <row r="72" spans="3:4">
      <c r="C72" s="32"/>
      <c r="D72" s="2"/>
    </row>
    <row r="73" spans="3:4">
      <c r="C73" s="32"/>
      <c r="D73" s="2"/>
    </row>
    <row r="74" spans="3:4">
      <c r="C74" s="32"/>
      <c r="D74" s="2"/>
    </row>
    <row r="75" spans="3:4">
      <c r="C75" s="32"/>
      <c r="D75" s="2"/>
    </row>
    <row r="76" spans="3:4">
      <c r="C76" s="32"/>
      <c r="D76" s="2"/>
    </row>
    <row r="77" spans="3:4">
      <c r="C77" s="32"/>
      <c r="D77" s="2"/>
    </row>
    <row r="78" spans="3:4">
      <c r="C78" s="32"/>
      <c r="D78" s="2"/>
    </row>
    <row r="79" spans="3:4">
      <c r="C79" s="32"/>
      <c r="D79" s="2"/>
    </row>
    <row r="80" spans="3:4">
      <c r="C80" s="32"/>
      <c r="D80" s="2"/>
    </row>
    <row r="81" spans="3:4">
      <c r="C81" s="32"/>
      <c r="D81" s="2"/>
    </row>
    <row r="82" spans="3:4">
      <c r="C82" s="32"/>
      <c r="D82" s="2"/>
    </row>
    <row r="83" spans="3:4">
      <c r="C83" s="32"/>
      <c r="D83" s="2"/>
    </row>
    <row r="84" spans="3:4">
      <c r="C84" s="32"/>
      <c r="D84" s="2"/>
    </row>
    <row r="85" spans="3:4">
      <c r="C85" s="32"/>
      <c r="D85" s="2"/>
    </row>
    <row r="86" spans="3:4">
      <c r="C86" s="32"/>
      <c r="D86" s="2"/>
    </row>
    <row r="87" spans="3:4">
      <c r="C87" s="32"/>
      <c r="D87" s="2"/>
    </row>
    <row r="88" spans="3:4">
      <c r="C88" s="32"/>
    </row>
    <row r="89" spans="3:4">
      <c r="C89" s="32"/>
    </row>
    <row r="90" spans="3:4">
      <c r="C90" s="32"/>
    </row>
    <row r="91" spans="3:4">
      <c r="C91" s="32"/>
    </row>
    <row r="92" spans="3:4">
      <c r="C92" s="32"/>
    </row>
    <row r="93" spans="3:4">
      <c r="C93" s="32"/>
    </row>
    <row r="94" spans="3:4">
      <c r="C94" s="32"/>
    </row>
    <row r="95" spans="3:4">
      <c r="C95" s="32"/>
    </row>
    <row r="96" spans="3:4">
      <c r="C96" s="32"/>
    </row>
    <row r="97" spans="3:3">
      <c r="C97" s="32"/>
    </row>
    <row r="98" spans="3:3">
      <c r="C98" s="32"/>
    </row>
    <row r="99" spans="3:3">
      <c r="C99" s="32"/>
    </row>
    <row r="100" spans="3:3">
      <c r="C100" s="32"/>
    </row>
    <row r="101" spans="3:3">
      <c r="C101" s="32"/>
    </row>
    <row r="102" spans="3:3">
      <c r="C102" s="32"/>
    </row>
    <row r="103" spans="3:3">
      <c r="C103" s="32"/>
    </row>
    <row r="104" spans="3:3">
      <c r="C104" s="32"/>
    </row>
    <row r="105" spans="3:3">
      <c r="C105" s="32"/>
    </row>
    <row r="106" spans="3:3">
      <c r="C106" s="32"/>
    </row>
    <row r="107" spans="3:3">
      <c r="C107" s="32"/>
    </row>
    <row r="108" spans="3:3">
      <c r="C108" s="32"/>
    </row>
    <row r="109" spans="3:3">
      <c r="C109" s="32"/>
    </row>
    <row r="110" spans="3:3">
      <c r="C110" s="32"/>
    </row>
    <row r="111" spans="3:3">
      <c r="C111" s="32"/>
    </row>
    <row r="112" spans="3:3">
      <c r="C112" s="32"/>
    </row>
    <row r="113" spans="3:3">
      <c r="C113" s="32"/>
    </row>
    <row r="114" spans="3:3">
      <c r="C114" s="32"/>
    </row>
    <row r="115" spans="3:3">
      <c r="C115" s="32"/>
    </row>
    <row r="116" spans="3:3">
      <c r="C116" s="32"/>
    </row>
  </sheetData>
  <printOptions horizontalCentered="1"/>
  <pageMargins left="1" right="0.5" top="1" bottom="0.5" header="0.75" footer="0.5"/>
  <pageSetup scale="98"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Z197"/>
  <sheetViews>
    <sheetView view="pageBreakPreview" zoomScale="80" zoomScaleNormal="100" zoomScaleSheetLayoutView="80" workbookViewId="0">
      <pane ySplit="7" topLeftCell="A8" activePane="bottomLeft" state="frozen"/>
      <selection activeCell="C16" sqref="C16"/>
      <selection pane="bottomLeft" activeCell="A7" sqref="A7"/>
    </sheetView>
  </sheetViews>
  <sheetFormatPr defaultColWidth="10" defaultRowHeight="12.75"/>
  <cols>
    <col min="1" max="1" width="10.5703125" style="97" bestFit="1" customWidth="1"/>
    <col min="2" max="2" width="10.140625" style="97" bestFit="1" customWidth="1"/>
    <col min="3" max="3" width="12.140625" style="97" bestFit="1" customWidth="1"/>
    <col min="4" max="4" width="7.140625" style="97" customWidth="1"/>
    <col min="5" max="5" width="29" style="97" customWidth="1"/>
    <col min="6" max="6" width="9.7109375" style="97" customWidth="1"/>
    <col min="7" max="7" width="4.7109375" style="97" customWidth="1"/>
    <col min="8" max="8" width="14.42578125" style="97" customWidth="1"/>
    <col min="9" max="9" width="11.140625" style="97" customWidth="1"/>
    <col min="10" max="10" width="10.28515625" style="167" customWidth="1"/>
    <col min="11" max="11" width="13" style="97" customWidth="1"/>
    <col min="12" max="12" width="10.7109375" style="97" customWidth="1"/>
    <col min="13" max="15" width="10" style="97" customWidth="1"/>
    <col min="16" max="16" width="13.7109375" style="101" bestFit="1" customWidth="1"/>
    <col min="17" max="17" width="15.42578125" style="97" bestFit="1" customWidth="1"/>
    <col min="18" max="25" width="9.7109375" style="97" customWidth="1"/>
    <col min="26" max="26" width="10.42578125" style="97" bestFit="1" customWidth="1"/>
    <col min="27" max="16384" width="10" style="97"/>
  </cols>
  <sheetData>
    <row r="1" spans="1:25" ht="12" customHeight="1">
      <c r="D1" s="98" t="s">
        <v>0</v>
      </c>
      <c r="F1" s="99"/>
      <c r="G1" s="99"/>
      <c r="H1" s="99"/>
      <c r="I1" s="99"/>
      <c r="J1" s="163"/>
      <c r="K1" s="99" t="s">
        <v>1</v>
      </c>
      <c r="L1" s="100" t="s">
        <v>1</v>
      </c>
    </row>
    <row r="2" spans="1:25" ht="12" customHeight="1">
      <c r="D2" s="98" t="s">
        <v>710</v>
      </c>
      <c r="F2" s="99"/>
      <c r="G2" s="99"/>
      <c r="H2" s="99"/>
      <c r="I2" s="99"/>
      <c r="J2" s="163"/>
      <c r="K2" s="99"/>
      <c r="L2" s="100"/>
    </row>
    <row r="3" spans="1:25" ht="12" customHeight="1">
      <c r="D3" s="98" t="s">
        <v>880</v>
      </c>
      <c r="F3" s="99"/>
      <c r="G3" s="99"/>
      <c r="H3" s="99"/>
      <c r="I3" s="99"/>
      <c r="J3" s="163"/>
      <c r="K3" s="99"/>
      <c r="L3" s="100"/>
    </row>
    <row r="4" spans="1:25" ht="12" customHeight="1">
      <c r="F4" s="99"/>
      <c r="G4" s="99"/>
      <c r="H4" s="99"/>
      <c r="I4" s="99"/>
      <c r="J4" s="163"/>
      <c r="K4" s="99"/>
      <c r="L4" s="100"/>
    </row>
    <row r="5" spans="1:25" ht="12" customHeight="1">
      <c r="F5" s="99"/>
      <c r="G5" s="99"/>
      <c r="H5" s="99"/>
      <c r="I5" s="99"/>
      <c r="J5" s="163"/>
      <c r="K5" s="99"/>
      <c r="L5" s="100"/>
    </row>
    <row r="6" spans="1:25" ht="12" customHeight="1">
      <c r="F6" s="99"/>
      <c r="G6" s="99"/>
      <c r="H6" s="99" t="s">
        <v>82</v>
      </c>
      <c r="I6" s="99"/>
      <c r="J6" s="163"/>
      <c r="K6" s="99" t="s">
        <v>900</v>
      </c>
      <c r="L6" s="100"/>
      <c r="R6" s="97" t="s">
        <v>1</v>
      </c>
    </row>
    <row r="7" spans="1:25" ht="12" customHeight="1">
      <c r="A7" s="97" t="s">
        <v>902</v>
      </c>
      <c r="B7" s="97" t="s">
        <v>83</v>
      </c>
      <c r="F7" s="102" t="s">
        <v>84</v>
      </c>
      <c r="G7" s="102" t="s">
        <v>85</v>
      </c>
      <c r="H7" s="102" t="s">
        <v>86</v>
      </c>
      <c r="I7" s="102" t="s">
        <v>87</v>
      </c>
      <c r="J7" s="165" t="s">
        <v>88</v>
      </c>
      <c r="K7" s="102" t="s">
        <v>89</v>
      </c>
      <c r="L7" s="103" t="s">
        <v>90</v>
      </c>
      <c r="M7" s="2" t="s">
        <v>91</v>
      </c>
      <c r="N7" s="2" t="s">
        <v>92</v>
      </c>
      <c r="O7" s="2" t="s">
        <v>93</v>
      </c>
      <c r="P7" s="104" t="s">
        <v>94</v>
      </c>
      <c r="Q7" s="2" t="s">
        <v>95</v>
      </c>
      <c r="R7" s="2" t="s">
        <v>48</v>
      </c>
      <c r="S7" s="2" t="s">
        <v>31</v>
      </c>
      <c r="T7" s="2" t="s">
        <v>32</v>
      </c>
      <c r="U7" s="105" t="s">
        <v>96</v>
      </c>
      <c r="V7" s="2" t="s">
        <v>51</v>
      </c>
      <c r="W7" s="2" t="s">
        <v>50</v>
      </c>
      <c r="X7" s="2" t="s">
        <v>28</v>
      </c>
      <c r="Y7" s="2" t="s">
        <v>52</v>
      </c>
    </row>
    <row r="8" spans="1:25" ht="12" customHeight="1">
      <c r="A8" s="106"/>
      <c r="B8" s="106"/>
      <c r="C8" s="106"/>
      <c r="D8" s="107" t="s">
        <v>97</v>
      </c>
      <c r="E8" s="106"/>
      <c r="F8" s="108"/>
      <c r="G8" s="108"/>
      <c r="H8" s="108"/>
      <c r="I8" s="108"/>
      <c r="J8" s="166"/>
      <c r="K8" s="109"/>
      <c r="L8" s="100"/>
    </row>
    <row r="9" spans="1:25" ht="12" customHeight="1">
      <c r="A9" s="106" t="s">
        <v>98</v>
      </c>
      <c r="B9" s="106" t="str">
        <f>+F9&amp;I9</f>
        <v>500SG</v>
      </c>
      <c r="C9" s="106" t="str">
        <f>F9&amp;M9</f>
        <v>500SNPPS</v>
      </c>
      <c r="D9" s="110" t="s">
        <v>99</v>
      </c>
      <c r="E9" s="106"/>
      <c r="F9" s="111">
        <v>500</v>
      </c>
      <c r="G9" s="99">
        <v>3</v>
      </c>
      <c r="H9" s="112">
        <f>SUM(Q9:T9,V9:Y9)</f>
        <v>68180.421645089678</v>
      </c>
      <c r="I9" s="99" t="str">
        <f t="shared" ref="I9:I40" si="0">+O9</f>
        <v>SG</v>
      </c>
      <c r="J9" s="163">
        <f>VLOOKUP(N9,Factors!$B$8:$N$94,7,FALSE)</f>
        <v>0.42628317160037593</v>
      </c>
      <c r="K9" s="112">
        <f>J9*H9</f>
        <v>29064.166379919749</v>
      </c>
      <c r="L9" s="114"/>
      <c r="M9" s="115" t="s">
        <v>100</v>
      </c>
      <c r="N9" s="115" t="s">
        <v>100</v>
      </c>
      <c r="O9" s="110" t="s">
        <v>15</v>
      </c>
      <c r="P9" s="116">
        <f>+Q9+R9+S9+T9+V9+W9+X9+Y9</f>
        <v>68180.421645089678</v>
      </c>
      <c r="Q9" s="117">
        <f>VLOOKUP(B9,'Test Period - June 2015'!$F$11:$U$411,16,FALSE)</f>
        <v>68180.421645089678</v>
      </c>
      <c r="R9" s="117"/>
      <c r="S9" s="117"/>
      <c r="T9" s="117"/>
      <c r="U9" s="117"/>
      <c r="V9" s="117"/>
      <c r="W9" s="117"/>
      <c r="X9" s="117"/>
      <c r="Y9" s="117"/>
    </row>
    <row r="10" spans="1:25" ht="12" customHeight="1">
      <c r="A10" s="106" t="s">
        <v>98</v>
      </c>
      <c r="B10" s="106" t="str">
        <f t="shared" ref="B10:B83" si="1">+F10&amp;I10</f>
        <v>500SSGCH</v>
      </c>
      <c r="C10" s="106" t="str">
        <f>F10&amp;M10</f>
        <v>500SNPPS</v>
      </c>
      <c r="D10" s="110" t="s">
        <v>99</v>
      </c>
      <c r="E10" s="106"/>
      <c r="F10" s="106" t="s">
        <v>101</v>
      </c>
      <c r="G10" s="99">
        <v>3</v>
      </c>
      <c r="H10" s="112">
        <f t="shared" ref="H10:H75" si="2">SUM(Q10:T10,V10:Y10)</f>
        <v>42480.218883222922</v>
      </c>
      <c r="I10" s="99" t="str">
        <f>+O10</f>
        <v>SSGCH</v>
      </c>
      <c r="J10" s="163">
        <f>VLOOKUP(N10,Factors!$B$8:$N$94,7,FALSE)</f>
        <v>0.42628317160037593</v>
      </c>
      <c r="K10" s="112">
        <f t="shared" ref="K10:K75" si="3">J10*H10</f>
        <v>18108.602435818448</v>
      </c>
      <c r="L10" s="114"/>
      <c r="M10" s="115" t="s">
        <v>100</v>
      </c>
      <c r="N10" s="115" t="s">
        <v>100</v>
      </c>
      <c r="O10" s="110" t="s">
        <v>17</v>
      </c>
      <c r="P10" s="116">
        <f t="shared" ref="P10:P83" si="4">+Q10+R10+S10+T10+V10+W10+X10+Y10</f>
        <v>42480.218883222922</v>
      </c>
      <c r="Q10" s="117">
        <f>VLOOKUP(B10,'Test Period - June 2015'!$F$11:$U$411,16,FALSE)</f>
        <v>42480.218883222922</v>
      </c>
      <c r="R10" s="117"/>
      <c r="S10" s="117"/>
      <c r="T10" s="117"/>
      <c r="U10" s="117"/>
      <c r="V10" s="117"/>
      <c r="W10" s="117"/>
      <c r="X10" s="117"/>
      <c r="Y10" s="117"/>
    </row>
    <row r="11" spans="1:25" ht="12" customHeight="1">
      <c r="A11" s="106" t="s">
        <v>102</v>
      </c>
      <c r="B11" s="106" t="str">
        <f t="shared" si="1"/>
        <v>501SE</v>
      </c>
      <c r="C11" s="106" t="str">
        <f t="shared" ref="C11:C74" si="5">F11&amp;M11</f>
        <v>501SE</v>
      </c>
      <c r="D11" s="118" t="s">
        <v>99</v>
      </c>
      <c r="E11" s="106"/>
      <c r="F11" s="106" t="s">
        <v>103</v>
      </c>
      <c r="G11" s="99">
        <v>3</v>
      </c>
      <c r="H11" s="112">
        <f t="shared" si="2"/>
        <v>359665.44761740818</v>
      </c>
      <c r="I11" s="99" t="str">
        <f t="shared" si="0"/>
        <v>SE</v>
      </c>
      <c r="J11" s="163">
        <f>VLOOKUP(N11,Factors!$B$8:$N$94,7,FALSE)</f>
        <v>0.41971722672390366</v>
      </c>
      <c r="K11" s="112">
        <f t="shared" si="3"/>
        <v>150957.78422239001</v>
      </c>
      <c r="L11" s="114"/>
      <c r="M11" s="110" t="s">
        <v>14</v>
      </c>
      <c r="N11" s="110" t="s">
        <v>14</v>
      </c>
      <c r="O11" s="110" t="s">
        <v>14</v>
      </c>
      <c r="P11" s="116">
        <f t="shared" si="4"/>
        <v>359665.44761740818</v>
      </c>
      <c r="Q11" s="117">
        <f>VLOOKUP(B11,'Test Period - June 2015'!$F$11:$U$411,16,FALSE)</f>
        <v>359665.44761740818</v>
      </c>
      <c r="R11" s="117"/>
      <c r="S11" s="117"/>
      <c r="T11" s="117"/>
      <c r="U11" s="117"/>
      <c r="V11" s="117"/>
      <c r="W11" s="117"/>
      <c r="X11" s="117"/>
      <c r="Y11" s="117"/>
    </row>
    <row r="12" spans="1:25" ht="12" customHeight="1">
      <c r="A12" s="106" t="s">
        <v>102</v>
      </c>
      <c r="B12" s="106" t="str">
        <f t="shared" si="1"/>
        <v>501SSECH</v>
      </c>
      <c r="C12" s="106" t="str">
        <f t="shared" si="5"/>
        <v>501SE</v>
      </c>
      <c r="D12" s="118" t="s">
        <v>99</v>
      </c>
      <c r="E12" s="106"/>
      <c r="F12" s="106" t="s">
        <v>103</v>
      </c>
      <c r="G12" s="99">
        <v>3</v>
      </c>
      <c r="H12" s="112">
        <f t="shared" si="2"/>
        <v>111148.8921672618</v>
      </c>
      <c r="I12" s="99" t="str">
        <f t="shared" si="0"/>
        <v>SSECH</v>
      </c>
      <c r="J12" s="163">
        <f>VLOOKUP(N12,Factors!$B$8:$N$94,7,FALSE)</f>
        <v>0.41971722672390366</v>
      </c>
      <c r="K12" s="112">
        <f t="shared" si="3"/>
        <v>46651.104773877341</v>
      </c>
      <c r="L12" s="114"/>
      <c r="M12" s="110" t="s">
        <v>14</v>
      </c>
      <c r="N12" s="110" t="s">
        <v>14</v>
      </c>
      <c r="O12" s="110" t="s">
        <v>16</v>
      </c>
      <c r="P12" s="116">
        <f t="shared" si="4"/>
        <v>111148.8921672618</v>
      </c>
      <c r="Q12" s="117">
        <f>VLOOKUP(B12,'Test Period - June 2015'!$F$11:$U$411,16,FALSE)</f>
        <v>111148.8921672618</v>
      </c>
      <c r="R12" s="117"/>
      <c r="S12" s="117"/>
      <c r="T12" s="117"/>
      <c r="U12" s="117"/>
      <c r="V12" s="117"/>
      <c r="W12" s="117"/>
      <c r="X12" s="117"/>
      <c r="Y12" s="117"/>
    </row>
    <row r="13" spans="1:25" ht="12" customHeight="1">
      <c r="A13" s="106" t="s">
        <v>104</v>
      </c>
      <c r="B13" s="106" t="str">
        <f t="shared" si="1"/>
        <v>502SG</v>
      </c>
      <c r="C13" s="106" t="str">
        <f t="shared" si="5"/>
        <v>502SNPPS</v>
      </c>
      <c r="D13" s="110" t="s">
        <v>99</v>
      </c>
      <c r="E13" s="106"/>
      <c r="F13" s="106" t="s">
        <v>105</v>
      </c>
      <c r="G13" s="99">
        <v>3</v>
      </c>
      <c r="H13" s="112">
        <f t="shared" si="2"/>
        <v>553845.54103151325</v>
      </c>
      <c r="I13" s="99" t="str">
        <f t="shared" si="0"/>
        <v>SG</v>
      </c>
      <c r="J13" s="163">
        <f>VLOOKUP(N13,Factors!$B$8:$N$94,7,FALSE)</f>
        <v>0.42628317160037593</v>
      </c>
      <c r="K13" s="112">
        <f t="shared" si="3"/>
        <v>236095.03380763961</v>
      </c>
      <c r="L13" s="114"/>
      <c r="M13" s="110" t="s">
        <v>100</v>
      </c>
      <c r="N13" s="110" t="s">
        <v>100</v>
      </c>
      <c r="O13" s="110" t="s">
        <v>15</v>
      </c>
      <c r="P13" s="116">
        <f t="shared" si="4"/>
        <v>553845.54103151325</v>
      </c>
      <c r="Q13" s="117">
        <f>VLOOKUP(B13,'Test Period - June 2015'!$F$11:$U$411,16,FALSE)</f>
        <v>553845.54103151325</v>
      </c>
      <c r="R13" s="117"/>
      <c r="S13" s="117"/>
      <c r="T13" s="117"/>
      <c r="U13" s="117"/>
      <c r="V13" s="117"/>
      <c r="W13" s="117"/>
      <c r="X13" s="117"/>
      <c r="Y13" s="117"/>
    </row>
    <row r="14" spans="1:25" ht="12" customHeight="1">
      <c r="A14" s="106" t="s">
        <v>104</v>
      </c>
      <c r="B14" s="106" t="str">
        <f t="shared" si="1"/>
        <v>502SSGCH</v>
      </c>
      <c r="C14" s="106" t="str">
        <f t="shared" si="5"/>
        <v>502SNPPS</v>
      </c>
      <c r="D14" s="110" t="s">
        <v>99</v>
      </c>
      <c r="E14" s="106"/>
      <c r="F14" s="106" t="s">
        <v>105</v>
      </c>
      <c r="G14" s="99">
        <v>3</v>
      </c>
      <c r="H14" s="112">
        <f t="shared" si="2"/>
        <v>236408.21995410547</v>
      </c>
      <c r="I14" s="99" t="str">
        <f t="shared" si="0"/>
        <v>SSGCH</v>
      </c>
      <c r="J14" s="163">
        <f>VLOOKUP(N14,Factors!$B$8:$N$94,7,FALSE)</f>
        <v>0.42628317160037593</v>
      </c>
      <c r="K14" s="112">
        <f t="shared" si="3"/>
        <v>100776.84579443536</v>
      </c>
      <c r="L14" s="114"/>
      <c r="M14" s="110" t="s">
        <v>100</v>
      </c>
      <c r="N14" s="110" t="s">
        <v>100</v>
      </c>
      <c r="O14" s="110" t="s">
        <v>17</v>
      </c>
      <c r="P14" s="116">
        <f t="shared" si="4"/>
        <v>236408.21995410547</v>
      </c>
      <c r="Q14" s="117">
        <f>VLOOKUP(B14,'Test Period - June 2015'!$F$11:$U$411,16,FALSE)</f>
        <v>236408.21995410547</v>
      </c>
      <c r="R14" s="117"/>
      <c r="S14" s="117"/>
      <c r="T14" s="117"/>
      <c r="U14" s="117"/>
      <c r="V14" s="117"/>
      <c r="W14" s="117"/>
      <c r="X14" s="117"/>
      <c r="Y14" s="117"/>
    </row>
    <row r="15" spans="1:25" ht="12" customHeight="1">
      <c r="A15" s="106" t="s">
        <v>106</v>
      </c>
      <c r="B15" s="106" t="str">
        <f t="shared" si="1"/>
        <v>503SE</v>
      </c>
      <c r="C15" s="106" t="str">
        <f t="shared" si="5"/>
        <v>503SE</v>
      </c>
      <c r="D15" s="118" t="s">
        <v>99</v>
      </c>
      <c r="E15" s="106"/>
      <c r="F15" s="106" t="s">
        <v>107</v>
      </c>
      <c r="G15" s="99">
        <v>3</v>
      </c>
      <c r="H15" s="112">
        <f t="shared" si="2"/>
        <v>0</v>
      </c>
      <c r="I15" s="99" t="str">
        <f t="shared" si="0"/>
        <v>SE</v>
      </c>
      <c r="J15" s="163">
        <f>VLOOKUP(N15,Factors!$B$8:$N$94,7,FALSE)</f>
        <v>0.41971722672390366</v>
      </c>
      <c r="K15" s="112">
        <f t="shared" si="3"/>
        <v>0</v>
      </c>
      <c r="L15" s="114"/>
      <c r="M15" s="110" t="s">
        <v>14</v>
      </c>
      <c r="N15" s="110" t="s">
        <v>14</v>
      </c>
      <c r="O15" s="110" t="s">
        <v>14</v>
      </c>
      <c r="P15" s="116">
        <f t="shared" si="4"/>
        <v>0</v>
      </c>
      <c r="Q15" s="117">
        <f>VLOOKUP(B15,'Test Period - June 2015'!$F$11:$U$411,16,FALSE)</f>
        <v>0</v>
      </c>
      <c r="R15" s="117"/>
      <c r="S15" s="117"/>
      <c r="T15" s="117"/>
      <c r="U15" s="117"/>
      <c r="V15" s="117"/>
      <c r="W15" s="117"/>
      <c r="X15" s="117"/>
      <c r="Y15" s="117"/>
    </row>
    <row r="16" spans="1:25" ht="12" customHeight="1">
      <c r="A16" s="106" t="s">
        <v>108</v>
      </c>
      <c r="B16" s="106" t="str">
        <f t="shared" si="1"/>
        <v>505SG</v>
      </c>
      <c r="C16" s="106" t="str">
        <f t="shared" si="5"/>
        <v>505SNPPS</v>
      </c>
      <c r="D16" s="118" t="s">
        <v>99</v>
      </c>
      <c r="E16" s="106"/>
      <c r="F16" s="106" t="s">
        <v>109</v>
      </c>
      <c r="G16" s="99">
        <v>3</v>
      </c>
      <c r="H16" s="112">
        <f t="shared" si="2"/>
        <v>46354.333534657955</v>
      </c>
      <c r="I16" s="99" t="str">
        <f t="shared" si="0"/>
        <v>SG</v>
      </c>
      <c r="J16" s="163">
        <f>VLOOKUP(N16,Factors!$B$8:$N$94,7,FALSE)</f>
        <v>0.42628317160037593</v>
      </c>
      <c r="K16" s="112">
        <f t="shared" si="3"/>
        <v>19760.072316575657</v>
      </c>
      <c r="L16" s="114"/>
      <c r="M16" s="110" t="s">
        <v>100</v>
      </c>
      <c r="N16" s="110" t="s">
        <v>100</v>
      </c>
      <c r="O16" s="110" t="s">
        <v>15</v>
      </c>
      <c r="P16" s="116">
        <f t="shared" si="4"/>
        <v>46354.333534657955</v>
      </c>
      <c r="Q16" s="117">
        <f>VLOOKUP(B16,'Test Period - June 2015'!$F$11:$U$411,16,FALSE)</f>
        <v>46354.333534657955</v>
      </c>
      <c r="R16" s="117"/>
      <c r="S16" s="117"/>
      <c r="T16" s="117"/>
      <c r="U16" s="117"/>
      <c r="V16" s="117"/>
      <c r="W16" s="117"/>
      <c r="X16" s="117"/>
      <c r="Y16" s="117"/>
    </row>
    <row r="17" spans="1:25" ht="12" customHeight="1">
      <c r="A17" s="106" t="s">
        <v>108</v>
      </c>
      <c r="B17" s="106" t="str">
        <f t="shared" si="1"/>
        <v>505SSGCH</v>
      </c>
      <c r="C17" s="106" t="str">
        <f t="shared" si="5"/>
        <v>505SNPPS</v>
      </c>
      <c r="D17" s="118" t="s">
        <v>99</v>
      </c>
      <c r="E17" s="106"/>
      <c r="F17" s="106" t="s">
        <v>109</v>
      </c>
      <c r="G17" s="99">
        <v>3</v>
      </c>
      <c r="H17" s="112">
        <f t="shared" si="2"/>
        <v>26296.292916879192</v>
      </c>
      <c r="I17" s="99" t="str">
        <f t="shared" si="0"/>
        <v>SSGCH</v>
      </c>
      <c r="J17" s="163">
        <f>VLOOKUP(N17,Factors!$B$8:$N$94,7,FALSE)</f>
        <v>0.42628317160037593</v>
      </c>
      <c r="K17" s="112">
        <f t="shared" si="3"/>
        <v>11209.667145939762</v>
      </c>
      <c r="L17" s="114"/>
      <c r="M17" s="110" t="s">
        <v>100</v>
      </c>
      <c r="N17" s="110" t="s">
        <v>100</v>
      </c>
      <c r="O17" s="110" t="s">
        <v>17</v>
      </c>
      <c r="P17" s="116">
        <f t="shared" si="4"/>
        <v>26296.292916879192</v>
      </c>
      <c r="Q17" s="117">
        <f>VLOOKUP(B17,'Test Period - June 2015'!$F$11:$U$411,16,FALSE)</f>
        <v>26296.292916879192</v>
      </c>
      <c r="R17" s="117"/>
      <c r="S17" s="117"/>
      <c r="T17" s="117"/>
      <c r="U17" s="117"/>
      <c r="V17" s="117"/>
      <c r="W17" s="117"/>
      <c r="X17" s="117"/>
      <c r="Y17" s="117"/>
    </row>
    <row r="18" spans="1:25" ht="12" customHeight="1">
      <c r="A18" s="106" t="s">
        <v>110</v>
      </c>
      <c r="B18" s="106" t="str">
        <f t="shared" si="1"/>
        <v>506SG</v>
      </c>
      <c r="C18" s="106" t="str">
        <f t="shared" si="5"/>
        <v>506SNPPS</v>
      </c>
      <c r="D18" s="118" t="s">
        <v>99</v>
      </c>
      <c r="E18" s="106"/>
      <c r="F18" s="106" t="s">
        <v>111</v>
      </c>
      <c r="G18" s="99">
        <v>3</v>
      </c>
      <c r="H18" s="112">
        <f t="shared" si="2"/>
        <v>260596.86485439353</v>
      </c>
      <c r="I18" s="99" t="str">
        <f t="shared" si="0"/>
        <v>SG</v>
      </c>
      <c r="J18" s="163">
        <f>VLOOKUP(N18,Factors!$B$8:$N$94,7,FALSE)</f>
        <v>0.42628317160037593</v>
      </c>
      <c r="K18" s="112">
        <f t="shared" si="3"/>
        <v>111088.05805924541</v>
      </c>
      <c r="L18" s="114"/>
      <c r="M18" s="110" t="s">
        <v>100</v>
      </c>
      <c r="N18" s="110" t="s">
        <v>100</v>
      </c>
      <c r="O18" s="110" t="s">
        <v>15</v>
      </c>
      <c r="P18" s="116">
        <f t="shared" si="4"/>
        <v>260596.86485439353</v>
      </c>
      <c r="Q18" s="117">
        <f>VLOOKUP(B18,'Test Period - June 2015'!$F$11:$U$411,16,FALSE)</f>
        <v>260596.86485439353</v>
      </c>
      <c r="R18" s="117"/>
      <c r="S18" s="117"/>
      <c r="T18" s="117"/>
      <c r="U18" s="117"/>
      <c r="V18" s="117"/>
      <c r="W18" s="117"/>
      <c r="X18" s="117"/>
      <c r="Y18" s="117"/>
    </row>
    <row r="19" spans="1:25" ht="12" customHeight="1">
      <c r="A19" s="106" t="s">
        <v>110</v>
      </c>
      <c r="B19" s="106" t="str">
        <f t="shared" si="1"/>
        <v>506SSGCH</v>
      </c>
      <c r="C19" s="106" t="str">
        <f t="shared" si="5"/>
        <v>506SNPPS</v>
      </c>
      <c r="D19" s="118" t="s">
        <v>99</v>
      </c>
      <c r="E19" s="106"/>
      <c r="F19" s="106" t="s">
        <v>111</v>
      </c>
      <c r="G19" s="99">
        <v>3</v>
      </c>
      <c r="H19" s="112">
        <f t="shared" si="2"/>
        <v>56717.65347526782</v>
      </c>
      <c r="I19" s="99" t="str">
        <f t="shared" si="0"/>
        <v>SSGCH</v>
      </c>
      <c r="J19" s="163">
        <f>VLOOKUP(N19,Factors!$B$8:$N$94,7,FALSE)</f>
        <v>0.42628317160037593</v>
      </c>
      <c r="K19" s="112">
        <f t="shared" si="3"/>
        <v>24177.78120916825</v>
      </c>
      <c r="L19" s="114"/>
      <c r="M19" s="110" t="s">
        <v>100</v>
      </c>
      <c r="N19" s="110" t="s">
        <v>100</v>
      </c>
      <c r="O19" s="110" t="s">
        <v>17</v>
      </c>
      <c r="P19" s="116">
        <f t="shared" si="4"/>
        <v>56717.65347526782</v>
      </c>
      <c r="Q19" s="117">
        <f>VLOOKUP(B19,'Test Period - June 2015'!$F$11:$U$411,16,FALSE)</f>
        <v>56717.65347526782</v>
      </c>
      <c r="R19" s="117"/>
      <c r="S19" s="117"/>
      <c r="T19" s="117"/>
      <c r="U19" s="117"/>
      <c r="V19" s="117"/>
      <c r="W19" s="117"/>
      <c r="X19" s="117"/>
      <c r="Y19" s="117"/>
    </row>
    <row r="20" spans="1:25" ht="12" customHeight="1">
      <c r="A20" s="106" t="s">
        <v>112</v>
      </c>
      <c r="B20" s="106" t="str">
        <f t="shared" si="1"/>
        <v>507SG</v>
      </c>
      <c r="C20" s="106" t="str">
        <f t="shared" si="5"/>
        <v>507SNPPS</v>
      </c>
      <c r="D20" s="118" t="s">
        <v>99</v>
      </c>
      <c r="E20" s="106"/>
      <c r="F20" s="106" t="s">
        <v>113</v>
      </c>
      <c r="G20" s="99">
        <v>3</v>
      </c>
      <c r="H20" s="112">
        <f t="shared" si="2"/>
        <v>12945.42713666499</v>
      </c>
      <c r="I20" s="99" t="str">
        <f t="shared" si="0"/>
        <v>SG</v>
      </c>
      <c r="J20" s="163">
        <f>VLOOKUP(N20,Factors!$B$8:$N$94,7,FALSE)</f>
        <v>0.42628317160037593</v>
      </c>
      <c r="K20" s="112">
        <f t="shared" si="3"/>
        <v>5518.4177375391255</v>
      </c>
      <c r="L20" s="114"/>
      <c r="M20" s="110" t="s">
        <v>100</v>
      </c>
      <c r="N20" s="110" t="s">
        <v>100</v>
      </c>
      <c r="O20" s="110" t="s">
        <v>15</v>
      </c>
      <c r="P20" s="116">
        <f t="shared" si="4"/>
        <v>12945.42713666499</v>
      </c>
      <c r="Q20" s="117">
        <f>VLOOKUP(B20,'Test Period - June 2015'!$F$11:$U$411,16,FALSE)</f>
        <v>12945.42713666499</v>
      </c>
      <c r="R20" s="117"/>
      <c r="S20" s="117"/>
      <c r="T20" s="117"/>
      <c r="U20" s="117"/>
      <c r="V20" s="117"/>
      <c r="W20" s="117"/>
      <c r="X20" s="117"/>
      <c r="Y20" s="117"/>
    </row>
    <row r="21" spans="1:25" ht="12" customHeight="1">
      <c r="A21" s="106" t="s">
        <v>112</v>
      </c>
      <c r="B21" s="106" t="str">
        <f t="shared" si="1"/>
        <v>507SSGCH</v>
      </c>
      <c r="C21" s="106" t="str">
        <f t="shared" si="5"/>
        <v>507SNPPS</v>
      </c>
      <c r="D21" s="118" t="s">
        <v>99</v>
      </c>
      <c r="E21" s="106"/>
      <c r="F21" s="106" t="s">
        <v>113</v>
      </c>
      <c r="G21" s="99">
        <v>3</v>
      </c>
      <c r="H21" s="112">
        <f t="shared" si="2"/>
        <v>0</v>
      </c>
      <c r="I21" s="99" t="str">
        <f t="shared" si="0"/>
        <v>SSGCH</v>
      </c>
      <c r="J21" s="163">
        <f>VLOOKUP(N21,Factors!$B$8:$N$94,7,FALSE)</f>
        <v>0.42628317160037593</v>
      </c>
      <c r="K21" s="112">
        <f>J21*H21</f>
        <v>0</v>
      </c>
      <c r="L21" s="114"/>
      <c r="M21" s="110" t="s">
        <v>100</v>
      </c>
      <c r="N21" s="110" t="s">
        <v>100</v>
      </c>
      <c r="O21" s="110" t="s">
        <v>17</v>
      </c>
      <c r="P21" s="116">
        <f t="shared" si="4"/>
        <v>0</v>
      </c>
      <c r="Q21" s="117">
        <f>VLOOKUP(B21,'Test Period - June 2015'!$F$11:$U$411,16,FALSE)</f>
        <v>0</v>
      </c>
      <c r="R21" s="117"/>
      <c r="S21" s="117"/>
      <c r="T21" s="117"/>
      <c r="U21" s="117"/>
      <c r="V21" s="117"/>
      <c r="W21" s="117"/>
      <c r="X21" s="117"/>
      <c r="Y21" s="117"/>
    </row>
    <row r="22" spans="1:25" ht="12" customHeight="1">
      <c r="A22" s="106" t="s">
        <v>114</v>
      </c>
      <c r="B22" s="106" t="str">
        <f t="shared" si="1"/>
        <v>510SG</v>
      </c>
      <c r="C22" s="106" t="str">
        <f t="shared" si="5"/>
        <v>510SNPPS</v>
      </c>
      <c r="D22" s="118" t="s">
        <v>19</v>
      </c>
      <c r="E22" s="106"/>
      <c r="F22" s="106" t="s">
        <v>115</v>
      </c>
      <c r="G22" s="99">
        <v>3</v>
      </c>
      <c r="H22" s="112">
        <f t="shared" si="2"/>
        <v>460794.77861999528</v>
      </c>
      <c r="I22" s="99" t="str">
        <f t="shared" si="0"/>
        <v>SG</v>
      </c>
      <c r="J22" s="163">
        <f>VLOOKUP(N22,Factors!$B$8:$N$94,7,FALSE)</f>
        <v>0.42628317160037593</v>
      </c>
      <c r="K22" s="112">
        <f t="shared" si="3"/>
        <v>196429.05968702468</v>
      </c>
      <c r="L22" s="114"/>
      <c r="M22" s="110" t="s">
        <v>100</v>
      </c>
      <c r="N22" s="110" t="s">
        <v>100</v>
      </c>
      <c r="O22" s="110" t="s">
        <v>15</v>
      </c>
      <c r="P22" s="116">
        <f t="shared" si="4"/>
        <v>460794.77861999528</v>
      </c>
      <c r="Q22" s="117">
        <f>VLOOKUP(B22,'Test Period - June 2015'!$F$11:$U$411,16,FALSE)</f>
        <v>460794.77861999528</v>
      </c>
      <c r="R22" s="117"/>
      <c r="S22" s="117"/>
      <c r="T22" s="117"/>
      <c r="U22" s="117"/>
      <c r="V22" s="117"/>
      <c r="W22" s="117"/>
      <c r="X22" s="117"/>
      <c r="Y22" s="117"/>
    </row>
    <row r="23" spans="1:25" ht="12" customHeight="1">
      <c r="A23" s="106" t="s">
        <v>114</v>
      </c>
      <c r="B23" s="106" t="str">
        <f t="shared" si="1"/>
        <v>510SSGCH</v>
      </c>
      <c r="C23" s="106" t="str">
        <f t="shared" si="5"/>
        <v>510SNPPS</v>
      </c>
      <c r="D23" s="118" t="s">
        <v>19</v>
      </c>
      <c r="E23" s="106"/>
      <c r="F23" s="106" t="s">
        <v>115</v>
      </c>
      <c r="G23" s="99">
        <v>3</v>
      </c>
      <c r="H23" s="112">
        <f t="shared" si="2"/>
        <v>-24221.466143002101</v>
      </c>
      <c r="I23" s="99" t="str">
        <f t="shared" si="0"/>
        <v>SSGCH</v>
      </c>
      <c r="J23" s="163">
        <f>VLOOKUP(N23,Factors!$B$8:$N$94,7,FALSE)</f>
        <v>0.42628317160037593</v>
      </c>
      <c r="K23" s="112">
        <f t="shared" si="3"/>
        <v>-10325.20340825006</v>
      </c>
      <c r="L23" s="114"/>
      <c r="M23" s="110" t="s">
        <v>100</v>
      </c>
      <c r="N23" s="110" t="s">
        <v>100</v>
      </c>
      <c r="O23" s="110" t="s">
        <v>17</v>
      </c>
      <c r="P23" s="116">
        <f t="shared" si="4"/>
        <v>-24221.466143002101</v>
      </c>
      <c r="Q23" s="117">
        <f>VLOOKUP(B23,'Test Period - June 2015'!$F$11:$U$411,16,FALSE)</f>
        <v>-24221.466143002101</v>
      </c>
      <c r="R23" s="117"/>
      <c r="S23" s="117"/>
      <c r="T23" s="117"/>
      <c r="U23" s="117"/>
      <c r="V23" s="117"/>
      <c r="W23" s="117"/>
      <c r="X23" s="117"/>
      <c r="Y23" s="117"/>
    </row>
    <row r="24" spans="1:25" ht="12" customHeight="1">
      <c r="A24" s="106" t="s">
        <v>116</v>
      </c>
      <c r="B24" s="106" t="str">
        <f t="shared" si="1"/>
        <v>511SG</v>
      </c>
      <c r="C24" s="106" t="str">
        <f t="shared" si="5"/>
        <v>511SNPPS</v>
      </c>
      <c r="D24" s="118" t="s">
        <v>19</v>
      </c>
      <c r="E24" s="106"/>
      <c r="F24" s="106" t="s">
        <v>117</v>
      </c>
      <c r="G24" s="108">
        <v>3</v>
      </c>
      <c r="H24" s="112">
        <f t="shared" si="2"/>
        <v>577836.76909939328</v>
      </c>
      <c r="I24" s="99" t="str">
        <f t="shared" si="0"/>
        <v>SG</v>
      </c>
      <c r="J24" s="163">
        <f>VLOOKUP(N24,Factors!$B$8:$N$94,7,FALSE)</f>
        <v>0.42628317160037593</v>
      </c>
      <c r="K24" s="112">
        <f t="shared" si="3"/>
        <v>246322.09059900348</v>
      </c>
      <c r="L24" s="114"/>
      <c r="M24" s="110" t="s">
        <v>100</v>
      </c>
      <c r="N24" s="110" t="s">
        <v>100</v>
      </c>
      <c r="O24" s="110" t="s">
        <v>15</v>
      </c>
      <c r="P24" s="116">
        <f>+Q24+R24+S24+T24+V24+W24+X24+Y24</f>
        <v>577836.76909939328</v>
      </c>
      <c r="Q24" s="117">
        <f>VLOOKUP(B24,'Test Period - June 2015'!$F$11:$U$411,16,FALSE)</f>
        <v>577836.76909939328</v>
      </c>
      <c r="R24" s="117"/>
      <c r="S24" s="117"/>
      <c r="T24" s="117"/>
      <c r="U24" s="117"/>
      <c r="V24" s="117"/>
      <c r="W24" s="117"/>
      <c r="X24" s="117"/>
      <c r="Y24" s="117"/>
    </row>
    <row r="25" spans="1:25" ht="12" customHeight="1">
      <c r="A25" s="106" t="s">
        <v>116</v>
      </c>
      <c r="B25" s="106" t="str">
        <f t="shared" si="1"/>
        <v>511SSGCH</v>
      </c>
      <c r="C25" s="106" t="str">
        <f t="shared" si="5"/>
        <v>511SNPPS</v>
      </c>
      <c r="D25" s="106" t="s">
        <v>19</v>
      </c>
      <c r="E25" s="106"/>
      <c r="F25" s="106" t="s">
        <v>117</v>
      </c>
      <c r="G25" s="108">
        <v>3</v>
      </c>
      <c r="H25" s="112">
        <f t="shared" si="2"/>
        <v>20016.341208321457</v>
      </c>
      <c r="I25" s="99" t="str">
        <f t="shared" si="0"/>
        <v>SSGCH</v>
      </c>
      <c r="J25" s="163">
        <f>VLOOKUP(N25,Factors!$B$8:$N$94,7,FALSE)</f>
        <v>0.42628317160037593</v>
      </c>
      <c r="K25" s="112">
        <f t="shared" si="3"/>
        <v>8532.6294141185717</v>
      </c>
      <c r="L25" s="114"/>
      <c r="M25" s="110" t="s">
        <v>100</v>
      </c>
      <c r="N25" s="110" t="s">
        <v>100</v>
      </c>
      <c r="O25" s="110" t="s">
        <v>17</v>
      </c>
      <c r="P25" s="116">
        <f t="shared" si="4"/>
        <v>20016.341208321457</v>
      </c>
      <c r="Q25" s="117">
        <f>VLOOKUP(B25,'Test Period - June 2015'!$F$11:$U$411,16,FALSE)</f>
        <v>20016.341208321457</v>
      </c>
      <c r="R25" s="117"/>
      <c r="S25" s="117"/>
      <c r="T25" s="117"/>
      <c r="U25" s="117"/>
      <c r="V25" s="117"/>
      <c r="W25" s="117"/>
      <c r="X25" s="117"/>
      <c r="Y25" s="117"/>
    </row>
    <row r="26" spans="1:25" ht="12" customHeight="1">
      <c r="A26" s="106" t="s">
        <v>118</v>
      </c>
      <c r="B26" s="106" t="str">
        <f t="shared" si="1"/>
        <v>512SG</v>
      </c>
      <c r="C26" s="106" t="str">
        <f t="shared" si="5"/>
        <v>512SNPPS</v>
      </c>
      <c r="D26" s="119" t="s">
        <v>19</v>
      </c>
      <c r="E26" s="106"/>
      <c r="F26" s="106" t="s">
        <v>119</v>
      </c>
      <c r="G26" s="108">
        <v>3</v>
      </c>
      <c r="H26" s="112">
        <f t="shared" si="2"/>
        <v>2033417.3132744587</v>
      </c>
      <c r="I26" s="99" t="str">
        <f t="shared" si="0"/>
        <v>SG</v>
      </c>
      <c r="J26" s="163">
        <f>VLOOKUP(N26,Factors!$B$8:$N$94,7,FALSE)</f>
        <v>0.42628317160037593</v>
      </c>
      <c r="K26" s="112">
        <f t="shared" si="3"/>
        <v>866811.58148975146</v>
      </c>
      <c r="L26" s="114"/>
      <c r="M26" s="110" t="s">
        <v>100</v>
      </c>
      <c r="N26" s="110" t="s">
        <v>100</v>
      </c>
      <c r="O26" s="110" t="s">
        <v>15</v>
      </c>
      <c r="P26" s="116">
        <f t="shared" si="4"/>
        <v>2033417.3132744587</v>
      </c>
      <c r="Q26" s="117">
        <f>VLOOKUP(B26,'Test Period - June 2015'!$F$11:$U$411,16,FALSE)</f>
        <v>2033417.3132744587</v>
      </c>
      <c r="R26" s="117"/>
      <c r="S26" s="117"/>
      <c r="T26" s="117"/>
      <c r="U26" s="117"/>
      <c r="V26" s="117"/>
      <c r="W26" s="117"/>
      <c r="X26" s="117"/>
      <c r="Y26" s="117"/>
    </row>
    <row r="27" spans="1:25" ht="12" customHeight="1">
      <c r="A27" s="106" t="s">
        <v>118</v>
      </c>
      <c r="B27" s="106" t="str">
        <f t="shared" si="1"/>
        <v>512SSGCH</v>
      </c>
      <c r="C27" s="106" t="str">
        <f t="shared" si="5"/>
        <v>512SNPPS</v>
      </c>
      <c r="D27" s="118" t="s">
        <v>19</v>
      </c>
      <c r="E27" s="106"/>
      <c r="F27" s="106" t="s">
        <v>119</v>
      </c>
      <c r="G27" s="108">
        <v>3</v>
      </c>
      <c r="H27" s="112">
        <f t="shared" si="2"/>
        <v>228844.47118837273</v>
      </c>
      <c r="I27" s="99" t="str">
        <f t="shared" si="0"/>
        <v>SSGCH</v>
      </c>
      <c r="J27" s="163">
        <f>VLOOKUP(N27,Factors!$B$8:$N$94,7,FALSE)</f>
        <v>0.42628317160037593</v>
      </c>
      <c r="K27" s="112">
        <f t="shared" si="3"/>
        <v>97552.546981390376</v>
      </c>
      <c r="L27" s="100"/>
      <c r="M27" s="110" t="s">
        <v>100</v>
      </c>
      <c r="N27" s="110" t="s">
        <v>100</v>
      </c>
      <c r="O27" s="110" t="s">
        <v>17</v>
      </c>
      <c r="P27" s="116">
        <f t="shared" si="4"/>
        <v>228844.47118837273</v>
      </c>
      <c r="Q27" s="117">
        <f>VLOOKUP(B27,'Test Period - June 2015'!$F$11:$U$411,16,FALSE)</f>
        <v>228844.47118837273</v>
      </c>
      <c r="R27" s="117"/>
      <c r="S27" s="117"/>
      <c r="T27" s="117"/>
      <c r="U27" s="117"/>
      <c r="V27" s="117"/>
      <c r="W27" s="117"/>
      <c r="X27" s="117"/>
      <c r="Y27" s="117"/>
    </row>
    <row r="28" spans="1:25" ht="12" customHeight="1">
      <c r="A28" s="106" t="s">
        <v>120</v>
      </c>
      <c r="B28" s="106" t="str">
        <f t="shared" si="1"/>
        <v>513SG</v>
      </c>
      <c r="C28" s="106" t="str">
        <f t="shared" si="5"/>
        <v>513SNPPS</v>
      </c>
      <c r="D28" s="118" t="s">
        <v>19</v>
      </c>
      <c r="E28" s="106"/>
      <c r="F28" s="106" t="s">
        <v>121</v>
      </c>
      <c r="G28" s="108">
        <v>3</v>
      </c>
      <c r="H28" s="112">
        <f t="shared" si="2"/>
        <v>563810.27806061704</v>
      </c>
      <c r="I28" s="99" t="str">
        <f t="shared" si="0"/>
        <v>SG</v>
      </c>
      <c r="J28" s="163">
        <f>VLOOKUP(N28,Factors!$B$8:$N$94,7,FALSE)</f>
        <v>0.42628317160037593</v>
      </c>
      <c r="K28" s="112">
        <f t="shared" si="3"/>
        <v>240342.83351256969</v>
      </c>
      <c r="L28" s="100"/>
      <c r="M28" s="110" t="s">
        <v>100</v>
      </c>
      <c r="N28" s="110" t="s">
        <v>100</v>
      </c>
      <c r="O28" s="110" t="s">
        <v>15</v>
      </c>
      <c r="P28" s="116">
        <f t="shared" si="4"/>
        <v>563810.27806061704</v>
      </c>
      <c r="Q28" s="117">
        <f>VLOOKUP(B28,'Test Period - June 2015'!$F$11:$U$411,16,FALSE)</f>
        <v>563810.27806061704</v>
      </c>
      <c r="R28" s="117"/>
      <c r="S28" s="117"/>
      <c r="T28" s="117"/>
      <c r="U28" s="117"/>
      <c r="V28" s="117"/>
      <c r="W28" s="117"/>
      <c r="X28" s="117"/>
      <c r="Y28" s="117"/>
    </row>
    <row r="29" spans="1:25" ht="12" customHeight="1">
      <c r="A29" s="106" t="s">
        <v>120</v>
      </c>
      <c r="B29" s="106" t="str">
        <f t="shared" si="1"/>
        <v>513SSGCH</v>
      </c>
      <c r="C29" s="106" t="str">
        <f t="shared" si="5"/>
        <v>513SNPPS</v>
      </c>
      <c r="D29" s="118" t="s">
        <v>19</v>
      </c>
      <c r="E29" s="106"/>
      <c r="F29" s="106" t="s">
        <v>121</v>
      </c>
      <c r="G29" s="108">
        <v>3</v>
      </c>
      <c r="H29" s="112">
        <f t="shared" si="2"/>
        <v>23166.057238529491</v>
      </c>
      <c r="I29" s="99" t="str">
        <f t="shared" si="0"/>
        <v>SSGCH</v>
      </c>
      <c r="J29" s="163">
        <f>VLOOKUP(N29,Factors!$B$8:$N$94,7,FALSE)</f>
        <v>0.42628317160037593</v>
      </c>
      <c r="K29" s="112">
        <f t="shared" si="3"/>
        <v>9875.3003531161976</v>
      </c>
      <c r="L29" s="100"/>
      <c r="M29" s="110" t="s">
        <v>100</v>
      </c>
      <c r="N29" s="110" t="s">
        <v>100</v>
      </c>
      <c r="O29" s="110" t="s">
        <v>17</v>
      </c>
      <c r="P29" s="116">
        <f t="shared" si="4"/>
        <v>23166.057238529491</v>
      </c>
      <c r="Q29" s="117">
        <f>VLOOKUP(B29,'Test Period - June 2015'!$F$11:$U$411,16,FALSE)</f>
        <v>23166.057238529491</v>
      </c>
      <c r="R29" s="117"/>
      <c r="S29" s="117"/>
      <c r="T29" s="117"/>
      <c r="U29" s="117"/>
      <c r="V29" s="117"/>
      <c r="W29" s="117"/>
      <c r="X29" s="117"/>
      <c r="Y29" s="117"/>
    </row>
    <row r="30" spans="1:25" ht="12" customHeight="1">
      <c r="A30" s="106" t="s">
        <v>122</v>
      </c>
      <c r="B30" s="106" t="str">
        <f t="shared" si="1"/>
        <v>514SG</v>
      </c>
      <c r="C30" s="106" t="str">
        <f t="shared" si="5"/>
        <v>514SNPPS</v>
      </c>
      <c r="D30" s="119" t="s">
        <v>19</v>
      </c>
      <c r="E30" s="106"/>
      <c r="F30" s="106" t="s">
        <v>123</v>
      </c>
      <c r="G30" s="108">
        <v>3</v>
      </c>
      <c r="H30" s="112">
        <f t="shared" si="2"/>
        <v>236658.13593080454</v>
      </c>
      <c r="I30" s="99" t="str">
        <f t="shared" si="0"/>
        <v>SG</v>
      </c>
      <c r="J30" s="163">
        <f>VLOOKUP(N30,Factors!$B$8:$N$94,7,FALSE)</f>
        <v>0.42628317160037593</v>
      </c>
      <c r="K30" s="112">
        <f t="shared" si="3"/>
        <v>100883.38076961624</v>
      </c>
      <c r="L30" s="100"/>
      <c r="M30" s="110" t="s">
        <v>100</v>
      </c>
      <c r="N30" s="110" t="s">
        <v>100</v>
      </c>
      <c r="O30" s="110" t="s">
        <v>15</v>
      </c>
      <c r="P30" s="116">
        <f t="shared" si="4"/>
        <v>236658.13593080454</v>
      </c>
      <c r="Q30" s="117">
        <f>VLOOKUP(B30,'Test Period - June 2015'!$F$11:$U$411,16,FALSE)</f>
        <v>236658.13593080454</v>
      </c>
      <c r="R30" s="117"/>
      <c r="S30" s="117"/>
      <c r="T30" s="117"/>
      <c r="U30" s="117"/>
      <c r="V30" s="117"/>
      <c r="W30" s="117"/>
      <c r="X30" s="117"/>
      <c r="Y30" s="117"/>
    </row>
    <row r="31" spans="1:25" ht="12" customHeight="1">
      <c r="A31" s="106" t="s">
        <v>122</v>
      </c>
      <c r="B31" s="106" t="str">
        <f t="shared" si="1"/>
        <v>514SSGCH</v>
      </c>
      <c r="C31" s="106" t="str">
        <f t="shared" si="5"/>
        <v>514SNPPS</v>
      </c>
      <c r="D31" s="119" t="s">
        <v>19</v>
      </c>
      <c r="E31" s="106"/>
      <c r="F31" s="106" t="s">
        <v>123</v>
      </c>
      <c r="G31" s="108">
        <v>3</v>
      </c>
      <c r="H31" s="112">
        <f t="shared" si="2"/>
        <v>123582.86977771443</v>
      </c>
      <c r="I31" s="99" t="str">
        <f t="shared" si="0"/>
        <v>SSGCH</v>
      </c>
      <c r="J31" s="163">
        <f>VLOOKUP(N31,Factors!$B$8:$N$94,7,FALSE)</f>
        <v>0.42628317160037593</v>
      </c>
      <c r="K31" s="112">
        <f t="shared" si="3"/>
        <v>52681.297684320351</v>
      </c>
      <c r="L31" s="100"/>
      <c r="M31" s="110" t="s">
        <v>100</v>
      </c>
      <c r="N31" s="110" t="s">
        <v>100</v>
      </c>
      <c r="O31" s="110" t="s">
        <v>17</v>
      </c>
      <c r="P31" s="116">
        <f t="shared" si="4"/>
        <v>123582.86977771443</v>
      </c>
      <c r="Q31" s="117">
        <f>VLOOKUP(B31,'Test Period - June 2015'!$F$11:$U$411,16,FALSE)</f>
        <v>123582.86977771443</v>
      </c>
      <c r="R31" s="117"/>
      <c r="S31" s="117"/>
      <c r="T31" s="117"/>
      <c r="U31" s="117"/>
      <c r="V31" s="117"/>
      <c r="W31" s="117"/>
      <c r="X31" s="117"/>
      <c r="Y31" s="117"/>
    </row>
    <row r="32" spans="1:25" ht="12" customHeight="1">
      <c r="A32" s="106" t="s">
        <v>124</v>
      </c>
      <c r="B32" s="106" t="str">
        <f t="shared" si="1"/>
        <v>535SG-P</v>
      </c>
      <c r="C32" s="106" t="str">
        <f t="shared" si="5"/>
        <v>535SNPPH</v>
      </c>
      <c r="D32" s="119" t="s">
        <v>21</v>
      </c>
      <c r="E32" s="106"/>
      <c r="F32" s="106" t="s">
        <v>125</v>
      </c>
      <c r="G32" s="108">
        <v>3</v>
      </c>
      <c r="H32" s="112">
        <f t="shared" si="2"/>
        <v>53382.877837918983</v>
      </c>
      <c r="I32" s="99" t="str">
        <f t="shared" si="0"/>
        <v>SG-P</v>
      </c>
      <c r="J32" s="163">
        <f>VLOOKUP(N32,Factors!$B$8:$N$94,7,FALSE)</f>
        <v>0.42628317160037638</v>
      </c>
      <c r="K32" s="112">
        <f t="shared" si="3"/>
        <v>22756.222473903548</v>
      </c>
      <c r="L32" s="100"/>
      <c r="M32" s="110" t="s">
        <v>126</v>
      </c>
      <c r="N32" s="110" t="s">
        <v>126</v>
      </c>
      <c r="O32" s="110" t="s">
        <v>22</v>
      </c>
      <c r="P32" s="116">
        <f t="shared" si="4"/>
        <v>53382.877837918983</v>
      </c>
      <c r="Q32" s="117">
        <f>VLOOKUP(B32,'Test Period - June 2015'!$F$11:$U$411,16,FALSE)</f>
        <v>53382.877837918983</v>
      </c>
      <c r="R32" s="117"/>
      <c r="S32" s="117"/>
      <c r="T32" s="117"/>
      <c r="U32" s="117"/>
      <c r="V32" s="117"/>
      <c r="W32" s="117"/>
      <c r="X32" s="117"/>
      <c r="Y32" s="117"/>
    </row>
    <row r="33" spans="1:25" ht="12" customHeight="1">
      <c r="A33" s="106" t="s">
        <v>127</v>
      </c>
      <c r="B33" s="106" t="str">
        <f t="shared" si="1"/>
        <v>535SG-U</v>
      </c>
      <c r="C33" s="106" t="str">
        <f t="shared" si="5"/>
        <v>535SNPPH</v>
      </c>
      <c r="D33" s="119" t="s">
        <v>21</v>
      </c>
      <c r="E33" s="106"/>
      <c r="F33" s="106" t="s">
        <v>125</v>
      </c>
      <c r="G33" s="108">
        <v>3</v>
      </c>
      <c r="H33" s="112">
        <f t="shared" si="2"/>
        <v>-22033.580916734496</v>
      </c>
      <c r="I33" s="99" t="str">
        <f t="shared" si="0"/>
        <v>SG-U</v>
      </c>
      <c r="J33" s="163">
        <f>VLOOKUP(N33,Factors!$B$8:$N$94,7,FALSE)</f>
        <v>0.42628317160037638</v>
      </c>
      <c r="K33" s="112">
        <f t="shared" si="3"/>
        <v>-9392.5447548991087</v>
      </c>
      <c r="L33" s="100"/>
      <c r="M33" s="110" t="s">
        <v>126</v>
      </c>
      <c r="N33" s="110" t="s">
        <v>126</v>
      </c>
      <c r="O33" s="110" t="s">
        <v>23</v>
      </c>
      <c r="P33" s="116">
        <f t="shared" si="4"/>
        <v>-22033.580916734496</v>
      </c>
      <c r="Q33" s="117">
        <f>VLOOKUP(B33,'Test Period - June 2015'!$F$11:$U$411,16,FALSE)</f>
        <v>-22033.580916734496</v>
      </c>
      <c r="R33" s="117"/>
      <c r="S33" s="117"/>
      <c r="T33" s="117"/>
      <c r="U33" s="117"/>
      <c r="V33" s="117"/>
      <c r="W33" s="117"/>
      <c r="X33" s="117"/>
      <c r="Y33" s="117"/>
    </row>
    <row r="34" spans="1:25" ht="12" customHeight="1">
      <c r="A34" s="106" t="s">
        <v>128</v>
      </c>
      <c r="B34" s="106" t="str">
        <f t="shared" si="1"/>
        <v>536SG-P</v>
      </c>
      <c r="C34" s="106" t="str">
        <f t="shared" si="5"/>
        <v>536SNPPH</v>
      </c>
      <c r="D34" s="119" t="s">
        <v>21</v>
      </c>
      <c r="E34" s="106"/>
      <c r="F34" s="106" t="s">
        <v>129</v>
      </c>
      <c r="G34" s="108">
        <v>3</v>
      </c>
      <c r="H34" s="112">
        <f t="shared" si="2"/>
        <v>1293.9704607935034</v>
      </c>
      <c r="I34" s="99" t="str">
        <f t="shared" si="0"/>
        <v>SG-P</v>
      </c>
      <c r="J34" s="163">
        <f>VLOOKUP(N34,Factors!$B$8:$N$94,7,FALSE)</f>
        <v>0.42628317160037638</v>
      </c>
      <c r="K34" s="112">
        <f t="shared" si="3"/>
        <v>551.59783198425509</v>
      </c>
      <c r="L34" s="100"/>
      <c r="M34" s="110" t="s">
        <v>126</v>
      </c>
      <c r="N34" s="110" t="s">
        <v>126</v>
      </c>
      <c r="O34" s="110" t="s">
        <v>22</v>
      </c>
      <c r="P34" s="116">
        <f t="shared" si="4"/>
        <v>1293.9704607935034</v>
      </c>
      <c r="Q34" s="117">
        <f>VLOOKUP(B34,'Test Period - June 2015'!$F$11:$U$411,16,FALSE)</f>
        <v>1293.9704607935034</v>
      </c>
      <c r="R34" s="117"/>
      <c r="S34" s="117"/>
      <c r="T34" s="117"/>
      <c r="U34" s="117"/>
      <c r="V34" s="117"/>
      <c r="W34" s="117"/>
      <c r="X34" s="117"/>
      <c r="Y34" s="117"/>
    </row>
    <row r="35" spans="1:25" ht="12" customHeight="1">
      <c r="A35" s="106" t="s">
        <v>130</v>
      </c>
      <c r="B35" s="106" t="str">
        <f t="shared" si="1"/>
        <v>536SG-U</v>
      </c>
      <c r="C35" s="106" t="str">
        <f t="shared" si="5"/>
        <v>536SNPPH</v>
      </c>
      <c r="D35" s="119" t="s">
        <v>21</v>
      </c>
      <c r="E35" s="106"/>
      <c r="F35" s="106" t="s">
        <v>129</v>
      </c>
      <c r="G35" s="108">
        <v>3</v>
      </c>
      <c r="H35" s="112">
        <f t="shared" si="2"/>
        <v>0</v>
      </c>
      <c r="I35" s="99" t="str">
        <f t="shared" si="0"/>
        <v>SG-U</v>
      </c>
      <c r="J35" s="163">
        <f>VLOOKUP(N35,Factors!$B$8:$N$94,7,FALSE)</f>
        <v>0.42628317160037638</v>
      </c>
      <c r="K35" s="112">
        <f t="shared" si="3"/>
        <v>0</v>
      </c>
      <c r="L35" s="100"/>
      <c r="M35" s="110" t="s">
        <v>126</v>
      </c>
      <c r="N35" s="110" t="s">
        <v>126</v>
      </c>
      <c r="O35" s="110" t="s">
        <v>23</v>
      </c>
      <c r="P35" s="116">
        <f t="shared" si="4"/>
        <v>0</v>
      </c>
      <c r="Q35" s="117">
        <f>VLOOKUP(B35,'Test Period - June 2015'!$F$11:$U$411,16,FALSE)</f>
        <v>0</v>
      </c>
      <c r="R35" s="117"/>
      <c r="S35" s="117"/>
      <c r="T35" s="117"/>
      <c r="U35" s="117"/>
      <c r="V35" s="117"/>
      <c r="W35" s="117"/>
      <c r="X35" s="117"/>
      <c r="Y35" s="117"/>
    </row>
    <row r="36" spans="1:25" ht="12" customHeight="1">
      <c r="A36" s="106" t="s">
        <v>131</v>
      </c>
      <c r="B36" s="106" t="str">
        <f t="shared" si="1"/>
        <v>537SG-P</v>
      </c>
      <c r="C36" s="106" t="str">
        <f t="shared" si="5"/>
        <v>537SNPPH</v>
      </c>
      <c r="D36" s="119" t="s">
        <v>21</v>
      </c>
      <c r="E36" s="106"/>
      <c r="F36" s="106" t="s">
        <v>132</v>
      </c>
      <c r="G36" s="108">
        <v>3</v>
      </c>
      <c r="H36" s="112">
        <f t="shared" si="2"/>
        <v>60098.822626645961</v>
      </c>
      <c r="I36" s="99" t="str">
        <f t="shared" si="0"/>
        <v>SG-P</v>
      </c>
      <c r="J36" s="163">
        <f>VLOOKUP(N36,Factors!$B$8:$N$94,7,FALSE)</f>
        <v>0.42628317160037638</v>
      </c>
      <c r="K36" s="112">
        <f t="shared" si="3"/>
        <v>25619.116718735102</v>
      </c>
      <c r="L36" s="100"/>
      <c r="M36" s="110" t="s">
        <v>126</v>
      </c>
      <c r="N36" s="110" t="s">
        <v>126</v>
      </c>
      <c r="O36" s="110" t="s">
        <v>22</v>
      </c>
      <c r="P36" s="116">
        <f t="shared" si="4"/>
        <v>60098.822626645961</v>
      </c>
      <c r="Q36" s="117">
        <f>VLOOKUP(B36,'Test Period - June 2015'!$F$11:$U$411,16,FALSE)</f>
        <v>60098.822626645961</v>
      </c>
      <c r="R36" s="117"/>
      <c r="S36" s="117"/>
      <c r="T36" s="117"/>
      <c r="U36" s="117"/>
      <c r="V36" s="117"/>
      <c r="W36" s="117"/>
      <c r="X36" s="117"/>
      <c r="Y36" s="117"/>
    </row>
    <row r="37" spans="1:25" ht="12" customHeight="1">
      <c r="A37" s="106" t="s">
        <v>133</v>
      </c>
      <c r="B37" s="106" t="str">
        <f t="shared" si="1"/>
        <v>537SG-U</v>
      </c>
      <c r="C37" s="106" t="str">
        <f t="shared" si="5"/>
        <v>537SNPPH</v>
      </c>
      <c r="D37" s="119" t="s">
        <v>21</v>
      </c>
      <c r="E37" s="106"/>
      <c r="F37" s="106" t="s">
        <v>132</v>
      </c>
      <c r="G37" s="108">
        <v>3</v>
      </c>
      <c r="H37" s="112">
        <f t="shared" si="2"/>
        <v>1890.5302584480992</v>
      </c>
      <c r="I37" s="99" t="str">
        <f t="shared" si="0"/>
        <v>SG-U</v>
      </c>
      <c r="J37" s="163">
        <f>VLOOKUP(N37,Factors!$B$8:$N$94,7,FALSE)</f>
        <v>0.42628317160037638</v>
      </c>
      <c r="K37" s="112">
        <f t="shared" si="3"/>
        <v>805.90123457773495</v>
      </c>
      <c r="L37" s="100"/>
      <c r="M37" s="110" t="s">
        <v>126</v>
      </c>
      <c r="N37" s="110" t="s">
        <v>126</v>
      </c>
      <c r="O37" s="110" t="s">
        <v>23</v>
      </c>
      <c r="P37" s="116">
        <f t="shared" si="4"/>
        <v>1890.5302584480992</v>
      </c>
      <c r="Q37" s="117">
        <f>VLOOKUP(B37,'Test Period - June 2015'!$F$11:$U$411,16,FALSE)</f>
        <v>1890.5302584480992</v>
      </c>
      <c r="R37" s="117"/>
      <c r="S37" s="117"/>
      <c r="T37" s="117"/>
      <c r="U37" s="117"/>
      <c r="V37" s="117"/>
      <c r="W37" s="117"/>
      <c r="X37" s="117"/>
      <c r="Y37" s="117"/>
    </row>
    <row r="38" spans="1:25" ht="12" customHeight="1">
      <c r="A38" s="106" t="s">
        <v>134</v>
      </c>
      <c r="B38" s="106" t="str">
        <f t="shared" si="1"/>
        <v>539SG-P</v>
      </c>
      <c r="C38" s="106" t="str">
        <f t="shared" si="5"/>
        <v>539SNPPH</v>
      </c>
      <c r="D38" s="118" t="s">
        <v>21</v>
      </c>
      <c r="E38" s="106"/>
      <c r="F38" s="106" t="s">
        <v>135</v>
      </c>
      <c r="G38" s="108">
        <v>3</v>
      </c>
      <c r="H38" s="112">
        <f t="shared" si="2"/>
        <v>115697.82265979322</v>
      </c>
      <c r="I38" s="99" t="str">
        <f t="shared" si="0"/>
        <v>SG-P</v>
      </c>
      <c r="J38" s="163">
        <f>VLOOKUP(N38,Factors!$B$8:$N$94,7,FALSE)</f>
        <v>0.42628317160037638</v>
      </c>
      <c r="K38" s="112">
        <f t="shared" si="3"/>
        <v>49320.034790674552</v>
      </c>
      <c r="L38" s="100"/>
      <c r="M38" s="110" t="s">
        <v>126</v>
      </c>
      <c r="N38" s="110" t="s">
        <v>126</v>
      </c>
      <c r="O38" s="110" t="s">
        <v>22</v>
      </c>
      <c r="P38" s="116">
        <f t="shared" si="4"/>
        <v>115697.82265979322</v>
      </c>
      <c r="Q38" s="117">
        <f>VLOOKUP(B38,'Test Period - June 2015'!$F$11:$U$411,16,FALSE)</f>
        <v>115697.82265979322</v>
      </c>
      <c r="R38" s="117"/>
      <c r="S38" s="117"/>
      <c r="T38" s="117"/>
      <c r="U38" s="117"/>
      <c r="V38" s="117"/>
      <c r="W38" s="117"/>
      <c r="X38" s="117"/>
      <c r="Y38" s="117"/>
    </row>
    <row r="39" spans="1:25" ht="12" customHeight="1">
      <c r="A39" s="106" t="s">
        <v>136</v>
      </c>
      <c r="B39" s="106" t="str">
        <f t="shared" si="1"/>
        <v>539SG-U</v>
      </c>
      <c r="C39" s="106" t="str">
        <f t="shared" si="5"/>
        <v>539SNPPH</v>
      </c>
      <c r="D39" s="118" t="s">
        <v>21</v>
      </c>
      <c r="E39" s="106"/>
      <c r="F39" s="106" t="s">
        <v>135</v>
      </c>
      <c r="G39" s="108">
        <v>3</v>
      </c>
      <c r="H39" s="112">
        <f t="shared" si="2"/>
        <v>19074.094906279657</v>
      </c>
      <c r="I39" s="99" t="str">
        <f t="shared" si="0"/>
        <v>SG-U</v>
      </c>
      <c r="J39" s="163">
        <f>VLOOKUP(N39,Factors!$B$8:$N$94,7,FALSE)</f>
        <v>0.42628317160037638</v>
      </c>
      <c r="K39" s="112">
        <f t="shared" si="3"/>
        <v>8130.9656720554758</v>
      </c>
      <c r="L39" s="100"/>
      <c r="M39" s="110" t="s">
        <v>126</v>
      </c>
      <c r="N39" s="110" t="s">
        <v>126</v>
      </c>
      <c r="O39" s="110" t="s">
        <v>23</v>
      </c>
      <c r="P39" s="116">
        <f t="shared" si="4"/>
        <v>19074.094906279657</v>
      </c>
      <c r="Q39" s="117">
        <f>VLOOKUP(B39,'Test Period - June 2015'!$F$11:$U$411,16,FALSE)</f>
        <v>19074.094906279657</v>
      </c>
      <c r="R39" s="117"/>
      <c r="S39" s="117"/>
      <c r="T39" s="117"/>
      <c r="U39" s="117"/>
      <c r="V39" s="117"/>
      <c r="W39" s="117"/>
      <c r="X39" s="117"/>
      <c r="Y39" s="117"/>
    </row>
    <row r="40" spans="1:25" ht="12" customHeight="1">
      <c r="A40" s="106" t="s">
        <v>137</v>
      </c>
      <c r="B40" s="106" t="str">
        <f t="shared" si="1"/>
        <v>540SG-P</v>
      </c>
      <c r="C40" s="106" t="str">
        <f t="shared" si="5"/>
        <v>540SNPPH</v>
      </c>
      <c r="D40" s="118" t="s">
        <v>21</v>
      </c>
      <c r="E40" s="106"/>
      <c r="F40" s="106" t="s">
        <v>138</v>
      </c>
      <c r="G40" s="108">
        <v>3</v>
      </c>
      <c r="H40" s="112">
        <f t="shared" si="2"/>
        <v>11717.433319225882</v>
      </c>
      <c r="I40" s="99" t="str">
        <f t="shared" si="0"/>
        <v>SG-P</v>
      </c>
      <c r="J40" s="163">
        <f>VLOOKUP(N40,Factors!$B$8:$N$94,7,FALSE)</f>
        <v>0.42628317160037638</v>
      </c>
      <c r="K40" s="112">
        <f t="shared" si="3"/>
        <v>4994.9446383355344</v>
      </c>
      <c r="L40" s="100"/>
      <c r="M40" s="110" t="s">
        <v>126</v>
      </c>
      <c r="N40" s="110" t="s">
        <v>126</v>
      </c>
      <c r="O40" s="110" t="s">
        <v>22</v>
      </c>
      <c r="P40" s="116">
        <f t="shared" si="4"/>
        <v>11717.433319225882</v>
      </c>
      <c r="Q40" s="117">
        <f>VLOOKUP(B40,'Test Period - June 2015'!$F$11:$U$411,16,FALSE)</f>
        <v>11717.433319225882</v>
      </c>
      <c r="R40" s="117"/>
      <c r="S40" s="117"/>
      <c r="T40" s="117"/>
      <c r="U40" s="117"/>
      <c r="V40" s="117"/>
      <c r="W40" s="117"/>
      <c r="X40" s="117"/>
      <c r="Y40" s="117"/>
    </row>
    <row r="41" spans="1:25" ht="12" customHeight="1">
      <c r="A41" s="106" t="s">
        <v>139</v>
      </c>
      <c r="B41" s="106" t="str">
        <f>+F41&amp;I41</f>
        <v>540SG-U</v>
      </c>
      <c r="C41" s="106" t="str">
        <f t="shared" si="5"/>
        <v>540SNPPH</v>
      </c>
      <c r="D41" s="118" t="s">
        <v>21</v>
      </c>
      <c r="E41" s="106"/>
      <c r="F41" s="106" t="s">
        <v>138</v>
      </c>
      <c r="G41" s="108">
        <v>3</v>
      </c>
      <c r="H41" s="112">
        <f t="shared" si="2"/>
        <v>154.49635891455384</v>
      </c>
      <c r="I41" s="99" t="str">
        <f t="shared" ref="I41:I72" si="6">+O41</f>
        <v>SG-U</v>
      </c>
      <c r="J41" s="163">
        <f>VLOOKUP(N41,Factors!$B$8:$N$94,7,FALSE)</f>
        <v>0.42628317160037638</v>
      </c>
      <c r="K41" s="112">
        <f t="shared" si="3"/>
        <v>65.859197878806086</v>
      </c>
      <c r="L41" s="100"/>
      <c r="M41" s="110" t="s">
        <v>126</v>
      </c>
      <c r="N41" s="110" t="s">
        <v>126</v>
      </c>
      <c r="O41" s="110" t="s">
        <v>23</v>
      </c>
      <c r="P41" s="116">
        <f>+Q41+R41+S41+T41+V41+W41+X41+Y41</f>
        <v>154.49635891455384</v>
      </c>
      <c r="Q41" s="117">
        <f>VLOOKUP(B41,'Test Period - June 2015'!$F$11:$U$411,16,FALSE)</f>
        <v>154.49635891455384</v>
      </c>
      <c r="R41" s="117"/>
      <c r="S41" s="117"/>
      <c r="T41" s="117"/>
      <c r="U41" s="117"/>
      <c r="V41" s="117"/>
      <c r="W41" s="117"/>
      <c r="X41" s="117"/>
      <c r="Y41" s="117"/>
    </row>
    <row r="42" spans="1:25" ht="12" customHeight="1">
      <c r="A42" s="106" t="s">
        <v>140</v>
      </c>
      <c r="B42" s="106" t="str">
        <f>+F42&amp;I42</f>
        <v>541SG-P</v>
      </c>
      <c r="C42" s="106" t="str">
        <f t="shared" si="5"/>
        <v>541SNPPH</v>
      </c>
      <c r="D42" s="118" t="s">
        <v>25</v>
      </c>
      <c r="E42" s="106"/>
      <c r="F42" s="106" t="s">
        <v>141</v>
      </c>
      <c r="G42" s="108">
        <v>3</v>
      </c>
      <c r="H42" s="112">
        <f t="shared" si="2"/>
        <v>12.54225201072383</v>
      </c>
      <c r="I42" s="99" t="str">
        <f t="shared" si="6"/>
        <v>SG-P</v>
      </c>
      <c r="J42" s="163">
        <f>VLOOKUP(N42,Factors!$B$8:$N$94,7,FALSE)</f>
        <v>0.42628317160037638</v>
      </c>
      <c r="K42" s="112">
        <f t="shared" si="3"/>
        <v>5.3465509661425523</v>
      </c>
      <c r="L42" s="100"/>
      <c r="M42" s="110" t="s">
        <v>126</v>
      </c>
      <c r="N42" s="110" t="s">
        <v>126</v>
      </c>
      <c r="O42" s="110" t="s">
        <v>22</v>
      </c>
      <c r="P42" s="116">
        <f>+Q42+R42+S42+T42+V42+W42+X42+Y42</f>
        <v>12.54225201072383</v>
      </c>
      <c r="Q42" s="117">
        <f>VLOOKUP(B42,'Test Period - June 2015'!$F$11:$U$411,16,FALSE)</f>
        <v>12.54225201072383</v>
      </c>
      <c r="R42" s="117"/>
      <c r="S42" s="117"/>
      <c r="T42" s="117"/>
      <c r="U42" s="117"/>
      <c r="V42" s="117"/>
      <c r="W42" s="117"/>
      <c r="X42" s="117"/>
      <c r="Y42" s="117"/>
    </row>
    <row r="43" spans="1:25" ht="12" customHeight="1">
      <c r="A43" s="106" t="s">
        <v>142</v>
      </c>
      <c r="B43" s="106" t="str">
        <f>+F43&amp;I43</f>
        <v>541SG-U</v>
      </c>
      <c r="C43" s="106" t="str">
        <f t="shared" si="5"/>
        <v>541SNPPH</v>
      </c>
      <c r="D43" s="118" t="s">
        <v>25</v>
      </c>
      <c r="E43" s="106"/>
      <c r="F43" s="106" t="s">
        <v>141</v>
      </c>
      <c r="G43" s="108">
        <v>3</v>
      </c>
      <c r="H43" s="112">
        <f t="shared" si="2"/>
        <v>0</v>
      </c>
      <c r="I43" s="99" t="str">
        <f t="shared" si="6"/>
        <v>SG-U</v>
      </c>
      <c r="J43" s="163">
        <f>VLOOKUP(N43,Factors!$B$8:$N$94,7,FALSE)</f>
        <v>0.42628317160037638</v>
      </c>
      <c r="K43" s="112">
        <f t="shared" si="3"/>
        <v>0</v>
      </c>
      <c r="L43" s="100"/>
      <c r="M43" s="110" t="s">
        <v>126</v>
      </c>
      <c r="N43" s="110" t="s">
        <v>126</v>
      </c>
      <c r="O43" s="110" t="s">
        <v>23</v>
      </c>
      <c r="P43" s="116">
        <f>+Q43+R43+S43+T43+V43+W43+X43+Y43</f>
        <v>0</v>
      </c>
      <c r="Q43" s="117">
        <f>VLOOKUP(B43,'Test Period - June 2015'!$F$11:$U$411,16,FALSE)</f>
        <v>0</v>
      </c>
      <c r="R43" s="117"/>
      <c r="S43" s="117"/>
      <c r="T43" s="117"/>
      <c r="U43" s="117"/>
      <c r="V43" s="117"/>
      <c r="W43" s="117"/>
      <c r="X43" s="117"/>
      <c r="Y43" s="117"/>
    </row>
    <row r="44" spans="1:25" ht="12" customHeight="1">
      <c r="A44" s="106" t="s">
        <v>143</v>
      </c>
      <c r="B44" s="106" t="str">
        <f t="shared" si="1"/>
        <v>542SG-P</v>
      </c>
      <c r="C44" s="106" t="str">
        <f t="shared" si="5"/>
        <v>542SNPPH</v>
      </c>
      <c r="D44" s="118" t="s">
        <v>25</v>
      </c>
      <c r="E44" s="106"/>
      <c r="F44" s="106" t="s">
        <v>144</v>
      </c>
      <c r="G44" s="108">
        <v>3</v>
      </c>
      <c r="H44" s="112">
        <f t="shared" si="2"/>
        <v>5369.3278405299061</v>
      </c>
      <c r="I44" s="99" t="str">
        <f t="shared" si="6"/>
        <v>SG-P</v>
      </c>
      <c r="J44" s="163">
        <f>VLOOKUP(N44,Factors!$B$8:$N$94,7,FALSE)</f>
        <v>0.42628317160037638</v>
      </c>
      <c r="K44" s="112">
        <f t="shared" si="3"/>
        <v>2288.8541012232881</v>
      </c>
      <c r="L44" s="100"/>
      <c r="M44" s="110" t="s">
        <v>126</v>
      </c>
      <c r="N44" s="110" t="s">
        <v>126</v>
      </c>
      <c r="O44" s="110" t="s">
        <v>22</v>
      </c>
      <c r="P44" s="116">
        <f t="shared" si="4"/>
        <v>5369.3278405299061</v>
      </c>
      <c r="Q44" s="117">
        <f>VLOOKUP(B44,'Test Period - June 2015'!$F$11:$U$411,16,FALSE)</f>
        <v>5369.3278405299061</v>
      </c>
      <c r="R44" s="117"/>
      <c r="S44" s="117"/>
      <c r="T44" s="117"/>
      <c r="U44" s="117"/>
      <c r="V44" s="117"/>
      <c r="W44" s="117"/>
      <c r="X44" s="117"/>
      <c r="Y44" s="117"/>
    </row>
    <row r="45" spans="1:25" ht="12" customHeight="1">
      <c r="A45" s="106" t="s">
        <v>145</v>
      </c>
      <c r="B45" s="106" t="str">
        <f t="shared" si="1"/>
        <v>542SG-U</v>
      </c>
      <c r="C45" s="106" t="str">
        <f t="shared" si="5"/>
        <v>542SNPPH</v>
      </c>
      <c r="D45" s="118" t="s">
        <v>25</v>
      </c>
      <c r="E45" s="106"/>
      <c r="F45" s="106" t="s">
        <v>144</v>
      </c>
      <c r="G45" s="108">
        <v>3</v>
      </c>
      <c r="H45" s="112">
        <f t="shared" si="2"/>
        <v>834.8073916452521</v>
      </c>
      <c r="I45" s="99" t="str">
        <f t="shared" si="6"/>
        <v>SG-U</v>
      </c>
      <c r="J45" s="163">
        <f>VLOOKUP(N45,Factors!$B$8:$N$94,7,FALSE)</f>
        <v>0.42628317160037638</v>
      </c>
      <c r="K45" s="112">
        <f t="shared" si="3"/>
        <v>355.86434258597563</v>
      </c>
      <c r="L45" s="100"/>
      <c r="M45" s="110" t="s">
        <v>126</v>
      </c>
      <c r="N45" s="110" t="s">
        <v>126</v>
      </c>
      <c r="O45" s="110" t="s">
        <v>23</v>
      </c>
      <c r="P45" s="116">
        <f t="shared" si="4"/>
        <v>834.8073916452521</v>
      </c>
      <c r="Q45" s="117">
        <f>VLOOKUP(B45,'Test Period - June 2015'!$F$11:$U$411,16,FALSE)</f>
        <v>834.8073916452521</v>
      </c>
      <c r="R45" s="117"/>
      <c r="S45" s="117"/>
      <c r="T45" s="117"/>
      <c r="U45" s="117"/>
      <c r="V45" s="117"/>
      <c r="W45" s="117"/>
      <c r="X45" s="117"/>
      <c r="Y45" s="117"/>
    </row>
    <row r="46" spans="1:25" ht="12" customHeight="1">
      <c r="A46" s="106" t="s">
        <v>146</v>
      </c>
      <c r="B46" s="106" t="str">
        <f t="shared" si="1"/>
        <v>543SG-P</v>
      </c>
      <c r="C46" s="106" t="str">
        <f t="shared" si="5"/>
        <v>543SNPPH</v>
      </c>
      <c r="D46" s="118" t="s">
        <v>25</v>
      </c>
      <c r="E46" s="106"/>
      <c r="F46" s="106" t="s">
        <v>147</v>
      </c>
      <c r="G46" s="108">
        <v>3</v>
      </c>
      <c r="H46" s="112">
        <f t="shared" si="2"/>
        <v>38084.236176755585</v>
      </c>
      <c r="I46" s="99" t="str">
        <f t="shared" si="6"/>
        <v>SG-P</v>
      </c>
      <c r="J46" s="163">
        <f>VLOOKUP(N46,Factors!$B$8:$N$94,7,FALSE)</f>
        <v>0.42628317160037638</v>
      </c>
      <c r="K46" s="112">
        <f t="shared" si="3"/>
        <v>16234.668985405164</v>
      </c>
      <c r="L46" s="100"/>
      <c r="M46" s="110" t="s">
        <v>126</v>
      </c>
      <c r="N46" s="110" t="s">
        <v>126</v>
      </c>
      <c r="O46" s="110" t="s">
        <v>22</v>
      </c>
      <c r="P46" s="116">
        <f t="shared" si="4"/>
        <v>38084.236176755585</v>
      </c>
      <c r="Q46" s="117">
        <f>VLOOKUP(B46,'Test Period - June 2015'!$F$11:$U$411,16,FALSE)</f>
        <v>38084.236176755585</v>
      </c>
      <c r="R46" s="117"/>
      <c r="S46" s="117"/>
      <c r="T46" s="117"/>
      <c r="U46" s="117"/>
      <c r="V46" s="117"/>
      <c r="W46" s="117"/>
      <c r="X46" s="117"/>
      <c r="Y46" s="117"/>
    </row>
    <row r="47" spans="1:25" ht="12" customHeight="1">
      <c r="A47" s="106" t="s">
        <v>148</v>
      </c>
      <c r="B47" s="106" t="str">
        <f t="shared" si="1"/>
        <v>543SG-U</v>
      </c>
      <c r="C47" s="106" t="str">
        <f t="shared" si="5"/>
        <v>543SNPPH</v>
      </c>
      <c r="D47" s="118" t="s">
        <v>25</v>
      </c>
      <c r="E47" s="106"/>
      <c r="F47" s="106" t="s">
        <v>147</v>
      </c>
      <c r="G47" s="108">
        <v>3</v>
      </c>
      <c r="H47" s="112">
        <f t="shared" si="2"/>
        <v>5691.0299542214962</v>
      </c>
      <c r="I47" s="99" t="str">
        <f t="shared" si="6"/>
        <v>SG-U</v>
      </c>
      <c r="J47" s="163">
        <f>VLOOKUP(N47,Factors!$B$8:$N$94,7,FALSE)</f>
        <v>0.42628317160037638</v>
      </c>
      <c r="K47" s="112">
        <f t="shared" si="3"/>
        <v>2425.9902985582839</v>
      </c>
      <c r="L47" s="100"/>
      <c r="M47" s="110" t="s">
        <v>126</v>
      </c>
      <c r="N47" s="110" t="s">
        <v>126</v>
      </c>
      <c r="O47" s="110" t="s">
        <v>23</v>
      </c>
      <c r="P47" s="116">
        <f t="shared" si="4"/>
        <v>5691.0299542214962</v>
      </c>
      <c r="Q47" s="117">
        <f>VLOOKUP(B47,'Test Period - June 2015'!$F$11:$U$411,16,FALSE)</f>
        <v>5691.0299542214962</v>
      </c>
      <c r="R47" s="117"/>
      <c r="S47" s="117"/>
      <c r="T47" s="117"/>
      <c r="U47" s="117"/>
      <c r="V47" s="117"/>
      <c r="W47" s="117"/>
      <c r="X47" s="117"/>
      <c r="Y47" s="117"/>
    </row>
    <row r="48" spans="1:25" ht="12" customHeight="1">
      <c r="A48" s="106" t="s">
        <v>149</v>
      </c>
      <c r="B48" s="106" t="str">
        <f t="shared" si="1"/>
        <v>544SG-P</v>
      </c>
      <c r="C48" s="106" t="str">
        <f t="shared" si="5"/>
        <v>544SNPPH</v>
      </c>
      <c r="D48" s="118" t="s">
        <v>25</v>
      </c>
      <c r="E48" s="106"/>
      <c r="F48" s="106" t="s">
        <v>150</v>
      </c>
      <c r="G48" s="108">
        <v>3</v>
      </c>
      <c r="H48" s="112">
        <f t="shared" si="2"/>
        <v>14867.327496992946</v>
      </c>
      <c r="I48" s="99" t="str">
        <f t="shared" si="6"/>
        <v>SG-P</v>
      </c>
      <c r="J48" s="163">
        <f>VLOOKUP(N48,Factors!$B$8:$N$94,7,FALSE)</f>
        <v>0.42628317160037638</v>
      </c>
      <c r="K48" s="112">
        <f t="shared" si="3"/>
        <v>6337.6915186396382</v>
      </c>
      <c r="L48" s="100"/>
      <c r="M48" s="110" t="s">
        <v>126</v>
      </c>
      <c r="N48" s="110" t="s">
        <v>126</v>
      </c>
      <c r="O48" s="110" t="s">
        <v>22</v>
      </c>
      <c r="P48" s="116">
        <f t="shared" si="4"/>
        <v>14867.327496992946</v>
      </c>
      <c r="Q48" s="117">
        <f>VLOOKUP(B48,'Test Period - June 2015'!$F$11:$U$411,16,FALSE)</f>
        <v>14867.327496992946</v>
      </c>
      <c r="R48" s="117"/>
      <c r="S48" s="117"/>
      <c r="T48" s="117"/>
      <c r="U48" s="117"/>
      <c r="V48" s="117"/>
      <c r="W48" s="117"/>
      <c r="X48" s="117"/>
      <c r="Y48" s="117"/>
    </row>
    <row r="49" spans="1:25" ht="12" customHeight="1">
      <c r="A49" s="106" t="s">
        <v>151</v>
      </c>
      <c r="B49" s="106" t="str">
        <f t="shared" si="1"/>
        <v>544SG-U</v>
      </c>
      <c r="C49" s="106" t="str">
        <f t="shared" si="5"/>
        <v>544SNPPH</v>
      </c>
      <c r="D49" s="118" t="s">
        <v>25</v>
      </c>
      <c r="E49" s="106"/>
      <c r="F49" s="106" t="s">
        <v>150</v>
      </c>
      <c r="G49" s="108">
        <v>3</v>
      </c>
      <c r="H49" s="112">
        <f t="shared" si="2"/>
        <v>4803.079994517625</v>
      </c>
      <c r="I49" s="99" t="str">
        <f t="shared" si="6"/>
        <v>SG-U</v>
      </c>
      <c r="J49" s="163">
        <f>VLOOKUP(N49,Factors!$B$8:$N$94,7,FALSE)</f>
        <v>0.42628317160037638</v>
      </c>
      <c r="K49" s="112">
        <f t="shared" si="3"/>
        <v>2047.4721735132916</v>
      </c>
      <c r="L49" s="100"/>
      <c r="M49" s="110" t="s">
        <v>126</v>
      </c>
      <c r="N49" s="110" t="s">
        <v>126</v>
      </c>
      <c r="O49" s="110" t="s">
        <v>23</v>
      </c>
      <c r="P49" s="116">
        <f t="shared" si="4"/>
        <v>4803.079994517625</v>
      </c>
      <c r="Q49" s="117">
        <f>VLOOKUP(B49,'Test Period - June 2015'!$F$11:$U$411,16,FALSE)</f>
        <v>4803.079994517625</v>
      </c>
      <c r="R49" s="117"/>
      <c r="S49" s="117"/>
      <c r="T49" s="117"/>
      <c r="U49" s="117"/>
      <c r="V49" s="117"/>
      <c r="W49" s="117"/>
      <c r="X49" s="117"/>
      <c r="Y49" s="117"/>
    </row>
    <row r="50" spans="1:25" ht="12" customHeight="1">
      <c r="A50" s="106" t="s">
        <v>152</v>
      </c>
      <c r="B50" s="106" t="str">
        <f t="shared" si="1"/>
        <v>545SG-P</v>
      </c>
      <c r="C50" s="106" t="str">
        <f t="shared" si="5"/>
        <v>545SNPPH</v>
      </c>
      <c r="D50" s="118" t="s">
        <v>25</v>
      </c>
      <c r="E50" s="106"/>
      <c r="F50" s="106" t="s">
        <v>153</v>
      </c>
      <c r="G50" s="108">
        <v>3</v>
      </c>
      <c r="H50" s="112">
        <f t="shared" si="2"/>
        <v>53414.467035033013</v>
      </c>
      <c r="I50" s="99" t="str">
        <f t="shared" si="6"/>
        <v>SG-P</v>
      </c>
      <c r="J50" s="163">
        <f>VLOOKUP(N50,Factors!$B$8:$N$94,7,FALSE)</f>
        <v>0.42628317160037638</v>
      </c>
      <c r="K50" s="112">
        <f t="shared" si="3"/>
        <v>22769.688417037625</v>
      </c>
      <c r="L50" s="100"/>
      <c r="M50" s="110" t="s">
        <v>126</v>
      </c>
      <c r="N50" s="110" t="s">
        <v>126</v>
      </c>
      <c r="O50" s="110" t="s">
        <v>22</v>
      </c>
      <c r="P50" s="116">
        <f t="shared" si="4"/>
        <v>53414.467035033013</v>
      </c>
      <c r="Q50" s="117">
        <f>VLOOKUP(B50,'Test Period - June 2015'!$F$11:$U$411,16,FALSE)</f>
        <v>53414.467035033013</v>
      </c>
      <c r="R50" s="117"/>
      <c r="S50" s="117"/>
      <c r="T50" s="117"/>
      <c r="U50" s="117"/>
      <c r="V50" s="117"/>
      <c r="W50" s="117"/>
      <c r="X50" s="117"/>
      <c r="Y50" s="117"/>
    </row>
    <row r="51" spans="1:25" ht="12" customHeight="1">
      <c r="A51" s="106" t="s">
        <v>154</v>
      </c>
      <c r="B51" s="106" t="str">
        <f t="shared" si="1"/>
        <v>545SG-U</v>
      </c>
      <c r="C51" s="106" t="str">
        <f t="shared" si="5"/>
        <v>545SNPPH</v>
      </c>
      <c r="D51" s="118" t="s">
        <v>25</v>
      </c>
      <c r="E51" s="106"/>
      <c r="F51" s="106" t="s">
        <v>153</v>
      </c>
      <c r="G51" s="108">
        <v>3</v>
      </c>
      <c r="H51" s="112">
        <f t="shared" si="2"/>
        <v>12262.034860758262</v>
      </c>
      <c r="I51" s="99" t="str">
        <f t="shared" si="6"/>
        <v>SG-U</v>
      </c>
      <c r="J51" s="163">
        <f>VLOOKUP(N51,Factors!$B$8:$N$94,7,FALSE)</f>
        <v>0.42628317160037638</v>
      </c>
      <c r="K51" s="112">
        <f t="shared" si="3"/>
        <v>5227.0991107184118</v>
      </c>
      <c r="L51" s="100"/>
      <c r="M51" s="110" t="s">
        <v>126</v>
      </c>
      <c r="N51" s="110" t="s">
        <v>126</v>
      </c>
      <c r="O51" s="110" t="s">
        <v>23</v>
      </c>
      <c r="P51" s="116">
        <f t="shared" si="4"/>
        <v>12262.034860758262</v>
      </c>
      <c r="Q51" s="117">
        <f>VLOOKUP(B51,'Test Period - June 2015'!$F$11:$U$411,16,FALSE)</f>
        <v>12262.034860758262</v>
      </c>
      <c r="R51" s="117"/>
      <c r="S51" s="117"/>
      <c r="T51" s="117"/>
      <c r="U51" s="117"/>
      <c r="V51" s="117"/>
      <c r="W51" s="117"/>
      <c r="X51" s="117"/>
      <c r="Y51" s="117"/>
    </row>
    <row r="52" spans="1:25" ht="12" customHeight="1">
      <c r="A52" s="106" t="s">
        <v>155</v>
      </c>
      <c r="B52" s="106" t="str">
        <f t="shared" si="1"/>
        <v>546SG</v>
      </c>
      <c r="C52" s="106" t="str">
        <f t="shared" si="5"/>
        <v>546SNPPO</v>
      </c>
      <c r="D52" s="118" t="s">
        <v>34</v>
      </c>
      <c r="E52" s="106"/>
      <c r="F52" s="106" t="s">
        <v>156</v>
      </c>
      <c r="G52" s="108">
        <v>3</v>
      </c>
      <c r="H52" s="112">
        <f t="shared" si="2"/>
        <v>22831.402231075732</v>
      </c>
      <c r="I52" s="99" t="str">
        <f t="shared" si="6"/>
        <v>SG</v>
      </c>
      <c r="J52" s="163">
        <f>VLOOKUP(N52,Factors!$B$8:$N$94,7,FALSE)</f>
        <v>0.42628317160037615</v>
      </c>
      <c r="K52" s="112">
        <f t="shared" si="3"/>
        <v>9732.6425551468674</v>
      </c>
      <c r="L52" s="100"/>
      <c r="M52" s="110" t="s">
        <v>157</v>
      </c>
      <c r="N52" s="110" t="s">
        <v>157</v>
      </c>
      <c r="O52" s="110" t="s">
        <v>15</v>
      </c>
      <c r="P52" s="116">
        <f t="shared" si="4"/>
        <v>22831.402231075732</v>
      </c>
      <c r="Q52" s="117">
        <f>VLOOKUP(B52,'Test Period - June 2015'!$F$11:$U$411,16,FALSE)</f>
        <v>22831.402231075732</v>
      </c>
      <c r="R52" s="117"/>
      <c r="S52" s="117"/>
      <c r="T52" s="117"/>
      <c r="U52" s="117"/>
      <c r="V52" s="117"/>
      <c r="W52" s="117"/>
      <c r="X52" s="117"/>
      <c r="Y52" s="117"/>
    </row>
    <row r="53" spans="1:25" ht="12" customHeight="1">
      <c r="A53" s="106" t="s">
        <v>158</v>
      </c>
      <c r="B53" s="106" t="str">
        <f t="shared" si="1"/>
        <v>547SE</v>
      </c>
      <c r="C53" s="106" t="str">
        <f t="shared" si="5"/>
        <v>547SE</v>
      </c>
      <c r="D53" s="118" t="s">
        <v>34</v>
      </c>
      <c r="E53" s="106"/>
      <c r="F53" s="106" t="s">
        <v>159</v>
      </c>
      <c r="G53" s="108">
        <v>3</v>
      </c>
      <c r="H53" s="112">
        <f t="shared" si="2"/>
        <v>0</v>
      </c>
      <c r="I53" s="99" t="str">
        <f t="shared" si="6"/>
        <v>SE</v>
      </c>
      <c r="J53" s="163">
        <f>VLOOKUP(N53,Factors!$B$8:$N$94,7,FALSE)</f>
        <v>0.41971722672390366</v>
      </c>
      <c r="K53" s="112">
        <f t="shared" si="3"/>
        <v>0</v>
      </c>
      <c r="L53" s="100"/>
      <c r="M53" s="110" t="s">
        <v>14</v>
      </c>
      <c r="N53" s="110" t="s">
        <v>14</v>
      </c>
      <c r="O53" s="110" t="s">
        <v>14</v>
      </c>
      <c r="P53" s="116">
        <f t="shared" si="4"/>
        <v>0</v>
      </c>
      <c r="Q53" s="117">
        <f>VLOOKUP(B53,'Test Period - June 2015'!$F$11:$U$411,16,FALSE)</f>
        <v>0</v>
      </c>
      <c r="R53" s="117"/>
      <c r="S53" s="117"/>
      <c r="T53" s="117"/>
      <c r="U53" s="117"/>
      <c r="V53" s="117"/>
      <c r="W53" s="117"/>
      <c r="X53" s="117"/>
      <c r="Y53" s="117"/>
    </row>
    <row r="54" spans="1:25" ht="12" customHeight="1">
      <c r="A54" s="106" t="s">
        <v>158</v>
      </c>
      <c r="B54" s="106" t="str">
        <f t="shared" si="1"/>
        <v>547SSECT</v>
      </c>
      <c r="C54" s="106" t="str">
        <f t="shared" si="5"/>
        <v>547SE</v>
      </c>
      <c r="D54" s="118" t="s">
        <v>34</v>
      </c>
      <c r="E54" s="106"/>
      <c r="F54" s="106" t="s">
        <v>159</v>
      </c>
      <c r="G54" s="108">
        <v>3</v>
      </c>
      <c r="H54" s="112">
        <f t="shared" si="2"/>
        <v>0</v>
      </c>
      <c r="I54" s="99" t="str">
        <f t="shared" si="6"/>
        <v>SSECT</v>
      </c>
      <c r="J54" s="163">
        <f>VLOOKUP(N54,Factors!$B$8:$N$94,7,FALSE)</f>
        <v>0.41971722672390366</v>
      </c>
      <c r="K54" s="112">
        <f t="shared" si="3"/>
        <v>0</v>
      </c>
      <c r="L54" s="100"/>
      <c r="M54" s="110" t="s">
        <v>14</v>
      </c>
      <c r="N54" s="110" t="s">
        <v>14</v>
      </c>
      <c r="O54" s="110" t="s">
        <v>38</v>
      </c>
      <c r="P54" s="116">
        <f t="shared" si="4"/>
        <v>0</v>
      </c>
      <c r="Q54" s="117">
        <f>VLOOKUP(B54,'Test Period - June 2015'!$F$11:$U$411,16,FALSE)</f>
        <v>0</v>
      </c>
      <c r="R54" s="117"/>
      <c r="S54" s="117"/>
      <c r="T54" s="117"/>
      <c r="U54" s="117"/>
      <c r="V54" s="117"/>
      <c r="W54" s="117"/>
      <c r="X54" s="117"/>
      <c r="Y54" s="117"/>
    </row>
    <row r="55" spans="1:25" ht="12" customHeight="1">
      <c r="A55" s="106" t="s">
        <v>160</v>
      </c>
      <c r="B55" s="106" t="str">
        <f t="shared" si="1"/>
        <v>548SG</v>
      </c>
      <c r="C55" s="106" t="str">
        <f t="shared" si="5"/>
        <v>548SNPPO</v>
      </c>
      <c r="D55" s="118" t="s">
        <v>34</v>
      </c>
      <c r="E55" s="106"/>
      <c r="F55" s="106" t="s">
        <v>161</v>
      </c>
      <c r="G55" s="108">
        <v>3</v>
      </c>
      <c r="H55" s="112">
        <f t="shared" si="2"/>
        <v>528471.51286800951</v>
      </c>
      <c r="I55" s="99" t="str">
        <f t="shared" si="6"/>
        <v>SG</v>
      </c>
      <c r="J55" s="163">
        <f>VLOOKUP(N55,Factors!$B$8:$N$94,7,FALSE)</f>
        <v>0.42628317160037615</v>
      </c>
      <c r="K55" s="112">
        <f t="shared" si="3"/>
        <v>225278.5126058241</v>
      </c>
      <c r="L55" s="100"/>
      <c r="M55" s="110" t="s">
        <v>157</v>
      </c>
      <c r="N55" s="110" t="s">
        <v>157</v>
      </c>
      <c r="O55" s="110" t="s">
        <v>15</v>
      </c>
      <c r="P55" s="116">
        <f t="shared" si="4"/>
        <v>528471.51286800951</v>
      </c>
      <c r="Q55" s="117">
        <f>VLOOKUP(B55,'Test Period - June 2015'!$F$11:$U$411,16,FALSE)</f>
        <v>528471.51286800951</v>
      </c>
      <c r="R55" s="117"/>
      <c r="S55" s="117"/>
      <c r="T55" s="117"/>
      <c r="U55" s="117"/>
      <c r="V55" s="117"/>
      <c r="W55" s="117"/>
      <c r="X55" s="117"/>
      <c r="Y55" s="117"/>
    </row>
    <row r="56" spans="1:25" ht="12" customHeight="1">
      <c r="A56" s="106" t="s">
        <v>160</v>
      </c>
      <c r="B56" s="106" t="str">
        <f t="shared" si="1"/>
        <v>548SSGCT</v>
      </c>
      <c r="C56" s="106" t="str">
        <f t="shared" si="5"/>
        <v>548SNPPO</v>
      </c>
      <c r="D56" s="118" t="s">
        <v>34</v>
      </c>
      <c r="E56" s="106"/>
      <c r="F56" s="106" t="s">
        <v>161</v>
      </c>
      <c r="G56" s="108">
        <v>3</v>
      </c>
      <c r="H56" s="112">
        <f t="shared" si="2"/>
        <v>26114.289892736786</v>
      </c>
      <c r="I56" s="99" t="str">
        <f t="shared" si="6"/>
        <v>SSGCT</v>
      </c>
      <c r="J56" s="163">
        <f>VLOOKUP(N56,Factors!$B$8:$N$94,7,FALSE)</f>
        <v>0.42628317160037615</v>
      </c>
      <c r="K56" s="112">
        <f t="shared" si="3"/>
        <v>11132.082319567484</v>
      </c>
      <c r="L56" s="100"/>
      <c r="M56" s="110" t="s">
        <v>157</v>
      </c>
      <c r="N56" s="110" t="s">
        <v>157</v>
      </c>
      <c r="O56" s="110" t="s">
        <v>39</v>
      </c>
      <c r="P56" s="116">
        <f t="shared" si="4"/>
        <v>26114.289892736786</v>
      </c>
      <c r="Q56" s="117">
        <f>VLOOKUP(B56,'Test Period - June 2015'!$F$11:$U$411,16,FALSE)</f>
        <v>26114.289892736786</v>
      </c>
      <c r="R56" s="117"/>
      <c r="S56" s="117"/>
      <c r="T56" s="117"/>
      <c r="U56" s="117"/>
      <c r="V56" s="117"/>
      <c r="W56" s="117"/>
      <c r="X56" s="117"/>
      <c r="Y56" s="117"/>
    </row>
    <row r="57" spans="1:25" ht="12" customHeight="1">
      <c r="A57" s="106" t="s">
        <v>162</v>
      </c>
      <c r="B57" s="106" t="str">
        <f t="shared" si="1"/>
        <v>549UT</v>
      </c>
      <c r="C57" s="106" t="str">
        <f t="shared" si="5"/>
        <v>549Situs</v>
      </c>
      <c r="D57" s="118" t="s">
        <v>34</v>
      </c>
      <c r="E57" s="106"/>
      <c r="F57" s="106" t="s">
        <v>163</v>
      </c>
      <c r="G57" s="108">
        <v>3</v>
      </c>
      <c r="H57" s="112">
        <f t="shared" si="2"/>
        <v>4623.9702274308947</v>
      </c>
      <c r="I57" s="99" t="str">
        <f>IF(J57="situs","UT")</f>
        <v>UT</v>
      </c>
      <c r="J57" s="163" t="str">
        <f>+O57</f>
        <v>Situs</v>
      </c>
      <c r="K57" s="112">
        <f>W57</f>
        <v>0</v>
      </c>
      <c r="L57" s="100"/>
      <c r="M57" s="110" t="s">
        <v>164</v>
      </c>
      <c r="N57" s="110" t="s">
        <v>164</v>
      </c>
      <c r="O57" s="110" t="s">
        <v>164</v>
      </c>
      <c r="P57" s="116">
        <f t="shared" si="4"/>
        <v>4623.9702274308947</v>
      </c>
      <c r="Q57" s="117">
        <v>0</v>
      </c>
      <c r="R57" s="117">
        <f>IFERROR(VLOOKUP($F57&amp;R$7,'Test Period - June 2015'!$F$11:$U$412,16,FALSE),0)</f>
        <v>0</v>
      </c>
      <c r="S57" s="117">
        <f>IFERROR(VLOOKUP($F57&amp;S$7,'Test Period - June 2015'!$F$11:$U$412,16,FALSE),0)</f>
        <v>4623.9702274308947</v>
      </c>
      <c r="T57" s="117">
        <f>IFERROR(VLOOKUP($F57&amp;T$7,'Test Period - June 2015'!$F$11:$U$412,16,FALSE),0)</f>
        <v>0</v>
      </c>
      <c r="U57" s="117">
        <f>+V57+Y57</f>
        <v>0</v>
      </c>
      <c r="V57" s="117">
        <f>IFERROR(VLOOKUP($F57&amp;V$7,'Test Period - June 2015'!$F$11:$U$412,16,FALSE),0)</f>
        <v>0</v>
      </c>
      <c r="W57" s="117">
        <f>IFERROR(VLOOKUP($F57&amp;W$7,'Test Period - June 2015'!$F$11:$U$412,16,FALSE),0)</f>
        <v>0</v>
      </c>
      <c r="X57" s="117">
        <f>IFERROR(VLOOKUP($F57&amp;X$7,'Test Period - June 2015'!$F$11:$U$412,16,FALSE),0)</f>
        <v>0</v>
      </c>
      <c r="Y57" s="117">
        <f>IFERROR(VLOOKUP($F57&amp;Y$7,'Test Period - June 2015'!$F$11:$U$412,16,FALSE),0)</f>
        <v>0</v>
      </c>
    </row>
    <row r="58" spans="1:25" ht="12" customHeight="1">
      <c r="A58" s="106" t="s">
        <v>165</v>
      </c>
      <c r="B58" s="106" t="str">
        <f t="shared" si="1"/>
        <v>549SG</v>
      </c>
      <c r="C58" s="106" t="str">
        <f t="shared" si="5"/>
        <v>549SNPPO</v>
      </c>
      <c r="D58" s="118" t="s">
        <v>34</v>
      </c>
      <c r="E58" s="106"/>
      <c r="F58" s="106" t="s">
        <v>163</v>
      </c>
      <c r="G58" s="108">
        <v>3</v>
      </c>
      <c r="H58" s="112">
        <f t="shared" si="2"/>
        <v>48327.531374721933</v>
      </c>
      <c r="I58" s="99" t="str">
        <f t="shared" si="6"/>
        <v>SG</v>
      </c>
      <c r="J58" s="163">
        <f>VLOOKUP(N58,Factors!$B$8:$N$94,7,FALSE)</f>
        <v>0.42628317160037615</v>
      </c>
      <c r="K58" s="112">
        <f t="shared" si="3"/>
        <v>20601.213350033151</v>
      </c>
      <c r="L58" s="100"/>
      <c r="M58" s="110" t="s">
        <v>157</v>
      </c>
      <c r="N58" s="110" t="s">
        <v>157</v>
      </c>
      <c r="O58" s="110" t="s">
        <v>15</v>
      </c>
      <c r="P58" s="116">
        <f t="shared" si="4"/>
        <v>48327.531374721933</v>
      </c>
      <c r="Q58" s="117">
        <f>VLOOKUP(B58,'Test Period - June 2015'!$F$11:$U$411,16,FALSE)</f>
        <v>48327.531374721933</v>
      </c>
      <c r="R58" s="117"/>
      <c r="S58" s="117"/>
      <c r="T58" s="117"/>
      <c r="U58" s="117"/>
      <c r="V58" s="117"/>
      <c r="W58" s="117"/>
      <c r="X58" s="117"/>
      <c r="Y58" s="117"/>
    </row>
    <row r="59" spans="1:25" ht="12" customHeight="1">
      <c r="A59" s="106" t="s">
        <v>166</v>
      </c>
      <c r="B59" s="106" t="str">
        <f t="shared" si="1"/>
        <v>549SG-W</v>
      </c>
      <c r="C59" s="106" t="str">
        <f t="shared" si="5"/>
        <v>549SNPPO-W</v>
      </c>
      <c r="D59" s="118" t="s">
        <v>34</v>
      </c>
      <c r="E59" s="106"/>
      <c r="F59" s="106" t="s">
        <v>163</v>
      </c>
      <c r="G59" s="108">
        <v>3</v>
      </c>
      <c r="H59" s="112">
        <f t="shared" si="2"/>
        <v>325716.02478700632</v>
      </c>
      <c r="I59" s="99" t="str">
        <f t="shared" si="6"/>
        <v>SG-W</v>
      </c>
      <c r="J59" s="163">
        <f>VLOOKUP(N59,Factors!$B$8:$N$94,7,FALSE)</f>
        <v>0.42628317160037615</v>
      </c>
      <c r="K59" s="112">
        <f t="shared" si="3"/>
        <v>138847.26008727177</v>
      </c>
      <c r="L59" s="100"/>
      <c r="M59" s="110" t="s">
        <v>167</v>
      </c>
      <c r="N59" s="110" t="s">
        <v>167</v>
      </c>
      <c r="O59" s="110" t="s">
        <v>36</v>
      </c>
      <c r="P59" s="116">
        <f t="shared" si="4"/>
        <v>325716.02478700632</v>
      </c>
      <c r="Q59" s="117">
        <f>VLOOKUP(B59,'Test Period - June 2015'!$F$11:$U$411,16,FALSE)</f>
        <v>325716.02478700632</v>
      </c>
      <c r="R59" s="117"/>
      <c r="S59" s="117"/>
      <c r="T59" s="117"/>
      <c r="U59" s="117"/>
      <c r="V59" s="117"/>
      <c r="W59" s="117"/>
      <c r="X59" s="117"/>
      <c r="Y59" s="117"/>
    </row>
    <row r="60" spans="1:25" ht="12" customHeight="1">
      <c r="A60" s="106" t="s">
        <v>168</v>
      </c>
      <c r="B60" s="106" t="str">
        <f t="shared" si="1"/>
        <v>550UT</v>
      </c>
      <c r="C60" s="106" t="str">
        <f t="shared" si="5"/>
        <v>550Situs</v>
      </c>
      <c r="D60" s="118" t="s">
        <v>34</v>
      </c>
      <c r="E60" s="106"/>
      <c r="F60" s="106" t="s">
        <v>169</v>
      </c>
      <c r="G60" s="108">
        <v>3</v>
      </c>
      <c r="H60" s="112">
        <f t="shared" si="2"/>
        <v>13260.595642047216</v>
      </c>
      <c r="I60" s="99" t="str">
        <f>IF(J60="situs","UT")</f>
        <v>UT</v>
      </c>
      <c r="J60" s="99" t="str">
        <f>+O60</f>
        <v>Situs</v>
      </c>
      <c r="K60" s="112">
        <f>W60</f>
        <v>0</v>
      </c>
      <c r="L60" s="100"/>
      <c r="M60" s="110" t="s">
        <v>164</v>
      </c>
      <c r="N60" s="110" t="s">
        <v>164</v>
      </c>
      <c r="O60" s="110" t="s">
        <v>164</v>
      </c>
      <c r="P60" s="116">
        <f>+Q60+R60+S60+T60+V60+W60+X60+Y60</f>
        <v>13260.595642047216</v>
      </c>
      <c r="Q60" s="117">
        <v>0</v>
      </c>
      <c r="R60" s="117">
        <f>IFERROR(VLOOKUP($F60&amp;R$7,'Test Period - June 2015'!$F$11:$U$412,16,FALSE),0)</f>
        <v>0</v>
      </c>
      <c r="S60" s="117">
        <f>IFERROR(VLOOKUP($F60&amp;S$7,'Test Period - June 2015'!$F$11:$U$412,16,FALSE),0)</f>
        <v>13260.595642047216</v>
      </c>
      <c r="T60" s="117">
        <f>IFERROR(VLOOKUP($F60&amp;T$7,'Test Period - June 2015'!$F$11:$U$412,16,FALSE),0)</f>
        <v>0</v>
      </c>
      <c r="U60" s="117">
        <f>+V60+Y60</f>
        <v>0</v>
      </c>
      <c r="V60" s="117">
        <f>IFERROR(VLOOKUP($F60&amp;V$7,'Test Period - June 2015'!$F$11:$U$412,16,FALSE),0)</f>
        <v>0</v>
      </c>
      <c r="W60" s="117">
        <f>IFERROR(VLOOKUP($F60&amp;W$7,'Test Period - June 2015'!$F$11:$U$412,16,FALSE),0)</f>
        <v>0</v>
      </c>
      <c r="X60" s="117">
        <f>IFERROR(VLOOKUP($F60&amp;X$7,'Test Period - June 2015'!$F$11:$U$412,16,FALSE),0)</f>
        <v>0</v>
      </c>
      <c r="Y60" s="117">
        <f>IFERROR(VLOOKUP($F60&amp;Y$7,'Test Period - June 2015'!$F$11:$U$412,16,FALSE),0)</f>
        <v>0</v>
      </c>
    </row>
    <row r="61" spans="1:25" ht="12" customHeight="1">
      <c r="A61" s="106" t="s">
        <v>170</v>
      </c>
      <c r="B61" s="106" t="str">
        <f t="shared" si="1"/>
        <v>550SG</v>
      </c>
      <c r="C61" s="106" t="str">
        <f t="shared" si="5"/>
        <v>550SNPPO</v>
      </c>
      <c r="D61" s="118" t="s">
        <v>34</v>
      </c>
      <c r="E61" s="106"/>
      <c r="F61" s="106" t="s">
        <v>169</v>
      </c>
      <c r="G61" s="108">
        <v>3</v>
      </c>
      <c r="H61" s="112">
        <f t="shared" si="2"/>
        <v>46361.173597916095</v>
      </c>
      <c r="I61" s="99" t="str">
        <f t="shared" si="6"/>
        <v>SG</v>
      </c>
      <c r="J61" s="163">
        <f>VLOOKUP(N61,Factors!$B$8:$N$94,7,FALSE)</f>
        <v>0.42628317160037615</v>
      </c>
      <c r="K61" s="112">
        <f t="shared" si="3"/>
        <v>19762.988120435293</v>
      </c>
      <c r="L61" s="100"/>
      <c r="M61" s="110" t="s">
        <v>157</v>
      </c>
      <c r="N61" s="110" t="s">
        <v>157</v>
      </c>
      <c r="O61" s="110" t="s">
        <v>15</v>
      </c>
      <c r="P61" s="116">
        <f t="shared" si="4"/>
        <v>46361.173597916095</v>
      </c>
      <c r="Q61" s="117">
        <f>VLOOKUP(B61,'Test Period - June 2015'!$F$11:$U$411,16,FALSE)</f>
        <v>46361.173597916095</v>
      </c>
      <c r="R61" s="117"/>
      <c r="S61" s="117"/>
      <c r="T61" s="117"/>
      <c r="U61" s="117"/>
      <c r="V61" s="117"/>
      <c r="W61" s="117"/>
      <c r="X61" s="117"/>
      <c r="Y61" s="117"/>
    </row>
    <row r="62" spans="1:25" ht="12" customHeight="1">
      <c r="A62" s="106" t="s">
        <v>171</v>
      </c>
      <c r="B62" s="106" t="str">
        <f t="shared" si="1"/>
        <v>550SG-W</v>
      </c>
      <c r="C62" s="106" t="str">
        <f t="shared" si="5"/>
        <v>550SNPPO-W</v>
      </c>
      <c r="D62" s="118" t="s">
        <v>34</v>
      </c>
      <c r="E62" s="106"/>
      <c r="F62" s="106" t="s">
        <v>169</v>
      </c>
      <c r="G62" s="108">
        <v>3</v>
      </c>
      <c r="H62" s="112">
        <f t="shared" si="2"/>
        <v>166927.19505363188</v>
      </c>
      <c r="I62" s="99" t="str">
        <f t="shared" si="6"/>
        <v>SG-W</v>
      </c>
      <c r="J62" s="163">
        <f>VLOOKUP(N62,Factors!$B$8:$N$94,7,FALSE)</f>
        <v>0.42628317160037615</v>
      </c>
      <c r="K62" s="112">
        <f t="shared" si="3"/>
        <v>71158.254133816823</v>
      </c>
      <c r="L62" s="100"/>
      <c r="M62" s="110" t="s">
        <v>167</v>
      </c>
      <c r="N62" s="110" t="s">
        <v>167</v>
      </c>
      <c r="O62" s="110" t="s">
        <v>36</v>
      </c>
      <c r="P62" s="116">
        <f t="shared" si="4"/>
        <v>166927.19505363188</v>
      </c>
      <c r="Q62" s="117">
        <f>VLOOKUP(B62,'Test Period - June 2015'!$F$11:$U$411,16,FALSE)</f>
        <v>166927.19505363188</v>
      </c>
      <c r="R62" s="117"/>
      <c r="S62" s="117"/>
      <c r="T62" s="117"/>
      <c r="U62" s="117"/>
      <c r="V62" s="117"/>
      <c r="W62" s="117"/>
      <c r="X62" s="117"/>
      <c r="Y62" s="117"/>
    </row>
    <row r="63" spans="1:25" ht="12" customHeight="1">
      <c r="A63" s="106" t="s">
        <v>170</v>
      </c>
      <c r="B63" s="106" t="str">
        <f>+F63&amp;I63</f>
        <v>550SSGCT</v>
      </c>
      <c r="C63" s="106" t="str">
        <f t="shared" si="5"/>
        <v>550SNPPO</v>
      </c>
      <c r="D63" s="118" t="s">
        <v>34</v>
      </c>
      <c r="E63" s="106"/>
      <c r="F63" s="106" t="s">
        <v>169</v>
      </c>
      <c r="G63" s="108">
        <v>3</v>
      </c>
      <c r="H63" s="112">
        <f t="shared" si="2"/>
        <v>0</v>
      </c>
      <c r="I63" s="99" t="str">
        <f t="shared" si="6"/>
        <v>SSGCT</v>
      </c>
      <c r="J63" s="163">
        <f>VLOOKUP(N63,Factors!$B$8:$N$94,7,FALSE)</f>
        <v>0.42628317160037615</v>
      </c>
      <c r="K63" s="112">
        <f t="shared" si="3"/>
        <v>0</v>
      </c>
      <c r="L63" s="100"/>
      <c r="M63" s="110" t="s">
        <v>157</v>
      </c>
      <c r="N63" s="110" t="s">
        <v>157</v>
      </c>
      <c r="O63" s="110" t="s">
        <v>39</v>
      </c>
      <c r="P63" s="116">
        <f>+Q63+R63+S63+T63+V63+W63+X63+Y63</f>
        <v>0</v>
      </c>
      <c r="Q63" s="117">
        <f>VLOOKUP(B63,'Test Period - June 2015'!$F$11:$U$411,16,FALSE)</f>
        <v>0</v>
      </c>
      <c r="R63" s="117"/>
      <c r="S63" s="117"/>
      <c r="T63" s="117"/>
      <c r="U63" s="117"/>
      <c r="V63" s="117"/>
      <c r="W63" s="117"/>
      <c r="X63" s="117"/>
      <c r="Y63" s="117"/>
    </row>
    <row r="64" spans="1:25" ht="12" customHeight="1">
      <c r="A64" s="106" t="s">
        <v>172</v>
      </c>
      <c r="B64" s="106" t="str">
        <f t="shared" si="1"/>
        <v>552SG</v>
      </c>
      <c r="C64" s="106" t="str">
        <f t="shared" si="5"/>
        <v>552SNPPO</v>
      </c>
      <c r="D64" s="118" t="s">
        <v>41</v>
      </c>
      <c r="E64" s="106"/>
      <c r="F64" s="106" t="s">
        <v>173</v>
      </c>
      <c r="G64" s="108">
        <v>3</v>
      </c>
      <c r="H64" s="112">
        <f t="shared" si="2"/>
        <v>76968.424272144039</v>
      </c>
      <c r="I64" s="99" t="str">
        <f t="shared" si="6"/>
        <v>SG</v>
      </c>
      <c r="J64" s="163">
        <f>VLOOKUP(N64,Factors!$B$8:$N$94,7,FALSE)</f>
        <v>0.42628317160037615</v>
      </c>
      <c r="K64" s="112">
        <f t="shared" si="3"/>
        <v>32810.344011812937</v>
      </c>
      <c r="L64" s="100"/>
      <c r="M64" s="110" t="s">
        <v>157</v>
      </c>
      <c r="N64" s="110" t="s">
        <v>157</v>
      </c>
      <c r="O64" s="110" t="s">
        <v>15</v>
      </c>
      <c r="P64" s="116">
        <f t="shared" si="4"/>
        <v>76968.424272144039</v>
      </c>
      <c r="Q64" s="117">
        <f>VLOOKUP(B64,'Test Period - June 2015'!$F$11:$U$411,16,FALSE)</f>
        <v>76968.424272144039</v>
      </c>
      <c r="R64" s="117"/>
      <c r="S64" s="117"/>
      <c r="T64" s="117"/>
      <c r="U64" s="117"/>
      <c r="V64" s="117"/>
      <c r="W64" s="117"/>
      <c r="X64" s="117"/>
      <c r="Y64" s="117"/>
    </row>
    <row r="65" spans="1:25" ht="12" customHeight="1">
      <c r="A65" s="106" t="s">
        <v>172</v>
      </c>
      <c r="B65" s="106" t="str">
        <f t="shared" si="1"/>
        <v>552SSGCT</v>
      </c>
      <c r="C65" s="106" t="str">
        <f t="shared" si="5"/>
        <v>552SNPPO</v>
      </c>
      <c r="D65" s="118" t="s">
        <v>41</v>
      </c>
      <c r="E65" s="106"/>
      <c r="F65" s="106" t="s">
        <v>173</v>
      </c>
      <c r="G65" s="108">
        <v>3</v>
      </c>
      <c r="H65" s="112">
        <f t="shared" si="2"/>
        <v>6458.4202044609474</v>
      </c>
      <c r="I65" s="99" t="str">
        <f t="shared" si="6"/>
        <v>SSGCT</v>
      </c>
      <c r="J65" s="163">
        <f>VLOOKUP(N65,Factors!$B$8:$N$94,7,FALSE)</f>
        <v>0.42628317160037615</v>
      </c>
      <c r="K65" s="112">
        <f t="shared" si="3"/>
        <v>2753.1158482855626</v>
      </c>
      <c r="L65" s="100"/>
      <c r="M65" s="110" t="s">
        <v>157</v>
      </c>
      <c r="N65" s="110" t="s">
        <v>157</v>
      </c>
      <c r="O65" s="110" t="s">
        <v>39</v>
      </c>
      <c r="P65" s="116">
        <f t="shared" si="4"/>
        <v>6458.4202044609474</v>
      </c>
      <c r="Q65" s="117">
        <f>VLOOKUP(B65,'Test Period - June 2015'!$F$11:$U$411,16,FALSE)</f>
        <v>6458.4202044609474</v>
      </c>
      <c r="R65" s="117"/>
      <c r="S65" s="117"/>
      <c r="T65" s="117"/>
      <c r="U65" s="117"/>
      <c r="V65" s="117"/>
      <c r="W65" s="117"/>
      <c r="X65" s="117"/>
      <c r="Y65" s="117"/>
    </row>
    <row r="66" spans="1:25" ht="12" customHeight="1">
      <c r="A66" s="106" t="s">
        <v>174</v>
      </c>
      <c r="B66" s="106" t="str">
        <f t="shared" si="1"/>
        <v>553SG</v>
      </c>
      <c r="C66" s="106" t="str">
        <f t="shared" si="5"/>
        <v>553SNPPO</v>
      </c>
      <c r="D66" s="118" t="s">
        <v>41</v>
      </c>
      <c r="E66" s="106"/>
      <c r="F66" s="106" t="s">
        <v>175</v>
      </c>
      <c r="G66" s="108">
        <v>3</v>
      </c>
      <c r="H66" s="112">
        <f t="shared" si="2"/>
        <v>171804.27282944688</v>
      </c>
      <c r="I66" s="99" t="str">
        <f t="shared" si="6"/>
        <v>SG</v>
      </c>
      <c r="J66" s="163">
        <f>VLOOKUP(N66,Factors!$B$8:$N$94,7,FALSE)</f>
        <v>0.42628317160037615</v>
      </c>
      <c r="K66" s="112">
        <f t="shared" si="3"/>
        <v>73237.270316232942</v>
      </c>
      <c r="L66" s="100"/>
      <c r="M66" s="110" t="s">
        <v>157</v>
      </c>
      <c r="N66" s="110" t="s">
        <v>157</v>
      </c>
      <c r="O66" s="110" t="s">
        <v>15</v>
      </c>
      <c r="P66" s="116">
        <f t="shared" si="4"/>
        <v>171804.27282944688</v>
      </c>
      <c r="Q66" s="117">
        <f>VLOOKUP(B66,'Test Period - June 2015'!$F$11:$U$411,16,FALSE)</f>
        <v>171804.27282944688</v>
      </c>
      <c r="R66" s="117"/>
      <c r="S66" s="117"/>
      <c r="T66" s="117"/>
      <c r="U66" s="117"/>
      <c r="V66" s="117"/>
      <c r="W66" s="117"/>
      <c r="X66" s="117"/>
      <c r="Y66" s="117"/>
    </row>
    <row r="67" spans="1:25" ht="12" customHeight="1">
      <c r="A67" s="106" t="s">
        <v>176</v>
      </c>
      <c r="B67" s="106" t="str">
        <f t="shared" si="1"/>
        <v>553SG-W</v>
      </c>
      <c r="C67" s="106" t="str">
        <f t="shared" si="5"/>
        <v>553SNPPO-W</v>
      </c>
      <c r="D67" s="118" t="s">
        <v>41</v>
      </c>
      <c r="E67" s="106"/>
      <c r="F67" s="106" t="s">
        <v>175</v>
      </c>
      <c r="G67" s="108">
        <v>3</v>
      </c>
      <c r="H67" s="112">
        <f t="shared" si="2"/>
        <v>368706.04932156025</v>
      </c>
      <c r="I67" s="99" t="str">
        <f t="shared" si="6"/>
        <v>SG-W</v>
      </c>
      <c r="J67" s="163">
        <f>VLOOKUP(N67,Factors!$B$8:$N$94,7,FALSE)</f>
        <v>0.42628317160037615</v>
      </c>
      <c r="K67" s="112">
        <f t="shared" si="3"/>
        <v>157173.18409303942</v>
      </c>
      <c r="L67" s="100"/>
      <c r="M67" s="110" t="s">
        <v>167</v>
      </c>
      <c r="N67" s="110" t="s">
        <v>167</v>
      </c>
      <c r="O67" s="110" t="s">
        <v>36</v>
      </c>
      <c r="P67" s="116">
        <f t="shared" si="4"/>
        <v>368706.04932156025</v>
      </c>
      <c r="Q67" s="117">
        <f>VLOOKUP(B67,'Test Period - June 2015'!$F$11:$U$411,16,FALSE)</f>
        <v>368706.04932156025</v>
      </c>
      <c r="R67" s="117"/>
      <c r="S67" s="117"/>
      <c r="T67" s="117"/>
      <c r="U67" s="117"/>
      <c r="V67" s="117"/>
      <c r="W67" s="117"/>
      <c r="X67" s="117"/>
      <c r="Y67" s="117"/>
    </row>
    <row r="68" spans="1:25" ht="12" customHeight="1">
      <c r="A68" s="106" t="s">
        <v>174</v>
      </c>
      <c r="B68" s="106" t="str">
        <f t="shared" si="1"/>
        <v>553SSGCT</v>
      </c>
      <c r="C68" s="106" t="str">
        <f t="shared" si="5"/>
        <v>553SNPPO</v>
      </c>
      <c r="D68" s="118" t="s">
        <v>41</v>
      </c>
      <c r="E68" s="106"/>
      <c r="F68" s="106" t="s">
        <v>175</v>
      </c>
      <c r="G68" s="108">
        <v>3</v>
      </c>
      <c r="H68" s="112">
        <f t="shared" si="2"/>
        <v>14620.766133828953</v>
      </c>
      <c r="I68" s="99" t="str">
        <f t="shared" si="6"/>
        <v>SSGCT</v>
      </c>
      <c r="J68" s="163">
        <f>VLOOKUP(N68,Factors!$B$8:$N$94,7,FALSE)</f>
        <v>0.42628317160037615</v>
      </c>
      <c r="K68" s="112">
        <f t="shared" si="3"/>
        <v>6232.5865587559756</v>
      </c>
      <c r="L68" s="100"/>
      <c r="M68" s="110" t="s">
        <v>157</v>
      </c>
      <c r="N68" s="110" t="s">
        <v>157</v>
      </c>
      <c r="O68" s="110" t="s">
        <v>39</v>
      </c>
      <c r="P68" s="116">
        <f t="shared" si="4"/>
        <v>14620.766133828953</v>
      </c>
      <c r="Q68" s="117">
        <f>VLOOKUP(B68,'Test Period - June 2015'!$F$11:$U$411,16,FALSE)</f>
        <v>14620.766133828953</v>
      </c>
      <c r="R68" s="117"/>
      <c r="S68" s="117"/>
      <c r="T68" s="117"/>
      <c r="U68" s="117"/>
      <c r="V68" s="117"/>
      <c r="W68" s="117"/>
      <c r="X68" s="117"/>
      <c r="Y68" s="117"/>
    </row>
    <row r="69" spans="1:25" ht="12" customHeight="1">
      <c r="A69" s="106" t="s">
        <v>177</v>
      </c>
      <c r="B69" s="106" t="str">
        <f t="shared" si="1"/>
        <v>554SG</v>
      </c>
      <c r="C69" s="106" t="str">
        <f t="shared" si="5"/>
        <v>554SNPPO</v>
      </c>
      <c r="D69" s="118" t="s">
        <v>41</v>
      </c>
      <c r="E69" s="106"/>
      <c r="F69" s="106" t="s">
        <v>178</v>
      </c>
      <c r="G69" s="108">
        <v>3</v>
      </c>
      <c r="H69" s="112">
        <f t="shared" si="2"/>
        <v>3367.0951611365349</v>
      </c>
      <c r="I69" s="99" t="str">
        <f t="shared" si="6"/>
        <v>SG</v>
      </c>
      <c r="J69" s="163">
        <f>VLOOKUP(N69,Factors!$B$8:$N$94,7,FALSE)</f>
        <v>0.42628317160037615</v>
      </c>
      <c r="K69" s="112">
        <f t="shared" si="3"/>
        <v>1435.3360043695618</v>
      </c>
      <c r="L69" s="100"/>
      <c r="M69" s="110" t="s">
        <v>157</v>
      </c>
      <c r="N69" s="110" t="s">
        <v>157</v>
      </c>
      <c r="O69" s="110" t="s">
        <v>15</v>
      </c>
      <c r="P69" s="116">
        <f t="shared" si="4"/>
        <v>3367.0951611365349</v>
      </c>
      <c r="Q69" s="117">
        <f>VLOOKUP(B69,'Test Period - June 2015'!$F$11:$U$411,16,FALSE)</f>
        <v>3367.0951611365349</v>
      </c>
      <c r="R69" s="117"/>
      <c r="S69" s="117"/>
      <c r="T69" s="117"/>
      <c r="U69" s="117"/>
      <c r="V69" s="117"/>
      <c r="W69" s="117"/>
      <c r="X69" s="117"/>
      <c r="Y69" s="117"/>
    </row>
    <row r="70" spans="1:25" ht="12" customHeight="1">
      <c r="A70" s="106" t="s">
        <v>179</v>
      </c>
      <c r="B70" s="106" t="str">
        <f t="shared" si="1"/>
        <v>554SG-W</v>
      </c>
      <c r="C70" s="106" t="str">
        <f t="shared" si="5"/>
        <v>554SNPPO-W</v>
      </c>
      <c r="D70" s="118" t="s">
        <v>41</v>
      </c>
      <c r="E70" s="106"/>
      <c r="F70" s="106" t="s">
        <v>178</v>
      </c>
      <c r="G70" s="108">
        <v>3</v>
      </c>
      <c r="H70" s="112">
        <f t="shared" si="2"/>
        <v>52165.679739776802</v>
      </c>
      <c r="I70" s="99" t="str">
        <f t="shared" si="6"/>
        <v>SG-W</v>
      </c>
      <c r="J70" s="163">
        <f>VLOOKUP(N70,Factors!$B$8:$N$94,7,FALSE)</f>
        <v>0.42628317160037615</v>
      </c>
      <c r="K70" s="112">
        <f t="shared" si="3"/>
        <v>22237.351408161539</v>
      </c>
      <c r="L70" s="100"/>
      <c r="M70" s="110" t="s">
        <v>167</v>
      </c>
      <c r="N70" s="110" t="s">
        <v>167</v>
      </c>
      <c r="O70" s="110" t="s">
        <v>36</v>
      </c>
      <c r="P70" s="116">
        <f t="shared" si="4"/>
        <v>52165.679739776802</v>
      </c>
      <c r="Q70" s="117">
        <f>VLOOKUP(B70,'Test Period - June 2015'!$F$11:$U$411,16,FALSE)</f>
        <v>52165.679739776802</v>
      </c>
      <c r="R70" s="117"/>
      <c r="S70" s="117"/>
      <c r="T70" s="117"/>
      <c r="U70" s="117"/>
      <c r="V70" s="117"/>
      <c r="W70" s="117"/>
      <c r="X70" s="117"/>
      <c r="Y70" s="117"/>
    </row>
    <row r="71" spans="1:25" ht="12" customHeight="1">
      <c r="A71" s="106" t="s">
        <v>177</v>
      </c>
      <c r="B71" s="106" t="str">
        <f t="shared" si="1"/>
        <v>554SSGCT</v>
      </c>
      <c r="C71" s="106" t="str">
        <f t="shared" si="5"/>
        <v>554SNPPO</v>
      </c>
      <c r="D71" s="118" t="s">
        <v>41</v>
      </c>
      <c r="E71" s="106"/>
      <c r="F71" s="106" t="s">
        <v>178</v>
      </c>
      <c r="G71" s="108">
        <v>3</v>
      </c>
      <c r="H71" s="112">
        <f t="shared" si="2"/>
        <v>3844.228141263929</v>
      </c>
      <c r="I71" s="99" t="str">
        <f t="shared" si="6"/>
        <v>SSGCT</v>
      </c>
      <c r="J71" s="163">
        <f>VLOOKUP(N71,Factors!$B$8:$N$94,7,FALSE)</f>
        <v>0.42628317160037615</v>
      </c>
      <c r="K71" s="112">
        <f t="shared" si="3"/>
        <v>1638.7297644134064</v>
      </c>
      <c r="L71" s="100"/>
      <c r="M71" s="110" t="s">
        <v>157</v>
      </c>
      <c r="N71" s="110" t="s">
        <v>157</v>
      </c>
      <c r="O71" s="110" t="s">
        <v>39</v>
      </c>
      <c r="P71" s="116">
        <f t="shared" si="4"/>
        <v>3844.228141263929</v>
      </c>
      <c r="Q71" s="117">
        <f>VLOOKUP(B71,'Test Period - June 2015'!$F$11:$U$411,16,FALSE)</f>
        <v>3844.228141263929</v>
      </c>
      <c r="R71" s="117"/>
      <c r="S71" s="117"/>
      <c r="T71" s="117"/>
      <c r="U71" s="117"/>
      <c r="V71" s="117"/>
      <c r="W71" s="117"/>
      <c r="X71" s="117"/>
      <c r="Y71" s="117"/>
    </row>
    <row r="72" spans="1:25" ht="12" customHeight="1">
      <c r="A72" s="106" t="s">
        <v>180</v>
      </c>
      <c r="B72" s="106" t="str">
        <f t="shared" si="1"/>
        <v>556SG</v>
      </c>
      <c r="C72" s="106" t="str">
        <f t="shared" si="5"/>
        <v>556SG</v>
      </c>
      <c r="D72" s="118" t="s">
        <v>34</v>
      </c>
      <c r="E72" s="106"/>
      <c r="F72" s="106" t="s">
        <v>181</v>
      </c>
      <c r="G72" s="108">
        <v>3</v>
      </c>
      <c r="H72" s="112">
        <f t="shared" si="2"/>
        <v>25954.426269171567</v>
      </c>
      <c r="I72" s="99" t="str">
        <f t="shared" si="6"/>
        <v>SG</v>
      </c>
      <c r="J72" s="163">
        <f>VLOOKUP(N72,Factors!$B$8:$N$94,7,FALSE)</f>
        <v>0.4262831716003761</v>
      </c>
      <c r="K72" s="112">
        <f t="shared" si="3"/>
        <v>11063.935147090571</v>
      </c>
      <c r="L72" s="100"/>
      <c r="M72" s="110" t="s">
        <v>15</v>
      </c>
      <c r="N72" s="110" t="s">
        <v>15</v>
      </c>
      <c r="O72" s="110" t="s">
        <v>15</v>
      </c>
      <c r="P72" s="116">
        <f t="shared" si="4"/>
        <v>25954.426269171567</v>
      </c>
      <c r="Q72" s="117">
        <f>VLOOKUP(B72,'Test Period - June 2015'!$F$11:$U$411,16,FALSE)</f>
        <v>25954.426269171567</v>
      </c>
      <c r="R72" s="117"/>
      <c r="S72" s="117"/>
      <c r="T72" s="117"/>
      <c r="U72" s="117"/>
      <c r="V72" s="117"/>
      <c r="W72" s="117"/>
      <c r="X72" s="117"/>
      <c r="Y72" s="117"/>
    </row>
    <row r="73" spans="1:25" ht="12" customHeight="1">
      <c r="A73" s="106" t="s">
        <v>182</v>
      </c>
      <c r="B73" s="106" t="str">
        <f t="shared" si="1"/>
        <v>557UT</v>
      </c>
      <c r="C73" s="106" t="str">
        <f t="shared" si="5"/>
        <v>557Situs</v>
      </c>
      <c r="D73" s="118" t="s">
        <v>34</v>
      </c>
      <c r="E73" s="106"/>
      <c r="F73" s="106" t="s">
        <v>183</v>
      </c>
      <c r="G73" s="108">
        <v>3</v>
      </c>
      <c r="H73" s="112">
        <f t="shared" si="2"/>
        <v>360331.58361017524</v>
      </c>
      <c r="I73" s="99" t="str">
        <f>IF(J73="situs","UT")</f>
        <v>UT</v>
      </c>
      <c r="J73" s="99" t="str">
        <f>+O73</f>
        <v>Situs</v>
      </c>
      <c r="K73" s="112">
        <f>W73</f>
        <v>0</v>
      </c>
      <c r="L73" s="100"/>
      <c r="M73" s="110" t="s">
        <v>164</v>
      </c>
      <c r="N73" s="110" t="s">
        <v>164</v>
      </c>
      <c r="O73" s="110" t="s">
        <v>164</v>
      </c>
      <c r="P73" s="116">
        <f>+Q73+R73+S73+T73+V73+W73+X73+Y73</f>
        <v>360331.58361017524</v>
      </c>
      <c r="Q73" s="117">
        <v>0</v>
      </c>
      <c r="R73" s="117">
        <v>0</v>
      </c>
      <c r="S73" s="117">
        <f>VLOOKUP($F$73&amp;S7,'Test Period - June 2015'!$F$11:$U$412,16,FALSE)</f>
        <v>-2820.113343548886</v>
      </c>
      <c r="T73" s="117">
        <f>VLOOKUP($F$73&amp;T7,'Test Period - June 2015'!$F$11:$U$412,16,FALSE)</f>
        <v>-5083.6837879252298</v>
      </c>
      <c r="U73" s="117">
        <f>+V73+Y73</f>
        <v>0</v>
      </c>
      <c r="V73" s="117">
        <v>0</v>
      </c>
      <c r="W73" s="117">
        <v>0</v>
      </c>
      <c r="X73" s="117">
        <f>VLOOKUP($F$73&amp;X7,'Test Period - June 2015'!$F$11:$U$412,16,FALSE)</f>
        <v>368235.38074164937</v>
      </c>
      <c r="Y73" s="117">
        <v>0</v>
      </c>
    </row>
    <row r="74" spans="1:25" ht="12" customHeight="1">
      <c r="A74" s="106" t="s">
        <v>184</v>
      </c>
      <c r="B74" s="106" t="str">
        <f t="shared" si="1"/>
        <v>557SG</v>
      </c>
      <c r="C74" s="106" t="str">
        <f t="shared" si="5"/>
        <v>557SG</v>
      </c>
      <c r="D74" s="118" t="s">
        <v>34</v>
      </c>
      <c r="E74" s="106"/>
      <c r="F74" s="106" t="s">
        <v>183</v>
      </c>
      <c r="G74" s="108">
        <v>3</v>
      </c>
      <c r="H74" s="112">
        <f t="shared" si="2"/>
        <v>965301.3577870162</v>
      </c>
      <c r="I74" s="99" t="str">
        <f t="shared" ref="I74:I104" si="7">+O74</f>
        <v>SG</v>
      </c>
      <c r="J74" s="163">
        <f>VLOOKUP(N74,Factors!$B$8:$N$94,7,FALSE)</f>
        <v>0.4262831716003761</v>
      </c>
      <c r="K74" s="112">
        <f t="shared" si="3"/>
        <v>411491.72434759868</v>
      </c>
      <c r="L74" s="100"/>
      <c r="M74" s="110" t="s">
        <v>15</v>
      </c>
      <c r="N74" s="110" t="s">
        <v>15</v>
      </c>
      <c r="O74" s="110" t="s">
        <v>15</v>
      </c>
      <c r="P74" s="116">
        <f t="shared" si="4"/>
        <v>965301.3577870162</v>
      </c>
      <c r="Q74" s="117">
        <f>VLOOKUP(B74,'Test Period - June 2015'!$F$11:$U$411,16,FALSE)</f>
        <v>965301.3577870162</v>
      </c>
      <c r="R74" s="117"/>
      <c r="S74" s="117"/>
      <c r="T74" s="117"/>
      <c r="U74" s="117"/>
      <c r="V74" s="117"/>
      <c r="W74" s="117"/>
      <c r="X74" s="117"/>
      <c r="Y74" s="117"/>
    </row>
    <row r="75" spans="1:25" ht="12" customHeight="1">
      <c r="A75" s="106" t="s">
        <v>185</v>
      </c>
      <c r="B75" s="106" t="str">
        <f t="shared" si="1"/>
        <v>557SGCT</v>
      </c>
      <c r="C75" s="106" t="str">
        <f t="shared" ref="C75:C138" si="8">F75&amp;M75</f>
        <v>557SGCT</v>
      </c>
      <c r="D75" s="118" t="s">
        <v>34</v>
      </c>
      <c r="E75" s="106"/>
      <c r="F75" s="106" t="s">
        <v>183</v>
      </c>
      <c r="G75" s="108">
        <v>3</v>
      </c>
      <c r="H75" s="112">
        <f t="shared" si="2"/>
        <v>58821.539025436803</v>
      </c>
      <c r="I75" s="99" t="str">
        <f t="shared" si="7"/>
        <v>SGCT</v>
      </c>
      <c r="J75" s="163">
        <f>VLOOKUP(N75,Factors!$B$8:$N$94,7,FALSE)</f>
        <v>0.42791041868917257</v>
      </c>
      <c r="K75" s="112">
        <f t="shared" si="3"/>
        <v>25170.349392316166</v>
      </c>
      <c r="L75" s="100"/>
      <c r="M75" s="110" t="s">
        <v>37</v>
      </c>
      <c r="N75" s="110" t="s">
        <v>37</v>
      </c>
      <c r="O75" s="110" t="s">
        <v>37</v>
      </c>
      <c r="P75" s="116">
        <f t="shared" si="4"/>
        <v>58821.539025436803</v>
      </c>
      <c r="Q75" s="117">
        <f>VLOOKUP(B75,'Test Period - June 2015'!$F$11:$U$411,16,FALSE)</f>
        <v>58821.539025436803</v>
      </c>
      <c r="R75" s="117"/>
      <c r="S75" s="117"/>
      <c r="T75" s="117"/>
      <c r="U75" s="117"/>
      <c r="V75" s="117"/>
      <c r="W75" s="117"/>
      <c r="X75" s="117"/>
      <c r="Y75" s="117"/>
    </row>
    <row r="76" spans="1:25" ht="12" customHeight="1">
      <c r="A76" s="106" t="s">
        <v>184</v>
      </c>
      <c r="B76" s="106" t="str">
        <f t="shared" si="1"/>
        <v>557SSGCT</v>
      </c>
      <c r="C76" s="106" t="str">
        <f t="shared" si="8"/>
        <v>557SG</v>
      </c>
      <c r="D76" s="118" t="s">
        <v>34</v>
      </c>
      <c r="E76" s="106"/>
      <c r="F76" s="106" t="s">
        <v>183</v>
      </c>
      <c r="G76" s="108">
        <v>3</v>
      </c>
      <c r="H76" s="112">
        <f t="shared" ref="H76:H140" si="9">SUM(Q76:T76,V76:Y76)</f>
        <v>0</v>
      </c>
      <c r="I76" s="99" t="str">
        <f t="shared" si="7"/>
        <v>SSGCT</v>
      </c>
      <c r="J76" s="163">
        <f>VLOOKUP(N76,Factors!$B$8:$N$94,7,FALSE)</f>
        <v>0.4262831716003761</v>
      </c>
      <c r="K76" s="112">
        <f t="shared" ref="K76:K139" si="10">J76*H76</f>
        <v>0</v>
      </c>
      <c r="L76" s="100"/>
      <c r="M76" s="110" t="s">
        <v>15</v>
      </c>
      <c r="N76" s="110" t="s">
        <v>15</v>
      </c>
      <c r="O76" s="110" t="s">
        <v>39</v>
      </c>
      <c r="P76" s="116">
        <f t="shared" si="4"/>
        <v>0</v>
      </c>
      <c r="Q76" s="117">
        <f>VLOOKUP(B76,'Test Period - June 2015'!$F$11:$U$411,16,FALSE)</f>
        <v>0</v>
      </c>
      <c r="R76" s="117"/>
      <c r="S76" s="117"/>
      <c r="T76" s="117"/>
      <c r="U76" s="117"/>
      <c r="V76" s="117"/>
      <c r="W76" s="117"/>
      <c r="X76" s="117"/>
      <c r="Y76" s="117"/>
    </row>
    <row r="77" spans="1:25" ht="12" customHeight="1">
      <c r="A77" s="106" t="s">
        <v>186</v>
      </c>
      <c r="B77" s="106" t="str">
        <f t="shared" si="1"/>
        <v>557SE</v>
      </c>
      <c r="C77" s="106" t="str">
        <f t="shared" si="8"/>
        <v>557SE</v>
      </c>
      <c r="D77" s="118" t="s">
        <v>34</v>
      </c>
      <c r="E77" s="106"/>
      <c r="F77" s="106" t="s">
        <v>183</v>
      </c>
      <c r="G77" s="108">
        <v>3</v>
      </c>
      <c r="H77" s="112">
        <f t="shared" si="9"/>
        <v>460.69276126263657</v>
      </c>
      <c r="I77" s="99" t="str">
        <f t="shared" si="7"/>
        <v>SE</v>
      </c>
      <c r="J77" s="163">
        <f>VLOOKUP(N77,Factors!$B$8:$N$94,7,FALSE)</f>
        <v>0.41971722672390366</v>
      </c>
      <c r="K77" s="112">
        <f t="shared" si="10"/>
        <v>193.36068812893126</v>
      </c>
      <c r="L77" s="100"/>
      <c r="M77" s="110" t="s">
        <v>14</v>
      </c>
      <c r="N77" s="110" t="s">
        <v>14</v>
      </c>
      <c r="O77" s="110" t="s">
        <v>14</v>
      </c>
      <c r="P77" s="116">
        <f t="shared" si="4"/>
        <v>460.69276126263657</v>
      </c>
      <c r="Q77" s="117">
        <f>VLOOKUP(B77,'Test Period - June 2015'!$F$11:$U$411,16,FALSE)</f>
        <v>460.69276126263657</v>
      </c>
      <c r="R77" s="117"/>
      <c r="S77" s="117"/>
      <c r="T77" s="117"/>
      <c r="U77" s="117"/>
      <c r="V77" s="117"/>
      <c r="W77" s="117"/>
      <c r="X77" s="117"/>
      <c r="Y77" s="117"/>
    </row>
    <row r="78" spans="1:25" ht="12" customHeight="1">
      <c r="A78" s="106" t="s">
        <v>187</v>
      </c>
      <c r="B78" s="106" t="str">
        <f t="shared" si="1"/>
        <v>560SG</v>
      </c>
      <c r="C78" s="106" t="str">
        <f t="shared" si="8"/>
        <v>560SNPT</v>
      </c>
      <c r="D78" s="118" t="s">
        <v>43</v>
      </c>
      <c r="E78" s="106"/>
      <c r="F78" s="106" t="s">
        <v>188</v>
      </c>
      <c r="G78" s="108">
        <v>3</v>
      </c>
      <c r="H78" s="112">
        <f t="shared" si="9"/>
        <v>8473.9420583012288</v>
      </c>
      <c r="I78" s="99" t="str">
        <f t="shared" si="7"/>
        <v>SG</v>
      </c>
      <c r="J78" s="163">
        <f>VLOOKUP(N78,Factors!$B$8:$N$94,7,FALSE)</f>
        <v>0.42628317160037599</v>
      </c>
      <c r="K78" s="112">
        <f t="shared" si="10"/>
        <v>3612.2988965704662</v>
      </c>
      <c r="L78" s="100"/>
      <c r="M78" s="110" t="s">
        <v>189</v>
      </c>
      <c r="N78" s="110" t="s">
        <v>189</v>
      </c>
      <c r="O78" s="110" t="s">
        <v>15</v>
      </c>
      <c r="P78" s="116">
        <f t="shared" si="4"/>
        <v>8473.9420583012288</v>
      </c>
      <c r="Q78" s="117">
        <f>VLOOKUP(B78,'Test Period - June 2015'!$F$11:$U$411,16,FALSE)</f>
        <v>8473.9420583012288</v>
      </c>
      <c r="R78" s="117"/>
      <c r="S78" s="117"/>
      <c r="T78" s="117"/>
      <c r="U78" s="117"/>
      <c r="V78" s="117"/>
      <c r="W78" s="117"/>
      <c r="X78" s="117"/>
      <c r="Y78" s="117"/>
    </row>
    <row r="79" spans="1:25" ht="12" customHeight="1">
      <c r="A79" s="106" t="s">
        <v>190</v>
      </c>
      <c r="B79" s="106" t="str">
        <f t="shared" si="1"/>
        <v>561SG</v>
      </c>
      <c r="C79" s="106" t="str">
        <f t="shared" si="8"/>
        <v>561SNPT</v>
      </c>
      <c r="D79" s="118" t="s">
        <v>43</v>
      </c>
      <c r="E79" s="106"/>
      <c r="F79" s="106" t="s">
        <v>191</v>
      </c>
      <c r="G79" s="108">
        <v>3</v>
      </c>
      <c r="H79" s="112">
        <f t="shared" si="9"/>
        <v>31729.432694306524</v>
      </c>
      <c r="I79" s="99" t="str">
        <f t="shared" si="7"/>
        <v>SG</v>
      </c>
      <c r="J79" s="163">
        <f>VLOOKUP(N79,Factors!$B$8:$N$94,7,FALSE)</f>
        <v>0.42628317160037599</v>
      </c>
      <c r="K79" s="112">
        <f t="shared" si="10"/>
        <v>13525.723202009649</v>
      </c>
      <c r="L79" s="100"/>
      <c r="M79" s="110" t="s">
        <v>189</v>
      </c>
      <c r="N79" s="110" t="s">
        <v>189</v>
      </c>
      <c r="O79" s="110" t="s">
        <v>15</v>
      </c>
      <c r="P79" s="116">
        <f t="shared" si="4"/>
        <v>31729.432694306524</v>
      </c>
      <c r="Q79" s="117">
        <f>VLOOKUP(B79,'Test Period - June 2015'!$F$11:$U$411,16,FALSE)</f>
        <v>31729.432694306524</v>
      </c>
      <c r="R79" s="117"/>
      <c r="S79" s="117"/>
      <c r="T79" s="117"/>
      <c r="U79" s="117"/>
      <c r="V79" s="117"/>
      <c r="W79" s="117"/>
      <c r="X79" s="117"/>
      <c r="Y79" s="117"/>
    </row>
    <row r="80" spans="1:25" ht="12" customHeight="1">
      <c r="A80" s="106" t="s">
        <v>192</v>
      </c>
      <c r="B80" s="106" t="str">
        <f t="shared" si="1"/>
        <v>562SG</v>
      </c>
      <c r="C80" s="106" t="str">
        <f t="shared" si="8"/>
        <v>562SNPT</v>
      </c>
      <c r="D80" s="118" t="s">
        <v>43</v>
      </c>
      <c r="E80" s="106"/>
      <c r="F80" s="106" t="s">
        <v>193</v>
      </c>
      <c r="G80" s="108">
        <v>3</v>
      </c>
      <c r="H80" s="112">
        <f t="shared" si="9"/>
        <v>75228.211323076175</v>
      </c>
      <c r="I80" s="99" t="str">
        <f t="shared" si="7"/>
        <v>SG</v>
      </c>
      <c r="J80" s="163">
        <f>VLOOKUP(N80,Factors!$B$8:$N$94,7,FALSE)</f>
        <v>0.42628317160037599</v>
      </c>
      <c r="K80" s="112">
        <f t="shared" si="10"/>
        <v>32068.52051662423</v>
      </c>
      <c r="L80" s="100"/>
      <c r="M80" s="110" t="s">
        <v>189</v>
      </c>
      <c r="N80" s="110" t="s">
        <v>189</v>
      </c>
      <c r="O80" s="110" t="s">
        <v>15</v>
      </c>
      <c r="P80" s="116">
        <f t="shared" si="4"/>
        <v>75228.211323076175</v>
      </c>
      <c r="Q80" s="117">
        <f>VLOOKUP(B80,'Test Period - June 2015'!$F$11:$U$411,16,FALSE)</f>
        <v>75228.211323076175</v>
      </c>
      <c r="R80" s="117"/>
      <c r="S80" s="117"/>
      <c r="T80" s="117"/>
      <c r="U80" s="117"/>
      <c r="V80" s="117"/>
      <c r="W80" s="117"/>
      <c r="X80" s="117"/>
      <c r="Y80" s="117"/>
    </row>
    <row r="81" spans="1:25" ht="12" customHeight="1">
      <c r="A81" s="106" t="s">
        <v>194</v>
      </c>
      <c r="B81" s="106" t="str">
        <f t="shared" si="1"/>
        <v>563SG</v>
      </c>
      <c r="C81" s="106" t="str">
        <f t="shared" si="8"/>
        <v>563SNPT</v>
      </c>
      <c r="D81" s="118" t="s">
        <v>43</v>
      </c>
      <c r="E81" s="106"/>
      <c r="F81" s="106" t="s">
        <v>195</v>
      </c>
      <c r="G81" s="108">
        <v>3</v>
      </c>
      <c r="H81" s="112">
        <f t="shared" si="9"/>
        <v>5007.4417550949665</v>
      </c>
      <c r="I81" s="99" t="str">
        <f t="shared" si="7"/>
        <v>SG</v>
      </c>
      <c r="J81" s="163">
        <f>VLOOKUP(N81,Factors!$B$8:$N$94,7,FALSE)</f>
        <v>0.42628317160037599</v>
      </c>
      <c r="K81" s="112">
        <f t="shared" si="10"/>
        <v>2134.5881529660355</v>
      </c>
      <c r="L81" s="100"/>
      <c r="M81" s="110" t="s">
        <v>189</v>
      </c>
      <c r="N81" s="110" t="s">
        <v>189</v>
      </c>
      <c r="O81" s="110" t="s">
        <v>15</v>
      </c>
      <c r="P81" s="116">
        <f t="shared" si="4"/>
        <v>5007.4417550949665</v>
      </c>
      <c r="Q81" s="117">
        <f>VLOOKUP(B81,'Test Period - June 2015'!$F$11:$U$411,16,FALSE)</f>
        <v>5007.4417550949665</v>
      </c>
      <c r="R81" s="117"/>
      <c r="S81" s="117"/>
      <c r="T81" s="117"/>
      <c r="U81" s="117"/>
      <c r="V81" s="117"/>
      <c r="W81" s="117"/>
      <c r="X81" s="117"/>
      <c r="Y81" s="117"/>
    </row>
    <row r="82" spans="1:25" ht="12" customHeight="1">
      <c r="A82" s="106" t="s">
        <v>196</v>
      </c>
      <c r="B82" s="106" t="str">
        <f t="shared" si="1"/>
        <v>566SG</v>
      </c>
      <c r="C82" s="106" t="str">
        <f t="shared" si="8"/>
        <v>566SNPT</v>
      </c>
      <c r="D82" s="118" t="s">
        <v>43</v>
      </c>
      <c r="E82" s="106"/>
      <c r="F82" s="106" t="s">
        <v>197</v>
      </c>
      <c r="G82" s="108">
        <v>3</v>
      </c>
      <c r="H82" s="112">
        <f t="shared" si="9"/>
        <v>100174.70650026314</v>
      </c>
      <c r="I82" s="99" t="str">
        <f t="shared" si="7"/>
        <v>SG</v>
      </c>
      <c r="J82" s="163">
        <f>VLOOKUP(N82,Factors!$B$8:$N$94,7,FALSE)</f>
        <v>0.42628317160037599</v>
      </c>
      <c r="K82" s="112">
        <f t="shared" si="10"/>
        <v>42702.791601068973</v>
      </c>
      <c r="L82" s="100"/>
      <c r="M82" s="110" t="s">
        <v>189</v>
      </c>
      <c r="N82" s="110" t="s">
        <v>189</v>
      </c>
      <c r="O82" s="110" t="s">
        <v>15</v>
      </c>
      <c r="P82" s="116">
        <f t="shared" si="4"/>
        <v>100174.70650026314</v>
      </c>
      <c r="Q82" s="117">
        <f>VLOOKUP(B82,'Test Period - June 2015'!$F$11:$U$411,16,FALSE)</f>
        <v>100174.70650026314</v>
      </c>
      <c r="R82" s="117"/>
      <c r="S82" s="117"/>
      <c r="T82" s="117"/>
      <c r="U82" s="117"/>
      <c r="V82" s="117"/>
      <c r="W82" s="117"/>
      <c r="X82" s="117"/>
      <c r="Y82" s="117"/>
    </row>
    <row r="83" spans="1:25" ht="12" customHeight="1">
      <c r="A83" s="106" t="s">
        <v>198</v>
      </c>
      <c r="B83" s="106" t="str">
        <f t="shared" si="1"/>
        <v>567SG</v>
      </c>
      <c r="C83" s="106" t="str">
        <f t="shared" si="8"/>
        <v>567SNPT</v>
      </c>
      <c r="D83" s="118" t="s">
        <v>43</v>
      </c>
      <c r="E83" s="106"/>
      <c r="F83" s="106" t="s">
        <v>199</v>
      </c>
      <c r="G83" s="108">
        <v>3</v>
      </c>
      <c r="H83" s="112">
        <f t="shared" si="9"/>
        <v>88098.853185235814</v>
      </c>
      <c r="I83" s="99" t="str">
        <f t="shared" si="7"/>
        <v>SG</v>
      </c>
      <c r="J83" s="163">
        <f>VLOOKUP(N83,Factors!$B$8:$N$94,7,FALSE)</f>
        <v>0.42628317160037599</v>
      </c>
      <c r="K83" s="112">
        <f t="shared" si="10"/>
        <v>37555.05855015821</v>
      </c>
      <c r="L83" s="100"/>
      <c r="M83" s="110" t="s">
        <v>189</v>
      </c>
      <c r="N83" s="110" t="s">
        <v>189</v>
      </c>
      <c r="O83" s="110" t="s">
        <v>15</v>
      </c>
      <c r="P83" s="116">
        <f t="shared" si="4"/>
        <v>88098.853185235814</v>
      </c>
      <c r="Q83" s="117">
        <f>VLOOKUP(B83,'Test Period - June 2015'!$F$11:$U$411,16,FALSE)</f>
        <v>88098.853185235814</v>
      </c>
      <c r="R83" s="117"/>
      <c r="S83" s="117"/>
      <c r="T83" s="117"/>
      <c r="U83" s="117"/>
      <c r="V83" s="117"/>
      <c r="W83" s="117"/>
      <c r="X83" s="117"/>
      <c r="Y83" s="117"/>
    </row>
    <row r="84" spans="1:25" ht="12" customHeight="1">
      <c r="A84" s="106" t="s">
        <v>200</v>
      </c>
      <c r="B84" s="106" t="str">
        <f t="shared" ref="B84:B149" si="11">+F84&amp;I84</f>
        <v>568SG</v>
      </c>
      <c r="C84" s="106" t="str">
        <f t="shared" si="8"/>
        <v>568SNPT</v>
      </c>
      <c r="D84" s="118" t="s">
        <v>45</v>
      </c>
      <c r="E84" s="106"/>
      <c r="F84" s="106" t="s">
        <v>201</v>
      </c>
      <c r="G84" s="108">
        <v>3</v>
      </c>
      <c r="H84" s="112">
        <f t="shared" si="9"/>
        <v>5969.7899807036565</v>
      </c>
      <c r="I84" s="99" t="str">
        <f t="shared" si="7"/>
        <v>SG</v>
      </c>
      <c r="J84" s="163">
        <f>VLOOKUP(N84,Factors!$B$8:$N$94,7,FALSE)</f>
        <v>0.42628317160037599</v>
      </c>
      <c r="K84" s="112">
        <f t="shared" si="10"/>
        <v>2544.8210067625018</v>
      </c>
      <c r="L84" s="100"/>
      <c r="M84" s="110" t="s">
        <v>189</v>
      </c>
      <c r="N84" s="110" t="s">
        <v>189</v>
      </c>
      <c r="O84" s="110" t="s">
        <v>15</v>
      </c>
      <c r="P84" s="116">
        <f t="shared" ref="P84:P149" si="12">+Q84+R84+S84+T84+V84+W84+X84+Y84</f>
        <v>5969.7899807036565</v>
      </c>
      <c r="Q84" s="117">
        <f>VLOOKUP(B84,'Test Period - June 2015'!$F$11:$U$411,16,FALSE)</f>
        <v>5969.7899807036565</v>
      </c>
      <c r="R84" s="117"/>
      <c r="S84" s="117"/>
      <c r="T84" s="117"/>
      <c r="U84" s="117"/>
      <c r="V84" s="117"/>
      <c r="W84" s="117"/>
      <c r="X84" s="117"/>
      <c r="Y84" s="117"/>
    </row>
    <row r="85" spans="1:25" ht="12" customHeight="1">
      <c r="A85" s="106" t="s">
        <v>202</v>
      </c>
      <c r="B85" s="106" t="str">
        <f t="shared" si="11"/>
        <v>569SG</v>
      </c>
      <c r="C85" s="106" t="str">
        <f t="shared" si="8"/>
        <v>569SNPT</v>
      </c>
      <c r="D85" s="118" t="s">
        <v>45</v>
      </c>
      <c r="E85" s="106"/>
      <c r="F85" s="106" t="s">
        <v>203</v>
      </c>
      <c r="G85" s="108">
        <v>3</v>
      </c>
      <c r="H85" s="112">
        <f t="shared" si="9"/>
        <v>47773.0563610635</v>
      </c>
      <c r="I85" s="99" t="str">
        <f t="shared" si="7"/>
        <v>SG</v>
      </c>
      <c r="J85" s="163">
        <f>VLOOKUP(N85,Factors!$B$8:$N$94,7,FALSE)</f>
        <v>0.42628317160037599</v>
      </c>
      <c r="K85" s="112">
        <f t="shared" si="10"/>
        <v>20364.849982637665</v>
      </c>
      <c r="L85" s="100"/>
      <c r="M85" s="110" t="s">
        <v>189</v>
      </c>
      <c r="N85" s="110" t="s">
        <v>189</v>
      </c>
      <c r="O85" s="110" t="s">
        <v>15</v>
      </c>
      <c r="P85" s="116">
        <f t="shared" si="12"/>
        <v>47773.0563610635</v>
      </c>
      <c r="Q85" s="117">
        <f>VLOOKUP(B85,'Test Period - June 2015'!$F$11:$U$411,16,FALSE)</f>
        <v>47773.0563610635</v>
      </c>
      <c r="R85" s="117"/>
      <c r="S85" s="117"/>
      <c r="T85" s="117"/>
      <c r="U85" s="117"/>
      <c r="V85" s="117"/>
      <c r="W85" s="117"/>
      <c r="X85" s="117"/>
      <c r="Y85" s="117"/>
    </row>
    <row r="86" spans="1:25" ht="12" customHeight="1">
      <c r="A86" s="106" t="s">
        <v>204</v>
      </c>
      <c r="B86" s="106" t="str">
        <f t="shared" si="11"/>
        <v>570SG</v>
      </c>
      <c r="C86" s="106" t="str">
        <f t="shared" si="8"/>
        <v>570SNPT</v>
      </c>
      <c r="D86" s="118" t="s">
        <v>45</v>
      </c>
      <c r="E86" s="106"/>
      <c r="F86" s="106" t="s">
        <v>205</v>
      </c>
      <c r="G86" s="108">
        <v>3</v>
      </c>
      <c r="H86" s="112">
        <f t="shared" si="9"/>
        <v>94267.235387697365</v>
      </c>
      <c r="I86" s="99" t="str">
        <f t="shared" si="7"/>
        <v>SG</v>
      </c>
      <c r="J86" s="163">
        <f>VLOOKUP(N86,Factors!$B$8:$N$94,7,FALSE)</f>
        <v>0.42628317160037599</v>
      </c>
      <c r="K86" s="112">
        <f t="shared" si="10"/>
        <v>40184.536079066835</v>
      </c>
      <c r="L86" s="100"/>
      <c r="M86" s="110" t="s">
        <v>189</v>
      </c>
      <c r="N86" s="110" t="s">
        <v>189</v>
      </c>
      <c r="O86" s="110" t="s">
        <v>15</v>
      </c>
      <c r="P86" s="116">
        <f t="shared" si="12"/>
        <v>94267.235387697365</v>
      </c>
      <c r="Q86" s="117">
        <f>VLOOKUP(B86,'Test Period - June 2015'!$F$11:$U$411,16,FALSE)</f>
        <v>94267.235387697365</v>
      </c>
      <c r="R86" s="117"/>
      <c r="S86" s="117"/>
      <c r="T86" s="117"/>
      <c r="U86" s="117"/>
      <c r="V86" s="117"/>
      <c r="W86" s="117"/>
      <c r="X86" s="117"/>
      <c r="Y86" s="117"/>
    </row>
    <row r="87" spans="1:25" ht="12" customHeight="1">
      <c r="A87" s="106" t="s">
        <v>206</v>
      </c>
      <c r="B87" s="106" t="str">
        <f t="shared" si="11"/>
        <v>571SG</v>
      </c>
      <c r="C87" s="106" t="str">
        <f t="shared" si="8"/>
        <v>571SNPT</v>
      </c>
      <c r="D87" s="118" t="s">
        <v>45</v>
      </c>
      <c r="E87" s="106"/>
      <c r="F87" s="106" t="s">
        <v>207</v>
      </c>
      <c r="G87" s="108">
        <v>3</v>
      </c>
      <c r="H87" s="112">
        <f t="shared" si="9"/>
        <v>531836.83882901026</v>
      </c>
      <c r="I87" s="99" t="str">
        <f t="shared" si="7"/>
        <v>SG</v>
      </c>
      <c r="J87" s="163">
        <f>VLOOKUP(N87,Factors!$B$8:$N$94,7,FALSE)</f>
        <v>0.42628317160037599</v>
      </c>
      <c r="K87" s="112">
        <f t="shared" si="10"/>
        <v>226713.09442994848</v>
      </c>
      <c r="L87" s="100"/>
      <c r="M87" s="110" t="s">
        <v>189</v>
      </c>
      <c r="N87" s="110" t="s">
        <v>189</v>
      </c>
      <c r="O87" s="110" t="s">
        <v>15</v>
      </c>
      <c r="P87" s="116">
        <f t="shared" si="12"/>
        <v>531836.83882901026</v>
      </c>
      <c r="Q87" s="117">
        <f>VLOOKUP(B87,'Test Period - June 2015'!$F$11:$U$411,16,FALSE)</f>
        <v>531836.83882901026</v>
      </c>
      <c r="R87" s="117"/>
      <c r="S87" s="117"/>
      <c r="T87" s="117"/>
      <c r="U87" s="117"/>
      <c r="V87" s="117"/>
      <c r="W87" s="117"/>
      <c r="X87" s="117"/>
      <c r="Y87" s="117"/>
    </row>
    <row r="88" spans="1:25" ht="12" customHeight="1">
      <c r="A88" s="106" t="s">
        <v>208</v>
      </c>
      <c r="B88" s="106" t="str">
        <f t="shared" si="11"/>
        <v>572SG</v>
      </c>
      <c r="C88" s="106" t="str">
        <f t="shared" si="8"/>
        <v>572SNPT</v>
      </c>
      <c r="D88" s="118" t="s">
        <v>45</v>
      </c>
      <c r="E88" s="106"/>
      <c r="F88" s="106" t="s">
        <v>209</v>
      </c>
      <c r="G88" s="108">
        <v>3</v>
      </c>
      <c r="H88" s="112">
        <f t="shared" si="9"/>
        <v>856.07402980934637</v>
      </c>
      <c r="I88" s="99" t="str">
        <f t="shared" si="7"/>
        <v>SG</v>
      </c>
      <c r="J88" s="163">
        <f>VLOOKUP(N88,Factors!$B$8:$N$94,7,FALSE)</f>
        <v>0.42628317160037599</v>
      </c>
      <c r="K88" s="112">
        <f t="shared" si="10"/>
        <v>364.92995255184297</v>
      </c>
      <c r="L88" s="100"/>
      <c r="M88" s="110" t="s">
        <v>189</v>
      </c>
      <c r="N88" s="110" t="s">
        <v>189</v>
      </c>
      <c r="O88" s="110" t="s">
        <v>15</v>
      </c>
      <c r="P88" s="116">
        <f t="shared" si="12"/>
        <v>856.07402980934637</v>
      </c>
      <c r="Q88" s="117">
        <f>VLOOKUP(B88,'Test Period - June 2015'!$F$11:$U$411,16,FALSE)</f>
        <v>856.07402980934637</v>
      </c>
      <c r="R88" s="117"/>
      <c r="S88" s="117"/>
      <c r="T88" s="117"/>
      <c r="U88" s="117"/>
      <c r="V88" s="117"/>
      <c r="W88" s="117"/>
      <c r="X88" s="117"/>
      <c r="Y88" s="117"/>
    </row>
    <row r="89" spans="1:25" ht="12" customHeight="1">
      <c r="A89" s="106" t="s">
        <v>210</v>
      </c>
      <c r="B89" s="106" t="str">
        <f t="shared" si="11"/>
        <v>573SG</v>
      </c>
      <c r="C89" s="106" t="str">
        <f t="shared" si="8"/>
        <v>573SNPT</v>
      </c>
      <c r="D89" s="118" t="s">
        <v>45</v>
      </c>
      <c r="E89" s="106"/>
      <c r="F89" s="106" t="s">
        <v>211</v>
      </c>
      <c r="G89" s="108">
        <v>3</v>
      </c>
      <c r="H89" s="112">
        <f t="shared" si="9"/>
        <v>65857.567850092062</v>
      </c>
      <c r="I89" s="99" t="str">
        <f t="shared" si="7"/>
        <v>SG</v>
      </c>
      <c r="J89" s="163">
        <f>VLOOKUP(N89,Factors!$B$8:$N$94,7,FALSE)</f>
        <v>0.42628317160037599</v>
      </c>
      <c r="K89" s="112">
        <f t="shared" si="10"/>
        <v>28073.972897024199</v>
      </c>
      <c r="L89" s="100"/>
      <c r="M89" s="110" t="s">
        <v>189</v>
      </c>
      <c r="N89" s="110" t="s">
        <v>189</v>
      </c>
      <c r="O89" s="110" t="s">
        <v>15</v>
      </c>
      <c r="P89" s="116">
        <f t="shared" si="12"/>
        <v>65857.567850092062</v>
      </c>
      <c r="Q89" s="117">
        <f>VLOOKUP(B89,'Test Period - June 2015'!$F$11:$U$411,16,FALSE)</f>
        <v>65857.567850092062</v>
      </c>
      <c r="R89" s="117"/>
      <c r="S89" s="117"/>
      <c r="T89" s="117"/>
      <c r="U89" s="117"/>
      <c r="V89" s="117"/>
      <c r="W89" s="117"/>
      <c r="X89" s="117"/>
      <c r="Y89" s="117"/>
    </row>
    <row r="90" spans="1:25" ht="12" customHeight="1">
      <c r="A90" s="106" t="s">
        <v>212</v>
      </c>
      <c r="B90" s="106" t="str">
        <f t="shared" si="11"/>
        <v>580UT</v>
      </c>
      <c r="C90" s="106" t="str">
        <f t="shared" si="8"/>
        <v>580Situs</v>
      </c>
      <c r="D90" s="118" t="s">
        <v>47</v>
      </c>
      <c r="E90" s="106"/>
      <c r="F90" s="106" t="s">
        <v>213</v>
      </c>
      <c r="G90" s="108">
        <v>3</v>
      </c>
      <c r="H90" s="112">
        <f t="shared" si="9"/>
        <v>5688.9764080294672</v>
      </c>
      <c r="I90" s="99" t="str">
        <f>IF(J90="situs","UT")</f>
        <v>UT</v>
      </c>
      <c r="J90" s="99" t="str">
        <f>+O90</f>
        <v>Situs</v>
      </c>
      <c r="K90" s="112">
        <f>W90</f>
        <v>3149.2914113516458</v>
      </c>
      <c r="L90" s="114"/>
      <c r="M90" s="110" t="s">
        <v>164</v>
      </c>
      <c r="N90" s="110" t="s">
        <v>164</v>
      </c>
      <c r="O90" s="110" t="s">
        <v>164</v>
      </c>
      <c r="P90" s="116">
        <f t="shared" si="12"/>
        <v>5688.9764080294672</v>
      </c>
      <c r="Q90" s="117">
        <v>0</v>
      </c>
      <c r="R90" s="117">
        <f>VLOOKUP($F$90&amp;R7,'Test Period - June 2015'!$F$11:$U$412,16,FALSE)</f>
        <v>1193.0127539043283</v>
      </c>
      <c r="S90" s="117">
        <f>VLOOKUP($F$90&amp;S7,'Test Period - June 2015'!$F$11:$U$412,16,FALSE)</f>
        <v>596.28642471895967</v>
      </c>
      <c r="T90" s="117">
        <f>VLOOKUP($F$90&amp;T7,'Test Period - June 2015'!$F$11:$U$412,16,FALSE)</f>
        <v>1094.3588222888843</v>
      </c>
      <c r="U90" s="117">
        <f>+V90+Y90</f>
        <v>268.68051239250241</v>
      </c>
      <c r="V90" s="117">
        <f>VLOOKUP($F$90&amp;V7,'Test Period - June 2015'!$F$11:$U$412,16,FALSE)</f>
        <v>245.79943604372795</v>
      </c>
      <c r="W90" s="117">
        <f>VLOOKUP($F$90&amp;W7,'Test Period - June 2015'!$F$11:$U$412,16,FALSE)</f>
        <v>3149.2914113516458</v>
      </c>
      <c r="X90" s="117">
        <f>VLOOKUP($F$90&amp;X7,'Test Period - June 2015'!$F$11:$U$412,16,FALSE)</f>
        <v>-612.65351662685339</v>
      </c>
      <c r="Y90" s="117">
        <f>VLOOKUP($F$90&amp;Y7,'Test Period - June 2015'!$F$11:$U$412,16,FALSE)</f>
        <v>22.88107634877445</v>
      </c>
    </row>
    <row r="91" spans="1:25" ht="12" customHeight="1">
      <c r="A91" s="106" t="s">
        <v>214</v>
      </c>
      <c r="B91" s="106" t="str">
        <f t="shared" si="11"/>
        <v>580SNPD</v>
      </c>
      <c r="C91" s="106" t="str">
        <f t="shared" si="8"/>
        <v>580SNPD</v>
      </c>
      <c r="D91" s="118" t="s">
        <v>47</v>
      </c>
      <c r="E91" s="106"/>
      <c r="F91" s="106" t="s">
        <v>213</v>
      </c>
      <c r="G91" s="108">
        <v>3</v>
      </c>
      <c r="H91" s="112">
        <f t="shared" si="9"/>
        <v>21192.084538863768</v>
      </c>
      <c r="I91" s="99" t="str">
        <f t="shared" si="7"/>
        <v>SNPD</v>
      </c>
      <c r="J91" s="163">
        <f>VLOOKUP(N91,Factors!$B$8:$N$94,7,FALSE)</f>
        <v>0.48317341591839369</v>
      </c>
      <c r="K91" s="112">
        <f t="shared" si="10"/>
        <v>10239.451877074183</v>
      </c>
      <c r="L91" s="114"/>
      <c r="M91" s="110" t="s">
        <v>49</v>
      </c>
      <c r="N91" s="110" t="s">
        <v>49</v>
      </c>
      <c r="O91" s="110" t="s">
        <v>49</v>
      </c>
      <c r="P91" s="116">
        <f t="shared" si="12"/>
        <v>21192.084538863768</v>
      </c>
      <c r="Q91" s="117">
        <f>VLOOKUP(B91,'Test Period - June 2015'!$F$11:$U$411,16,FALSE)</f>
        <v>21192.084538863768</v>
      </c>
      <c r="R91" s="117"/>
      <c r="S91" s="117"/>
      <c r="T91" s="117"/>
      <c r="U91" s="117"/>
      <c r="V91" s="117"/>
      <c r="W91" s="117"/>
      <c r="X91" s="117"/>
      <c r="Y91" s="117"/>
    </row>
    <row r="92" spans="1:25" ht="12" customHeight="1">
      <c r="A92" s="106" t="s">
        <v>215</v>
      </c>
      <c r="B92" s="106" t="str">
        <f t="shared" si="11"/>
        <v>581SNPD</v>
      </c>
      <c r="C92" s="106" t="str">
        <f t="shared" si="8"/>
        <v>581SNPD</v>
      </c>
      <c r="D92" s="118" t="s">
        <v>47</v>
      </c>
      <c r="E92" s="106"/>
      <c r="F92" s="106" t="s">
        <v>216</v>
      </c>
      <c r="G92" s="108">
        <v>3</v>
      </c>
      <c r="H92" s="112">
        <f t="shared" si="9"/>
        <v>9573.405794718954</v>
      </c>
      <c r="I92" s="99" t="str">
        <f t="shared" si="7"/>
        <v>SNPD</v>
      </c>
      <c r="J92" s="163">
        <f>VLOOKUP(N92,Factors!$B$8:$N$94,7,FALSE)</f>
        <v>0.48317341591839369</v>
      </c>
      <c r="K92" s="112">
        <f t="shared" si="10"/>
        <v>4625.6151798073015</v>
      </c>
      <c r="L92" s="114"/>
      <c r="M92" s="110" t="s">
        <v>49</v>
      </c>
      <c r="N92" s="110" t="s">
        <v>49</v>
      </c>
      <c r="O92" s="110" t="s">
        <v>49</v>
      </c>
      <c r="P92" s="116">
        <f t="shared" si="12"/>
        <v>9573.405794718954</v>
      </c>
      <c r="Q92" s="117">
        <f>VLOOKUP(B92,'Test Period - June 2015'!$F$11:$U$411,16,FALSE)</f>
        <v>9573.405794718954</v>
      </c>
      <c r="R92" s="117"/>
      <c r="S92" s="117"/>
      <c r="T92" s="117"/>
      <c r="U92" s="117"/>
      <c r="V92" s="117"/>
      <c r="W92" s="117"/>
      <c r="X92" s="117"/>
      <c r="Y92" s="117"/>
    </row>
    <row r="93" spans="1:25" ht="12" customHeight="1">
      <c r="A93" s="106" t="s">
        <v>217</v>
      </c>
      <c r="B93" s="106" t="str">
        <f t="shared" si="11"/>
        <v>582UT</v>
      </c>
      <c r="C93" s="106" t="str">
        <f t="shared" si="8"/>
        <v>582Situs</v>
      </c>
      <c r="D93" s="118" t="s">
        <v>47</v>
      </c>
      <c r="E93" s="106"/>
      <c r="F93" s="106" t="s">
        <v>218</v>
      </c>
      <c r="G93" s="108">
        <v>3</v>
      </c>
      <c r="H93" s="112">
        <f t="shared" si="9"/>
        <v>83559.301553689074</v>
      </c>
      <c r="I93" s="99" t="str">
        <f>IF(J93="situs","UT")</f>
        <v>UT</v>
      </c>
      <c r="J93" s="99" t="str">
        <f>+O93</f>
        <v>Situs</v>
      </c>
      <c r="K93" s="112">
        <f>W93</f>
        <v>38927.559216988142</v>
      </c>
      <c r="L93" s="114"/>
      <c r="M93" s="110" t="s">
        <v>164</v>
      </c>
      <c r="N93" s="110" t="s">
        <v>164</v>
      </c>
      <c r="O93" s="110" t="s">
        <v>164</v>
      </c>
      <c r="P93" s="116">
        <f t="shared" si="12"/>
        <v>83559.301553689074</v>
      </c>
      <c r="Q93" s="117">
        <v>0</v>
      </c>
      <c r="R93" s="117">
        <f>VLOOKUP($F$93&amp;R7,'Test Period - June 2015'!$F$11:$U$412,16,FALSE)</f>
        <v>1043.3746245772052</v>
      </c>
      <c r="S93" s="117">
        <f>VLOOKUP($F$93&amp;S7,'Test Period - June 2015'!$F$11:$U$412,16,FALSE)</f>
        <v>21885.17349550411</v>
      </c>
      <c r="T93" s="117">
        <f>VLOOKUP($F$93&amp;T7,'Test Period - June 2015'!$F$11:$U$412,16,FALSE)</f>
        <v>4231.6731697542082</v>
      </c>
      <c r="U93" s="117">
        <f>+V93+Y93</f>
        <v>9753.6765689766107</v>
      </c>
      <c r="V93" s="117">
        <f>VLOOKUP($F$93&amp;V7,'Test Period - June 2015'!$F$11:$U$412,16,FALSE)</f>
        <v>9753.6765689766107</v>
      </c>
      <c r="W93" s="117">
        <f>VLOOKUP($F$93&amp;W7,'Test Period - June 2015'!$F$11:$U$412,16,FALSE)</f>
        <v>38927.559216988142</v>
      </c>
      <c r="X93" s="117">
        <f>VLOOKUP($F$93&amp;X7,'Test Period - June 2015'!$F$11:$U$412,16,FALSE)</f>
        <v>7717.8444778887906</v>
      </c>
      <c r="Y93" s="117">
        <v>0</v>
      </c>
    </row>
    <row r="94" spans="1:25" ht="12" customHeight="1">
      <c r="A94" s="106" t="s">
        <v>219</v>
      </c>
      <c r="B94" s="106" t="str">
        <f t="shared" si="11"/>
        <v>582SNPD</v>
      </c>
      <c r="C94" s="106" t="str">
        <f t="shared" si="8"/>
        <v>582SNPD</v>
      </c>
      <c r="D94" s="118" t="s">
        <v>47</v>
      </c>
      <c r="E94" s="106"/>
      <c r="F94" s="106" t="s">
        <v>218</v>
      </c>
      <c r="G94" s="108">
        <v>3</v>
      </c>
      <c r="H94" s="112">
        <f t="shared" si="9"/>
        <v>289.12251256084181</v>
      </c>
      <c r="I94" s="99" t="str">
        <f t="shared" si="7"/>
        <v>SNPD</v>
      </c>
      <c r="J94" s="163">
        <f>VLOOKUP(N94,Factors!$B$8:$N$94,7,FALSE)</f>
        <v>0.48317341591839369</v>
      </c>
      <c r="K94" s="112">
        <f t="shared" si="10"/>
        <v>139.69631201293063</v>
      </c>
      <c r="L94" s="114"/>
      <c r="M94" s="110" t="s">
        <v>49</v>
      </c>
      <c r="N94" s="110" t="s">
        <v>49</v>
      </c>
      <c r="O94" s="110" t="s">
        <v>49</v>
      </c>
      <c r="P94" s="116">
        <f t="shared" si="12"/>
        <v>289.12251256084181</v>
      </c>
      <c r="Q94" s="117">
        <f>VLOOKUP(B94,'Test Period - June 2015'!$F$11:$U$411,16,FALSE)</f>
        <v>289.12251256084181</v>
      </c>
      <c r="R94" s="117"/>
      <c r="S94" s="117"/>
      <c r="T94" s="117"/>
      <c r="U94" s="117"/>
      <c r="V94" s="117"/>
      <c r="W94" s="117"/>
      <c r="X94" s="117"/>
      <c r="Y94" s="117"/>
    </row>
    <row r="95" spans="1:25" ht="12" customHeight="1">
      <c r="A95" s="106" t="s">
        <v>220</v>
      </c>
      <c r="B95" s="106" t="str">
        <f t="shared" si="11"/>
        <v>583UT</v>
      </c>
      <c r="C95" s="106" t="str">
        <f t="shared" si="8"/>
        <v>583Situs</v>
      </c>
      <c r="D95" s="118" t="s">
        <v>47</v>
      </c>
      <c r="E95" s="106"/>
      <c r="F95" s="106" t="s">
        <v>221</v>
      </c>
      <c r="G95" s="108">
        <v>3</v>
      </c>
      <c r="H95" s="112">
        <f t="shared" si="9"/>
        <v>39009.452944160592</v>
      </c>
      <c r="I95" s="99" t="str">
        <f>IF(J95="situs","UT")</f>
        <v>UT</v>
      </c>
      <c r="J95" s="99" t="str">
        <f>+O95</f>
        <v>Situs</v>
      </c>
      <c r="K95" s="112">
        <f>W95</f>
        <v>14696.146197776279</v>
      </c>
      <c r="L95" s="114"/>
      <c r="M95" s="110" t="s">
        <v>164</v>
      </c>
      <c r="N95" s="110" t="s">
        <v>164</v>
      </c>
      <c r="O95" s="110" t="s">
        <v>164</v>
      </c>
      <c r="P95" s="116">
        <f t="shared" si="12"/>
        <v>39009.452944160592</v>
      </c>
      <c r="Q95" s="117">
        <v>0</v>
      </c>
      <c r="R95" s="117">
        <f>VLOOKUP($F$95&amp;R7,'Test Period - June 2015'!$F$11:$U$412,16,FALSE)</f>
        <v>1442.8142686288259</v>
      </c>
      <c r="S95" s="117">
        <f>VLOOKUP($F$95&amp;S7,'Test Period - June 2015'!$F$11:$U$412,16,FALSE)</f>
        <v>14576.649399431813</v>
      </c>
      <c r="T95" s="117">
        <f>VLOOKUP($F$95&amp;T7,'Test Period - June 2015'!$F$11:$U$412,16,FALSE)</f>
        <v>2320.7809404428058</v>
      </c>
      <c r="U95" s="117">
        <f>+V95+Y95</f>
        <v>4941.9862633797702</v>
      </c>
      <c r="V95" s="117">
        <f>VLOOKUP($F$95&amp;V7,'Test Period - June 2015'!$F$11:$U$412,16,FALSE)</f>
        <v>4423.8753728831543</v>
      </c>
      <c r="W95" s="117">
        <f>VLOOKUP($F$95&amp;W7,'Test Period - June 2015'!$F$11:$U$412,16,FALSE)</f>
        <v>14696.146197776279</v>
      </c>
      <c r="X95" s="117">
        <f>VLOOKUP($F$95&amp;X7,'Test Period - June 2015'!$F$11:$U$412,16,FALSE)</f>
        <v>1031.0758745011008</v>
      </c>
      <c r="Y95" s="117">
        <f>VLOOKUP($F$95&amp;Y7,'Test Period - June 2015'!$F$11:$U$412,16,FALSE)</f>
        <v>518.11089049661564</v>
      </c>
    </row>
    <row r="96" spans="1:25" ht="12" customHeight="1">
      <c r="A96" s="106" t="s">
        <v>222</v>
      </c>
      <c r="B96" s="106" t="str">
        <f t="shared" si="11"/>
        <v>583SNPD</v>
      </c>
      <c r="C96" s="106" t="str">
        <f t="shared" si="8"/>
        <v>583SNPD</v>
      </c>
      <c r="D96" s="118" t="s">
        <v>47</v>
      </c>
      <c r="E96" s="106"/>
      <c r="F96" s="106" t="s">
        <v>221</v>
      </c>
      <c r="G96" s="108">
        <v>3</v>
      </c>
      <c r="H96" s="112">
        <f t="shared" si="9"/>
        <v>134.64924033817255</v>
      </c>
      <c r="I96" s="99" t="str">
        <f t="shared" si="7"/>
        <v>SNPD</v>
      </c>
      <c r="J96" s="163">
        <f>VLOOKUP(N96,Factors!$B$8:$N$94,7,FALSE)</f>
        <v>0.48317341591839369</v>
      </c>
      <c r="K96" s="112">
        <f t="shared" si="10"/>
        <v>65.058933405011601</v>
      </c>
      <c r="L96" s="114"/>
      <c r="M96" s="110" t="s">
        <v>49</v>
      </c>
      <c r="N96" s="110" t="s">
        <v>49</v>
      </c>
      <c r="O96" s="110" t="s">
        <v>49</v>
      </c>
      <c r="P96" s="116">
        <f t="shared" si="12"/>
        <v>134.64924033817255</v>
      </c>
      <c r="Q96" s="117">
        <f>VLOOKUP(B96,'Test Period - June 2015'!$F$11:$U$411,16,FALSE)</f>
        <v>134.64924033817255</v>
      </c>
      <c r="R96" s="117"/>
      <c r="S96" s="117"/>
      <c r="T96" s="117"/>
      <c r="U96" s="117"/>
      <c r="V96" s="117"/>
      <c r="W96" s="117"/>
      <c r="X96" s="117"/>
      <c r="Y96" s="117"/>
    </row>
    <row r="97" spans="1:25" ht="12" customHeight="1">
      <c r="A97" s="106" t="s">
        <v>223</v>
      </c>
      <c r="B97" s="106" t="str">
        <f t="shared" si="11"/>
        <v>584UT</v>
      </c>
      <c r="C97" s="106" t="str">
        <f t="shared" si="8"/>
        <v>584Situs</v>
      </c>
      <c r="D97" s="118" t="s">
        <v>47</v>
      </c>
      <c r="E97" s="106"/>
      <c r="F97" s="106" t="s">
        <v>224</v>
      </c>
      <c r="G97" s="108">
        <v>3</v>
      </c>
      <c r="H97" s="112">
        <f t="shared" si="9"/>
        <v>8.304770220588205</v>
      </c>
      <c r="I97" s="99" t="str">
        <f>IF(J97="situs","UT")</f>
        <v>UT</v>
      </c>
      <c r="J97" s="99" t="str">
        <f>+O97</f>
        <v>Situs</v>
      </c>
      <c r="K97" s="112">
        <f>W97</f>
        <v>7.774779411764678</v>
      </c>
      <c r="L97" s="114"/>
      <c r="M97" s="110" t="s">
        <v>164</v>
      </c>
      <c r="N97" s="110" t="s">
        <v>164</v>
      </c>
      <c r="O97" s="110" t="s">
        <v>164</v>
      </c>
      <c r="P97" s="116">
        <f t="shared" si="12"/>
        <v>8.304770220588205</v>
      </c>
      <c r="Q97" s="117">
        <v>0</v>
      </c>
      <c r="R97" s="117">
        <f>VLOOKUP($F$97&amp;R7,'Test Period - June 2015'!$F$11:$U$412,16,FALSE)</f>
        <v>0</v>
      </c>
      <c r="S97" s="117">
        <f>VLOOKUP($F$97&amp;S7,'Test Period - June 2015'!$F$11:$U$412,16,FALSE)</f>
        <v>0</v>
      </c>
      <c r="T97" s="117">
        <f>VLOOKUP($F$97&amp;T7,'Test Period - June 2015'!$F$11:$U$412,16,FALSE)</f>
        <v>0</v>
      </c>
      <c r="U97" s="117">
        <f>+V97+Y97</f>
        <v>0</v>
      </c>
      <c r="V97" s="117">
        <f>VLOOKUP($F$97&amp;V7,'Test Period - June 2015'!$F$11:$U$412,16,FALSE)</f>
        <v>0</v>
      </c>
      <c r="W97" s="117">
        <f>VLOOKUP($F$97&amp;W7,'Test Period - June 2015'!$F$11:$U$412,16,FALSE)</f>
        <v>7.774779411764678</v>
      </c>
      <c r="X97" s="117">
        <f>VLOOKUP($F$97&amp;X7,'Test Period - June 2015'!$F$11:$U$412,16,FALSE)</f>
        <v>0.52999080882352756</v>
      </c>
      <c r="Y97" s="117">
        <f>VLOOKUP($F$97&amp;Y7,'Test Period - June 2015'!$F$11:$U$412,16,FALSE)</f>
        <v>0</v>
      </c>
    </row>
    <row r="98" spans="1:25" ht="12" customHeight="1">
      <c r="A98" s="106" t="s">
        <v>225</v>
      </c>
      <c r="B98" s="106" t="str">
        <f t="shared" si="11"/>
        <v>585SNPD</v>
      </c>
      <c r="C98" s="106" t="str">
        <f t="shared" si="8"/>
        <v>585SNPD</v>
      </c>
      <c r="D98" s="118" t="s">
        <v>47</v>
      </c>
      <c r="E98" s="106"/>
      <c r="F98" s="106" t="s">
        <v>226</v>
      </c>
      <c r="G98" s="108">
        <v>3</v>
      </c>
      <c r="H98" s="112">
        <f t="shared" si="9"/>
        <v>-318.74478451796898</v>
      </c>
      <c r="I98" s="99" t="str">
        <f t="shared" si="7"/>
        <v>SNPD</v>
      </c>
      <c r="J98" s="163">
        <f>VLOOKUP(N98,Factors!$B$8:$N$94,7,FALSE)</f>
        <v>0.48317341591839369</v>
      </c>
      <c r="K98" s="112">
        <f t="shared" si="10"/>
        <v>-154.00900634171941</v>
      </c>
      <c r="L98" s="114"/>
      <c r="M98" s="110" t="s">
        <v>49</v>
      </c>
      <c r="N98" s="110" t="s">
        <v>49</v>
      </c>
      <c r="O98" s="110" t="s">
        <v>49</v>
      </c>
      <c r="P98" s="116">
        <f t="shared" si="12"/>
        <v>-318.74478451796898</v>
      </c>
      <c r="Q98" s="117">
        <f>VLOOKUP(B98,'Test Period - June 2015'!$F$11:$U$411,16,FALSE)</f>
        <v>-318.74478451796898</v>
      </c>
      <c r="R98" s="117"/>
      <c r="S98" s="117"/>
      <c r="T98" s="117"/>
      <c r="U98" s="117"/>
      <c r="V98" s="117"/>
      <c r="W98" s="117"/>
      <c r="X98" s="117"/>
      <c r="Y98" s="117"/>
    </row>
    <row r="99" spans="1:25" ht="12" customHeight="1">
      <c r="A99" s="106" t="s">
        <v>227</v>
      </c>
      <c r="B99" s="106" t="str">
        <f t="shared" si="11"/>
        <v>586UT</v>
      </c>
      <c r="C99" s="106" t="str">
        <f t="shared" si="8"/>
        <v>586Situs</v>
      </c>
      <c r="D99" s="118" t="s">
        <v>47</v>
      </c>
      <c r="E99" s="106"/>
      <c r="F99" s="106" t="s">
        <v>228</v>
      </c>
      <c r="G99" s="108">
        <v>3</v>
      </c>
      <c r="H99" s="112">
        <f t="shared" si="9"/>
        <v>43011.693337722259</v>
      </c>
      <c r="I99" s="99" t="str">
        <f>IF(J99="situs","UT")</f>
        <v>UT</v>
      </c>
      <c r="J99" s="99" t="str">
        <f>+O99</f>
        <v>Situs</v>
      </c>
      <c r="K99" s="112">
        <f>W99</f>
        <v>11320.128304923308</v>
      </c>
      <c r="L99" s="114"/>
      <c r="M99" s="110" t="s">
        <v>164</v>
      </c>
      <c r="N99" s="110" t="s">
        <v>164</v>
      </c>
      <c r="O99" s="110" t="s">
        <v>164</v>
      </c>
      <c r="P99" s="116">
        <f t="shared" si="12"/>
        <v>43011.693337722259</v>
      </c>
      <c r="Q99" s="117">
        <v>0</v>
      </c>
      <c r="R99" s="117">
        <f>VLOOKUP($F$99&amp;R7,'Test Period - June 2015'!$F$11:$U$412,16,FALSE)</f>
        <v>1573.325202692994</v>
      </c>
      <c r="S99" s="117">
        <f>VLOOKUP($F$99&amp;S7,'Test Period - June 2015'!$F$11:$U$412,16,FALSE)</f>
        <v>19458.03573027498</v>
      </c>
      <c r="T99" s="117">
        <f>VLOOKUP($F$99&amp;T7,'Test Period - June 2015'!$F$11:$U$412,16,FALSE)</f>
        <v>4141.4716176832999</v>
      </c>
      <c r="U99" s="117">
        <f>+V99+Y99</f>
        <v>4371.9150190543169</v>
      </c>
      <c r="V99" s="117">
        <f>VLOOKUP($F$99&amp;V7,'Test Period - June 2015'!$F$11:$U$412,16,FALSE)</f>
        <v>3815.7559491757165</v>
      </c>
      <c r="W99" s="117">
        <f>VLOOKUP($F$99&amp;W7,'Test Period - June 2015'!$F$11:$U$412,16,FALSE)</f>
        <v>11320.128304923308</v>
      </c>
      <c r="X99" s="117">
        <f>VLOOKUP($F$99&amp;X7,'Test Period - June 2015'!$F$11:$U$412,16,FALSE)</f>
        <v>2146.8174630933572</v>
      </c>
      <c r="Y99" s="117">
        <f>VLOOKUP($F$99&amp;Y7,'Test Period - June 2015'!$F$11:$U$412,16,FALSE)</f>
        <v>556.15906987860023</v>
      </c>
    </row>
    <row r="100" spans="1:25" ht="12" customHeight="1">
      <c r="A100" s="106" t="s">
        <v>229</v>
      </c>
      <c r="B100" s="106" t="str">
        <f t="shared" si="11"/>
        <v>586SNPD</v>
      </c>
      <c r="C100" s="106" t="str">
        <f t="shared" si="8"/>
        <v>586SNPD</v>
      </c>
      <c r="D100" s="118" t="s">
        <v>47</v>
      </c>
      <c r="E100" s="106"/>
      <c r="F100" s="106" t="s">
        <v>228</v>
      </c>
      <c r="G100" s="108">
        <v>3</v>
      </c>
      <c r="H100" s="112">
        <f t="shared" si="9"/>
        <v>5856.2391206652965</v>
      </c>
      <c r="I100" s="99" t="str">
        <f t="shared" si="7"/>
        <v>SNPD</v>
      </c>
      <c r="J100" s="163">
        <f>VLOOKUP(N100,Factors!$B$8:$N$94,7,FALSE)</f>
        <v>0.48317341591839369</v>
      </c>
      <c r="K100" s="112">
        <f t="shared" si="10"/>
        <v>2829.5790603667815</v>
      </c>
      <c r="L100" s="114"/>
      <c r="M100" s="110" t="s">
        <v>49</v>
      </c>
      <c r="N100" s="110" t="s">
        <v>49</v>
      </c>
      <c r="O100" s="110" t="s">
        <v>49</v>
      </c>
      <c r="P100" s="116">
        <f t="shared" si="12"/>
        <v>5856.2391206652965</v>
      </c>
      <c r="Q100" s="117">
        <f>VLOOKUP(B100,'Test Period - June 2015'!$F$11:$U$411,16,FALSE)</f>
        <v>5856.2391206652965</v>
      </c>
      <c r="R100" s="117"/>
      <c r="S100" s="117"/>
      <c r="T100" s="117"/>
      <c r="U100" s="117"/>
      <c r="V100" s="117"/>
      <c r="W100" s="117"/>
      <c r="X100" s="117"/>
      <c r="Y100" s="117"/>
    </row>
    <row r="101" spans="1:25" ht="12" customHeight="1">
      <c r="A101" s="106" t="s">
        <v>230</v>
      </c>
      <c r="B101" s="106" t="str">
        <f t="shared" si="11"/>
        <v>587UT</v>
      </c>
      <c r="C101" s="106" t="str">
        <f t="shared" si="8"/>
        <v>587Situs</v>
      </c>
      <c r="D101" s="118" t="s">
        <v>47</v>
      </c>
      <c r="E101" s="106"/>
      <c r="F101" s="106" t="s">
        <v>231</v>
      </c>
      <c r="G101" s="108">
        <v>3</v>
      </c>
      <c r="H101" s="112">
        <f t="shared" si="9"/>
        <v>76965.233347909903</v>
      </c>
      <c r="I101" s="99" t="str">
        <f>IF(J101="situs","UT")</f>
        <v>UT</v>
      </c>
      <c r="J101" s="99" t="str">
        <f>+O101</f>
        <v>Situs</v>
      </c>
      <c r="K101" s="112">
        <f>W101</f>
        <v>29455.053784055541</v>
      </c>
      <c r="L101" s="114"/>
      <c r="M101" s="110" t="s">
        <v>164</v>
      </c>
      <c r="N101" s="110" t="s">
        <v>164</v>
      </c>
      <c r="O101" s="110" t="s">
        <v>164</v>
      </c>
      <c r="P101" s="116">
        <f t="shared" si="12"/>
        <v>76965.233347909903</v>
      </c>
      <c r="Q101" s="117">
        <v>0</v>
      </c>
      <c r="R101" s="117">
        <f>VLOOKUP($F$101&amp;R7,'Test Period - June 2015'!$F$11:$U$412,16,FALSE)</f>
        <v>3045.2150132720435</v>
      </c>
      <c r="S101" s="117">
        <f>VLOOKUP($F$101&amp;S7,'Test Period - June 2015'!$F$11:$U$412,16,FALSE)</f>
        <v>26707.364971764189</v>
      </c>
      <c r="T101" s="117">
        <f>VLOOKUP($F$101&amp;T7,'Test Period - June 2015'!$F$11:$U$412,16,FALSE)</f>
        <v>6186.7308421470034</v>
      </c>
      <c r="U101" s="117">
        <f>+V101+Y101</f>
        <v>6115.2767855465854</v>
      </c>
      <c r="V101" s="117">
        <f>VLOOKUP($F$101&amp;V7,'Test Period - June 2015'!$F$11:$U$412,16,FALSE)</f>
        <v>5602.269427167812</v>
      </c>
      <c r="W101" s="117">
        <f>VLOOKUP($F$101&amp;W7,'Test Period - June 2015'!$F$11:$U$412,16,FALSE)</f>
        <v>29455.053784055541</v>
      </c>
      <c r="X101" s="117">
        <f>VLOOKUP($F$101&amp;X7,'Test Period - June 2015'!$F$11:$U$412,16,FALSE)</f>
        <v>5455.5919511245484</v>
      </c>
      <c r="Y101" s="117">
        <f>VLOOKUP($F$101&amp;Y7,'Test Period - June 2015'!$F$11:$U$412,16,FALSE)</f>
        <v>513.00735837877357</v>
      </c>
    </row>
    <row r="102" spans="1:25" ht="12" customHeight="1">
      <c r="A102" s="106" t="s">
        <v>232</v>
      </c>
      <c r="B102" s="106" t="str">
        <f t="shared" si="11"/>
        <v>587SNPD</v>
      </c>
      <c r="C102" s="106" t="str">
        <f t="shared" si="8"/>
        <v>587SNPD</v>
      </c>
      <c r="D102" s="118" t="s">
        <v>47</v>
      </c>
      <c r="E102" s="106"/>
      <c r="F102" s="106" t="s">
        <v>231</v>
      </c>
      <c r="G102" s="108">
        <v>3</v>
      </c>
      <c r="H102" s="112">
        <f t="shared" si="9"/>
        <v>0</v>
      </c>
      <c r="I102" s="99" t="str">
        <f t="shared" si="7"/>
        <v>SNPD</v>
      </c>
      <c r="J102" s="163">
        <f>VLOOKUP(N102,Factors!$B$8:$N$94,7,FALSE)</f>
        <v>0.48317341591839369</v>
      </c>
      <c r="K102" s="112">
        <f t="shared" si="10"/>
        <v>0</v>
      </c>
      <c r="L102" s="114"/>
      <c r="M102" s="110" t="s">
        <v>49</v>
      </c>
      <c r="N102" s="110" t="s">
        <v>49</v>
      </c>
      <c r="O102" s="110" t="s">
        <v>49</v>
      </c>
      <c r="P102" s="116">
        <f t="shared" si="12"/>
        <v>0</v>
      </c>
      <c r="Q102" s="117">
        <f>VLOOKUP(B102,'Test Period - June 2015'!$F$11:$U$411,16,FALSE)</f>
        <v>0</v>
      </c>
      <c r="R102" s="117"/>
      <c r="S102" s="117"/>
      <c r="T102" s="117"/>
      <c r="U102" s="117"/>
      <c r="V102" s="117"/>
      <c r="W102" s="117"/>
      <c r="X102" s="117"/>
      <c r="Y102" s="117"/>
    </row>
    <row r="103" spans="1:25" ht="12" customHeight="1">
      <c r="A103" s="106" t="s">
        <v>233</v>
      </c>
      <c r="B103" s="106" t="str">
        <f t="shared" si="11"/>
        <v>588UT</v>
      </c>
      <c r="C103" s="106" t="str">
        <f t="shared" si="8"/>
        <v>588Situs</v>
      </c>
      <c r="D103" s="118" t="s">
        <v>47</v>
      </c>
      <c r="E103" s="106"/>
      <c r="F103" s="106" t="s">
        <v>234</v>
      </c>
      <c r="G103" s="108">
        <v>3</v>
      </c>
      <c r="H103" s="112">
        <f t="shared" si="9"/>
        <v>19648.0081334528</v>
      </c>
      <c r="I103" s="99" t="str">
        <f>IF(J103="situs","UT")</f>
        <v>UT</v>
      </c>
      <c r="J103" s="99" t="str">
        <f>+O103</f>
        <v>Situs</v>
      </c>
      <c r="K103" s="112">
        <f>W103</f>
        <v>6975.147905445544</v>
      </c>
      <c r="L103" s="114"/>
      <c r="M103" s="110" t="s">
        <v>164</v>
      </c>
      <c r="N103" s="110" t="s">
        <v>164</v>
      </c>
      <c r="O103" s="110" t="s">
        <v>164</v>
      </c>
      <c r="P103" s="116">
        <f t="shared" si="12"/>
        <v>19648.0081334528</v>
      </c>
      <c r="Q103" s="117">
        <v>0</v>
      </c>
      <c r="R103" s="117">
        <f>VLOOKUP($F$103&amp;R7,'Test Period - June 2015'!$F$11:$U$412,16,FALSE)</f>
        <v>1560.5081375280261</v>
      </c>
      <c r="S103" s="117">
        <f>VLOOKUP($F$103&amp;S7,'Test Period - June 2015'!$F$11:$U$412,16,FALSE)</f>
        <v>5977.4592342103442</v>
      </c>
      <c r="T103" s="117">
        <f>VLOOKUP($F$103&amp;T7,'Test Period - June 2015'!$F$11:$U$412,16,FALSE)</f>
        <v>990.67669144020613</v>
      </c>
      <c r="U103" s="117">
        <f>+V103+Y103</f>
        <v>2476.1570239331058</v>
      </c>
      <c r="V103" s="117">
        <f>VLOOKUP($F$103&amp;V7,'Test Period - June 2015'!$F$11:$U$412,16,FALSE)</f>
        <v>1731.1544692079999</v>
      </c>
      <c r="W103" s="117">
        <f>VLOOKUP($F$103&amp;W7,'Test Period - June 2015'!$F$11:$U$412,16,FALSE)</f>
        <v>6975.147905445544</v>
      </c>
      <c r="X103" s="117">
        <f>VLOOKUP($F$103&amp;X7,'Test Period - June 2015'!$F$11:$U$412,16,FALSE)</f>
        <v>1668.0591408955722</v>
      </c>
      <c r="Y103" s="117">
        <f>VLOOKUP($F$103&amp;Y7,'Test Period - June 2015'!$F$11:$U$412,16,FALSE)</f>
        <v>745.00255472510617</v>
      </c>
    </row>
    <row r="104" spans="1:25" ht="12" customHeight="1">
      <c r="A104" s="106" t="s">
        <v>235</v>
      </c>
      <c r="B104" s="106" t="str">
        <f t="shared" si="11"/>
        <v>588SNPD</v>
      </c>
      <c r="C104" s="106" t="str">
        <f t="shared" si="8"/>
        <v>588SNPD</v>
      </c>
      <c r="D104" s="118" t="s">
        <v>47</v>
      </c>
      <c r="E104" s="106"/>
      <c r="F104" s="106" t="s">
        <v>234</v>
      </c>
      <c r="G104" s="108">
        <v>3</v>
      </c>
      <c r="H104" s="112">
        <f t="shared" si="9"/>
        <v>-1325.4312065161803</v>
      </c>
      <c r="I104" s="99" t="str">
        <f t="shared" si="7"/>
        <v>SNPD</v>
      </c>
      <c r="J104" s="163">
        <f>VLOOKUP(N104,Factors!$B$8:$N$94,7,FALSE)</f>
        <v>0.48317341591839369</v>
      </c>
      <c r="K104" s="112">
        <f t="shared" si="10"/>
        <v>-640.41312361726068</v>
      </c>
      <c r="L104" s="114"/>
      <c r="M104" s="110" t="s">
        <v>49</v>
      </c>
      <c r="N104" s="110" t="s">
        <v>49</v>
      </c>
      <c r="O104" s="110" t="s">
        <v>49</v>
      </c>
      <c r="P104" s="116">
        <f t="shared" si="12"/>
        <v>-1325.4312065161803</v>
      </c>
      <c r="Q104" s="117">
        <f>VLOOKUP(B104,'Test Period - June 2015'!$F$11:$U$411,16,FALSE)</f>
        <v>-1325.4312065161803</v>
      </c>
      <c r="R104" s="117"/>
      <c r="S104" s="117"/>
      <c r="T104" s="117"/>
      <c r="U104" s="117"/>
      <c r="V104" s="117"/>
      <c r="W104" s="117"/>
      <c r="X104" s="117"/>
      <c r="Y104" s="117"/>
    </row>
    <row r="105" spans="1:25" ht="12" customHeight="1">
      <c r="A105" s="106" t="s">
        <v>236</v>
      </c>
      <c r="B105" s="106" t="str">
        <f t="shared" si="11"/>
        <v>589UT</v>
      </c>
      <c r="C105" s="106" t="str">
        <f t="shared" si="8"/>
        <v>589Situs</v>
      </c>
      <c r="D105" s="118" t="s">
        <v>47</v>
      </c>
      <c r="E105" s="106"/>
      <c r="F105" s="106" t="s">
        <v>237</v>
      </c>
      <c r="G105" s="108">
        <v>3</v>
      </c>
      <c r="H105" s="112">
        <f t="shared" si="9"/>
        <v>133580.32465806339</v>
      </c>
      <c r="I105" s="99" t="str">
        <f>IF(J105="situs","UT")</f>
        <v>UT</v>
      </c>
      <c r="J105" s="99" t="str">
        <f>+O105</f>
        <v>Situs</v>
      </c>
      <c r="K105" s="112">
        <f>W105</f>
        <v>16320.236456107657</v>
      </c>
      <c r="L105" s="114"/>
      <c r="M105" s="110" t="s">
        <v>164</v>
      </c>
      <c r="N105" s="110" t="s">
        <v>164</v>
      </c>
      <c r="O105" s="110" t="s">
        <v>164</v>
      </c>
      <c r="P105" s="116">
        <f t="shared" si="12"/>
        <v>133580.32465806339</v>
      </c>
      <c r="Q105" s="117">
        <v>0</v>
      </c>
      <c r="R105" s="117">
        <f>VLOOKUP($F$105&amp;R7,'Test Period - June 2015'!$F$11:$U$412,16,FALSE)</f>
        <v>3171.7640274923278</v>
      </c>
      <c r="S105" s="117">
        <f>VLOOKUP($F$105&amp;S7,'Test Period - June 2015'!$F$11:$U$412,16,FALSE)</f>
        <v>66776.73900067978</v>
      </c>
      <c r="T105" s="117">
        <f>VLOOKUP($F$105&amp;T7,'Test Period - June 2015'!$F$11:$U$412,16,FALSE)</f>
        <v>3747.9067038147559</v>
      </c>
      <c r="U105" s="117">
        <f>+V105+Y105</f>
        <v>42785.704663650453</v>
      </c>
      <c r="V105" s="117">
        <f>VLOOKUP($F$105&amp;V7,'Test Period - June 2015'!$F$11:$U$412,16,FALSE)</f>
        <v>38796.622835586721</v>
      </c>
      <c r="W105" s="117">
        <f>VLOOKUP($F$105&amp;W7,'Test Period - June 2015'!$F$11:$U$412,16,FALSE)</f>
        <v>16320.236456107657</v>
      </c>
      <c r="X105" s="117">
        <f>VLOOKUP($F$105&amp;X7,'Test Period - June 2015'!$F$11:$U$412,16,FALSE)</f>
        <v>777.97380631838519</v>
      </c>
      <c r="Y105" s="117">
        <f>VLOOKUP($F$105&amp;Y7,'Test Period - June 2015'!$F$11:$U$412,16,FALSE)</f>
        <v>3989.0818280637345</v>
      </c>
    </row>
    <row r="106" spans="1:25" ht="12" customHeight="1">
      <c r="A106" s="106" t="s">
        <v>238</v>
      </c>
      <c r="B106" s="106" t="str">
        <f t="shared" si="11"/>
        <v>589SNPD</v>
      </c>
      <c r="C106" s="106" t="str">
        <f t="shared" si="8"/>
        <v>589SNPD</v>
      </c>
      <c r="D106" s="118" t="s">
        <v>47</v>
      </c>
      <c r="E106" s="106"/>
      <c r="F106" s="106" t="s">
        <v>237</v>
      </c>
      <c r="G106" s="108">
        <v>3</v>
      </c>
      <c r="H106" s="112">
        <f t="shared" si="9"/>
        <v>1162.60261948529</v>
      </c>
      <c r="I106" s="99" t="str">
        <f t="shared" ref="I106:I136" si="13">+O106</f>
        <v>SNPD</v>
      </c>
      <c r="J106" s="163">
        <f>VLOOKUP(N106,Factors!$B$8:$N$94,7,FALSE)</f>
        <v>0.48317341591839369</v>
      </c>
      <c r="K106" s="112">
        <f t="shared" si="10"/>
        <v>561.73867901237998</v>
      </c>
      <c r="L106" s="114"/>
      <c r="M106" s="110" t="s">
        <v>49</v>
      </c>
      <c r="N106" s="110" t="s">
        <v>49</v>
      </c>
      <c r="O106" s="110" t="s">
        <v>49</v>
      </c>
      <c r="P106" s="116">
        <f t="shared" si="12"/>
        <v>1162.60261948529</v>
      </c>
      <c r="Q106" s="117">
        <f>VLOOKUP(B106,'Test Period - June 2015'!$F$11:$U$411,16,FALSE)</f>
        <v>1162.60261948529</v>
      </c>
      <c r="R106" s="117"/>
      <c r="S106" s="117"/>
      <c r="T106" s="117"/>
      <c r="U106" s="117"/>
      <c r="V106" s="117"/>
      <c r="W106" s="117"/>
      <c r="X106" s="117"/>
      <c r="Y106" s="117"/>
    </row>
    <row r="107" spans="1:25" ht="12" customHeight="1">
      <c r="A107" s="106" t="s">
        <v>239</v>
      </c>
      <c r="B107" s="106" t="str">
        <f t="shared" si="11"/>
        <v>590UT</v>
      </c>
      <c r="C107" s="106" t="str">
        <f t="shared" si="8"/>
        <v>590Situs</v>
      </c>
      <c r="D107" s="118" t="s">
        <v>54</v>
      </c>
      <c r="E107" s="106"/>
      <c r="F107" s="106" t="s">
        <v>240</v>
      </c>
      <c r="G107" s="108">
        <v>3</v>
      </c>
      <c r="H107" s="112">
        <f t="shared" si="9"/>
        <v>4965.5567459117265</v>
      </c>
      <c r="I107" s="99" t="str">
        <f>IF(J107="situs","UT")</f>
        <v>UT</v>
      </c>
      <c r="J107" s="99" t="str">
        <f>+O107</f>
        <v>Situs</v>
      </c>
      <c r="K107" s="112">
        <f>W107</f>
        <v>1605.3340510461937</v>
      </c>
      <c r="L107" s="114"/>
      <c r="M107" s="110" t="s">
        <v>164</v>
      </c>
      <c r="N107" s="110" t="s">
        <v>164</v>
      </c>
      <c r="O107" s="110" t="s">
        <v>164</v>
      </c>
      <c r="P107" s="116">
        <f t="shared" si="12"/>
        <v>4965.5567459117265</v>
      </c>
      <c r="Q107" s="117">
        <v>0</v>
      </c>
      <c r="R107" s="117">
        <f>VLOOKUP($F$107&amp;R7,'Test Period - June 2015'!$F$11:$U$412,16,FALSE)</f>
        <v>153.6141252508998</v>
      </c>
      <c r="S107" s="117">
        <f>VLOOKUP($F$107&amp;S7,'Test Period - June 2015'!$F$11:$U$412,16,FALSE)</f>
        <v>2036.1711723326491</v>
      </c>
      <c r="T107" s="117">
        <f>VLOOKUP($F$107&amp;T7,'Test Period - June 2015'!$F$11:$U$412,16,FALSE)</f>
        <v>489.48099845933962</v>
      </c>
      <c r="U107" s="117">
        <f>+V107+Y107</f>
        <v>487.35509501481346</v>
      </c>
      <c r="V107" s="117">
        <f>VLOOKUP($F$107&amp;V7,'Test Period - June 2015'!$F$11:$U$412,16,FALSE)</f>
        <v>487.35509501481346</v>
      </c>
      <c r="W107" s="117">
        <f>VLOOKUP($F$107&amp;W7,'Test Period - June 2015'!$F$11:$U$412,16,FALSE)</f>
        <v>1605.3340510461937</v>
      </c>
      <c r="X107" s="117">
        <f>VLOOKUP($F$107&amp;X7,'Test Period - June 2015'!$F$11:$U$412,16,FALSE)</f>
        <v>193.6013038078307</v>
      </c>
      <c r="Y107" s="117">
        <v>0</v>
      </c>
    </row>
    <row r="108" spans="1:25" ht="12" customHeight="1">
      <c r="A108" s="106" t="s">
        <v>241</v>
      </c>
      <c r="B108" s="106" t="str">
        <f t="shared" si="11"/>
        <v>590SNPD</v>
      </c>
      <c r="C108" s="106" t="str">
        <f t="shared" si="8"/>
        <v>590SNPD</v>
      </c>
      <c r="D108" s="118" t="s">
        <v>54</v>
      </c>
      <c r="E108" s="106"/>
      <c r="F108" s="106" t="s">
        <v>240</v>
      </c>
      <c r="G108" s="108">
        <v>3</v>
      </c>
      <c r="H108" s="112">
        <f t="shared" si="9"/>
        <v>-11200.503186197933</v>
      </c>
      <c r="I108" s="99" t="str">
        <f t="shared" si="13"/>
        <v>SNPD</v>
      </c>
      <c r="J108" s="163">
        <f>VLOOKUP(N108,Factors!$B$8:$N$94,7,FALSE)</f>
        <v>0.48317341591839369</v>
      </c>
      <c r="K108" s="112">
        <f t="shared" si="10"/>
        <v>-5411.7853844801075</v>
      </c>
      <c r="L108" s="114"/>
      <c r="M108" s="110" t="s">
        <v>49</v>
      </c>
      <c r="N108" s="110" t="s">
        <v>49</v>
      </c>
      <c r="O108" s="110" t="s">
        <v>49</v>
      </c>
      <c r="P108" s="116">
        <f t="shared" si="12"/>
        <v>-11200.503186197933</v>
      </c>
      <c r="Q108" s="117">
        <f>VLOOKUP(B108,'Test Period - June 2015'!$F$11:$U$411,16,FALSE)</f>
        <v>-11200.503186197933</v>
      </c>
      <c r="R108" s="117"/>
      <c r="S108" s="117"/>
      <c r="T108" s="117"/>
      <c r="U108" s="117"/>
      <c r="V108" s="117"/>
      <c r="W108" s="117"/>
      <c r="X108" s="117"/>
      <c r="Y108" s="117"/>
    </row>
    <row r="109" spans="1:25" ht="12" customHeight="1">
      <c r="A109" s="106" t="s">
        <v>242</v>
      </c>
      <c r="B109" s="106" t="str">
        <f t="shared" si="11"/>
        <v>591UT</v>
      </c>
      <c r="C109" s="106" t="str">
        <f t="shared" si="8"/>
        <v>591Situs</v>
      </c>
      <c r="D109" s="118" t="s">
        <v>54</v>
      </c>
      <c r="E109" s="106"/>
      <c r="F109" s="106" t="s">
        <v>243</v>
      </c>
      <c r="G109" s="108">
        <v>3</v>
      </c>
      <c r="H109" s="112">
        <f t="shared" si="9"/>
        <v>21128.820036697161</v>
      </c>
      <c r="I109" s="99" t="str">
        <f>IF(J109="situs","UT")</f>
        <v>UT</v>
      </c>
      <c r="J109" s="99" t="str">
        <f>+O109</f>
        <v>Situs</v>
      </c>
      <c r="K109" s="112">
        <f>W109</f>
        <v>7068.2277850589489</v>
      </c>
      <c r="L109" s="114"/>
      <c r="M109" s="110" t="s">
        <v>164</v>
      </c>
      <c r="N109" s="110" t="s">
        <v>164</v>
      </c>
      <c r="O109" s="110" t="s">
        <v>164</v>
      </c>
      <c r="P109" s="116">
        <f t="shared" si="12"/>
        <v>21128.820036697161</v>
      </c>
      <c r="Q109" s="117">
        <v>0</v>
      </c>
      <c r="R109" s="117">
        <f>VLOOKUP($F$109&amp;R7,'Test Period - June 2015'!$F$11:$U$412,16,FALSE)</f>
        <v>354.64355701179409</v>
      </c>
      <c r="S109" s="117">
        <f>VLOOKUP($F$109&amp;S7,'Test Period - June 2015'!$F$11:$U$412,16,FALSE)</f>
        <v>7960.7111638269671</v>
      </c>
      <c r="T109" s="117">
        <f>VLOOKUP($F$109&amp;T7,'Test Period - June 2015'!$F$11:$U$412,16,FALSE)</f>
        <v>1822.1082909567424</v>
      </c>
      <c r="U109" s="117">
        <f>+V109+Y109</f>
        <v>3292.2105242463826</v>
      </c>
      <c r="V109" s="117">
        <f>VLOOKUP($F$109&amp;V7,'Test Period - June 2015'!$F$11:$U$412,16,FALSE)</f>
        <v>2642.8740969855726</v>
      </c>
      <c r="W109" s="117">
        <f>VLOOKUP($F$109&amp;W7,'Test Period - June 2015'!$F$11:$U$412,16,FALSE)</f>
        <v>7068.2277850589489</v>
      </c>
      <c r="X109" s="117">
        <f>VLOOKUP($F$109&amp;X7,'Test Period - June 2015'!$F$11:$U$412,16,FALSE)</f>
        <v>630.91871559632773</v>
      </c>
      <c r="Y109" s="117">
        <f>VLOOKUP($F$109&amp;Y7,'Test Period - June 2015'!$F$11:$U$412,16,FALSE)</f>
        <v>649.33642726081007</v>
      </c>
    </row>
    <row r="110" spans="1:25" ht="12" customHeight="1">
      <c r="A110" s="106" t="s">
        <v>244</v>
      </c>
      <c r="B110" s="106" t="str">
        <f t="shared" si="11"/>
        <v>591SNPD</v>
      </c>
      <c r="C110" s="106" t="str">
        <f t="shared" si="8"/>
        <v>591SNPD</v>
      </c>
      <c r="D110" s="118" t="s">
        <v>54</v>
      </c>
      <c r="E110" s="106"/>
      <c r="F110" s="106" t="s">
        <v>243</v>
      </c>
      <c r="G110" s="108">
        <v>3</v>
      </c>
      <c r="H110" s="112">
        <f t="shared" si="9"/>
        <v>1798.6725163826925</v>
      </c>
      <c r="I110" s="99" t="str">
        <f t="shared" si="13"/>
        <v>SNPD</v>
      </c>
      <c r="J110" s="163">
        <f>VLOOKUP(N110,Factors!$B$8:$N$94,7,FALSE)</f>
        <v>0.48317341591839369</v>
      </c>
      <c r="K110" s="112">
        <f t="shared" si="10"/>
        <v>869.07074385915848</v>
      </c>
      <c r="L110" s="114"/>
      <c r="M110" s="110" t="s">
        <v>49</v>
      </c>
      <c r="N110" s="110" t="s">
        <v>49</v>
      </c>
      <c r="O110" s="110" t="s">
        <v>49</v>
      </c>
      <c r="P110" s="116">
        <f t="shared" si="12"/>
        <v>1798.6725163826925</v>
      </c>
      <c r="Q110" s="117">
        <f>VLOOKUP(B110,'Test Period - June 2015'!$F$11:$U$411,16,FALSE)</f>
        <v>1798.6725163826925</v>
      </c>
      <c r="R110" s="117"/>
      <c r="S110" s="117"/>
      <c r="T110" s="117"/>
      <c r="U110" s="117"/>
      <c r="V110" s="117"/>
      <c r="W110" s="117"/>
      <c r="X110" s="117"/>
      <c r="Y110" s="117"/>
    </row>
    <row r="111" spans="1:25" ht="12" customHeight="1">
      <c r="A111" s="106" t="s">
        <v>245</v>
      </c>
      <c r="B111" s="106" t="str">
        <f t="shared" si="11"/>
        <v>592UT</v>
      </c>
      <c r="C111" s="106" t="str">
        <f t="shared" si="8"/>
        <v>592Situs</v>
      </c>
      <c r="D111" s="118" t="s">
        <v>54</v>
      </c>
      <c r="E111" s="106"/>
      <c r="F111" s="106" t="s">
        <v>246</v>
      </c>
      <c r="G111" s="108">
        <v>3</v>
      </c>
      <c r="H111" s="112">
        <f t="shared" si="9"/>
        <v>65621.168782333567</v>
      </c>
      <c r="I111" s="99" t="str">
        <f>IF(J111="situs","UT")</f>
        <v>UT</v>
      </c>
      <c r="J111" s="99" t="str">
        <f>+O111</f>
        <v>Situs</v>
      </c>
      <c r="K111" s="112">
        <f>W111</f>
        <v>18266.666176229457</v>
      </c>
      <c r="L111" s="114"/>
      <c r="M111" s="110" t="s">
        <v>164</v>
      </c>
      <c r="N111" s="110" t="s">
        <v>164</v>
      </c>
      <c r="O111" s="110" t="s">
        <v>164</v>
      </c>
      <c r="P111" s="116">
        <f t="shared" si="12"/>
        <v>65621.168782333567</v>
      </c>
      <c r="Q111" s="117">
        <v>0</v>
      </c>
      <c r="R111" s="117">
        <f>VLOOKUP($F$111&amp;R7,'Test Period - June 2015'!$F$11:$U$412,16,FALSE)</f>
        <v>3182.11337878942</v>
      </c>
      <c r="S111" s="117">
        <f>VLOOKUP($F$111&amp;S7,'Test Period - June 2015'!$F$11:$U$412,16,FALSE)</f>
        <v>27560.333144227356</v>
      </c>
      <c r="T111" s="117">
        <f>VLOOKUP($F$111&amp;T7,'Test Period - June 2015'!$F$11:$U$412,16,FALSE)</f>
        <v>3329.2291703104788</v>
      </c>
      <c r="U111" s="117">
        <f>+V111+Y111</f>
        <v>9656.4427746141682</v>
      </c>
      <c r="V111" s="117">
        <f>VLOOKUP($F$111&amp;V7,'Test Period - June 2015'!$F$11:$U$412,16,FALSE)</f>
        <v>9630.2587911245137</v>
      </c>
      <c r="W111" s="117">
        <f>VLOOKUP($F$111&amp;W7,'Test Period - June 2015'!$F$11:$U$412,16,FALSE)</f>
        <v>18266.666176229457</v>
      </c>
      <c r="X111" s="117">
        <f>VLOOKUP($F$111&amp;X7,'Test Period - June 2015'!$F$11:$U$412,16,FALSE)</f>
        <v>3626.3841381626899</v>
      </c>
      <c r="Y111" s="117">
        <f>VLOOKUP($F$111&amp;Y7,'Test Period - June 2015'!$F$11:$U$412,16,FALSE)</f>
        <v>26.183983489654995</v>
      </c>
    </row>
    <row r="112" spans="1:25" ht="12" customHeight="1">
      <c r="A112" s="106" t="s">
        <v>247</v>
      </c>
      <c r="B112" s="106" t="str">
        <f t="shared" si="11"/>
        <v>592SNPD</v>
      </c>
      <c r="C112" s="106" t="str">
        <f t="shared" si="8"/>
        <v>592SNPD</v>
      </c>
      <c r="D112" s="118" t="s">
        <v>54</v>
      </c>
      <c r="E112" s="106"/>
      <c r="F112" s="106" t="s">
        <v>246</v>
      </c>
      <c r="G112" s="108">
        <v>3</v>
      </c>
      <c r="H112" s="112">
        <f t="shared" si="9"/>
        <v>-1718.6540354074516</v>
      </c>
      <c r="I112" s="99" t="str">
        <f t="shared" si="13"/>
        <v>SNPD</v>
      </c>
      <c r="J112" s="163">
        <f>VLOOKUP(N112,Factors!$B$8:$N$94,7,FALSE)</f>
        <v>0.48317341591839369</v>
      </c>
      <c r="K112" s="112">
        <f t="shared" si="10"/>
        <v>-830.40794106975034</v>
      </c>
      <c r="L112" s="114"/>
      <c r="M112" s="110" t="s">
        <v>49</v>
      </c>
      <c r="N112" s="110" t="s">
        <v>49</v>
      </c>
      <c r="O112" s="110" t="s">
        <v>49</v>
      </c>
      <c r="P112" s="116">
        <f t="shared" si="12"/>
        <v>-1718.6540354074516</v>
      </c>
      <c r="Q112" s="117">
        <f>VLOOKUP(B112,'Test Period - June 2015'!$F$11:$U$411,16,FALSE)</f>
        <v>-1718.6540354074516</v>
      </c>
      <c r="R112" s="117"/>
      <c r="S112" s="117"/>
      <c r="T112" s="117"/>
      <c r="U112" s="117"/>
      <c r="V112" s="117"/>
      <c r="W112" s="117"/>
      <c r="X112" s="117"/>
      <c r="Y112" s="117"/>
    </row>
    <row r="113" spans="1:25" ht="12" customHeight="1">
      <c r="A113" s="106" t="s">
        <v>248</v>
      </c>
      <c r="B113" s="106" t="str">
        <f t="shared" si="11"/>
        <v>593UT</v>
      </c>
      <c r="C113" s="106" t="str">
        <f t="shared" si="8"/>
        <v>593Situs</v>
      </c>
      <c r="D113" s="118" t="s">
        <v>54</v>
      </c>
      <c r="E113" s="106"/>
      <c r="F113" s="106" t="s">
        <v>249</v>
      </c>
      <c r="G113" s="108">
        <v>3</v>
      </c>
      <c r="H113" s="112">
        <f t="shared" si="9"/>
        <v>1162210.7626341153</v>
      </c>
      <c r="I113" s="99" t="str">
        <f>IF(J113="situs","UT")</f>
        <v>UT</v>
      </c>
      <c r="J113" s="99" t="str">
        <f>+O113</f>
        <v>Situs</v>
      </c>
      <c r="K113" s="112">
        <f>W113</f>
        <v>410462.36336527794</v>
      </c>
      <c r="L113" s="114"/>
      <c r="M113" s="110" t="s">
        <v>164</v>
      </c>
      <c r="N113" s="110" t="s">
        <v>164</v>
      </c>
      <c r="O113" s="110" t="s">
        <v>164</v>
      </c>
      <c r="P113" s="116">
        <f t="shared" si="12"/>
        <v>1162210.7626341153</v>
      </c>
      <c r="Q113" s="117">
        <v>0</v>
      </c>
      <c r="R113" s="117">
        <f>VLOOKUP($F$113&amp;R7,'Test Period - June 2015'!$F$11:$U$412,16,FALSE)</f>
        <v>98960.084054385137</v>
      </c>
      <c r="S113" s="117">
        <f>VLOOKUP($F$113&amp;S7,'Test Period - June 2015'!$F$11:$U$412,16,FALSE)</f>
        <v>431526.32882955071</v>
      </c>
      <c r="T113" s="117">
        <f>VLOOKUP($F$113&amp;T7,'Test Period - June 2015'!$F$11:$U$412,16,FALSE)</f>
        <v>64765.898857794971</v>
      </c>
      <c r="U113" s="117">
        <f>+V113+Y113</f>
        <v>109597.2962495636</v>
      </c>
      <c r="V113" s="117">
        <f>VLOOKUP($F$113&amp;V7,'Test Period - June 2015'!$F$11:$U$412,16,FALSE)</f>
        <v>89961.690415771081</v>
      </c>
      <c r="W113" s="117">
        <f>VLOOKUP($F$113&amp;W7,'Test Period - June 2015'!$F$11:$U$412,16,FALSE)</f>
        <v>410462.36336527794</v>
      </c>
      <c r="X113" s="117">
        <f>VLOOKUP($F$113&amp;X7,'Test Period - June 2015'!$F$11:$U$412,16,FALSE)</f>
        <v>46898.791277542965</v>
      </c>
      <c r="Y113" s="117">
        <f>VLOOKUP($F$113&amp;Y7,'Test Period - June 2015'!$F$11:$U$412,16,FALSE)</f>
        <v>19635.605833792513</v>
      </c>
    </row>
    <row r="114" spans="1:25" ht="12" customHeight="1">
      <c r="A114" s="106" t="s">
        <v>250</v>
      </c>
      <c r="B114" s="106" t="str">
        <f t="shared" si="11"/>
        <v>593SNPD</v>
      </c>
      <c r="C114" s="106" t="str">
        <f t="shared" si="8"/>
        <v>593SNPD</v>
      </c>
      <c r="D114" s="118" t="s">
        <v>54</v>
      </c>
      <c r="E114" s="106"/>
      <c r="F114" s="106" t="s">
        <v>249</v>
      </c>
      <c r="G114" s="108">
        <v>3</v>
      </c>
      <c r="H114" s="112">
        <f t="shared" si="9"/>
        <v>17832.220322183461</v>
      </c>
      <c r="I114" s="99" t="str">
        <f t="shared" si="13"/>
        <v>SNPD</v>
      </c>
      <c r="J114" s="163">
        <f>VLOOKUP(N114,Factors!$B$8:$N$94,7,FALSE)</f>
        <v>0.48317341591839369</v>
      </c>
      <c r="K114" s="112">
        <f t="shared" si="10"/>
        <v>8616.0548064787818</v>
      </c>
      <c r="L114" s="114"/>
      <c r="M114" s="110" t="s">
        <v>49</v>
      </c>
      <c r="N114" s="110" t="s">
        <v>49</v>
      </c>
      <c r="O114" s="110" t="s">
        <v>49</v>
      </c>
      <c r="P114" s="116">
        <f t="shared" si="12"/>
        <v>17832.220322183461</v>
      </c>
      <c r="Q114" s="117">
        <f>VLOOKUP(B114,'Test Period - June 2015'!$F$11:$U$411,16,FALSE)</f>
        <v>17832.220322183461</v>
      </c>
      <c r="R114" s="117"/>
      <c r="S114" s="117"/>
      <c r="T114" s="117"/>
      <c r="U114" s="117"/>
      <c r="V114" s="117"/>
      <c r="W114" s="117"/>
      <c r="X114" s="117"/>
      <c r="Y114" s="117"/>
    </row>
    <row r="115" spans="1:25" ht="12" customHeight="1">
      <c r="A115" s="106" t="s">
        <v>251</v>
      </c>
      <c r="B115" s="106" t="str">
        <f t="shared" si="11"/>
        <v>594UT</v>
      </c>
      <c r="C115" s="106" t="str">
        <f t="shared" si="8"/>
        <v>594Situs</v>
      </c>
      <c r="D115" s="118" t="s">
        <v>54</v>
      </c>
      <c r="E115" s="106"/>
      <c r="F115" s="106" t="s">
        <v>252</v>
      </c>
      <c r="G115" s="108">
        <v>3</v>
      </c>
      <c r="H115" s="112">
        <f t="shared" si="9"/>
        <v>141553.42127039935</v>
      </c>
      <c r="I115" s="99" t="str">
        <f>IF(J115="situs","UT")</f>
        <v>UT</v>
      </c>
      <c r="J115" s="99" t="str">
        <f>+O115</f>
        <v>Situs</v>
      </c>
      <c r="K115" s="112">
        <f>W115</f>
        <v>68940.027239690797</v>
      </c>
      <c r="L115" s="114"/>
      <c r="M115" s="110" t="s">
        <v>164</v>
      </c>
      <c r="N115" s="110" t="s">
        <v>164</v>
      </c>
      <c r="O115" s="110" t="s">
        <v>164</v>
      </c>
      <c r="P115" s="116">
        <f t="shared" si="12"/>
        <v>141553.42127039935</v>
      </c>
      <c r="Q115" s="117">
        <v>0</v>
      </c>
      <c r="R115" s="117">
        <f>VLOOKUP($F$115&amp;R7,'Test Period - June 2015'!$F$11:$U$412,16,FALSE)</f>
        <v>1760.5226293793701</v>
      </c>
      <c r="S115" s="117">
        <f>VLOOKUP($F$115&amp;S7,'Test Period - June 2015'!$F$11:$U$412,16,FALSE)</f>
        <v>38793.266224407475</v>
      </c>
      <c r="T115" s="117">
        <f>VLOOKUP($F$115&amp;T7,'Test Period - June 2015'!$F$11:$U$412,16,FALSE)</f>
        <v>6547.4698209770331</v>
      </c>
      <c r="U115" s="117">
        <f>+V115+Y115</f>
        <v>20827.454371532491</v>
      </c>
      <c r="V115" s="117">
        <f>VLOOKUP($F$115&amp;V7,'Test Period - June 2015'!$F$11:$U$412,16,FALSE)</f>
        <v>18414.748251684196</v>
      </c>
      <c r="W115" s="117">
        <f>VLOOKUP($F$115&amp;W7,'Test Period - June 2015'!$F$11:$U$412,16,FALSE)</f>
        <v>68940.027239690797</v>
      </c>
      <c r="X115" s="117">
        <f>VLOOKUP($F$115&amp;X7,'Test Period - June 2015'!$F$11:$U$412,16,FALSE)</f>
        <v>4684.6809844122117</v>
      </c>
      <c r="Y115" s="117">
        <f>VLOOKUP($F$115&amp;Y7,'Test Period - June 2015'!$F$11:$U$412,16,FALSE)</f>
        <v>2412.7061198482943</v>
      </c>
    </row>
    <row r="116" spans="1:25" ht="12" customHeight="1">
      <c r="A116" s="106" t="s">
        <v>253</v>
      </c>
      <c r="B116" s="106" t="str">
        <f t="shared" si="11"/>
        <v>594SNPD</v>
      </c>
      <c r="C116" s="106" t="str">
        <f t="shared" si="8"/>
        <v>594SNPD</v>
      </c>
      <c r="D116" s="118" t="s">
        <v>54</v>
      </c>
      <c r="E116" s="106"/>
      <c r="F116" s="106" t="s">
        <v>252</v>
      </c>
      <c r="G116" s="108">
        <v>3</v>
      </c>
      <c r="H116" s="112">
        <f t="shared" si="9"/>
        <v>225.19791465899166</v>
      </c>
      <c r="I116" s="99" t="str">
        <f t="shared" si="13"/>
        <v>SNPD</v>
      </c>
      <c r="J116" s="163">
        <f>VLOOKUP(N116,Factors!$B$8:$N$94,7,FALSE)</f>
        <v>0.48317341591839369</v>
      </c>
      <c r="K116" s="112">
        <f t="shared" si="10"/>
        <v>108.80964568348391</v>
      </c>
      <c r="L116" s="114"/>
      <c r="M116" s="110" t="s">
        <v>49</v>
      </c>
      <c r="N116" s="110" t="s">
        <v>49</v>
      </c>
      <c r="O116" s="110" t="s">
        <v>49</v>
      </c>
      <c r="P116" s="116">
        <f t="shared" si="12"/>
        <v>225.19791465899166</v>
      </c>
      <c r="Q116" s="117">
        <f>VLOOKUP(B116,'Test Period - June 2015'!$F$11:$U$411,16,FALSE)</f>
        <v>225.19791465899166</v>
      </c>
      <c r="R116" s="117"/>
      <c r="S116" s="117"/>
      <c r="T116" s="117"/>
      <c r="U116" s="117"/>
      <c r="V116" s="117"/>
      <c r="W116" s="117"/>
      <c r="X116" s="117"/>
      <c r="Y116" s="117"/>
    </row>
    <row r="117" spans="1:25" ht="12" customHeight="1">
      <c r="A117" s="106" t="s">
        <v>254</v>
      </c>
      <c r="B117" s="106" t="str">
        <f t="shared" si="11"/>
        <v>595UT</v>
      </c>
      <c r="C117" s="106" t="str">
        <f t="shared" si="8"/>
        <v>595Situs</v>
      </c>
      <c r="D117" s="118" t="s">
        <v>54</v>
      </c>
      <c r="E117" s="106"/>
      <c r="F117" s="106" t="s">
        <v>255</v>
      </c>
      <c r="G117" s="108">
        <v>3</v>
      </c>
      <c r="H117" s="112">
        <f t="shared" si="9"/>
        <v>396.45290796539581</v>
      </c>
      <c r="I117" s="99" t="str">
        <f>IF(J117="situs","UT")</f>
        <v>UT</v>
      </c>
      <c r="J117" s="99" t="str">
        <f>+O117</f>
        <v>Situs</v>
      </c>
      <c r="K117" s="112">
        <f>W117</f>
        <v>0</v>
      </c>
      <c r="L117" s="114"/>
      <c r="M117" s="110" t="s">
        <v>164</v>
      </c>
      <c r="N117" s="110" t="s">
        <v>164</v>
      </c>
      <c r="O117" s="110" t="s">
        <v>164</v>
      </c>
      <c r="P117" s="116">
        <f t="shared" si="12"/>
        <v>396.45290796539581</v>
      </c>
      <c r="Q117" s="117">
        <v>0</v>
      </c>
      <c r="R117" s="117">
        <f>VLOOKUP($F$117&amp;R7,'Test Period - June 2015'!$F$11:$U$412,16,FALSE)</f>
        <v>0</v>
      </c>
      <c r="S117" s="117">
        <f>VLOOKUP($F$117&amp;S7,'Test Period - June 2015'!$F$11:$U$412,16,FALSE)</f>
        <v>0</v>
      </c>
      <c r="T117" s="117">
        <f>VLOOKUP($F$117&amp;T7,'Test Period - June 2015'!$F$11:$U$412,16,FALSE)</f>
        <v>0</v>
      </c>
      <c r="U117" s="117">
        <f>+V117+Y117</f>
        <v>396.45290796539581</v>
      </c>
      <c r="V117" s="117">
        <f>VLOOKUP($F$117&amp;V7,'Test Period - June 2015'!$F$11:$U$412,16,FALSE)</f>
        <v>396.45290796539581</v>
      </c>
      <c r="W117" s="117">
        <f>VLOOKUP($F$117&amp;W7,'Test Period - June 2015'!$F$11:$U$412,16,FALSE)</f>
        <v>0</v>
      </c>
      <c r="X117" s="117">
        <f>VLOOKUP($F$117&amp;X7,'Test Period - June 2015'!$F$11:$U$412,16,FALSE)</f>
        <v>0</v>
      </c>
      <c r="Y117" s="117">
        <v>0</v>
      </c>
    </row>
    <row r="118" spans="1:25" ht="12" customHeight="1">
      <c r="A118" s="106" t="s">
        <v>256</v>
      </c>
      <c r="B118" s="106" t="str">
        <f t="shared" si="11"/>
        <v>595SNPD</v>
      </c>
      <c r="C118" s="106" t="str">
        <f t="shared" si="8"/>
        <v>595SNPD</v>
      </c>
      <c r="D118" s="118" t="s">
        <v>54</v>
      </c>
      <c r="E118" s="106"/>
      <c r="F118" s="106" t="s">
        <v>255</v>
      </c>
      <c r="G118" s="108">
        <v>3</v>
      </c>
      <c r="H118" s="112">
        <f t="shared" si="9"/>
        <v>3696.2198543839481</v>
      </c>
      <c r="I118" s="99" t="str">
        <f t="shared" si="13"/>
        <v>SNPD</v>
      </c>
      <c r="J118" s="163">
        <f>VLOOKUP(N118,Factors!$B$8:$N$94,7,FALSE)</f>
        <v>0.48317341591839369</v>
      </c>
      <c r="K118" s="112">
        <f t="shared" si="10"/>
        <v>1785.9151730280798</v>
      </c>
      <c r="L118" s="114"/>
      <c r="M118" s="110" t="s">
        <v>49</v>
      </c>
      <c r="N118" s="110" t="s">
        <v>49</v>
      </c>
      <c r="O118" s="110" t="s">
        <v>49</v>
      </c>
      <c r="P118" s="116">
        <f t="shared" si="12"/>
        <v>3696.2198543839481</v>
      </c>
      <c r="Q118" s="117">
        <f>VLOOKUP(B118,'Test Period - June 2015'!$F$11:$U$411,16,FALSE)</f>
        <v>3696.2198543839481</v>
      </c>
      <c r="R118" s="117"/>
      <c r="S118" s="117"/>
      <c r="T118" s="117"/>
      <c r="U118" s="117"/>
      <c r="V118" s="117"/>
      <c r="W118" s="117"/>
      <c r="X118" s="117"/>
      <c r="Y118" s="117"/>
    </row>
    <row r="119" spans="1:25" ht="12" customHeight="1">
      <c r="A119" s="106" t="s">
        <v>257</v>
      </c>
      <c r="B119" s="106" t="str">
        <f t="shared" si="11"/>
        <v>596UT</v>
      </c>
      <c r="C119" s="106" t="str">
        <f t="shared" si="8"/>
        <v>596Situs</v>
      </c>
      <c r="D119" s="118" t="s">
        <v>54</v>
      </c>
      <c r="E119" s="106"/>
      <c r="F119" s="106" t="s">
        <v>258</v>
      </c>
      <c r="G119" s="108">
        <v>3</v>
      </c>
      <c r="H119" s="112">
        <f t="shared" si="9"/>
        <v>31847.113095035678</v>
      </c>
      <c r="I119" s="99" t="str">
        <f t="shared" ref="I119:I120" si="14">IF(J119="situs","UT")</f>
        <v>UT</v>
      </c>
      <c r="J119" s="99" t="str">
        <f>+O119</f>
        <v>Situs</v>
      </c>
      <c r="K119" s="112">
        <f>W119</f>
        <v>23729.058426175619</v>
      </c>
      <c r="L119" s="114"/>
      <c r="M119" s="110" t="s">
        <v>164</v>
      </c>
      <c r="N119" s="110" t="s">
        <v>164</v>
      </c>
      <c r="O119" s="110" t="s">
        <v>164</v>
      </c>
      <c r="P119" s="116">
        <f t="shared" si="12"/>
        <v>31847.113095035678</v>
      </c>
      <c r="Q119" s="117">
        <v>0</v>
      </c>
      <c r="R119" s="117">
        <f>VLOOKUP($F$119&amp;R7,'Test Period - June 2015'!$F$11:$U$412,16,FALSE)</f>
        <v>391.22250540792697</v>
      </c>
      <c r="S119" s="117">
        <f>VLOOKUP($F$119&amp;S7,'Test Period - June 2015'!$F$11:$U$412,16,FALSE)</f>
        <v>4248.5579652280867</v>
      </c>
      <c r="T119" s="117">
        <f>VLOOKUP($F$119&amp;T7,'Test Period - June 2015'!$F$11:$U$412,16,FALSE)</f>
        <v>703.38831363735665</v>
      </c>
      <c r="U119" s="117">
        <f>+V119+Y119</f>
        <v>2247.8894907571175</v>
      </c>
      <c r="V119" s="117">
        <f>VLOOKUP($F$119&amp;V7,'Test Period - June 2015'!$F$11:$U$412,16,FALSE)</f>
        <v>1347.9846420180606</v>
      </c>
      <c r="W119" s="117">
        <f>VLOOKUP($F$119&amp;W7,'Test Period - June 2015'!$F$11:$U$412,16,FALSE)</f>
        <v>23729.058426175619</v>
      </c>
      <c r="X119" s="117">
        <f>VLOOKUP($F$119&amp;X7,'Test Period - June 2015'!$F$11:$U$412,16,FALSE)</f>
        <v>526.99639382956923</v>
      </c>
      <c r="Y119" s="117">
        <f>VLOOKUP($F$119&amp;Y7,'Test Period - June 2015'!$F$11:$U$412,16,FALSE)</f>
        <v>899.90484873905712</v>
      </c>
    </row>
    <row r="120" spans="1:25" ht="12" customHeight="1">
      <c r="A120" s="106" t="s">
        <v>259</v>
      </c>
      <c r="B120" s="106" t="str">
        <f t="shared" si="11"/>
        <v>597UT</v>
      </c>
      <c r="C120" s="106" t="str">
        <f t="shared" si="8"/>
        <v>597Situs</v>
      </c>
      <c r="D120" s="118" t="s">
        <v>54</v>
      </c>
      <c r="E120" s="106"/>
      <c r="F120" s="106" t="s">
        <v>260</v>
      </c>
      <c r="G120" s="108">
        <v>3</v>
      </c>
      <c r="H120" s="112">
        <f t="shared" si="9"/>
        <v>15003.088590456557</v>
      </c>
      <c r="I120" s="99" t="str">
        <f t="shared" si="14"/>
        <v>UT</v>
      </c>
      <c r="J120" s="99" t="str">
        <f>+O120</f>
        <v>Situs</v>
      </c>
      <c r="K120" s="112">
        <f>W120</f>
        <v>8125.1519781799025</v>
      </c>
      <c r="L120" s="114"/>
      <c r="M120" s="110" t="s">
        <v>164</v>
      </c>
      <c r="N120" s="110" t="s">
        <v>164</v>
      </c>
      <c r="O120" s="110" t="s">
        <v>164</v>
      </c>
      <c r="P120" s="116">
        <f t="shared" si="12"/>
        <v>15003.088590456557</v>
      </c>
      <c r="Q120" s="117">
        <v>0</v>
      </c>
      <c r="R120" s="117">
        <f>VLOOKUP($F$120&amp;R7,'Test Period - June 2015'!$F$11:$U$412,16,FALSE)</f>
        <v>143.49140765032541</v>
      </c>
      <c r="S120" s="117">
        <f>VLOOKUP($F$120&amp;S7,'Test Period - June 2015'!$F$11:$U$412,16,FALSE)</f>
        <v>3143.4777396033451</v>
      </c>
      <c r="T120" s="117">
        <f>VLOOKUP($F$120&amp;T7,'Test Period - June 2015'!$F$11:$U$412,16,FALSE)</f>
        <v>1208.4091214417117</v>
      </c>
      <c r="U120" s="117">
        <f>+V120+Y120</f>
        <v>1365.973000463277</v>
      </c>
      <c r="V120" s="117">
        <f>VLOOKUP($F$120&amp;V7,'Test Period - June 2015'!$F$11:$U$412,16,FALSE)</f>
        <v>1064.2031332377267</v>
      </c>
      <c r="W120" s="117">
        <f>VLOOKUP($F$120&amp;W7,'Test Period - June 2015'!$F$11:$U$412,16,FALSE)</f>
        <v>8125.1519781799025</v>
      </c>
      <c r="X120" s="117">
        <f>VLOOKUP($F$120&amp;X7,'Test Period - June 2015'!$F$11:$U$412,16,FALSE)</f>
        <v>1016.5853431179942</v>
      </c>
      <c r="Y120" s="117">
        <f>VLOOKUP($F$120&amp;Y7,'Test Period - June 2015'!$F$11:$U$412,16,FALSE)</f>
        <v>301.76986722555034</v>
      </c>
    </row>
    <row r="121" spans="1:25" ht="12" customHeight="1">
      <c r="A121" s="106" t="s">
        <v>261</v>
      </c>
      <c r="B121" s="106" t="str">
        <f t="shared" si="11"/>
        <v>597SNPD</v>
      </c>
      <c r="C121" s="106" t="str">
        <f t="shared" si="8"/>
        <v>597SNPD</v>
      </c>
      <c r="D121" s="118" t="s">
        <v>54</v>
      </c>
      <c r="E121" s="106"/>
      <c r="F121" s="106" t="s">
        <v>260</v>
      </c>
      <c r="G121" s="108">
        <v>3</v>
      </c>
      <c r="H121" s="112">
        <f t="shared" si="9"/>
        <v>1271.739551653066</v>
      </c>
      <c r="I121" s="99" t="str">
        <f t="shared" si="13"/>
        <v>SNPD</v>
      </c>
      <c r="J121" s="163">
        <f>VLOOKUP(N121,Factors!$B$8:$N$94,7,FALSE)</f>
        <v>0.48317341591839369</v>
      </c>
      <c r="K121" s="112">
        <f t="shared" si="10"/>
        <v>614.4707433307384</v>
      </c>
      <c r="L121" s="114"/>
      <c r="M121" s="110" t="s">
        <v>49</v>
      </c>
      <c r="N121" s="110" t="s">
        <v>49</v>
      </c>
      <c r="O121" s="110" t="s">
        <v>49</v>
      </c>
      <c r="P121" s="116">
        <f t="shared" si="12"/>
        <v>1271.739551653066</v>
      </c>
      <c r="Q121" s="117">
        <f>VLOOKUP(B121,'Test Period - June 2015'!$F$11:$U$411,16,FALSE)</f>
        <v>1271.739551653066</v>
      </c>
      <c r="R121" s="117"/>
      <c r="S121" s="117"/>
      <c r="T121" s="117"/>
      <c r="U121" s="117"/>
      <c r="V121" s="117"/>
      <c r="W121" s="117"/>
      <c r="X121" s="117"/>
      <c r="Y121" s="117"/>
    </row>
    <row r="122" spans="1:25" ht="12" customHeight="1">
      <c r="A122" s="106" t="s">
        <v>262</v>
      </c>
      <c r="B122" s="106" t="str">
        <f t="shared" si="11"/>
        <v>598UT</v>
      </c>
      <c r="C122" s="106" t="str">
        <f t="shared" si="8"/>
        <v>598Situs</v>
      </c>
      <c r="D122" s="118" t="s">
        <v>54</v>
      </c>
      <c r="E122" s="106"/>
      <c r="F122" s="106" t="s">
        <v>263</v>
      </c>
      <c r="G122" s="108">
        <v>3</v>
      </c>
      <c r="H122" s="112">
        <f t="shared" si="9"/>
        <v>32693.596233739147</v>
      </c>
      <c r="I122" s="99" t="str">
        <f>IF(J122="situs","UT")</f>
        <v>UT</v>
      </c>
      <c r="J122" s="99" t="str">
        <f>+O122</f>
        <v>Situs</v>
      </c>
      <c r="K122" s="112">
        <f>W122</f>
        <v>18921.993223450772</v>
      </c>
      <c r="L122" s="114"/>
      <c r="M122" s="110" t="s">
        <v>164</v>
      </c>
      <c r="N122" s="110" t="s">
        <v>164</v>
      </c>
      <c r="O122" s="110" t="s">
        <v>164</v>
      </c>
      <c r="P122" s="116">
        <f t="shared" si="12"/>
        <v>32693.596233739147</v>
      </c>
      <c r="Q122" s="117">
        <v>0</v>
      </c>
      <c r="R122" s="117">
        <f>VLOOKUP($F$122&amp;R7,'Test Period - June 2015'!$F$11:$U$412,16,FALSE)</f>
        <v>2399.8650537088783</v>
      </c>
      <c r="S122" s="117">
        <f>VLOOKUP($F$122&amp;S7,'Test Period - June 2015'!$F$11:$U$412,16,FALSE)</f>
        <v>2347.9686499890136</v>
      </c>
      <c r="T122" s="117">
        <f>VLOOKUP($F$122&amp;T7,'Test Period - June 2015'!$F$11:$U$412,16,FALSE)</f>
        <v>467.1081584909137</v>
      </c>
      <c r="U122" s="117">
        <f>+V122+Y122</f>
        <v>7648.8643617299822</v>
      </c>
      <c r="V122" s="117">
        <f>VLOOKUP($F$122&amp;V7,'Test Period - June 2015'!$F$11:$U$412,16,FALSE)</f>
        <v>7619.9809515071775</v>
      </c>
      <c r="W122" s="117">
        <f>VLOOKUP($F$122&amp;W7,'Test Period - June 2015'!$F$11:$U$412,16,FALSE)</f>
        <v>18921.993223450772</v>
      </c>
      <c r="X122" s="117">
        <f>VLOOKUP($F$122&amp;X7,'Test Period - June 2015'!$F$11:$U$412,16,FALSE)</f>
        <v>907.79678636959011</v>
      </c>
      <c r="Y122" s="117">
        <f>VLOOKUP($F$122&amp;Y7,'Test Period - June 2015'!$F$11:$U$412,16,FALSE)</f>
        <v>28.883410222804603</v>
      </c>
    </row>
    <row r="123" spans="1:25" ht="12" customHeight="1">
      <c r="A123" s="106" t="s">
        <v>264</v>
      </c>
      <c r="B123" s="106" t="str">
        <f t="shared" si="11"/>
        <v>598SNPD</v>
      </c>
      <c r="C123" s="106" t="str">
        <f t="shared" si="8"/>
        <v>598SNPD</v>
      </c>
      <c r="D123" s="118" t="s">
        <v>54</v>
      </c>
      <c r="E123" s="106"/>
      <c r="F123" s="106" t="s">
        <v>263</v>
      </c>
      <c r="G123" s="108">
        <v>3</v>
      </c>
      <c r="H123" s="112">
        <f t="shared" si="9"/>
        <v>-7994.4457518923846</v>
      </c>
      <c r="I123" s="99" t="str">
        <f t="shared" si="13"/>
        <v>SNPD</v>
      </c>
      <c r="J123" s="163">
        <f>VLOOKUP(N123,Factors!$B$8:$N$94,7,FALSE)</f>
        <v>0.48317341591839369</v>
      </c>
      <c r="K123" s="112">
        <f t="shared" si="10"/>
        <v>-3862.7036623161348</v>
      </c>
      <c r="L123" s="114"/>
      <c r="M123" s="110" t="s">
        <v>49</v>
      </c>
      <c r="N123" s="110" t="s">
        <v>49</v>
      </c>
      <c r="O123" s="110" t="s">
        <v>49</v>
      </c>
      <c r="P123" s="116">
        <f t="shared" si="12"/>
        <v>-7994.4457518923846</v>
      </c>
      <c r="Q123" s="117">
        <f>VLOOKUP(B123,'Test Period - June 2015'!$F$11:$U$411,16,FALSE)</f>
        <v>-7994.4457518923846</v>
      </c>
      <c r="R123" s="117"/>
      <c r="S123" s="117"/>
      <c r="T123" s="117"/>
      <c r="U123" s="117"/>
      <c r="V123" s="117"/>
      <c r="W123" s="117"/>
      <c r="X123" s="117"/>
      <c r="Y123" s="117"/>
    </row>
    <row r="124" spans="1:25" ht="12" customHeight="1">
      <c r="A124" s="106" t="s">
        <v>265</v>
      </c>
      <c r="B124" s="106" t="str">
        <f t="shared" si="11"/>
        <v>901UT</v>
      </c>
      <c r="C124" s="106" t="str">
        <f t="shared" si="8"/>
        <v>901Situs</v>
      </c>
      <c r="D124" s="118" t="s">
        <v>56</v>
      </c>
      <c r="E124" s="106"/>
      <c r="F124" s="106" t="s">
        <v>266</v>
      </c>
      <c r="G124" s="108">
        <v>3</v>
      </c>
      <c r="H124" s="112">
        <f t="shared" si="9"/>
        <v>3426.3747007341271</v>
      </c>
      <c r="I124" s="99" t="str">
        <f>IF(J124="situs","UT")</f>
        <v>UT</v>
      </c>
      <c r="J124" s="99" t="str">
        <f>+O124</f>
        <v>Situs</v>
      </c>
      <c r="K124" s="112">
        <f>W124</f>
        <v>0</v>
      </c>
      <c r="L124" s="100"/>
      <c r="M124" s="110" t="s">
        <v>164</v>
      </c>
      <c r="N124" s="110" t="s">
        <v>164</v>
      </c>
      <c r="O124" s="110" t="s">
        <v>164</v>
      </c>
      <c r="P124" s="116">
        <f t="shared" si="12"/>
        <v>3426.3747007341271</v>
      </c>
      <c r="Q124" s="117">
        <v>0</v>
      </c>
      <c r="R124" s="117">
        <f>VLOOKUP($F$124&amp;R7,'Test Period - June 2015'!$F$11:$U$412,16,FALSE)</f>
        <v>0</v>
      </c>
      <c r="S124" s="117">
        <f>VLOOKUP($F$124&amp;S7,'Test Period - June 2015'!$F$11:$U$412,16,FALSE)</f>
        <v>3349.1934250789327</v>
      </c>
      <c r="T124" s="117">
        <f>VLOOKUP($F$124&amp;T7,'Test Period - June 2015'!$F$11:$U$412,16,FALSE)</f>
        <v>0</v>
      </c>
      <c r="U124" s="117">
        <f>+V124+Y124</f>
        <v>59.7159141143037</v>
      </c>
      <c r="V124" s="117">
        <f>VLOOKUP($F$124&amp;V7,'Test Period - June 2015'!$F$11:$U$412,16,FALSE)</f>
        <v>59.7159141143037</v>
      </c>
      <c r="W124" s="117">
        <f>VLOOKUP($F$124&amp;W7,'Test Period - June 2015'!$F$11:$U$412,16,FALSE)</f>
        <v>0</v>
      </c>
      <c r="X124" s="117">
        <f>VLOOKUP($F$124&amp;X7,'Test Period - June 2015'!$F$11:$U$412,16,FALSE)</f>
        <v>17.465361540890417</v>
      </c>
      <c r="Y124" s="117">
        <f>VLOOKUP($F$124&amp;Y7,'Test Period - June 2015'!$F$11:$U$412,16,FALSE)</f>
        <v>0</v>
      </c>
    </row>
    <row r="125" spans="1:25" ht="12" customHeight="1">
      <c r="A125" s="106" t="s">
        <v>267</v>
      </c>
      <c r="B125" s="106" t="str">
        <f t="shared" si="11"/>
        <v>901CN</v>
      </c>
      <c r="C125" s="106" t="str">
        <f t="shared" si="8"/>
        <v>901CN</v>
      </c>
      <c r="D125" s="118" t="s">
        <v>56</v>
      </c>
      <c r="E125" s="106"/>
      <c r="F125" s="106" t="s">
        <v>266</v>
      </c>
      <c r="G125" s="108">
        <v>3</v>
      </c>
      <c r="H125" s="112">
        <f t="shared" si="9"/>
        <v>15291.214265429859</v>
      </c>
      <c r="I125" s="99" t="str">
        <f t="shared" si="13"/>
        <v>CN</v>
      </c>
      <c r="J125" s="163">
        <f>VLOOKUP(N125,Factors!$B$8:$N$94,7,FALSE)</f>
        <v>0.461289372337361</v>
      </c>
      <c r="K125" s="112">
        <f t="shared" si="10"/>
        <v>7053.6746307762405</v>
      </c>
      <c r="L125" s="100"/>
      <c r="M125" s="110" t="s">
        <v>57</v>
      </c>
      <c r="N125" s="110" t="s">
        <v>57</v>
      </c>
      <c r="O125" s="110" t="s">
        <v>57</v>
      </c>
      <c r="P125" s="116">
        <f t="shared" si="12"/>
        <v>15291.214265429859</v>
      </c>
      <c r="Q125" s="117">
        <f>VLOOKUP(B125,'Test Period - June 2015'!$F$11:$U$411,16,FALSE)</f>
        <v>15291.214265429859</v>
      </c>
      <c r="R125" s="117"/>
      <c r="S125" s="117"/>
      <c r="T125" s="117"/>
      <c r="U125" s="117"/>
      <c r="V125" s="117"/>
      <c r="W125" s="117"/>
      <c r="X125" s="117"/>
      <c r="Y125" s="117"/>
    </row>
    <row r="126" spans="1:25" ht="12" customHeight="1">
      <c r="A126" s="106" t="s">
        <v>268</v>
      </c>
      <c r="B126" s="106" t="str">
        <f t="shared" si="11"/>
        <v>902UT</v>
      </c>
      <c r="C126" s="106" t="str">
        <f t="shared" si="8"/>
        <v>902Situs</v>
      </c>
      <c r="D126" s="118" t="s">
        <v>56</v>
      </c>
      <c r="E126" s="106"/>
      <c r="F126" s="106" t="s">
        <v>269</v>
      </c>
      <c r="G126" s="108">
        <v>3</v>
      </c>
      <c r="H126" s="112">
        <f t="shared" si="9"/>
        <v>118755.68995374088</v>
      </c>
      <c r="I126" s="99" t="str">
        <f>IF(J126="situs","UT")</f>
        <v>UT</v>
      </c>
      <c r="J126" s="99" t="str">
        <f>+O126</f>
        <v>Situs</v>
      </c>
      <c r="K126" s="112">
        <f>W126</f>
        <v>25363.514486172957</v>
      </c>
      <c r="L126" s="100"/>
      <c r="M126" s="110" t="s">
        <v>164</v>
      </c>
      <c r="N126" s="110" t="s">
        <v>164</v>
      </c>
      <c r="O126" s="110" t="s">
        <v>164</v>
      </c>
      <c r="P126" s="116">
        <f t="shared" si="12"/>
        <v>118755.68995374088</v>
      </c>
      <c r="Q126" s="117">
        <v>0</v>
      </c>
      <c r="R126" s="117">
        <f>VLOOKUP($F$126&amp;R7,'Test Period - June 2015'!$F$11:$U$412,16,FALSE)</f>
        <v>4775.4026293040333</v>
      </c>
      <c r="S126" s="117">
        <f>VLOOKUP($F$126&amp;S7,'Test Period - June 2015'!$F$11:$U$412,16,FALSE)</f>
        <v>57361.269044872635</v>
      </c>
      <c r="T126" s="117">
        <f>VLOOKUP($F$126&amp;T7,'Test Period - June 2015'!$F$11:$U$412,16,FALSE)</f>
        <v>3526.9907809747492</v>
      </c>
      <c r="U126" s="117">
        <f>+V126+Y126</f>
        <v>16166.783440132573</v>
      </c>
      <c r="V126" s="117">
        <f>VLOOKUP($F$126&amp;V7,'Test Period - June 2015'!$F$11:$U$412,16,FALSE)</f>
        <v>14168.407563891176</v>
      </c>
      <c r="W126" s="117">
        <f>VLOOKUP($F$126&amp;W7,'Test Period - June 2015'!$F$11:$U$412,16,FALSE)</f>
        <v>25363.514486172957</v>
      </c>
      <c r="X126" s="117">
        <f>VLOOKUP($F$126&amp;X7,'Test Period - June 2015'!$F$11:$U$412,16,FALSE)</f>
        <v>11561.729572283928</v>
      </c>
      <c r="Y126" s="117">
        <f>VLOOKUP($F$126&amp;Y7,'Test Period - June 2015'!$F$11:$U$412,16,FALSE)</f>
        <v>1998.3758762413966</v>
      </c>
    </row>
    <row r="127" spans="1:25" ht="12" customHeight="1">
      <c r="A127" s="106" t="s">
        <v>270</v>
      </c>
      <c r="B127" s="106" t="str">
        <f t="shared" si="11"/>
        <v>902CN</v>
      </c>
      <c r="C127" s="106" t="str">
        <f t="shared" si="8"/>
        <v>902CN</v>
      </c>
      <c r="D127" s="118" t="s">
        <v>56</v>
      </c>
      <c r="E127" s="106"/>
      <c r="F127" s="106" t="s">
        <v>269</v>
      </c>
      <c r="G127" s="108">
        <v>3</v>
      </c>
      <c r="H127" s="112">
        <f t="shared" si="9"/>
        <v>11365.368997824075</v>
      </c>
      <c r="I127" s="99" t="str">
        <f t="shared" si="13"/>
        <v>CN</v>
      </c>
      <c r="J127" s="163">
        <f>VLOOKUP(N127,Factors!$B$8:$N$94,7,FALSE)</f>
        <v>0.461289372337361</v>
      </c>
      <c r="K127" s="112">
        <f t="shared" si="10"/>
        <v>5242.7239313887694</v>
      </c>
      <c r="L127" s="100"/>
      <c r="M127" s="110" t="s">
        <v>57</v>
      </c>
      <c r="N127" s="110" t="s">
        <v>57</v>
      </c>
      <c r="O127" s="110" t="s">
        <v>57</v>
      </c>
      <c r="P127" s="116">
        <f t="shared" si="12"/>
        <v>11365.368997824075</v>
      </c>
      <c r="Q127" s="117">
        <f>VLOOKUP(B127,'Test Period - June 2015'!$F$11:$U$411,16,FALSE)</f>
        <v>11365.368997824075</v>
      </c>
      <c r="R127" s="117"/>
      <c r="S127" s="117"/>
      <c r="T127" s="117"/>
      <c r="U127" s="117"/>
      <c r="V127" s="117"/>
      <c r="W127" s="117"/>
      <c r="X127" s="117"/>
      <c r="Y127" s="117"/>
    </row>
    <row r="128" spans="1:25" ht="12" customHeight="1">
      <c r="A128" s="106" t="s">
        <v>271</v>
      </c>
      <c r="B128" s="106" t="str">
        <f t="shared" si="11"/>
        <v>903UT</v>
      </c>
      <c r="C128" s="106" t="str">
        <f t="shared" si="8"/>
        <v>903Situs</v>
      </c>
      <c r="D128" s="118" t="s">
        <v>56</v>
      </c>
      <c r="E128" s="106"/>
      <c r="F128" s="106" t="s">
        <v>272</v>
      </c>
      <c r="G128" s="108">
        <v>3</v>
      </c>
      <c r="H128" s="112">
        <f t="shared" si="9"/>
        <v>80338.245376506908</v>
      </c>
      <c r="I128" s="99" t="str">
        <f>IF(J128="situs","UT")</f>
        <v>UT</v>
      </c>
      <c r="J128" s="99" t="str">
        <f>+O128</f>
        <v>Situs</v>
      </c>
      <c r="K128" s="112">
        <f>W128</f>
        <v>39606.196065035409</v>
      </c>
      <c r="L128" s="100"/>
      <c r="M128" s="110" t="s">
        <v>164</v>
      </c>
      <c r="N128" s="110" t="s">
        <v>164</v>
      </c>
      <c r="O128" s="110" t="s">
        <v>164</v>
      </c>
      <c r="P128" s="116">
        <f t="shared" si="12"/>
        <v>80338.245376506908</v>
      </c>
      <c r="Q128" s="117">
        <v>0</v>
      </c>
      <c r="R128" s="117">
        <f>VLOOKUP($F$128&amp;R7,'Test Period - June 2015'!$F$11:$U$412,16,FALSE)</f>
        <v>2120.4974556211137</v>
      </c>
      <c r="S128" s="117">
        <f>VLOOKUP($F$128&amp;S7,'Test Period - June 2015'!$F$11:$U$412,16,FALSE)</f>
        <v>24462.507499765117</v>
      </c>
      <c r="T128" s="117">
        <f>VLOOKUP($F$128&amp;T7,'Test Period - June 2015'!$F$11:$U$412,16,FALSE)</f>
        <v>6608.6419393572205</v>
      </c>
      <c r="U128" s="117">
        <f>+V128+Y128</f>
        <v>3596.9436954443895</v>
      </c>
      <c r="V128" s="117">
        <f>VLOOKUP($F$128&amp;V7,'Test Period - June 2015'!$F$11:$U$412,16,FALSE)</f>
        <v>2926.8026636977711</v>
      </c>
      <c r="W128" s="117">
        <f>VLOOKUP($F$128&amp;W7,'Test Period - June 2015'!$F$11:$U$412,16,FALSE)</f>
        <v>39606.196065035409</v>
      </c>
      <c r="X128" s="117">
        <f>VLOOKUP($F$128&amp;X7,'Test Period - June 2015'!$F$11:$U$412,16,FALSE)</f>
        <v>3943.4587212836682</v>
      </c>
      <c r="Y128" s="117">
        <f>VLOOKUP($F$128&amp;Y7,'Test Period - June 2015'!$F$11:$U$412,16,FALSE)</f>
        <v>670.14103174661852</v>
      </c>
    </row>
    <row r="129" spans="1:25" ht="12" customHeight="1">
      <c r="A129" s="106" t="s">
        <v>273</v>
      </c>
      <c r="B129" s="106" t="str">
        <f t="shared" si="11"/>
        <v>903CN</v>
      </c>
      <c r="C129" s="106" t="str">
        <f t="shared" si="8"/>
        <v>903CN</v>
      </c>
      <c r="D129" s="118" t="s">
        <v>56</v>
      </c>
      <c r="E129" s="106"/>
      <c r="F129" s="106" t="s">
        <v>272</v>
      </c>
      <c r="G129" s="108">
        <v>3</v>
      </c>
      <c r="H129" s="112">
        <f t="shared" si="9"/>
        <v>465870.25784023962</v>
      </c>
      <c r="I129" s="99" t="str">
        <f t="shared" si="13"/>
        <v>CN</v>
      </c>
      <c r="J129" s="163">
        <f>VLOOKUP(N129,Factors!$B$8:$N$94,7,FALSE)</f>
        <v>0.461289372337361</v>
      </c>
      <c r="K129" s="112">
        <f t="shared" si="10"/>
        <v>214900.99882976868</v>
      </c>
      <c r="L129" s="100"/>
      <c r="M129" s="110" t="s">
        <v>57</v>
      </c>
      <c r="N129" s="110" t="s">
        <v>57</v>
      </c>
      <c r="O129" s="110" t="s">
        <v>57</v>
      </c>
      <c r="P129" s="116">
        <f t="shared" si="12"/>
        <v>465870.25784023962</v>
      </c>
      <c r="Q129" s="117">
        <f>VLOOKUP(B129,'Test Period - June 2015'!$F$11:$U$411,16,FALSE)</f>
        <v>465870.25784023962</v>
      </c>
      <c r="R129" s="117"/>
      <c r="S129" s="117"/>
      <c r="T129" s="117"/>
      <c r="U129" s="117"/>
      <c r="V129" s="117"/>
      <c r="W129" s="117"/>
      <c r="X129" s="117"/>
      <c r="Y129" s="117"/>
    </row>
    <row r="130" spans="1:25" ht="12" customHeight="1">
      <c r="A130" s="106" t="s">
        <v>274</v>
      </c>
      <c r="B130" s="106" t="str">
        <f t="shared" si="11"/>
        <v>904UT</v>
      </c>
      <c r="C130" s="106" t="str">
        <f t="shared" si="8"/>
        <v>904Situs</v>
      </c>
      <c r="D130" s="118" t="s">
        <v>56</v>
      </c>
      <c r="E130" s="106"/>
      <c r="F130" s="106" t="s">
        <v>275</v>
      </c>
      <c r="G130" s="108">
        <v>3</v>
      </c>
      <c r="H130" s="112">
        <f t="shared" si="9"/>
        <v>437343.4424881587</v>
      </c>
      <c r="I130" s="99" t="str">
        <f>IF(J130="situs","UT")</f>
        <v>UT</v>
      </c>
      <c r="J130" s="99" t="str">
        <f>+O130</f>
        <v>Situs</v>
      </c>
      <c r="K130" s="112">
        <f>W130</f>
        <v>135791.19179033773</v>
      </c>
      <c r="L130" s="100"/>
      <c r="M130" s="110" t="s">
        <v>164</v>
      </c>
      <c r="N130" s="110" t="s">
        <v>164</v>
      </c>
      <c r="O130" s="110" t="s">
        <v>164</v>
      </c>
      <c r="P130" s="116">
        <f t="shared" si="12"/>
        <v>437343.4424881587</v>
      </c>
      <c r="Q130" s="117">
        <v>0</v>
      </c>
      <c r="R130" s="117">
        <f>VLOOKUP($F$130&amp;R7,'Test Period - June 2015'!$F$11:$U$412,16,FALSE)</f>
        <v>19704.09836438268</v>
      </c>
      <c r="S130" s="117">
        <f>VLOOKUP($F$130&amp;S7,'Test Period - June 2015'!$F$11:$U$412,16,FALSE)</f>
        <v>188274.21482159753</v>
      </c>
      <c r="T130" s="117">
        <f>VLOOKUP($F$130&amp;T7,'Test Period - June 2015'!$F$11:$U$412,16,FALSE)</f>
        <v>58368.046075149927</v>
      </c>
      <c r="U130" s="117">
        <f>+V130+Y130</f>
        <v>20238.051038837999</v>
      </c>
      <c r="V130" s="117">
        <f>VLOOKUP($F$130&amp;V7,'Test Period - June 2015'!$F$11:$U$412,16,FALSE)</f>
        <v>20238.051038837999</v>
      </c>
      <c r="W130" s="117">
        <f>VLOOKUP($F$130&amp;W7,'Test Period - June 2015'!$F$11:$U$412,16,FALSE)</f>
        <v>135791.19179033773</v>
      </c>
      <c r="X130" s="117">
        <f>VLOOKUP($F$130&amp;X7,'Test Period - June 2015'!$F$11:$U$412,16,FALSE)</f>
        <v>14967.840397852842</v>
      </c>
      <c r="Y130" s="117">
        <f>VLOOKUP($F$130&amp;Y7,'Test Period - June 2015'!$F$11:$U$412,16,FALSE)</f>
        <v>0</v>
      </c>
    </row>
    <row r="131" spans="1:25" ht="12" customHeight="1">
      <c r="A131" s="106" t="s">
        <v>276</v>
      </c>
      <c r="B131" s="106" t="str">
        <f t="shared" si="11"/>
        <v>904CN</v>
      </c>
      <c r="C131" s="106" t="str">
        <f t="shared" si="8"/>
        <v>904CN</v>
      </c>
      <c r="D131" s="118" t="s">
        <v>56</v>
      </c>
      <c r="E131" s="106"/>
      <c r="F131" s="106" t="s">
        <v>275</v>
      </c>
      <c r="G131" s="108">
        <v>3</v>
      </c>
      <c r="H131" s="112">
        <f t="shared" si="9"/>
        <v>489.70541206188778</v>
      </c>
      <c r="I131" s="99" t="str">
        <f t="shared" si="13"/>
        <v>CN</v>
      </c>
      <c r="J131" s="163">
        <f>VLOOKUP(N131,Factors!$B$8:$N$94,7,FALSE)</f>
        <v>0.461289372337361</v>
      </c>
      <c r="K131" s="112">
        <f t="shared" si="10"/>
        <v>225.89590216023694</v>
      </c>
      <c r="L131" s="100"/>
      <c r="M131" s="110" t="s">
        <v>57</v>
      </c>
      <c r="N131" s="110" t="s">
        <v>57</v>
      </c>
      <c r="O131" s="110" t="s">
        <v>57</v>
      </c>
      <c r="P131" s="116">
        <f t="shared" si="12"/>
        <v>489.70541206188778</v>
      </c>
      <c r="Q131" s="117">
        <f>VLOOKUP(B131,'Test Period - June 2015'!$F$11:$U$411,16,FALSE)</f>
        <v>489.70541206188778</v>
      </c>
      <c r="R131" s="117"/>
      <c r="S131" s="117"/>
      <c r="T131" s="117"/>
      <c r="U131" s="117"/>
      <c r="V131" s="117"/>
      <c r="W131" s="117"/>
      <c r="X131" s="117"/>
      <c r="Y131" s="117"/>
    </row>
    <row r="132" spans="1:25" ht="12" customHeight="1">
      <c r="A132" s="106" t="s">
        <v>277</v>
      </c>
      <c r="B132" s="106" t="str">
        <f t="shared" si="11"/>
        <v>905UT</v>
      </c>
      <c r="C132" s="106" t="str">
        <f t="shared" si="8"/>
        <v>905Situs</v>
      </c>
      <c r="D132" s="118" t="s">
        <v>56</v>
      </c>
      <c r="E132" s="106"/>
      <c r="F132" s="106" t="s">
        <v>278</v>
      </c>
      <c r="G132" s="108">
        <v>3</v>
      </c>
      <c r="H132" s="112">
        <f t="shared" si="9"/>
        <v>53.155002801600652</v>
      </c>
      <c r="I132" s="99" t="str">
        <f>IF(J132="situs","UT")</f>
        <v>UT</v>
      </c>
      <c r="J132" s="99" t="str">
        <f>+O132</f>
        <v>Situs</v>
      </c>
      <c r="K132" s="112">
        <f>W132</f>
        <v>0</v>
      </c>
      <c r="L132" s="100"/>
      <c r="M132" s="110" t="s">
        <v>164</v>
      </c>
      <c r="N132" s="110" t="s">
        <v>164</v>
      </c>
      <c r="O132" s="110" t="s">
        <v>164</v>
      </c>
      <c r="P132" s="116">
        <f t="shared" si="12"/>
        <v>53.155002801600652</v>
      </c>
      <c r="Q132" s="117">
        <v>0</v>
      </c>
      <c r="R132" s="117">
        <f>VLOOKUP($F$132&amp;R7,'Test Period - June 2015'!$F$11:$U$412,16,FALSE)</f>
        <v>0</v>
      </c>
      <c r="S132" s="117">
        <f>VLOOKUP($F$132&amp;S7,'Test Period - June 2015'!$F$11:$U$412,16,FALSE)</f>
        <v>53.155002801600652</v>
      </c>
      <c r="T132" s="117">
        <v>0</v>
      </c>
      <c r="U132" s="117">
        <f>+V132+Y132</f>
        <v>0</v>
      </c>
      <c r="V132" s="117">
        <f>VLOOKUP($F$132&amp;V7,'Test Period - June 2015'!$F$11:$U$412,16,FALSE)</f>
        <v>0</v>
      </c>
      <c r="W132" s="117">
        <f>VLOOKUP($F$132&amp;W7,'Test Period - June 2015'!$F$11:$U$412,16,FALSE)</f>
        <v>0</v>
      </c>
      <c r="X132" s="117">
        <f>VLOOKUP($F$132&amp;X7,'Test Period - June 2015'!$F$11:$U$412,16,FALSE)</f>
        <v>0</v>
      </c>
      <c r="Y132" s="117">
        <v>0</v>
      </c>
    </row>
    <row r="133" spans="1:25" ht="12" customHeight="1">
      <c r="A133" s="106" t="s">
        <v>279</v>
      </c>
      <c r="B133" s="106" t="str">
        <f t="shared" si="11"/>
        <v>905CN</v>
      </c>
      <c r="C133" s="106" t="str">
        <f t="shared" si="8"/>
        <v>905CN</v>
      </c>
      <c r="D133" s="118" t="s">
        <v>56</v>
      </c>
      <c r="E133" s="106"/>
      <c r="F133" s="106" t="s">
        <v>278</v>
      </c>
      <c r="G133" s="108">
        <v>3</v>
      </c>
      <c r="H133" s="112">
        <f t="shared" si="9"/>
        <v>650.33065871707765</v>
      </c>
      <c r="I133" s="99" t="str">
        <f t="shared" si="13"/>
        <v>CN</v>
      </c>
      <c r="J133" s="163">
        <f>VLOOKUP(N133,Factors!$B$8:$N$94,7,FALSE)</f>
        <v>0.461289372337361</v>
      </c>
      <c r="K133" s="112">
        <f t="shared" si="10"/>
        <v>299.99062137134325</v>
      </c>
      <c r="L133" s="100"/>
      <c r="M133" s="110" t="s">
        <v>57</v>
      </c>
      <c r="N133" s="110" t="s">
        <v>57</v>
      </c>
      <c r="O133" s="110" t="s">
        <v>57</v>
      </c>
      <c r="P133" s="116">
        <f t="shared" si="12"/>
        <v>650.33065871707765</v>
      </c>
      <c r="Q133" s="117">
        <f>VLOOKUP(B133,'Test Period - June 2015'!$F$11:$U$411,16,FALSE)</f>
        <v>650.33065871707765</v>
      </c>
      <c r="R133" s="117"/>
      <c r="S133" s="117"/>
      <c r="T133" s="117"/>
      <c r="U133" s="117"/>
      <c r="V133" s="117"/>
      <c r="W133" s="117"/>
      <c r="X133" s="117"/>
      <c r="Y133" s="117"/>
    </row>
    <row r="134" spans="1:25" ht="12" customHeight="1">
      <c r="A134" s="106" t="s">
        <v>280</v>
      </c>
      <c r="B134" s="106" t="str">
        <f t="shared" si="11"/>
        <v>907CN</v>
      </c>
      <c r="C134" s="106" t="str">
        <f t="shared" si="8"/>
        <v>907CN</v>
      </c>
      <c r="D134" s="118" t="s">
        <v>59</v>
      </c>
      <c r="E134" s="106"/>
      <c r="F134" s="106" t="s">
        <v>281</v>
      </c>
      <c r="G134" s="108">
        <v>3</v>
      </c>
      <c r="H134" s="112">
        <f t="shared" si="9"/>
        <v>394.97128401521633</v>
      </c>
      <c r="I134" s="99" t="str">
        <f t="shared" si="13"/>
        <v>CN</v>
      </c>
      <c r="J134" s="163">
        <f>VLOOKUP(N134,Factors!$B$8:$N$94,7,FALSE)</f>
        <v>0.461289372337361</v>
      </c>
      <c r="K134" s="112">
        <f t="shared" si="10"/>
        <v>182.19605569466069</v>
      </c>
      <c r="L134" s="100"/>
      <c r="M134" s="110" t="s">
        <v>57</v>
      </c>
      <c r="N134" s="110" t="s">
        <v>57</v>
      </c>
      <c r="O134" s="110" t="s">
        <v>57</v>
      </c>
      <c r="P134" s="116">
        <f t="shared" si="12"/>
        <v>394.97128401521633</v>
      </c>
      <c r="Q134" s="117">
        <f>VLOOKUP(B134,'Test Period - June 2015'!$F$11:$U$411,16,FALSE)</f>
        <v>394.97128401521633</v>
      </c>
      <c r="R134" s="117"/>
      <c r="S134" s="117"/>
      <c r="T134" s="117"/>
      <c r="U134" s="117"/>
      <c r="V134" s="117"/>
      <c r="W134" s="117"/>
      <c r="X134" s="117"/>
      <c r="Y134" s="117"/>
    </row>
    <row r="135" spans="1:25" ht="12" customHeight="1">
      <c r="A135" s="106" t="s">
        <v>282</v>
      </c>
      <c r="B135" s="106" t="str">
        <f t="shared" si="11"/>
        <v>908UT</v>
      </c>
      <c r="C135" s="106" t="str">
        <f t="shared" si="8"/>
        <v>908Situs</v>
      </c>
      <c r="D135" s="118" t="s">
        <v>59</v>
      </c>
      <c r="E135" s="106"/>
      <c r="F135" s="106" t="s">
        <v>283</v>
      </c>
      <c r="G135" s="108">
        <v>3</v>
      </c>
      <c r="H135" s="112">
        <f t="shared" si="9"/>
        <v>18825.042396996152</v>
      </c>
      <c r="I135" s="99" t="str">
        <f>IF(J135="situs","UT")</f>
        <v>UT</v>
      </c>
      <c r="J135" s="99" t="str">
        <f>+O135</f>
        <v>Situs</v>
      </c>
      <c r="K135" s="112">
        <f>W135</f>
        <v>3937.2802727688641</v>
      </c>
      <c r="L135" s="100"/>
      <c r="M135" s="110" t="s">
        <v>164</v>
      </c>
      <c r="N135" s="110" t="s">
        <v>164</v>
      </c>
      <c r="O135" s="110" t="s">
        <v>164</v>
      </c>
      <c r="P135" s="116">
        <f t="shared" si="12"/>
        <v>18825.042396996152</v>
      </c>
      <c r="Q135" s="117">
        <v>0</v>
      </c>
      <c r="R135" s="117">
        <f>VLOOKUP($F$135&amp;R7,'Test Period - June 2015'!$F$11:$U$412,16,FALSE)</f>
        <v>-3519.9061532179221</v>
      </c>
      <c r="S135" s="117">
        <f>VLOOKUP($F$135&amp;S7,'Test Period - June 2015'!$F$11:$U$412,16,FALSE)</f>
        <v>4868.0490510455656</v>
      </c>
      <c r="T135" s="117">
        <f>VLOOKUP($F$135&amp;T7,'Test Period - June 2015'!$F$11:$U$412,16,FALSE)</f>
        <v>-3.5446431692824527</v>
      </c>
      <c r="U135" s="117">
        <f>+V135+Y135</f>
        <v>3703.7954763007988</v>
      </c>
      <c r="V135" s="117">
        <f>VLOOKUP($F$135&amp;V7,'Test Period - June 2015'!$F$11:$U$412,16,FALSE)</f>
        <v>3703.7954763007988</v>
      </c>
      <c r="W135" s="117">
        <f>VLOOKUP($F$135&amp;W7,'Test Period - June 2015'!$F$11:$U$412,16,FALSE)</f>
        <v>3937.2802727688641</v>
      </c>
      <c r="X135" s="117">
        <f>VLOOKUP($F$135&amp;X7,'Test Period - June 2015'!$F$11:$U$412,16,FALSE)</f>
        <v>9839.368393268127</v>
      </c>
      <c r="Y135" s="117">
        <v>0</v>
      </c>
    </row>
    <row r="136" spans="1:25" ht="12" customHeight="1">
      <c r="A136" s="106" t="s">
        <v>284</v>
      </c>
      <c r="B136" s="106" t="str">
        <f t="shared" si="11"/>
        <v>908CN</v>
      </c>
      <c r="C136" s="106" t="str">
        <f t="shared" si="8"/>
        <v>908CN</v>
      </c>
      <c r="D136" s="118" t="s">
        <v>59</v>
      </c>
      <c r="E136" s="106"/>
      <c r="F136" s="106" t="s">
        <v>283</v>
      </c>
      <c r="G136" s="108">
        <v>3</v>
      </c>
      <c r="H136" s="112">
        <f t="shared" si="9"/>
        <v>-3992.8490826413731</v>
      </c>
      <c r="I136" s="99" t="str">
        <f t="shared" si="13"/>
        <v>CN</v>
      </c>
      <c r="J136" s="163">
        <f>VLOOKUP(N136,Factors!$B$8:$N$94,7,FALSE)</f>
        <v>0.461289372337361</v>
      </c>
      <c r="K136" s="112">
        <f t="shared" si="10"/>
        <v>-1841.8588471694468</v>
      </c>
      <c r="L136" s="100"/>
      <c r="M136" s="110" t="s">
        <v>57</v>
      </c>
      <c r="N136" s="110" t="s">
        <v>57</v>
      </c>
      <c r="O136" s="110" t="s">
        <v>57</v>
      </c>
      <c r="P136" s="116">
        <f t="shared" si="12"/>
        <v>-3992.8490826413731</v>
      </c>
      <c r="Q136" s="117">
        <f>VLOOKUP(B136,'Test Period - June 2015'!$F$11:$U$411,16,FALSE)</f>
        <v>-3992.8490826413731</v>
      </c>
      <c r="R136" s="117"/>
      <c r="S136" s="117"/>
      <c r="T136" s="117"/>
      <c r="U136" s="117"/>
      <c r="V136" s="117"/>
      <c r="W136" s="117"/>
      <c r="X136" s="117"/>
      <c r="Y136" s="117"/>
    </row>
    <row r="137" spans="1:25" ht="12" customHeight="1">
      <c r="A137" s="106" t="s">
        <v>285</v>
      </c>
      <c r="B137" s="106" t="str">
        <f t="shared" si="11"/>
        <v>908OTHER</v>
      </c>
      <c r="C137" s="106" t="str">
        <f t="shared" si="8"/>
        <v>908OTHER</v>
      </c>
      <c r="D137" s="118" t="s">
        <v>59</v>
      </c>
      <c r="E137" s="106"/>
      <c r="F137" s="106" t="s">
        <v>283</v>
      </c>
      <c r="G137" s="108">
        <v>3</v>
      </c>
      <c r="H137" s="112">
        <f t="shared" si="9"/>
        <v>171154.15027583583</v>
      </c>
      <c r="I137" s="99" t="str">
        <f t="shared" ref="I137:I164" si="15">+O137</f>
        <v>OTHER</v>
      </c>
      <c r="J137" s="163">
        <f>VLOOKUP(N137,Factors!$B$8:$N$94,7,FALSE)</f>
        <v>0</v>
      </c>
      <c r="K137" s="112">
        <f t="shared" si="10"/>
        <v>0</v>
      </c>
      <c r="L137" s="100"/>
      <c r="M137" s="110" t="s">
        <v>60</v>
      </c>
      <c r="N137" s="110" t="s">
        <v>60</v>
      </c>
      <c r="O137" s="110" t="s">
        <v>60</v>
      </c>
      <c r="P137" s="116">
        <f t="shared" si="12"/>
        <v>171154.15027583583</v>
      </c>
      <c r="Q137" s="117">
        <f>VLOOKUP(B137,'Test Period - June 2015'!$F$11:$U$411,16,FALSE)</f>
        <v>171154.15027583583</v>
      </c>
      <c r="R137" s="117"/>
      <c r="S137" s="117"/>
      <c r="T137" s="117"/>
      <c r="U137" s="117"/>
      <c r="V137" s="117"/>
      <c r="W137" s="117"/>
      <c r="X137" s="117"/>
      <c r="Y137" s="117"/>
    </row>
    <row r="138" spans="1:25" ht="12" customHeight="1">
      <c r="A138" s="106" t="s">
        <v>286</v>
      </c>
      <c r="B138" s="106" t="str">
        <f t="shared" si="11"/>
        <v>909UT</v>
      </c>
      <c r="C138" s="106" t="str">
        <f t="shared" si="8"/>
        <v>909Situs</v>
      </c>
      <c r="D138" s="118" t="s">
        <v>59</v>
      </c>
      <c r="E138" s="106"/>
      <c r="F138" s="106" t="s">
        <v>287</v>
      </c>
      <c r="G138" s="108">
        <v>3</v>
      </c>
      <c r="H138" s="112">
        <f t="shared" si="9"/>
        <v>32768.603562918739</v>
      </c>
      <c r="I138" s="99" t="str">
        <f>IF(J138="situs","UT")</f>
        <v>UT</v>
      </c>
      <c r="J138" s="99" t="str">
        <f>+O138</f>
        <v>Situs</v>
      </c>
      <c r="K138" s="112">
        <f>W138</f>
        <v>10719.092823184506</v>
      </c>
      <c r="L138" s="100"/>
      <c r="M138" s="110" t="s">
        <v>164</v>
      </c>
      <c r="N138" s="110" t="s">
        <v>164</v>
      </c>
      <c r="O138" s="110" t="s">
        <v>164</v>
      </c>
      <c r="P138" s="116">
        <f t="shared" si="12"/>
        <v>32768.603562918739</v>
      </c>
      <c r="Q138" s="117">
        <v>0</v>
      </c>
      <c r="R138" s="117">
        <f>VLOOKUP($F$138&amp;R7,'Test Period - June 2015'!$F$11:$U$412,16,FALSE)</f>
        <v>2173.153085748786</v>
      </c>
      <c r="S138" s="117">
        <f>VLOOKUP($F$138&amp;S7,'Test Period - June 2015'!$F$11:$U$412,16,FALSE)</f>
        <v>11448.950413647312</v>
      </c>
      <c r="T138" s="117">
        <f>VLOOKUP($F$138&amp;T7,'Test Period - June 2015'!$F$11:$U$412,16,FALSE)</f>
        <v>1955.392448671492</v>
      </c>
      <c r="U138" s="117">
        <f>+V138+Y138</f>
        <v>5234.3892391304198</v>
      </c>
      <c r="V138" s="117">
        <f>VLOOKUP($F$138&amp;V7,'Test Period - June 2015'!$F$11:$U$412,16,FALSE)</f>
        <v>5234.3892391304198</v>
      </c>
      <c r="W138" s="117">
        <f>VLOOKUP($F$138&amp;W7,'Test Period - June 2015'!$F$11:$U$412,16,FALSE)</f>
        <v>10719.092823184506</v>
      </c>
      <c r="X138" s="117">
        <f>VLOOKUP($F$138&amp;X7,'Test Period - June 2015'!$F$11:$U$412,16,FALSE)</f>
        <v>1237.6255525362283</v>
      </c>
      <c r="Y138" s="117">
        <f>VLOOKUP($F$138&amp;Y7,'Test Period - June 2015'!$F$11:$U$412,16,FALSE)</f>
        <v>0</v>
      </c>
    </row>
    <row r="139" spans="1:25" ht="12" customHeight="1">
      <c r="A139" s="106" t="s">
        <v>288</v>
      </c>
      <c r="B139" s="106" t="str">
        <f t="shared" si="11"/>
        <v>909CN</v>
      </c>
      <c r="C139" s="106" t="str">
        <f t="shared" ref="C139:C164" si="16">F139&amp;M139</f>
        <v>909CN</v>
      </c>
      <c r="D139" s="118" t="s">
        <v>59</v>
      </c>
      <c r="E139" s="106"/>
      <c r="F139" s="106" t="s">
        <v>287</v>
      </c>
      <c r="G139" s="108">
        <v>3</v>
      </c>
      <c r="H139" s="112">
        <f t="shared" si="9"/>
        <v>26473.070987112249</v>
      </c>
      <c r="I139" s="99" t="str">
        <f t="shared" si="15"/>
        <v>CN</v>
      </c>
      <c r="J139" s="163">
        <f>VLOOKUP(N139,Factors!$B$8:$N$94,7,FALSE)</f>
        <v>0.461289372337361</v>
      </c>
      <c r="K139" s="112">
        <f t="shared" si="10"/>
        <v>12211.746299487411</v>
      </c>
      <c r="L139" s="100"/>
      <c r="M139" s="110" t="s">
        <v>57</v>
      </c>
      <c r="N139" s="110" t="s">
        <v>57</v>
      </c>
      <c r="O139" s="110" t="s">
        <v>57</v>
      </c>
      <c r="P139" s="116">
        <f t="shared" si="12"/>
        <v>26473.070987112249</v>
      </c>
      <c r="Q139" s="117">
        <f>VLOOKUP(B139,'Test Period - June 2015'!$F$11:$U$411,16,FALSE)</f>
        <v>26473.070987112249</v>
      </c>
      <c r="R139" s="117"/>
      <c r="S139" s="117"/>
      <c r="T139" s="117"/>
      <c r="U139" s="117"/>
      <c r="V139" s="117"/>
      <c r="W139" s="117"/>
      <c r="X139" s="117"/>
      <c r="Y139" s="117"/>
    </row>
    <row r="140" spans="1:25" ht="12" customHeight="1">
      <c r="A140" s="106" t="s">
        <v>289</v>
      </c>
      <c r="B140" s="106" t="str">
        <f t="shared" si="11"/>
        <v>910UT</v>
      </c>
      <c r="C140" s="106" t="str">
        <f t="shared" si="16"/>
        <v>910Situs</v>
      </c>
      <c r="D140" s="118" t="s">
        <v>59</v>
      </c>
      <c r="E140" s="106"/>
      <c r="F140" s="106" t="s">
        <v>290</v>
      </c>
      <c r="G140" s="108">
        <v>3</v>
      </c>
      <c r="H140" s="112">
        <f t="shared" si="9"/>
        <v>0</v>
      </c>
      <c r="I140" s="99" t="str">
        <f>IF(J140="situs","UT")</f>
        <v>UT</v>
      </c>
      <c r="J140" s="99" t="str">
        <f>+O140</f>
        <v>Situs</v>
      </c>
      <c r="K140" s="112">
        <f>W140</f>
        <v>0</v>
      </c>
      <c r="L140" s="100"/>
      <c r="M140" s="110" t="s">
        <v>164</v>
      </c>
      <c r="N140" s="110" t="s">
        <v>164</v>
      </c>
      <c r="O140" s="110" t="s">
        <v>164</v>
      </c>
      <c r="P140" s="116">
        <f t="shared" si="12"/>
        <v>0</v>
      </c>
      <c r="Q140" s="117">
        <v>0</v>
      </c>
      <c r="R140" s="117">
        <v>0</v>
      </c>
      <c r="S140" s="117">
        <f>VLOOKUP($F$140&amp;S7,'Test Period - June 2015'!$F$11:$U$412,16,FALSE)</f>
        <v>0</v>
      </c>
      <c r="T140" s="117">
        <f>VLOOKUP($F$140&amp;T7,'Test Period - June 2015'!$F$11:$U$412,16,FALSE)</f>
        <v>0</v>
      </c>
      <c r="U140" s="117">
        <f>+V140+Y140</f>
        <v>0</v>
      </c>
      <c r="V140" s="117">
        <f>VLOOKUP($F$140&amp;V7,'Test Period - June 2015'!$F$11:$U$412,16,FALSE)</f>
        <v>0</v>
      </c>
      <c r="W140" s="117">
        <f>VLOOKUP($F$140&amp;W7,'Test Period - June 2015'!$F$11:$U$412,16,FALSE)</f>
        <v>0</v>
      </c>
      <c r="X140" s="117">
        <f>VLOOKUP($F$140&amp;X7,'Test Period - June 2015'!$F$11:$U$412,16,FALSE)</f>
        <v>0</v>
      </c>
      <c r="Y140" s="117">
        <v>0</v>
      </c>
    </row>
    <row r="141" spans="1:25" ht="12" customHeight="1">
      <c r="A141" s="106" t="s">
        <v>291</v>
      </c>
      <c r="B141" s="106" t="str">
        <f t="shared" si="11"/>
        <v>910CN</v>
      </c>
      <c r="C141" s="106" t="str">
        <f t="shared" si="16"/>
        <v>910CN</v>
      </c>
      <c r="D141" s="118" t="s">
        <v>59</v>
      </c>
      <c r="E141" s="106"/>
      <c r="F141" s="106" t="s">
        <v>290</v>
      </c>
      <c r="G141" s="108">
        <v>3</v>
      </c>
      <c r="H141" s="112">
        <f t="shared" ref="H141:H164" si="17">SUM(Q141:T141,V141:Y141)</f>
        <v>5338.9967050696469</v>
      </c>
      <c r="I141" s="99" t="str">
        <f t="shared" si="15"/>
        <v>CN</v>
      </c>
      <c r="J141" s="163">
        <f>VLOOKUP(N141,Factors!$B$8:$N$94,7,FALSE)</f>
        <v>0.461289372337361</v>
      </c>
      <c r="K141" s="112">
        <f t="shared" ref="K141:K164" si="18">J141*H141</f>
        <v>2462.8224389928159</v>
      </c>
      <c r="L141" s="100"/>
      <c r="M141" s="110" t="s">
        <v>57</v>
      </c>
      <c r="N141" s="110" t="s">
        <v>57</v>
      </c>
      <c r="O141" s="110" t="s">
        <v>57</v>
      </c>
      <c r="P141" s="116">
        <f t="shared" si="12"/>
        <v>5338.9967050696469</v>
      </c>
      <c r="Q141" s="117">
        <f>VLOOKUP(B141,'Test Period - June 2015'!$F$11:$U$411,16,FALSE)</f>
        <v>5338.9967050696469</v>
      </c>
      <c r="R141" s="117"/>
      <c r="S141" s="117"/>
      <c r="T141" s="117"/>
      <c r="U141" s="117"/>
      <c r="V141" s="117"/>
      <c r="W141" s="117"/>
      <c r="X141" s="117"/>
      <c r="Y141" s="117"/>
    </row>
    <row r="142" spans="1:25" ht="12" customHeight="1">
      <c r="A142" s="106" t="s">
        <v>292</v>
      </c>
      <c r="B142" s="106" t="str">
        <f t="shared" si="11"/>
        <v>920UT</v>
      </c>
      <c r="C142" s="106" t="str">
        <f t="shared" si="16"/>
        <v>920Situs</v>
      </c>
      <c r="D142" s="118" t="s">
        <v>293</v>
      </c>
      <c r="E142" s="106"/>
      <c r="F142" s="106" t="s">
        <v>294</v>
      </c>
      <c r="G142" s="108">
        <v>3</v>
      </c>
      <c r="H142" s="112">
        <f t="shared" si="17"/>
        <v>-46834.656847253544</v>
      </c>
      <c r="I142" s="99" t="str">
        <f>IF(J142="situs","UT")</f>
        <v>UT</v>
      </c>
      <c r="J142" s="99" t="str">
        <f>+O142</f>
        <v>Situs</v>
      </c>
      <c r="K142" s="112">
        <f>W142</f>
        <v>30296.503636819642</v>
      </c>
      <c r="L142" s="100"/>
      <c r="M142" s="110" t="s">
        <v>164</v>
      </c>
      <c r="N142" s="110" t="s">
        <v>164</v>
      </c>
      <c r="O142" s="110" t="s">
        <v>164</v>
      </c>
      <c r="P142" s="116">
        <f t="shared" si="12"/>
        <v>-46834.656847253544</v>
      </c>
      <c r="Q142" s="117">
        <v>0</v>
      </c>
      <c r="R142" s="117">
        <f>VLOOKUP($F$142&amp;R7,'Test Period - June 2015'!$F$11:$U$412,16,FALSE)</f>
        <v>-4013.7798344620005</v>
      </c>
      <c r="S142" s="117">
        <f>VLOOKUP($F$142&amp;S7,'Test Period - June 2015'!$F$11:$U$412,16,FALSE)</f>
        <v>-45670.422949586122</v>
      </c>
      <c r="T142" s="117">
        <f>VLOOKUP($F$142&amp;T7,'Test Period - June 2015'!$F$11:$U$412,16,FALSE)</f>
        <v>-27446.957700025061</v>
      </c>
      <c r="U142" s="117">
        <f>+V142+Y142</f>
        <v>0</v>
      </c>
      <c r="V142" s="117">
        <f>VLOOKUP($F$142&amp;V7,'Test Period - June 2015'!$F$11:$U$412,16,FALSE)</f>
        <v>0</v>
      </c>
      <c r="W142" s="117">
        <f>VLOOKUP($F$142&amp;W7,'Test Period - June 2015'!$F$11:$U$412,16,FALSE)</f>
        <v>30296.503636819642</v>
      </c>
      <c r="X142" s="117">
        <f>VLOOKUP($F$142&amp;X7,'Test Period - June 2015'!$F$11:$U$412,16,FALSE)</f>
        <v>0</v>
      </c>
      <c r="Y142" s="117">
        <v>0</v>
      </c>
    </row>
    <row r="143" spans="1:25" ht="12" customHeight="1">
      <c r="A143" s="106" t="s">
        <v>295</v>
      </c>
      <c r="B143" s="106" t="str">
        <f t="shared" si="11"/>
        <v>920SO</v>
      </c>
      <c r="C143" s="106" t="str">
        <f t="shared" si="16"/>
        <v>920SO</v>
      </c>
      <c r="D143" s="118" t="s">
        <v>293</v>
      </c>
      <c r="E143" s="106"/>
      <c r="F143" s="106" t="s">
        <v>294</v>
      </c>
      <c r="G143" s="108">
        <v>3</v>
      </c>
      <c r="H143" s="112">
        <f t="shared" si="17"/>
        <v>-104460.82849648615</v>
      </c>
      <c r="I143" s="99" t="str">
        <f t="shared" si="15"/>
        <v>SO</v>
      </c>
      <c r="J143" s="163">
        <f>VLOOKUP(N143,Factors!$B$8:$N$94,7,FALSE)</f>
        <v>0.4247028503779125</v>
      </c>
      <c r="K143" s="112">
        <f t="shared" si="18"/>
        <v>-44364.811615295934</v>
      </c>
      <c r="L143" s="100"/>
      <c r="M143" s="110" t="s">
        <v>296</v>
      </c>
      <c r="N143" s="110" t="s">
        <v>296</v>
      </c>
      <c r="O143" s="110" t="s">
        <v>296</v>
      </c>
      <c r="P143" s="116">
        <f t="shared" si="12"/>
        <v>-104460.82849648615</v>
      </c>
      <c r="Q143" s="117">
        <f>VLOOKUP(B143,'Test Period - June 2015'!$F$11:$U$411,16,FALSE)</f>
        <v>-104460.82849648615</v>
      </c>
      <c r="R143" s="117"/>
      <c r="S143" s="117"/>
      <c r="T143" s="117"/>
      <c r="U143" s="117"/>
      <c r="V143" s="117"/>
      <c r="W143" s="117"/>
      <c r="X143" s="117"/>
      <c r="Y143" s="117"/>
    </row>
    <row r="144" spans="1:25" ht="12" customHeight="1">
      <c r="A144" s="106" t="s">
        <v>297</v>
      </c>
      <c r="B144" s="106" t="str">
        <f t="shared" si="11"/>
        <v>921UT</v>
      </c>
      <c r="C144" s="106" t="str">
        <f t="shared" si="16"/>
        <v>921Situs</v>
      </c>
      <c r="D144" s="118" t="s">
        <v>293</v>
      </c>
      <c r="E144" s="106"/>
      <c r="F144" s="106" t="s">
        <v>298</v>
      </c>
      <c r="G144" s="108">
        <v>3</v>
      </c>
      <c r="H144" s="112">
        <f t="shared" si="17"/>
        <v>9665.2156862745196</v>
      </c>
      <c r="I144" s="99" t="str">
        <f>IF(J144="situs","UT")</f>
        <v>UT</v>
      </c>
      <c r="J144" s="99" t="str">
        <f>+O144</f>
        <v>Situs</v>
      </c>
      <c r="K144" s="112">
        <f>W144</f>
        <v>4521.6817927170905</v>
      </c>
      <c r="L144" s="100"/>
      <c r="M144" s="110" t="s">
        <v>164</v>
      </c>
      <c r="N144" s="110" t="s">
        <v>164</v>
      </c>
      <c r="O144" s="110" t="s">
        <v>164</v>
      </c>
      <c r="P144" s="116">
        <f t="shared" si="12"/>
        <v>9665.2156862745196</v>
      </c>
      <c r="Q144" s="117">
        <v>0</v>
      </c>
      <c r="R144" s="117">
        <f>VLOOKUP($F$144&amp;R7,'Test Period - June 2015'!$F$11:$U$412,16,FALSE)</f>
        <v>138.13706816059769</v>
      </c>
      <c r="S144" s="117">
        <f>VLOOKUP($F$144&amp;S7,'Test Period - June 2015'!$F$11:$U$412,16,FALSE)</f>
        <v>1740.6125116713367</v>
      </c>
      <c r="T144" s="117">
        <f>VLOOKUP($F$144&amp;T7,'Test Period - June 2015'!$F$11:$U$412,16,FALSE)</f>
        <v>259.57535014005629</v>
      </c>
      <c r="U144" s="117">
        <f>+V144+Y144</f>
        <v>2007.578338001869</v>
      </c>
      <c r="V144" s="117">
        <f>VLOOKUP($F$144&amp;V7,'Test Period - June 2015'!$F$11:$U$412,16,FALSE)</f>
        <v>1647.9645191409911</v>
      </c>
      <c r="W144" s="117">
        <f>VLOOKUP($F$144&amp;W7,'Test Period - June 2015'!$F$11:$U$412,16,FALSE)</f>
        <v>4521.6817927170905</v>
      </c>
      <c r="X144" s="117">
        <f>VLOOKUP($F$144&amp;X7,'Test Period - June 2015'!$F$11:$U$412,16,FALSE)</f>
        <v>997.63062558356773</v>
      </c>
      <c r="Y144" s="117">
        <f>VLOOKUP($F$144&amp;Y7,'Test Period - June 2015'!$F$11:$U$412,16,FALSE)</f>
        <v>359.61381886087798</v>
      </c>
    </row>
    <row r="145" spans="1:25" ht="12" customHeight="1">
      <c r="A145" s="106" t="s">
        <v>299</v>
      </c>
      <c r="B145" s="106" t="str">
        <f t="shared" si="11"/>
        <v>921SO</v>
      </c>
      <c r="C145" s="106" t="str">
        <f t="shared" si="16"/>
        <v>921SO</v>
      </c>
      <c r="D145" s="118" t="s">
        <v>293</v>
      </c>
      <c r="E145" s="106"/>
      <c r="F145" s="106" t="s">
        <v>298</v>
      </c>
      <c r="G145" s="108">
        <v>3</v>
      </c>
      <c r="H145" s="112">
        <f t="shared" si="17"/>
        <v>297519.69466410851</v>
      </c>
      <c r="I145" s="99" t="str">
        <f t="shared" si="15"/>
        <v>SO</v>
      </c>
      <c r="J145" s="163">
        <f>VLOOKUP(N145,Factors!$B$8:$N$94,7,FALSE)</f>
        <v>0.4247028503779125</v>
      </c>
      <c r="K145" s="112">
        <f t="shared" si="18"/>
        <v>126357.46236741309</v>
      </c>
      <c r="L145" s="100"/>
      <c r="M145" s="110" t="s">
        <v>296</v>
      </c>
      <c r="N145" s="110" t="s">
        <v>296</v>
      </c>
      <c r="O145" s="110" t="s">
        <v>296</v>
      </c>
      <c r="P145" s="116">
        <f t="shared" si="12"/>
        <v>297519.69466410851</v>
      </c>
      <c r="Q145" s="117">
        <f>VLOOKUP(B145,'Test Period - June 2015'!$F$11:$U$411,16,FALSE)</f>
        <v>297519.69466410851</v>
      </c>
      <c r="R145" s="117"/>
      <c r="S145" s="117"/>
      <c r="T145" s="117"/>
      <c r="U145" s="117"/>
      <c r="V145" s="117"/>
      <c r="W145" s="117"/>
      <c r="X145" s="117"/>
      <c r="Y145" s="117"/>
    </row>
    <row r="146" spans="1:25" ht="12" customHeight="1">
      <c r="A146" s="106" t="s">
        <v>300</v>
      </c>
      <c r="B146" s="106" t="str">
        <f t="shared" si="11"/>
        <v>921CN</v>
      </c>
      <c r="C146" s="106" t="str">
        <f t="shared" si="16"/>
        <v>921CN</v>
      </c>
      <c r="D146" s="118" t="s">
        <v>293</v>
      </c>
      <c r="E146" s="106"/>
      <c r="F146" s="106" t="s">
        <v>298</v>
      </c>
      <c r="G146" s="108">
        <v>3</v>
      </c>
      <c r="H146" s="112">
        <f t="shared" si="17"/>
        <v>7371.0315592903889</v>
      </c>
      <c r="I146" s="99" t="str">
        <f t="shared" si="15"/>
        <v>CN</v>
      </c>
      <c r="J146" s="163">
        <f>VLOOKUP(N146,Factors!$B$8:$N$94,7,FALSE)</f>
        <v>0.461289372337361</v>
      </c>
      <c r="K146" s="112">
        <f t="shared" si="18"/>
        <v>3400.1785214639431</v>
      </c>
      <c r="L146" s="100"/>
      <c r="M146" s="110" t="s">
        <v>57</v>
      </c>
      <c r="N146" s="110" t="s">
        <v>57</v>
      </c>
      <c r="O146" s="110" t="s">
        <v>57</v>
      </c>
      <c r="P146" s="116">
        <f t="shared" si="12"/>
        <v>7371.0315592903889</v>
      </c>
      <c r="Q146" s="117">
        <f>VLOOKUP(B146,'Test Period - June 2015'!$F$11:$U$411,16,FALSE)</f>
        <v>7371.0315592903889</v>
      </c>
      <c r="R146" s="117"/>
      <c r="S146" s="117"/>
      <c r="T146" s="117"/>
      <c r="U146" s="117"/>
      <c r="V146" s="117"/>
      <c r="W146" s="117"/>
      <c r="X146" s="117"/>
      <c r="Y146" s="117"/>
    </row>
    <row r="147" spans="1:25" ht="12" customHeight="1">
      <c r="A147" s="106" t="s">
        <v>301</v>
      </c>
      <c r="B147" s="106" t="str">
        <f t="shared" si="11"/>
        <v>922SO</v>
      </c>
      <c r="C147" s="106" t="str">
        <f t="shared" si="16"/>
        <v>922SO</v>
      </c>
      <c r="D147" s="118" t="s">
        <v>293</v>
      </c>
      <c r="E147" s="106"/>
      <c r="F147" s="106" t="s">
        <v>302</v>
      </c>
      <c r="G147" s="108">
        <v>3</v>
      </c>
      <c r="H147" s="112">
        <f t="shared" si="17"/>
        <v>-2696086.2195266271</v>
      </c>
      <c r="I147" s="99" t="str">
        <f t="shared" si="15"/>
        <v>SO</v>
      </c>
      <c r="J147" s="163">
        <f>VLOOKUP(N147,Factors!$B$8:$N$94,7,FALSE)</f>
        <v>0.4247028503779125</v>
      </c>
      <c r="K147" s="112">
        <f t="shared" si="18"/>
        <v>-1145035.5022975688</v>
      </c>
      <c r="L147" s="100"/>
      <c r="M147" s="110" t="s">
        <v>296</v>
      </c>
      <c r="N147" s="110" t="s">
        <v>296</v>
      </c>
      <c r="O147" s="110" t="s">
        <v>296</v>
      </c>
      <c r="P147" s="116">
        <f t="shared" si="12"/>
        <v>-2696086.2195266271</v>
      </c>
      <c r="Q147" s="117">
        <f>VLOOKUP(B147,'Test Period - June 2015'!$F$11:$U$411,16,FALSE)</f>
        <v>-2696086.2195266271</v>
      </c>
      <c r="R147" s="117"/>
      <c r="S147" s="117"/>
      <c r="T147" s="117"/>
      <c r="U147" s="117"/>
      <c r="V147" s="117"/>
      <c r="W147" s="117"/>
      <c r="X147" s="117"/>
      <c r="Y147" s="117"/>
    </row>
    <row r="148" spans="1:25" ht="12" customHeight="1">
      <c r="A148" s="106" t="s">
        <v>303</v>
      </c>
      <c r="B148" s="106" t="str">
        <f t="shared" si="11"/>
        <v>923UT</v>
      </c>
      <c r="C148" s="106" t="str">
        <f>F148&amp;M148</f>
        <v>923Situs</v>
      </c>
      <c r="D148" s="118" t="s">
        <v>293</v>
      </c>
      <c r="E148" s="106"/>
      <c r="F148" s="106" t="s">
        <v>304</v>
      </c>
      <c r="G148" s="108">
        <v>3</v>
      </c>
      <c r="H148" s="112">
        <f t="shared" si="17"/>
        <v>30360.642693253136</v>
      </c>
      <c r="I148" s="99" t="str">
        <f>IF(J148="situs","UT")</f>
        <v>UT</v>
      </c>
      <c r="J148" s="99" t="str">
        <f>+O148</f>
        <v>Situs</v>
      </c>
      <c r="K148" s="112">
        <f>W148</f>
        <v>2968.8773149412655</v>
      </c>
      <c r="L148" s="100"/>
      <c r="M148" s="110" t="s">
        <v>164</v>
      </c>
      <c r="N148" s="110" t="s">
        <v>164</v>
      </c>
      <c r="O148" s="110" t="s">
        <v>164</v>
      </c>
      <c r="P148" s="116">
        <f t="shared" si="12"/>
        <v>30360.642693253136</v>
      </c>
      <c r="Q148" s="117">
        <v>0</v>
      </c>
      <c r="R148" s="117">
        <f>VLOOKUP($F$148&amp;R7,'Test Period - June 2015'!$F$11:$U$412,16,FALSE)</f>
        <v>22424.623586451733</v>
      </c>
      <c r="S148" s="117">
        <f>VLOOKUP($F$148&amp;S7,'Test Period - June 2015'!$F$11:$U$412,16,FALSE)</f>
        <v>4158.1947009013829</v>
      </c>
      <c r="T148" s="117">
        <f>VLOOKUP($F$148&amp;T7,'Test Period - June 2015'!$F$11:$U$412,16,FALSE)</f>
        <v>704.78977055449161</v>
      </c>
      <c r="U148" s="117">
        <f>+V148+Y148</f>
        <v>99.694523354274551</v>
      </c>
      <c r="V148" s="117">
        <f>VLOOKUP($F$148&amp;V7,'Test Period - June 2015'!$F$11:$U$412,16,FALSE)</f>
        <v>77.515296367112626</v>
      </c>
      <c r="W148" s="117">
        <f>VLOOKUP($F$148&amp;W7,'Test Period - June 2015'!$F$11:$U$412,16,FALSE)</f>
        <v>2968.8773149412655</v>
      </c>
      <c r="X148" s="117">
        <f>VLOOKUP($F$148&amp;X7,'Test Period - June 2015'!$F$11:$U$412,16,FALSE)</f>
        <v>4.4627970499863316</v>
      </c>
      <c r="Y148" s="117">
        <f>VLOOKUP($F$148&amp;Y7,'Test Period - June 2015'!$F$11:$U$412,16,FALSE)</f>
        <v>22.179226987161922</v>
      </c>
    </row>
    <row r="149" spans="1:25" ht="12" customHeight="1">
      <c r="A149" s="106" t="s">
        <v>305</v>
      </c>
      <c r="B149" s="106" t="str">
        <f t="shared" si="11"/>
        <v>923SO</v>
      </c>
      <c r="C149" s="106" t="str">
        <f t="shared" si="16"/>
        <v>923SO</v>
      </c>
      <c r="D149" s="118" t="s">
        <v>293</v>
      </c>
      <c r="E149" s="106"/>
      <c r="F149" s="106" t="s">
        <v>304</v>
      </c>
      <c r="G149" s="108">
        <v>3</v>
      </c>
      <c r="H149" s="112">
        <f t="shared" si="17"/>
        <v>610370.23275061313</v>
      </c>
      <c r="I149" s="99" t="str">
        <f t="shared" si="15"/>
        <v>SO</v>
      </c>
      <c r="J149" s="163">
        <f>VLOOKUP(N149,Factors!$B$8:$N$94,7,FALSE)</f>
        <v>0.4247028503779125</v>
      </c>
      <c r="K149" s="112">
        <f t="shared" si="18"/>
        <v>259225.97763501527</v>
      </c>
      <c r="L149" s="100"/>
      <c r="M149" s="110" t="s">
        <v>296</v>
      </c>
      <c r="N149" s="110" t="s">
        <v>296</v>
      </c>
      <c r="O149" s="110" t="s">
        <v>296</v>
      </c>
      <c r="P149" s="116">
        <f t="shared" si="12"/>
        <v>610370.23275061313</v>
      </c>
      <c r="Q149" s="117">
        <f>VLOOKUP(B149,'Test Period - June 2015'!$F$11:$U$411,16,FALSE)</f>
        <v>610370.23275061313</v>
      </c>
      <c r="R149" s="117"/>
      <c r="S149" s="117"/>
      <c r="T149" s="117"/>
      <c r="U149" s="117"/>
      <c r="V149" s="117"/>
      <c r="W149" s="117"/>
      <c r="X149" s="117"/>
      <c r="Y149" s="117"/>
    </row>
    <row r="150" spans="1:25" ht="12" customHeight="1">
      <c r="A150" s="106" t="s">
        <v>306</v>
      </c>
      <c r="B150" s="106" t="str">
        <f t="shared" ref="B150:B164" si="19">+F150&amp;I150</f>
        <v>924SO</v>
      </c>
      <c r="C150" s="106" t="str">
        <f t="shared" si="16"/>
        <v>924SO</v>
      </c>
      <c r="D150" s="118" t="s">
        <v>293</v>
      </c>
      <c r="E150" s="106"/>
      <c r="F150" s="106" t="s">
        <v>307</v>
      </c>
      <c r="G150" s="108">
        <v>3</v>
      </c>
      <c r="H150" s="112">
        <f t="shared" si="17"/>
        <v>0</v>
      </c>
      <c r="I150" s="99" t="str">
        <f t="shared" si="15"/>
        <v>SO</v>
      </c>
      <c r="J150" s="163">
        <f>VLOOKUP(N150,Factors!$B$8:$N$94,7,FALSE)</f>
        <v>0.4247028503779125</v>
      </c>
      <c r="K150" s="112">
        <f t="shared" si="18"/>
        <v>0</v>
      </c>
      <c r="L150" s="100"/>
      <c r="M150" s="110" t="s">
        <v>296</v>
      </c>
      <c r="N150" s="110" t="s">
        <v>296</v>
      </c>
      <c r="O150" s="110" t="s">
        <v>296</v>
      </c>
      <c r="P150" s="116">
        <f t="shared" ref="P150:P164" si="20">+Q150+R150+S150+T150+V150+W150+X150+Y150</f>
        <v>0</v>
      </c>
      <c r="Q150" s="117">
        <f>VLOOKUP(B150,'Test Period - June 2015'!$F$11:$U$411,16,FALSE)</f>
        <v>0</v>
      </c>
      <c r="R150" s="117"/>
      <c r="S150" s="117"/>
      <c r="T150" s="117"/>
      <c r="U150" s="117"/>
      <c r="V150" s="117"/>
      <c r="W150" s="117"/>
      <c r="X150" s="117"/>
      <c r="Y150" s="117"/>
    </row>
    <row r="151" spans="1:25" ht="12" customHeight="1">
      <c r="A151" s="106" t="s">
        <v>308</v>
      </c>
      <c r="B151" s="106" t="str">
        <f t="shared" si="19"/>
        <v>925SO</v>
      </c>
      <c r="C151" s="106" t="str">
        <f t="shared" si="16"/>
        <v>925SO</v>
      </c>
      <c r="D151" s="118" t="s">
        <v>293</v>
      </c>
      <c r="E151" s="106"/>
      <c r="F151" s="106" t="s">
        <v>309</v>
      </c>
      <c r="G151" s="108">
        <v>3</v>
      </c>
      <c r="H151" s="112">
        <f t="shared" si="17"/>
        <v>0</v>
      </c>
      <c r="I151" s="99" t="str">
        <f t="shared" si="15"/>
        <v>SO</v>
      </c>
      <c r="J151" s="163">
        <f>VLOOKUP(N151,Factors!$B$8:$N$94,7,FALSE)</f>
        <v>0.4247028503779125</v>
      </c>
      <c r="K151" s="112">
        <f t="shared" si="18"/>
        <v>0</v>
      </c>
      <c r="L151" s="100"/>
      <c r="M151" s="110" t="s">
        <v>296</v>
      </c>
      <c r="N151" s="110" t="s">
        <v>296</v>
      </c>
      <c r="O151" s="110" t="s">
        <v>296</v>
      </c>
      <c r="P151" s="116">
        <f t="shared" si="20"/>
        <v>0</v>
      </c>
      <c r="Q151" s="117">
        <f>VLOOKUP(B151,'Test Period - June 2015'!$F$11:$U$411,16,FALSE)</f>
        <v>0</v>
      </c>
      <c r="R151" s="117"/>
      <c r="S151" s="117"/>
      <c r="T151" s="117"/>
      <c r="U151" s="117"/>
      <c r="V151" s="117"/>
      <c r="W151" s="117"/>
      <c r="X151" s="117"/>
      <c r="Y151" s="117"/>
    </row>
    <row r="152" spans="1:25" ht="12" customHeight="1">
      <c r="A152" s="106" t="s">
        <v>310</v>
      </c>
      <c r="B152" s="106" t="str">
        <f t="shared" si="19"/>
        <v>928UT</v>
      </c>
      <c r="C152" s="106" t="str">
        <f t="shared" si="16"/>
        <v>928Situs</v>
      </c>
      <c r="D152" s="118" t="s">
        <v>293</v>
      </c>
      <c r="E152" s="106"/>
      <c r="F152" s="106" t="s">
        <v>311</v>
      </c>
      <c r="G152" s="108">
        <v>3</v>
      </c>
      <c r="H152" s="112">
        <f t="shared" si="17"/>
        <v>488510.55017932277</v>
      </c>
      <c r="I152" s="99" t="str">
        <f>IF(J152="situs","UT")</f>
        <v>UT</v>
      </c>
      <c r="J152" s="99" t="str">
        <f>+O152</f>
        <v>Situs</v>
      </c>
      <c r="K152" s="112">
        <f>W152</f>
        <v>190881.09121138501</v>
      </c>
      <c r="L152" s="100"/>
      <c r="M152" s="110" t="s">
        <v>164</v>
      </c>
      <c r="N152" s="110" t="s">
        <v>164</v>
      </c>
      <c r="O152" s="110" t="s">
        <v>164</v>
      </c>
      <c r="P152" s="116">
        <f t="shared" si="20"/>
        <v>488510.55017932277</v>
      </c>
      <c r="Q152" s="117">
        <v>0</v>
      </c>
      <c r="R152" s="117">
        <f>VLOOKUP($F$152&amp;R7,'Test Period - June 2015'!$F$11:$U$412,16,FALSE)</f>
        <v>8106.2922194715838</v>
      </c>
      <c r="S152" s="117">
        <f>VLOOKUP($F$152&amp;S7,'Test Period - June 2015'!$F$11:$U$412,16,FALSE)</f>
        <v>151391.04332657234</v>
      </c>
      <c r="T152" s="117">
        <f>VLOOKUP($F$152&amp;T7,'Test Period - June 2015'!$F$11:$U$412,16,FALSE)</f>
        <v>54563.634885138716</v>
      </c>
      <c r="U152" s="117">
        <f>+V152+Y152</f>
        <v>58327.996332666691</v>
      </c>
      <c r="V152" s="117">
        <f>VLOOKUP($F$152&amp;V7,'Test Period - June 2015'!$F$11:$U$412,16,FALSE)</f>
        <v>58327.996332666691</v>
      </c>
      <c r="W152" s="117">
        <f>VLOOKUP($F$152&amp;W7,'Test Period - June 2015'!$F$11:$U$412,16,FALSE)</f>
        <v>190881.09121138501</v>
      </c>
      <c r="X152" s="117">
        <f>VLOOKUP($F$152&amp;X7,'Test Period - June 2015'!$F$11:$U$412,16,FALSE)</f>
        <v>25240.492204088412</v>
      </c>
      <c r="Y152" s="117">
        <f>VLOOKUP($F$152&amp;Y7,'Test Period - June 2015'!$F$11:$U$412,16,FALSE)</f>
        <v>0</v>
      </c>
    </row>
    <row r="153" spans="1:25" ht="12" customHeight="1">
      <c r="A153" s="106" t="s">
        <v>312</v>
      </c>
      <c r="B153" s="106" t="str">
        <f t="shared" si="19"/>
        <v>928SG</v>
      </c>
      <c r="C153" s="106" t="str">
        <f t="shared" si="16"/>
        <v>928SG</v>
      </c>
      <c r="D153" s="118" t="s">
        <v>293</v>
      </c>
      <c r="E153" s="106"/>
      <c r="F153" s="106" t="s">
        <v>311</v>
      </c>
      <c r="G153" s="108">
        <v>3</v>
      </c>
      <c r="H153" s="112">
        <f t="shared" si="17"/>
        <v>201159.09474809607</v>
      </c>
      <c r="I153" s="99" t="str">
        <f t="shared" si="15"/>
        <v>SG</v>
      </c>
      <c r="J153" s="163">
        <f>VLOOKUP(N153,Factors!$B$8:$N$94,7,FALSE)</f>
        <v>0.4262831716003761</v>
      </c>
      <c r="K153" s="112">
        <f t="shared" si="18"/>
        <v>85750.73690547896</v>
      </c>
      <c r="L153" s="100"/>
      <c r="M153" s="110" t="s">
        <v>15</v>
      </c>
      <c r="N153" s="110" t="s">
        <v>15</v>
      </c>
      <c r="O153" s="110" t="s">
        <v>15</v>
      </c>
      <c r="P153" s="116">
        <f t="shared" si="20"/>
        <v>201159.09474809607</v>
      </c>
      <c r="Q153" s="117">
        <f>VLOOKUP(B153,'Test Period - June 2015'!$F$11:$U$411,16,FALSE)</f>
        <v>201159.09474809607</v>
      </c>
      <c r="R153" s="117"/>
      <c r="S153" s="117"/>
      <c r="T153" s="117"/>
      <c r="U153" s="117"/>
      <c r="V153" s="117"/>
      <c r="W153" s="117"/>
      <c r="X153" s="117"/>
      <c r="Y153" s="117"/>
    </row>
    <row r="154" spans="1:25" ht="12" customHeight="1">
      <c r="A154" s="106" t="s">
        <v>313</v>
      </c>
      <c r="B154" s="106" t="str">
        <f t="shared" si="19"/>
        <v>928SO</v>
      </c>
      <c r="C154" s="106" t="str">
        <f t="shared" si="16"/>
        <v>928SO</v>
      </c>
      <c r="D154" s="118" t="s">
        <v>293</v>
      </c>
      <c r="E154" s="106"/>
      <c r="F154" s="106" t="s">
        <v>311</v>
      </c>
      <c r="G154" s="108">
        <v>3</v>
      </c>
      <c r="H154" s="112">
        <f t="shared" si="17"/>
        <v>35514.67721054401</v>
      </c>
      <c r="I154" s="99" t="str">
        <f t="shared" si="15"/>
        <v>SO</v>
      </c>
      <c r="J154" s="163">
        <f>VLOOKUP(N154,Factors!$B$8:$N$94,7,FALSE)</f>
        <v>0.4247028503779125</v>
      </c>
      <c r="K154" s="112">
        <f t="shared" si="18"/>
        <v>15083.184641569531</v>
      </c>
      <c r="L154" s="100"/>
      <c r="M154" s="110" t="s">
        <v>296</v>
      </c>
      <c r="N154" s="110" t="s">
        <v>296</v>
      </c>
      <c r="O154" s="110" t="s">
        <v>296</v>
      </c>
      <c r="P154" s="116">
        <f t="shared" si="20"/>
        <v>35514.67721054401</v>
      </c>
      <c r="Q154" s="117">
        <f>VLOOKUP(B154,'Test Period - June 2015'!$F$11:$U$411,16,FALSE)</f>
        <v>35514.67721054401</v>
      </c>
      <c r="R154" s="117"/>
      <c r="S154" s="117"/>
      <c r="T154" s="117"/>
      <c r="U154" s="117"/>
      <c r="V154" s="117"/>
      <c r="W154" s="117"/>
      <c r="X154" s="117"/>
      <c r="Y154" s="117"/>
    </row>
    <row r="155" spans="1:25" ht="12" customHeight="1">
      <c r="A155" s="106" t="s">
        <v>314</v>
      </c>
      <c r="B155" s="106" t="str">
        <f>+F155&amp;I155</f>
        <v>929UT</v>
      </c>
      <c r="C155" s="106" t="str">
        <f t="shared" si="16"/>
        <v>929Situs</v>
      </c>
      <c r="D155" s="118" t="s">
        <v>293</v>
      </c>
      <c r="E155" s="106"/>
      <c r="F155" s="106" t="s">
        <v>315</v>
      </c>
      <c r="G155" s="108">
        <v>3</v>
      </c>
      <c r="H155" s="112">
        <f t="shared" si="17"/>
        <v>0</v>
      </c>
      <c r="I155" s="99" t="str">
        <f>IF(J155="situs","UT")</f>
        <v>UT</v>
      </c>
      <c r="J155" s="99" t="str">
        <f>+O155</f>
        <v>Situs</v>
      </c>
      <c r="K155" s="112">
        <f>W155</f>
        <v>0</v>
      </c>
      <c r="L155" s="100"/>
      <c r="M155" s="110" t="s">
        <v>164</v>
      </c>
      <c r="N155" s="110" t="s">
        <v>164</v>
      </c>
      <c r="O155" s="110" t="s">
        <v>164</v>
      </c>
      <c r="P155" s="116">
        <f t="shared" si="20"/>
        <v>0</v>
      </c>
      <c r="Q155" s="117">
        <v>0</v>
      </c>
      <c r="R155" s="117">
        <f>IFERROR(VLOOKUP($F155&amp;R$7,'Test Period - June 2015'!$F$11:$U$412,16,FALSE),0)</f>
        <v>0</v>
      </c>
      <c r="S155" s="117">
        <f>IFERROR(VLOOKUP($F155&amp;S$7,'Test Period - June 2015'!$F$11:$U$412,16,FALSE),0)</f>
        <v>0</v>
      </c>
      <c r="T155" s="117">
        <f>IFERROR(VLOOKUP($F155&amp;T$7,'Test Period - June 2015'!$F$11:$U$412,16,FALSE),0)</f>
        <v>0</v>
      </c>
      <c r="U155" s="117">
        <f>+V155+Y155</f>
        <v>0</v>
      </c>
      <c r="V155" s="117">
        <f>IFERROR(VLOOKUP($F155&amp;V$7,'Test Period - June 2015'!$F$11:$U$412,16,FALSE),0)</f>
        <v>0</v>
      </c>
      <c r="W155" s="117">
        <f>IFERROR(VLOOKUP($F155&amp;W$7,'Test Period - June 2015'!$F$11:$U$412,16,FALSE),0)</f>
        <v>0</v>
      </c>
      <c r="X155" s="117">
        <f>IFERROR(VLOOKUP($F155&amp;X$7,'Test Period - June 2015'!$F$11:$U$412,16,FALSE),0)</f>
        <v>0</v>
      </c>
      <c r="Y155" s="117">
        <f>IFERROR(VLOOKUP($F155&amp;Y$7,'Test Period - June 2015'!$F$11:$U$412,16,FALSE),0)</f>
        <v>0</v>
      </c>
    </row>
    <row r="156" spans="1:25" ht="12" customHeight="1">
      <c r="A156" s="106" t="s">
        <v>316</v>
      </c>
      <c r="B156" s="106" t="str">
        <f t="shared" si="19"/>
        <v>929SO</v>
      </c>
      <c r="C156" s="106" t="str">
        <f t="shared" si="16"/>
        <v>929SO</v>
      </c>
      <c r="D156" s="118" t="s">
        <v>293</v>
      </c>
      <c r="E156" s="106"/>
      <c r="F156" s="106" t="s">
        <v>315</v>
      </c>
      <c r="G156" s="108">
        <v>3</v>
      </c>
      <c r="H156" s="112">
        <f t="shared" si="17"/>
        <v>-145865.02236382087</v>
      </c>
      <c r="I156" s="99" t="str">
        <f t="shared" si="15"/>
        <v>SO</v>
      </c>
      <c r="J156" s="163">
        <f>VLOOKUP(N156,Factors!$B$8:$N$94,7,FALSE)</f>
        <v>0.4247028503779125</v>
      </c>
      <c r="K156" s="112">
        <f t="shared" si="18"/>
        <v>-61949.290768352679</v>
      </c>
      <c r="L156" s="100"/>
      <c r="M156" s="110" t="s">
        <v>296</v>
      </c>
      <c r="N156" s="110" t="s">
        <v>296</v>
      </c>
      <c r="O156" s="110" t="s">
        <v>296</v>
      </c>
      <c r="P156" s="116">
        <f t="shared" si="20"/>
        <v>-145865.02236382087</v>
      </c>
      <c r="Q156" s="117">
        <f>VLOOKUP(B156,'Test Period - June 2015'!$F$11:$U$411,16,FALSE)</f>
        <v>-145865.02236382087</v>
      </c>
      <c r="R156" s="117"/>
      <c r="S156" s="117"/>
      <c r="T156" s="117"/>
      <c r="U156" s="117"/>
      <c r="V156" s="117"/>
      <c r="W156" s="117"/>
      <c r="X156" s="117"/>
      <c r="Y156" s="117"/>
    </row>
    <row r="157" spans="1:25" ht="12" customHeight="1">
      <c r="A157" s="106" t="s">
        <v>317</v>
      </c>
      <c r="B157" s="106" t="str">
        <f t="shared" si="19"/>
        <v>930UT</v>
      </c>
      <c r="C157" s="106" t="str">
        <f t="shared" si="16"/>
        <v>930Situs</v>
      </c>
      <c r="D157" s="118" t="s">
        <v>293</v>
      </c>
      <c r="E157" s="106"/>
      <c r="F157" s="106" t="s">
        <v>318</v>
      </c>
      <c r="G157" s="108">
        <v>3</v>
      </c>
      <c r="H157" s="112">
        <f t="shared" si="17"/>
        <v>8614.7969750999018</v>
      </c>
      <c r="I157" s="99" t="str">
        <f>IF(J157="situs","UT")</f>
        <v>UT</v>
      </c>
      <c r="J157" s="99" t="str">
        <f>+O157</f>
        <v>Situs</v>
      </c>
      <c r="K157" s="112">
        <f>W157</f>
        <v>1903.1048263141702</v>
      </c>
      <c r="L157" s="100"/>
      <c r="M157" s="110" t="s">
        <v>164</v>
      </c>
      <c r="N157" s="110" t="s">
        <v>164</v>
      </c>
      <c r="O157" s="110" t="s">
        <v>164</v>
      </c>
      <c r="P157" s="116">
        <f t="shared" si="20"/>
        <v>8614.7969750999018</v>
      </c>
      <c r="Q157" s="117">
        <v>0</v>
      </c>
      <c r="R157" s="117">
        <f>VLOOKUP($F$157&amp;R7,'Test Period - June 2015'!$F$11:$U$412,16,FALSE)</f>
        <v>10.298186289578842</v>
      </c>
      <c r="S157" s="117">
        <f>VLOOKUP($F$157&amp;S7,'Test Period - June 2015'!$F$11:$U$412,16,FALSE)</f>
        <v>3182.2631417153375</v>
      </c>
      <c r="T157" s="117">
        <f>VLOOKUP($F$157&amp;T7,'Test Period - June 2015'!$F$11:$U$412,16,FALSE)</f>
        <v>144.1746080541038</v>
      </c>
      <c r="U157" s="117">
        <f>+V157+Y157</f>
        <v>2958.909486627726</v>
      </c>
      <c r="V157" s="117">
        <f>VLOOKUP($F$157&amp;V7,'Test Period - June 2015'!$F$11:$U$412,16,FALSE)</f>
        <v>2958.909486627726</v>
      </c>
      <c r="W157" s="117">
        <f>VLOOKUP($F$157&amp;W7,'Test Period - June 2015'!$F$11:$U$412,16,FALSE)</f>
        <v>1903.1048263141702</v>
      </c>
      <c r="X157" s="117">
        <f>VLOOKUP($F$157&amp;X7,'Test Period - June 2015'!$F$11:$U$412,16,FALSE)</f>
        <v>416.04672609898523</v>
      </c>
      <c r="Y157" s="117">
        <v>0</v>
      </c>
    </row>
    <row r="158" spans="1:25" ht="12" customHeight="1">
      <c r="A158" s="106" t="s">
        <v>319</v>
      </c>
      <c r="B158" s="106" t="str">
        <f t="shared" si="19"/>
        <v>930CN</v>
      </c>
      <c r="C158" s="106" t="str">
        <f t="shared" si="16"/>
        <v>930CN</v>
      </c>
      <c r="D158" s="118" t="s">
        <v>293</v>
      </c>
      <c r="E158" s="106"/>
      <c r="F158" s="106" t="s">
        <v>318</v>
      </c>
      <c r="G158" s="108">
        <v>3</v>
      </c>
      <c r="H158" s="112">
        <f t="shared" si="17"/>
        <v>0</v>
      </c>
      <c r="I158" s="99" t="str">
        <f t="shared" si="15"/>
        <v>CN</v>
      </c>
      <c r="J158" s="163">
        <f>VLOOKUP(N158,Factors!$B$8:$N$94,7,FALSE)</f>
        <v>0.461289372337361</v>
      </c>
      <c r="K158" s="112">
        <f t="shared" si="18"/>
        <v>0</v>
      </c>
      <c r="L158" s="100"/>
      <c r="M158" s="110" t="s">
        <v>57</v>
      </c>
      <c r="N158" s="110" t="s">
        <v>57</v>
      </c>
      <c r="O158" s="110" t="s">
        <v>57</v>
      </c>
      <c r="P158" s="116">
        <f t="shared" si="20"/>
        <v>0</v>
      </c>
      <c r="Q158" s="117">
        <f>VLOOKUP(B158,'Test Period - June 2015'!$F$11:$U$411,16,FALSE)</f>
        <v>0</v>
      </c>
      <c r="R158" s="117"/>
      <c r="S158" s="117"/>
      <c r="T158" s="117"/>
      <c r="U158" s="117"/>
      <c r="V158" s="117"/>
      <c r="W158" s="117"/>
      <c r="X158" s="117"/>
      <c r="Y158" s="117"/>
    </row>
    <row r="159" spans="1:25" ht="12" customHeight="1">
      <c r="A159" s="106" t="s">
        <v>320</v>
      </c>
      <c r="B159" s="106" t="str">
        <f t="shared" si="19"/>
        <v>930SO</v>
      </c>
      <c r="C159" s="106" t="str">
        <f t="shared" si="16"/>
        <v>930SO</v>
      </c>
      <c r="D159" s="118" t="s">
        <v>293</v>
      </c>
      <c r="E159" s="106"/>
      <c r="F159" s="106" t="s">
        <v>318</v>
      </c>
      <c r="G159" s="108">
        <v>3</v>
      </c>
      <c r="H159" s="112">
        <f t="shared" si="17"/>
        <v>303226.31297878857</v>
      </c>
      <c r="I159" s="99" t="str">
        <f t="shared" si="15"/>
        <v>SO</v>
      </c>
      <c r="J159" s="163">
        <f>VLOOKUP(N159,Factors!$B$8:$N$94,7,FALSE)</f>
        <v>0.4247028503779125</v>
      </c>
      <c r="K159" s="112">
        <f t="shared" si="18"/>
        <v>128781.07943167651</v>
      </c>
      <c r="L159" s="100"/>
      <c r="M159" s="110" t="s">
        <v>296</v>
      </c>
      <c r="N159" s="110" t="s">
        <v>296</v>
      </c>
      <c r="O159" s="110" t="s">
        <v>296</v>
      </c>
      <c r="P159" s="116">
        <f t="shared" si="20"/>
        <v>303226.31297878857</v>
      </c>
      <c r="Q159" s="117">
        <f>VLOOKUP(B159,'Test Period - June 2015'!$F$11:$U$411,16,FALSE)</f>
        <v>303226.31297878857</v>
      </c>
      <c r="R159" s="117"/>
      <c r="S159" s="117"/>
      <c r="T159" s="117"/>
      <c r="U159" s="117"/>
      <c r="V159" s="117"/>
      <c r="W159" s="117"/>
      <c r="X159" s="117"/>
      <c r="Y159" s="117"/>
    </row>
    <row r="160" spans="1:25" ht="12" customHeight="1">
      <c r="A160" s="106" t="s">
        <v>321</v>
      </c>
      <c r="B160" s="106" t="str">
        <f t="shared" si="19"/>
        <v>931UT</v>
      </c>
      <c r="C160" s="106" t="str">
        <f t="shared" si="16"/>
        <v>931Situs</v>
      </c>
      <c r="D160" s="118" t="s">
        <v>293</v>
      </c>
      <c r="E160" s="106"/>
      <c r="F160" s="106" t="s">
        <v>322</v>
      </c>
      <c r="G160" s="108">
        <v>3</v>
      </c>
      <c r="H160" s="112">
        <f t="shared" si="17"/>
        <v>105785.40130434778</v>
      </c>
      <c r="I160" s="99" t="str">
        <f>IF(J160="situs","UT")</f>
        <v>UT</v>
      </c>
      <c r="J160" s="99" t="str">
        <f>+O160</f>
        <v>Situs</v>
      </c>
      <c r="K160" s="112">
        <f>W160</f>
        <v>353.01371237458176</v>
      </c>
      <c r="L160" s="100"/>
      <c r="M160" s="110" t="s">
        <v>164</v>
      </c>
      <c r="N160" s="110" t="s">
        <v>164</v>
      </c>
      <c r="O160" s="110" t="s">
        <v>164</v>
      </c>
      <c r="P160" s="116">
        <f t="shared" si="20"/>
        <v>105785.40130434778</v>
      </c>
      <c r="Q160" s="117">
        <v>0</v>
      </c>
      <c r="R160" s="117">
        <f>VLOOKUP($F$160&amp;R7,'Test Period - June 2015'!$F$11:$U$412,16,FALSE)</f>
        <v>84.23187290969895</v>
      </c>
      <c r="S160" s="117">
        <f>VLOOKUP($F$160&amp;S7,'Test Period - June 2015'!$F$11:$U$412,16,FALSE)</f>
        <v>102277.61006688958</v>
      </c>
      <c r="T160" s="117">
        <f>VLOOKUP($F$160&amp;T7,'Test Period - June 2015'!$F$11:$U$412,16,FALSE)</f>
        <v>225.48521739130422</v>
      </c>
      <c r="U160" s="117">
        <f>+V160+Y160</f>
        <v>2746.3542140468217</v>
      </c>
      <c r="V160" s="117">
        <f>VLOOKUP($F$160&amp;V7,'Test Period - June 2015'!$F$11:$U$412,16,FALSE)</f>
        <v>2746.3542140468217</v>
      </c>
      <c r="W160" s="117">
        <f>VLOOKUP($F$160&amp;W7,'Test Period - June 2015'!$F$11:$U$412,16,FALSE)</f>
        <v>353.01371237458176</v>
      </c>
      <c r="X160" s="117">
        <f>VLOOKUP($F$160&amp;X7,'Test Period - June 2015'!$F$11:$U$412,16,FALSE)</f>
        <v>98.706220735785891</v>
      </c>
      <c r="Y160" s="117">
        <v>0</v>
      </c>
    </row>
    <row r="161" spans="1:26" ht="12" customHeight="1">
      <c r="A161" s="106" t="s">
        <v>323</v>
      </c>
      <c r="B161" s="106" t="str">
        <f t="shared" si="19"/>
        <v>931SO</v>
      </c>
      <c r="C161" s="106" t="str">
        <f t="shared" si="16"/>
        <v>931SO</v>
      </c>
      <c r="D161" s="118" t="s">
        <v>293</v>
      </c>
      <c r="E161" s="106"/>
      <c r="F161" s="106" t="s">
        <v>322</v>
      </c>
      <c r="G161" s="108">
        <v>3</v>
      </c>
      <c r="H161" s="112">
        <f t="shared" si="17"/>
        <v>495306.313043478</v>
      </c>
      <c r="I161" s="99" t="str">
        <f t="shared" si="15"/>
        <v>SO</v>
      </c>
      <c r="J161" s="163">
        <f>VLOOKUP(N161,Factors!$B$8:$N$94,7,FALSE)</f>
        <v>0.4247028503779125</v>
      </c>
      <c r="K161" s="112">
        <f t="shared" si="18"/>
        <v>210358.00295973974</v>
      </c>
      <c r="L161" s="100"/>
      <c r="M161" s="110" t="s">
        <v>296</v>
      </c>
      <c r="N161" s="110" t="s">
        <v>296</v>
      </c>
      <c r="O161" s="110" t="s">
        <v>296</v>
      </c>
      <c r="P161" s="116">
        <f t="shared" si="20"/>
        <v>495306.313043478</v>
      </c>
      <c r="Q161" s="117">
        <f>VLOOKUP(B161,'Test Period - June 2015'!$F$11:$U$411,16,FALSE)</f>
        <v>495306.313043478</v>
      </c>
      <c r="R161" s="117"/>
      <c r="S161" s="117"/>
      <c r="T161" s="117"/>
      <c r="U161" s="117"/>
      <c r="V161" s="117"/>
      <c r="W161" s="117"/>
      <c r="X161" s="117"/>
      <c r="Y161" s="117"/>
    </row>
    <row r="162" spans="1:26" ht="12" customHeight="1">
      <c r="A162" s="106" t="s">
        <v>324</v>
      </c>
      <c r="B162" s="106" t="str">
        <f t="shared" si="19"/>
        <v>935UT</v>
      </c>
      <c r="C162" s="106" t="str">
        <f t="shared" si="16"/>
        <v>935Situs</v>
      </c>
      <c r="D162" s="118" t="s">
        <v>293</v>
      </c>
      <c r="E162" s="106"/>
      <c r="F162" s="106" t="s">
        <v>325</v>
      </c>
      <c r="G162" s="108">
        <v>3</v>
      </c>
      <c r="H162" s="112">
        <f t="shared" si="17"/>
        <v>3459.6988361021031</v>
      </c>
      <c r="I162" s="99" t="str">
        <f>IF(J162="situs","UT")</f>
        <v>UT</v>
      </c>
      <c r="J162" s="99" t="str">
        <f>+O162</f>
        <v>Situs</v>
      </c>
      <c r="K162" s="112">
        <f>W162</f>
        <v>1005.0845283018876</v>
      </c>
      <c r="L162" s="100"/>
      <c r="M162" s="110" t="s">
        <v>164</v>
      </c>
      <c r="N162" s="110" t="s">
        <v>164</v>
      </c>
      <c r="O162" s="110" t="s">
        <v>164</v>
      </c>
      <c r="P162" s="116">
        <f t="shared" si="20"/>
        <v>3459.6988361021031</v>
      </c>
      <c r="Q162" s="117">
        <v>0</v>
      </c>
      <c r="R162" s="117">
        <f>VLOOKUP($F162&amp;$R$7,'Test Period - June 2015'!$F$11:$U$412,16,FALSE)</f>
        <v>620.20501002024366</v>
      </c>
      <c r="S162" s="117">
        <f>VLOOKUP($F$162&amp;S7,'Test Period - June 2015'!$F$11:$U$412,16,FALSE)</f>
        <v>552.09857108095866</v>
      </c>
      <c r="T162" s="117">
        <f>VLOOKUP($F$162&amp;T7,'Test Period - June 2015'!$F$11:$U$412,16,FALSE)</f>
        <v>70.358265141532229</v>
      </c>
      <c r="U162" s="117">
        <f>+V162+Y162</f>
        <v>1018.1168358059613</v>
      </c>
      <c r="V162" s="117">
        <f>VLOOKUP($F$162&amp;V7,'Test Period - June 2015'!$F$11:$U$412,16,FALSE)</f>
        <v>466.45997689641939</v>
      </c>
      <c r="W162" s="117">
        <f>VLOOKUP($F$162&amp;W7,'Test Period - June 2015'!$F$11:$U$412,16,FALSE)</f>
        <v>1005.0845283018876</v>
      </c>
      <c r="X162" s="117">
        <f>VLOOKUP($F$162&amp;X7,'Test Period - June 2015'!$F$11:$U$412,16,FALSE)</f>
        <v>193.83562575151993</v>
      </c>
      <c r="Y162" s="117">
        <f>VLOOKUP($F$162&amp;Y7,'Test Period - June 2015'!$F$11:$U$412,16,FALSE)</f>
        <v>551.65685890954194</v>
      </c>
    </row>
    <row r="163" spans="1:26" ht="12" customHeight="1">
      <c r="A163" s="106" t="s">
        <v>326</v>
      </c>
      <c r="B163" s="106" t="str">
        <f t="shared" si="19"/>
        <v>935CN</v>
      </c>
      <c r="C163" s="106" t="str">
        <f t="shared" si="16"/>
        <v>935CN</v>
      </c>
      <c r="D163" s="118" t="s">
        <v>293</v>
      </c>
      <c r="E163" s="106"/>
      <c r="F163" s="106" t="s">
        <v>325</v>
      </c>
      <c r="G163" s="108">
        <v>3</v>
      </c>
      <c r="H163" s="112">
        <f t="shared" si="17"/>
        <v>1855.846299576436</v>
      </c>
      <c r="I163" s="99" t="str">
        <f t="shared" si="15"/>
        <v>CN</v>
      </c>
      <c r="J163" s="163">
        <f>VLOOKUP(N163,Factors!$B$8:$N$94,7,FALSE)</f>
        <v>0.461289372337361</v>
      </c>
      <c r="K163" s="112">
        <f t="shared" ref="K163" si="21">J163*H163</f>
        <v>856.0821746862282</v>
      </c>
      <c r="L163" s="100"/>
      <c r="M163" s="110" t="s">
        <v>57</v>
      </c>
      <c r="N163" s="110" t="s">
        <v>57</v>
      </c>
      <c r="O163" s="110" t="s">
        <v>57</v>
      </c>
      <c r="P163" s="116">
        <f t="shared" si="20"/>
        <v>1855.846299576436</v>
      </c>
      <c r="Q163" s="117">
        <f>VLOOKUP(B163,'Test Period - June 2015'!$F$11:$U$411,16,FALSE)</f>
        <v>1855.846299576436</v>
      </c>
      <c r="R163" s="117"/>
      <c r="S163" s="117"/>
      <c r="T163" s="117"/>
      <c r="U163" s="117"/>
      <c r="V163" s="117"/>
      <c r="W163" s="117"/>
      <c r="X163" s="117"/>
      <c r="Y163" s="117"/>
    </row>
    <row r="164" spans="1:26" ht="12" customHeight="1">
      <c r="A164" s="106" t="s">
        <v>327</v>
      </c>
      <c r="B164" s="106" t="str">
        <f t="shared" si="19"/>
        <v>935SO</v>
      </c>
      <c r="C164" s="106" t="str">
        <f t="shared" si="16"/>
        <v>935SO</v>
      </c>
      <c r="D164" s="118" t="s">
        <v>293</v>
      </c>
      <c r="E164" s="106"/>
      <c r="F164" s="106" t="s">
        <v>325</v>
      </c>
      <c r="G164" s="108">
        <v>3</v>
      </c>
      <c r="H164" s="112">
        <f t="shared" si="17"/>
        <v>321671.81955926167</v>
      </c>
      <c r="I164" s="99" t="str">
        <f t="shared" si="15"/>
        <v>SO</v>
      </c>
      <c r="J164" s="163">
        <f>VLOOKUP(N164,Factors!$B$8:$N$94,7,FALSE)</f>
        <v>0.4247028503779125</v>
      </c>
      <c r="K164" s="112">
        <f t="shared" si="18"/>
        <v>136614.93865306798</v>
      </c>
      <c r="L164" s="100"/>
      <c r="M164" s="110" t="s">
        <v>296</v>
      </c>
      <c r="N164" s="110" t="s">
        <v>296</v>
      </c>
      <c r="O164" s="110" t="s">
        <v>296</v>
      </c>
      <c r="P164" s="116">
        <f t="shared" si="20"/>
        <v>321671.81955926167</v>
      </c>
      <c r="Q164" s="117">
        <f>VLOOKUP(B164,'Test Period - June 2015'!$F$11:$U$411,16,FALSE)</f>
        <v>321671.81955926167</v>
      </c>
      <c r="R164" s="117"/>
      <c r="S164" s="117"/>
      <c r="T164" s="117"/>
      <c r="U164" s="117"/>
      <c r="V164" s="117"/>
      <c r="W164" s="117"/>
      <c r="X164" s="117"/>
      <c r="Y164" s="117"/>
    </row>
    <row r="165" spans="1:26" ht="12" customHeight="1">
      <c r="D165" s="119"/>
      <c r="E165" s="106"/>
      <c r="F165" s="108"/>
      <c r="G165" s="108"/>
      <c r="H165" s="120">
        <f>SUM(H9:H164)</f>
        <v>13970927.585422084</v>
      </c>
      <c r="I165" s="108"/>
      <c r="J165" s="163"/>
      <c r="K165" s="120">
        <f>SUM(K9:K164)</f>
        <v>5515542.4135559117</v>
      </c>
      <c r="L165" s="100" t="s">
        <v>1</v>
      </c>
      <c r="M165" s="110"/>
      <c r="N165" s="110"/>
      <c r="O165" s="110"/>
      <c r="P165" s="121">
        <f>SUM(P9:P164)</f>
        <v>13970927.585422084</v>
      </c>
      <c r="Q165" s="121">
        <f>SUM(Q9:Q164)</f>
        <v>10424747.958183533</v>
      </c>
      <c r="R165" s="121">
        <f t="shared" ref="R165:X165" si="22">SUM(R9:R164)</f>
        <v>172998.82423035963</v>
      </c>
      <c r="S165" s="121">
        <f t="shared" si="22"/>
        <v>1196107.7142997326</v>
      </c>
      <c r="T165" s="121">
        <f t="shared" si="22"/>
        <v>195939.59472909372</v>
      </c>
      <c r="U165" s="121">
        <f t="shared" si="22"/>
        <v>342391.66414728441</v>
      </c>
      <c r="V165" s="121">
        <f>SUM(V9:V164)</f>
        <v>308491.06406606844</v>
      </c>
      <c r="W165" s="121">
        <f t="shared" si="22"/>
        <v>1125316.7927615226</v>
      </c>
      <c r="X165" s="121">
        <f t="shared" si="22"/>
        <v>513425.03707056615</v>
      </c>
      <c r="Y165" s="121">
        <f>SUM(Y9:Y164)</f>
        <v>33900.600081215882</v>
      </c>
      <c r="Z165" s="37"/>
    </row>
    <row r="166" spans="1:26">
      <c r="M166" s="110"/>
      <c r="N166" s="110"/>
      <c r="O166" s="110"/>
      <c r="P166" s="116"/>
      <c r="Q166" s="122"/>
      <c r="R166" s="122"/>
      <c r="S166" s="122"/>
      <c r="T166" s="122"/>
      <c r="U166" s="122"/>
      <c r="V166" s="122"/>
      <c r="W166" s="122"/>
      <c r="X166" s="122"/>
      <c r="Y166" s="122"/>
    </row>
    <row r="167" spans="1:26">
      <c r="M167" s="110"/>
      <c r="N167" s="110"/>
      <c r="O167" s="110"/>
      <c r="P167" s="116"/>
      <c r="Q167" s="122"/>
      <c r="R167" s="122"/>
      <c r="S167" s="122"/>
      <c r="T167" s="122"/>
      <c r="U167" s="122"/>
      <c r="V167" s="122"/>
      <c r="W167" s="122"/>
      <c r="X167" s="122"/>
      <c r="Y167" s="122"/>
    </row>
    <row r="168" spans="1:26">
      <c r="M168" s="110"/>
      <c r="N168" s="110"/>
      <c r="O168" s="110"/>
      <c r="P168" s="116"/>
      <c r="Q168" s="122"/>
      <c r="R168" s="122"/>
      <c r="S168" s="122"/>
      <c r="T168" s="122"/>
      <c r="U168" s="122"/>
      <c r="V168" s="122"/>
      <c r="W168" s="122"/>
      <c r="X168" s="122"/>
      <c r="Y168" s="122"/>
    </row>
    <row r="169" spans="1:26">
      <c r="M169" s="110"/>
      <c r="N169" s="110"/>
      <c r="O169" s="110"/>
      <c r="P169" s="116"/>
      <c r="Q169" s="122"/>
      <c r="R169" s="122"/>
      <c r="S169" s="122"/>
      <c r="T169" s="122"/>
      <c r="U169" s="122"/>
      <c r="V169" s="122"/>
      <c r="W169" s="122"/>
      <c r="X169" s="122"/>
      <c r="Y169" s="122"/>
    </row>
    <row r="170" spans="1:26">
      <c r="M170" s="110"/>
      <c r="N170" s="110"/>
      <c r="O170" s="110"/>
      <c r="P170" s="116"/>
      <c r="Q170" s="122"/>
      <c r="R170" s="122"/>
      <c r="S170" s="122"/>
      <c r="T170" s="122"/>
      <c r="U170" s="122"/>
      <c r="V170" s="122"/>
      <c r="W170" s="122"/>
      <c r="X170" s="122"/>
      <c r="Y170" s="122"/>
    </row>
    <row r="171" spans="1:26">
      <c r="M171" s="110"/>
      <c r="N171" s="110"/>
      <c r="O171" s="110"/>
      <c r="P171" s="116"/>
      <c r="Q171" s="122"/>
      <c r="R171" s="122"/>
      <c r="S171" s="122"/>
      <c r="T171" s="122"/>
      <c r="U171" s="122"/>
      <c r="V171" s="122"/>
      <c r="W171" s="122"/>
      <c r="X171" s="122"/>
      <c r="Y171" s="122"/>
    </row>
    <row r="172" spans="1:26">
      <c r="M172" s="110"/>
      <c r="N172" s="110"/>
      <c r="O172" s="110"/>
      <c r="P172" s="116"/>
      <c r="Q172" s="122"/>
      <c r="R172" s="122"/>
      <c r="S172" s="122"/>
      <c r="T172" s="122"/>
      <c r="U172" s="122"/>
      <c r="V172" s="122"/>
      <c r="W172" s="122"/>
      <c r="X172" s="122"/>
      <c r="Y172" s="122"/>
    </row>
    <row r="173" spans="1:26">
      <c r="M173" s="110"/>
      <c r="N173" s="110"/>
      <c r="O173" s="110"/>
      <c r="P173" s="116"/>
      <c r="Q173" s="122"/>
      <c r="R173" s="122"/>
      <c r="S173" s="122"/>
      <c r="T173" s="122"/>
      <c r="U173" s="122"/>
      <c r="V173" s="122"/>
      <c r="W173" s="122"/>
      <c r="X173" s="122"/>
      <c r="Y173" s="122"/>
    </row>
    <row r="174" spans="1:26">
      <c r="M174" s="110"/>
      <c r="N174" s="110"/>
      <c r="O174" s="110"/>
      <c r="P174" s="116"/>
      <c r="Q174" s="122"/>
      <c r="R174" s="122"/>
      <c r="S174" s="122"/>
      <c r="T174" s="122"/>
      <c r="U174" s="122"/>
      <c r="V174" s="122"/>
      <c r="W174" s="122"/>
      <c r="X174" s="122"/>
      <c r="Y174" s="122"/>
    </row>
    <row r="175" spans="1:26">
      <c r="M175" s="110"/>
      <c r="N175" s="110"/>
      <c r="O175" s="110"/>
      <c r="P175" s="116"/>
      <c r="Q175" s="122"/>
      <c r="R175" s="122"/>
      <c r="S175" s="122"/>
      <c r="T175" s="122"/>
      <c r="U175" s="122"/>
      <c r="V175" s="122"/>
      <c r="W175" s="122"/>
      <c r="X175" s="122"/>
      <c r="Y175" s="122"/>
    </row>
    <row r="176" spans="1:26">
      <c r="M176" s="110"/>
      <c r="N176" s="110"/>
      <c r="O176" s="110"/>
      <c r="P176" s="116"/>
      <c r="Q176" s="122"/>
      <c r="R176" s="122"/>
      <c r="S176" s="122"/>
      <c r="T176" s="122"/>
      <c r="U176" s="122"/>
      <c r="V176" s="122"/>
      <c r="W176" s="122"/>
      <c r="X176" s="122"/>
      <c r="Y176" s="122"/>
    </row>
    <row r="177" spans="13:25">
      <c r="M177" s="110"/>
      <c r="N177" s="110"/>
      <c r="O177" s="110"/>
      <c r="P177" s="116"/>
      <c r="Q177" s="122"/>
      <c r="R177" s="122"/>
      <c r="S177" s="122"/>
      <c r="T177" s="122"/>
      <c r="U177" s="122"/>
      <c r="V177" s="122"/>
      <c r="W177" s="122"/>
      <c r="X177" s="122"/>
      <c r="Y177" s="122"/>
    </row>
    <row r="178" spans="13:25">
      <c r="M178" s="110"/>
      <c r="N178" s="110"/>
      <c r="O178" s="110"/>
      <c r="P178" s="116"/>
      <c r="Q178" s="122"/>
      <c r="R178" s="122"/>
      <c r="S178" s="122"/>
      <c r="T178" s="122"/>
      <c r="U178" s="122"/>
      <c r="V178" s="122"/>
      <c r="W178" s="122"/>
      <c r="X178" s="122"/>
      <c r="Y178" s="122"/>
    </row>
    <row r="179" spans="13:25">
      <c r="M179" s="110"/>
      <c r="N179" s="110"/>
      <c r="O179" s="110"/>
      <c r="P179" s="116"/>
      <c r="Q179" s="122"/>
      <c r="R179" s="122"/>
      <c r="S179" s="122"/>
      <c r="T179" s="122"/>
      <c r="U179" s="122"/>
      <c r="V179" s="122"/>
      <c r="W179" s="122"/>
      <c r="X179" s="122"/>
      <c r="Y179" s="122"/>
    </row>
    <row r="180" spans="13:25">
      <c r="M180" s="110"/>
      <c r="N180" s="110"/>
      <c r="O180" s="110"/>
      <c r="P180" s="116"/>
      <c r="Q180" s="122"/>
      <c r="R180" s="122"/>
      <c r="S180" s="122"/>
      <c r="T180" s="122"/>
      <c r="U180" s="122"/>
      <c r="V180" s="122"/>
      <c r="W180" s="122"/>
      <c r="X180" s="122"/>
      <c r="Y180" s="122"/>
    </row>
    <row r="181" spans="13:25">
      <c r="M181" s="110"/>
      <c r="N181" s="110"/>
      <c r="O181" s="110"/>
      <c r="P181" s="116"/>
      <c r="Q181" s="122"/>
      <c r="R181" s="122"/>
      <c r="S181" s="122"/>
      <c r="T181" s="122"/>
      <c r="U181" s="122"/>
      <c r="V181" s="122"/>
      <c r="W181" s="122"/>
      <c r="X181" s="122"/>
      <c r="Y181" s="122"/>
    </row>
    <row r="182" spans="13:25">
      <c r="M182" s="110"/>
      <c r="N182" s="110"/>
      <c r="O182" s="110"/>
      <c r="P182" s="116"/>
      <c r="Q182" s="122"/>
      <c r="R182" s="122"/>
      <c r="S182" s="122"/>
      <c r="T182" s="122"/>
      <c r="U182" s="122"/>
      <c r="V182" s="122"/>
      <c r="W182" s="122"/>
      <c r="X182" s="122"/>
      <c r="Y182" s="122"/>
    </row>
    <row r="183" spans="13:25">
      <c r="M183" s="110"/>
      <c r="N183" s="110"/>
      <c r="O183" s="110"/>
      <c r="P183" s="116"/>
      <c r="Q183" s="122"/>
      <c r="R183" s="122"/>
      <c r="S183" s="122"/>
      <c r="T183" s="122"/>
      <c r="U183" s="122"/>
      <c r="V183" s="122"/>
      <c r="W183" s="122"/>
      <c r="X183" s="122"/>
      <c r="Y183" s="122"/>
    </row>
    <row r="184" spans="13:25">
      <c r="M184" s="110"/>
      <c r="N184" s="110"/>
      <c r="O184" s="110"/>
      <c r="P184" s="116"/>
      <c r="Q184" s="122"/>
      <c r="R184" s="122"/>
      <c r="S184" s="122"/>
      <c r="T184" s="122"/>
      <c r="U184" s="122"/>
      <c r="V184" s="122"/>
      <c r="W184" s="122"/>
      <c r="X184" s="122"/>
      <c r="Y184" s="122"/>
    </row>
    <row r="185" spans="13:25">
      <c r="M185" s="110"/>
      <c r="N185" s="110"/>
      <c r="O185" s="110"/>
      <c r="P185" s="116"/>
      <c r="Q185" s="122"/>
      <c r="R185" s="122"/>
      <c r="S185" s="122"/>
      <c r="T185" s="122"/>
      <c r="U185" s="122"/>
      <c r="V185" s="122"/>
      <c r="W185" s="122"/>
      <c r="X185" s="122"/>
      <c r="Y185" s="122"/>
    </row>
    <row r="186" spans="13:25">
      <c r="M186" s="110"/>
      <c r="N186" s="110"/>
      <c r="O186" s="110"/>
      <c r="P186" s="116"/>
      <c r="Q186" s="122"/>
      <c r="R186" s="122"/>
      <c r="S186" s="122"/>
      <c r="T186" s="122"/>
      <c r="U186" s="122"/>
      <c r="V186" s="122"/>
      <c r="W186" s="122"/>
      <c r="X186" s="122"/>
      <c r="Y186" s="122"/>
    </row>
    <row r="187" spans="13:25">
      <c r="M187" s="110"/>
      <c r="N187" s="110"/>
      <c r="O187" s="110"/>
      <c r="P187" s="116"/>
      <c r="Q187" s="122"/>
      <c r="R187" s="122"/>
      <c r="S187" s="122"/>
      <c r="T187" s="122"/>
      <c r="U187" s="122"/>
      <c r="V187" s="122"/>
      <c r="W187" s="122"/>
      <c r="X187" s="122"/>
      <c r="Y187" s="122"/>
    </row>
    <row r="188" spans="13:25">
      <c r="M188" s="110"/>
      <c r="N188" s="110"/>
      <c r="O188" s="110"/>
      <c r="P188" s="116"/>
      <c r="Q188" s="122"/>
      <c r="R188" s="122"/>
      <c r="S188" s="122"/>
      <c r="T188" s="122"/>
      <c r="U188" s="122"/>
      <c r="V188" s="122"/>
      <c r="W188" s="122"/>
      <c r="X188" s="122"/>
      <c r="Y188" s="122"/>
    </row>
    <row r="189" spans="13:25">
      <c r="P189" s="116"/>
      <c r="Q189" s="122"/>
      <c r="R189" s="122"/>
      <c r="S189" s="122"/>
      <c r="T189" s="122"/>
      <c r="U189" s="122"/>
      <c r="V189" s="122"/>
      <c r="W189" s="122"/>
      <c r="X189" s="122"/>
      <c r="Y189" s="122"/>
    </row>
    <row r="190" spans="13:25">
      <c r="P190" s="116"/>
      <c r="Q190" s="122"/>
      <c r="R190" s="122"/>
      <c r="S190" s="122"/>
      <c r="T190" s="122"/>
      <c r="U190" s="122"/>
      <c r="V190" s="122"/>
      <c r="W190" s="122"/>
      <c r="X190" s="122"/>
      <c r="Y190" s="122"/>
    </row>
    <row r="191" spans="13:25">
      <c r="P191" s="116"/>
      <c r="Q191" s="122"/>
      <c r="R191" s="122"/>
      <c r="S191" s="122"/>
      <c r="T191" s="122"/>
      <c r="U191" s="122"/>
      <c r="V191" s="122"/>
      <c r="W191" s="122"/>
      <c r="X191" s="122"/>
      <c r="Y191" s="122"/>
    </row>
    <row r="192" spans="13:25">
      <c r="P192" s="116"/>
      <c r="Q192" s="122"/>
      <c r="R192" s="122"/>
      <c r="S192" s="122"/>
      <c r="T192" s="122"/>
      <c r="U192" s="122"/>
      <c r="V192" s="122"/>
      <c r="W192" s="122"/>
      <c r="X192" s="122"/>
      <c r="Y192" s="122"/>
    </row>
    <row r="193" spans="16:25">
      <c r="P193" s="116"/>
      <c r="Q193" s="122"/>
      <c r="R193" s="122"/>
      <c r="S193" s="122"/>
      <c r="T193" s="122"/>
      <c r="U193" s="122"/>
      <c r="V193" s="122"/>
      <c r="W193" s="122"/>
      <c r="X193" s="122"/>
      <c r="Y193" s="122"/>
    </row>
    <row r="194" spans="16:25">
      <c r="P194" s="116"/>
      <c r="Q194" s="122"/>
      <c r="R194" s="122"/>
      <c r="S194" s="122"/>
      <c r="T194" s="122"/>
      <c r="U194" s="122"/>
      <c r="V194" s="122"/>
      <c r="W194" s="122"/>
      <c r="X194" s="122"/>
      <c r="Y194" s="122"/>
    </row>
    <row r="195" spans="16:25">
      <c r="P195" s="116"/>
      <c r="Q195" s="122"/>
      <c r="R195" s="122"/>
      <c r="S195" s="122"/>
      <c r="T195" s="122"/>
      <c r="U195" s="122"/>
      <c r="V195" s="122"/>
      <c r="W195" s="122"/>
      <c r="X195" s="122"/>
      <c r="Y195" s="122"/>
    </row>
    <row r="196" spans="16:25">
      <c r="P196" s="116"/>
      <c r="Q196" s="122"/>
      <c r="R196" s="122"/>
      <c r="S196" s="122"/>
      <c r="T196" s="122"/>
      <c r="U196" s="122"/>
      <c r="V196" s="122"/>
      <c r="W196" s="122"/>
      <c r="X196" s="122"/>
      <c r="Y196" s="122"/>
    </row>
    <row r="197" spans="16:25">
      <c r="P197" s="116"/>
      <c r="Q197" s="122"/>
      <c r="R197" s="122"/>
      <c r="S197" s="122"/>
      <c r="T197" s="122"/>
      <c r="U197" s="122"/>
      <c r="V197" s="122"/>
      <c r="W197" s="122"/>
      <c r="X197" s="122"/>
      <c r="Y197" s="122"/>
    </row>
  </sheetData>
  <autoFilter ref="B7:Y164"/>
  <conditionalFormatting sqref="D9 D13">
    <cfRule type="cellIs" dxfId="2" priority="1" stopIfTrue="1" operator="equal">
      <formula>"Title"</formula>
    </cfRule>
  </conditionalFormatting>
  <conditionalFormatting sqref="L1">
    <cfRule type="cellIs" dxfId="1" priority="2" stopIfTrue="1" operator="equal">
      <formula>"x.x"</formula>
    </cfRule>
  </conditionalFormatting>
  <conditionalFormatting sqref="D8">
    <cfRule type="cellIs" dxfId="0" priority="3"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I165">
      <formula1>#REF!</formula1>
    </dataValidation>
    <dataValidation type="list" errorStyle="warning" allowBlank="1" showInputMessage="1" showErrorMessage="1" errorTitle="FERC ACCOUNT" error="This FERC Account is not included in the drop-down list. Is this the account you want to use?" sqref="F165 G24:G164">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G165">
      <formula1>"1, 2, 3"</formula1>
    </dataValidation>
  </dataValidations>
  <pageMargins left="1" right="0" top="0.75" bottom="0.75" header="0.75" footer="0.5"/>
  <pageSetup scale="86" fitToHeight="3" orientation="portrait"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dimension ref="A1:AJ444"/>
  <sheetViews>
    <sheetView view="pageBreakPreview" zoomScale="60" zoomScaleNormal="77" workbookViewId="0">
      <pane xSplit="7" ySplit="9" topLeftCell="T10" activePane="bottomRight" state="frozen"/>
      <selection activeCell="C16" sqref="C16"/>
      <selection pane="topRight" activeCell="C16" sqref="C16"/>
      <selection pane="bottomLeft" activeCell="C16" sqref="C16"/>
      <selection pane="bottomRight" activeCell="C16" sqref="C16"/>
    </sheetView>
  </sheetViews>
  <sheetFormatPr defaultRowHeight="12.75" outlineLevelCol="1"/>
  <cols>
    <col min="1" max="1" width="21.42578125" style="12" bestFit="1" customWidth="1"/>
    <col min="2" max="2" width="14.42578125" style="12" customWidth="1"/>
    <col min="3" max="3" width="33.7109375" style="12" customWidth="1"/>
    <col min="4" max="4" width="10.7109375" style="12" customWidth="1" outlineLevel="1"/>
    <col min="5" max="5" width="38.42578125" style="12" customWidth="1" outlineLevel="1"/>
    <col min="6" max="6" width="34.28515625" style="12" customWidth="1"/>
    <col min="7" max="7" width="16.140625" style="12" bestFit="1" customWidth="1"/>
    <col min="8" max="10" width="17.85546875" style="12" customWidth="1"/>
    <col min="11" max="11" width="16.28515625" style="12" customWidth="1"/>
    <col min="12" max="12" width="16" style="12" customWidth="1"/>
    <col min="13" max="14" width="17.85546875" style="12" customWidth="1"/>
    <col min="15" max="17" width="16.28515625" style="12" customWidth="1"/>
    <col min="18" max="18" width="16.28515625" style="12" customWidth="1" outlineLevel="1"/>
    <col min="19" max="19" width="16.28515625" style="12" customWidth="1"/>
    <col min="20" max="20" width="13.85546875" style="12" customWidth="1"/>
    <col min="21" max="21" width="18.28515625" style="12" customWidth="1"/>
    <col min="22" max="22" width="18.28515625" style="2" customWidth="1"/>
    <col min="23" max="23" width="17.7109375" style="12" bestFit="1" customWidth="1"/>
    <col min="24" max="24" width="21.85546875" style="12" bestFit="1" customWidth="1"/>
    <col min="25" max="27" width="14.28515625" style="12" customWidth="1"/>
    <col min="28" max="28" width="16.140625" style="12" customWidth="1"/>
    <col min="29" max="30" width="14" style="12" customWidth="1"/>
    <col min="31" max="32" width="14.28515625" style="12" customWidth="1"/>
    <col min="33" max="33" width="18.7109375" style="12" bestFit="1" customWidth="1"/>
    <col min="34" max="35" width="14.28515625" style="12" customWidth="1"/>
    <col min="36" max="36" width="16.5703125" style="37" bestFit="1" customWidth="1"/>
    <col min="37" max="16384" width="9.140625" style="12"/>
  </cols>
  <sheetData>
    <row r="1" spans="1:36">
      <c r="B1" s="1"/>
      <c r="C1" s="1"/>
      <c r="D1" s="1"/>
      <c r="E1" s="1"/>
      <c r="F1" s="1" t="s">
        <v>0</v>
      </c>
      <c r="H1" s="36" t="s">
        <v>1</v>
      </c>
      <c r="I1" s="36" t="s">
        <v>1</v>
      </c>
      <c r="J1" s="36" t="s">
        <v>1</v>
      </c>
      <c r="K1" s="36" t="s">
        <v>1</v>
      </c>
      <c r="L1" s="36" t="s">
        <v>1</v>
      </c>
      <c r="M1" s="36"/>
      <c r="N1" s="36"/>
      <c r="O1" s="36"/>
      <c r="P1" s="36"/>
      <c r="Q1" s="36"/>
      <c r="R1" s="36"/>
      <c r="S1" s="36"/>
      <c r="T1" s="36" t="s">
        <v>1</v>
      </c>
      <c r="U1" s="36" t="s">
        <v>1</v>
      </c>
      <c r="V1" s="36"/>
      <c r="W1" s="36"/>
      <c r="X1" s="5" t="s">
        <v>1</v>
      </c>
      <c r="Y1" s="5"/>
      <c r="Z1" s="5"/>
      <c r="AA1" s="5"/>
      <c r="AB1" s="36" t="s">
        <v>1</v>
      </c>
      <c r="AC1" s="36" t="s">
        <v>1</v>
      </c>
      <c r="AD1" s="36"/>
      <c r="AE1" s="36" t="s">
        <v>1</v>
      </c>
      <c r="AF1" s="36"/>
      <c r="AG1" s="36"/>
      <c r="AH1" s="36" t="s">
        <v>1</v>
      </c>
      <c r="AI1" s="36"/>
    </row>
    <row r="2" spans="1:36">
      <c r="B2" s="1"/>
      <c r="C2" s="1"/>
      <c r="D2" s="1"/>
      <c r="E2" s="1"/>
      <c r="F2" s="1" t="s">
        <v>710</v>
      </c>
      <c r="AC2" s="12" t="s">
        <v>1</v>
      </c>
      <c r="AE2" s="2" t="s">
        <v>1</v>
      </c>
      <c r="AF2" s="2"/>
      <c r="AG2" s="2"/>
      <c r="AH2" s="2" t="s">
        <v>1</v>
      </c>
      <c r="AI2" s="2"/>
    </row>
    <row r="3" spans="1:36">
      <c r="B3" s="1"/>
      <c r="C3" s="1"/>
      <c r="D3" s="1"/>
      <c r="E3" s="1"/>
      <c r="F3" s="1" t="s">
        <v>329</v>
      </c>
      <c r="H3" s="2" t="s">
        <v>1</v>
      </c>
      <c r="I3" s="2" t="s">
        <v>1</v>
      </c>
      <c r="J3" s="2" t="s">
        <v>1</v>
      </c>
      <c r="M3" s="2"/>
      <c r="X3" s="5" t="s">
        <v>1</v>
      </c>
      <c r="Y3" s="5"/>
      <c r="Z3" s="5"/>
      <c r="AA3" s="5"/>
      <c r="AC3" s="12" t="s">
        <v>1</v>
      </c>
      <c r="AE3" s="5" t="s">
        <v>1</v>
      </c>
      <c r="AF3" s="5"/>
      <c r="AG3" s="5"/>
      <c r="AH3" s="5" t="s">
        <v>1</v>
      </c>
      <c r="AI3" s="5"/>
      <c r="AJ3" s="14"/>
    </row>
    <row r="4" spans="1:36">
      <c r="B4" s="65"/>
      <c r="C4" s="65"/>
      <c r="D4" s="65"/>
      <c r="E4" s="65"/>
      <c r="F4" s="65" t="s">
        <v>877</v>
      </c>
      <c r="H4" s="89" t="s">
        <v>330</v>
      </c>
      <c r="I4" s="2"/>
      <c r="J4" s="2" t="s">
        <v>1</v>
      </c>
      <c r="M4" s="2"/>
      <c r="T4" s="5" t="s">
        <v>1</v>
      </c>
      <c r="U4" s="38" t="s">
        <v>1</v>
      </c>
      <c r="W4" s="13"/>
      <c r="X4" s="1" t="s">
        <v>331</v>
      </c>
      <c r="AE4" s="5" t="s">
        <v>1</v>
      </c>
      <c r="AF4" s="5"/>
      <c r="AG4" s="5"/>
      <c r="AH4" s="5" t="s">
        <v>1</v>
      </c>
      <c r="AI4" s="5"/>
      <c r="AJ4" s="6"/>
    </row>
    <row r="5" spans="1:36" s="39" customFormat="1">
      <c r="B5" s="66"/>
      <c r="C5" s="66"/>
      <c r="D5" s="66"/>
      <c r="E5" s="66"/>
      <c r="F5" s="66"/>
      <c r="H5" s="40"/>
      <c r="I5" s="40"/>
      <c r="J5" s="40"/>
      <c r="K5" s="40"/>
      <c r="L5" s="40"/>
      <c r="M5" s="40"/>
      <c r="N5" s="40"/>
      <c r="O5" s="40"/>
      <c r="P5" s="40"/>
      <c r="Q5" s="41"/>
      <c r="R5" s="41"/>
      <c r="S5" s="41"/>
      <c r="T5" s="40"/>
      <c r="U5" s="42"/>
      <c r="V5" s="43"/>
      <c r="W5" s="44"/>
      <c r="X5" s="40"/>
      <c r="Y5" s="41"/>
      <c r="Z5" s="40"/>
      <c r="AA5" s="40"/>
      <c r="AB5" s="40"/>
      <c r="AC5" s="41"/>
      <c r="AD5" s="41"/>
      <c r="AE5" s="41"/>
      <c r="AF5" s="40"/>
      <c r="AG5" s="40"/>
      <c r="AH5" s="40"/>
      <c r="AI5" s="43"/>
      <c r="AJ5" s="43"/>
    </row>
    <row r="6" spans="1:36">
      <c r="G6" s="6" t="s">
        <v>1</v>
      </c>
      <c r="H6" s="7">
        <v>3.2</v>
      </c>
      <c r="I6" s="7">
        <v>4.0999999999999996</v>
      </c>
      <c r="J6" s="7">
        <v>4.2</v>
      </c>
      <c r="K6" s="7">
        <v>4.3</v>
      </c>
      <c r="L6" s="7">
        <v>4.4000000000000004</v>
      </c>
      <c r="M6" s="7">
        <v>4.5999999999999996</v>
      </c>
      <c r="N6" s="7">
        <v>4.7</v>
      </c>
      <c r="O6" s="7">
        <v>4.8</v>
      </c>
      <c r="P6" s="7" t="s">
        <v>332</v>
      </c>
      <c r="Q6" s="7">
        <v>5.0999999999999996</v>
      </c>
      <c r="R6" s="9">
        <v>8.8000000000000007</v>
      </c>
      <c r="S6" s="8">
        <v>8.1</v>
      </c>
      <c r="T6" s="8">
        <v>8.1199999999999992</v>
      </c>
      <c r="U6" s="8">
        <v>4.12</v>
      </c>
      <c r="V6" s="6"/>
      <c r="W6" s="13" t="s">
        <v>895</v>
      </c>
      <c r="X6" s="9">
        <v>4.2</v>
      </c>
      <c r="Y6" s="9">
        <v>4.5</v>
      </c>
      <c r="Z6" s="9">
        <v>4.7</v>
      </c>
      <c r="AA6" s="7">
        <v>4.8</v>
      </c>
      <c r="AB6" s="9">
        <v>4.9000000000000004</v>
      </c>
      <c r="AC6" s="9">
        <v>5.0999999999999996</v>
      </c>
      <c r="AD6" s="9">
        <v>5.3</v>
      </c>
      <c r="AE6" s="9">
        <v>8.8000000000000007</v>
      </c>
      <c r="AF6" s="9">
        <v>8.9</v>
      </c>
      <c r="AG6" s="9">
        <v>8.11</v>
      </c>
      <c r="AH6" s="9">
        <v>6.3</v>
      </c>
      <c r="AI6" s="8"/>
      <c r="AJ6" s="14" t="s">
        <v>896</v>
      </c>
    </row>
    <row r="7" spans="1:36">
      <c r="G7" s="13" t="s">
        <v>898</v>
      </c>
      <c r="H7" s="14" t="s">
        <v>1</v>
      </c>
      <c r="I7" s="14" t="s">
        <v>333</v>
      </c>
      <c r="J7" s="14" t="s">
        <v>334</v>
      </c>
      <c r="K7" s="14" t="s">
        <v>335</v>
      </c>
      <c r="L7" s="14" t="s">
        <v>334</v>
      </c>
      <c r="M7" s="14"/>
      <c r="N7" s="14"/>
      <c r="O7" s="14" t="s">
        <v>336</v>
      </c>
      <c r="P7" s="14"/>
      <c r="Q7" s="14" t="s">
        <v>337</v>
      </c>
      <c r="R7" s="14"/>
      <c r="S7" s="6" t="s">
        <v>338</v>
      </c>
      <c r="T7" s="6" t="s">
        <v>339</v>
      </c>
      <c r="U7" s="6" t="s">
        <v>1</v>
      </c>
      <c r="V7" s="6" t="s">
        <v>1</v>
      </c>
      <c r="W7" s="6" t="s">
        <v>340</v>
      </c>
      <c r="X7" s="67" t="str">
        <f>AJ6</f>
        <v>June</v>
      </c>
      <c r="Y7" s="6"/>
      <c r="Z7" s="6" t="s">
        <v>1</v>
      </c>
      <c r="AA7" s="14" t="s">
        <v>336</v>
      </c>
      <c r="AB7" s="6"/>
      <c r="AC7" s="6" t="s">
        <v>337</v>
      </c>
      <c r="AD7" s="6"/>
      <c r="AE7" s="6"/>
      <c r="AF7" s="6" t="s">
        <v>341</v>
      </c>
      <c r="AG7" s="6" t="s">
        <v>342</v>
      </c>
      <c r="AH7" s="6"/>
      <c r="AI7" s="6"/>
      <c r="AJ7" s="6" t="s">
        <v>897</v>
      </c>
    </row>
    <row r="8" spans="1:36">
      <c r="B8" s="6"/>
      <c r="C8" s="6"/>
      <c r="D8" s="6"/>
      <c r="E8" s="6"/>
      <c r="F8" s="6"/>
      <c r="G8" s="6" t="s">
        <v>343</v>
      </c>
      <c r="H8" s="14" t="s">
        <v>344</v>
      </c>
      <c r="I8" s="14" t="s">
        <v>345</v>
      </c>
      <c r="J8" s="14" t="s">
        <v>343</v>
      </c>
      <c r="K8" s="14" t="s">
        <v>346</v>
      </c>
      <c r="L8" s="14" t="s">
        <v>347</v>
      </c>
      <c r="M8" s="14" t="s">
        <v>348</v>
      </c>
      <c r="N8" s="14" t="s">
        <v>349</v>
      </c>
      <c r="O8" s="14" t="s">
        <v>350</v>
      </c>
      <c r="P8" s="18" t="s">
        <v>351</v>
      </c>
      <c r="Q8" s="14" t="s">
        <v>352</v>
      </c>
      <c r="R8" s="6" t="s">
        <v>353</v>
      </c>
      <c r="S8" s="6" t="s">
        <v>354</v>
      </c>
      <c r="T8" s="6" t="s">
        <v>355</v>
      </c>
      <c r="U8" s="6" t="s">
        <v>356</v>
      </c>
      <c r="V8" s="6" t="s">
        <v>8</v>
      </c>
      <c r="W8" s="6" t="s">
        <v>357</v>
      </c>
      <c r="X8" s="6" t="str">
        <f>AJ7</f>
        <v>2015</v>
      </c>
      <c r="Y8" s="6" t="s">
        <v>358</v>
      </c>
      <c r="Z8" s="6" t="s">
        <v>349</v>
      </c>
      <c r="AA8" s="14" t="s">
        <v>350</v>
      </c>
      <c r="AB8" s="6" t="s">
        <v>359</v>
      </c>
      <c r="AC8" s="6" t="s">
        <v>352</v>
      </c>
      <c r="AD8" s="6" t="s">
        <v>360</v>
      </c>
      <c r="AE8" s="6" t="s">
        <v>353</v>
      </c>
      <c r="AF8" s="6" t="s">
        <v>361</v>
      </c>
      <c r="AG8" s="6" t="s">
        <v>362</v>
      </c>
      <c r="AH8" s="6" t="s">
        <v>363</v>
      </c>
      <c r="AI8" s="6"/>
      <c r="AJ8" s="14" t="s">
        <v>364</v>
      </c>
    </row>
    <row r="9" spans="1:36">
      <c r="A9" s="68" t="s">
        <v>365</v>
      </c>
      <c r="B9" s="68" t="s">
        <v>366</v>
      </c>
      <c r="C9" s="68" t="s">
        <v>367</v>
      </c>
      <c r="D9" s="68" t="s">
        <v>368</v>
      </c>
      <c r="E9" s="68" t="s">
        <v>369</v>
      </c>
      <c r="F9" s="68"/>
      <c r="G9" s="15" t="s">
        <v>3</v>
      </c>
      <c r="H9" s="16" t="s">
        <v>370</v>
      </c>
      <c r="I9" s="16" t="s">
        <v>371</v>
      </c>
      <c r="J9" s="16" t="s">
        <v>372</v>
      </c>
      <c r="K9" s="16" t="s">
        <v>373</v>
      </c>
      <c r="L9" s="16" t="s">
        <v>374</v>
      </c>
      <c r="M9" s="16" t="s">
        <v>375</v>
      </c>
      <c r="N9" s="16" t="s">
        <v>371</v>
      </c>
      <c r="O9" s="16" t="s">
        <v>371</v>
      </c>
      <c r="P9" s="16" t="s">
        <v>376</v>
      </c>
      <c r="Q9" s="16" t="s">
        <v>377</v>
      </c>
      <c r="R9" s="15" t="s">
        <v>378</v>
      </c>
      <c r="S9" s="15" t="s">
        <v>379</v>
      </c>
      <c r="T9" s="15" t="s">
        <v>380</v>
      </c>
      <c r="U9" s="15" t="s">
        <v>8</v>
      </c>
      <c r="V9" s="15" t="s">
        <v>381</v>
      </c>
      <c r="W9" s="15" t="s">
        <v>3</v>
      </c>
      <c r="X9" s="15" t="s">
        <v>372</v>
      </c>
      <c r="Y9" s="15" t="s">
        <v>382</v>
      </c>
      <c r="Z9" s="15" t="s">
        <v>371</v>
      </c>
      <c r="AA9" s="16" t="s">
        <v>371</v>
      </c>
      <c r="AB9" s="15" t="s">
        <v>3</v>
      </c>
      <c r="AC9" s="15" t="s">
        <v>377</v>
      </c>
      <c r="AD9" s="15" t="s">
        <v>383</v>
      </c>
      <c r="AE9" s="15" t="s">
        <v>378</v>
      </c>
      <c r="AF9" s="15" t="s">
        <v>384</v>
      </c>
      <c r="AG9" s="15" t="s">
        <v>385</v>
      </c>
      <c r="AH9" s="15" t="s">
        <v>377</v>
      </c>
      <c r="AI9" s="15"/>
      <c r="AJ9" s="16" t="s">
        <v>3</v>
      </c>
    </row>
    <row r="10" spans="1:36">
      <c r="B10" s="1" t="s">
        <v>386</v>
      </c>
      <c r="C10" s="1"/>
      <c r="D10" s="1"/>
      <c r="E10" s="1"/>
      <c r="F10" s="1" t="s">
        <v>386</v>
      </c>
      <c r="G10" s="124"/>
      <c r="H10" s="125"/>
      <c r="I10" s="125"/>
      <c r="J10" s="125"/>
      <c r="K10" s="125"/>
      <c r="L10" s="125"/>
      <c r="M10" s="125"/>
      <c r="N10" s="125"/>
      <c r="O10" s="125"/>
      <c r="P10" s="125"/>
      <c r="Q10" s="125"/>
      <c r="R10" s="125"/>
      <c r="S10" s="125"/>
      <c r="T10" s="125"/>
      <c r="U10" s="126"/>
      <c r="V10" s="127"/>
      <c r="W10" s="124"/>
      <c r="X10" s="125"/>
      <c r="Y10" s="125"/>
      <c r="Z10" s="125"/>
      <c r="AA10" s="125"/>
      <c r="AB10" s="125"/>
      <c r="AC10" s="125"/>
      <c r="AD10" s="125"/>
      <c r="AE10" s="125"/>
      <c r="AF10" s="125"/>
      <c r="AG10" s="125"/>
      <c r="AH10" s="125"/>
      <c r="AI10" s="125"/>
      <c r="AJ10" s="70"/>
    </row>
    <row r="11" spans="1:36">
      <c r="B11" s="12" t="s">
        <v>387</v>
      </c>
      <c r="C11" s="12" t="s">
        <v>9</v>
      </c>
      <c r="D11" s="12" t="str">
        <f>MID(F11,4,12)</f>
        <v>SG</v>
      </c>
      <c r="E11" s="12" t="str">
        <f>+C11&amp;D11</f>
        <v>Steam OperationSG</v>
      </c>
      <c r="F11" s="12" t="s">
        <v>98</v>
      </c>
      <c r="G11" s="69">
        <v>17159296.829999998</v>
      </c>
      <c r="H11" s="48"/>
      <c r="I11" s="48"/>
      <c r="J11" s="48">
        <f>-IFERROR(VLOOKUP(F11,Labor!$A$7:$B$225,2,0),0)</f>
        <v>-14912207.639310576</v>
      </c>
      <c r="K11" s="48"/>
      <c r="L11" s="48"/>
      <c r="M11" s="48"/>
      <c r="N11" s="48"/>
      <c r="O11" s="48"/>
      <c r="P11" s="48"/>
      <c r="Q11" s="48"/>
      <c r="R11" s="48"/>
      <c r="S11" s="48"/>
      <c r="T11" s="48"/>
      <c r="U11" s="47">
        <f t="shared" ref="U11:U38" si="0">SUM(G11:T11)*V11</f>
        <v>68180.421645089678</v>
      </c>
      <c r="V11" s="32">
        <v>3.0341662417134169E-2</v>
      </c>
      <c r="W11" s="69">
        <f t="shared" ref="W11:W38" si="1">SUM(G11:U11)</f>
        <v>2315269.6123345117</v>
      </c>
      <c r="X11" s="48">
        <f>IF(ISERROR(VLOOKUP(F11,Labor!$A$7:$C$225,3,0)),0,VLOOKUP(F11,Labor!$A$7:$C$225,3,0))</f>
        <v>15141164.767447973</v>
      </c>
      <c r="Y11" s="48"/>
      <c r="Z11" s="48"/>
      <c r="AA11" s="48"/>
      <c r="AB11" s="48"/>
      <c r="AC11" s="48"/>
      <c r="AD11" s="48"/>
      <c r="AE11" s="48"/>
      <c r="AF11" s="48"/>
      <c r="AG11" s="48"/>
      <c r="AH11" s="48">
        <v>-212670.66596761058</v>
      </c>
      <c r="AI11" s="48"/>
      <c r="AJ11" s="70">
        <f>SUM(W11:AI11)</f>
        <v>17243763.713814873</v>
      </c>
    </row>
    <row r="12" spans="1:36">
      <c r="B12" s="12" t="s">
        <v>388</v>
      </c>
      <c r="C12" s="12" t="s">
        <v>9</v>
      </c>
      <c r="D12" s="12" t="str">
        <f t="shared" ref="D12:D83" si="2">MID(F12,4,12)</f>
        <v>SSGCH</v>
      </c>
      <c r="E12" s="12" t="str">
        <f t="shared" ref="E12:E83" si="3">+C12&amp;D12</f>
        <v>Steam OperationSSGCH</v>
      </c>
      <c r="F12" s="12" t="s">
        <v>388</v>
      </c>
      <c r="G12" s="69">
        <v>1400062.34</v>
      </c>
      <c r="H12" s="48"/>
      <c r="I12" s="48"/>
      <c r="J12" s="48">
        <f>-IFERROR(VLOOKUP(F12,Labor!$A$7:$B$225,2,0),0)</f>
        <v>0</v>
      </c>
      <c r="K12" s="48"/>
      <c r="L12" s="48"/>
      <c r="M12" s="48"/>
      <c r="N12" s="48"/>
      <c r="O12" s="48"/>
      <c r="P12" s="48"/>
      <c r="Q12" s="48"/>
      <c r="R12" s="48"/>
      <c r="S12" s="48"/>
      <c r="T12" s="48"/>
      <c r="U12" s="47">
        <f t="shared" si="0"/>
        <v>42480.218883222922</v>
      </c>
      <c r="V12" s="32">
        <v>3.0341662417134169E-2</v>
      </c>
      <c r="W12" s="69">
        <f t="shared" si="1"/>
        <v>1442542.558883223</v>
      </c>
      <c r="X12" s="48">
        <f>IF(ISERROR(VLOOKUP(F12,Labor!$A$7:$C$225,3,0)),0,VLOOKUP(F12,Labor!$A$7:$C$225,3,0))</f>
        <v>0</v>
      </c>
      <c r="Y12" s="48"/>
      <c r="Z12" s="48"/>
      <c r="AA12" s="48"/>
      <c r="AB12" s="48"/>
      <c r="AC12" s="48"/>
      <c r="AD12" s="48"/>
      <c r="AE12" s="48"/>
      <c r="AF12" s="48"/>
      <c r="AG12" s="48"/>
      <c r="AH12" s="48">
        <v>0</v>
      </c>
      <c r="AI12" s="48"/>
      <c r="AJ12" s="70">
        <f t="shared" ref="AJ12:AJ38" si="4">SUM(W12:AI12)</f>
        <v>1442542.558883223</v>
      </c>
    </row>
    <row r="13" spans="1:36">
      <c r="A13" s="12" t="s">
        <v>389</v>
      </c>
      <c r="B13" s="12" t="s">
        <v>390</v>
      </c>
      <c r="C13" s="12" t="s">
        <v>9</v>
      </c>
      <c r="D13" s="12" t="str">
        <f t="shared" si="2"/>
        <v>NPCID</v>
      </c>
      <c r="E13" s="12" t="str">
        <f t="shared" si="3"/>
        <v>Steam OperationNPCID</v>
      </c>
      <c r="F13" s="12" t="s">
        <v>390</v>
      </c>
      <c r="G13" s="69">
        <v>44553.66</v>
      </c>
      <c r="H13" s="48"/>
      <c r="I13" s="48"/>
      <c r="J13" s="48">
        <f>-IFERROR(VLOOKUP(F13,Labor!$A$7:$B$225,2,0),0)</f>
        <v>0</v>
      </c>
      <c r="K13" s="48"/>
      <c r="L13" s="48"/>
      <c r="M13" s="48"/>
      <c r="N13" s="48"/>
      <c r="O13" s="48"/>
      <c r="P13" s="48"/>
      <c r="Q13" s="48"/>
      <c r="R13" s="48"/>
      <c r="S13" s="48"/>
      <c r="T13" s="48"/>
      <c r="U13" s="47">
        <f t="shared" si="0"/>
        <v>0</v>
      </c>
      <c r="V13" s="71"/>
      <c r="W13" s="69">
        <f t="shared" si="1"/>
        <v>44553.66</v>
      </c>
      <c r="X13" s="48">
        <f>IF(ISERROR(VLOOKUP(F13,Labor!$A$7:$C$225,3,0)),0,VLOOKUP(F13,Labor!$A$7:$C$225,3,0))</f>
        <v>0</v>
      </c>
      <c r="Y13" s="48"/>
      <c r="Z13" s="48"/>
      <c r="AA13" s="48"/>
      <c r="AB13" s="48"/>
      <c r="AC13" s="48">
        <v>-44553.66</v>
      </c>
      <c r="AD13" s="48"/>
      <c r="AE13" s="48"/>
      <c r="AF13" s="48"/>
      <c r="AG13" s="48"/>
      <c r="AH13" s="48">
        <v>0</v>
      </c>
      <c r="AI13" s="48"/>
      <c r="AJ13" s="70">
        <f t="shared" si="4"/>
        <v>0</v>
      </c>
    </row>
    <row r="14" spans="1:36">
      <c r="B14" s="12" t="s">
        <v>102</v>
      </c>
      <c r="C14" s="12" t="s">
        <v>9</v>
      </c>
      <c r="D14" s="12" t="str">
        <f t="shared" si="2"/>
        <v>SE</v>
      </c>
      <c r="E14" s="12" t="str">
        <f t="shared" si="3"/>
        <v>Steam OperationSE</v>
      </c>
      <c r="F14" s="12" t="s">
        <v>102</v>
      </c>
      <c r="G14" s="69">
        <v>13951393.109999999</v>
      </c>
      <c r="H14" s="48"/>
      <c r="I14" s="48"/>
      <c r="J14" s="48">
        <f>-IFERROR(VLOOKUP(F14,Labor!$A$7:$B$225,2,0),0)</f>
        <v>-2097545.332222919</v>
      </c>
      <c r="K14" s="48"/>
      <c r="L14" s="48"/>
      <c r="M14" s="48"/>
      <c r="N14" s="48"/>
      <c r="O14" s="48"/>
      <c r="P14" s="48"/>
      <c r="Q14" s="48"/>
      <c r="R14" s="48"/>
      <c r="S14" s="48"/>
      <c r="T14" s="48"/>
      <c r="U14" s="47">
        <f t="shared" si="0"/>
        <v>359665.44761740818</v>
      </c>
      <c r="V14" s="32">
        <v>3.0341662417134169E-2</v>
      </c>
      <c r="W14" s="69">
        <f t="shared" si="1"/>
        <v>12213513.225394487</v>
      </c>
      <c r="X14" s="48">
        <f>IF(ISERROR(VLOOKUP(F14,Labor!$A$7:$C$225,3,0)),0,VLOOKUP(F14,Labor!$A$7:$C$225,3,0))</f>
        <v>2129750.3529026047</v>
      </c>
      <c r="Y14" s="48"/>
      <c r="Z14" s="48"/>
      <c r="AA14" s="48"/>
      <c r="AB14" s="48"/>
      <c r="AC14" s="48"/>
      <c r="AD14" s="48"/>
      <c r="AE14" s="48"/>
      <c r="AF14" s="48"/>
      <c r="AG14" s="48"/>
      <c r="AH14" s="48">
        <v>-138150.94898258589</v>
      </c>
      <c r="AI14" s="48"/>
      <c r="AJ14" s="70">
        <f t="shared" si="4"/>
        <v>14205112.629314506</v>
      </c>
    </row>
    <row r="15" spans="1:36">
      <c r="B15" s="12" t="s">
        <v>391</v>
      </c>
      <c r="C15" s="12" t="s">
        <v>9</v>
      </c>
      <c r="D15" s="12" t="str">
        <f t="shared" si="2"/>
        <v>SSECH</v>
      </c>
      <c r="E15" s="12" t="str">
        <f t="shared" si="3"/>
        <v>Steam OperationSSECH</v>
      </c>
      <c r="F15" s="12" t="s">
        <v>391</v>
      </c>
      <c r="G15" s="69">
        <v>3663243.32</v>
      </c>
      <c r="H15" s="48"/>
      <c r="I15" s="48"/>
      <c r="J15" s="48">
        <f>-IFERROR(VLOOKUP(F15,Labor!$A$7:$B$225,2,0),0)</f>
        <v>0</v>
      </c>
      <c r="K15" s="48"/>
      <c r="L15" s="48"/>
      <c r="M15" s="48"/>
      <c r="N15" s="48"/>
      <c r="O15" s="48"/>
      <c r="P15" s="48"/>
      <c r="Q15" s="48"/>
      <c r="R15" s="48"/>
      <c r="S15" s="48"/>
      <c r="T15" s="48"/>
      <c r="U15" s="47">
        <f t="shared" si="0"/>
        <v>111148.8921672618</v>
      </c>
      <c r="V15" s="32">
        <v>3.0341662417134169E-2</v>
      </c>
      <c r="W15" s="69">
        <f t="shared" si="1"/>
        <v>3774392.2121672616</v>
      </c>
      <c r="X15" s="48">
        <f>IF(ISERROR(VLOOKUP(F15,Labor!$A$7:$C$225,3,0)),0,VLOOKUP(F15,Labor!$A$7:$C$225,3,0))</f>
        <v>0</v>
      </c>
      <c r="Y15" s="48"/>
      <c r="Z15" s="48"/>
      <c r="AA15" s="48"/>
      <c r="AB15" s="48"/>
      <c r="AC15" s="48"/>
      <c r="AD15" s="48"/>
      <c r="AE15" s="48"/>
      <c r="AF15" s="48"/>
      <c r="AG15" s="48"/>
      <c r="AH15" s="48">
        <v>0</v>
      </c>
      <c r="AI15" s="48"/>
      <c r="AJ15" s="70">
        <f t="shared" si="4"/>
        <v>3774392.2121672616</v>
      </c>
    </row>
    <row r="16" spans="1:36">
      <c r="A16" s="12" t="s">
        <v>389</v>
      </c>
      <c r="B16" s="46" t="s">
        <v>392</v>
      </c>
      <c r="C16" s="12" t="s">
        <v>9</v>
      </c>
      <c r="D16" s="12" t="str">
        <f t="shared" si="2"/>
        <v>NPCSE</v>
      </c>
      <c r="E16" s="12" t="str">
        <f t="shared" si="3"/>
        <v>Steam OperationNPCSE</v>
      </c>
      <c r="F16" s="46" t="s">
        <v>392</v>
      </c>
      <c r="G16" s="69">
        <v>715201106.16999996</v>
      </c>
      <c r="H16" s="48"/>
      <c r="I16" s="48"/>
      <c r="J16" s="48">
        <f>-IFERROR(VLOOKUP(F16,Labor!$A$7:$B$225,2,0),0)</f>
        <v>0</v>
      </c>
      <c r="K16" s="48"/>
      <c r="L16" s="48"/>
      <c r="M16" s="48"/>
      <c r="N16" s="48"/>
      <c r="O16" s="48"/>
      <c r="P16" s="48"/>
      <c r="Q16" s="48"/>
      <c r="R16" s="48"/>
      <c r="S16" s="48"/>
      <c r="T16" s="48"/>
      <c r="U16" s="47">
        <f t="shared" si="0"/>
        <v>0</v>
      </c>
      <c r="V16" s="71"/>
      <c r="W16" s="69">
        <f t="shared" si="1"/>
        <v>715201106.16999996</v>
      </c>
      <c r="X16" s="48">
        <f>IF(ISERROR(VLOOKUP(F16,Labor!$A$7:$C$225,3,0)),0,VLOOKUP(F16,Labor!$A$7:$C$225,3,0))</f>
        <v>0</v>
      </c>
      <c r="Y16" s="48"/>
      <c r="Z16" s="48"/>
      <c r="AA16" s="48"/>
      <c r="AB16" s="48"/>
      <c r="AC16" s="48">
        <v>61304316.969087355</v>
      </c>
      <c r="AD16" s="48"/>
      <c r="AE16" s="48"/>
      <c r="AF16" s="48"/>
      <c r="AG16" s="48"/>
      <c r="AH16" s="48">
        <v>0</v>
      </c>
      <c r="AI16" s="48"/>
      <c r="AJ16" s="70">
        <f t="shared" si="4"/>
        <v>776505423.13908732</v>
      </c>
    </row>
    <row r="17" spans="1:36">
      <c r="A17" s="12" t="s">
        <v>389</v>
      </c>
      <c r="B17" s="46" t="s">
        <v>393</v>
      </c>
      <c r="C17" s="12" t="s">
        <v>9</v>
      </c>
      <c r="D17" s="12" t="str">
        <f t="shared" si="2"/>
        <v>NPCWYP</v>
      </c>
      <c r="E17" s="12" t="str">
        <f t="shared" si="3"/>
        <v>Steam OperationNPCWYP</v>
      </c>
      <c r="F17" s="46" t="s">
        <v>393</v>
      </c>
      <c r="G17" s="69">
        <v>139115.6</v>
      </c>
      <c r="H17" s="48"/>
      <c r="I17" s="48"/>
      <c r="J17" s="48">
        <f>-IFERROR(VLOOKUP(F17,Labor!$A$7:$B$225,2,0),0)</f>
        <v>0</v>
      </c>
      <c r="K17" s="48"/>
      <c r="L17" s="48"/>
      <c r="M17" s="48"/>
      <c r="N17" s="48"/>
      <c r="O17" s="48"/>
      <c r="P17" s="48"/>
      <c r="Q17" s="48"/>
      <c r="R17" s="48"/>
      <c r="S17" s="48"/>
      <c r="T17" s="48"/>
      <c r="U17" s="47">
        <f t="shared" si="0"/>
        <v>0</v>
      </c>
      <c r="V17" s="71"/>
      <c r="W17" s="69">
        <f t="shared" si="1"/>
        <v>139115.6</v>
      </c>
      <c r="X17" s="48">
        <f>IF(ISERROR(VLOOKUP(F17,Labor!$A$7:$C$225,3,0)),0,VLOOKUP(F17,Labor!$A$7:$C$225,3,0))</f>
        <v>0</v>
      </c>
      <c r="Y17" s="48"/>
      <c r="Z17" s="48"/>
      <c r="AA17" s="48"/>
      <c r="AB17" s="48"/>
      <c r="AC17" s="48">
        <v>-139115.6</v>
      </c>
      <c r="AD17" s="48"/>
      <c r="AE17" s="48"/>
      <c r="AF17" s="48"/>
      <c r="AG17" s="48"/>
      <c r="AH17" s="48">
        <v>0</v>
      </c>
      <c r="AI17" s="48"/>
      <c r="AJ17" s="70">
        <f t="shared" si="4"/>
        <v>0</v>
      </c>
    </row>
    <row r="18" spans="1:36">
      <c r="A18" s="12" t="s">
        <v>389</v>
      </c>
      <c r="B18" s="46" t="s">
        <v>394</v>
      </c>
      <c r="C18" s="12" t="s">
        <v>9</v>
      </c>
      <c r="D18" s="12" t="str">
        <f t="shared" si="2"/>
        <v>NPCSSECH</v>
      </c>
      <c r="E18" s="12" t="str">
        <f t="shared" si="3"/>
        <v>Steam OperationNPCSSECH</v>
      </c>
      <c r="F18" s="46" t="s">
        <v>394</v>
      </c>
      <c r="G18" s="69">
        <v>50877989.68</v>
      </c>
      <c r="H18" s="48"/>
      <c r="I18" s="48"/>
      <c r="J18" s="48">
        <f>-IFERROR(VLOOKUP(F18,Labor!$A$7:$B$225,2,0),0)</f>
        <v>0</v>
      </c>
      <c r="K18" s="48"/>
      <c r="L18" s="48"/>
      <c r="M18" s="48"/>
      <c r="N18" s="48"/>
      <c r="O18" s="48"/>
      <c r="P18" s="48"/>
      <c r="Q18" s="48"/>
      <c r="R18" s="48"/>
      <c r="S18" s="48"/>
      <c r="T18" s="48"/>
      <c r="U18" s="47">
        <f t="shared" si="0"/>
        <v>0</v>
      </c>
      <c r="V18" s="71"/>
      <c r="W18" s="69">
        <f t="shared" si="1"/>
        <v>50877989.68</v>
      </c>
      <c r="X18" s="48">
        <f>IF(ISERROR(VLOOKUP(F18,Labor!$A$7:$C$225,3,0)),0,VLOOKUP(F18,Labor!$A$7:$C$225,3,0))</f>
        <v>0</v>
      </c>
      <c r="Y18" s="48"/>
      <c r="Z18" s="48"/>
      <c r="AA18" s="48"/>
      <c r="AB18" s="48"/>
      <c r="AC18" s="48"/>
      <c r="AD18" s="48"/>
      <c r="AE18" s="48"/>
      <c r="AF18" s="48"/>
      <c r="AG18" s="48"/>
      <c r="AH18" s="48">
        <v>0</v>
      </c>
      <c r="AI18" s="48"/>
      <c r="AJ18" s="70">
        <f t="shared" si="4"/>
        <v>50877989.68</v>
      </c>
    </row>
    <row r="19" spans="1:36">
      <c r="B19" s="12" t="s">
        <v>395</v>
      </c>
      <c r="C19" s="12" t="s">
        <v>9</v>
      </c>
      <c r="D19" s="12" t="str">
        <f t="shared" si="2"/>
        <v>SG</v>
      </c>
      <c r="E19" s="12" t="str">
        <f t="shared" si="3"/>
        <v>Steam OperationSG</v>
      </c>
      <c r="F19" s="12" t="s">
        <v>104</v>
      </c>
      <c r="G19" s="69">
        <v>34934763.939999998</v>
      </c>
      <c r="H19" s="48"/>
      <c r="I19" s="48"/>
      <c r="J19" s="48">
        <f>-IFERROR(VLOOKUP(F19,Labor!$A$7:$B$225,2,0),0)</f>
        <v>-16681131.907011839</v>
      </c>
      <c r="K19" s="48"/>
      <c r="L19" s="48"/>
      <c r="M19" s="48"/>
      <c r="N19" s="48"/>
      <c r="O19" s="48"/>
      <c r="P19" s="48"/>
      <c r="Q19" s="48"/>
      <c r="R19" s="48"/>
      <c r="S19" s="48"/>
      <c r="T19" s="48"/>
      <c r="U19" s="47">
        <f t="shared" si="0"/>
        <v>553845.54103151325</v>
      </c>
      <c r="V19" s="32">
        <v>3.0341662417134169E-2</v>
      </c>
      <c r="W19" s="69">
        <f t="shared" si="1"/>
        <v>18807477.574019674</v>
      </c>
      <c r="X19" s="48">
        <f>IF(ISERROR(VLOOKUP(F19,Labor!$A$7:$C$225,3,0)),0,VLOOKUP(F19,Labor!$A$7:$C$225,3,0))</f>
        <v>16937248.51616114</v>
      </c>
      <c r="Y19" s="48"/>
      <c r="Z19" s="48"/>
      <c r="AA19" s="48"/>
      <c r="AB19" s="48"/>
      <c r="AC19" s="48"/>
      <c r="AD19" s="48"/>
      <c r="AE19" s="48"/>
      <c r="AF19" s="48"/>
      <c r="AG19" s="48"/>
      <c r="AH19" s="48">
        <v>0</v>
      </c>
      <c r="AI19" s="48"/>
      <c r="AJ19" s="70">
        <f t="shared" si="4"/>
        <v>35744726.090180814</v>
      </c>
    </row>
    <row r="20" spans="1:36">
      <c r="B20" s="12" t="s">
        <v>396</v>
      </c>
      <c r="C20" s="12" t="s">
        <v>9</v>
      </c>
      <c r="D20" s="12" t="str">
        <f t="shared" si="2"/>
        <v>SSGCH</v>
      </c>
      <c r="E20" s="12" t="str">
        <f t="shared" si="3"/>
        <v>Steam OperationSSGCH</v>
      </c>
      <c r="F20" s="12" t="s">
        <v>396</v>
      </c>
      <c r="G20" s="69">
        <v>7791538.1399999997</v>
      </c>
      <c r="H20" s="48"/>
      <c r="I20" s="48"/>
      <c r="J20" s="48">
        <f>-IFERROR(VLOOKUP(F20,Labor!$A$7:$B$225,2,0),0)</f>
        <v>0</v>
      </c>
      <c r="K20" s="48"/>
      <c r="L20" s="48"/>
      <c r="M20" s="48"/>
      <c r="N20" s="48"/>
      <c r="O20" s="48"/>
      <c r="P20" s="48"/>
      <c r="Q20" s="48"/>
      <c r="R20" s="48"/>
      <c r="S20" s="48"/>
      <c r="T20" s="48"/>
      <c r="U20" s="47">
        <f t="shared" si="0"/>
        <v>236408.21995410547</v>
      </c>
      <c r="V20" s="32">
        <v>3.0341662417134169E-2</v>
      </c>
      <c r="W20" s="69">
        <f t="shared" si="1"/>
        <v>8027946.3599541048</v>
      </c>
      <c r="X20" s="48">
        <f>IF(ISERROR(VLOOKUP(F20,Labor!$A$7:$C$225,3,0)),0,VLOOKUP(F20,Labor!$A$7:$C$225,3,0))</f>
        <v>0</v>
      </c>
      <c r="Y20" s="48"/>
      <c r="Z20" s="48"/>
      <c r="AA20" s="48"/>
      <c r="AB20" s="48"/>
      <c r="AC20" s="48"/>
      <c r="AD20" s="48"/>
      <c r="AE20" s="48"/>
      <c r="AF20" s="48"/>
      <c r="AG20" s="48"/>
      <c r="AH20" s="48">
        <v>0</v>
      </c>
      <c r="AI20" s="48"/>
      <c r="AJ20" s="70">
        <f t="shared" si="4"/>
        <v>8027946.3599541048</v>
      </c>
    </row>
    <row r="21" spans="1:36">
      <c r="B21" s="12" t="s">
        <v>106</v>
      </c>
      <c r="C21" s="12" t="s">
        <v>9</v>
      </c>
      <c r="D21" s="12" t="str">
        <f t="shared" si="2"/>
        <v>SE</v>
      </c>
      <c r="E21" s="12" t="str">
        <f t="shared" si="3"/>
        <v>Steam OperationSE</v>
      </c>
      <c r="F21" s="12" t="s">
        <v>106</v>
      </c>
      <c r="G21" s="69">
        <v>0</v>
      </c>
      <c r="H21" s="48"/>
      <c r="I21" s="48"/>
      <c r="J21" s="48">
        <f>-IFERROR(VLOOKUP(F21,Labor!$A$7:$B$225,2,0),0)</f>
        <v>0</v>
      </c>
      <c r="K21" s="48"/>
      <c r="L21" s="48"/>
      <c r="M21" s="48"/>
      <c r="N21" s="48"/>
      <c r="O21" s="48"/>
      <c r="P21" s="48"/>
      <c r="Q21" s="48"/>
      <c r="R21" s="48"/>
      <c r="S21" s="48"/>
      <c r="T21" s="48"/>
      <c r="U21" s="47">
        <f t="shared" si="0"/>
        <v>0</v>
      </c>
      <c r="V21" s="32">
        <v>3.0341662417134169E-2</v>
      </c>
      <c r="W21" s="69">
        <f t="shared" si="1"/>
        <v>0</v>
      </c>
      <c r="X21" s="48">
        <f>IF(ISERROR(VLOOKUP(F21,Labor!$A$7:$C$225,3,0)),0,VLOOKUP(F21,Labor!$A$7:$C$225,3,0))</f>
        <v>0</v>
      </c>
      <c r="Y21" s="48"/>
      <c r="Z21" s="48"/>
      <c r="AA21" s="48"/>
      <c r="AB21" s="48"/>
      <c r="AC21" s="48"/>
      <c r="AD21" s="48"/>
      <c r="AE21" s="48"/>
      <c r="AF21" s="48"/>
      <c r="AG21" s="48"/>
      <c r="AH21" s="48">
        <v>0</v>
      </c>
      <c r="AI21" s="48"/>
      <c r="AJ21" s="70">
        <f t="shared" si="4"/>
        <v>0</v>
      </c>
    </row>
    <row r="22" spans="1:36">
      <c r="A22" s="12" t="s">
        <v>397</v>
      </c>
      <c r="B22" s="46" t="s">
        <v>398</v>
      </c>
      <c r="C22" s="12" t="s">
        <v>9</v>
      </c>
      <c r="D22" s="12" t="str">
        <f t="shared" si="2"/>
        <v>NPCSE</v>
      </c>
      <c r="E22" s="12" t="str">
        <f t="shared" si="3"/>
        <v>Steam OperationNPCSE</v>
      </c>
      <c r="F22" s="46" t="s">
        <v>398</v>
      </c>
      <c r="G22" s="69">
        <v>3995104.89</v>
      </c>
      <c r="H22" s="48"/>
      <c r="I22" s="48"/>
      <c r="J22" s="48">
        <f>-IFERROR(VLOOKUP(F22,Labor!$A$7:$B$225,2,0),0)</f>
        <v>0</v>
      </c>
      <c r="K22" s="48"/>
      <c r="L22" s="48"/>
      <c r="M22" s="48"/>
      <c r="N22" s="48"/>
      <c r="O22" s="48"/>
      <c r="P22" s="48"/>
      <c r="Q22" s="48"/>
      <c r="R22" s="48"/>
      <c r="S22" s="48"/>
      <c r="T22" s="48"/>
      <c r="U22" s="47">
        <f t="shared" si="0"/>
        <v>0</v>
      </c>
      <c r="V22" s="71"/>
      <c r="W22" s="69">
        <f t="shared" si="1"/>
        <v>3995104.89</v>
      </c>
      <c r="X22" s="48">
        <f>IF(ISERROR(VLOOKUP(F22,Labor!$A$7:$C$225,3,0)),0,VLOOKUP(F22,Labor!$A$7:$C$225,3,0))</f>
        <v>0</v>
      </c>
      <c r="Y22" s="48"/>
      <c r="Z22" s="48"/>
      <c r="AA22" s="48"/>
      <c r="AB22" s="48"/>
      <c r="AC22" s="48">
        <v>-237870.60000000009</v>
      </c>
      <c r="AD22" s="48"/>
      <c r="AE22" s="48"/>
      <c r="AF22" s="48"/>
      <c r="AG22" s="48"/>
      <c r="AH22" s="48">
        <v>0</v>
      </c>
      <c r="AI22" s="48"/>
      <c r="AJ22" s="70">
        <f t="shared" si="4"/>
        <v>3757234.29</v>
      </c>
    </row>
    <row r="23" spans="1:36">
      <c r="B23" s="12" t="s">
        <v>399</v>
      </c>
      <c r="C23" s="12" t="s">
        <v>9</v>
      </c>
      <c r="D23" s="12" t="str">
        <f t="shared" si="2"/>
        <v>SG</v>
      </c>
      <c r="E23" s="12" t="str">
        <f t="shared" si="3"/>
        <v>Steam OperationSG</v>
      </c>
      <c r="F23" s="12" t="s">
        <v>108</v>
      </c>
      <c r="G23" s="69">
        <v>3091819.54</v>
      </c>
      <c r="H23" s="48"/>
      <c r="I23" s="48"/>
      <c r="J23" s="48">
        <f>-IFERROR(VLOOKUP(F23,Labor!$A$7:$B$225,2,0),0)</f>
        <v>-1564074.194429175</v>
      </c>
      <c r="K23" s="48"/>
      <c r="L23" s="48"/>
      <c r="M23" s="48"/>
      <c r="N23" s="48"/>
      <c r="O23" s="48"/>
      <c r="P23" s="48"/>
      <c r="Q23" s="48"/>
      <c r="R23" s="48"/>
      <c r="S23" s="48"/>
      <c r="T23" s="48"/>
      <c r="U23" s="47">
        <f t="shared" si="0"/>
        <v>46354.333534657955</v>
      </c>
      <c r="V23" s="32">
        <v>3.0341662417134169E-2</v>
      </c>
      <c r="W23" s="69">
        <f t="shared" si="1"/>
        <v>1574099.679105483</v>
      </c>
      <c r="X23" s="48">
        <f>IF(ISERROR(VLOOKUP(F23,Labor!$A$7:$C$225,3,0)),0,VLOOKUP(F23,Labor!$A$7:$C$225,3,0))</f>
        <v>1588088.4748370135</v>
      </c>
      <c r="Y23" s="48"/>
      <c r="Z23" s="48"/>
      <c r="AA23" s="48"/>
      <c r="AB23" s="48"/>
      <c r="AC23" s="48"/>
      <c r="AD23" s="48"/>
      <c r="AE23" s="48"/>
      <c r="AF23" s="48"/>
      <c r="AG23" s="48"/>
      <c r="AH23" s="48">
        <v>0</v>
      </c>
      <c r="AI23" s="48"/>
      <c r="AJ23" s="70">
        <f t="shared" si="4"/>
        <v>3162188.1539424965</v>
      </c>
    </row>
    <row r="24" spans="1:36">
      <c r="B24" s="12" t="s">
        <v>400</v>
      </c>
      <c r="C24" s="12" t="s">
        <v>9</v>
      </c>
      <c r="D24" s="12" t="str">
        <f t="shared" si="2"/>
        <v>SSGCH</v>
      </c>
      <c r="E24" s="12" t="str">
        <f t="shared" si="3"/>
        <v>Steam OperationSSGCH</v>
      </c>
      <c r="F24" s="12" t="s">
        <v>400</v>
      </c>
      <c r="G24" s="69">
        <v>866672.78</v>
      </c>
      <c r="H24" s="48"/>
      <c r="I24" s="48"/>
      <c r="J24" s="48">
        <f>-IFERROR(VLOOKUP(F24,Labor!$A$7:$B$225,2,0),0)</f>
        <v>0</v>
      </c>
      <c r="K24" s="48"/>
      <c r="L24" s="48"/>
      <c r="M24" s="48"/>
      <c r="N24" s="48"/>
      <c r="O24" s="48"/>
      <c r="P24" s="48"/>
      <c r="Q24" s="48"/>
      <c r="R24" s="48"/>
      <c r="S24" s="48"/>
      <c r="T24" s="48"/>
      <c r="U24" s="47">
        <f t="shared" si="0"/>
        <v>26296.292916879192</v>
      </c>
      <c r="V24" s="32">
        <v>3.0341662417134169E-2</v>
      </c>
      <c r="W24" s="69">
        <f t="shared" si="1"/>
        <v>892969.0729168792</v>
      </c>
      <c r="X24" s="48">
        <f>IF(ISERROR(VLOOKUP(F24,Labor!$A$7:$C$225,3,0)),0,VLOOKUP(F24,Labor!$A$7:$C$225,3,0))</f>
        <v>0</v>
      </c>
      <c r="Y24" s="48"/>
      <c r="Z24" s="48"/>
      <c r="AA24" s="48"/>
      <c r="AB24" s="48"/>
      <c r="AC24" s="48"/>
      <c r="AD24" s="48"/>
      <c r="AE24" s="48"/>
      <c r="AF24" s="48"/>
      <c r="AG24" s="48"/>
      <c r="AH24" s="48">
        <v>0</v>
      </c>
      <c r="AI24" s="48"/>
      <c r="AJ24" s="70">
        <f t="shared" si="4"/>
        <v>892969.0729168792</v>
      </c>
    </row>
    <row r="25" spans="1:36">
      <c r="B25" s="12" t="s">
        <v>401</v>
      </c>
      <c r="C25" s="12" t="s">
        <v>9</v>
      </c>
      <c r="D25" s="12" t="str">
        <f t="shared" si="2"/>
        <v>SG</v>
      </c>
      <c r="E25" s="12" t="str">
        <f t="shared" si="3"/>
        <v>Steam OperationSG</v>
      </c>
      <c r="F25" s="12" t="s">
        <v>110</v>
      </c>
      <c r="G25" s="69">
        <v>52211101.590000004</v>
      </c>
      <c r="H25" s="48"/>
      <c r="I25" s="48"/>
      <c r="J25" s="48">
        <f>-IFERROR(VLOOKUP(F25,Labor!$A$7:$B$225,2,0),0)</f>
        <v>-43610687.827908158</v>
      </c>
      <c r="K25" s="48"/>
      <c r="L25" s="48">
        <v>-11666.67</v>
      </c>
      <c r="M25" s="48"/>
      <c r="N25" s="48"/>
      <c r="O25" s="48"/>
      <c r="P25" s="48"/>
      <c r="Q25" s="48"/>
      <c r="R25" s="48"/>
      <c r="S25" s="48"/>
      <c r="T25" s="48"/>
      <c r="U25" s="47">
        <f t="shared" si="0"/>
        <v>260596.86485439353</v>
      </c>
      <c r="V25" s="32">
        <v>3.0341662417134169E-2</v>
      </c>
      <c r="W25" s="69">
        <f t="shared" si="1"/>
        <v>8849343.9569462389</v>
      </c>
      <c r="X25" s="48">
        <f>IF(ISERROR(VLOOKUP(F25,Labor!$A$7:$C$225,3,0)),0,VLOOKUP(F25,Labor!$A$7:$C$225,3,0))</f>
        <v>44280271.975519724</v>
      </c>
      <c r="Y25" s="48"/>
      <c r="Z25" s="48"/>
      <c r="AA25" s="48"/>
      <c r="AB25" s="48"/>
      <c r="AC25" s="48"/>
      <c r="AD25" s="48"/>
      <c r="AE25" s="48"/>
      <c r="AF25" s="48"/>
      <c r="AG25" s="48"/>
      <c r="AH25" s="48">
        <v>0</v>
      </c>
      <c r="AI25" s="48"/>
      <c r="AJ25" s="70">
        <f>SUM(W25:AI25)</f>
        <v>53129615.932465963</v>
      </c>
    </row>
    <row r="26" spans="1:36">
      <c r="B26" s="12" t="s">
        <v>402</v>
      </c>
      <c r="C26" s="12" t="s">
        <v>9</v>
      </c>
      <c r="D26" s="12" t="str">
        <f t="shared" si="2"/>
        <v>SSGCH</v>
      </c>
      <c r="E26" s="12" t="str">
        <f t="shared" si="3"/>
        <v>Steam OperationSSGCH</v>
      </c>
      <c r="F26" s="12" t="s">
        <v>402</v>
      </c>
      <c r="G26" s="69">
        <v>1869299.47</v>
      </c>
      <c r="H26" s="48"/>
      <c r="I26" s="48"/>
      <c r="J26" s="48">
        <f>-IFERROR(VLOOKUP(F26,Labor!$A$7:$B$225,2,0),0)</f>
        <v>0</v>
      </c>
      <c r="K26" s="48"/>
      <c r="L26" s="48"/>
      <c r="M26" s="48"/>
      <c r="N26" s="48"/>
      <c r="O26" s="48"/>
      <c r="P26" s="48"/>
      <c r="Q26" s="48"/>
      <c r="R26" s="48"/>
      <c r="S26" s="48"/>
      <c r="T26" s="48"/>
      <c r="U26" s="47">
        <f t="shared" si="0"/>
        <v>56717.65347526782</v>
      </c>
      <c r="V26" s="32">
        <v>3.0341662417134169E-2</v>
      </c>
      <c r="W26" s="69">
        <f t="shared" si="1"/>
        <v>1926017.1234752678</v>
      </c>
      <c r="X26" s="48">
        <f>IF(ISERROR(VLOOKUP(F26,Labor!$A$7:$C$225,3,0)),0,VLOOKUP(F26,Labor!$A$7:$C$225,3,0))</f>
        <v>0</v>
      </c>
      <c r="Y26" s="48"/>
      <c r="Z26" s="48"/>
      <c r="AA26" s="48"/>
      <c r="AB26" s="48"/>
      <c r="AC26" s="48"/>
      <c r="AD26" s="48"/>
      <c r="AE26" s="48"/>
      <c r="AF26" s="48"/>
      <c r="AG26" s="48"/>
      <c r="AH26" s="48">
        <v>0</v>
      </c>
      <c r="AI26" s="48"/>
      <c r="AJ26" s="70">
        <f t="shared" si="4"/>
        <v>1926017.1234752678</v>
      </c>
    </row>
    <row r="27" spans="1:36">
      <c r="B27" s="12" t="s">
        <v>403</v>
      </c>
      <c r="C27" s="12" t="s">
        <v>9</v>
      </c>
      <c r="D27" s="12" t="str">
        <f t="shared" si="2"/>
        <v>SG</v>
      </c>
      <c r="E27" s="12" t="str">
        <f t="shared" si="3"/>
        <v>Steam OperationSG</v>
      </c>
      <c r="F27" s="12" t="s">
        <v>112</v>
      </c>
      <c r="G27" s="69">
        <v>426655.17</v>
      </c>
      <c r="H27" s="48"/>
      <c r="I27" s="48"/>
      <c r="J27" s="48">
        <f>-IFERROR(VLOOKUP(F27,Labor!$A$7:$B$225,2,0),0)</f>
        <v>0</v>
      </c>
      <c r="K27" s="48"/>
      <c r="L27" s="48"/>
      <c r="M27" s="48"/>
      <c r="N27" s="48"/>
      <c r="O27" s="48"/>
      <c r="P27" s="48"/>
      <c r="Q27" s="48"/>
      <c r="R27" s="48"/>
      <c r="S27" s="48"/>
      <c r="T27" s="48"/>
      <c r="U27" s="47">
        <f t="shared" si="0"/>
        <v>12945.42713666499</v>
      </c>
      <c r="V27" s="32">
        <v>3.0341662417134169E-2</v>
      </c>
      <c r="W27" s="69">
        <f t="shared" si="1"/>
        <v>439600.59713666496</v>
      </c>
      <c r="X27" s="48">
        <f>IF(ISERROR(VLOOKUP(F27,Labor!$A$7:$C$225,3,0)),0,VLOOKUP(F27,Labor!$A$7:$C$225,3,0))</f>
        <v>0</v>
      </c>
      <c r="Y27" s="48"/>
      <c r="Z27" s="48"/>
      <c r="AA27" s="48"/>
      <c r="AB27" s="48"/>
      <c r="AC27" s="48"/>
      <c r="AD27" s="48"/>
      <c r="AE27" s="48"/>
      <c r="AF27" s="48"/>
      <c r="AG27" s="48"/>
      <c r="AH27" s="48">
        <v>0</v>
      </c>
      <c r="AI27" s="48"/>
      <c r="AJ27" s="70">
        <f t="shared" si="4"/>
        <v>439600.59713666496</v>
      </c>
    </row>
    <row r="28" spans="1:36">
      <c r="B28" s="12" t="s">
        <v>404</v>
      </c>
      <c r="C28" s="12" t="s">
        <v>9</v>
      </c>
      <c r="D28" s="12" t="str">
        <f t="shared" si="2"/>
        <v>SSGCH</v>
      </c>
      <c r="E28" s="12" t="str">
        <f t="shared" si="3"/>
        <v>Steam OperationSSGCH</v>
      </c>
      <c r="F28" s="12" t="s">
        <v>404</v>
      </c>
      <c r="G28" s="69">
        <v>0</v>
      </c>
      <c r="H28" s="48"/>
      <c r="I28" s="48"/>
      <c r="J28" s="48">
        <f>-IFERROR(VLOOKUP(F28,Labor!$A$7:$B$225,2,0),0)</f>
        <v>0</v>
      </c>
      <c r="K28" s="48"/>
      <c r="L28" s="48"/>
      <c r="M28" s="48"/>
      <c r="N28" s="48"/>
      <c r="O28" s="48"/>
      <c r="P28" s="48"/>
      <c r="Q28" s="48"/>
      <c r="R28" s="48"/>
      <c r="S28" s="48"/>
      <c r="T28" s="48"/>
      <c r="U28" s="47">
        <f t="shared" si="0"/>
        <v>0</v>
      </c>
      <c r="V28" s="32">
        <v>3.0341662417134169E-2</v>
      </c>
      <c r="W28" s="69">
        <f t="shared" si="1"/>
        <v>0</v>
      </c>
      <c r="X28" s="48">
        <f>IF(ISERROR(VLOOKUP(F28,Labor!$A$7:$C$225,3,0)),0,VLOOKUP(F28,Labor!$A$7:$C$225,3,0))</f>
        <v>0</v>
      </c>
      <c r="Y28" s="48"/>
      <c r="Z28" s="48"/>
      <c r="AA28" s="48"/>
      <c r="AB28" s="48"/>
      <c r="AC28" s="48"/>
      <c r="AD28" s="48"/>
      <c r="AE28" s="48"/>
      <c r="AF28" s="48"/>
      <c r="AG28" s="48"/>
      <c r="AH28" s="48">
        <v>0</v>
      </c>
      <c r="AI28" s="48"/>
      <c r="AJ28" s="70">
        <f t="shared" si="4"/>
        <v>0</v>
      </c>
    </row>
    <row r="29" spans="1:36">
      <c r="B29" s="12" t="s">
        <v>405</v>
      </c>
      <c r="C29" s="12" t="s">
        <v>19</v>
      </c>
      <c r="D29" s="12" t="str">
        <f t="shared" si="2"/>
        <v>SG</v>
      </c>
      <c r="E29" s="12" t="str">
        <f t="shared" si="3"/>
        <v>Steam MaintenanceSG</v>
      </c>
      <c r="F29" s="12" t="s">
        <v>114</v>
      </c>
      <c r="G29" s="69">
        <v>4288881.5599999996</v>
      </c>
      <c r="H29" s="48"/>
      <c r="I29" s="48"/>
      <c r="J29" s="48">
        <f>-IFERROR(VLOOKUP(F29,Labor!$A$7:$B$225,2,0),0)</f>
        <v>-2351906.8592348313</v>
      </c>
      <c r="K29" s="48"/>
      <c r="L29" s="48"/>
      <c r="M29" s="48"/>
      <c r="N29" s="48"/>
      <c r="O29" s="48">
        <v>13462347.948544962</v>
      </c>
      <c r="P29" s="48"/>
      <c r="Q29" s="48"/>
      <c r="R29" s="48"/>
      <c r="S29" s="48"/>
      <c r="T29" s="48"/>
      <c r="U29" s="47">
        <f t="shared" si="0"/>
        <v>460794.77861999528</v>
      </c>
      <c r="V29" s="32">
        <v>2.9923055001424902E-2</v>
      </c>
      <c r="W29" s="69">
        <f t="shared" si="1"/>
        <v>15860117.427930126</v>
      </c>
      <c r="X29" s="48">
        <f>IF(ISERROR(VLOOKUP(F29,Labor!$A$7:$C$225,3,0)),0,VLOOKUP(F29,Labor!$A$7:$C$225,3,0))</f>
        <v>2388017.2630839255</v>
      </c>
      <c r="Y29" s="48"/>
      <c r="Z29" s="48"/>
      <c r="AA29" s="48"/>
      <c r="AB29" s="48"/>
      <c r="AC29" s="48"/>
      <c r="AD29" s="48"/>
      <c r="AE29" s="48"/>
      <c r="AF29" s="48"/>
      <c r="AG29" s="48"/>
      <c r="AH29" s="48">
        <v>0</v>
      </c>
      <c r="AI29" s="48"/>
      <c r="AJ29" s="70">
        <f t="shared" si="4"/>
        <v>18248134.691014051</v>
      </c>
    </row>
    <row r="30" spans="1:36">
      <c r="B30" s="12" t="s">
        <v>406</v>
      </c>
      <c r="C30" s="12" t="s">
        <v>19</v>
      </c>
      <c r="D30" s="12" t="str">
        <f t="shared" si="2"/>
        <v>SSGCH</v>
      </c>
      <c r="E30" s="12" t="str">
        <f>+C30&amp;D30</f>
        <v>Steam MaintenanceSSGCH</v>
      </c>
      <c r="F30" s="12" t="s">
        <v>406</v>
      </c>
      <c r="G30" s="69">
        <v>2684420.33</v>
      </c>
      <c r="H30" s="48"/>
      <c r="I30" s="48"/>
      <c r="J30" s="48">
        <f>-IFERROR(VLOOKUP(F30,Labor!$A$7:$B$225,2,0),0)</f>
        <v>0</v>
      </c>
      <c r="K30" s="48"/>
      <c r="L30" s="48"/>
      <c r="M30" s="48"/>
      <c r="N30" s="48"/>
      <c r="O30" s="48">
        <v>-3493878.6604361371</v>
      </c>
      <c r="P30" s="48"/>
      <c r="Q30" s="48"/>
      <c r="R30" s="48"/>
      <c r="S30" s="48"/>
      <c r="T30" s="48"/>
      <c r="U30" s="47">
        <f t="shared" si="0"/>
        <v>-24221.466143002101</v>
      </c>
      <c r="V30" s="32">
        <v>2.9923055001424902E-2</v>
      </c>
      <c r="W30" s="69">
        <f t="shared" si="1"/>
        <v>-833679.79657913919</v>
      </c>
      <c r="X30" s="48">
        <f>IF(ISERROR(VLOOKUP(F30,Labor!$A$7:$C$225,3,0)),0,VLOOKUP(F30,Labor!$A$7:$C$225,3,0))</f>
        <v>0</v>
      </c>
      <c r="Y30" s="48"/>
      <c r="Z30" s="48"/>
      <c r="AA30" s="48"/>
      <c r="AB30" s="48"/>
      <c r="AC30" s="48"/>
      <c r="AD30" s="48"/>
      <c r="AE30" s="48"/>
      <c r="AF30" s="48"/>
      <c r="AG30" s="48"/>
      <c r="AH30" s="48">
        <v>0</v>
      </c>
      <c r="AI30" s="48"/>
      <c r="AJ30" s="70">
        <f t="shared" si="4"/>
        <v>-833679.79657913919</v>
      </c>
    </row>
    <row r="31" spans="1:36">
      <c r="B31" s="12" t="s">
        <v>407</v>
      </c>
      <c r="C31" s="12" t="s">
        <v>19</v>
      </c>
      <c r="D31" s="12" t="str">
        <f t="shared" si="2"/>
        <v>SG</v>
      </c>
      <c r="E31" s="12" t="str">
        <f t="shared" si="3"/>
        <v>Steam MaintenanceSG</v>
      </c>
      <c r="F31" s="12" t="s">
        <v>116</v>
      </c>
      <c r="G31" s="69">
        <v>26816624.91</v>
      </c>
      <c r="H31" s="48"/>
      <c r="I31" s="48"/>
      <c r="J31" s="48">
        <f>-IFERROR(VLOOKUP(F31,Labor!$A$7:$B$225,2,0),0)</f>
        <v>-7505870.4074307503</v>
      </c>
      <c r="K31" s="48"/>
      <c r="L31" s="48"/>
      <c r="M31" s="48"/>
      <c r="N31" s="48"/>
      <c r="O31" s="48"/>
      <c r="P31" s="48"/>
      <c r="Q31" s="48"/>
      <c r="R31" s="48"/>
      <c r="S31" s="48"/>
      <c r="T31" s="48"/>
      <c r="U31" s="47">
        <f t="shared" si="0"/>
        <v>577836.76909939328</v>
      </c>
      <c r="V31" s="32">
        <v>2.9923055001424902E-2</v>
      </c>
      <c r="W31" s="69">
        <f t="shared" si="1"/>
        <v>19888591.271668643</v>
      </c>
      <c r="X31" s="48">
        <f>IF(ISERROR(VLOOKUP(F31,Labor!$A$7:$C$225,3,0)),0,VLOOKUP(F31,Labor!$A$7:$C$225,3,0))</f>
        <v>7621113.0713088047</v>
      </c>
      <c r="Y31" s="48"/>
      <c r="Z31" s="48"/>
      <c r="AA31" s="48"/>
      <c r="AB31" s="48"/>
      <c r="AC31" s="48"/>
      <c r="AD31" s="48"/>
      <c r="AE31" s="48"/>
      <c r="AF31" s="48"/>
      <c r="AG31" s="48"/>
      <c r="AH31" s="48">
        <v>0</v>
      </c>
      <c r="AI31" s="48"/>
      <c r="AJ31" s="70">
        <f t="shared" si="4"/>
        <v>27509704.342977449</v>
      </c>
    </row>
    <row r="32" spans="1:36">
      <c r="B32" s="12" t="s">
        <v>408</v>
      </c>
      <c r="C32" s="12" t="s">
        <v>19</v>
      </c>
      <c r="D32" s="12" t="str">
        <f t="shared" si="2"/>
        <v>SSGCH</v>
      </c>
      <c r="E32" s="12" t="str">
        <f t="shared" si="3"/>
        <v>Steam MaintenanceSSGCH</v>
      </c>
      <c r="F32" s="12" t="s">
        <v>408</v>
      </c>
      <c r="G32" s="69">
        <v>668927.06000000006</v>
      </c>
      <c r="H32" s="48"/>
      <c r="I32" s="48"/>
      <c r="J32" s="48">
        <f>-IFERROR(VLOOKUP(F32,Labor!$A$7:$B$225,2,0),0)</f>
        <v>0</v>
      </c>
      <c r="K32" s="48"/>
      <c r="L32" s="48"/>
      <c r="M32" s="48"/>
      <c r="N32" s="48"/>
      <c r="O32" s="48"/>
      <c r="P32" s="48"/>
      <c r="Q32" s="48"/>
      <c r="R32" s="48"/>
      <c r="S32" s="48"/>
      <c r="T32" s="48"/>
      <c r="U32" s="47">
        <f t="shared" si="0"/>
        <v>20016.341208321457</v>
      </c>
      <c r="V32" s="32">
        <v>2.9923055001424902E-2</v>
      </c>
      <c r="W32" s="69">
        <f t="shared" si="1"/>
        <v>688943.40120832156</v>
      </c>
      <c r="X32" s="48">
        <f>IF(ISERROR(VLOOKUP(F32,Labor!$A$7:$C$225,3,0)),0,VLOOKUP(F32,Labor!$A$7:$C$225,3,0))</f>
        <v>0</v>
      </c>
      <c r="Y32" s="48"/>
      <c r="Z32" s="48"/>
      <c r="AA32" s="48"/>
      <c r="AB32" s="48"/>
      <c r="AC32" s="48"/>
      <c r="AD32" s="48"/>
      <c r="AE32" s="48"/>
      <c r="AF32" s="48"/>
      <c r="AG32" s="48"/>
      <c r="AH32" s="48">
        <v>0</v>
      </c>
      <c r="AI32" s="48"/>
      <c r="AJ32" s="70">
        <f t="shared" si="4"/>
        <v>688943.40120832156</v>
      </c>
    </row>
    <row r="33" spans="2:36">
      <c r="B33" s="12" t="s">
        <v>409</v>
      </c>
      <c r="C33" s="12" t="s">
        <v>19</v>
      </c>
      <c r="D33" s="12" t="str">
        <f t="shared" si="2"/>
        <v>SG</v>
      </c>
      <c r="E33" s="12" t="str">
        <f t="shared" si="3"/>
        <v>Steam MaintenanceSG</v>
      </c>
      <c r="F33" s="12" t="s">
        <v>118</v>
      </c>
      <c r="G33" s="69">
        <v>94768838.170000002</v>
      </c>
      <c r="H33" s="48"/>
      <c r="I33" s="48"/>
      <c r="J33" s="48">
        <f>-IFERROR(VLOOKUP(F33,Labor!$A$7:$B$225,2,0),0)</f>
        <v>-26813968.148284979</v>
      </c>
      <c r="K33" s="48"/>
      <c r="L33" s="48"/>
      <c r="M33" s="48"/>
      <c r="N33" s="48"/>
      <c r="O33" s="48"/>
      <c r="P33" s="48"/>
      <c r="Q33" s="48"/>
      <c r="R33" s="48"/>
      <c r="S33" s="48"/>
      <c r="T33" s="48"/>
      <c r="U33" s="47">
        <f t="shared" si="0"/>
        <v>2033417.3132744587</v>
      </c>
      <c r="V33" s="32">
        <v>2.9923055001424902E-2</v>
      </c>
      <c r="W33" s="69">
        <f t="shared" si="1"/>
        <v>69988287.334989473</v>
      </c>
      <c r="X33" s="48">
        <f>IF(ISERROR(VLOOKUP(F33,Labor!$A$7:$C$225,3,0)),0,VLOOKUP(F33,Labor!$A$7:$C$225,3,0))</f>
        <v>27225660.990129206</v>
      </c>
      <c r="Y33" s="48"/>
      <c r="Z33" s="48"/>
      <c r="AA33" s="48"/>
      <c r="AB33" s="48">
        <v>10916280.493572036</v>
      </c>
      <c r="AC33" s="48"/>
      <c r="AD33" s="48"/>
      <c r="AE33" s="48"/>
      <c r="AF33" s="48"/>
      <c r="AG33" s="48"/>
      <c r="AH33" s="48">
        <v>-434972.22009834228</v>
      </c>
      <c r="AI33" s="48"/>
      <c r="AJ33" s="70">
        <f t="shared" si="4"/>
        <v>107695256.59859237</v>
      </c>
    </row>
    <row r="34" spans="2:36">
      <c r="B34" s="12" t="s">
        <v>410</v>
      </c>
      <c r="C34" s="12" t="s">
        <v>19</v>
      </c>
      <c r="D34" s="12" t="str">
        <f t="shared" si="2"/>
        <v>SSGCH</v>
      </c>
      <c r="E34" s="12" t="str">
        <f t="shared" si="3"/>
        <v>Steam MaintenanceSSGCH</v>
      </c>
      <c r="F34" s="12" t="s">
        <v>410</v>
      </c>
      <c r="G34" s="69">
        <v>7647764.2800000003</v>
      </c>
      <c r="H34" s="48"/>
      <c r="I34" s="48"/>
      <c r="J34" s="48">
        <f>-IFERROR(VLOOKUP(F34,Labor!$A$7:$B$225,2,0),0)</f>
        <v>0</v>
      </c>
      <c r="K34" s="48"/>
      <c r="L34" s="48"/>
      <c r="M34" s="48"/>
      <c r="N34" s="48"/>
      <c r="O34" s="48"/>
      <c r="P34" s="48"/>
      <c r="Q34" s="48"/>
      <c r="R34" s="48"/>
      <c r="S34" s="48"/>
      <c r="T34" s="48"/>
      <c r="U34" s="47">
        <f t="shared" si="0"/>
        <v>228844.47118837273</v>
      </c>
      <c r="V34" s="32">
        <v>2.9923055001424902E-2</v>
      </c>
      <c r="W34" s="69">
        <f t="shared" si="1"/>
        <v>7876608.7511883732</v>
      </c>
      <c r="X34" s="48">
        <f>IF(ISERROR(VLOOKUP(F34,Labor!$A$7:$C$225,3,0)),0,VLOOKUP(F34,Labor!$A$7:$C$225,3,0))</f>
        <v>0</v>
      </c>
      <c r="Y34" s="48"/>
      <c r="Z34" s="48"/>
      <c r="AA34" s="48"/>
      <c r="AB34" s="48">
        <v>3171436.3990280945</v>
      </c>
      <c r="AC34" s="48"/>
      <c r="AD34" s="48"/>
      <c r="AE34" s="48"/>
      <c r="AF34" s="48"/>
      <c r="AG34" s="48"/>
      <c r="AH34" s="48">
        <v>0</v>
      </c>
      <c r="AI34" s="48"/>
      <c r="AJ34" s="70">
        <f t="shared" si="4"/>
        <v>11048045.150216468</v>
      </c>
    </row>
    <row r="35" spans="2:36">
      <c r="B35" s="12" t="s">
        <v>411</v>
      </c>
      <c r="C35" s="12" t="s">
        <v>19</v>
      </c>
      <c r="D35" s="12" t="str">
        <f t="shared" si="2"/>
        <v>SG</v>
      </c>
      <c r="E35" s="12" t="str">
        <f t="shared" si="3"/>
        <v>Steam MaintenanceSG</v>
      </c>
      <c r="F35" s="12" t="s">
        <v>120</v>
      </c>
      <c r="G35" s="69">
        <v>28781887.66</v>
      </c>
      <c r="H35" s="48"/>
      <c r="I35" s="48"/>
      <c r="J35" s="48">
        <f>-IFERROR(VLOOKUP(F35,Labor!$A$7:$B$225,2,0),0)</f>
        <v>-9939885.1293837577</v>
      </c>
      <c r="K35" s="48"/>
      <c r="L35" s="48"/>
      <c r="M35" s="48"/>
      <c r="N35" s="48"/>
      <c r="O35" s="48"/>
      <c r="P35" s="48"/>
      <c r="Q35" s="48"/>
      <c r="R35" s="48"/>
      <c r="S35" s="48"/>
      <c r="T35" s="48"/>
      <c r="U35" s="47">
        <f t="shared" si="0"/>
        <v>563810.27806061704</v>
      </c>
      <c r="V35" s="32">
        <v>2.9923055001424902E-2</v>
      </c>
      <c r="W35" s="69">
        <f t="shared" si="1"/>
        <v>19405812.808676861</v>
      </c>
      <c r="X35" s="48">
        <f>IF(ISERROR(VLOOKUP(F35,Labor!$A$7:$C$225,3,0)),0,VLOOKUP(F35,Labor!$A$7:$C$225,3,0))</f>
        <v>10092498.854211461</v>
      </c>
      <c r="Y35" s="48"/>
      <c r="Z35" s="48"/>
      <c r="AA35" s="48"/>
      <c r="AB35" s="48"/>
      <c r="AC35" s="48"/>
      <c r="AD35" s="48"/>
      <c r="AE35" s="48"/>
      <c r="AF35" s="48"/>
      <c r="AG35" s="48"/>
      <c r="AH35" s="48">
        <v>0</v>
      </c>
      <c r="AI35" s="48"/>
      <c r="AJ35" s="70">
        <f t="shared" si="4"/>
        <v>29498311.662888322</v>
      </c>
    </row>
    <row r="36" spans="2:36">
      <c r="B36" s="12" t="s">
        <v>412</v>
      </c>
      <c r="C36" s="12" t="s">
        <v>19</v>
      </c>
      <c r="D36" s="12" t="str">
        <f t="shared" si="2"/>
        <v>SSGCH</v>
      </c>
      <c r="E36" s="12" t="str">
        <f t="shared" si="3"/>
        <v>Steam MaintenanceSSGCH</v>
      </c>
      <c r="F36" s="12" t="s">
        <v>412</v>
      </c>
      <c r="G36" s="69">
        <v>774187.57</v>
      </c>
      <c r="H36" s="48"/>
      <c r="I36" s="48"/>
      <c r="J36" s="48">
        <f>-IFERROR(VLOOKUP(F36,Labor!$A$7:$B$225,2,0),0)</f>
        <v>0</v>
      </c>
      <c r="K36" s="48"/>
      <c r="L36" s="48"/>
      <c r="M36" s="48"/>
      <c r="N36" s="48"/>
      <c r="O36" s="48"/>
      <c r="P36" s="48"/>
      <c r="Q36" s="48"/>
      <c r="R36" s="48"/>
      <c r="S36" s="48"/>
      <c r="T36" s="48"/>
      <c r="U36" s="47">
        <f t="shared" si="0"/>
        <v>23166.057238529491</v>
      </c>
      <c r="V36" s="32">
        <v>2.9923055001424902E-2</v>
      </c>
      <c r="W36" s="69">
        <f t="shared" si="1"/>
        <v>797353.62723852939</v>
      </c>
      <c r="X36" s="48">
        <f>IF(ISERROR(VLOOKUP(F36,Labor!$A$7:$C$225,3,0)),0,VLOOKUP(F36,Labor!$A$7:$C$225,3,0))</f>
        <v>0</v>
      </c>
      <c r="Y36" s="48"/>
      <c r="Z36" s="48"/>
      <c r="AA36" s="48"/>
      <c r="AB36" s="48"/>
      <c r="AC36" s="48"/>
      <c r="AD36" s="48"/>
      <c r="AE36" s="48"/>
      <c r="AF36" s="48"/>
      <c r="AG36" s="48"/>
      <c r="AH36" s="48">
        <v>0</v>
      </c>
      <c r="AI36" s="48"/>
      <c r="AJ36" s="70">
        <f t="shared" si="4"/>
        <v>797353.62723852939</v>
      </c>
    </row>
    <row r="37" spans="2:36">
      <c r="B37" s="12" t="s">
        <v>413</v>
      </c>
      <c r="C37" s="12" t="s">
        <v>19</v>
      </c>
      <c r="D37" s="12" t="str">
        <f t="shared" si="2"/>
        <v>SG</v>
      </c>
      <c r="E37" s="12" t="str">
        <f t="shared" si="3"/>
        <v>Steam MaintenanceSG</v>
      </c>
      <c r="F37" s="12" t="s">
        <v>122</v>
      </c>
      <c r="G37" s="69">
        <v>10256178.48</v>
      </c>
      <c r="H37" s="48"/>
      <c r="I37" s="48"/>
      <c r="J37" s="48">
        <f>-IFERROR(VLOOKUP(F37,Labor!$A$7:$B$225,2,0),0)</f>
        <v>-2347288.965893398</v>
      </c>
      <c r="K37" s="48"/>
      <c r="L37" s="48"/>
      <c r="M37" s="48"/>
      <c r="N37" s="48"/>
      <c r="O37" s="48"/>
      <c r="P37" s="48"/>
      <c r="Q37" s="48"/>
      <c r="R37" s="48"/>
      <c r="S37" s="48"/>
      <c r="T37" s="48"/>
      <c r="U37" s="47">
        <f t="shared" si="0"/>
        <v>236658.13593080454</v>
      </c>
      <c r="V37" s="32">
        <v>2.9923055001424902E-2</v>
      </c>
      <c r="W37" s="69">
        <f t="shared" si="1"/>
        <v>8145547.6500374069</v>
      </c>
      <c r="X37" s="48">
        <f>IF(ISERROR(VLOOKUP(F37,Labor!$A$7:$C$225,3,0)),0,VLOOKUP(F37,Labor!$A$7:$C$225,3,0))</f>
        <v>2383328.4681279846</v>
      </c>
      <c r="Y37" s="48"/>
      <c r="Z37" s="48"/>
      <c r="AA37" s="48"/>
      <c r="AB37" s="48"/>
      <c r="AC37" s="48"/>
      <c r="AD37" s="48"/>
      <c r="AE37" s="48"/>
      <c r="AF37" s="48"/>
      <c r="AG37" s="48"/>
      <c r="AH37" s="48">
        <v>0</v>
      </c>
      <c r="AI37" s="48"/>
      <c r="AJ37" s="70">
        <f t="shared" si="4"/>
        <v>10528876.118165392</v>
      </c>
    </row>
    <row r="38" spans="2:36">
      <c r="B38" s="12" t="s">
        <v>414</v>
      </c>
      <c r="C38" s="12" t="s">
        <v>19</v>
      </c>
      <c r="D38" s="12" t="str">
        <f t="shared" si="2"/>
        <v>SSGCH</v>
      </c>
      <c r="E38" s="12" t="str">
        <f t="shared" si="3"/>
        <v>Steam MaintenanceSSGCH</v>
      </c>
      <c r="F38" s="12" t="s">
        <v>414</v>
      </c>
      <c r="G38" s="73">
        <v>4130021.81</v>
      </c>
      <c r="H38" s="128"/>
      <c r="I38" s="128"/>
      <c r="J38" s="48">
        <f>-IFERROR(VLOOKUP(F38,Labor!$A$7:$B$225,2,0),0)</f>
        <v>0</v>
      </c>
      <c r="K38" s="128"/>
      <c r="L38" s="128"/>
      <c r="M38" s="128"/>
      <c r="N38" s="128"/>
      <c r="O38" s="128"/>
      <c r="P38" s="128"/>
      <c r="Q38" s="128"/>
      <c r="R38" s="128"/>
      <c r="S38" s="128"/>
      <c r="T38" s="128"/>
      <c r="U38" s="128">
        <f t="shared" si="0"/>
        <v>123582.86977771443</v>
      </c>
      <c r="V38" s="72">
        <v>2.9923055001424902E-2</v>
      </c>
      <c r="W38" s="73">
        <f t="shared" si="1"/>
        <v>4253604.6797777144</v>
      </c>
      <c r="X38" s="128">
        <f>IF(ISERROR(VLOOKUP(F38,Labor!$A$7:$C$225,3,0)),0,VLOOKUP(F38,Labor!$A$7:$C$225,3,0))</f>
        <v>0</v>
      </c>
      <c r="Y38" s="128"/>
      <c r="Z38" s="128"/>
      <c r="AA38" s="128"/>
      <c r="AB38" s="128"/>
      <c r="AC38" s="128"/>
      <c r="AD38" s="128"/>
      <c r="AE38" s="128"/>
      <c r="AF38" s="128"/>
      <c r="AG38" s="128"/>
      <c r="AH38" s="48">
        <v>0</v>
      </c>
      <c r="AI38" s="128"/>
      <c r="AJ38" s="70">
        <f t="shared" si="4"/>
        <v>4253604.6797777144</v>
      </c>
    </row>
    <row r="39" spans="2:36">
      <c r="B39" s="1" t="s">
        <v>415</v>
      </c>
      <c r="C39" s="1"/>
      <c r="D39" s="12" t="s">
        <v>1</v>
      </c>
      <c r="E39" s="12" t="s">
        <v>1</v>
      </c>
      <c r="F39" s="1" t="s">
        <v>415</v>
      </c>
      <c r="G39" s="69">
        <f>SUM(G11:G38)</f>
        <v>1088441448.0599995</v>
      </c>
      <c r="H39" s="48">
        <f>SUM(H11:H38)</f>
        <v>0</v>
      </c>
      <c r="I39" s="48">
        <f t="shared" ref="I39:U39" si="5">SUM(I11:I38)</f>
        <v>0</v>
      </c>
      <c r="J39" s="129">
        <f t="shared" si="5"/>
        <v>-127824566.41111037</v>
      </c>
      <c r="K39" s="48">
        <f t="shared" si="5"/>
        <v>0</v>
      </c>
      <c r="L39" s="48">
        <f t="shared" si="5"/>
        <v>-11666.67</v>
      </c>
      <c r="M39" s="48">
        <f t="shared" si="5"/>
        <v>0</v>
      </c>
      <c r="N39" s="48">
        <f t="shared" si="5"/>
        <v>0</v>
      </c>
      <c r="O39" s="48">
        <f t="shared" si="5"/>
        <v>9968469.2881088257</v>
      </c>
      <c r="P39" s="48">
        <f t="shared" si="5"/>
        <v>0</v>
      </c>
      <c r="Q39" s="48">
        <f t="shared" si="5"/>
        <v>0</v>
      </c>
      <c r="R39" s="48">
        <f t="shared" si="5"/>
        <v>0</v>
      </c>
      <c r="S39" s="48">
        <f t="shared" si="5"/>
        <v>0</v>
      </c>
      <c r="T39" s="48">
        <f t="shared" si="5"/>
        <v>0</v>
      </c>
      <c r="U39" s="48">
        <f t="shared" si="5"/>
        <v>6018544.8614716707</v>
      </c>
      <c r="V39" s="32"/>
      <c r="W39" s="69">
        <f t="shared" ref="W39:AI39" si="6">SUM(W11:W38)</f>
        <v>976592229.12847006</v>
      </c>
      <c r="X39" s="48">
        <f>SUM(X11:X38)</f>
        <v>129787142.73372982</v>
      </c>
      <c r="Y39" s="48">
        <f t="shared" ref="Y39:AA39" si="7">SUM(Y11:Y38)</f>
        <v>0</v>
      </c>
      <c r="Z39" s="48">
        <f t="shared" si="7"/>
        <v>0</v>
      </c>
      <c r="AA39" s="48">
        <f t="shared" si="7"/>
        <v>0</v>
      </c>
      <c r="AB39" s="48">
        <f t="shared" si="6"/>
        <v>14087716.89260013</v>
      </c>
      <c r="AC39" s="48">
        <f t="shared" si="6"/>
        <v>60882777.109087355</v>
      </c>
      <c r="AD39" s="48">
        <f t="shared" si="6"/>
        <v>0</v>
      </c>
      <c r="AE39" s="48">
        <f t="shared" si="6"/>
        <v>0</v>
      </c>
      <c r="AF39" s="48">
        <f t="shared" si="6"/>
        <v>0</v>
      </c>
      <c r="AG39" s="48">
        <f t="shared" si="6"/>
        <v>0</v>
      </c>
      <c r="AH39" s="129">
        <f t="shared" si="6"/>
        <v>-785793.83504853875</v>
      </c>
      <c r="AI39" s="48">
        <f t="shared" si="6"/>
        <v>0</v>
      </c>
      <c r="AJ39" s="74">
        <f>SUM(AJ11:AJ38)</f>
        <v>1180564072.0288386</v>
      </c>
    </row>
    <row r="40" spans="2:36">
      <c r="B40" s="1"/>
      <c r="C40" s="1"/>
      <c r="D40" s="12" t="s">
        <v>1</v>
      </c>
      <c r="E40" s="12" t="s">
        <v>1</v>
      </c>
      <c r="F40" s="1"/>
      <c r="G40" s="69"/>
      <c r="H40" s="48"/>
      <c r="I40" s="48"/>
      <c r="J40" s="48"/>
      <c r="K40" s="48"/>
      <c r="L40" s="48"/>
      <c r="M40" s="48"/>
      <c r="N40" s="48"/>
      <c r="O40" s="48"/>
      <c r="P40" s="48"/>
      <c r="Q40" s="48"/>
      <c r="R40" s="48"/>
      <c r="S40" s="48"/>
      <c r="T40" s="48"/>
      <c r="U40" s="47"/>
      <c r="V40" s="32"/>
      <c r="W40" s="69"/>
      <c r="X40" s="48"/>
      <c r="Y40" s="48"/>
      <c r="Z40" s="48"/>
      <c r="AA40" s="48"/>
      <c r="AB40" s="48"/>
      <c r="AC40" s="48"/>
      <c r="AD40" s="48"/>
      <c r="AE40" s="48"/>
      <c r="AF40" s="48"/>
      <c r="AG40" s="48"/>
      <c r="AH40" s="48"/>
      <c r="AI40" s="48"/>
      <c r="AJ40" s="70"/>
    </row>
    <row r="41" spans="2:36">
      <c r="B41" s="1" t="s">
        <v>416</v>
      </c>
      <c r="C41" s="1"/>
      <c r="D41" s="12" t="s">
        <v>1</v>
      </c>
      <c r="E41" s="12" t="s">
        <v>1</v>
      </c>
      <c r="F41" s="1" t="s">
        <v>416</v>
      </c>
      <c r="G41" s="69"/>
      <c r="H41" s="48"/>
      <c r="I41" s="48"/>
      <c r="J41" s="48"/>
      <c r="K41" s="48"/>
      <c r="L41" s="48"/>
      <c r="M41" s="48"/>
      <c r="N41" s="48"/>
      <c r="O41" s="48"/>
      <c r="P41" s="48"/>
      <c r="Q41" s="48"/>
      <c r="R41" s="48"/>
      <c r="S41" s="48"/>
      <c r="T41" s="48"/>
      <c r="U41" s="47"/>
      <c r="V41" s="32"/>
      <c r="W41" s="69"/>
      <c r="X41" s="48"/>
      <c r="Y41" s="48"/>
      <c r="Z41" s="48"/>
      <c r="AA41" s="48"/>
      <c r="AB41" s="48"/>
      <c r="AC41" s="48"/>
      <c r="AD41" s="48"/>
      <c r="AE41" s="48"/>
      <c r="AF41" s="48"/>
      <c r="AG41" s="48"/>
      <c r="AH41" s="48"/>
      <c r="AI41" s="48"/>
      <c r="AJ41" s="70"/>
    </row>
    <row r="42" spans="2:36">
      <c r="B42" s="12" t="s">
        <v>417</v>
      </c>
      <c r="C42" s="12" t="s">
        <v>21</v>
      </c>
      <c r="D42" s="12" t="str">
        <f t="shared" si="2"/>
        <v>SG-P</v>
      </c>
      <c r="E42" s="12" t="str">
        <f t="shared" si="3"/>
        <v>Hydro OperationsSG-P</v>
      </c>
      <c r="F42" s="12" t="s">
        <v>124</v>
      </c>
      <c r="G42" s="69">
        <v>6130954.8440710362</v>
      </c>
      <c r="H42" s="48"/>
      <c r="I42" s="48"/>
      <c r="J42" s="48">
        <f>-IFERROR(VLOOKUP(F42,Labor!$A$7:$B$225,2,0),0)</f>
        <v>-2811364.4041058933</v>
      </c>
      <c r="K42" s="48"/>
      <c r="L42" s="48"/>
      <c r="M42" s="48"/>
      <c r="N42" s="48"/>
      <c r="O42" s="48"/>
      <c r="P42" s="48"/>
      <c r="Q42" s="48"/>
      <c r="R42" s="48">
        <v>-3726.11</v>
      </c>
      <c r="S42" s="48"/>
      <c r="T42" s="48"/>
      <c r="U42" s="47">
        <f t="shared" ref="U42:U63" si="8">SUM(G42:T42)*V42</f>
        <v>53382.877837918983</v>
      </c>
      <c r="V42" s="32">
        <v>1.6099234626550645E-2</v>
      </c>
      <c r="W42" s="69">
        <f>SUM(G42:U42)</f>
        <v>3369247.2078030622</v>
      </c>
      <c r="X42" s="48">
        <f>IF(ISERROR(VLOOKUP(F42,Labor!$A$7:$C$225,3,0)),0,VLOOKUP(F42,Labor!$A$7:$C$225,3,0))</f>
        <v>2854529.1678807056</v>
      </c>
      <c r="Y42" s="48"/>
      <c r="Z42" s="48"/>
      <c r="AA42" s="48"/>
      <c r="AB42" s="48">
        <v>1815218.1628916948</v>
      </c>
      <c r="AC42" s="48"/>
      <c r="AD42" s="48"/>
      <c r="AE42" s="48"/>
      <c r="AF42" s="48"/>
      <c r="AG42" s="48"/>
      <c r="AH42" s="48">
        <v>-100403.80746795489</v>
      </c>
      <c r="AI42" s="48"/>
      <c r="AJ42" s="70">
        <f t="shared" ref="AJ42:AJ63" si="9">SUM(W42:AI42)</f>
        <v>7938590.7311075078</v>
      </c>
    </row>
    <row r="43" spans="2:36">
      <c r="B43" s="12" t="s">
        <v>418</v>
      </c>
      <c r="C43" s="12" t="s">
        <v>21</v>
      </c>
      <c r="D43" s="12" t="str">
        <f t="shared" si="2"/>
        <v>SG-U</v>
      </c>
      <c r="E43" s="12" t="str">
        <f t="shared" si="3"/>
        <v>Hydro OperationsSG-U</v>
      </c>
      <c r="F43" s="12" t="s">
        <v>127</v>
      </c>
      <c r="G43" s="69">
        <v>176329.33592896326</v>
      </c>
      <c r="H43" s="48"/>
      <c r="I43" s="48"/>
      <c r="J43" s="48">
        <f>-IFERROR(VLOOKUP(F43,Labor!$A$7:$B$225,2,0),0)</f>
        <v>-1544939.7964782496</v>
      </c>
      <c r="K43" s="48"/>
      <c r="L43" s="48"/>
      <c r="M43" s="48"/>
      <c r="N43" s="48"/>
      <c r="O43" s="48"/>
      <c r="P43" s="48"/>
      <c r="Q43" s="48"/>
      <c r="R43" s="48"/>
      <c r="S43" s="48"/>
      <c r="T43" s="48"/>
      <c r="U43" s="47">
        <f t="shared" si="8"/>
        <v>-22033.580916734496</v>
      </c>
      <c r="V43" s="32">
        <v>1.6099234626550645E-2</v>
      </c>
      <c r="W43" s="69">
        <f t="shared" ref="W43:W63" si="10">SUM(G43:U43)</f>
        <v>-1390644.0414660207</v>
      </c>
      <c r="X43" s="48">
        <f>IF(ISERROR(VLOOKUP(F43,Labor!$A$7:$C$225,3,0)),0,VLOOKUP(F43,Labor!$A$7:$C$225,3,0))</f>
        <v>1568660.2936375279</v>
      </c>
      <c r="Y43" s="48"/>
      <c r="Z43" s="48"/>
      <c r="AA43" s="48"/>
      <c r="AB43" s="48">
        <v>-210332.91048350703</v>
      </c>
      <c r="AC43" s="48"/>
      <c r="AD43" s="48"/>
      <c r="AE43" s="48"/>
      <c r="AF43" s="48"/>
      <c r="AG43" s="48"/>
      <c r="AH43" s="48">
        <v>-52052.264276639398</v>
      </c>
      <c r="AI43" s="48"/>
      <c r="AJ43" s="70">
        <f t="shared" si="9"/>
        <v>-84368.922588639325</v>
      </c>
    </row>
    <row r="44" spans="2:36" ht="13.5" customHeight="1">
      <c r="B44" s="12" t="s">
        <v>419</v>
      </c>
      <c r="C44" s="12" t="s">
        <v>21</v>
      </c>
      <c r="D44" s="12" t="str">
        <f t="shared" si="2"/>
        <v>SG-P</v>
      </c>
      <c r="E44" s="12" t="str">
        <f t="shared" si="3"/>
        <v>Hydro OperationsSG-P</v>
      </c>
      <c r="F44" s="12" t="s">
        <v>128</v>
      </c>
      <c r="G44" s="69">
        <v>145453.91</v>
      </c>
      <c r="H44" s="48"/>
      <c r="I44" s="48"/>
      <c r="J44" s="48">
        <f>-IFERROR(VLOOKUP(F44,Labor!$A$7:$B$225,2,0),0)</f>
        <v>-65079.253017269628</v>
      </c>
      <c r="K44" s="48"/>
      <c r="L44" s="48"/>
      <c r="M44" s="48"/>
      <c r="N44" s="48"/>
      <c r="O44" s="48"/>
      <c r="P44" s="48"/>
      <c r="Q44" s="48"/>
      <c r="R44" s="48"/>
      <c r="S44" s="48"/>
      <c r="T44" s="48"/>
      <c r="U44" s="47">
        <f t="shared" si="8"/>
        <v>1293.9704607935034</v>
      </c>
      <c r="V44" s="32">
        <v>1.6099234626550645E-2</v>
      </c>
      <c r="W44" s="69">
        <f t="shared" si="10"/>
        <v>81668.627443523874</v>
      </c>
      <c r="X44" s="48">
        <f>IF(ISERROR(VLOOKUP(F44,Labor!$A$7:$C$225,3,0)),0,VLOOKUP(F44,Labor!$A$7:$C$225,3,0))</f>
        <v>66078.45844899134</v>
      </c>
      <c r="Y44" s="48"/>
      <c r="Z44" s="48"/>
      <c r="AA44" s="48"/>
      <c r="AB44" s="48"/>
      <c r="AC44" s="48"/>
      <c r="AD44" s="48"/>
      <c r="AE44" s="48"/>
      <c r="AF44" s="48"/>
      <c r="AG44" s="48"/>
      <c r="AH44" s="48">
        <v>0</v>
      </c>
      <c r="AI44" s="48"/>
      <c r="AJ44" s="70">
        <f t="shared" si="9"/>
        <v>147747.0858925152</v>
      </c>
    </row>
    <row r="45" spans="2:36">
      <c r="B45" s="12" t="s">
        <v>420</v>
      </c>
      <c r="C45" s="12" t="s">
        <v>21</v>
      </c>
      <c r="D45" s="12" t="str">
        <f t="shared" si="2"/>
        <v>SG-U</v>
      </c>
      <c r="E45" s="12" t="str">
        <f t="shared" si="3"/>
        <v>Hydro OperationsSG-U</v>
      </c>
      <c r="F45" s="12" t="s">
        <v>130</v>
      </c>
      <c r="G45" s="69">
        <v>0</v>
      </c>
      <c r="H45" s="48"/>
      <c r="I45" s="48"/>
      <c r="J45" s="48">
        <f>-IFERROR(VLOOKUP(F45,Labor!$A$7:$B$225,2,0),0)</f>
        <v>0</v>
      </c>
      <c r="K45" s="48"/>
      <c r="L45" s="48"/>
      <c r="M45" s="48"/>
      <c r="N45" s="48"/>
      <c r="O45" s="48"/>
      <c r="P45" s="48"/>
      <c r="Q45" s="48"/>
      <c r="R45" s="48"/>
      <c r="S45" s="48"/>
      <c r="T45" s="48"/>
      <c r="U45" s="47">
        <f t="shared" si="8"/>
        <v>0</v>
      </c>
      <c r="V45" s="32">
        <v>1.6099234626550645E-2</v>
      </c>
      <c r="W45" s="69">
        <f t="shared" si="10"/>
        <v>0</v>
      </c>
      <c r="X45" s="48">
        <f>IF(ISERROR(VLOOKUP(F45,Labor!$A$7:$C$225,3,0)),0,VLOOKUP(F45,Labor!$A$7:$C$225,3,0))</f>
        <v>0</v>
      </c>
      <c r="Y45" s="48"/>
      <c r="Z45" s="48"/>
      <c r="AA45" s="48"/>
      <c r="AB45" s="48"/>
      <c r="AC45" s="48"/>
      <c r="AD45" s="48"/>
      <c r="AE45" s="48"/>
      <c r="AF45" s="48"/>
      <c r="AG45" s="48"/>
      <c r="AH45" s="48">
        <v>0</v>
      </c>
      <c r="AI45" s="48"/>
      <c r="AJ45" s="70">
        <f t="shared" si="9"/>
        <v>0</v>
      </c>
    </row>
    <row r="46" spans="2:36">
      <c r="B46" s="12" t="s">
        <v>421</v>
      </c>
      <c r="C46" s="12" t="s">
        <v>21</v>
      </c>
      <c r="D46" s="12" t="str">
        <f t="shared" si="2"/>
        <v>SG-P</v>
      </c>
      <c r="E46" s="12" t="str">
        <f t="shared" si="3"/>
        <v>Hydro OperationsSG-P</v>
      </c>
      <c r="F46" s="12" t="s">
        <v>131</v>
      </c>
      <c r="G46" s="69">
        <v>4237348.8845009273</v>
      </c>
      <c r="H46" s="48"/>
      <c r="I46" s="48"/>
      <c r="J46" s="48">
        <f>-IFERROR(VLOOKUP(F46,Labor!$A$7:$B$225,2,0),0)</f>
        <v>-497336.94544584386</v>
      </c>
      <c r="K46" s="48"/>
      <c r="L46" s="48"/>
      <c r="M46" s="48"/>
      <c r="N46" s="48"/>
      <c r="O46" s="48"/>
      <c r="P46" s="48"/>
      <c r="Q46" s="48"/>
      <c r="R46" s="48">
        <v>-6988.3499999999995</v>
      </c>
      <c r="S46" s="48"/>
      <c r="T46" s="48"/>
      <c r="U46" s="47">
        <f t="shared" si="8"/>
        <v>60098.822626645961</v>
      </c>
      <c r="V46" s="32">
        <v>1.6099234626550645E-2</v>
      </c>
      <c r="W46" s="69">
        <f t="shared" si="10"/>
        <v>3793122.4116817294</v>
      </c>
      <c r="X46" s="48">
        <f>IF(ISERROR(VLOOKUP(F46,Labor!$A$7:$C$225,3,0)),0,VLOOKUP(F46,Labor!$A$7:$C$225,3,0))</f>
        <v>504972.89322098967</v>
      </c>
      <c r="Y46" s="48"/>
      <c r="Z46" s="48"/>
      <c r="AA46" s="48"/>
      <c r="AB46" s="48"/>
      <c r="AC46" s="48"/>
      <c r="AD46" s="48"/>
      <c r="AE46" s="48"/>
      <c r="AF46" s="48"/>
      <c r="AG46" s="48">
        <v>974983.39717854769</v>
      </c>
      <c r="AH46" s="48">
        <v>0</v>
      </c>
      <c r="AI46" s="48"/>
      <c r="AJ46" s="70">
        <f t="shared" si="9"/>
        <v>5273078.7020812668</v>
      </c>
    </row>
    <row r="47" spans="2:36">
      <c r="B47" s="12" t="s">
        <v>422</v>
      </c>
      <c r="C47" s="12" t="s">
        <v>21</v>
      </c>
      <c r="D47" s="12" t="str">
        <f t="shared" si="2"/>
        <v>SG-U</v>
      </c>
      <c r="E47" s="12" t="str">
        <f t="shared" si="3"/>
        <v>Hydro OperationsSG-U</v>
      </c>
      <c r="F47" s="12" t="s">
        <v>133</v>
      </c>
      <c r="G47" s="69">
        <v>189104.96549907318</v>
      </c>
      <c r="H47" s="48"/>
      <c r="I47" s="48"/>
      <c r="J47" s="48">
        <f>-IFERROR(VLOOKUP(F47,Labor!$A$7:$B$225,2,0),0)</f>
        <v>-71675.143380060035</v>
      </c>
      <c r="K47" s="48"/>
      <c r="L47" s="48"/>
      <c r="M47" s="48"/>
      <c r="N47" s="48"/>
      <c r="O47" s="48"/>
      <c r="P47" s="48"/>
      <c r="Q47" s="48"/>
      <c r="R47" s="48"/>
      <c r="S47" s="48"/>
      <c r="T47" s="48"/>
      <c r="U47" s="47">
        <f t="shared" si="8"/>
        <v>1890.5302584480992</v>
      </c>
      <c r="V47" s="32">
        <v>1.6099234626550645E-2</v>
      </c>
      <c r="W47" s="69">
        <f t="shared" si="10"/>
        <v>119320.35237746124</v>
      </c>
      <c r="X47" s="48">
        <f>IF(ISERROR(VLOOKUP(F47,Labor!$A$7:$C$225,3,0)),0,VLOOKUP(F47,Labor!$A$7:$C$225,3,0))</f>
        <v>72775.619941550118</v>
      </c>
      <c r="Y47" s="48"/>
      <c r="Z47" s="48"/>
      <c r="AA47" s="48"/>
      <c r="AB47" s="48"/>
      <c r="AC47" s="48"/>
      <c r="AD47" s="48"/>
      <c r="AE47" s="48"/>
      <c r="AF47" s="48"/>
      <c r="AG47" s="48"/>
      <c r="AH47" s="48">
        <v>0</v>
      </c>
      <c r="AI47" s="48"/>
      <c r="AJ47" s="70">
        <f t="shared" si="9"/>
        <v>192095.97231901134</v>
      </c>
    </row>
    <row r="48" spans="2:36">
      <c r="B48" s="12" t="s">
        <v>423</v>
      </c>
      <c r="C48" s="12" t="s">
        <v>21</v>
      </c>
      <c r="D48" s="12" t="str">
        <f t="shared" si="2"/>
        <v>SG-P</v>
      </c>
      <c r="E48" s="12" t="str">
        <f t="shared" si="3"/>
        <v>Hydro OperationsSG-P</v>
      </c>
      <c r="F48" s="12" t="s">
        <v>424</v>
      </c>
      <c r="G48" s="69">
        <v>0</v>
      </c>
      <c r="H48" s="48"/>
      <c r="I48" s="48"/>
      <c r="J48" s="48">
        <f>-IFERROR(VLOOKUP(F48,Labor!$A$7:$B$225,2,0),0)</f>
        <v>0</v>
      </c>
      <c r="K48" s="48"/>
      <c r="L48" s="48"/>
      <c r="M48" s="48"/>
      <c r="N48" s="48"/>
      <c r="O48" s="48"/>
      <c r="P48" s="48"/>
      <c r="Q48" s="48"/>
      <c r="R48" s="48"/>
      <c r="S48" s="48"/>
      <c r="T48" s="48"/>
      <c r="U48" s="47">
        <f t="shared" si="8"/>
        <v>0</v>
      </c>
      <c r="V48" s="32">
        <v>1.6099234626550645E-2</v>
      </c>
      <c r="W48" s="69">
        <f t="shared" si="10"/>
        <v>0</v>
      </c>
      <c r="X48" s="48">
        <f>IF(ISERROR(VLOOKUP(F48,Labor!$A$7:$C$225,3,0)),0,VLOOKUP(F48,Labor!$A$7:$C$225,3,0))</f>
        <v>0</v>
      </c>
      <c r="Y48" s="48"/>
      <c r="Z48" s="48"/>
      <c r="AA48" s="48"/>
      <c r="AB48" s="48"/>
      <c r="AC48" s="48"/>
      <c r="AD48" s="48"/>
      <c r="AE48" s="48"/>
      <c r="AF48" s="48"/>
      <c r="AG48" s="48"/>
      <c r="AH48" s="48">
        <v>0</v>
      </c>
      <c r="AI48" s="48"/>
      <c r="AJ48" s="70">
        <f t="shared" si="9"/>
        <v>0</v>
      </c>
    </row>
    <row r="49" spans="2:36">
      <c r="B49" s="12" t="s">
        <v>425</v>
      </c>
      <c r="C49" s="12" t="s">
        <v>21</v>
      </c>
      <c r="D49" s="12" t="str">
        <f t="shared" si="2"/>
        <v>SG-U</v>
      </c>
      <c r="E49" s="12" t="str">
        <f t="shared" si="3"/>
        <v>Hydro OperationsSG-U</v>
      </c>
      <c r="F49" s="12" t="s">
        <v>426</v>
      </c>
      <c r="G49" s="69">
        <v>0</v>
      </c>
      <c r="H49" s="48"/>
      <c r="I49" s="48"/>
      <c r="J49" s="48">
        <f>-IFERROR(VLOOKUP(F49,Labor!$A$7:$B$225,2,0),0)</f>
        <v>0</v>
      </c>
      <c r="K49" s="48"/>
      <c r="L49" s="48"/>
      <c r="M49" s="48"/>
      <c r="N49" s="48"/>
      <c r="O49" s="48"/>
      <c r="P49" s="48"/>
      <c r="Q49" s="48"/>
      <c r="R49" s="48"/>
      <c r="S49" s="48"/>
      <c r="T49" s="48"/>
      <c r="U49" s="47">
        <f t="shared" si="8"/>
        <v>0</v>
      </c>
      <c r="V49" s="32">
        <v>1.6099234626550645E-2</v>
      </c>
      <c r="W49" s="69">
        <f t="shared" si="10"/>
        <v>0</v>
      </c>
      <c r="X49" s="48">
        <f>IF(ISERROR(VLOOKUP(F49,Labor!$A$7:$C$225,3,0)),0,VLOOKUP(F49,Labor!$A$7:$C$225,3,0))</f>
        <v>0</v>
      </c>
      <c r="Y49" s="48"/>
      <c r="Z49" s="48"/>
      <c r="AA49" s="48"/>
      <c r="AB49" s="48"/>
      <c r="AC49" s="48"/>
      <c r="AD49" s="48"/>
      <c r="AE49" s="48"/>
      <c r="AF49" s="48"/>
      <c r="AG49" s="48"/>
      <c r="AH49" s="48">
        <v>0</v>
      </c>
      <c r="AI49" s="48"/>
      <c r="AJ49" s="70">
        <f t="shared" si="9"/>
        <v>0</v>
      </c>
    </row>
    <row r="50" spans="2:36">
      <c r="B50" s="12" t="s">
        <v>427</v>
      </c>
      <c r="C50" s="12" t="s">
        <v>21</v>
      </c>
      <c r="D50" s="12" t="str">
        <f t="shared" si="2"/>
        <v>SG-P</v>
      </c>
      <c r="E50" s="12" t="str">
        <f t="shared" si="3"/>
        <v>Hydro OperationsSG-P</v>
      </c>
      <c r="F50" s="12" t="s">
        <v>134</v>
      </c>
      <c r="G50" s="69">
        <v>12171664.278430227</v>
      </c>
      <c r="H50" s="48"/>
      <c r="I50" s="48"/>
      <c r="J50" s="48">
        <f>-IFERROR(VLOOKUP(F50,Labor!$A$7:$B$225,2,0),0)</f>
        <v>-4938100.8042014781</v>
      </c>
      <c r="K50" s="48"/>
      <c r="L50" s="48"/>
      <c r="M50" s="48"/>
      <c r="N50" s="48"/>
      <c r="O50" s="48"/>
      <c r="P50" s="48"/>
      <c r="Q50" s="48"/>
      <c r="R50" s="48">
        <v>-205.42000000000135</v>
      </c>
      <c r="S50" s="48"/>
      <c r="T50" s="48">
        <v>-46816.249999999993</v>
      </c>
      <c r="U50" s="47">
        <f t="shared" si="8"/>
        <v>115697.82265979322</v>
      </c>
      <c r="V50" s="32">
        <v>1.6099234626550645E-2</v>
      </c>
      <c r="W50" s="69">
        <f t="shared" si="10"/>
        <v>7302239.6268885424</v>
      </c>
      <c r="X50" s="48">
        <f>IF(ISERROR(VLOOKUP(F50,Labor!$A$7:$C$225,3,0)),0,VLOOKUP(F50,Labor!$A$7:$C$225,3,0))</f>
        <v>5013918.7787046293</v>
      </c>
      <c r="Y50" s="48"/>
      <c r="Z50" s="48"/>
      <c r="AA50" s="48"/>
      <c r="AB50" s="48"/>
      <c r="AC50" s="48"/>
      <c r="AD50" s="48"/>
      <c r="AE50" s="48"/>
      <c r="AF50" s="48"/>
      <c r="AG50" s="48"/>
      <c r="AH50" s="48">
        <v>0</v>
      </c>
      <c r="AI50" s="48"/>
      <c r="AJ50" s="70">
        <f t="shared" si="9"/>
        <v>12316158.405593172</v>
      </c>
    </row>
    <row r="51" spans="2:36">
      <c r="B51" s="12" t="s">
        <v>428</v>
      </c>
      <c r="C51" s="12" t="s">
        <v>21</v>
      </c>
      <c r="D51" s="12" t="str">
        <f t="shared" si="2"/>
        <v>SG-U</v>
      </c>
      <c r="E51" s="12" t="str">
        <f t="shared" si="3"/>
        <v>Hydro OperationsSG-U</v>
      </c>
      <c r="F51" s="12" t="s">
        <v>136</v>
      </c>
      <c r="G51" s="69">
        <v>5519727.8115697736</v>
      </c>
      <c r="H51" s="48"/>
      <c r="I51" s="48"/>
      <c r="J51" s="48">
        <f>-IFERROR(VLOOKUP(F51,Labor!$A$7:$B$225,2,0),0)</f>
        <v>-4284504.7468174268</v>
      </c>
      <c r="K51" s="48"/>
      <c r="L51" s="48"/>
      <c r="M51" s="48"/>
      <c r="N51" s="48"/>
      <c r="O51" s="48"/>
      <c r="P51" s="48"/>
      <c r="Q51" s="48"/>
      <c r="R51" s="48"/>
      <c r="S51" s="48"/>
      <c r="T51" s="48">
        <v>-50440.350000000006</v>
      </c>
      <c r="U51" s="47">
        <f t="shared" si="8"/>
        <v>19074.094906279657</v>
      </c>
      <c r="V51" s="32">
        <v>1.6099234626550645E-2</v>
      </c>
      <c r="W51" s="69">
        <f t="shared" si="10"/>
        <v>1203856.8096586263</v>
      </c>
      <c r="X51" s="48">
        <f>IF(ISERROR(VLOOKUP(F51,Labor!$A$7:$C$225,3,0)),0,VLOOKUP(F51,Labor!$A$7:$C$225,3,0))</f>
        <v>4350287.6225692639</v>
      </c>
      <c r="Y51" s="48"/>
      <c r="Z51" s="48"/>
      <c r="AA51" s="48"/>
      <c r="AB51" s="48"/>
      <c r="AC51" s="48"/>
      <c r="AD51" s="48"/>
      <c r="AE51" s="48"/>
      <c r="AF51" s="48"/>
      <c r="AG51" s="48"/>
      <c r="AH51" s="48">
        <v>0</v>
      </c>
      <c r="AI51" s="48"/>
      <c r="AJ51" s="70">
        <f t="shared" si="9"/>
        <v>5554144.43222789</v>
      </c>
    </row>
    <row r="52" spans="2:36">
      <c r="B52" s="12" t="s">
        <v>429</v>
      </c>
      <c r="C52" s="12" t="s">
        <v>21</v>
      </c>
      <c r="D52" s="12" t="str">
        <f t="shared" si="2"/>
        <v>SG-P</v>
      </c>
      <c r="E52" s="12" t="str">
        <f t="shared" si="3"/>
        <v>Hydro OperationsSG-P</v>
      </c>
      <c r="F52" s="12" t="s">
        <v>137</v>
      </c>
      <c r="G52" s="69">
        <v>716316.7066569305</v>
      </c>
      <c r="H52" s="48"/>
      <c r="I52" s="48"/>
      <c r="J52" s="48">
        <f>-IFERROR(VLOOKUP(F52,Labor!$A$7:$B$225,2,0),0)</f>
        <v>11508.782630718353</v>
      </c>
      <c r="K52" s="48"/>
      <c r="L52" s="48"/>
      <c r="M52" s="48"/>
      <c r="N52" s="48"/>
      <c r="O52" s="48"/>
      <c r="P52" s="48"/>
      <c r="Q52" s="48"/>
      <c r="R52" s="48"/>
      <c r="S52" s="48"/>
      <c r="T52" s="48"/>
      <c r="U52" s="47">
        <f t="shared" si="8"/>
        <v>11717.433319225882</v>
      </c>
      <c r="V52" s="32">
        <v>1.6099234626550645E-2</v>
      </c>
      <c r="W52" s="69">
        <f t="shared" si="10"/>
        <v>739542.92260687472</v>
      </c>
      <c r="X52" s="48">
        <f>IF(ISERROR(VLOOKUP(F52,Labor!$A$7:$C$225,3,0)),0,VLOOKUP(F52,Labor!$A$7:$C$225,3,0))</f>
        <v>-11685.484691420659</v>
      </c>
      <c r="Y52" s="48"/>
      <c r="Z52" s="48"/>
      <c r="AA52" s="48"/>
      <c r="AB52" s="48"/>
      <c r="AC52" s="48"/>
      <c r="AD52" s="48"/>
      <c r="AE52" s="48"/>
      <c r="AF52" s="48"/>
      <c r="AG52" s="48"/>
      <c r="AH52" s="48">
        <v>0</v>
      </c>
      <c r="AI52" s="48"/>
      <c r="AJ52" s="70">
        <f t="shared" si="9"/>
        <v>727857.43791545404</v>
      </c>
    </row>
    <row r="53" spans="2:36">
      <c r="B53" s="12" t="s">
        <v>430</v>
      </c>
      <c r="C53" s="12" t="s">
        <v>21</v>
      </c>
      <c r="D53" s="12" t="str">
        <f t="shared" si="2"/>
        <v>SG-U</v>
      </c>
      <c r="E53" s="12" t="str">
        <f t="shared" si="3"/>
        <v>Hydro OperationsSG-U</v>
      </c>
      <c r="F53" s="12" t="s">
        <v>139</v>
      </c>
      <c r="G53" s="69">
        <v>9596.5033430695203</v>
      </c>
      <c r="H53" s="48"/>
      <c r="I53" s="48"/>
      <c r="J53" s="48">
        <f>-IFERROR(VLOOKUP(F53,Labor!$A$7:$B$225,2,0),0)</f>
        <v>0</v>
      </c>
      <c r="K53" s="48"/>
      <c r="L53" s="48"/>
      <c r="M53" s="48"/>
      <c r="N53" s="48"/>
      <c r="O53" s="48"/>
      <c r="P53" s="48"/>
      <c r="Q53" s="48"/>
      <c r="R53" s="48"/>
      <c r="S53" s="48"/>
      <c r="T53" s="48"/>
      <c r="U53" s="47">
        <f t="shared" si="8"/>
        <v>154.49635891455384</v>
      </c>
      <c r="V53" s="32">
        <v>1.6099234626550645E-2</v>
      </c>
      <c r="W53" s="69">
        <f t="shared" si="10"/>
        <v>9750.9997019840739</v>
      </c>
      <c r="X53" s="48">
        <f>IF(ISERROR(VLOOKUP(F53,Labor!$A$7:$C$225,3,0)),0,VLOOKUP(F53,Labor!$A$7:$C$225,3,0))</f>
        <v>0</v>
      </c>
      <c r="Y53" s="48"/>
      <c r="Z53" s="48"/>
      <c r="AA53" s="48"/>
      <c r="AB53" s="48"/>
      <c r="AC53" s="48"/>
      <c r="AD53" s="48"/>
      <c r="AE53" s="48"/>
      <c r="AF53" s="48"/>
      <c r="AG53" s="48"/>
      <c r="AH53" s="48">
        <v>0</v>
      </c>
      <c r="AI53" s="48"/>
      <c r="AJ53" s="70">
        <f t="shared" si="9"/>
        <v>9750.9997019840739</v>
      </c>
    </row>
    <row r="54" spans="2:36">
      <c r="B54" s="12" t="s">
        <v>431</v>
      </c>
      <c r="C54" s="12" t="s">
        <v>25</v>
      </c>
      <c r="D54" s="12" t="str">
        <f>MID(F54,4,12)</f>
        <v>SG-P</v>
      </c>
      <c r="E54" s="12" t="str">
        <f>+C54&amp;D54</f>
        <v>Hydro MaintenanceSG-P</v>
      </c>
      <c r="F54" s="12" t="s">
        <v>140</v>
      </c>
      <c r="G54" s="69">
        <v>408.78</v>
      </c>
      <c r="H54" s="48"/>
      <c r="I54" s="48"/>
      <c r="J54" s="48">
        <f>-IFERROR(VLOOKUP(F54,Labor!$A$7:$B$225,2,0),0)</f>
        <v>0</v>
      </c>
      <c r="K54" s="48"/>
      <c r="L54" s="48"/>
      <c r="M54" s="48"/>
      <c r="N54" s="48"/>
      <c r="O54" s="48"/>
      <c r="P54" s="48"/>
      <c r="Q54" s="48"/>
      <c r="R54" s="48"/>
      <c r="S54" s="48"/>
      <c r="T54" s="48"/>
      <c r="U54" s="47">
        <f t="shared" si="8"/>
        <v>12.54225201072383</v>
      </c>
      <c r="V54" s="32">
        <v>3.0682156687518544E-2</v>
      </c>
      <c r="W54" s="69">
        <f t="shared" si="10"/>
        <v>421.32225201072379</v>
      </c>
      <c r="X54" s="48">
        <f>IF(ISERROR(VLOOKUP(F54,Labor!$A$7:$C$225,3,0)),0,VLOOKUP(F54,Labor!$A$7:$C$225,3,0))</f>
        <v>0</v>
      </c>
      <c r="Y54" s="48"/>
      <c r="Z54" s="48"/>
      <c r="AA54" s="48"/>
      <c r="AB54" s="48"/>
      <c r="AC54" s="48"/>
      <c r="AD54" s="48"/>
      <c r="AE54" s="48"/>
      <c r="AF54" s="48"/>
      <c r="AG54" s="48"/>
      <c r="AH54" s="48">
        <v>0</v>
      </c>
      <c r="AI54" s="48"/>
      <c r="AJ54" s="70">
        <f t="shared" si="9"/>
        <v>421.32225201072379</v>
      </c>
    </row>
    <row r="55" spans="2:36">
      <c r="B55" s="12" t="s">
        <v>432</v>
      </c>
      <c r="C55" s="12" t="s">
        <v>25</v>
      </c>
      <c r="D55" s="12" t="str">
        <f>MID(F55,4,12)</f>
        <v>SG-U</v>
      </c>
      <c r="E55" s="12" t="str">
        <f>+C55&amp;D55</f>
        <v>Hydro MaintenanceSG-U</v>
      </c>
      <c r="F55" s="12" t="s">
        <v>142</v>
      </c>
      <c r="G55" s="69">
        <v>0</v>
      </c>
      <c r="H55" s="48"/>
      <c r="I55" s="48"/>
      <c r="J55" s="48">
        <f>-IFERROR(VLOOKUP(F55,Labor!$A$7:$B$225,2,0),0)</f>
        <v>0</v>
      </c>
      <c r="K55" s="48"/>
      <c r="L55" s="48"/>
      <c r="M55" s="48"/>
      <c r="N55" s="48"/>
      <c r="O55" s="48"/>
      <c r="P55" s="48"/>
      <c r="Q55" s="48"/>
      <c r="R55" s="48"/>
      <c r="S55" s="48"/>
      <c r="T55" s="48"/>
      <c r="U55" s="47">
        <f t="shared" si="8"/>
        <v>0</v>
      </c>
      <c r="V55" s="32">
        <v>3.0682156687518544E-2</v>
      </c>
      <c r="W55" s="69">
        <f t="shared" si="10"/>
        <v>0</v>
      </c>
      <c r="X55" s="48">
        <f>IF(ISERROR(VLOOKUP(F55,Labor!$A$7:$C$225,3,0)),0,VLOOKUP(F55,Labor!$A$7:$C$225,3,0))</f>
        <v>0</v>
      </c>
      <c r="Y55" s="48"/>
      <c r="Z55" s="48"/>
      <c r="AA55" s="48"/>
      <c r="AB55" s="48"/>
      <c r="AC55" s="48"/>
      <c r="AD55" s="48"/>
      <c r="AE55" s="48"/>
      <c r="AF55" s="48"/>
      <c r="AG55" s="48"/>
      <c r="AH55" s="48">
        <v>0</v>
      </c>
      <c r="AI55" s="48"/>
      <c r="AJ55" s="70">
        <f t="shared" si="9"/>
        <v>0</v>
      </c>
    </row>
    <row r="56" spans="2:36">
      <c r="B56" s="12" t="s">
        <v>433</v>
      </c>
      <c r="C56" s="12" t="s">
        <v>25</v>
      </c>
      <c r="D56" s="12" t="str">
        <f t="shared" si="2"/>
        <v>SG-P</v>
      </c>
      <c r="E56" s="12" t="str">
        <f t="shared" si="3"/>
        <v>Hydro MaintenanceSG-P</v>
      </c>
      <c r="F56" s="12" t="s">
        <v>143</v>
      </c>
      <c r="G56" s="69">
        <v>594568.95999999996</v>
      </c>
      <c r="H56" s="48"/>
      <c r="I56" s="48"/>
      <c r="J56" s="48">
        <f>-IFERROR(VLOOKUP(F56,Labor!$A$7:$B$225,2,0),0)</f>
        <v>-419570.5759159326</v>
      </c>
      <c r="K56" s="48"/>
      <c r="L56" s="48"/>
      <c r="M56" s="48"/>
      <c r="N56" s="48"/>
      <c r="O56" s="48"/>
      <c r="P56" s="48"/>
      <c r="Q56" s="48"/>
      <c r="R56" s="48"/>
      <c r="S56" s="48"/>
      <c r="T56" s="48"/>
      <c r="U56" s="47">
        <f t="shared" si="8"/>
        <v>5369.3278405299061</v>
      </c>
      <c r="V56" s="32">
        <v>3.0682156687518544E-2</v>
      </c>
      <c r="W56" s="69">
        <f t="shared" si="10"/>
        <v>180367.71192459727</v>
      </c>
      <c r="X56" s="48">
        <f>IF(ISERROR(VLOOKUP(F56,Labor!$A$7:$C$225,3,0)),0,VLOOKUP(F56,Labor!$A$7:$C$225,3,0))</f>
        <v>426012.52444804861</v>
      </c>
      <c r="Y56" s="48"/>
      <c r="Z56" s="48"/>
      <c r="AA56" s="48"/>
      <c r="AB56" s="48"/>
      <c r="AC56" s="48"/>
      <c r="AD56" s="48"/>
      <c r="AE56" s="48"/>
      <c r="AF56" s="48"/>
      <c r="AG56" s="48"/>
      <c r="AH56" s="48">
        <v>0</v>
      </c>
      <c r="AI56" s="48"/>
      <c r="AJ56" s="70">
        <f t="shared" si="9"/>
        <v>606380.23637264594</v>
      </c>
    </row>
    <row r="57" spans="2:36">
      <c r="B57" s="12" t="s">
        <v>434</v>
      </c>
      <c r="C57" s="12" t="s">
        <v>25</v>
      </c>
      <c r="D57" s="12" t="str">
        <f t="shared" si="2"/>
        <v>SG-U</v>
      </c>
      <c r="E57" s="12" t="str">
        <f t="shared" si="3"/>
        <v>Hydro MaintenanceSG-U</v>
      </c>
      <c r="F57" s="12" t="s">
        <v>145</v>
      </c>
      <c r="G57" s="69">
        <v>159940.89000000001</v>
      </c>
      <c r="H57" s="48"/>
      <c r="I57" s="48"/>
      <c r="J57" s="48">
        <f>-IFERROR(VLOOKUP(F57,Labor!$A$7:$B$225,2,0),0)</f>
        <v>-132732.65297327071</v>
      </c>
      <c r="K57" s="48"/>
      <c r="L57" s="48"/>
      <c r="M57" s="48"/>
      <c r="N57" s="48"/>
      <c r="O57" s="48"/>
      <c r="P57" s="48"/>
      <c r="Q57" s="48"/>
      <c r="R57" s="48"/>
      <c r="S57" s="48"/>
      <c r="T57" s="48"/>
      <c r="U57" s="47">
        <f t="shared" si="8"/>
        <v>834.8073916452521</v>
      </c>
      <c r="V57" s="32">
        <v>3.0682156687518544E-2</v>
      </c>
      <c r="W57" s="69">
        <f t="shared" si="10"/>
        <v>28043.044418374553</v>
      </c>
      <c r="X57" s="48">
        <f>IF(ISERROR(VLOOKUP(F57,Labor!$A$7:$C$225,3,0)),0,VLOOKUP(F57,Labor!$A$7:$C$225,3,0))</f>
        <v>134770.58644159941</v>
      </c>
      <c r="Y57" s="48"/>
      <c r="Z57" s="48"/>
      <c r="AA57" s="48"/>
      <c r="AB57" s="48"/>
      <c r="AC57" s="48"/>
      <c r="AD57" s="48"/>
      <c r="AE57" s="48"/>
      <c r="AF57" s="48"/>
      <c r="AG57" s="48"/>
      <c r="AH57" s="48">
        <v>0</v>
      </c>
      <c r="AI57" s="48"/>
      <c r="AJ57" s="70">
        <f t="shared" si="9"/>
        <v>162813.63085997396</v>
      </c>
    </row>
    <row r="58" spans="2:36">
      <c r="B58" s="12" t="s">
        <v>435</v>
      </c>
      <c r="C58" s="12" t="s">
        <v>25</v>
      </c>
      <c r="D58" s="12" t="str">
        <f t="shared" si="2"/>
        <v>SG-P</v>
      </c>
      <c r="E58" s="12" t="str">
        <f t="shared" si="3"/>
        <v>Hydro MaintenanceSG-P</v>
      </c>
      <c r="F58" s="12" t="s">
        <v>146</v>
      </c>
      <c r="G58" s="69">
        <v>1803106.68</v>
      </c>
      <c r="H58" s="48"/>
      <c r="I58" s="48"/>
      <c r="J58" s="48">
        <f>-IFERROR(VLOOKUP(F58,Labor!$A$7:$B$225,2,0),0)</f>
        <v>-561856.38053039985</v>
      </c>
      <c r="K58" s="48"/>
      <c r="L58" s="48"/>
      <c r="M58" s="48"/>
      <c r="N58" s="48"/>
      <c r="O58" s="48"/>
      <c r="P58" s="48"/>
      <c r="Q58" s="48"/>
      <c r="R58" s="48"/>
      <c r="S58" s="48"/>
      <c r="T58" s="48"/>
      <c r="U58" s="47">
        <f t="shared" si="8"/>
        <v>38084.236176755585</v>
      </c>
      <c r="V58" s="32">
        <v>3.0682156687518544E-2</v>
      </c>
      <c r="W58" s="69">
        <f t="shared" si="10"/>
        <v>1279334.5356463555</v>
      </c>
      <c r="X58" s="48">
        <f>IF(ISERROR(VLOOKUP(F58,Labor!$A$7:$C$225,3,0)),0,VLOOKUP(F58,Labor!$A$7:$C$225,3,0))</f>
        <v>570482.93847697764</v>
      </c>
      <c r="Y58" s="48"/>
      <c r="Z58" s="48"/>
      <c r="AA58" s="48"/>
      <c r="AB58" s="48"/>
      <c r="AC58" s="48"/>
      <c r="AD58" s="48"/>
      <c r="AE58" s="48"/>
      <c r="AF58" s="48"/>
      <c r="AG58" s="48"/>
      <c r="AH58" s="48">
        <v>0</v>
      </c>
      <c r="AI58" s="48"/>
      <c r="AJ58" s="70">
        <f t="shared" si="9"/>
        <v>1849817.4741233331</v>
      </c>
    </row>
    <row r="59" spans="2:36">
      <c r="B59" s="12" t="s">
        <v>436</v>
      </c>
      <c r="C59" s="12" t="s">
        <v>25</v>
      </c>
      <c r="D59" s="12" t="str">
        <f t="shared" si="2"/>
        <v>SG-U</v>
      </c>
      <c r="E59" s="12" t="str">
        <f t="shared" si="3"/>
        <v>Hydro MaintenanceSG-U</v>
      </c>
      <c r="F59" s="12" t="s">
        <v>148</v>
      </c>
      <c r="G59" s="69">
        <v>506745.92</v>
      </c>
      <c r="H59" s="48"/>
      <c r="I59" s="48"/>
      <c r="J59" s="48">
        <f>-IFERROR(VLOOKUP(F59,Labor!$A$7:$B$225,2,0),0)</f>
        <v>-321262.5456667805</v>
      </c>
      <c r="K59" s="48"/>
      <c r="L59" s="48"/>
      <c r="M59" s="48"/>
      <c r="N59" s="48"/>
      <c r="O59" s="48"/>
      <c r="P59" s="48"/>
      <c r="Q59" s="48"/>
      <c r="R59" s="48"/>
      <c r="S59" s="48"/>
      <c r="T59" s="48"/>
      <c r="U59" s="47">
        <f t="shared" si="8"/>
        <v>5691.0299542214962</v>
      </c>
      <c r="V59" s="32">
        <v>3.0682156687518544E-2</v>
      </c>
      <c r="W59" s="69">
        <f t="shared" si="10"/>
        <v>191174.40428744099</v>
      </c>
      <c r="X59" s="48">
        <f>IF(ISERROR(VLOOKUP(F59,Labor!$A$7:$C$225,3,0)),0,VLOOKUP(F59,Labor!$A$7:$C$225,3,0))</f>
        <v>326195.10505792481</v>
      </c>
      <c r="Y59" s="48"/>
      <c r="Z59" s="48"/>
      <c r="AA59" s="48"/>
      <c r="AB59" s="48"/>
      <c r="AC59" s="48"/>
      <c r="AD59" s="48"/>
      <c r="AE59" s="48"/>
      <c r="AF59" s="48"/>
      <c r="AG59" s="48"/>
      <c r="AH59" s="48">
        <v>0</v>
      </c>
      <c r="AI59" s="48"/>
      <c r="AJ59" s="70">
        <f t="shared" si="9"/>
        <v>517369.5093453658</v>
      </c>
    </row>
    <row r="60" spans="2:36">
      <c r="B60" s="12" t="s">
        <v>437</v>
      </c>
      <c r="C60" s="12" t="s">
        <v>25</v>
      </c>
      <c r="D60" s="12" t="str">
        <f t="shared" si="2"/>
        <v>SG-P</v>
      </c>
      <c r="E60" s="12" t="str">
        <f t="shared" si="3"/>
        <v>Hydro MaintenanceSG-P</v>
      </c>
      <c r="F60" s="12" t="s">
        <v>149</v>
      </c>
      <c r="G60" s="69">
        <v>1927769.63</v>
      </c>
      <c r="H60" s="48"/>
      <c r="I60" s="48"/>
      <c r="J60" s="48">
        <f>-IFERROR(VLOOKUP(F60,Labor!$A$7:$B$225,2,0),0)</f>
        <v>-1443210.2279863548</v>
      </c>
      <c r="K60" s="48"/>
      <c r="L60" s="48"/>
      <c r="M60" s="48"/>
      <c r="N60" s="48"/>
      <c r="O60" s="48"/>
      <c r="P60" s="48"/>
      <c r="Q60" s="48"/>
      <c r="R60" s="48"/>
      <c r="S60" s="48"/>
      <c r="T60" s="48"/>
      <c r="U60" s="47">
        <f t="shared" si="8"/>
        <v>14867.327496992946</v>
      </c>
      <c r="V60" s="32">
        <v>3.0682156687518544E-2</v>
      </c>
      <c r="W60" s="69">
        <f t="shared" si="10"/>
        <v>499426.72951063799</v>
      </c>
      <c r="X60" s="48">
        <f>IF(ISERROR(VLOOKUP(F60,Labor!$A$7:$C$225,3,0)),0,VLOOKUP(F60,Labor!$A$7:$C$225,3,0))</f>
        <v>1465368.8028325906</v>
      </c>
      <c r="Y60" s="48"/>
      <c r="Z60" s="48"/>
      <c r="AA60" s="48"/>
      <c r="AB60" s="48"/>
      <c r="AC60" s="48"/>
      <c r="AD60" s="48"/>
      <c r="AE60" s="48"/>
      <c r="AF60" s="48"/>
      <c r="AG60" s="48"/>
      <c r="AH60" s="48">
        <v>0</v>
      </c>
      <c r="AI60" s="48"/>
      <c r="AJ60" s="70">
        <f t="shared" si="9"/>
        <v>1964795.5323432286</v>
      </c>
    </row>
    <row r="61" spans="2:36">
      <c r="B61" s="12" t="s">
        <v>438</v>
      </c>
      <c r="C61" s="12" t="s">
        <v>25</v>
      </c>
      <c r="D61" s="12" t="str">
        <f t="shared" si="2"/>
        <v>SG-U</v>
      </c>
      <c r="E61" s="12" t="str">
        <f t="shared" si="3"/>
        <v>Hydro MaintenanceSG-U</v>
      </c>
      <c r="F61" s="12" t="s">
        <v>151</v>
      </c>
      <c r="G61" s="69">
        <v>611876.29</v>
      </c>
      <c r="H61" s="48"/>
      <c r="I61" s="48"/>
      <c r="J61" s="48">
        <f>-IFERROR(VLOOKUP(F61,Labor!$A$7:$B$225,2,0),0)</f>
        <v>-455333.18765441066</v>
      </c>
      <c r="K61" s="48"/>
      <c r="L61" s="48"/>
      <c r="M61" s="48"/>
      <c r="N61" s="48"/>
      <c r="O61" s="48"/>
      <c r="P61" s="48"/>
      <c r="Q61" s="48"/>
      <c r="R61" s="48"/>
      <c r="S61" s="48"/>
      <c r="T61" s="48"/>
      <c r="U61" s="47">
        <f t="shared" si="8"/>
        <v>4803.079994517625</v>
      </c>
      <c r="V61" s="32">
        <v>3.0682156687518544E-2</v>
      </c>
      <c r="W61" s="69">
        <f t="shared" si="10"/>
        <v>161346.18234010699</v>
      </c>
      <c r="X61" s="48">
        <f>IF(ISERROR(VLOOKUP(F61,Labor!$A$7:$C$225,3,0)),0,VLOOKUP(F61,Labor!$A$7:$C$225,3,0))</f>
        <v>462324.22355684667</v>
      </c>
      <c r="Y61" s="48"/>
      <c r="Z61" s="48"/>
      <c r="AA61" s="48"/>
      <c r="AB61" s="48"/>
      <c r="AC61" s="48"/>
      <c r="AD61" s="48"/>
      <c r="AE61" s="48"/>
      <c r="AF61" s="48"/>
      <c r="AG61" s="48"/>
      <c r="AH61" s="48">
        <v>0</v>
      </c>
      <c r="AI61" s="48"/>
      <c r="AJ61" s="70">
        <f t="shared" si="9"/>
        <v>623670.40589695366</v>
      </c>
    </row>
    <row r="62" spans="2:36">
      <c r="B62" s="12" t="s">
        <v>439</v>
      </c>
      <c r="C62" s="12" t="s">
        <v>25</v>
      </c>
      <c r="D62" s="12" t="str">
        <f t="shared" si="2"/>
        <v>SG-P</v>
      </c>
      <c r="E62" s="12" t="str">
        <f t="shared" si="3"/>
        <v>Hydro MaintenanceSG-P</v>
      </c>
      <c r="F62" s="12" t="s">
        <v>152</v>
      </c>
      <c r="G62" s="69">
        <v>2640306.3668993991</v>
      </c>
      <c r="H62" s="48"/>
      <c r="I62" s="48"/>
      <c r="J62" s="48">
        <f>-IFERROR(VLOOKUP(F62,Labor!$A$7:$B$225,2,0),0)</f>
        <v>-896925.20120419294</v>
      </c>
      <c r="K62" s="48"/>
      <c r="L62" s="48"/>
      <c r="M62" s="48"/>
      <c r="N62" s="48"/>
      <c r="O62" s="48"/>
      <c r="P62" s="48"/>
      <c r="Q62" s="48"/>
      <c r="R62" s="48">
        <v>-2484.41</v>
      </c>
      <c r="S62" s="48"/>
      <c r="T62" s="48"/>
      <c r="U62" s="47">
        <f t="shared" si="8"/>
        <v>53414.467035033013</v>
      </c>
      <c r="V62" s="32">
        <v>3.0682156687518544E-2</v>
      </c>
      <c r="W62" s="69">
        <f t="shared" si="10"/>
        <v>1794311.2227302394</v>
      </c>
      <c r="X62" s="48">
        <f>IF(ISERROR(VLOOKUP(F62,Labor!$A$7:$C$225,3,0)),0,VLOOKUP(F62,Labor!$A$7:$C$225,3,0))</f>
        <v>910696.29554440454</v>
      </c>
      <c r="Y62" s="48"/>
      <c r="Z62" s="48"/>
      <c r="AA62" s="48"/>
      <c r="AB62" s="48"/>
      <c r="AC62" s="48"/>
      <c r="AD62" s="48"/>
      <c r="AE62" s="48"/>
      <c r="AF62" s="48"/>
      <c r="AG62" s="48"/>
      <c r="AH62" s="48">
        <v>-9201.724025630263</v>
      </c>
      <c r="AI62" s="48"/>
      <c r="AJ62" s="70">
        <f t="shared" si="9"/>
        <v>2695805.7942490135</v>
      </c>
    </row>
    <row r="63" spans="2:36">
      <c r="B63" s="12" t="s">
        <v>440</v>
      </c>
      <c r="C63" s="12" t="s">
        <v>25</v>
      </c>
      <c r="D63" s="12" t="str">
        <f t="shared" si="2"/>
        <v>SG-U</v>
      </c>
      <c r="E63" s="12" t="str">
        <f t="shared" si="3"/>
        <v>Hydro MaintenanceSG-U</v>
      </c>
      <c r="F63" s="12" t="s">
        <v>154</v>
      </c>
      <c r="G63" s="73">
        <v>692930.30310060107</v>
      </c>
      <c r="H63" s="128"/>
      <c r="I63" s="128"/>
      <c r="J63" s="48">
        <f>-IFERROR(VLOOKUP(F63,Labor!$A$7:$B$225,2,0),0)</f>
        <v>-293283.20574559539</v>
      </c>
      <c r="K63" s="128"/>
      <c r="L63" s="128"/>
      <c r="M63" s="128"/>
      <c r="N63" s="128"/>
      <c r="O63" s="128"/>
      <c r="P63" s="128"/>
      <c r="Q63" s="128"/>
      <c r="R63" s="128"/>
      <c r="S63" s="128"/>
      <c r="T63" s="128"/>
      <c r="U63" s="128">
        <f t="shared" si="8"/>
        <v>12262.034860758262</v>
      </c>
      <c r="V63" s="72">
        <v>3.0682156687518544E-2</v>
      </c>
      <c r="W63" s="73">
        <f t="shared" si="10"/>
        <v>411909.13221576397</v>
      </c>
      <c r="X63" s="128">
        <f>IF(ISERROR(VLOOKUP(F63,Labor!$A$7:$C$225,3,0)),0,VLOOKUP(F63,Labor!$A$7:$C$225,3,0))</f>
        <v>297786.17956024548</v>
      </c>
      <c r="Y63" s="128"/>
      <c r="Z63" s="128"/>
      <c r="AA63" s="128"/>
      <c r="AB63" s="128"/>
      <c r="AC63" s="128"/>
      <c r="AD63" s="128"/>
      <c r="AE63" s="128"/>
      <c r="AF63" s="128"/>
      <c r="AG63" s="128"/>
      <c r="AH63" s="48">
        <v>-3331.5948024425343</v>
      </c>
      <c r="AI63" s="128"/>
      <c r="AJ63" s="70">
        <f t="shared" si="9"/>
        <v>706363.7169735668</v>
      </c>
    </row>
    <row r="64" spans="2:36">
      <c r="B64" s="1" t="s">
        <v>441</v>
      </c>
      <c r="C64" s="1"/>
      <c r="D64" s="12" t="s">
        <v>1</v>
      </c>
      <c r="E64" s="12" t="s">
        <v>1</v>
      </c>
      <c r="F64" s="1" t="s">
        <v>441</v>
      </c>
      <c r="G64" s="69">
        <f>SUM(G42:G63)</f>
        <v>38234151.060000002</v>
      </c>
      <c r="H64" s="48">
        <f>SUM(H42:H63)</f>
        <v>0</v>
      </c>
      <c r="I64" s="48">
        <f t="shared" ref="I64:U64" si="11">SUM(I42:I63)</f>
        <v>0</v>
      </c>
      <c r="J64" s="129">
        <f t="shared" si="11"/>
        <v>-18725666.288492441</v>
      </c>
      <c r="K64" s="48">
        <f t="shared" si="11"/>
        <v>0</v>
      </c>
      <c r="L64" s="48">
        <f>SUM(L42:L63)</f>
        <v>0</v>
      </c>
      <c r="M64" s="48">
        <f t="shared" si="11"/>
        <v>0</v>
      </c>
      <c r="N64" s="48">
        <f t="shared" si="11"/>
        <v>0</v>
      </c>
      <c r="O64" s="48">
        <f t="shared" si="11"/>
        <v>0</v>
      </c>
      <c r="P64" s="48">
        <f t="shared" si="11"/>
        <v>0</v>
      </c>
      <c r="Q64" s="48">
        <f t="shared" si="11"/>
        <v>0</v>
      </c>
      <c r="R64" s="48">
        <f t="shared" si="11"/>
        <v>-13404.29</v>
      </c>
      <c r="S64" s="48">
        <f t="shared" si="11"/>
        <v>0</v>
      </c>
      <c r="T64" s="48">
        <f t="shared" si="11"/>
        <v>-97256.6</v>
      </c>
      <c r="U64" s="47">
        <f t="shared" si="11"/>
        <v>376615.32051375025</v>
      </c>
      <c r="V64" s="32"/>
      <c r="W64" s="69">
        <f t="shared" ref="W64:AJ64" si="12">SUM(W42:W63)</f>
        <v>19774439.202021312</v>
      </c>
      <c r="X64" s="48">
        <f t="shared" si="12"/>
        <v>19013174.005630873</v>
      </c>
      <c r="Y64" s="48">
        <f t="shared" si="12"/>
        <v>0</v>
      </c>
      <c r="Z64" s="48">
        <f t="shared" si="12"/>
        <v>0</v>
      </c>
      <c r="AA64" s="48">
        <f t="shared" si="12"/>
        <v>0</v>
      </c>
      <c r="AB64" s="48">
        <f t="shared" si="12"/>
        <v>1604885.2524081878</v>
      </c>
      <c r="AC64" s="48">
        <f t="shared" si="12"/>
        <v>0</v>
      </c>
      <c r="AD64" s="48">
        <f t="shared" si="12"/>
        <v>0</v>
      </c>
      <c r="AE64" s="48">
        <f t="shared" si="12"/>
        <v>0</v>
      </c>
      <c r="AF64" s="48">
        <f t="shared" si="12"/>
        <v>0</v>
      </c>
      <c r="AG64" s="48">
        <f t="shared" si="12"/>
        <v>974983.39717854769</v>
      </c>
      <c r="AH64" s="129">
        <f t="shared" si="12"/>
        <v>-164989.39057266709</v>
      </c>
      <c r="AI64" s="48">
        <f t="shared" si="12"/>
        <v>0</v>
      </c>
      <c r="AJ64" s="74">
        <f t="shared" si="12"/>
        <v>41202492.466666259</v>
      </c>
    </row>
    <row r="65" spans="1:36">
      <c r="D65" s="12" t="s">
        <v>1</v>
      </c>
      <c r="E65" s="12" t="s">
        <v>1</v>
      </c>
      <c r="G65" s="69" t="s">
        <v>1</v>
      </c>
      <c r="H65" s="48"/>
      <c r="I65" s="48"/>
      <c r="J65" s="48"/>
      <c r="K65" s="48"/>
      <c r="L65" s="48"/>
      <c r="M65" s="48"/>
      <c r="N65" s="48"/>
      <c r="O65" s="48"/>
      <c r="P65" s="48"/>
      <c r="Q65" s="48"/>
      <c r="R65" s="48"/>
      <c r="S65" s="48"/>
      <c r="T65" s="48"/>
      <c r="U65" s="47"/>
      <c r="V65" s="34"/>
      <c r="W65" s="69"/>
      <c r="X65" s="48"/>
      <c r="Y65" s="48"/>
      <c r="Z65" s="48"/>
      <c r="AA65" s="48"/>
      <c r="AB65" s="48"/>
      <c r="AC65" s="48"/>
      <c r="AD65" s="48"/>
      <c r="AE65" s="48"/>
      <c r="AF65" s="48"/>
      <c r="AG65" s="48"/>
      <c r="AH65" s="48"/>
      <c r="AI65" s="48"/>
      <c r="AJ65" s="70"/>
    </row>
    <row r="66" spans="1:36">
      <c r="B66" s="1" t="s">
        <v>442</v>
      </c>
      <c r="C66" s="1"/>
      <c r="D66" s="12" t="s">
        <v>1</v>
      </c>
      <c r="E66" s="12" t="s">
        <v>1</v>
      </c>
      <c r="F66" s="1" t="s">
        <v>442</v>
      </c>
      <c r="G66" s="69"/>
      <c r="H66" s="48" t="s">
        <v>1</v>
      </c>
      <c r="I66" s="48" t="s">
        <v>1</v>
      </c>
      <c r="J66" s="48" t="s">
        <v>1</v>
      </c>
      <c r="K66" s="48" t="s">
        <v>1</v>
      </c>
      <c r="L66" s="48" t="s">
        <v>1</v>
      </c>
      <c r="M66" s="48" t="s">
        <v>1</v>
      </c>
      <c r="N66" s="48"/>
      <c r="O66" s="48" t="s">
        <v>1</v>
      </c>
      <c r="P66" s="48" t="s">
        <v>1</v>
      </c>
      <c r="Q66" s="48" t="s">
        <v>1</v>
      </c>
      <c r="R66" s="48"/>
      <c r="S66" s="48"/>
      <c r="T66" s="48" t="s">
        <v>1</v>
      </c>
      <c r="U66" s="47"/>
      <c r="V66" s="34"/>
      <c r="W66" s="69"/>
      <c r="X66" s="48" t="s">
        <v>1</v>
      </c>
      <c r="Y66" s="48"/>
      <c r="Z66" s="48"/>
      <c r="AA66" s="48"/>
      <c r="AB66" s="48"/>
      <c r="AC66" s="48"/>
      <c r="AD66" s="48"/>
      <c r="AE66" s="48"/>
      <c r="AF66" s="48"/>
      <c r="AG66" s="48"/>
      <c r="AH66" s="48"/>
      <c r="AI66" s="48"/>
      <c r="AJ66" s="70"/>
    </row>
    <row r="67" spans="1:36">
      <c r="B67" s="12" t="s">
        <v>443</v>
      </c>
      <c r="C67" s="12" t="s">
        <v>34</v>
      </c>
      <c r="D67" s="12" t="str">
        <f t="shared" si="2"/>
        <v>SG</v>
      </c>
      <c r="E67" s="12" t="str">
        <f t="shared" si="3"/>
        <v>Other OperationsSG</v>
      </c>
      <c r="F67" s="12" t="s">
        <v>155</v>
      </c>
      <c r="G67" s="69">
        <v>435665.88</v>
      </c>
      <c r="H67" s="48"/>
      <c r="I67" s="48"/>
      <c r="J67" s="48">
        <f>-IFERROR(VLOOKUP(F67,Labor!$A$7:$B$225,2,0),0)</f>
        <v>0</v>
      </c>
      <c r="K67" s="48"/>
      <c r="L67" s="48"/>
      <c r="M67" s="48"/>
      <c r="N67" s="48"/>
      <c r="O67" s="48"/>
      <c r="P67" s="48"/>
      <c r="Q67" s="48"/>
      <c r="R67" s="48"/>
      <c r="S67" s="48"/>
      <c r="T67" s="48"/>
      <c r="U67" s="47">
        <f t="shared" ref="U67:U89" si="13">SUM(G67:T67)*V67</f>
        <v>22831.402231075732</v>
      </c>
      <c r="V67" s="32">
        <v>5.2405761569108263E-2</v>
      </c>
      <c r="W67" s="69">
        <f t="shared" ref="W67:W89" si="14">SUM(G67:U67)</f>
        <v>458497.28223107575</v>
      </c>
      <c r="X67" s="48">
        <f>IF(ISERROR(VLOOKUP(F67,Labor!$A$7:$C$225,3,0)),0,VLOOKUP(F67,Labor!$A$7:$C$225,3,0))</f>
        <v>0</v>
      </c>
      <c r="Y67" s="48"/>
      <c r="Z67" s="48"/>
      <c r="AA67" s="48"/>
      <c r="AB67" s="48"/>
      <c r="AC67" s="48"/>
      <c r="AD67" s="48"/>
      <c r="AE67" s="48"/>
      <c r="AF67" s="48"/>
      <c r="AG67" s="48"/>
      <c r="AH67" s="48">
        <v>0</v>
      </c>
      <c r="AI67" s="48"/>
      <c r="AJ67" s="70">
        <f t="shared" ref="AJ67:AJ89" si="15">SUM(W67:AI67)</f>
        <v>458497.28223107575</v>
      </c>
    </row>
    <row r="68" spans="1:36">
      <c r="B68" s="12" t="s">
        <v>158</v>
      </c>
      <c r="C68" s="12" t="s">
        <v>34</v>
      </c>
      <c r="D68" s="12" t="str">
        <f t="shared" si="2"/>
        <v>SE</v>
      </c>
      <c r="E68" s="12" t="str">
        <f t="shared" si="3"/>
        <v>Other OperationsSE</v>
      </c>
      <c r="F68" s="12" t="s">
        <v>158</v>
      </c>
      <c r="G68" s="69">
        <v>0</v>
      </c>
      <c r="H68" s="48"/>
      <c r="I68" s="48"/>
      <c r="J68" s="48">
        <f>-IFERROR(VLOOKUP(F68,Labor!$A$7:$B$225,2,0),0)</f>
        <v>0</v>
      </c>
      <c r="K68" s="48"/>
      <c r="L68" s="48"/>
      <c r="M68" s="48"/>
      <c r="N68" s="48"/>
      <c r="O68" s="48"/>
      <c r="P68" s="48"/>
      <c r="Q68" s="48"/>
      <c r="R68" s="48"/>
      <c r="S68" s="48"/>
      <c r="T68" s="48"/>
      <c r="U68" s="47">
        <f t="shared" si="13"/>
        <v>0</v>
      </c>
      <c r="V68" s="32">
        <v>5.2405761569108263E-2</v>
      </c>
      <c r="W68" s="69">
        <f t="shared" si="14"/>
        <v>0</v>
      </c>
      <c r="X68" s="48">
        <f>IF(ISERROR(VLOOKUP(F68,Labor!$A$7:$C$225,3,0)),0,VLOOKUP(F68,Labor!$A$7:$C$225,3,0))</f>
        <v>0</v>
      </c>
      <c r="Y68" s="48"/>
      <c r="Z68" s="48"/>
      <c r="AA68" s="48"/>
      <c r="AB68" s="48"/>
      <c r="AC68" s="48"/>
      <c r="AD68" s="48"/>
      <c r="AE68" s="48"/>
      <c r="AF68" s="48"/>
      <c r="AG68" s="48"/>
      <c r="AH68" s="48">
        <v>0</v>
      </c>
      <c r="AI68" s="48"/>
      <c r="AJ68" s="70">
        <f t="shared" si="15"/>
        <v>0</v>
      </c>
    </row>
    <row r="69" spans="1:36">
      <c r="B69" s="12" t="s">
        <v>444</v>
      </c>
      <c r="C69" s="12" t="s">
        <v>34</v>
      </c>
      <c r="D69" s="12" t="str">
        <f t="shared" si="2"/>
        <v>SSECT</v>
      </c>
      <c r="E69" s="12" t="str">
        <f t="shared" si="3"/>
        <v>Other OperationsSSECT</v>
      </c>
      <c r="F69" s="12" t="s">
        <v>444</v>
      </c>
      <c r="G69" s="69">
        <v>0</v>
      </c>
      <c r="H69" s="48"/>
      <c r="I69" s="48"/>
      <c r="J69" s="48">
        <f>-IFERROR(VLOOKUP(F69,Labor!$A$7:$B$225,2,0),0)</f>
        <v>0</v>
      </c>
      <c r="K69" s="48"/>
      <c r="L69" s="48"/>
      <c r="M69" s="48"/>
      <c r="N69" s="48"/>
      <c r="O69" s="48"/>
      <c r="P69" s="48"/>
      <c r="Q69" s="48"/>
      <c r="R69" s="48"/>
      <c r="S69" s="48"/>
      <c r="T69" s="48"/>
      <c r="U69" s="47">
        <f t="shared" si="13"/>
        <v>0</v>
      </c>
      <c r="V69" s="32">
        <v>5.2405761569108263E-2</v>
      </c>
      <c r="W69" s="69">
        <f t="shared" si="14"/>
        <v>0</v>
      </c>
      <c r="X69" s="48">
        <f>IF(ISERROR(VLOOKUP(F69,Labor!$A$7:$C$225,3,0)),0,VLOOKUP(F69,Labor!$A$7:$C$225,3,0))</f>
        <v>0</v>
      </c>
      <c r="Y69" s="48"/>
      <c r="Z69" s="48"/>
      <c r="AA69" s="48"/>
      <c r="AB69" s="48"/>
      <c r="AC69" s="48"/>
      <c r="AD69" s="48"/>
      <c r="AE69" s="48"/>
      <c r="AF69" s="48"/>
      <c r="AG69" s="48"/>
      <c r="AH69" s="48">
        <v>0</v>
      </c>
      <c r="AI69" s="48"/>
      <c r="AJ69" s="70">
        <f t="shared" si="15"/>
        <v>0</v>
      </c>
    </row>
    <row r="70" spans="1:36">
      <c r="A70" s="12" t="s">
        <v>397</v>
      </c>
      <c r="B70" s="46" t="s">
        <v>445</v>
      </c>
      <c r="C70" s="46" t="s">
        <v>34</v>
      </c>
      <c r="D70" s="12" t="str">
        <f t="shared" si="2"/>
        <v>NPCSE</v>
      </c>
      <c r="E70" s="12" t="str">
        <f t="shared" si="3"/>
        <v>Other OperationsNPCSE</v>
      </c>
      <c r="F70" s="46" t="s">
        <v>445</v>
      </c>
      <c r="G70" s="69">
        <v>309594556.81</v>
      </c>
      <c r="H70" s="48"/>
      <c r="I70" s="48"/>
      <c r="J70" s="48">
        <f>-IFERROR(VLOOKUP(F70,Labor!$A$7:$B$225,2,0),0)</f>
        <v>0</v>
      </c>
      <c r="K70" s="48"/>
      <c r="L70" s="48"/>
      <c r="M70" s="48"/>
      <c r="N70" s="48"/>
      <c r="O70" s="48"/>
      <c r="P70" s="48"/>
      <c r="Q70" s="48"/>
      <c r="R70" s="48"/>
      <c r="S70" s="48"/>
      <c r="T70" s="48"/>
      <c r="U70" s="47">
        <f t="shared" si="13"/>
        <v>0</v>
      </c>
      <c r="V70" s="71"/>
      <c r="W70" s="69">
        <f t="shared" si="14"/>
        <v>309594556.81</v>
      </c>
      <c r="X70" s="48">
        <f>IF(ISERROR(VLOOKUP(F70,Labor!$A$7:$C$225,3,0)),0,VLOOKUP(F70,Labor!$A$7:$C$225,3,0))</f>
        <v>0</v>
      </c>
      <c r="Y70" s="48"/>
      <c r="Z70" s="48"/>
      <c r="AA70" s="48"/>
      <c r="AB70" s="48"/>
      <c r="AC70" s="48">
        <v>-17198251.50308748</v>
      </c>
      <c r="AD70" s="48"/>
      <c r="AE70" s="48"/>
      <c r="AF70" s="48"/>
      <c r="AG70" s="48"/>
      <c r="AH70" s="48">
        <v>0</v>
      </c>
      <c r="AI70" s="48"/>
      <c r="AJ70" s="70">
        <f t="shared" si="15"/>
        <v>292396305.30691254</v>
      </c>
    </row>
    <row r="71" spans="1:36">
      <c r="A71" s="12" t="s">
        <v>397</v>
      </c>
      <c r="B71" s="46" t="s">
        <v>446</v>
      </c>
      <c r="C71" s="46" t="s">
        <v>34</v>
      </c>
      <c r="D71" s="12" t="str">
        <f t="shared" si="2"/>
        <v>NPCSSECT</v>
      </c>
      <c r="E71" s="12" t="str">
        <f t="shared" si="3"/>
        <v>Other OperationsNPCSSECT</v>
      </c>
      <c r="F71" s="46" t="s">
        <v>446</v>
      </c>
      <c r="G71" s="69">
        <v>9903584.8699999992</v>
      </c>
      <c r="H71" s="48"/>
      <c r="I71" s="48"/>
      <c r="J71" s="48">
        <f>-IFERROR(VLOOKUP(F71,Labor!$A$7:$B$225,2,0),0)</f>
        <v>0</v>
      </c>
      <c r="K71" s="48"/>
      <c r="L71" s="48"/>
      <c r="M71" s="48"/>
      <c r="N71" s="48"/>
      <c r="O71" s="48"/>
      <c r="P71" s="48"/>
      <c r="Q71" s="48"/>
      <c r="R71" s="48"/>
      <c r="S71" s="48"/>
      <c r="T71" s="48"/>
      <c r="U71" s="47">
        <f t="shared" si="13"/>
        <v>0</v>
      </c>
      <c r="V71" s="71"/>
      <c r="W71" s="69">
        <f t="shared" si="14"/>
        <v>9903584.8699999992</v>
      </c>
      <c r="X71" s="48">
        <f>IF(ISERROR(VLOOKUP(F71,Labor!$A$7:$C$225,3,0)),0,VLOOKUP(F71,Labor!$A$7:$C$225,3,0))</f>
        <v>0</v>
      </c>
      <c r="Y71" s="48"/>
      <c r="Z71" s="48"/>
      <c r="AA71" s="48"/>
      <c r="AB71" s="48"/>
      <c r="AC71" s="48"/>
      <c r="AD71" s="48"/>
      <c r="AE71" s="48"/>
      <c r="AF71" s="48"/>
      <c r="AG71" s="48"/>
      <c r="AH71" s="48">
        <v>0</v>
      </c>
      <c r="AI71" s="48"/>
      <c r="AJ71" s="70">
        <f t="shared" si="15"/>
        <v>9903584.8699999992</v>
      </c>
    </row>
    <row r="72" spans="1:36">
      <c r="B72" s="12" t="s">
        <v>447</v>
      </c>
      <c r="C72" s="12" t="s">
        <v>34</v>
      </c>
      <c r="D72" s="12" t="str">
        <f t="shared" si="2"/>
        <v>SG</v>
      </c>
      <c r="E72" s="12" t="str">
        <f t="shared" si="3"/>
        <v>Other OperationsSG</v>
      </c>
      <c r="F72" s="12" t="s">
        <v>160</v>
      </c>
      <c r="G72" s="69">
        <v>14911646.41</v>
      </c>
      <c r="H72" s="48"/>
      <c r="I72" s="48"/>
      <c r="J72" s="48">
        <f>-IFERROR(VLOOKUP(F72,Labor!$A$7:$B$225,2,0),0)</f>
        <v>-4827420.9919396937</v>
      </c>
      <c r="K72" s="48"/>
      <c r="L72" s="48"/>
      <c r="M72" s="48"/>
      <c r="N72" s="48"/>
      <c r="O72" s="48"/>
      <c r="P72" s="48"/>
      <c r="Q72" s="48"/>
      <c r="R72" s="48"/>
      <c r="S72" s="48"/>
      <c r="T72" s="48"/>
      <c r="U72" s="47">
        <f t="shared" si="13"/>
        <v>528471.51286800951</v>
      </c>
      <c r="V72" s="32">
        <v>5.2405761569108263E-2</v>
      </c>
      <c r="W72" s="69">
        <f t="shared" si="14"/>
        <v>10612696.930928316</v>
      </c>
      <c r="X72" s="48">
        <f>IF(ISERROR(VLOOKUP(F72,Labor!$A$7:$C$225,3,0)),0,VLOOKUP(F72,Labor!$A$7:$C$225,3,0))</f>
        <v>4901539.6250326941</v>
      </c>
      <c r="Y72" s="48"/>
      <c r="Z72" s="48"/>
      <c r="AA72" s="48"/>
      <c r="AB72" s="48"/>
      <c r="AC72" s="48"/>
      <c r="AD72" s="48">
        <v>-1755636.2296605995</v>
      </c>
      <c r="AE72" s="48"/>
      <c r="AF72" s="48"/>
      <c r="AG72" s="48"/>
      <c r="AH72" s="48">
        <v>-21900.430403310347</v>
      </c>
      <c r="AI72" s="48"/>
      <c r="AJ72" s="70">
        <f t="shared" si="15"/>
        <v>13736699.895897098</v>
      </c>
    </row>
    <row r="73" spans="1:36">
      <c r="B73" s="12" t="s">
        <v>448</v>
      </c>
      <c r="C73" s="12" t="s">
        <v>34</v>
      </c>
      <c r="D73" s="12" t="str">
        <f t="shared" si="2"/>
        <v>SSGCT</v>
      </c>
      <c r="E73" s="12" t="str">
        <f t="shared" si="3"/>
        <v>Other OperationsSSGCT</v>
      </c>
      <c r="F73" s="12" t="s">
        <v>448</v>
      </c>
      <c r="G73" s="69">
        <v>498309.52</v>
      </c>
      <c r="H73" s="48"/>
      <c r="I73" s="48"/>
      <c r="J73" s="48">
        <f>-IFERROR(VLOOKUP(F73,Labor!$A$7:$B$225,2,0),0)</f>
        <v>0</v>
      </c>
      <c r="K73" s="48"/>
      <c r="L73" s="48"/>
      <c r="M73" s="48"/>
      <c r="N73" s="48"/>
      <c r="O73" s="48"/>
      <c r="P73" s="48"/>
      <c r="Q73" s="48"/>
      <c r="R73" s="48"/>
      <c r="S73" s="48"/>
      <c r="T73" s="48"/>
      <c r="U73" s="47">
        <f t="shared" si="13"/>
        <v>26114.289892736786</v>
      </c>
      <c r="V73" s="32">
        <v>5.2405761569108263E-2</v>
      </c>
      <c r="W73" s="69">
        <f t="shared" si="14"/>
        <v>524423.80989273684</v>
      </c>
      <c r="X73" s="48">
        <f>IF(ISERROR(VLOOKUP(F73,Labor!$A$7:$C$225,3,0)),0,VLOOKUP(F73,Labor!$A$7:$C$225,3,0))</f>
        <v>0</v>
      </c>
      <c r="Y73" s="48"/>
      <c r="Z73" s="48"/>
      <c r="AA73" s="48"/>
      <c r="AB73" s="48"/>
      <c r="AC73" s="48"/>
      <c r="AD73" s="48"/>
      <c r="AE73" s="48"/>
      <c r="AF73" s="48"/>
      <c r="AG73" s="48"/>
      <c r="AH73" s="48">
        <v>0</v>
      </c>
      <c r="AI73" s="48"/>
      <c r="AJ73" s="70">
        <f t="shared" si="15"/>
        <v>524423.80989273684</v>
      </c>
    </row>
    <row r="74" spans="1:36">
      <c r="B74" s="12" t="s">
        <v>449</v>
      </c>
      <c r="C74" s="12" t="s">
        <v>34</v>
      </c>
      <c r="D74" s="12" t="str">
        <f t="shared" si="2"/>
        <v>SG</v>
      </c>
      <c r="E74" s="12" t="str">
        <f t="shared" si="3"/>
        <v>Other OperationsSG</v>
      </c>
      <c r="F74" s="12" t="s">
        <v>165</v>
      </c>
      <c r="G74" s="69">
        <v>4000195.34</v>
      </c>
      <c r="H74" s="48"/>
      <c r="I74" s="48"/>
      <c r="J74" s="48">
        <f>-IFERROR(VLOOKUP(F74,Labor!$A$7:$B$225,2,0),0)</f>
        <v>-3078015.6038846932</v>
      </c>
      <c r="K74" s="48"/>
      <c r="L74" s="48"/>
      <c r="M74" s="48"/>
      <c r="N74" s="48"/>
      <c r="O74" s="48"/>
      <c r="P74" s="48"/>
      <c r="Q74" s="48"/>
      <c r="R74" s="48"/>
      <c r="S74" s="48"/>
      <c r="T74" s="48"/>
      <c r="U74" s="47">
        <f t="shared" si="13"/>
        <v>48327.531374721933</v>
      </c>
      <c r="V74" s="32">
        <v>5.2405761569108263E-2</v>
      </c>
      <c r="W74" s="69">
        <f t="shared" si="14"/>
        <v>970507.26749002852</v>
      </c>
      <c r="X74" s="48">
        <f>IF(ISERROR(VLOOKUP(F74,Labor!$A$7:$C$225,3,0)),0,VLOOKUP(F74,Labor!$A$7:$C$225,3,0))</f>
        <v>3125274.4424197581</v>
      </c>
      <c r="Y74" s="48"/>
      <c r="Z74" s="48"/>
      <c r="AA74" s="48"/>
      <c r="AB74" s="48">
        <v>744649.37276680698</v>
      </c>
      <c r="AC74" s="48"/>
      <c r="AD74" s="48"/>
      <c r="AE74" s="48"/>
      <c r="AF74" s="48"/>
      <c r="AG74" s="48"/>
      <c r="AH74" s="48">
        <v>0</v>
      </c>
      <c r="AI74" s="48"/>
      <c r="AJ74" s="70">
        <f t="shared" si="15"/>
        <v>4840431.0826765932</v>
      </c>
    </row>
    <row r="75" spans="1:36">
      <c r="B75" s="12" t="s">
        <v>450</v>
      </c>
      <c r="C75" s="12" t="s">
        <v>34</v>
      </c>
      <c r="D75" s="12" t="str">
        <f t="shared" si="2"/>
        <v>SG-W</v>
      </c>
      <c r="E75" s="12" t="str">
        <f t="shared" si="3"/>
        <v>Other OperationsSG-W</v>
      </c>
      <c r="F75" s="12" t="s">
        <v>166</v>
      </c>
      <c r="G75" s="69">
        <v>6215271.2800000003</v>
      </c>
      <c r="H75" s="48"/>
      <c r="I75" s="48"/>
      <c r="J75" s="48">
        <f>-IFERROR(VLOOKUP(F75,Labor!$A$7:$B$225,2,0),0)</f>
        <v>0</v>
      </c>
      <c r="K75" s="48"/>
      <c r="L75" s="48"/>
      <c r="M75" s="48"/>
      <c r="N75" s="48"/>
      <c r="O75" s="48"/>
      <c r="P75" s="48"/>
      <c r="Q75" s="48"/>
      <c r="R75" s="48"/>
      <c r="S75" s="48"/>
      <c r="T75" s="48"/>
      <c r="U75" s="47">
        <f t="shared" si="13"/>
        <v>325716.02478700632</v>
      </c>
      <c r="V75" s="32">
        <v>5.2405761569108263E-2</v>
      </c>
      <c r="W75" s="69">
        <f t="shared" si="14"/>
        <v>6540987.3047870062</v>
      </c>
      <c r="X75" s="48">
        <f>IF(ISERROR(VLOOKUP(F75,Labor!$A$7:$C$225,3,0)),0,VLOOKUP(F75,Labor!$A$7:$C$225,3,0))</f>
        <v>0</v>
      </c>
      <c r="Y75" s="48"/>
      <c r="Z75" s="48"/>
      <c r="AA75" s="48"/>
      <c r="AB75" s="48">
        <v>-2448302.1504460219</v>
      </c>
      <c r="AC75" s="48"/>
      <c r="AD75" s="48"/>
      <c r="AE75" s="48"/>
      <c r="AF75" s="48"/>
      <c r="AG75" s="48"/>
      <c r="AH75" s="48">
        <v>0</v>
      </c>
      <c r="AI75" s="48"/>
      <c r="AJ75" s="70">
        <f t="shared" si="15"/>
        <v>4092685.1543409843</v>
      </c>
    </row>
    <row r="76" spans="1:36">
      <c r="B76" s="12" t="s">
        <v>451</v>
      </c>
      <c r="C76" s="12" t="s">
        <v>34</v>
      </c>
      <c r="D76" s="12" t="str">
        <f t="shared" si="2"/>
        <v>SSGCT</v>
      </c>
      <c r="E76" s="12" t="str">
        <f t="shared" si="3"/>
        <v>Other OperationsSSGCT</v>
      </c>
      <c r="F76" s="12" t="s">
        <v>451</v>
      </c>
      <c r="G76" s="69">
        <v>0</v>
      </c>
      <c r="H76" s="48"/>
      <c r="I76" s="48"/>
      <c r="J76" s="48">
        <f>-IFERROR(VLOOKUP(F76,Labor!$A$7:$B$225,2,0),0)</f>
        <v>0</v>
      </c>
      <c r="K76" s="48"/>
      <c r="L76" s="48"/>
      <c r="M76" s="48"/>
      <c r="N76" s="48"/>
      <c r="O76" s="48"/>
      <c r="P76" s="48"/>
      <c r="Q76" s="48"/>
      <c r="R76" s="48"/>
      <c r="S76" s="48"/>
      <c r="T76" s="48"/>
      <c r="U76" s="47">
        <f t="shared" si="13"/>
        <v>0</v>
      </c>
      <c r="V76" s="32">
        <v>5.2405761569108263E-2</v>
      </c>
      <c r="W76" s="69">
        <f t="shared" si="14"/>
        <v>0</v>
      </c>
      <c r="X76" s="48">
        <f>IF(ISERROR(VLOOKUP(F76,Labor!$A$7:$C$225,3,0)),0,VLOOKUP(F76,Labor!$A$7:$C$225,3,0))</f>
        <v>0</v>
      </c>
      <c r="Y76" s="48"/>
      <c r="Z76" s="48"/>
      <c r="AA76" s="48"/>
      <c r="AB76" s="48"/>
      <c r="AC76" s="48"/>
      <c r="AD76" s="48"/>
      <c r="AE76" s="48"/>
      <c r="AF76" s="48"/>
      <c r="AG76" s="48"/>
      <c r="AH76" s="48">
        <v>0</v>
      </c>
      <c r="AI76" s="48"/>
      <c r="AJ76" s="70">
        <f t="shared" si="15"/>
        <v>0</v>
      </c>
    </row>
    <row r="77" spans="1:36">
      <c r="B77" s="12" t="s">
        <v>452</v>
      </c>
      <c r="C77" s="12" t="s">
        <v>34</v>
      </c>
      <c r="D77" s="12" t="str">
        <f t="shared" si="2"/>
        <v>OR</v>
      </c>
      <c r="E77" s="12" t="str">
        <f t="shared" si="3"/>
        <v>Other OperationsOR</v>
      </c>
      <c r="F77" s="12" t="s">
        <v>452</v>
      </c>
      <c r="G77" s="69">
        <v>91750.15</v>
      </c>
      <c r="H77" s="48"/>
      <c r="I77" s="48"/>
      <c r="J77" s="48">
        <f>-IFERROR(VLOOKUP(F77,Labor!$A$7:$B$225,2,0),0)</f>
        <v>-3516.1450169182012</v>
      </c>
      <c r="K77" s="48"/>
      <c r="L77" s="48"/>
      <c r="M77" s="48"/>
      <c r="N77" s="48"/>
      <c r="O77" s="48"/>
      <c r="P77" s="48"/>
      <c r="Q77" s="48"/>
      <c r="R77" s="48"/>
      <c r="S77" s="48"/>
      <c r="T77" s="48"/>
      <c r="U77" s="47">
        <f t="shared" si="13"/>
        <v>4623.9702274308947</v>
      </c>
      <c r="V77" s="32">
        <v>5.2405761569108263E-2</v>
      </c>
      <c r="W77" s="69">
        <f t="shared" si="14"/>
        <v>92857.975210512683</v>
      </c>
      <c r="X77" s="48">
        <f>IF(ISERROR(VLOOKUP(F77,Labor!$A$7:$C$225,3,0)),0,VLOOKUP(F77,Labor!$A$7:$C$225,3,0))</f>
        <v>3570.1307502623376</v>
      </c>
      <c r="Y77" s="48"/>
      <c r="Z77" s="48"/>
      <c r="AA77" s="48"/>
      <c r="AB77" s="48"/>
      <c r="AC77" s="48"/>
      <c r="AD77" s="48"/>
      <c r="AE77" s="48"/>
      <c r="AF77" s="48"/>
      <c r="AG77" s="48"/>
      <c r="AH77" s="48">
        <v>-9.7407762743473594</v>
      </c>
      <c r="AI77" s="48"/>
      <c r="AJ77" s="70">
        <f t="shared" si="15"/>
        <v>96418.365184500668</v>
      </c>
    </row>
    <row r="78" spans="1:36">
      <c r="B78" s="12" t="s">
        <v>453</v>
      </c>
      <c r="C78" s="12" t="s">
        <v>34</v>
      </c>
      <c r="D78" s="12" t="str">
        <f t="shared" si="2"/>
        <v>SG</v>
      </c>
      <c r="E78" s="12" t="str">
        <f t="shared" si="3"/>
        <v>Other OperationsSG</v>
      </c>
      <c r="F78" s="12" t="s">
        <v>170</v>
      </c>
      <c r="G78" s="69">
        <v>884657.95</v>
      </c>
      <c r="H78" s="48"/>
      <c r="I78" s="48"/>
      <c r="J78" s="48">
        <f>-IFERROR(VLOOKUP(F78,Labor!$A$7:$B$225,2,0),0)</f>
        <v>0</v>
      </c>
      <c r="K78" s="48"/>
      <c r="L78" s="48"/>
      <c r="M78" s="48"/>
      <c r="N78" s="48"/>
      <c r="O78" s="48"/>
      <c r="P78" s="48"/>
      <c r="Q78" s="48"/>
      <c r="R78" s="48"/>
      <c r="S78" s="48"/>
      <c r="T78" s="48"/>
      <c r="U78" s="47">
        <f t="shared" si="13"/>
        <v>46361.173597916095</v>
      </c>
      <c r="V78" s="32">
        <v>5.2405761569108263E-2</v>
      </c>
      <c r="W78" s="69">
        <f t="shared" si="14"/>
        <v>931019.1235979161</v>
      </c>
      <c r="X78" s="48">
        <f>IF(ISERROR(VLOOKUP(F78,Labor!$A$7:$C$225,3,0)),0,VLOOKUP(F78,Labor!$A$7:$C$225,3,0))</f>
        <v>0</v>
      </c>
      <c r="Y78" s="48"/>
      <c r="Z78" s="48"/>
      <c r="AA78" s="48"/>
      <c r="AB78" s="48"/>
      <c r="AC78" s="48"/>
      <c r="AD78" s="48"/>
      <c r="AE78" s="48"/>
      <c r="AF78" s="48"/>
      <c r="AG78" s="48"/>
      <c r="AH78" s="48">
        <v>0</v>
      </c>
      <c r="AI78" s="48"/>
      <c r="AJ78" s="70">
        <f t="shared" si="15"/>
        <v>931019.1235979161</v>
      </c>
    </row>
    <row r="79" spans="1:36">
      <c r="B79" s="12" t="s">
        <v>454</v>
      </c>
      <c r="C79" s="12" t="s">
        <v>34</v>
      </c>
      <c r="D79" s="12" t="str">
        <f t="shared" si="2"/>
        <v>SG-W</v>
      </c>
      <c r="E79" s="12" t="str">
        <f t="shared" si="3"/>
        <v>Other OperationsSG-W</v>
      </c>
      <c r="F79" s="12" t="s">
        <v>171</v>
      </c>
      <c r="G79" s="69">
        <v>3185283.26</v>
      </c>
      <c r="H79" s="48"/>
      <c r="I79" s="48"/>
      <c r="J79" s="48">
        <f>-IFERROR(VLOOKUP(F79,Labor!$A$7:$B$225,2,0),0)</f>
        <v>0</v>
      </c>
      <c r="K79" s="48"/>
      <c r="L79" s="48"/>
      <c r="M79" s="48"/>
      <c r="N79" s="48"/>
      <c r="O79" s="48"/>
      <c r="P79" s="48"/>
      <c r="Q79" s="48"/>
      <c r="R79" s="48"/>
      <c r="S79" s="48"/>
      <c r="T79" s="48"/>
      <c r="U79" s="47">
        <f t="shared" si="13"/>
        <v>166927.19505363188</v>
      </c>
      <c r="V79" s="32">
        <v>5.2405761569108263E-2</v>
      </c>
      <c r="W79" s="69">
        <f t="shared" si="14"/>
        <v>3352210.4550536317</v>
      </c>
      <c r="X79" s="48">
        <f>IF(ISERROR(VLOOKUP(F79,Labor!$A$7:$C$225,3,0)),0,VLOOKUP(F79,Labor!$A$7:$C$225,3,0))</f>
        <v>0</v>
      </c>
      <c r="Y79" s="48"/>
      <c r="Z79" s="48"/>
      <c r="AA79" s="48"/>
      <c r="AB79" s="48"/>
      <c r="AC79" s="48"/>
      <c r="AD79" s="48"/>
      <c r="AE79" s="48"/>
      <c r="AF79" s="48"/>
      <c r="AG79" s="48"/>
      <c r="AH79" s="48">
        <v>0</v>
      </c>
      <c r="AI79" s="48"/>
      <c r="AJ79" s="70">
        <f t="shared" si="15"/>
        <v>3352210.4550536317</v>
      </c>
    </row>
    <row r="80" spans="1:36">
      <c r="B80" s="12" t="s">
        <v>455</v>
      </c>
      <c r="C80" s="12" t="s">
        <v>34</v>
      </c>
      <c r="D80" s="12" t="str">
        <f t="shared" si="2"/>
        <v>SSGCT</v>
      </c>
      <c r="E80" s="12" t="str">
        <f t="shared" si="3"/>
        <v>Other OperationsSSGCT</v>
      </c>
      <c r="F80" s="12" t="s">
        <v>455</v>
      </c>
      <c r="G80" s="69">
        <v>0</v>
      </c>
      <c r="H80" s="48"/>
      <c r="I80" s="48"/>
      <c r="J80" s="48">
        <f>-IFERROR(VLOOKUP(F80,Labor!$A$7:$B$225,2,0),0)</f>
        <v>0</v>
      </c>
      <c r="K80" s="48"/>
      <c r="L80" s="48"/>
      <c r="M80" s="48"/>
      <c r="N80" s="48"/>
      <c r="O80" s="48"/>
      <c r="P80" s="48"/>
      <c r="Q80" s="48"/>
      <c r="R80" s="48"/>
      <c r="S80" s="48"/>
      <c r="T80" s="48"/>
      <c r="U80" s="47">
        <f t="shared" si="13"/>
        <v>0</v>
      </c>
      <c r="V80" s="32">
        <v>5.2405761569108263E-2</v>
      </c>
      <c r="W80" s="69">
        <f t="shared" si="14"/>
        <v>0</v>
      </c>
      <c r="X80" s="48">
        <f>IF(ISERROR(VLOOKUP(F80,Labor!$A$7:$C$225,3,0)),0,VLOOKUP(F80,Labor!$A$7:$C$225,3,0))</f>
        <v>0</v>
      </c>
      <c r="Y80" s="48"/>
      <c r="Z80" s="48"/>
      <c r="AA80" s="48"/>
      <c r="AB80" s="48"/>
      <c r="AC80" s="48"/>
      <c r="AD80" s="48"/>
      <c r="AE80" s="48"/>
      <c r="AF80" s="48"/>
      <c r="AG80" s="48"/>
      <c r="AH80" s="48">
        <v>0</v>
      </c>
      <c r="AI80" s="48"/>
      <c r="AJ80" s="70">
        <f t="shared" si="15"/>
        <v>0</v>
      </c>
    </row>
    <row r="81" spans="2:36">
      <c r="B81" s="12" t="s">
        <v>456</v>
      </c>
      <c r="C81" s="12" t="s">
        <v>34</v>
      </c>
      <c r="D81" s="12" t="str">
        <f t="shared" si="2"/>
        <v>OR</v>
      </c>
      <c r="E81" s="12" t="str">
        <f t="shared" si="3"/>
        <v>Other OperationsOR</v>
      </c>
      <c r="F81" s="12" t="s">
        <v>456</v>
      </c>
      <c r="G81" s="69">
        <v>253036.98</v>
      </c>
      <c r="H81" s="48"/>
      <c r="I81" s="48"/>
      <c r="J81" s="48">
        <f>-IFERROR(VLOOKUP(F81,Labor!$A$7:$B$225,2,0),0)</f>
        <v>0</v>
      </c>
      <c r="K81" s="48"/>
      <c r="L81" s="48"/>
      <c r="M81" s="48"/>
      <c r="N81" s="48"/>
      <c r="O81" s="48"/>
      <c r="P81" s="48"/>
      <c r="Q81" s="48"/>
      <c r="R81" s="48"/>
      <c r="S81" s="48"/>
      <c r="T81" s="48"/>
      <c r="U81" s="47">
        <f t="shared" si="13"/>
        <v>13260.595642047216</v>
      </c>
      <c r="V81" s="32">
        <v>5.2405761569108263E-2</v>
      </c>
      <c r="W81" s="69">
        <f t="shared" si="14"/>
        <v>266297.57564204722</v>
      </c>
      <c r="X81" s="48">
        <f>IF(ISERROR(VLOOKUP(F81,Labor!$A$7:$C$225,3,0)),0,VLOOKUP(F81,Labor!$A$7:$C$225,3,0))</f>
        <v>0</v>
      </c>
      <c r="Y81" s="48"/>
      <c r="Z81" s="48"/>
      <c r="AA81" s="48"/>
      <c r="AB81" s="48"/>
      <c r="AC81" s="48"/>
      <c r="AD81" s="48"/>
      <c r="AE81" s="48"/>
      <c r="AF81" s="48"/>
      <c r="AG81" s="48"/>
      <c r="AH81" s="48">
        <v>0</v>
      </c>
      <c r="AI81" s="48"/>
      <c r="AJ81" s="70">
        <f t="shared" si="15"/>
        <v>266297.57564204722</v>
      </c>
    </row>
    <row r="82" spans="2:36">
      <c r="B82" s="12" t="s">
        <v>457</v>
      </c>
      <c r="C82" s="12" t="s">
        <v>41</v>
      </c>
      <c r="D82" s="12" t="str">
        <f t="shared" si="2"/>
        <v>SG</v>
      </c>
      <c r="E82" s="12" t="str">
        <f t="shared" si="3"/>
        <v>Other MaintenanceSG</v>
      </c>
      <c r="F82" s="12" t="s">
        <v>172</v>
      </c>
      <c r="G82" s="69">
        <v>3606624.04</v>
      </c>
      <c r="H82" s="48"/>
      <c r="I82" s="48"/>
      <c r="J82" s="48">
        <f>-IFERROR(VLOOKUP(F82,Labor!$A$7:$B$225,2,0),0)</f>
        <v>-750830.09114388889</v>
      </c>
      <c r="K82" s="48"/>
      <c r="L82" s="48"/>
      <c r="M82" s="48"/>
      <c r="N82" s="48"/>
      <c r="O82" s="48"/>
      <c r="P82" s="48"/>
      <c r="Q82" s="48"/>
      <c r="R82" s="48"/>
      <c r="S82" s="48"/>
      <c r="T82" s="48"/>
      <c r="U82" s="47">
        <f t="shared" si="13"/>
        <v>76968.424272144039</v>
      </c>
      <c r="V82" s="32">
        <v>2.6951672862453452E-2</v>
      </c>
      <c r="W82" s="69">
        <f t="shared" si="14"/>
        <v>2932762.3731282554</v>
      </c>
      <c r="X82" s="48">
        <f>IF(ISERROR(VLOOKUP(F82,Labor!$A$7:$C$225,3,0)),0,VLOOKUP(F82,Labor!$A$7:$C$225,3,0))</f>
        <v>762358.08924755477</v>
      </c>
      <c r="Y82" s="48"/>
      <c r="Z82" s="48"/>
      <c r="AA82" s="48"/>
      <c r="AB82" s="48"/>
      <c r="AC82" s="48"/>
      <c r="AD82" s="48"/>
      <c r="AE82" s="48"/>
      <c r="AF82" s="48"/>
      <c r="AG82" s="48"/>
      <c r="AH82" s="48">
        <v>0</v>
      </c>
      <c r="AI82" s="48"/>
      <c r="AJ82" s="70">
        <f t="shared" si="15"/>
        <v>3695120.4623758104</v>
      </c>
    </row>
    <row r="83" spans="2:36">
      <c r="B83" s="12" t="s">
        <v>458</v>
      </c>
      <c r="C83" s="12" t="s">
        <v>41</v>
      </c>
      <c r="D83" s="12" t="str">
        <f t="shared" si="2"/>
        <v>SSGCT</v>
      </c>
      <c r="E83" s="12" t="str">
        <f t="shared" si="3"/>
        <v>Other MaintenanceSSGCT</v>
      </c>
      <c r="F83" s="12" t="s">
        <v>458</v>
      </c>
      <c r="G83" s="69">
        <v>239629.66</v>
      </c>
      <c r="H83" s="48"/>
      <c r="I83" s="48"/>
      <c r="J83" s="48">
        <f>-IFERROR(VLOOKUP(F83,Labor!$A$7:$B$225,2,0),0)</f>
        <v>0</v>
      </c>
      <c r="K83" s="48"/>
      <c r="L83" s="48"/>
      <c r="M83" s="48"/>
      <c r="N83" s="48"/>
      <c r="O83" s="48"/>
      <c r="P83" s="48"/>
      <c r="Q83" s="48"/>
      <c r="R83" s="48"/>
      <c r="S83" s="48"/>
      <c r="T83" s="48"/>
      <c r="U83" s="47">
        <f t="shared" si="13"/>
        <v>6458.4202044609474</v>
      </c>
      <c r="V83" s="32">
        <v>2.6951672862453452E-2</v>
      </c>
      <c r="W83" s="69">
        <f t="shared" si="14"/>
        <v>246088.08020446094</v>
      </c>
      <c r="X83" s="48">
        <f>IF(ISERROR(VLOOKUP(F83,Labor!$A$7:$C$225,3,0)),0,VLOOKUP(F83,Labor!$A$7:$C$225,3,0))</f>
        <v>0</v>
      </c>
      <c r="Y83" s="48"/>
      <c r="Z83" s="48"/>
      <c r="AA83" s="48"/>
      <c r="AB83" s="48"/>
      <c r="AC83" s="48"/>
      <c r="AD83" s="48"/>
      <c r="AE83" s="48"/>
      <c r="AF83" s="48"/>
      <c r="AG83" s="48"/>
      <c r="AH83" s="48">
        <v>0</v>
      </c>
      <c r="AI83" s="48"/>
      <c r="AJ83" s="70">
        <f t="shared" si="15"/>
        <v>246088.08020446094</v>
      </c>
    </row>
    <row r="84" spans="2:36">
      <c r="B84" s="12" t="s">
        <v>459</v>
      </c>
      <c r="C84" s="12" t="s">
        <v>41</v>
      </c>
      <c r="D84" s="12" t="str">
        <f t="shared" ref="D84:D155" si="16">MID(F84,4,12)</f>
        <v>SG</v>
      </c>
      <c r="E84" s="12" t="str">
        <f t="shared" ref="E84:E155" si="17">+C84&amp;D84</f>
        <v>Other MaintenanceSG</v>
      </c>
      <c r="F84" s="12" t="s">
        <v>174</v>
      </c>
      <c r="G84" s="69">
        <v>10120923.960000001</v>
      </c>
      <c r="H84" s="48"/>
      <c r="I84" s="48"/>
      <c r="J84" s="48">
        <f>-IFERROR(VLOOKUP(F84,Labor!$A$7:$B$225,2,0),0)</f>
        <v>-1111863.4881465556</v>
      </c>
      <c r="K84" s="48"/>
      <c r="L84" s="48"/>
      <c r="M84" s="48"/>
      <c r="N84" s="48"/>
      <c r="O84" s="48">
        <v>-2634529.5213539498</v>
      </c>
      <c r="P84" s="48"/>
      <c r="Q84" s="48"/>
      <c r="R84" s="48"/>
      <c r="S84" s="48"/>
      <c r="T84" s="48"/>
      <c r="U84" s="47">
        <f t="shared" si="13"/>
        <v>171804.27282944688</v>
      </c>
      <c r="V84" s="32">
        <v>2.6951672862453452E-2</v>
      </c>
      <c r="W84" s="69">
        <f t="shared" si="14"/>
        <v>6546335.2233289434</v>
      </c>
      <c r="X84" s="48">
        <f>IF(ISERROR(VLOOKUP(F84,Labor!$A$7:$C$225,3,0)),0,VLOOKUP(F84,Labor!$A$7:$C$225,3,0))</f>
        <v>1128934.6742032589</v>
      </c>
      <c r="Y84" s="48"/>
      <c r="Z84" s="48"/>
      <c r="AA84" s="48">
        <v>1012475.7481751826</v>
      </c>
      <c r="AB84" s="48"/>
      <c r="AC84" s="48"/>
      <c r="AD84" s="48"/>
      <c r="AE84" s="48"/>
      <c r="AF84" s="48"/>
      <c r="AG84" s="48"/>
      <c r="AH84" s="48">
        <v>-5615.4582786208548</v>
      </c>
      <c r="AI84" s="48"/>
      <c r="AJ84" s="70">
        <f t="shared" si="15"/>
        <v>8682130.187428765</v>
      </c>
    </row>
    <row r="85" spans="2:36">
      <c r="B85" s="12" t="s">
        <v>460</v>
      </c>
      <c r="C85" s="12" t="s">
        <v>41</v>
      </c>
      <c r="D85" s="12" t="str">
        <f t="shared" si="16"/>
        <v>SG-W</v>
      </c>
      <c r="E85" s="12" t="str">
        <f t="shared" si="17"/>
        <v>Other MaintenanceSG-W</v>
      </c>
      <c r="F85" s="12" t="s">
        <v>176</v>
      </c>
      <c r="G85" s="69">
        <v>13680265.83</v>
      </c>
      <c r="H85" s="48"/>
      <c r="I85" s="48"/>
      <c r="J85" s="48">
        <f>-IFERROR(VLOOKUP(F85,Labor!$A$7:$B$225,2,0),0)</f>
        <v>0</v>
      </c>
      <c r="K85" s="48"/>
      <c r="L85" s="48"/>
      <c r="M85" s="48"/>
      <c r="N85" s="48"/>
      <c r="O85" s="48"/>
      <c r="P85" s="48"/>
      <c r="Q85" s="48"/>
      <c r="R85" s="48"/>
      <c r="S85" s="48"/>
      <c r="T85" s="48"/>
      <c r="U85" s="47">
        <f t="shared" si="13"/>
        <v>368706.04932156025</v>
      </c>
      <c r="V85" s="32">
        <v>2.6951672862453452E-2</v>
      </c>
      <c r="W85" s="69">
        <f t="shared" si="14"/>
        <v>14048971.87932156</v>
      </c>
      <c r="X85" s="48">
        <f>IF(ISERROR(VLOOKUP(F85,Labor!$A$7:$C$225,3,0)),0,VLOOKUP(F85,Labor!$A$7:$C$225,3,0))</f>
        <v>0</v>
      </c>
      <c r="Y85" s="48"/>
      <c r="Z85" s="48"/>
      <c r="AA85" s="48"/>
      <c r="AB85" s="48"/>
      <c r="AC85" s="48"/>
      <c r="AD85" s="48"/>
      <c r="AE85" s="48"/>
      <c r="AF85" s="48"/>
      <c r="AG85" s="48"/>
      <c r="AH85" s="48">
        <v>0</v>
      </c>
      <c r="AI85" s="48"/>
      <c r="AJ85" s="70">
        <f t="shared" si="15"/>
        <v>14048971.87932156</v>
      </c>
    </row>
    <row r="86" spans="2:36">
      <c r="B86" s="12" t="s">
        <v>461</v>
      </c>
      <c r="C86" s="12" t="s">
        <v>41</v>
      </c>
      <c r="D86" s="12" t="str">
        <f t="shared" si="16"/>
        <v>SSGCT</v>
      </c>
      <c r="E86" s="12" t="str">
        <f t="shared" si="17"/>
        <v>Other MaintenanceSSGCT</v>
      </c>
      <c r="F86" s="12" t="s">
        <v>461</v>
      </c>
      <c r="G86" s="69">
        <v>542480.84</v>
      </c>
      <c r="H86" s="48"/>
      <c r="I86" s="48"/>
      <c r="J86" s="48">
        <f>-IFERROR(VLOOKUP(F86,Labor!$A$7:$B$225,2,0),0)</f>
        <v>0</v>
      </c>
      <c r="K86" s="48"/>
      <c r="L86" s="48"/>
      <c r="M86" s="48"/>
      <c r="N86" s="48"/>
      <c r="O86" s="48"/>
      <c r="P86" s="48"/>
      <c r="Q86" s="48"/>
      <c r="R86" s="48"/>
      <c r="S86" s="48"/>
      <c r="T86" s="48"/>
      <c r="U86" s="47">
        <f t="shared" si="13"/>
        <v>14620.766133828953</v>
      </c>
      <c r="V86" s="32">
        <v>2.6951672862453452E-2</v>
      </c>
      <c r="W86" s="69">
        <f t="shared" si="14"/>
        <v>557101.60613382887</v>
      </c>
      <c r="X86" s="48">
        <f>IF(ISERROR(VLOOKUP(F86,Labor!$A$7:$C$225,3,0)),0,VLOOKUP(F86,Labor!$A$7:$C$225,3,0))</f>
        <v>0</v>
      </c>
      <c r="Y86" s="48"/>
      <c r="Z86" s="48"/>
      <c r="AA86" s="48"/>
      <c r="AB86" s="48"/>
      <c r="AC86" s="48"/>
      <c r="AD86" s="48"/>
      <c r="AE86" s="48"/>
      <c r="AF86" s="48"/>
      <c r="AG86" s="48"/>
      <c r="AH86" s="48">
        <v>0</v>
      </c>
      <c r="AI86" s="48"/>
      <c r="AJ86" s="70">
        <f t="shared" si="15"/>
        <v>557101.60613382887</v>
      </c>
    </row>
    <row r="87" spans="2:36">
      <c r="B87" s="12" t="s">
        <v>462</v>
      </c>
      <c r="C87" s="12" t="s">
        <v>41</v>
      </c>
      <c r="D87" s="12" t="str">
        <f t="shared" si="16"/>
        <v>SG</v>
      </c>
      <c r="E87" s="12" t="str">
        <f t="shared" si="17"/>
        <v>Other MaintenanceSG</v>
      </c>
      <c r="F87" s="12" t="s">
        <v>177</v>
      </c>
      <c r="G87" s="69">
        <v>289259.03999999998</v>
      </c>
      <c r="H87" s="48"/>
      <c r="I87" s="48"/>
      <c r="J87" s="48">
        <f>-IFERROR(VLOOKUP(F87,Labor!$A$7:$B$225,2,0),0)</f>
        <v>-164328.19884886473</v>
      </c>
      <c r="K87" s="48"/>
      <c r="L87" s="48"/>
      <c r="M87" s="48"/>
      <c r="N87" s="48"/>
      <c r="O87" s="48"/>
      <c r="P87" s="48"/>
      <c r="Q87" s="48"/>
      <c r="R87" s="48"/>
      <c r="S87" s="48"/>
      <c r="T87" s="48"/>
      <c r="U87" s="47">
        <f t="shared" si="13"/>
        <v>3367.0951611365349</v>
      </c>
      <c r="V87" s="32">
        <v>2.6951672862453452E-2</v>
      </c>
      <c r="W87" s="69">
        <f t="shared" si="14"/>
        <v>128297.93631227178</v>
      </c>
      <c r="X87" s="48">
        <f>IF(ISERROR(VLOOKUP(F87,Labor!$A$7:$C$225,3,0)),0,VLOOKUP(F87,Labor!$A$7:$C$225,3,0))</f>
        <v>166851.23992973359</v>
      </c>
      <c r="Y87" s="48"/>
      <c r="Z87" s="48"/>
      <c r="AA87" s="48"/>
      <c r="AB87" s="48"/>
      <c r="AC87" s="48"/>
      <c r="AD87" s="48"/>
      <c r="AE87" s="48"/>
      <c r="AF87" s="48"/>
      <c r="AG87" s="48"/>
      <c r="AH87" s="48">
        <v>0</v>
      </c>
      <c r="AI87" s="48"/>
      <c r="AJ87" s="70">
        <f t="shared" si="15"/>
        <v>295149.17624200537</v>
      </c>
    </row>
    <row r="88" spans="2:36">
      <c r="B88" s="12" t="s">
        <v>463</v>
      </c>
      <c r="C88" s="12" t="s">
        <v>41</v>
      </c>
      <c r="D88" s="12" t="str">
        <f t="shared" si="16"/>
        <v>SG-W</v>
      </c>
      <c r="E88" s="12" t="str">
        <f t="shared" si="17"/>
        <v>Other MaintenanceSG-W</v>
      </c>
      <c r="F88" s="12" t="s">
        <v>179</v>
      </c>
      <c r="G88" s="69">
        <v>1935526.6</v>
      </c>
      <c r="H88" s="48"/>
      <c r="I88" s="48"/>
      <c r="J88" s="48">
        <f>-IFERROR(VLOOKUP(F88,Labor!$A$7:$B$225,2,0),0)</f>
        <v>0</v>
      </c>
      <c r="K88" s="48"/>
      <c r="L88" s="48"/>
      <c r="M88" s="48"/>
      <c r="N88" s="48"/>
      <c r="O88" s="48"/>
      <c r="P88" s="48"/>
      <c r="Q88" s="48"/>
      <c r="R88" s="48"/>
      <c r="S88" s="48"/>
      <c r="T88" s="48"/>
      <c r="U88" s="47">
        <f t="shared" si="13"/>
        <v>52165.679739776802</v>
      </c>
      <c r="V88" s="32">
        <v>2.6951672862453452E-2</v>
      </c>
      <c r="W88" s="69">
        <f t="shared" si="14"/>
        <v>1987692.2797397769</v>
      </c>
      <c r="X88" s="48">
        <f>IF(ISERROR(VLOOKUP(F88,Labor!$A$7:$C$225,3,0)),0,VLOOKUP(F88,Labor!$A$7:$C$225,3,0))</f>
        <v>0</v>
      </c>
      <c r="Y88" s="48"/>
      <c r="Z88" s="48"/>
      <c r="AA88" s="48"/>
      <c r="AB88" s="48"/>
      <c r="AC88" s="48"/>
      <c r="AD88" s="48"/>
      <c r="AE88" s="48"/>
      <c r="AF88" s="48"/>
      <c r="AG88" s="48"/>
      <c r="AH88" s="48">
        <v>0</v>
      </c>
      <c r="AI88" s="48"/>
      <c r="AJ88" s="70">
        <f t="shared" si="15"/>
        <v>1987692.2797397769</v>
      </c>
    </row>
    <row r="89" spans="2:36">
      <c r="B89" s="12" t="s">
        <v>464</v>
      </c>
      <c r="C89" s="12" t="s">
        <v>41</v>
      </c>
      <c r="D89" s="12" t="str">
        <f t="shared" si="16"/>
        <v>SSGCT</v>
      </c>
      <c r="E89" s="12" t="str">
        <f t="shared" si="17"/>
        <v>Other MaintenanceSSGCT</v>
      </c>
      <c r="F89" s="12" t="s">
        <v>464</v>
      </c>
      <c r="G89" s="73">
        <v>142634.12</v>
      </c>
      <c r="H89" s="128"/>
      <c r="I89" s="128"/>
      <c r="J89" s="48">
        <f>-IFERROR(VLOOKUP(F89,Labor!$A$7:$B$225,2,0),0)</f>
        <v>0</v>
      </c>
      <c r="K89" s="128"/>
      <c r="L89" s="128"/>
      <c r="M89" s="128"/>
      <c r="N89" s="128"/>
      <c r="O89" s="128"/>
      <c r="P89" s="128"/>
      <c r="Q89" s="128"/>
      <c r="R89" s="128"/>
      <c r="S89" s="128"/>
      <c r="T89" s="128"/>
      <c r="U89" s="128">
        <f t="shared" si="13"/>
        <v>3844.228141263929</v>
      </c>
      <c r="V89" s="72">
        <v>2.6951672862453452E-2</v>
      </c>
      <c r="W89" s="73">
        <f t="shared" si="14"/>
        <v>146478.34814126394</v>
      </c>
      <c r="X89" s="128">
        <f>IF(ISERROR(VLOOKUP(F89,Labor!$A$7:$C$225,3,0)),0,VLOOKUP(F89,Labor!$A$7:$C$225,3,0))</f>
        <v>0</v>
      </c>
      <c r="Y89" s="128"/>
      <c r="Z89" s="128"/>
      <c r="AA89" s="128"/>
      <c r="AB89" s="128"/>
      <c r="AC89" s="128"/>
      <c r="AD89" s="128"/>
      <c r="AE89" s="128"/>
      <c r="AF89" s="128"/>
      <c r="AG89" s="128"/>
      <c r="AH89" s="48">
        <v>0</v>
      </c>
      <c r="AI89" s="128"/>
      <c r="AJ89" s="70">
        <f t="shared" si="15"/>
        <v>146478.34814126394</v>
      </c>
    </row>
    <row r="90" spans="2:36">
      <c r="B90" s="1" t="s">
        <v>465</v>
      </c>
      <c r="C90" s="1"/>
      <c r="D90" s="12" t="s">
        <v>1</v>
      </c>
      <c r="E90" s="12" t="s">
        <v>1</v>
      </c>
      <c r="F90" s="1" t="s">
        <v>465</v>
      </c>
      <c r="G90" s="69">
        <f>SUM(G67:G89)</f>
        <v>380531302.53999996</v>
      </c>
      <c r="H90" s="48">
        <f>SUM(H67:H89)</f>
        <v>0</v>
      </c>
      <c r="I90" s="48">
        <f t="shared" ref="I90:U90" si="18">SUM(I67:I89)</f>
        <v>0</v>
      </c>
      <c r="J90" s="129">
        <f t="shared" si="18"/>
        <v>-9935974.518980613</v>
      </c>
      <c r="K90" s="48">
        <f t="shared" si="18"/>
        <v>0</v>
      </c>
      <c r="L90" s="48">
        <f>SUM(L67:L89)</f>
        <v>0</v>
      </c>
      <c r="M90" s="48">
        <f t="shared" si="18"/>
        <v>0</v>
      </c>
      <c r="N90" s="48">
        <f t="shared" si="18"/>
        <v>0</v>
      </c>
      <c r="O90" s="48">
        <f t="shared" si="18"/>
        <v>-2634529.5213539498</v>
      </c>
      <c r="P90" s="48">
        <f t="shared" si="18"/>
        <v>0</v>
      </c>
      <c r="Q90" s="48">
        <f t="shared" si="18"/>
        <v>0</v>
      </c>
      <c r="R90" s="48">
        <f t="shared" si="18"/>
        <v>0</v>
      </c>
      <c r="S90" s="48">
        <f t="shared" si="18"/>
        <v>0</v>
      </c>
      <c r="T90" s="48">
        <f t="shared" si="18"/>
        <v>0</v>
      </c>
      <c r="U90" s="47">
        <f t="shared" si="18"/>
        <v>1880568.6314781944</v>
      </c>
      <c r="V90" s="34"/>
      <c r="W90" s="69">
        <f>SUM(W67:W89)</f>
        <v>369841367.13114357</v>
      </c>
      <c r="X90" s="48">
        <f t="shared" ref="X90:AI90" si="19">SUM(X67:X89)</f>
        <v>10088528.201583261</v>
      </c>
      <c r="Y90" s="48">
        <f t="shared" si="19"/>
        <v>0</v>
      </c>
      <c r="Z90" s="48">
        <f t="shared" si="19"/>
        <v>0</v>
      </c>
      <c r="AA90" s="48">
        <f t="shared" si="19"/>
        <v>1012475.7481751826</v>
      </c>
      <c r="AB90" s="48">
        <f t="shared" si="19"/>
        <v>-1703652.777679215</v>
      </c>
      <c r="AC90" s="48">
        <f t="shared" si="19"/>
        <v>-17198251.50308748</v>
      </c>
      <c r="AD90" s="48">
        <f t="shared" si="19"/>
        <v>-1755636.2296605995</v>
      </c>
      <c r="AE90" s="48">
        <f t="shared" si="19"/>
        <v>0</v>
      </c>
      <c r="AF90" s="48">
        <f t="shared" si="19"/>
        <v>0</v>
      </c>
      <c r="AG90" s="48">
        <f t="shared" si="19"/>
        <v>0</v>
      </c>
      <c r="AH90" s="129">
        <f t="shared" si="19"/>
        <v>-27525.629458205549</v>
      </c>
      <c r="AI90" s="48">
        <f t="shared" si="19"/>
        <v>0</v>
      </c>
      <c r="AJ90" s="74">
        <f>SUM(AJ67:AJ89)</f>
        <v>360257304.94101661</v>
      </c>
    </row>
    <row r="91" spans="2:36">
      <c r="D91" s="12" t="s">
        <v>1</v>
      </c>
      <c r="E91" s="12" t="s">
        <v>1</v>
      </c>
      <c r="G91" s="69"/>
      <c r="H91" s="48"/>
      <c r="I91" s="48"/>
      <c r="J91" s="48"/>
      <c r="K91" s="48"/>
      <c r="L91" s="48"/>
      <c r="M91" s="48"/>
      <c r="N91" s="48"/>
      <c r="O91" s="48"/>
      <c r="P91" s="48"/>
      <c r="Q91" s="48"/>
      <c r="R91" s="48"/>
      <c r="S91" s="48"/>
      <c r="T91" s="48"/>
      <c r="U91" s="47"/>
      <c r="V91" s="34"/>
      <c r="W91" s="69"/>
      <c r="X91" s="48"/>
      <c r="Y91" s="48"/>
      <c r="Z91" s="48"/>
      <c r="AA91" s="48"/>
      <c r="AB91" s="48"/>
      <c r="AC91" s="48"/>
      <c r="AD91" s="48"/>
      <c r="AE91" s="48"/>
      <c r="AF91" s="48"/>
      <c r="AG91" s="48"/>
      <c r="AH91" s="48"/>
      <c r="AI91" s="48"/>
      <c r="AJ91" s="70"/>
    </row>
    <row r="92" spans="2:36">
      <c r="B92" s="1" t="s">
        <v>466</v>
      </c>
      <c r="C92" s="1"/>
      <c r="D92" s="12" t="s">
        <v>1</v>
      </c>
      <c r="E92" s="12" t="s">
        <v>1</v>
      </c>
      <c r="F92" s="1" t="s">
        <v>466</v>
      </c>
      <c r="G92" s="69"/>
      <c r="H92" s="48"/>
      <c r="I92" s="48"/>
      <c r="J92" s="48"/>
      <c r="K92" s="48"/>
      <c r="L92" s="48"/>
      <c r="M92" s="48"/>
      <c r="N92" s="48"/>
      <c r="O92" s="48"/>
      <c r="P92" s="48"/>
      <c r="Q92" s="48"/>
      <c r="R92" s="48"/>
      <c r="S92" s="48"/>
      <c r="T92" s="48"/>
      <c r="U92" s="47"/>
      <c r="V92" s="34"/>
      <c r="W92" s="69"/>
      <c r="X92" s="48"/>
      <c r="Y92" s="48"/>
      <c r="Z92" s="48"/>
      <c r="AA92" s="48"/>
      <c r="AB92" s="48"/>
      <c r="AC92" s="48"/>
      <c r="AD92" s="48"/>
      <c r="AE92" s="48"/>
      <c r="AF92" s="48"/>
      <c r="AG92" s="48"/>
      <c r="AH92" s="48"/>
      <c r="AI92" s="48"/>
      <c r="AJ92" s="70" t="s">
        <v>1</v>
      </c>
    </row>
    <row r="93" spans="2:36">
      <c r="B93" s="12" t="s">
        <v>467</v>
      </c>
      <c r="C93" s="12" t="s">
        <v>27</v>
      </c>
      <c r="D93" s="12" t="str">
        <f t="shared" si="16"/>
        <v>ID</v>
      </c>
      <c r="E93" s="12" t="str">
        <f t="shared" si="17"/>
        <v>Purchased PowerID</v>
      </c>
      <c r="F93" s="12" t="s">
        <v>467</v>
      </c>
      <c r="G93" s="69">
        <v>-1945909.25</v>
      </c>
      <c r="H93" s="48"/>
      <c r="I93" s="48"/>
      <c r="J93" s="48">
        <f>-IFERROR(VLOOKUP(F93,Labor!$A$7:$B$225,2,0),0)</f>
        <v>0</v>
      </c>
      <c r="K93" s="48"/>
      <c r="L93" s="48"/>
      <c r="M93" s="48"/>
      <c r="N93" s="48"/>
      <c r="O93" s="48"/>
      <c r="P93" s="48"/>
      <c r="Q93" s="48"/>
      <c r="R93" s="48"/>
      <c r="S93" s="48"/>
      <c r="T93" s="48"/>
      <c r="U93" s="47">
        <f t="shared" ref="U93:U111" si="20">SUM(G93:T93)*V93</f>
        <v>0</v>
      </c>
      <c r="V93" s="32"/>
      <c r="W93" s="69">
        <f t="shared" ref="W93:W109" si="21">SUM(G93:U93)</f>
        <v>-1945909.25</v>
      </c>
      <c r="X93" s="48">
        <f>IF(ISERROR(VLOOKUP(F93,Labor!$A$7:$C$225,3,0)),0,VLOOKUP(F93,Labor!$A$7:$C$225,3,0))</f>
        <v>0</v>
      </c>
      <c r="Y93" s="48"/>
      <c r="Z93" s="48"/>
      <c r="AA93" s="48"/>
      <c r="AB93" s="48"/>
      <c r="AC93" s="48"/>
      <c r="AD93" s="48"/>
      <c r="AE93" s="48"/>
      <c r="AF93" s="48"/>
      <c r="AG93" s="48"/>
      <c r="AH93" s="48">
        <v>0</v>
      </c>
      <c r="AI93" s="48"/>
      <c r="AJ93" s="70">
        <f t="shared" ref="AJ93:AJ111" si="22">SUM(W93:AI93)</f>
        <v>-1945909.25</v>
      </c>
    </row>
    <row r="94" spans="2:36">
      <c r="B94" s="12" t="s">
        <v>468</v>
      </c>
      <c r="C94" s="12" t="s">
        <v>27</v>
      </c>
      <c r="D94" s="12" t="str">
        <f t="shared" si="16"/>
        <v>OR</v>
      </c>
      <c r="E94" s="12" t="str">
        <f t="shared" si="17"/>
        <v>Purchased PowerOR</v>
      </c>
      <c r="F94" s="12" t="s">
        <v>468</v>
      </c>
      <c r="G94" s="69">
        <v>-10491417.869999999</v>
      </c>
      <c r="H94" s="48"/>
      <c r="I94" s="48"/>
      <c r="J94" s="48">
        <f>-IFERROR(VLOOKUP(F94,Labor!$A$7:$B$225,2,0),0)</f>
        <v>0</v>
      </c>
      <c r="K94" s="48"/>
      <c r="L94" s="48"/>
      <c r="M94" s="48"/>
      <c r="N94" s="48"/>
      <c r="O94" s="48"/>
      <c r="P94" s="48"/>
      <c r="Q94" s="48"/>
      <c r="R94" s="48"/>
      <c r="S94" s="48"/>
      <c r="T94" s="48"/>
      <c r="U94" s="47">
        <f t="shared" si="20"/>
        <v>0</v>
      </c>
      <c r="V94" s="32"/>
      <c r="W94" s="69">
        <f t="shared" si="21"/>
        <v>-10491417.869999999</v>
      </c>
      <c r="X94" s="48">
        <f>IF(ISERROR(VLOOKUP(F94,Labor!$A$7:$C$225,3,0)),0,VLOOKUP(F94,Labor!$A$7:$C$225,3,0))</f>
        <v>0</v>
      </c>
      <c r="Y94" s="48"/>
      <c r="Z94" s="48"/>
      <c r="AA94" s="48"/>
      <c r="AB94" s="48"/>
      <c r="AC94" s="48"/>
      <c r="AD94" s="48"/>
      <c r="AE94" s="48"/>
      <c r="AF94" s="48"/>
      <c r="AG94" s="48"/>
      <c r="AH94" s="48">
        <v>0</v>
      </c>
      <c r="AI94" s="48"/>
      <c r="AJ94" s="70">
        <f t="shared" si="22"/>
        <v>-10491417.869999999</v>
      </c>
    </row>
    <row r="95" spans="2:36">
      <c r="B95" s="12" t="s">
        <v>469</v>
      </c>
      <c r="C95" s="12" t="s">
        <v>27</v>
      </c>
      <c r="D95" s="12" t="str">
        <f t="shared" si="16"/>
        <v>SE</v>
      </c>
      <c r="E95" s="12" t="str">
        <f t="shared" si="17"/>
        <v>Purchased PowerSE</v>
      </c>
      <c r="F95" s="12" t="s">
        <v>469</v>
      </c>
      <c r="G95" s="69">
        <v>0</v>
      </c>
      <c r="H95" s="48"/>
      <c r="I95" s="48"/>
      <c r="J95" s="48">
        <f>-IFERROR(VLOOKUP(F95,Labor!$A$7:$B$225,2,0),0)</f>
        <v>0</v>
      </c>
      <c r="K95" s="48"/>
      <c r="L95" s="48"/>
      <c r="M95" s="48"/>
      <c r="N95" s="48"/>
      <c r="O95" s="48"/>
      <c r="P95" s="48"/>
      <c r="Q95" s="48"/>
      <c r="R95" s="48"/>
      <c r="S95" s="48"/>
      <c r="T95" s="48"/>
      <c r="U95" s="47">
        <f t="shared" si="20"/>
        <v>0</v>
      </c>
      <c r="V95" s="32"/>
      <c r="W95" s="69">
        <f t="shared" si="21"/>
        <v>0</v>
      </c>
      <c r="X95" s="48">
        <f>IF(ISERROR(VLOOKUP(F95,Labor!$A$7:$C$225,3,0)),0,VLOOKUP(F95,Labor!$A$7:$C$225,3,0))</f>
        <v>0</v>
      </c>
      <c r="Y95" s="48"/>
      <c r="Z95" s="48"/>
      <c r="AA95" s="48"/>
      <c r="AB95" s="48"/>
      <c r="AC95" s="48"/>
      <c r="AD95" s="48"/>
      <c r="AE95" s="48"/>
      <c r="AF95" s="48"/>
      <c r="AG95" s="48"/>
      <c r="AH95" s="48">
        <v>0</v>
      </c>
      <c r="AI95" s="48"/>
      <c r="AJ95" s="70">
        <f t="shared" si="22"/>
        <v>0</v>
      </c>
    </row>
    <row r="96" spans="2:36">
      <c r="B96" s="12" t="s">
        <v>470</v>
      </c>
      <c r="C96" s="12" t="s">
        <v>27</v>
      </c>
      <c r="D96" s="12" t="str">
        <f t="shared" si="16"/>
        <v>SG</v>
      </c>
      <c r="E96" s="12" t="str">
        <f t="shared" si="17"/>
        <v>Purchased PowerSG</v>
      </c>
      <c r="F96" s="12" t="s">
        <v>470</v>
      </c>
      <c r="G96" s="69">
        <v>0</v>
      </c>
      <c r="H96" s="48"/>
      <c r="I96" s="48"/>
      <c r="J96" s="48">
        <f>-IFERROR(VLOOKUP(F96,Labor!$A$7:$B$225,2,0),0)</f>
        <v>0</v>
      </c>
      <c r="K96" s="48"/>
      <c r="L96" s="48"/>
      <c r="M96" s="48"/>
      <c r="N96" s="48"/>
      <c r="O96" s="48"/>
      <c r="P96" s="48"/>
      <c r="Q96" s="48"/>
      <c r="R96" s="48"/>
      <c r="S96" s="48"/>
      <c r="T96" s="48"/>
      <c r="U96" s="47">
        <f t="shared" si="20"/>
        <v>0</v>
      </c>
      <c r="V96" s="32"/>
      <c r="W96" s="69">
        <f t="shared" si="21"/>
        <v>0</v>
      </c>
      <c r="X96" s="48">
        <f>IF(ISERROR(VLOOKUP(F96,Labor!$A$7:$C$225,3,0)),0,VLOOKUP(F96,Labor!$A$7:$C$225,3,0))</f>
        <v>0</v>
      </c>
      <c r="Y96" s="48"/>
      <c r="Z96" s="48"/>
      <c r="AA96" s="48"/>
      <c r="AB96" s="48"/>
      <c r="AC96" s="48"/>
      <c r="AD96" s="48"/>
      <c r="AE96" s="48"/>
      <c r="AF96" s="48"/>
      <c r="AG96" s="48"/>
      <c r="AH96" s="48">
        <v>0</v>
      </c>
      <c r="AI96" s="48"/>
      <c r="AJ96" s="70">
        <f t="shared" si="22"/>
        <v>0</v>
      </c>
    </row>
    <row r="97" spans="1:36">
      <c r="B97" s="12" t="s">
        <v>471</v>
      </c>
      <c r="C97" s="12" t="s">
        <v>27</v>
      </c>
      <c r="D97" s="12" t="str">
        <f t="shared" si="16"/>
        <v>WA</v>
      </c>
      <c r="E97" s="12" t="str">
        <f t="shared" si="17"/>
        <v>Purchased PowerWA</v>
      </c>
      <c r="F97" s="12" t="s">
        <v>471</v>
      </c>
      <c r="G97" s="69">
        <v>-3397909.99</v>
      </c>
      <c r="H97" s="48"/>
      <c r="I97" s="48"/>
      <c r="J97" s="48">
        <f>-IFERROR(VLOOKUP(F97,Labor!$A$7:$B$225,2,0),0)</f>
        <v>0</v>
      </c>
      <c r="K97" s="48"/>
      <c r="L97" s="48"/>
      <c r="M97" s="48"/>
      <c r="N97" s="48"/>
      <c r="O97" s="48"/>
      <c r="P97" s="48"/>
      <c r="Q97" s="48"/>
      <c r="R97" s="48"/>
      <c r="S97" s="48"/>
      <c r="T97" s="48"/>
      <c r="U97" s="47">
        <f t="shared" si="20"/>
        <v>0</v>
      </c>
      <c r="V97" s="75"/>
      <c r="W97" s="69">
        <f t="shared" si="21"/>
        <v>-3397909.99</v>
      </c>
      <c r="X97" s="48">
        <f>IF(ISERROR(VLOOKUP(F97,Labor!$A$7:$C$225,3,0)),0,VLOOKUP(F97,Labor!$A$7:$C$225,3,0))</f>
        <v>0</v>
      </c>
      <c r="Y97" s="48"/>
      <c r="Z97" s="48"/>
      <c r="AA97" s="48"/>
      <c r="AB97" s="48"/>
      <c r="AC97" s="48"/>
      <c r="AD97" s="48"/>
      <c r="AE97" s="48"/>
      <c r="AF97" s="48"/>
      <c r="AG97" s="48"/>
      <c r="AH97" s="48">
        <v>0</v>
      </c>
      <c r="AI97" s="48"/>
      <c r="AJ97" s="70">
        <f t="shared" si="22"/>
        <v>-3397909.99</v>
      </c>
    </row>
    <row r="98" spans="1:36">
      <c r="A98" s="12" t="s">
        <v>27</v>
      </c>
      <c r="B98" s="46" t="s">
        <v>472</v>
      </c>
      <c r="C98" s="46" t="s">
        <v>27</v>
      </c>
      <c r="D98" s="12" t="str">
        <f t="shared" si="16"/>
        <v>NPCSE</v>
      </c>
      <c r="E98" s="12" t="str">
        <f t="shared" si="17"/>
        <v>Purchased PowerNPCSE</v>
      </c>
      <c r="F98" s="46" t="s">
        <v>472</v>
      </c>
      <c r="G98" s="69">
        <v>10144110.310000001</v>
      </c>
      <c r="H98" s="48"/>
      <c r="I98" s="48"/>
      <c r="J98" s="48">
        <f>-IFERROR(VLOOKUP(F98,Labor!$A$7:$B$225,2,0),0)</f>
        <v>0</v>
      </c>
      <c r="K98" s="48"/>
      <c r="L98" s="48"/>
      <c r="M98" s="48"/>
      <c r="N98" s="48"/>
      <c r="O98" s="48"/>
      <c r="P98" s="48"/>
      <c r="Q98" s="48"/>
      <c r="R98" s="48"/>
      <c r="S98" s="48"/>
      <c r="T98" s="48"/>
      <c r="U98" s="47">
        <f t="shared" si="20"/>
        <v>0</v>
      </c>
      <c r="V98" s="76"/>
      <c r="W98" s="69">
        <f t="shared" si="21"/>
        <v>10144110.310000001</v>
      </c>
      <c r="X98" s="48">
        <f>IF(ISERROR(VLOOKUP(F98,Labor!$A$7:$C$225,3,0)),0,VLOOKUP(F98,Labor!$A$7:$C$225,3,0))</f>
        <v>0</v>
      </c>
      <c r="Y98" s="48"/>
      <c r="Z98" s="48"/>
      <c r="AA98" s="48"/>
      <c r="AB98" s="48"/>
      <c r="AC98" s="48">
        <v>17446544.02164761</v>
      </c>
      <c r="AD98" s="48"/>
      <c r="AE98" s="48"/>
      <c r="AF98" s="48"/>
      <c r="AG98" s="48"/>
      <c r="AH98" s="48">
        <v>0</v>
      </c>
      <c r="AI98" s="48"/>
      <c r="AJ98" s="70">
        <f t="shared" si="22"/>
        <v>27590654.331647612</v>
      </c>
    </row>
    <row r="99" spans="1:36">
      <c r="A99" s="12" t="s">
        <v>27</v>
      </c>
      <c r="B99" s="46" t="s">
        <v>473</v>
      </c>
      <c r="C99" s="46" t="s">
        <v>27</v>
      </c>
      <c r="D99" s="12" t="str">
        <f t="shared" si="16"/>
        <v>NPCSG</v>
      </c>
      <c r="E99" s="12" t="str">
        <f t="shared" si="17"/>
        <v>Purchased PowerNPCSG</v>
      </c>
      <c r="F99" s="46" t="s">
        <v>473</v>
      </c>
      <c r="G99" s="69">
        <v>610826953.27999997</v>
      </c>
      <c r="H99" s="48"/>
      <c r="I99" s="48"/>
      <c r="J99" s="48">
        <f>-IFERROR(VLOOKUP(F99,Labor!$A$7:$B$225,2,0),0)</f>
        <v>0</v>
      </c>
      <c r="K99" s="48"/>
      <c r="L99" s="48"/>
      <c r="M99" s="48"/>
      <c r="N99" s="48"/>
      <c r="O99" s="48"/>
      <c r="P99" s="48"/>
      <c r="Q99" s="48">
        <v>-3589148.7700000075</v>
      </c>
      <c r="R99" s="48"/>
      <c r="S99" s="48"/>
      <c r="T99" s="48"/>
      <c r="U99" s="47">
        <f t="shared" si="20"/>
        <v>0</v>
      </c>
      <c r="V99" s="77"/>
      <c r="W99" s="69">
        <f t="shared" si="21"/>
        <v>607237804.50999999</v>
      </c>
      <c r="X99" s="48">
        <f>IF(ISERROR(VLOOKUP(F99,Labor!$A$7:$C$225,3,0)),0,VLOOKUP(F99,Labor!$A$7:$C$225,3,0))</f>
        <v>0</v>
      </c>
      <c r="Y99" s="48"/>
      <c r="Z99" s="48"/>
      <c r="AA99" s="48"/>
      <c r="AB99" s="48"/>
      <c r="AC99" s="48">
        <v>-43747965.611647755</v>
      </c>
      <c r="AD99" s="48"/>
      <c r="AE99" s="48"/>
      <c r="AF99" s="48"/>
      <c r="AG99" s="48"/>
      <c r="AH99" s="48">
        <v>0</v>
      </c>
      <c r="AI99" s="48"/>
      <c r="AJ99" s="70">
        <f t="shared" si="22"/>
        <v>563489838.89835227</v>
      </c>
    </row>
    <row r="100" spans="1:36">
      <c r="A100" s="12" t="s">
        <v>27</v>
      </c>
      <c r="B100" s="12" t="s">
        <v>474</v>
      </c>
      <c r="C100" s="12" t="s">
        <v>27</v>
      </c>
      <c r="D100" s="12" t="str">
        <f t="shared" si="16"/>
        <v>NPCSSGC</v>
      </c>
      <c r="E100" s="12" t="str">
        <f t="shared" si="17"/>
        <v>Purchased PowerNPCSSGC</v>
      </c>
      <c r="F100" s="12" t="s">
        <v>474</v>
      </c>
      <c r="G100" s="69">
        <v>0</v>
      </c>
      <c r="H100" s="48"/>
      <c r="I100" s="48"/>
      <c r="J100" s="48">
        <f>-IFERROR(VLOOKUP(F100,Labor!$A$7:$B$225,2,0),0)</f>
        <v>0</v>
      </c>
      <c r="K100" s="48"/>
      <c r="L100" s="48"/>
      <c r="M100" s="48"/>
      <c r="N100" s="48"/>
      <c r="O100" s="48"/>
      <c r="P100" s="48"/>
      <c r="Q100" s="48"/>
      <c r="R100" s="48"/>
      <c r="S100" s="48"/>
      <c r="T100" s="48"/>
      <c r="U100" s="47">
        <f t="shared" si="20"/>
        <v>0</v>
      </c>
      <c r="V100" s="78"/>
      <c r="W100" s="69">
        <f t="shared" si="21"/>
        <v>0</v>
      </c>
      <c r="X100" s="48">
        <f>IF(ISERROR(VLOOKUP(F100,Labor!$A$7:$C$225,3,0)),0,VLOOKUP(F100,Labor!$A$7:$C$225,3,0))</f>
        <v>0</v>
      </c>
      <c r="Y100" s="48"/>
      <c r="Z100" s="48"/>
      <c r="AA100" s="48"/>
      <c r="AB100" s="48"/>
      <c r="AC100" s="48"/>
      <c r="AD100" s="48"/>
      <c r="AE100" s="48"/>
      <c r="AF100" s="48"/>
      <c r="AG100" s="48"/>
      <c r="AH100" s="48">
        <v>0</v>
      </c>
      <c r="AI100" s="48"/>
      <c r="AJ100" s="70">
        <f t="shared" si="22"/>
        <v>0</v>
      </c>
    </row>
    <row r="101" spans="1:36">
      <c r="B101" s="12" t="s">
        <v>180</v>
      </c>
      <c r="C101" s="12" t="s">
        <v>34</v>
      </c>
      <c r="D101" s="12" t="str">
        <f t="shared" si="16"/>
        <v>SG</v>
      </c>
      <c r="E101" s="12" t="str">
        <f t="shared" si="17"/>
        <v>Other OperationsSG</v>
      </c>
      <c r="F101" s="12" t="s">
        <v>180</v>
      </c>
      <c r="G101" s="69">
        <v>1480388.69</v>
      </c>
      <c r="H101" s="48"/>
      <c r="I101" s="48"/>
      <c r="J101" s="48">
        <f>-IFERROR(VLOOKUP(F101,Labor!$A$7:$B$225,2,0),0)</f>
        <v>-985129.6670976216</v>
      </c>
      <c r="K101" s="48"/>
      <c r="L101" s="48"/>
      <c r="M101" s="48"/>
      <c r="N101" s="48"/>
      <c r="O101" s="48"/>
      <c r="P101" s="48"/>
      <c r="Q101" s="48"/>
      <c r="R101" s="48"/>
      <c r="S101" s="48"/>
      <c r="T101" s="48"/>
      <c r="U101" s="47">
        <f t="shared" si="20"/>
        <v>25954.426269171567</v>
      </c>
      <c r="V101" s="32">
        <v>5.2405761569108263E-2</v>
      </c>
      <c r="W101" s="69">
        <f t="shared" si="21"/>
        <v>521213.44917154993</v>
      </c>
      <c r="X101" s="48">
        <f>IF(ISERROR(VLOOKUP(F101,Labor!$A$7:$C$225,3,0)),0,VLOOKUP(F101,Labor!$A$7:$C$225,3,0))</f>
        <v>1000255.0237770065</v>
      </c>
      <c r="Y101" s="48"/>
      <c r="Z101" s="48"/>
      <c r="AA101" s="48"/>
      <c r="AB101" s="48"/>
      <c r="AC101" s="48"/>
      <c r="AD101" s="48"/>
      <c r="AE101" s="48"/>
      <c r="AF101" s="48"/>
      <c r="AG101" s="48"/>
      <c r="AH101" s="48">
        <v>0</v>
      </c>
      <c r="AI101" s="48"/>
      <c r="AJ101" s="70">
        <f t="shared" si="22"/>
        <v>1521468.4729485565</v>
      </c>
    </row>
    <row r="102" spans="1:36">
      <c r="B102" s="12" t="s">
        <v>475</v>
      </c>
      <c r="C102" s="12" t="s">
        <v>34</v>
      </c>
      <c r="D102" s="12" t="str">
        <f t="shared" si="16"/>
        <v>CA</v>
      </c>
      <c r="E102" s="12" t="str">
        <f t="shared" si="17"/>
        <v>Other OperationsCA</v>
      </c>
      <c r="F102" s="12" t="s">
        <v>475</v>
      </c>
      <c r="G102" s="69">
        <v>0</v>
      </c>
      <c r="H102" s="48"/>
      <c r="I102" s="48"/>
      <c r="J102" s="48">
        <f>-IFERROR(VLOOKUP(F102,Labor!$A$7:$B$225,2,0),0)</f>
        <v>0</v>
      </c>
      <c r="K102" s="48"/>
      <c r="L102" s="48"/>
      <c r="M102" s="48"/>
      <c r="N102" s="48"/>
      <c r="O102" s="48"/>
      <c r="P102" s="48"/>
      <c r="Q102" s="48"/>
      <c r="R102" s="48"/>
      <c r="S102" s="48"/>
      <c r="T102" s="48"/>
      <c r="U102" s="47">
        <f t="shared" si="20"/>
        <v>0</v>
      </c>
      <c r="V102" s="32">
        <v>5.2405761569108263E-2</v>
      </c>
      <c r="W102" s="69">
        <f t="shared" si="21"/>
        <v>0</v>
      </c>
      <c r="X102" s="48">
        <f>IF(ISERROR(VLOOKUP(F102,Labor!$A$7:$C$225,3,0)),0,VLOOKUP(F102,Labor!$A$7:$C$225,3,0))</f>
        <v>0</v>
      </c>
      <c r="Y102" s="48"/>
      <c r="Z102" s="48"/>
      <c r="AA102" s="48"/>
      <c r="AB102" s="48"/>
      <c r="AC102" s="48"/>
      <c r="AD102" s="48"/>
      <c r="AE102" s="48"/>
      <c r="AF102" s="48"/>
      <c r="AG102" s="48"/>
      <c r="AH102" s="48">
        <v>0</v>
      </c>
      <c r="AI102" s="48"/>
      <c r="AJ102" s="70">
        <f t="shared" si="22"/>
        <v>0</v>
      </c>
    </row>
    <row r="103" spans="1:36">
      <c r="B103" s="12" t="s">
        <v>476</v>
      </c>
      <c r="C103" s="12" t="s">
        <v>34</v>
      </c>
      <c r="D103" s="12" t="str">
        <f t="shared" si="16"/>
        <v>ID</v>
      </c>
      <c r="E103" s="12" t="str">
        <f t="shared" si="17"/>
        <v>Other OperationsID</v>
      </c>
      <c r="F103" s="12" t="s">
        <v>476</v>
      </c>
      <c r="G103" s="69">
        <v>-32973.24</v>
      </c>
      <c r="H103" s="48"/>
      <c r="I103" s="48"/>
      <c r="J103" s="48">
        <f>-IFERROR(VLOOKUP(F103,Labor!$A$7:$B$225,2,0),0)</f>
        <v>0</v>
      </c>
      <c r="K103" s="48">
        <v>7059593.4000000004</v>
      </c>
      <c r="L103" s="48"/>
      <c r="M103" s="48"/>
      <c r="N103" s="48"/>
      <c r="O103" s="48"/>
      <c r="P103" s="48"/>
      <c r="Q103" s="48"/>
      <c r="R103" s="48"/>
      <c r="S103" s="48"/>
      <c r="T103" s="48"/>
      <c r="U103" s="47">
        <f t="shared" si="20"/>
        <v>368235.38074164937</v>
      </c>
      <c r="V103" s="32">
        <v>5.2405761569108263E-2</v>
      </c>
      <c r="W103" s="69">
        <f t="shared" si="21"/>
        <v>7394855.5407416495</v>
      </c>
      <c r="X103" s="48">
        <f>IF(ISERROR(VLOOKUP(F103,Labor!$A$7:$C$225,3,0)),0,VLOOKUP(F103,Labor!$A$7:$C$225,3,0))</f>
        <v>0</v>
      </c>
      <c r="Y103" s="48"/>
      <c r="Z103" s="48"/>
      <c r="AA103" s="48"/>
      <c r="AB103" s="48"/>
      <c r="AC103" s="48"/>
      <c r="AD103" s="48"/>
      <c r="AE103" s="48"/>
      <c r="AF103" s="48"/>
      <c r="AG103" s="48"/>
      <c r="AH103" s="48">
        <v>0</v>
      </c>
      <c r="AI103" s="48"/>
      <c r="AJ103" s="70">
        <f t="shared" si="22"/>
        <v>7394855.5407416495</v>
      </c>
    </row>
    <row r="104" spans="1:36">
      <c r="B104" s="12" t="s">
        <v>477</v>
      </c>
      <c r="C104" s="12" t="s">
        <v>34</v>
      </c>
      <c r="D104" s="12" t="str">
        <f t="shared" si="16"/>
        <v>OR</v>
      </c>
      <c r="E104" s="12" t="str">
        <f t="shared" si="17"/>
        <v>Other OperationsOR</v>
      </c>
      <c r="F104" s="12" t="s">
        <v>477</v>
      </c>
      <c r="G104" s="69">
        <v>-53813.04</v>
      </c>
      <c r="H104" s="48"/>
      <c r="I104" s="48"/>
      <c r="J104" s="48">
        <f>-IFERROR(VLOOKUP(F104,Labor!$A$7:$B$225,2,0),0)</f>
        <v>0</v>
      </c>
      <c r="K104" s="48"/>
      <c r="L104" s="48"/>
      <c r="M104" s="48"/>
      <c r="N104" s="48"/>
      <c r="O104" s="48"/>
      <c r="P104" s="48"/>
      <c r="Q104" s="48"/>
      <c r="R104" s="48"/>
      <c r="S104" s="48"/>
      <c r="T104" s="48"/>
      <c r="U104" s="47">
        <f t="shared" si="20"/>
        <v>-2820.113343548886</v>
      </c>
      <c r="V104" s="32">
        <v>5.2405761569108263E-2</v>
      </c>
      <c r="W104" s="69">
        <f t="shared" si="21"/>
        <v>-56633.153343548889</v>
      </c>
      <c r="X104" s="48">
        <f>IF(ISERROR(VLOOKUP(F104,Labor!$A$7:$C$225,3,0)),0,VLOOKUP(F104,Labor!$A$7:$C$225,3,0))</f>
        <v>0</v>
      </c>
      <c r="Y104" s="48"/>
      <c r="Z104" s="48"/>
      <c r="AA104" s="48"/>
      <c r="AB104" s="48"/>
      <c r="AC104" s="48"/>
      <c r="AD104" s="48"/>
      <c r="AE104" s="48"/>
      <c r="AF104" s="48"/>
      <c r="AG104" s="48"/>
      <c r="AH104" s="48">
        <v>0</v>
      </c>
      <c r="AI104" s="48"/>
      <c r="AJ104" s="70">
        <f t="shared" si="22"/>
        <v>-56633.153343548889</v>
      </c>
    </row>
    <row r="105" spans="1:36">
      <c r="B105" s="12" t="s">
        <v>184</v>
      </c>
      <c r="C105" s="12" t="s">
        <v>34</v>
      </c>
      <c r="D105" s="12" t="str">
        <f t="shared" si="16"/>
        <v>SG</v>
      </c>
      <c r="E105" s="12" t="str">
        <f t="shared" si="17"/>
        <v>Other OperationsSG</v>
      </c>
      <c r="F105" s="12" t="s">
        <v>184</v>
      </c>
      <c r="G105" s="69">
        <v>61781049.420000002</v>
      </c>
      <c r="H105" s="48"/>
      <c r="I105" s="48">
        <v>-7223</v>
      </c>
      <c r="J105" s="48">
        <f>-IFERROR(VLOOKUP(F105,Labor!$A$7:$B$225,2,0),0)</f>
        <v>-36222347.551526152</v>
      </c>
      <c r="K105" s="48">
        <v>-7059593.4000000004</v>
      </c>
      <c r="L105" s="48"/>
      <c r="M105" s="48"/>
      <c r="N105" s="48"/>
      <c r="O105" s="48"/>
      <c r="P105" s="48">
        <v>-72129.149999999994</v>
      </c>
      <c r="Q105" s="48"/>
      <c r="R105" s="48"/>
      <c r="S105" s="48"/>
      <c r="T105" s="48"/>
      <c r="U105" s="47">
        <f t="shared" si="20"/>
        <v>965301.3577870162</v>
      </c>
      <c r="V105" s="32">
        <v>5.2405761569108263E-2</v>
      </c>
      <c r="W105" s="69">
        <f t="shared" si="21"/>
        <v>19385057.67626087</v>
      </c>
      <c r="X105" s="48">
        <f>IF(ISERROR(VLOOKUP(F105,Labor!$A$7:$C$225,3,0)),0,VLOOKUP(F105,Labor!$A$7:$C$225,3,0))</f>
        <v>36778493.554209866</v>
      </c>
      <c r="Y105" s="48"/>
      <c r="Z105" s="48"/>
      <c r="AA105" s="48"/>
      <c r="AB105" s="48"/>
      <c r="AC105" s="48"/>
      <c r="AD105" s="48"/>
      <c r="AE105" s="48"/>
      <c r="AF105" s="48"/>
      <c r="AG105" s="48"/>
      <c r="AH105" s="48">
        <v>-103075.87132374574</v>
      </c>
      <c r="AI105" s="48"/>
      <c r="AJ105" s="70">
        <f t="shared" si="22"/>
        <v>56060475.359146982</v>
      </c>
    </row>
    <row r="106" spans="1:36">
      <c r="B106" s="12" t="s">
        <v>186</v>
      </c>
      <c r="C106" s="12" t="s">
        <v>34</v>
      </c>
      <c r="D106" s="12" t="str">
        <f t="shared" si="16"/>
        <v>SE</v>
      </c>
      <c r="E106" s="12" t="str">
        <f t="shared" si="17"/>
        <v>Other OperationsSE</v>
      </c>
      <c r="F106" s="12" t="s">
        <v>186</v>
      </c>
      <c r="G106" s="69">
        <v>-4294012.12</v>
      </c>
      <c r="H106" s="48"/>
      <c r="I106" s="48"/>
      <c r="J106" s="48">
        <f>-IFERROR(VLOOKUP(F106,Labor!$A$7:$B$225,2,0),0)</f>
        <v>0</v>
      </c>
      <c r="K106" s="48"/>
      <c r="L106" s="48">
        <v>4302803</v>
      </c>
      <c r="M106" s="48"/>
      <c r="N106" s="48"/>
      <c r="O106" s="48"/>
      <c r="P106" s="48"/>
      <c r="Q106" s="48"/>
      <c r="R106" s="48"/>
      <c r="S106" s="48"/>
      <c r="T106" s="48"/>
      <c r="U106" s="47">
        <f t="shared" si="20"/>
        <v>460.69276126263657</v>
      </c>
      <c r="V106" s="32">
        <v>5.2405761569108263E-2</v>
      </c>
      <c r="W106" s="69">
        <f t="shared" si="21"/>
        <v>9251.5727612625251</v>
      </c>
      <c r="X106" s="48">
        <f>IF(ISERROR(VLOOKUP(F106,Labor!$A$7:$C$225,3,0)),0,VLOOKUP(F106,Labor!$A$7:$C$225,3,0))</f>
        <v>0</v>
      </c>
      <c r="Y106" s="48"/>
      <c r="Z106" s="48"/>
      <c r="AA106" s="48"/>
      <c r="AB106" s="48"/>
      <c r="AC106" s="48"/>
      <c r="AD106" s="48"/>
      <c r="AE106" s="48"/>
      <c r="AF106" s="48"/>
      <c r="AG106" s="48"/>
      <c r="AH106" s="48">
        <v>0</v>
      </c>
      <c r="AI106" s="48"/>
      <c r="AJ106" s="70">
        <f t="shared" si="22"/>
        <v>9251.5727612625251</v>
      </c>
    </row>
    <row r="107" spans="1:36">
      <c r="B107" s="46" t="s">
        <v>185</v>
      </c>
      <c r="C107" s="12" t="s">
        <v>34</v>
      </c>
      <c r="D107" s="12" t="str">
        <f t="shared" si="16"/>
        <v>SGCT</v>
      </c>
      <c r="E107" s="12" t="str">
        <f t="shared" si="17"/>
        <v>Other OperationsSGCT</v>
      </c>
      <c r="F107" s="46" t="s">
        <v>185</v>
      </c>
      <c r="G107" s="69">
        <v>1122425.04</v>
      </c>
      <c r="H107" s="48"/>
      <c r="I107" s="48"/>
      <c r="J107" s="48">
        <f>-IFERROR(VLOOKUP(F107,Labor!$A$7:$B$225,2,0),0)</f>
        <v>0</v>
      </c>
      <c r="K107" s="48"/>
      <c r="L107" s="48"/>
      <c r="M107" s="48"/>
      <c r="N107" s="48"/>
      <c r="O107" s="48"/>
      <c r="P107" s="48"/>
      <c r="Q107" s="48"/>
      <c r="R107" s="48"/>
      <c r="S107" s="48"/>
      <c r="T107" s="48"/>
      <c r="U107" s="47">
        <f t="shared" si="20"/>
        <v>58821.539025436803</v>
      </c>
      <c r="V107" s="32">
        <v>5.2405761569108263E-2</v>
      </c>
      <c r="W107" s="69">
        <f t="shared" si="21"/>
        <v>1181246.5790254369</v>
      </c>
      <c r="X107" s="48">
        <f>IF(ISERROR(VLOOKUP(F107,Labor!$A$7:$C$225,3,0)),0,VLOOKUP(F107,Labor!$A$7:$C$225,3,0))</f>
        <v>0</v>
      </c>
      <c r="Y107" s="48"/>
      <c r="Z107" s="48"/>
      <c r="AA107" s="48"/>
      <c r="AB107" s="48"/>
      <c r="AC107" s="48"/>
      <c r="AD107" s="48"/>
      <c r="AE107" s="48"/>
      <c r="AF107" s="48">
        <v>-58821.539025436854</v>
      </c>
      <c r="AG107" s="48"/>
      <c r="AH107" s="48">
        <v>0</v>
      </c>
      <c r="AI107" s="48"/>
      <c r="AJ107" s="70">
        <f t="shared" si="22"/>
        <v>1122425.04</v>
      </c>
    </row>
    <row r="108" spans="1:36">
      <c r="B108" s="12" t="s">
        <v>478</v>
      </c>
      <c r="C108" s="12" t="s">
        <v>34</v>
      </c>
      <c r="D108" s="12" t="str">
        <f t="shared" si="16"/>
        <v>SSGCT</v>
      </c>
      <c r="E108" s="12" t="str">
        <f t="shared" si="17"/>
        <v>Other OperationsSSGCT</v>
      </c>
      <c r="F108" s="12" t="s">
        <v>478</v>
      </c>
      <c r="G108" s="69">
        <v>0</v>
      </c>
      <c r="H108" s="48"/>
      <c r="I108" s="48"/>
      <c r="J108" s="48">
        <f>-IFERROR(VLOOKUP(F108,Labor!$A$7:$B$225,2,0),0)</f>
        <v>0</v>
      </c>
      <c r="K108" s="48"/>
      <c r="L108" s="48"/>
      <c r="M108" s="48"/>
      <c r="N108" s="48"/>
      <c r="O108" s="48"/>
      <c r="P108" s="48"/>
      <c r="Q108" s="48"/>
      <c r="R108" s="48"/>
      <c r="S108" s="48"/>
      <c r="T108" s="48"/>
      <c r="U108" s="47">
        <f t="shared" si="20"/>
        <v>0</v>
      </c>
      <c r="V108" s="32">
        <v>5.2405761569108263E-2</v>
      </c>
      <c r="W108" s="69">
        <f t="shared" si="21"/>
        <v>0</v>
      </c>
      <c r="X108" s="48">
        <f>IF(ISERROR(VLOOKUP(F108,Labor!$A$7:$C$225,3,0)),0,VLOOKUP(F108,Labor!$A$7:$C$225,3,0))</f>
        <v>0</v>
      </c>
      <c r="Y108" s="48"/>
      <c r="Z108" s="48"/>
      <c r="AA108" s="48"/>
      <c r="AB108" s="48"/>
      <c r="AC108" s="48"/>
      <c r="AD108" s="48"/>
      <c r="AE108" s="48"/>
      <c r="AF108" s="48"/>
      <c r="AG108" s="48"/>
      <c r="AH108" s="48">
        <v>0</v>
      </c>
      <c r="AI108" s="48"/>
      <c r="AJ108" s="70">
        <f t="shared" si="22"/>
        <v>0</v>
      </c>
    </row>
    <row r="109" spans="1:36">
      <c r="B109" s="12" t="s">
        <v>182</v>
      </c>
      <c r="C109" s="12" t="s">
        <v>34</v>
      </c>
      <c r="D109" s="12" t="str">
        <f t="shared" si="16"/>
        <v>UT</v>
      </c>
      <c r="E109" s="12" t="str">
        <f t="shared" si="17"/>
        <v>Other OperationsUT</v>
      </c>
      <c r="F109" s="12" t="s">
        <v>182</v>
      </c>
      <c r="G109" s="69">
        <v>0</v>
      </c>
      <c r="H109" s="48"/>
      <c r="I109" s="48"/>
      <c r="J109" s="48">
        <f>-IFERROR(VLOOKUP(F109,Labor!$A$7:$B$225,2,0),0)</f>
        <v>0</v>
      </c>
      <c r="K109" s="48"/>
      <c r="L109" s="48"/>
      <c r="M109" s="48"/>
      <c r="N109" s="48"/>
      <c r="O109" s="48"/>
      <c r="P109" s="48"/>
      <c r="Q109" s="48"/>
      <c r="R109" s="48"/>
      <c r="S109" s="48"/>
      <c r="T109" s="48"/>
      <c r="U109" s="47">
        <f t="shared" si="20"/>
        <v>0</v>
      </c>
      <c r="V109" s="32">
        <v>5.2405761569108263E-2</v>
      </c>
      <c r="W109" s="69">
        <f t="shared" si="21"/>
        <v>0</v>
      </c>
      <c r="X109" s="48">
        <f>IF(ISERROR(VLOOKUP(F109,Labor!$A$7:$C$225,3,0)),0,VLOOKUP(F109,Labor!$A$7:$C$225,3,0))</f>
        <v>0</v>
      </c>
      <c r="Y109" s="48"/>
      <c r="Z109" s="48"/>
      <c r="AA109" s="48"/>
      <c r="AB109" s="48"/>
      <c r="AC109" s="48"/>
      <c r="AD109" s="48"/>
      <c r="AE109" s="48"/>
      <c r="AF109" s="48">
        <v>-188141.91426371437</v>
      </c>
      <c r="AG109" s="48"/>
      <c r="AH109" s="48">
        <v>0</v>
      </c>
      <c r="AI109" s="48"/>
      <c r="AJ109" s="70">
        <f t="shared" si="22"/>
        <v>-188141.91426371437</v>
      </c>
    </row>
    <row r="110" spans="1:36">
      <c r="B110" s="12" t="s">
        <v>479</v>
      </c>
      <c r="C110" s="12" t="s">
        <v>34</v>
      </c>
      <c r="D110" s="12" t="str">
        <f t="shared" si="16"/>
        <v>WYP</v>
      </c>
      <c r="E110" s="12" t="str">
        <f t="shared" si="17"/>
        <v>Other OperationsWYP</v>
      </c>
      <c r="F110" s="12" t="s">
        <v>479</v>
      </c>
      <c r="G110" s="69">
        <v>0</v>
      </c>
      <c r="H110" s="48"/>
      <c r="I110" s="48"/>
      <c r="J110" s="48">
        <f>-IFERROR(VLOOKUP(F110,Labor!$A$7:$B$225,2,0),0)</f>
        <v>0</v>
      </c>
      <c r="K110" s="48"/>
      <c r="L110" s="48"/>
      <c r="M110" s="48"/>
      <c r="N110" s="48"/>
      <c r="O110" s="48"/>
      <c r="P110" s="48"/>
      <c r="Q110" s="48"/>
      <c r="R110" s="48"/>
      <c r="S110" s="48"/>
      <c r="T110" s="48"/>
      <c r="U110" s="47">
        <f t="shared" si="20"/>
        <v>0</v>
      </c>
      <c r="V110" s="32">
        <v>5.2405761569108263E-2</v>
      </c>
      <c r="W110" s="69">
        <f>SUM(G110:U110)</f>
        <v>0</v>
      </c>
      <c r="X110" s="48">
        <f>IF(ISERROR(VLOOKUP(F110,Labor!$A$7:$C$225,3,0)),0,VLOOKUP(F110,Labor!$A$7:$C$225,3,0))</f>
        <v>0</v>
      </c>
      <c r="Y110" s="48"/>
      <c r="Z110" s="48"/>
      <c r="AA110" s="48"/>
      <c r="AB110" s="48"/>
      <c r="AC110" s="48"/>
      <c r="AD110" s="48"/>
      <c r="AE110" s="48"/>
      <c r="AF110" s="48"/>
      <c r="AG110" s="48"/>
      <c r="AH110" s="48">
        <v>0</v>
      </c>
      <c r="AI110" s="48"/>
      <c r="AJ110" s="70">
        <f t="shared" si="22"/>
        <v>0</v>
      </c>
    </row>
    <row r="111" spans="1:36">
      <c r="B111" s="12" t="s">
        <v>480</v>
      </c>
      <c r="C111" s="12" t="s">
        <v>34</v>
      </c>
      <c r="D111" s="12" t="str">
        <f t="shared" si="16"/>
        <v>WA</v>
      </c>
      <c r="E111" s="12" t="str">
        <f t="shared" si="17"/>
        <v>Other OperationsWA</v>
      </c>
      <c r="F111" s="12" t="s">
        <v>480</v>
      </c>
      <c r="G111" s="73">
        <v>-97006.2</v>
      </c>
      <c r="H111" s="128"/>
      <c r="I111" s="128"/>
      <c r="J111" s="48">
        <f>-IFERROR(VLOOKUP(F111,Labor!$A$7:$B$225,2,0),0)</f>
        <v>0</v>
      </c>
      <c r="K111" s="128"/>
      <c r="L111" s="128"/>
      <c r="M111" s="128"/>
      <c r="N111" s="128"/>
      <c r="O111" s="128"/>
      <c r="P111" s="128"/>
      <c r="Q111" s="128"/>
      <c r="R111" s="128"/>
      <c r="S111" s="128"/>
      <c r="T111" s="128"/>
      <c r="U111" s="128">
        <f t="shared" si="20"/>
        <v>-5083.6837879252298</v>
      </c>
      <c r="V111" s="72">
        <v>5.2405761569108263E-2</v>
      </c>
      <c r="W111" s="73">
        <f>SUM(G111:U111)</f>
        <v>-102089.88378792522</v>
      </c>
      <c r="X111" s="128">
        <f>IF(ISERROR(VLOOKUP(F111,Labor!$A$7:$C$225,3,0)),0,VLOOKUP(F111,Labor!$A$7:$C$225,3,0))</f>
        <v>0</v>
      </c>
      <c r="Y111" s="128"/>
      <c r="Z111" s="128"/>
      <c r="AA111" s="128"/>
      <c r="AB111" s="128"/>
      <c r="AC111" s="128"/>
      <c r="AD111" s="128"/>
      <c r="AE111" s="128"/>
      <c r="AF111" s="128"/>
      <c r="AG111" s="128"/>
      <c r="AH111" s="48">
        <v>0</v>
      </c>
      <c r="AI111" s="128"/>
      <c r="AJ111" s="70">
        <f t="shared" si="22"/>
        <v>-102089.88378792522</v>
      </c>
    </row>
    <row r="112" spans="1:36">
      <c r="B112" s="1" t="s">
        <v>481</v>
      </c>
      <c r="C112" s="1"/>
      <c r="D112" s="12" t="s">
        <v>1</v>
      </c>
      <c r="E112" s="12" t="s">
        <v>1</v>
      </c>
      <c r="F112" s="1" t="s">
        <v>481</v>
      </c>
      <c r="G112" s="69">
        <f t="shared" ref="G112:U112" si="23">SUM(G93:G111)</f>
        <v>665041885.02999997</v>
      </c>
      <c r="H112" s="48">
        <f t="shared" si="23"/>
        <v>0</v>
      </c>
      <c r="I112" s="48">
        <f t="shared" si="23"/>
        <v>-7223</v>
      </c>
      <c r="J112" s="129">
        <f t="shared" si="23"/>
        <v>-37207477.218623772</v>
      </c>
      <c r="K112" s="48">
        <f t="shared" si="23"/>
        <v>0</v>
      </c>
      <c r="L112" s="48">
        <f t="shared" si="23"/>
        <v>4302803</v>
      </c>
      <c r="M112" s="48">
        <f t="shared" si="23"/>
        <v>0</v>
      </c>
      <c r="N112" s="48">
        <f t="shared" si="23"/>
        <v>0</v>
      </c>
      <c r="O112" s="48">
        <f t="shared" si="23"/>
        <v>0</v>
      </c>
      <c r="P112" s="48">
        <f t="shared" si="23"/>
        <v>-72129.149999999994</v>
      </c>
      <c r="Q112" s="48">
        <f t="shared" si="23"/>
        <v>-3589148.7700000075</v>
      </c>
      <c r="R112" s="48">
        <f t="shared" si="23"/>
        <v>0</v>
      </c>
      <c r="S112" s="48">
        <f t="shared" si="23"/>
        <v>0</v>
      </c>
      <c r="T112" s="48">
        <f t="shared" si="23"/>
        <v>0</v>
      </c>
      <c r="U112" s="47">
        <f t="shared" si="23"/>
        <v>1410869.5994530625</v>
      </c>
      <c r="V112" s="32"/>
      <c r="W112" s="69">
        <f t="shared" ref="W112:AI112" si="24">SUM(W93:W111)</f>
        <v>629879579.49082935</v>
      </c>
      <c r="X112" s="48">
        <f t="shared" si="24"/>
        <v>37778748.577986874</v>
      </c>
      <c r="Y112" s="48">
        <f t="shared" si="24"/>
        <v>0</v>
      </c>
      <c r="Z112" s="48">
        <f t="shared" si="24"/>
        <v>0</v>
      </c>
      <c r="AA112" s="48">
        <f t="shared" si="24"/>
        <v>0</v>
      </c>
      <c r="AB112" s="48">
        <f t="shared" si="24"/>
        <v>0</v>
      </c>
      <c r="AC112" s="48">
        <f t="shared" si="24"/>
        <v>-26301421.590000145</v>
      </c>
      <c r="AD112" s="48">
        <f t="shared" si="24"/>
        <v>0</v>
      </c>
      <c r="AE112" s="48">
        <f t="shared" si="24"/>
        <v>0</v>
      </c>
      <c r="AF112" s="48">
        <f t="shared" si="24"/>
        <v>-246963.45328915122</v>
      </c>
      <c r="AG112" s="48">
        <f t="shared" si="24"/>
        <v>0</v>
      </c>
      <c r="AH112" s="129">
        <f t="shared" si="24"/>
        <v>-103075.87132374574</v>
      </c>
      <c r="AI112" s="48">
        <f t="shared" si="24"/>
        <v>0</v>
      </c>
      <c r="AJ112" s="74">
        <f>SUM(AJ93:AJ111)</f>
        <v>641006867.15420318</v>
      </c>
    </row>
    <row r="113" spans="1:36">
      <c r="B113" s="1"/>
      <c r="C113" s="1"/>
      <c r="D113" s="12" t="s">
        <v>1</v>
      </c>
      <c r="E113" s="12" t="s">
        <v>1</v>
      </c>
      <c r="F113" s="1"/>
      <c r="G113" s="69"/>
      <c r="H113" s="48"/>
      <c r="I113" s="48"/>
      <c r="J113" s="48"/>
      <c r="K113" s="48"/>
      <c r="L113" s="48"/>
      <c r="M113" s="48"/>
      <c r="N113" s="48"/>
      <c r="O113" s="48"/>
      <c r="P113" s="48"/>
      <c r="Q113" s="48"/>
      <c r="R113" s="48"/>
      <c r="S113" s="48"/>
      <c r="T113" s="48"/>
      <c r="U113" s="47"/>
      <c r="V113" s="32"/>
      <c r="W113" s="69"/>
      <c r="X113" s="48"/>
      <c r="Y113" s="48"/>
      <c r="Z113" s="48"/>
      <c r="AA113" s="48"/>
      <c r="AB113" s="48"/>
      <c r="AC113" s="48"/>
      <c r="AD113" s="48"/>
      <c r="AE113" s="48"/>
      <c r="AF113" s="48"/>
      <c r="AG113" s="48"/>
      <c r="AH113" s="48"/>
      <c r="AI113" s="48"/>
      <c r="AJ113" s="70"/>
    </row>
    <row r="114" spans="1:36">
      <c r="B114" s="1" t="s">
        <v>482</v>
      </c>
      <c r="C114" s="1"/>
      <c r="D114" s="12" t="s">
        <v>1</v>
      </c>
      <c r="E114" s="12" t="s">
        <v>1</v>
      </c>
      <c r="F114" s="1" t="s">
        <v>482</v>
      </c>
      <c r="G114" s="69"/>
      <c r="H114" s="48"/>
      <c r="I114" s="48"/>
      <c r="J114" s="48"/>
      <c r="K114" s="48"/>
      <c r="L114" s="48"/>
      <c r="M114" s="48"/>
      <c r="N114" s="48"/>
      <c r="O114" s="48"/>
      <c r="P114" s="48"/>
      <c r="Q114" s="48"/>
      <c r="R114" s="48"/>
      <c r="S114" s="48"/>
      <c r="T114" s="48"/>
      <c r="U114" s="47"/>
      <c r="V114" s="32"/>
      <c r="W114" s="69"/>
      <c r="X114" s="48"/>
      <c r="Y114" s="48"/>
      <c r="Z114" s="48"/>
      <c r="AA114" s="48"/>
      <c r="AB114" s="48"/>
      <c r="AC114" s="48"/>
      <c r="AD114" s="48"/>
      <c r="AE114" s="48"/>
      <c r="AF114" s="48"/>
      <c r="AG114" s="48"/>
      <c r="AH114" s="48"/>
      <c r="AI114" s="48"/>
      <c r="AJ114" s="70"/>
    </row>
    <row r="115" spans="1:36">
      <c r="B115" s="12" t="s">
        <v>483</v>
      </c>
      <c r="C115" s="12" t="s">
        <v>43</v>
      </c>
      <c r="D115" s="12" t="str">
        <f t="shared" si="16"/>
        <v>SG</v>
      </c>
      <c r="E115" s="12" t="str">
        <f t="shared" si="17"/>
        <v>Transmission OperationsSG</v>
      </c>
      <c r="F115" s="12" t="s">
        <v>187</v>
      </c>
      <c r="G115" s="69">
        <v>6104205.0800000001</v>
      </c>
      <c r="H115" s="48"/>
      <c r="I115" s="48"/>
      <c r="J115" s="48">
        <f>-IFERROR(VLOOKUP(F115,Labor!$A$7:$B$225,2,0),0)</f>
        <v>-5921740.9894928373</v>
      </c>
      <c r="K115" s="48"/>
      <c r="L115" s="48"/>
      <c r="M115" s="48"/>
      <c r="N115" s="48"/>
      <c r="O115" s="48"/>
      <c r="P115" s="48"/>
      <c r="Q115" s="48"/>
      <c r="R115" s="48"/>
      <c r="S115" s="48"/>
      <c r="T115" s="48"/>
      <c r="U115" s="47">
        <f t="shared" ref="U115:U130" si="25">SUM(G115:T115)*V115</f>
        <v>8473.9420583012288</v>
      </c>
      <c r="V115" s="32">
        <v>4.6441697293685191E-2</v>
      </c>
      <c r="W115" s="69">
        <f t="shared" ref="W115:W130" si="26">SUM(G115:U115)</f>
        <v>190938.03256546397</v>
      </c>
      <c r="X115" s="48">
        <f>IF(ISERROR(VLOOKUP(F115,Labor!$A$7:$C$225,3,0)),0,VLOOKUP(F115,Labor!$A$7:$C$225,3,0))</f>
        <v>6012661.4516619435</v>
      </c>
      <c r="Y115" s="48"/>
      <c r="Z115" s="48"/>
      <c r="AA115" s="48"/>
      <c r="AB115" s="48"/>
      <c r="AC115" s="48"/>
      <c r="AD115" s="48"/>
      <c r="AE115" s="48"/>
      <c r="AF115" s="48"/>
      <c r="AG115" s="48"/>
      <c r="AH115" s="48">
        <v>-45010.614416298689</v>
      </c>
      <c r="AI115" s="48"/>
      <c r="AJ115" s="70">
        <f t="shared" ref="AJ115:AJ130" si="27">SUM(W115:AI115)</f>
        <v>6158588.8698111093</v>
      </c>
    </row>
    <row r="116" spans="1:36">
      <c r="B116" s="12" t="s">
        <v>484</v>
      </c>
      <c r="C116" s="12" t="s">
        <v>43</v>
      </c>
      <c r="D116" s="12" t="str">
        <f t="shared" si="16"/>
        <v>SG</v>
      </c>
      <c r="E116" s="12" t="str">
        <f t="shared" si="17"/>
        <v>Transmission OperationsSG</v>
      </c>
      <c r="F116" s="12" t="s">
        <v>190</v>
      </c>
      <c r="G116" s="69">
        <v>8834779.2599999998</v>
      </c>
      <c r="H116" s="48"/>
      <c r="I116" s="48"/>
      <c r="J116" s="48">
        <f>-IFERROR(VLOOKUP(F116,Labor!$A$7:$B$225,2,0),0)</f>
        <v>-8151569.2452225927</v>
      </c>
      <c r="K116" s="48"/>
      <c r="L116" s="48"/>
      <c r="M116" s="48"/>
      <c r="N116" s="48"/>
      <c r="O116" s="48"/>
      <c r="P116" s="48"/>
      <c r="Q116" s="48"/>
      <c r="R116" s="48"/>
      <c r="S116" s="48"/>
      <c r="T116" s="48"/>
      <c r="U116" s="47">
        <f t="shared" si="25"/>
        <v>31729.432694306524</v>
      </c>
      <c r="V116" s="32">
        <v>4.6441697293685191E-2</v>
      </c>
      <c r="W116" s="69">
        <f t="shared" si="26"/>
        <v>714939.44747171353</v>
      </c>
      <c r="X116" s="48">
        <f>IF(ISERROR(VLOOKUP(F116,Labor!$A$7:$C$225,3,0)),0,VLOOKUP(F116,Labor!$A$7:$C$225,3,0))</f>
        <v>8276725.7565415017</v>
      </c>
      <c r="Y116" s="48"/>
      <c r="Z116" s="48"/>
      <c r="AA116" s="48"/>
      <c r="AB116" s="48"/>
      <c r="AC116" s="48"/>
      <c r="AD116" s="48"/>
      <c r="AE116" s="48"/>
      <c r="AF116" s="48"/>
      <c r="AG116" s="48"/>
      <c r="AH116" s="48">
        <v>0</v>
      </c>
      <c r="AI116" s="48"/>
      <c r="AJ116" s="70">
        <f t="shared" si="27"/>
        <v>8991665.2040132154</v>
      </c>
    </row>
    <row r="117" spans="1:36">
      <c r="B117" s="12" t="s">
        <v>485</v>
      </c>
      <c r="C117" s="12" t="s">
        <v>43</v>
      </c>
      <c r="D117" s="12" t="str">
        <f t="shared" si="16"/>
        <v>SG</v>
      </c>
      <c r="E117" s="12" t="str">
        <f t="shared" si="17"/>
        <v>Transmission OperationsSG</v>
      </c>
      <c r="F117" s="12" t="s">
        <v>192</v>
      </c>
      <c r="G117" s="69">
        <v>3094755.88</v>
      </c>
      <c r="H117" s="48"/>
      <c r="I117" s="48"/>
      <c r="J117" s="48">
        <f>-IFERROR(VLOOKUP(F117,Labor!$A$7:$B$225,2,0),0)</f>
        <v>-1474913.8908635441</v>
      </c>
      <c r="K117" s="48"/>
      <c r="L117" s="48"/>
      <c r="M117" s="48"/>
      <c r="N117" s="48"/>
      <c r="O117" s="48"/>
      <c r="P117" s="48"/>
      <c r="Q117" s="48"/>
      <c r="R117" s="48"/>
      <c r="S117" s="48"/>
      <c r="T117" s="48"/>
      <c r="U117" s="47">
        <f t="shared" si="25"/>
        <v>75228.211323076175</v>
      </c>
      <c r="V117" s="32">
        <v>4.6441697293685191E-2</v>
      </c>
      <c r="W117" s="69">
        <f t="shared" si="26"/>
        <v>1695070.200459532</v>
      </c>
      <c r="X117" s="48">
        <f>IF(ISERROR(VLOOKUP(F117,Labor!$A$7:$C$225,3,0)),0,VLOOKUP(F117,Labor!$A$7:$C$225,3,0))</f>
        <v>1497559.2333151789</v>
      </c>
      <c r="Y117" s="48"/>
      <c r="Z117" s="48"/>
      <c r="AA117" s="48"/>
      <c r="AB117" s="48"/>
      <c r="AC117" s="48"/>
      <c r="AD117" s="48"/>
      <c r="AE117" s="48"/>
      <c r="AF117" s="48"/>
      <c r="AG117" s="48"/>
      <c r="AH117" s="48">
        <v>0</v>
      </c>
      <c r="AI117" s="48"/>
      <c r="AJ117" s="70">
        <f t="shared" si="27"/>
        <v>3192629.4337747106</v>
      </c>
    </row>
    <row r="118" spans="1:36">
      <c r="B118" s="12" t="s">
        <v>486</v>
      </c>
      <c r="C118" s="12" t="s">
        <v>43</v>
      </c>
      <c r="D118" s="12" t="str">
        <f t="shared" si="16"/>
        <v>SG</v>
      </c>
      <c r="E118" s="12" t="str">
        <f t="shared" si="17"/>
        <v>Transmission OperationsSG</v>
      </c>
      <c r="F118" s="12" t="s">
        <v>194</v>
      </c>
      <c r="G118" s="69">
        <v>266613.99</v>
      </c>
      <c r="H118" s="48"/>
      <c r="I118" s="48"/>
      <c r="J118" s="48">
        <f>-IFERROR(VLOOKUP(F118,Labor!$A$7:$B$225,2,0),0)</f>
        <v>-158791.88084173194</v>
      </c>
      <c r="K118" s="48"/>
      <c r="L118" s="48"/>
      <c r="M118" s="48"/>
      <c r="N118" s="48"/>
      <c r="O118" s="48"/>
      <c r="P118" s="48"/>
      <c r="Q118" s="48"/>
      <c r="R118" s="48"/>
      <c r="S118" s="48"/>
      <c r="T118" s="48"/>
      <c r="U118" s="47">
        <f t="shared" si="25"/>
        <v>5007.4417550949665</v>
      </c>
      <c r="V118" s="32">
        <v>4.6441697293685191E-2</v>
      </c>
      <c r="W118" s="69">
        <f t="shared" si="26"/>
        <v>112829.55091336303</v>
      </c>
      <c r="X118" s="48">
        <f>IF(ISERROR(VLOOKUP(F118,Labor!$A$7:$C$225,3,0)),0,VLOOKUP(F118,Labor!$A$7:$C$225,3,0))</f>
        <v>161229.91911805113</v>
      </c>
      <c r="Y118" s="48"/>
      <c r="Z118" s="48"/>
      <c r="AA118" s="48"/>
      <c r="AB118" s="48"/>
      <c r="AC118" s="48"/>
      <c r="AD118" s="48"/>
      <c r="AE118" s="48"/>
      <c r="AF118" s="48"/>
      <c r="AG118" s="48"/>
      <c r="AH118" s="48">
        <v>0</v>
      </c>
      <c r="AI118" s="48"/>
      <c r="AJ118" s="70">
        <f t="shared" si="27"/>
        <v>274059.47003141418</v>
      </c>
    </row>
    <row r="119" spans="1:36">
      <c r="B119" s="12" t="s">
        <v>487</v>
      </c>
      <c r="C119" s="12" t="s">
        <v>43</v>
      </c>
      <c r="D119" s="12" t="str">
        <f t="shared" si="16"/>
        <v>SE</v>
      </c>
      <c r="E119" s="12" t="str">
        <f t="shared" si="17"/>
        <v>Transmission OperationsSE</v>
      </c>
      <c r="F119" s="12" t="s">
        <v>487</v>
      </c>
      <c r="G119" s="69">
        <v>0</v>
      </c>
      <c r="H119" s="48"/>
      <c r="I119" s="48"/>
      <c r="J119" s="48">
        <f>-IFERROR(VLOOKUP(F119,Labor!$A$7:$B$225,2,0),0)</f>
        <v>0</v>
      </c>
      <c r="K119" s="48"/>
      <c r="L119" s="48"/>
      <c r="M119" s="48"/>
      <c r="N119" s="48"/>
      <c r="O119" s="48"/>
      <c r="P119" s="48"/>
      <c r="Q119" s="48"/>
      <c r="R119" s="48"/>
      <c r="S119" s="48"/>
      <c r="T119" s="48"/>
      <c r="U119" s="47">
        <f t="shared" si="25"/>
        <v>0</v>
      </c>
      <c r="V119" s="32">
        <v>4.6441697293685191E-2</v>
      </c>
      <c r="W119" s="69">
        <f t="shared" si="26"/>
        <v>0</v>
      </c>
      <c r="X119" s="48">
        <f>IF(ISERROR(VLOOKUP(F119,Labor!$A$7:$C$225,3,0)),0,VLOOKUP(F119,Labor!$A$7:$C$225,3,0))</f>
        <v>0</v>
      </c>
      <c r="Y119" s="48"/>
      <c r="Z119" s="48"/>
      <c r="AA119" s="48"/>
      <c r="AB119" s="48"/>
      <c r="AC119" s="48"/>
      <c r="AD119" s="48"/>
      <c r="AE119" s="48"/>
      <c r="AF119" s="48"/>
      <c r="AG119" s="48"/>
      <c r="AH119" s="48">
        <v>0</v>
      </c>
      <c r="AI119" s="48"/>
      <c r="AJ119" s="70">
        <f t="shared" si="27"/>
        <v>0</v>
      </c>
    </row>
    <row r="120" spans="1:36">
      <c r="B120" s="12" t="s">
        <v>488</v>
      </c>
      <c r="C120" s="12" t="s">
        <v>43</v>
      </c>
      <c r="D120" s="12" t="str">
        <f t="shared" si="16"/>
        <v>SG</v>
      </c>
      <c r="E120" s="12" t="str">
        <f t="shared" si="17"/>
        <v>Transmission OperationsSG</v>
      </c>
      <c r="F120" s="12" t="s">
        <v>488</v>
      </c>
      <c r="G120" s="69">
        <v>0</v>
      </c>
      <c r="H120" s="48"/>
      <c r="I120" s="48"/>
      <c r="J120" s="48">
        <f>-IFERROR(VLOOKUP(F120,Labor!$A$7:$B$225,2,0),0)</f>
        <v>0</v>
      </c>
      <c r="K120" s="48"/>
      <c r="L120" s="48"/>
      <c r="M120" s="48"/>
      <c r="N120" s="48"/>
      <c r="O120" s="48"/>
      <c r="P120" s="48"/>
      <c r="Q120" s="48"/>
      <c r="R120" s="48"/>
      <c r="S120" s="48"/>
      <c r="T120" s="48"/>
      <c r="U120" s="47">
        <f t="shared" si="25"/>
        <v>0</v>
      </c>
      <c r="V120" s="32">
        <v>4.6441697293685191E-2</v>
      </c>
      <c r="W120" s="69">
        <f t="shared" si="26"/>
        <v>0</v>
      </c>
      <c r="X120" s="48">
        <f>IF(ISERROR(VLOOKUP(F120,Labor!$A$7:$C$225,3,0)),0,VLOOKUP(F120,Labor!$A$7:$C$225,3,0))</f>
        <v>0</v>
      </c>
      <c r="Y120" s="48"/>
      <c r="Z120" s="48"/>
      <c r="AA120" s="48"/>
      <c r="AB120" s="48"/>
      <c r="AC120" s="48"/>
      <c r="AD120" s="48"/>
      <c r="AE120" s="48"/>
      <c r="AF120" s="48"/>
      <c r="AG120" s="48"/>
      <c r="AH120" s="48">
        <v>0</v>
      </c>
      <c r="AI120" s="48"/>
      <c r="AJ120" s="70">
        <f t="shared" si="27"/>
        <v>0</v>
      </c>
    </row>
    <row r="121" spans="1:36">
      <c r="A121" s="12" t="s">
        <v>489</v>
      </c>
      <c r="B121" s="46" t="s">
        <v>490</v>
      </c>
      <c r="C121" s="12" t="s">
        <v>43</v>
      </c>
      <c r="D121" s="12" t="str">
        <f t="shared" si="16"/>
        <v>NPCSE</v>
      </c>
      <c r="E121" s="12" t="str">
        <f t="shared" si="17"/>
        <v>Transmission OperationsNPCSE</v>
      </c>
      <c r="F121" s="46" t="s">
        <v>490</v>
      </c>
      <c r="G121" s="69">
        <v>8372284.79</v>
      </c>
      <c r="H121" s="48"/>
      <c r="I121" s="48"/>
      <c r="J121" s="48">
        <f>-IFERROR(VLOOKUP(F121,Labor!$A$7:$B$225,2,0),0)</f>
        <v>0</v>
      </c>
      <c r="K121" s="48"/>
      <c r="L121" s="48"/>
      <c r="M121" s="48"/>
      <c r="N121" s="48"/>
      <c r="O121" s="48"/>
      <c r="P121" s="48"/>
      <c r="Q121" s="48"/>
      <c r="R121" s="48"/>
      <c r="S121" s="48"/>
      <c r="T121" s="48"/>
      <c r="U121" s="47">
        <f t="shared" si="25"/>
        <v>0</v>
      </c>
      <c r="V121" s="71"/>
      <c r="W121" s="69">
        <f t="shared" si="26"/>
        <v>8372284.79</v>
      </c>
      <c r="X121" s="48">
        <f>IF(ISERROR(VLOOKUP(F121,Labor!$A$7:$C$225,3,0)),0,VLOOKUP(F121,Labor!$A$7:$C$225,3,0))</f>
        <v>0</v>
      </c>
      <c r="Y121" s="48"/>
      <c r="Z121" s="48"/>
      <c r="AA121" s="48"/>
      <c r="AB121" s="48"/>
      <c r="AC121" s="48">
        <v>-214913.03748893086</v>
      </c>
      <c r="AD121" s="48"/>
      <c r="AE121" s="48"/>
      <c r="AF121" s="48"/>
      <c r="AG121" s="48"/>
      <c r="AH121" s="48">
        <v>0</v>
      </c>
      <c r="AI121" s="48"/>
      <c r="AJ121" s="70">
        <f t="shared" si="27"/>
        <v>8157371.7525110692</v>
      </c>
    </row>
    <row r="122" spans="1:36">
      <c r="A122" s="12" t="s">
        <v>489</v>
      </c>
      <c r="B122" s="46" t="s">
        <v>491</v>
      </c>
      <c r="C122" s="12" t="s">
        <v>43</v>
      </c>
      <c r="D122" s="12" t="str">
        <f t="shared" si="16"/>
        <v>NPCSG</v>
      </c>
      <c r="E122" s="12" t="str">
        <f t="shared" si="17"/>
        <v>Transmission OperationsNPCSG</v>
      </c>
      <c r="F122" s="46" t="s">
        <v>491</v>
      </c>
      <c r="G122" s="69">
        <v>128047450.65000001</v>
      </c>
      <c r="H122" s="48"/>
      <c r="I122" s="48"/>
      <c r="J122" s="48">
        <f>-IFERROR(VLOOKUP(F122,Labor!$A$7:$B$225,2,0),0)</f>
        <v>0</v>
      </c>
      <c r="K122" s="48"/>
      <c r="L122" s="48"/>
      <c r="M122" s="48"/>
      <c r="N122" s="48"/>
      <c r="O122" s="48"/>
      <c r="P122" s="48"/>
      <c r="Q122" s="48"/>
      <c r="R122" s="48"/>
      <c r="S122" s="48"/>
      <c r="T122" s="48"/>
      <c r="U122" s="47">
        <f t="shared" si="25"/>
        <v>0</v>
      </c>
      <c r="V122" s="71"/>
      <c r="W122" s="69">
        <f t="shared" si="26"/>
        <v>128047450.65000001</v>
      </c>
      <c r="X122" s="48">
        <f>IF(ISERROR(VLOOKUP(F122,Labor!$A$7:$C$225,3,0)),0,VLOOKUP(F122,Labor!$A$7:$C$225,3,0))</f>
        <v>0</v>
      </c>
      <c r="Y122" s="48"/>
      <c r="Z122" s="48"/>
      <c r="AA122" s="48"/>
      <c r="AB122" s="48"/>
      <c r="AC122" s="48">
        <v>11207107.267488956</v>
      </c>
      <c r="AD122" s="48"/>
      <c r="AE122" s="48"/>
      <c r="AF122" s="48"/>
      <c r="AG122" s="48"/>
      <c r="AH122" s="48">
        <v>0</v>
      </c>
      <c r="AI122" s="48"/>
      <c r="AJ122" s="70">
        <f t="shared" si="27"/>
        <v>139254557.91748896</v>
      </c>
    </row>
    <row r="123" spans="1:36">
      <c r="B123" s="12" t="s">
        <v>492</v>
      </c>
      <c r="C123" s="12" t="s">
        <v>43</v>
      </c>
      <c r="D123" s="12" t="str">
        <f t="shared" si="16"/>
        <v>SG</v>
      </c>
      <c r="E123" s="12" t="str">
        <f t="shared" si="17"/>
        <v>Transmission OperationsSG</v>
      </c>
      <c r="F123" s="12" t="s">
        <v>196</v>
      </c>
      <c r="G123" s="69">
        <v>4429788.07</v>
      </c>
      <c r="H123" s="48">
        <v>-1031772.4600000001</v>
      </c>
      <c r="I123" s="48"/>
      <c r="J123" s="48">
        <f>-IFERROR(VLOOKUP(F123,Labor!$A$7:$B$225,2,0),0)</f>
        <v>-394437.6542065611</v>
      </c>
      <c r="K123" s="48"/>
      <c r="L123" s="48">
        <v>-846578.7</v>
      </c>
      <c r="M123" s="48"/>
      <c r="N123" s="48"/>
      <c r="O123" s="48"/>
      <c r="P123" s="48"/>
      <c r="Q123" s="48"/>
      <c r="R123" s="48"/>
      <c r="S123" s="48"/>
      <c r="T123" s="48"/>
      <c r="U123" s="47">
        <f t="shared" si="25"/>
        <v>100174.70650026314</v>
      </c>
      <c r="V123" s="32">
        <v>4.6441697293685191E-2</v>
      </c>
      <c r="W123" s="69">
        <f t="shared" si="26"/>
        <v>2257173.9622937022</v>
      </c>
      <c r="X123" s="48">
        <f>IF(ISERROR(VLOOKUP(F123,Labor!$A$7:$C$225,3,0)),0,VLOOKUP(F123,Labor!$A$7:$C$225,3,0))</f>
        <v>400493.7201305842</v>
      </c>
      <c r="Y123" s="48"/>
      <c r="Z123" s="48"/>
      <c r="AA123" s="48"/>
      <c r="AB123" s="48"/>
      <c r="AC123" s="48"/>
      <c r="AD123" s="48"/>
      <c r="AE123" s="48"/>
      <c r="AF123" s="48"/>
      <c r="AG123" s="48"/>
      <c r="AH123" s="48">
        <v>0</v>
      </c>
      <c r="AI123" s="48"/>
      <c r="AJ123" s="70">
        <f t="shared" si="27"/>
        <v>2657667.6824242864</v>
      </c>
    </row>
    <row r="124" spans="1:36">
      <c r="B124" s="12" t="s">
        <v>493</v>
      </c>
      <c r="C124" s="12" t="s">
        <v>43</v>
      </c>
      <c r="D124" s="12" t="str">
        <f t="shared" si="16"/>
        <v>SG</v>
      </c>
      <c r="E124" s="12" t="str">
        <f t="shared" si="17"/>
        <v>Transmission OperationsSG</v>
      </c>
      <c r="F124" s="12" t="s">
        <v>198</v>
      </c>
      <c r="G124" s="69">
        <v>2043029.73</v>
      </c>
      <c r="H124" s="48"/>
      <c r="I124" s="48"/>
      <c r="J124" s="48">
        <f>-IFERROR(VLOOKUP(F124,Labor!$A$7:$B$225,2,0),0)</f>
        <v>-146052.26537114216</v>
      </c>
      <c r="K124" s="48"/>
      <c r="L124" s="48"/>
      <c r="M124" s="48"/>
      <c r="N124" s="48"/>
      <c r="O124" s="48"/>
      <c r="P124" s="48"/>
      <c r="Q124" s="48"/>
      <c r="R124" s="48"/>
      <c r="S124" s="48"/>
      <c r="T124" s="48"/>
      <c r="U124" s="47">
        <f t="shared" si="25"/>
        <v>88098.853185235814</v>
      </c>
      <c r="V124" s="32">
        <v>4.6441697293685191E-2</v>
      </c>
      <c r="W124" s="69">
        <f t="shared" si="26"/>
        <v>1985076.3178140935</v>
      </c>
      <c r="X124" s="48">
        <f>IF(ISERROR(VLOOKUP(F124,Labor!$A$7:$C$225,3,0)),0,VLOOKUP(F124,Labor!$A$7:$C$225,3,0))</f>
        <v>148294.70378443156</v>
      </c>
      <c r="Y124" s="48"/>
      <c r="Z124" s="48"/>
      <c r="AA124" s="48"/>
      <c r="AB124" s="48"/>
      <c r="AC124" s="48"/>
      <c r="AD124" s="48"/>
      <c r="AE124" s="48"/>
      <c r="AF124" s="48"/>
      <c r="AG124" s="48"/>
      <c r="AH124" s="48">
        <v>0</v>
      </c>
      <c r="AI124" s="48"/>
      <c r="AJ124" s="70">
        <f t="shared" si="27"/>
        <v>2133371.0215985253</v>
      </c>
    </row>
    <row r="125" spans="1:36">
      <c r="B125" s="12" t="s">
        <v>494</v>
      </c>
      <c r="C125" s="12" t="s">
        <v>45</v>
      </c>
      <c r="D125" s="12" t="str">
        <f t="shared" si="16"/>
        <v>SG</v>
      </c>
      <c r="E125" s="12" t="str">
        <f t="shared" si="17"/>
        <v>Transmission MaintenanceSG</v>
      </c>
      <c r="F125" s="12" t="s">
        <v>200</v>
      </c>
      <c r="G125" s="69">
        <v>2229348.39</v>
      </c>
      <c r="H125" s="48"/>
      <c r="I125" s="48"/>
      <c r="J125" s="48">
        <f>-IFERROR(VLOOKUP(F125,Labor!$A$7:$B$225,2,0),0)</f>
        <v>-1971045.7698593098</v>
      </c>
      <c r="K125" s="48"/>
      <c r="L125" s="48"/>
      <c r="M125" s="48"/>
      <c r="N125" s="48"/>
      <c r="O125" s="48"/>
      <c r="P125" s="48"/>
      <c r="Q125" s="48"/>
      <c r="R125" s="48"/>
      <c r="S125" s="48"/>
      <c r="T125" s="48"/>
      <c r="U125" s="47">
        <f t="shared" si="25"/>
        <v>5969.7899807036565</v>
      </c>
      <c r="V125" s="32">
        <v>2.3111612175873691E-2</v>
      </c>
      <c r="W125" s="69">
        <f t="shared" si="26"/>
        <v>264272.41012139403</v>
      </c>
      <c r="X125" s="48">
        <f>IF(ISERROR(VLOOKUP(F125,Labor!$A$7:$C$225,3,0)),0,VLOOKUP(F125,Labor!$A$7:$C$225,3,0))</f>
        <v>2001308.5578924315</v>
      </c>
      <c r="Y125" s="48"/>
      <c r="Z125" s="48"/>
      <c r="AA125" s="48"/>
      <c r="AB125" s="48"/>
      <c r="AC125" s="48"/>
      <c r="AD125" s="48"/>
      <c r="AE125" s="48"/>
      <c r="AF125" s="48"/>
      <c r="AG125" s="48"/>
      <c r="AH125" s="48">
        <v>0</v>
      </c>
      <c r="AI125" s="48"/>
      <c r="AJ125" s="70">
        <f t="shared" si="27"/>
        <v>2265580.9680138254</v>
      </c>
    </row>
    <row r="126" spans="1:36">
      <c r="B126" s="12" t="s">
        <v>495</v>
      </c>
      <c r="C126" s="12" t="s">
        <v>45</v>
      </c>
      <c r="D126" s="12" t="str">
        <f t="shared" si="16"/>
        <v>SG</v>
      </c>
      <c r="E126" s="12" t="str">
        <f t="shared" si="17"/>
        <v>Transmission MaintenanceSG</v>
      </c>
      <c r="F126" s="12" t="s">
        <v>202</v>
      </c>
      <c r="G126" s="69">
        <v>4336150.8099999996</v>
      </c>
      <c r="H126" s="48"/>
      <c r="I126" s="48"/>
      <c r="J126" s="48">
        <f>-IFERROR(VLOOKUP(F126,Labor!$A$7:$B$225,2,0),0)</f>
        <v>-2269092.225011541</v>
      </c>
      <c r="K126" s="48"/>
      <c r="L126" s="48"/>
      <c r="M126" s="48"/>
      <c r="N126" s="48"/>
      <c r="O126" s="48"/>
      <c r="P126" s="48"/>
      <c r="Q126" s="48"/>
      <c r="R126" s="48"/>
      <c r="S126" s="48"/>
      <c r="T126" s="48"/>
      <c r="U126" s="47">
        <f t="shared" si="25"/>
        <v>47773.0563610635</v>
      </c>
      <c r="V126" s="32">
        <v>2.3111612175873691E-2</v>
      </c>
      <c r="W126" s="69">
        <f t="shared" si="26"/>
        <v>2114831.6413495219</v>
      </c>
      <c r="X126" s="48">
        <f>IF(ISERROR(VLOOKUP(F126,Labor!$A$7:$C$225,3,0)),0,VLOOKUP(F126,Labor!$A$7:$C$225,3,0))</f>
        <v>2303931.1202230053</v>
      </c>
      <c r="Y126" s="48"/>
      <c r="Z126" s="48"/>
      <c r="AA126" s="48"/>
      <c r="AB126" s="48"/>
      <c r="AC126" s="48"/>
      <c r="AD126" s="48"/>
      <c r="AE126" s="48"/>
      <c r="AF126" s="48"/>
      <c r="AG126" s="48"/>
      <c r="AH126" s="48">
        <v>0</v>
      </c>
      <c r="AI126" s="48"/>
      <c r="AJ126" s="70">
        <f t="shared" si="27"/>
        <v>4418762.7615725268</v>
      </c>
    </row>
    <row r="127" spans="1:36">
      <c r="B127" s="12" t="s">
        <v>496</v>
      </c>
      <c r="C127" s="12" t="s">
        <v>45</v>
      </c>
      <c r="D127" s="12" t="str">
        <f t="shared" si="16"/>
        <v>SG</v>
      </c>
      <c r="E127" s="12" t="str">
        <f t="shared" si="17"/>
        <v>Transmission MaintenanceSG</v>
      </c>
      <c r="F127" s="12" t="s">
        <v>204</v>
      </c>
      <c r="G127" s="69">
        <v>11718589.539999999</v>
      </c>
      <c r="H127" s="48"/>
      <c r="I127" s="48"/>
      <c r="J127" s="48">
        <f>-IFERROR(VLOOKUP(F127,Labor!$A$7:$B$225,2,0),0)</f>
        <v>-7639807.208834745</v>
      </c>
      <c r="K127" s="48"/>
      <c r="L127" s="48"/>
      <c r="M127" s="48"/>
      <c r="N127" s="48"/>
      <c r="O127" s="48"/>
      <c r="P127" s="48"/>
      <c r="Q127" s="48"/>
      <c r="R127" s="48"/>
      <c r="S127" s="48"/>
      <c r="T127" s="48"/>
      <c r="U127" s="47">
        <f t="shared" si="25"/>
        <v>94267.235387697365</v>
      </c>
      <c r="V127" s="32">
        <v>2.3111612175873691E-2</v>
      </c>
      <c r="W127" s="69">
        <f t="shared" si="26"/>
        <v>4173049.5665529515</v>
      </c>
      <c r="X127" s="48">
        <f>IF(ISERROR(VLOOKUP(F127,Labor!$A$7:$C$225,3,0)),0,VLOOKUP(F127,Labor!$A$7:$C$225,3,0))</f>
        <v>7757106.2942798194</v>
      </c>
      <c r="Y127" s="48"/>
      <c r="Z127" s="48"/>
      <c r="AA127" s="48"/>
      <c r="AB127" s="48"/>
      <c r="AC127" s="48"/>
      <c r="AD127" s="48"/>
      <c r="AE127" s="48"/>
      <c r="AF127" s="48"/>
      <c r="AG127" s="48"/>
      <c r="AH127" s="48">
        <v>0</v>
      </c>
      <c r="AI127" s="48"/>
      <c r="AJ127" s="70">
        <f t="shared" si="27"/>
        <v>11930155.860832771</v>
      </c>
    </row>
    <row r="128" spans="1:36">
      <c r="B128" s="12" t="s">
        <v>497</v>
      </c>
      <c r="C128" s="12" t="s">
        <v>45</v>
      </c>
      <c r="D128" s="12" t="str">
        <f t="shared" si="16"/>
        <v>SG</v>
      </c>
      <c r="E128" s="12" t="str">
        <f t="shared" si="17"/>
        <v>Transmission MaintenanceSG</v>
      </c>
      <c r="F128" s="12" t="s">
        <v>206</v>
      </c>
      <c r="G128" s="69">
        <v>19264118.91</v>
      </c>
      <c r="H128" s="48"/>
      <c r="I128" s="48"/>
      <c r="J128" s="48">
        <f>-IFERROR(VLOOKUP(F128,Labor!$A$7:$B$225,2,0),0)</f>
        <v>3747553.0920162373</v>
      </c>
      <c r="K128" s="48"/>
      <c r="L128" s="48"/>
      <c r="M128" s="48"/>
      <c r="N128" s="48"/>
      <c r="O128" s="48"/>
      <c r="P128" s="48"/>
      <c r="Q128" s="48"/>
      <c r="R128" s="48"/>
      <c r="S128" s="48"/>
      <c r="T128" s="48"/>
      <c r="U128" s="47">
        <f t="shared" si="25"/>
        <v>531836.83882901026</v>
      </c>
      <c r="V128" s="32">
        <v>2.3111612175873691E-2</v>
      </c>
      <c r="W128" s="69">
        <f t="shared" si="26"/>
        <v>23543508.84084525</v>
      </c>
      <c r="X128" s="48">
        <f>IF(ISERROR(VLOOKUP(F128,Labor!$A$7:$C$225,3,0)),0,VLOOKUP(F128,Labor!$A$7:$C$225,3,0))</f>
        <v>-3805091.788783615</v>
      </c>
      <c r="Y128" s="48"/>
      <c r="Z128" s="48"/>
      <c r="AA128" s="48"/>
      <c r="AB128" s="48"/>
      <c r="AC128" s="48"/>
      <c r="AD128" s="48"/>
      <c r="AE128" s="48"/>
      <c r="AF128" s="48"/>
      <c r="AG128" s="48"/>
      <c r="AH128" s="48">
        <v>-22755.203239899525</v>
      </c>
      <c r="AI128" s="48"/>
      <c r="AJ128" s="70">
        <f t="shared" si="27"/>
        <v>19715661.848821737</v>
      </c>
    </row>
    <row r="129" spans="2:36">
      <c r="B129" s="12" t="s">
        <v>498</v>
      </c>
      <c r="C129" s="12" t="s">
        <v>45</v>
      </c>
      <c r="D129" s="12" t="str">
        <f t="shared" si="16"/>
        <v>SG</v>
      </c>
      <c r="E129" s="12" t="str">
        <f t="shared" si="17"/>
        <v>Transmission MaintenanceSG</v>
      </c>
      <c r="F129" s="12" t="s">
        <v>208</v>
      </c>
      <c r="G129" s="69">
        <v>94122.16</v>
      </c>
      <c r="H129" s="48"/>
      <c r="I129" s="48"/>
      <c r="J129" s="48">
        <f>-IFERROR(VLOOKUP(F129,Labor!$A$7:$B$225,2,0),0)</f>
        <v>-57081.298319956513</v>
      </c>
      <c r="K129" s="48"/>
      <c r="L129" s="48"/>
      <c r="M129" s="48"/>
      <c r="N129" s="48"/>
      <c r="O129" s="48"/>
      <c r="P129" s="48"/>
      <c r="Q129" s="48"/>
      <c r="R129" s="48"/>
      <c r="S129" s="48"/>
      <c r="T129" s="48"/>
      <c r="U129" s="47">
        <f t="shared" si="25"/>
        <v>856.07402980934637</v>
      </c>
      <c r="V129" s="32">
        <v>2.3111612175873691E-2</v>
      </c>
      <c r="W129" s="69">
        <f t="shared" si="26"/>
        <v>37896.935709852834</v>
      </c>
      <c r="X129" s="48">
        <f>IF(ISERROR(VLOOKUP(F129,Labor!$A$7:$C$225,3,0)),0,VLOOKUP(F129,Labor!$A$7:$C$225,3,0))</f>
        <v>57957.705787569772</v>
      </c>
      <c r="Y129" s="48"/>
      <c r="Z129" s="48"/>
      <c r="AA129" s="48"/>
      <c r="AB129" s="48"/>
      <c r="AC129" s="48"/>
      <c r="AD129" s="48"/>
      <c r="AE129" s="48"/>
      <c r="AF129" s="48"/>
      <c r="AG129" s="48"/>
      <c r="AH129" s="48">
        <v>0</v>
      </c>
      <c r="AI129" s="48"/>
      <c r="AJ129" s="70">
        <f t="shared" si="27"/>
        <v>95854.641497422606</v>
      </c>
    </row>
    <row r="130" spans="2:36">
      <c r="B130" s="12" t="s">
        <v>499</v>
      </c>
      <c r="C130" s="12" t="s">
        <v>45</v>
      </c>
      <c r="D130" s="12" t="str">
        <f t="shared" si="16"/>
        <v>SG</v>
      </c>
      <c r="E130" s="12" t="str">
        <f t="shared" si="17"/>
        <v>Transmission MaintenanceSG</v>
      </c>
      <c r="F130" s="12" t="s">
        <v>210</v>
      </c>
      <c r="G130" s="73">
        <v>2874056.55</v>
      </c>
      <c r="H130" s="128"/>
      <c r="I130" s="128"/>
      <c r="J130" s="48">
        <f>-IFERROR(VLOOKUP(F130,Labor!$A$7:$B$225,2,0),0)</f>
        <v>-24512.028876499091</v>
      </c>
      <c r="K130" s="128"/>
      <c r="L130" s="128"/>
      <c r="M130" s="128"/>
      <c r="N130" s="128"/>
      <c r="O130" s="128"/>
      <c r="P130" s="128"/>
      <c r="Q130" s="128"/>
      <c r="R130" s="128"/>
      <c r="S130" s="128"/>
      <c r="T130" s="128"/>
      <c r="U130" s="128">
        <f t="shared" si="25"/>
        <v>65857.567850092062</v>
      </c>
      <c r="V130" s="72">
        <v>2.3111612175873691E-2</v>
      </c>
      <c r="W130" s="73">
        <f t="shared" si="26"/>
        <v>2915402.0889735925</v>
      </c>
      <c r="X130" s="128">
        <f>IF(ISERROR(VLOOKUP(F130,Labor!$A$7:$C$225,3,0)),0,VLOOKUP(F130,Labor!$A$7:$C$225,3,0))</f>
        <v>24888.378500386414</v>
      </c>
      <c r="Y130" s="128"/>
      <c r="Z130" s="128"/>
      <c r="AA130" s="128"/>
      <c r="AB130" s="128"/>
      <c r="AC130" s="128"/>
      <c r="AD130" s="128"/>
      <c r="AE130" s="128"/>
      <c r="AF130" s="128"/>
      <c r="AG130" s="128"/>
      <c r="AH130" s="48">
        <v>0</v>
      </c>
      <c r="AI130" s="128"/>
      <c r="AJ130" s="70">
        <f t="shared" si="27"/>
        <v>2940290.4674739791</v>
      </c>
    </row>
    <row r="131" spans="2:36">
      <c r="B131" s="1" t="s">
        <v>500</v>
      </c>
      <c r="C131" s="1"/>
      <c r="D131" s="12" t="s">
        <v>1</v>
      </c>
      <c r="E131" s="12" t="s">
        <v>1</v>
      </c>
      <c r="F131" s="1" t="s">
        <v>500</v>
      </c>
      <c r="G131" s="69">
        <f>SUM(G115:G130)</f>
        <v>201709293.80999997</v>
      </c>
      <c r="H131" s="48">
        <f>SUM(H115:H130)</f>
        <v>-1031772.4600000001</v>
      </c>
      <c r="I131" s="48">
        <f t="shared" ref="I131:U131" si="28">SUM(I115:I130)</f>
        <v>0</v>
      </c>
      <c r="J131" s="129">
        <f t="shared" si="28"/>
        <v>-24461491.364884224</v>
      </c>
      <c r="K131" s="48">
        <f>SUM(K115:K130)</f>
        <v>0</v>
      </c>
      <c r="L131" s="48">
        <f t="shared" si="28"/>
        <v>-846578.7</v>
      </c>
      <c r="M131" s="48">
        <f t="shared" si="28"/>
        <v>0</v>
      </c>
      <c r="N131" s="48">
        <f t="shared" si="28"/>
        <v>0</v>
      </c>
      <c r="O131" s="48">
        <f t="shared" si="28"/>
        <v>0</v>
      </c>
      <c r="P131" s="48">
        <f t="shared" si="28"/>
        <v>0</v>
      </c>
      <c r="Q131" s="48">
        <f t="shared" si="28"/>
        <v>0</v>
      </c>
      <c r="R131" s="48">
        <f t="shared" si="28"/>
        <v>0</v>
      </c>
      <c r="S131" s="48">
        <f t="shared" si="28"/>
        <v>0</v>
      </c>
      <c r="T131" s="48">
        <f t="shared" si="28"/>
        <v>0</v>
      </c>
      <c r="U131" s="47">
        <f t="shared" si="28"/>
        <v>1055273.149954654</v>
      </c>
      <c r="V131" s="32"/>
      <c r="W131" s="69">
        <f>SUM(W115:W130)</f>
        <v>176424724.43507043</v>
      </c>
      <c r="X131" s="48">
        <f t="shared" ref="X131:AI131" si="29">SUM(X115:X130)</f>
        <v>24837065.052451286</v>
      </c>
      <c r="Y131" s="48">
        <f t="shared" si="29"/>
        <v>0</v>
      </c>
      <c r="Z131" s="48">
        <f t="shared" si="29"/>
        <v>0</v>
      </c>
      <c r="AA131" s="48">
        <f t="shared" si="29"/>
        <v>0</v>
      </c>
      <c r="AB131" s="48">
        <f t="shared" si="29"/>
        <v>0</v>
      </c>
      <c r="AC131" s="48">
        <f t="shared" si="29"/>
        <v>10992194.230000027</v>
      </c>
      <c r="AD131" s="48">
        <f>SUM(AD115:AD130)</f>
        <v>0</v>
      </c>
      <c r="AE131" s="48">
        <f t="shared" ref="AE131:AH131" si="30">SUM(AE115:AE130)</f>
        <v>0</v>
      </c>
      <c r="AF131" s="48">
        <f t="shared" si="30"/>
        <v>0</v>
      </c>
      <c r="AG131" s="48">
        <f t="shared" si="30"/>
        <v>0</v>
      </c>
      <c r="AH131" s="129">
        <f t="shared" si="30"/>
        <v>-67765.817656198211</v>
      </c>
      <c r="AI131" s="48">
        <f t="shared" si="29"/>
        <v>0</v>
      </c>
      <c r="AJ131" s="74">
        <f>SUM(AJ115:AJ130)</f>
        <v>212186217.89986557</v>
      </c>
    </row>
    <row r="132" spans="2:36">
      <c r="D132" s="12" t="s">
        <v>1</v>
      </c>
      <c r="E132" s="12" t="s">
        <v>1</v>
      </c>
      <c r="G132" s="69"/>
      <c r="H132" s="48"/>
      <c r="I132" s="48"/>
      <c r="J132" s="48"/>
      <c r="K132" s="48"/>
      <c r="L132" s="48"/>
      <c r="M132" s="48"/>
      <c r="N132" s="48"/>
      <c r="O132" s="48"/>
      <c r="P132" s="48"/>
      <c r="Q132" s="48"/>
      <c r="R132" s="48"/>
      <c r="S132" s="48"/>
      <c r="T132" s="48"/>
      <c r="U132" s="47"/>
      <c r="V132" s="32"/>
      <c r="W132" s="69"/>
      <c r="X132" s="48"/>
      <c r="Y132" s="48"/>
      <c r="Z132" s="48"/>
      <c r="AA132" s="48"/>
      <c r="AB132" s="48"/>
      <c r="AC132" s="48"/>
      <c r="AD132" s="48"/>
      <c r="AE132" s="48"/>
      <c r="AF132" s="48"/>
      <c r="AG132" s="48"/>
      <c r="AH132" s="48"/>
      <c r="AI132" s="48"/>
      <c r="AJ132" s="70"/>
    </row>
    <row r="133" spans="2:36">
      <c r="B133" s="1" t="s">
        <v>501</v>
      </c>
      <c r="C133" s="1"/>
      <c r="D133" s="12" t="s">
        <v>1</v>
      </c>
      <c r="E133" s="12" t="s">
        <v>1</v>
      </c>
      <c r="F133" s="1" t="s">
        <v>501</v>
      </c>
      <c r="G133" s="69"/>
      <c r="H133" s="48"/>
      <c r="I133" s="48"/>
      <c r="J133" s="48"/>
      <c r="K133" s="48"/>
      <c r="L133" s="48"/>
      <c r="M133" s="48"/>
      <c r="N133" s="48"/>
      <c r="O133" s="48"/>
      <c r="P133" s="48"/>
      <c r="Q133" s="48"/>
      <c r="R133" s="48"/>
      <c r="S133" s="48"/>
      <c r="T133" s="48"/>
      <c r="U133" s="47"/>
      <c r="V133" s="32"/>
      <c r="W133" s="69"/>
      <c r="X133" s="48"/>
      <c r="Y133" s="48"/>
      <c r="Z133" s="48"/>
      <c r="AA133" s="48"/>
      <c r="AB133" s="48"/>
      <c r="AC133" s="48"/>
      <c r="AD133" s="48"/>
      <c r="AE133" s="48"/>
      <c r="AF133" s="48"/>
      <c r="AG133" s="48"/>
      <c r="AH133" s="48"/>
      <c r="AI133" s="48"/>
      <c r="AJ133" s="70"/>
    </row>
    <row r="134" spans="2:36">
      <c r="B134" s="12" t="s">
        <v>502</v>
      </c>
      <c r="C134" s="12" t="s">
        <v>47</v>
      </c>
      <c r="D134" s="12" t="str">
        <f t="shared" si="16"/>
        <v>CA</v>
      </c>
      <c r="E134" s="12" t="str">
        <f t="shared" si="17"/>
        <v>Distribution OperationsCA</v>
      </c>
      <c r="F134" s="12" t="s">
        <v>502</v>
      </c>
      <c r="G134" s="69">
        <v>29362.93</v>
      </c>
      <c r="H134" s="48"/>
      <c r="I134" s="48"/>
      <c r="J134" s="48">
        <f>-IFERROR(VLOOKUP(F134,Labor!$A$7:$B$225,2,0),0)</f>
        <v>823.06712204450491</v>
      </c>
      <c r="K134" s="48"/>
      <c r="L134" s="48"/>
      <c r="M134" s="48"/>
      <c r="N134" s="48"/>
      <c r="O134" s="48"/>
      <c r="P134" s="48"/>
      <c r="Q134" s="48"/>
      <c r="R134" s="48"/>
      <c r="S134" s="48"/>
      <c r="T134" s="48"/>
      <c r="U134" s="47">
        <f t="shared" ref="U134:U197" si="31">SUM(G134:T134)*V134</f>
        <v>1193.0127539043283</v>
      </c>
      <c r="V134" s="32">
        <v>3.9522058823529271E-2</v>
      </c>
      <c r="W134" s="69">
        <f t="shared" ref="W134:W197" si="32">SUM(G134:U134)</f>
        <v>31379.009875948832</v>
      </c>
      <c r="X134" s="48">
        <f>IF(ISERROR(VLOOKUP(F134,Labor!$A$7:$C$225,3,0)),0,VLOOKUP(F134,Labor!$A$7:$C$225,3,0))</f>
        <v>-835.70422374572127</v>
      </c>
      <c r="Y134" s="48"/>
      <c r="Z134" s="48"/>
      <c r="AA134" s="48"/>
      <c r="AB134" s="48"/>
      <c r="AC134" s="48"/>
      <c r="AD134" s="48"/>
      <c r="AE134" s="48"/>
      <c r="AF134" s="48"/>
      <c r="AG134" s="48"/>
      <c r="AH134" s="48">
        <v>-2417.7768286719929</v>
      </c>
      <c r="AI134" s="48"/>
      <c r="AJ134" s="70">
        <f t="shared" ref="AJ134:AJ197" si="33">SUM(W134:AI134)</f>
        <v>28125.528823531116</v>
      </c>
    </row>
    <row r="135" spans="2:36">
      <c r="B135" s="12" t="s">
        <v>503</v>
      </c>
      <c r="C135" s="12" t="s">
        <v>47</v>
      </c>
      <c r="D135" s="12" t="str">
        <f t="shared" si="16"/>
        <v>ID</v>
      </c>
      <c r="E135" s="12" t="str">
        <f t="shared" si="17"/>
        <v>Distribution OperationsID</v>
      </c>
      <c r="F135" s="12" t="s">
        <v>503</v>
      </c>
      <c r="G135" s="69">
        <v>66633.41</v>
      </c>
      <c r="H135" s="48"/>
      <c r="I135" s="48"/>
      <c r="J135" s="48">
        <f>-IFERROR(VLOOKUP(F135,Labor!$A$7:$B$225,2,0),0)</f>
        <v>-82134.968746279512</v>
      </c>
      <c r="K135" s="48"/>
      <c r="L135" s="48"/>
      <c r="M135" s="48"/>
      <c r="N135" s="48"/>
      <c r="O135" s="48"/>
      <c r="P135" s="48"/>
      <c r="Q135" s="48"/>
      <c r="R135" s="48"/>
      <c r="S135" s="48"/>
      <c r="T135" s="48"/>
      <c r="U135" s="47">
        <f t="shared" si="31"/>
        <v>-612.65351662685339</v>
      </c>
      <c r="V135" s="32">
        <v>3.9522058823529271E-2</v>
      </c>
      <c r="W135" s="69">
        <f t="shared" si="32"/>
        <v>-16114.212262906362</v>
      </c>
      <c r="X135" s="48">
        <f>IF(ISERROR(VLOOKUP(F135,Labor!$A$7:$C$225,3,0)),0,VLOOKUP(F135,Labor!$A$7:$C$225,3,0))</f>
        <v>83396.042023869173</v>
      </c>
      <c r="Y135" s="48"/>
      <c r="Z135" s="48"/>
      <c r="AA135" s="48"/>
      <c r="AB135" s="48"/>
      <c r="AC135" s="48"/>
      <c r="AD135" s="48"/>
      <c r="AE135" s="48"/>
      <c r="AF135" s="48"/>
      <c r="AG135" s="48"/>
      <c r="AH135" s="48">
        <v>-3761.7435524998978</v>
      </c>
      <c r="AI135" s="48"/>
      <c r="AJ135" s="70">
        <f t="shared" si="33"/>
        <v>63520.086208462912</v>
      </c>
    </row>
    <row r="136" spans="2:36">
      <c r="B136" s="12" t="s">
        <v>504</v>
      </c>
      <c r="C136" s="12" t="s">
        <v>47</v>
      </c>
      <c r="D136" s="12" t="str">
        <f t="shared" si="16"/>
        <v>OR</v>
      </c>
      <c r="E136" s="12" t="str">
        <f t="shared" si="17"/>
        <v>Distribution OperationsOR</v>
      </c>
      <c r="F136" s="12" t="s">
        <v>504</v>
      </c>
      <c r="G136" s="69">
        <v>365111.59</v>
      </c>
      <c r="H136" s="48"/>
      <c r="I136" s="48"/>
      <c r="J136" s="48">
        <f>-IFERROR(VLOOKUP(F136,Labor!$A$7:$B$225,2,0),0)</f>
        <v>-350024.15674199467</v>
      </c>
      <c r="K136" s="48"/>
      <c r="L136" s="48"/>
      <c r="M136" s="48"/>
      <c r="N136" s="48"/>
      <c r="O136" s="48"/>
      <c r="P136" s="48"/>
      <c r="Q136" s="48"/>
      <c r="R136" s="48"/>
      <c r="S136" s="48"/>
      <c r="T136" s="48"/>
      <c r="U136" s="47">
        <f t="shared" si="31"/>
        <v>596.28642471895967</v>
      </c>
      <c r="V136" s="32">
        <v>3.9522058823529271E-2</v>
      </c>
      <c r="W136" s="69">
        <f t="shared" si="32"/>
        <v>15683.719682724319</v>
      </c>
      <c r="X136" s="48">
        <f>IF(ISERROR(VLOOKUP(F136,Labor!$A$7:$C$225,3,0)),0,VLOOKUP(F136,Labor!$A$7:$C$225,3,0))</f>
        <v>355398.31244346843</v>
      </c>
      <c r="Y136" s="48"/>
      <c r="Z136" s="48"/>
      <c r="AA136" s="48"/>
      <c r="AB136" s="48"/>
      <c r="AC136" s="48"/>
      <c r="AD136" s="48"/>
      <c r="AE136" s="48"/>
      <c r="AF136" s="48"/>
      <c r="AG136" s="48"/>
      <c r="AH136" s="48">
        <v>-24005.824067304333</v>
      </c>
      <c r="AI136" s="48"/>
      <c r="AJ136" s="70">
        <f t="shared" si="33"/>
        <v>347076.20805888844</v>
      </c>
    </row>
    <row r="137" spans="2:36">
      <c r="B137" s="12" t="s">
        <v>214</v>
      </c>
      <c r="C137" s="12" t="s">
        <v>47</v>
      </c>
      <c r="D137" s="12" t="str">
        <f t="shared" si="16"/>
        <v>SNPD</v>
      </c>
      <c r="E137" s="12" t="str">
        <f t="shared" si="17"/>
        <v>Distribution OperationsSNPD</v>
      </c>
      <c r="F137" s="12" t="s">
        <v>214</v>
      </c>
      <c r="G137" s="69">
        <v>11769470.199999999</v>
      </c>
      <c r="H137" s="48"/>
      <c r="I137" s="48"/>
      <c r="J137" s="48">
        <f>-IFERROR(VLOOKUP(F137,Labor!$A$7:$B$225,2,0),0)</f>
        <v>-11233261.177249212</v>
      </c>
      <c r="K137" s="48"/>
      <c r="L137" s="48"/>
      <c r="M137" s="48"/>
      <c r="N137" s="48"/>
      <c r="O137" s="48"/>
      <c r="P137" s="48"/>
      <c r="Q137" s="48"/>
      <c r="R137" s="48"/>
      <c r="S137" s="48"/>
      <c r="T137" s="48"/>
      <c r="U137" s="47">
        <f t="shared" si="31"/>
        <v>21192.084538863768</v>
      </c>
      <c r="V137" s="32">
        <v>3.9522058823529271E-2</v>
      </c>
      <c r="W137" s="69">
        <f t="shared" si="32"/>
        <v>557401.10728965118</v>
      </c>
      <c r="X137" s="48">
        <f>IF(ISERROR(VLOOKUP(F137,Labor!$A$7:$C$225,3,0)),0,VLOOKUP(F137,Labor!$A$7:$C$225,3,0))</f>
        <v>11405732.972235512</v>
      </c>
      <c r="Y137" s="48"/>
      <c r="Z137" s="48"/>
      <c r="AA137" s="48"/>
      <c r="AB137" s="48"/>
      <c r="AC137" s="48"/>
      <c r="AD137" s="48"/>
      <c r="AE137" s="48"/>
      <c r="AF137" s="48"/>
      <c r="AG137" s="48"/>
      <c r="AH137" s="48">
        <v>-76509.208205097602</v>
      </c>
      <c r="AI137" s="48"/>
      <c r="AJ137" s="70">
        <f t="shared" si="33"/>
        <v>11886624.871320065</v>
      </c>
    </row>
    <row r="138" spans="2:36">
      <c r="B138" s="12" t="s">
        <v>212</v>
      </c>
      <c r="C138" s="12" t="s">
        <v>47</v>
      </c>
      <c r="D138" s="12" t="str">
        <f t="shared" si="16"/>
        <v>UT</v>
      </c>
      <c r="E138" s="12" t="str">
        <f t="shared" si="17"/>
        <v>Distribution OperationsUT</v>
      </c>
      <c r="F138" s="12" t="s">
        <v>212</v>
      </c>
      <c r="G138" s="69">
        <v>526606.28</v>
      </c>
      <c r="H138" s="48"/>
      <c r="I138" s="48"/>
      <c r="J138" s="48">
        <f>-IFERROR(VLOOKUP(F138,Labor!$A$7:$B$225,2,0),0)</f>
        <v>-446921.88335928833</v>
      </c>
      <c r="K138" s="48"/>
      <c r="L138" s="48"/>
      <c r="M138" s="48"/>
      <c r="N138" s="48"/>
      <c r="O138" s="48"/>
      <c r="P138" s="48"/>
      <c r="Q138" s="48"/>
      <c r="R138" s="48"/>
      <c r="S138" s="48"/>
      <c r="T138" s="48"/>
      <c r="U138" s="47">
        <f t="shared" si="31"/>
        <v>3149.2914113516458</v>
      </c>
      <c r="V138" s="32">
        <v>3.9522058823529271E-2</v>
      </c>
      <c r="W138" s="69">
        <f t="shared" si="32"/>
        <v>82833.688052063342</v>
      </c>
      <c r="X138" s="48">
        <f>IF(ISERROR(VLOOKUP(F138,Labor!$A$7:$C$225,3,0)),0,VLOOKUP(F138,Labor!$A$7:$C$225,3,0))</f>
        <v>453783.77486393414</v>
      </c>
      <c r="Y138" s="48"/>
      <c r="Z138" s="48"/>
      <c r="AA138" s="48"/>
      <c r="AB138" s="48"/>
      <c r="AC138" s="48"/>
      <c r="AD138" s="48"/>
      <c r="AE138" s="48"/>
      <c r="AF138" s="48"/>
      <c r="AG138" s="48"/>
      <c r="AH138" s="48">
        <v>-23821.554368988775</v>
      </c>
      <c r="AI138" s="48"/>
      <c r="AJ138" s="70">
        <f t="shared" si="33"/>
        <v>512795.9085470087</v>
      </c>
    </row>
    <row r="139" spans="2:36">
      <c r="B139" s="12" t="s">
        <v>505</v>
      </c>
      <c r="C139" s="12" t="s">
        <v>47</v>
      </c>
      <c r="D139" s="12" t="str">
        <f t="shared" si="16"/>
        <v>WA</v>
      </c>
      <c r="E139" s="12" t="str">
        <f t="shared" si="17"/>
        <v>Distribution OperationsWA</v>
      </c>
      <c r="F139" s="12" t="s">
        <v>505</v>
      </c>
      <c r="G139" s="69">
        <v>131691.06</v>
      </c>
      <c r="H139" s="48"/>
      <c r="I139" s="48"/>
      <c r="J139" s="48">
        <f>-IFERROR(VLOOKUP(F139,Labor!$A$7:$B$225,2,0),0)</f>
        <v>-104001.23677557417</v>
      </c>
      <c r="K139" s="48"/>
      <c r="L139" s="48"/>
      <c r="M139" s="48"/>
      <c r="N139" s="48"/>
      <c r="O139" s="48"/>
      <c r="P139" s="48"/>
      <c r="Q139" s="48"/>
      <c r="R139" s="48"/>
      <c r="S139" s="48"/>
      <c r="T139" s="48"/>
      <c r="U139" s="47">
        <f t="shared" si="31"/>
        <v>1094.3588222888843</v>
      </c>
      <c r="V139" s="32">
        <v>3.9522058823529271E-2</v>
      </c>
      <c r="W139" s="69">
        <f t="shared" si="32"/>
        <v>28784.182046714708</v>
      </c>
      <c r="X139" s="48">
        <f>IF(ISERROR(VLOOKUP(F139,Labor!$A$7:$C$225,3,0)),0,VLOOKUP(F139,Labor!$A$7:$C$225,3,0))</f>
        <v>105598.03753578501</v>
      </c>
      <c r="Y139" s="48"/>
      <c r="Z139" s="48"/>
      <c r="AA139" s="48"/>
      <c r="AB139" s="48"/>
      <c r="AC139" s="48"/>
      <c r="AD139" s="48"/>
      <c r="AE139" s="48"/>
      <c r="AF139" s="48"/>
      <c r="AG139" s="48"/>
      <c r="AH139" s="48">
        <v>-5142.1967234190006</v>
      </c>
      <c r="AI139" s="48"/>
      <c r="AJ139" s="70">
        <f t="shared" si="33"/>
        <v>129240.02285908074</v>
      </c>
    </row>
    <row r="140" spans="2:36">
      <c r="B140" s="12" t="s">
        <v>506</v>
      </c>
      <c r="C140" s="12" t="s">
        <v>47</v>
      </c>
      <c r="D140" s="12" t="str">
        <f t="shared" si="16"/>
        <v>WYP</v>
      </c>
      <c r="E140" s="12" t="str">
        <f t="shared" si="17"/>
        <v>Distribution OperationsWYP</v>
      </c>
      <c r="F140" s="12" t="s">
        <v>506</v>
      </c>
      <c r="G140" s="69">
        <v>163019.28</v>
      </c>
      <c r="H140" s="48"/>
      <c r="I140" s="48"/>
      <c r="J140" s="48">
        <f>-IFERROR(VLOOKUP(F140,Labor!$A$7:$B$225,2,0),0)</f>
        <v>-156799.98264149821</v>
      </c>
      <c r="K140" s="48"/>
      <c r="L140" s="48"/>
      <c r="M140" s="48"/>
      <c r="N140" s="48"/>
      <c r="O140" s="48"/>
      <c r="P140" s="48"/>
      <c r="Q140" s="48"/>
      <c r="R140" s="48"/>
      <c r="S140" s="48"/>
      <c r="T140" s="48"/>
      <c r="U140" s="47">
        <f t="shared" si="31"/>
        <v>245.79943604372795</v>
      </c>
      <c r="V140" s="32">
        <v>3.9522058823529271E-2</v>
      </c>
      <c r="W140" s="69">
        <f t="shared" si="32"/>
        <v>6465.0967945455177</v>
      </c>
      <c r="X140" s="48">
        <f>IF(ISERROR(VLOOKUP(F140,Labor!$A$7:$C$225,3,0)),0,VLOOKUP(F140,Labor!$A$7:$C$225,3,0))</f>
        <v>159207.43796843133</v>
      </c>
      <c r="Y140" s="48"/>
      <c r="Z140" s="48"/>
      <c r="AA140" s="48"/>
      <c r="AB140" s="48"/>
      <c r="AC140" s="48"/>
      <c r="AD140" s="48"/>
      <c r="AE140" s="48"/>
      <c r="AF140" s="48"/>
      <c r="AG140" s="48"/>
      <c r="AH140" s="48">
        <v>-5966.1211765974585</v>
      </c>
      <c r="AI140" s="48"/>
      <c r="AJ140" s="70">
        <f t="shared" si="33"/>
        <v>159706.41358637938</v>
      </c>
    </row>
    <row r="141" spans="2:36">
      <c r="B141" s="12" t="s">
        <v>507</v>
      </c>
      <c r="C141" s="12" t="s">
        <v>47</v>
      </c>
      <c r="D141" s="12" t="str">
        <f t="shared" si="16"/>
        <v>WYU</v>
      </c>
      <c r="E141" s="12" t="str">
        <f>+C140&amp;D140</f>
        <v>Distribution OperationsWYP</v>
      </c>
      <c r="F141" s="12" t="s">
        <v>507</v>
      </c>
      <c r="G141" s="69">
        <v>0</v>
      </c>
      <c r="H141" s="48"/>
      <c r="I141" s="48"/>
      <c r="J141" s="48">
        <f>-IFERROR(VLOOKUP(F141,Labor!$A$7:$B$225,2,0),0)</f>
        <v>578.94444342945792</v>
      </c>
      <c r="K141" s="48"/>
      <c r="L141" s="48"/>
      <c r="M141" s="48"/>
      <c r="N141" s="48"/>
      <c r="O141" s="48"/>
      <c r="P141" s="48"/>
      <c r="Q141" s="48"/>
      <c r="R141" s="48"/>
      <c r="S141" s="48"/>
      <c r="T141" s="48"/>
      <c r="U141" s="47">
        <f t="shared" si="31"/>
        <v>22.88107634877445</v>
      </c>
      <c r="V141" s="32">
        <v>3.9522058823529271E-2</v>
      </c>
      <c r="W141" s="69">
        <f t="shared" si="32"/>
        <v>601.82551977823232</v>
      </c>
      <c r="X141" s="48">
        <f>IF(ISERROR(VLOOKUP(F141,Labor!$A$7:$C$225,3,0)),0,VLOOKUP(F141,Labor!$A$7:$C$225,3,0))</f>
        <v>-587.83336586970643</v>
      </c>
      <c r="Y141" s="48"/>
      <c r="Z141" s="48"/>
      <c r="AA141" s="48"/>
      <c r="AB141" s="48"/>
      <c r="AC141" s="48"/>
      <c r="AD141" s="48"/>
      <c r="AE141" s="48"/>
      <c r="AF141" s="48"/>
      <c r="AG141" s="48"/>
      <c r="AH141" s="48">
        <v>-365.81944491039559</v>
      </c>
      <c r="AI141" s="48"/>
      <c r="AJ141" s="70">
        <f t="shared" si="33"/>
        <v>-351.8272910018697</v>
      </c>
    </row>
    <row r="142" spans="2:36">
      <c r="B142" s="12" t="s">
        <v>508</v>
      </c>
      <c r="C142" s="12" t="s">
        <v>47</v>
      </c>
      <c r="D142" s="12" t="str">
        <f t="shared" si="16"/>
        <v>OR</v>
      </c>
      <c r="E142" s="12" t="str">
        <f t="shared" ref="E142" si="34">+C142&amp;D142</f>
        <v>Distribution OperationsOR</v>
      </c>
      <c r="F142" s="12" t="s">
        <v>508</v>
      </c>
      <c r="G142" s="69">
        <v>0</v>
      </c>
      <c r="H142" s="48"/>
      <c r="I142" s="48"/>
      <c r="J142" s="48">
        <f>-IFERROR(VLOOKUP(F142,Labor!$A$7:$B$225,2,0),0)</f>
        <v>0</v>
      </c>
      <c r="K142" s="48"/>
      <c r="L142" s="48"/>
      <c r="M142" s="48"/>
      <c r="N142" s="48"/>
      <c r="O142" s="48"/>
      <c r="P142" s="48"/>
      <c r="Q142" s="48"/>
      <c r="R142" s="48"/>
      <c r="S142" s="48"/>
      <c r="T142" s="48"/>
      <c r="U142" s="47">
        <f t="shared" si="31"/>
        <v>0</v>
      </c>
      <c r="V142" s="32">
        <v>3.9522058823529271E-2</v>
      </c>
      <c r="W142" s="69">
        <f t="shared" si="32"/>
        <v>0</v>
      </c>
      <c r="X142" s="48">
        <f>IF(ISERROR(VLOOKUP(F142,Labor!$A$7:$C$225,3,0)),0,VLOOKUP(F142,Labor!$A$7:$C$225,3,0))</f>
        <v>0</v>
      </c>
      <c r="Y142" s="48"/>
      <c r="Z142" s="48"/>
      <c r="AA142" s="48"/>
      <c r="AB142" s="48"/>
      <c r="AC142" s="48"/>
      <c r="AD142" s="48"/>
      <c r="AE142" s="48"/>
      <c r="AF142" s="48"/>
      <c r="AG142" s="48"/>
      <c r="AH142" s="48">
        <v>0</v>
      </c>
      <c r="AI142" s="48"/>
      <c r="AJ142" s="70">
        <f t="shared" si="33"/>
        <v>0</v>
      </c>
    </row>
    <row r="143" spans="2:36">
      <c r="B143" s="12" t="s">
        <v>215</v>
      </c>
      <c r="C143" s="12" t="s">
        <v>47</v>
      </c>
      <c r="D143" s="12" t="str">
        <f t="shared" si="16"/>
        <v>SNPD</v>
      </c>
      <c r="E143" s="12" t="str">
        <f t="shared" si="17"/>
        <v>Distribution OperationsSNPD</v>
      </c>
      <c r="F143" s="12" t="s">
        <v>215</v>
      </c>
      <c r="G143" s="69">
        <v>12451020.029999999</v>
      </c>
      <c r="H143" s="48"/>
      <c r="I143" s="48"/>
      <c r="J143" s="48">
        <f>-IFERROR(VLOOKUP(F143,Labor!$A$7:$B$225,2,0),0)</f>
        <v>-12208790.599659203</v>
      </c>
      <c r="K143" s="48"/>
      <c r="L143" s="48"/>
      <c r="M143" s="48"/>
      <c r="N143" s="48"/>
      <c r="O143" s="48"/>
      <c r="P143" s="48"/>
      <c r="Q143" s="48"/>
      <c r="R143" s="48"/>
      <c r="S143" s="48"/>
      <c r="T143" s="48"/>
      <c r="U143" s="47">
        <f t="shared" si="31"/>
        <v>9573.405794718954</v>
      </c>
      <c r="V143" s="32">
        <v>3.9522058823529271E-2</v>
      </c>
      <c r="W143" s="69">
        <f t="shared" si="32"/>
        <v>251802.83613551565</v>
      </c>
      <c r="X143" s="48">
        <f>IF(ISERROR(VLOOKUP(F143,Labor!$A$7:$C$225,3,0)),0,VLOOKUP(F143,Labor!$A$7:$C$225,3,0))</f>
        <v>12396240.352327619</v>
      </c>
      <c r="Y143" s="48"/>
      <c r="Z143" s="48"/>
      <c r="AA143" s="48"/>
      <c r="AB143" s="48"/>
      <c r="AC143" s="48"/>
      <c r="AD143" s="48"/>
      <c r="AE143" s="48"/>
      <c r="AF143" s="48"/>
      <c r="AG143" s="48"/>
      <c r="AH143" s="48">
        <v>0</v>
      </c>
      <c r="AI143" s="48"/>
      <c r="AJ143" s="70">
        <f t="shared" si="33"/>
        <v>12648043.188463135</v>
      </c>
    </row>
    <row r="144" spans="2:36">
      <c r="B144" s="12" t="s">
        <v>509</v>
      </c>
      <c r="C144" s="12" t="s">
        <v>47</v>
      </c>
      <c r="D144" s="12" t="str">
        <f t="shared" si="16"/>
        <v>CA</v>
      </c>
      <c r="E144" s="12" t="str">
        <f t="shared" si="17"/>
        <v>Distribution OperationsCA</v>
      </c>
      <c r="F144" s="12" t="s">
        <v>509</v>
      </c>
      <c r="G144" s="69">
        <v>83228.649999999994</v>
      </c>
      <c r="H144" s="48"/>
      <c r="I144" s="48"/>
      <c r="J144" s="48">
        <f>-IFERROR(VLOOKUP(F144,Labor!$A$7:$B$225,2,0),0)</f>
        <v>-56828.845545581316</v>
      </c>
      <c r="K144" s="48"/>
      <c r="L144" s="48"/>
      <c r="M144" s="48"/>
      <c r="N144" s="48"/>
      <c r="O144" s="48"/>
      <c r="P144" s="48"/>
      <c r="Q144" s="48"/>
      <c r="R144" s="48"/>
      <c r="S144" s="48"/>
      <c r="T144" s="48"/>
      <c r="U144" s="47">
        <f t="shared" si="31"/>
        <v>1043.3746245772052</v>
      </c>
      <c r="V144" s="32">
        <v>3.9522058823529271E-2</v>
      </c>
      <c r="W144" s="69">
        <f t="shared" si="32"/>
        <v>27443.179078995883</v>
      </c>
      <c r="X144" s="48">
        <f>IF(ISERROR(VLOOKUP(F144,Labor!$A$7:$C$225,3,0)),0,VLOOKUP(F144,Labor!$A$7:$C$225,3,0))</f>
        <v>57701.376936384935</v>
      </c>
      <c r="Y144" s="48"/>
      <c r="Z144" s="48"/>
      <c r="AA144" s="48"/>
      <c r="AB144" s="48"/>
      <c r="AC144" s="48"/>
      <c r="AD144" s="48"/>
      <c r="AE144" s="48"/>
      <c r="AF144" s="48"/>
      <c r="AG144" s="48"/>
      <c r="AH144" s="48">
        <v>0</v>
      </c>
      <c r="AI144" s="48"/>
      <c r="AJ144" s="70">
        <f t="shared" si="33"/>
        <v>85144.556015380818</v>
      </c>
    </row>
    <row r="145" spans="2:36">
      <c r="B145" s="12" t="s">
        <v>510</v>
      </c>
      <c r="C145" s="12" t="s">
        <v>47</v>
      </c>
      <c r="D145" s="12" t="str">
        <f t="shared" si="16"/>
        <v>ID</v>
      </c>
      <c r="E145" s="12" t="str">
        <f t="shared" si="17"/>
        <v>Distribution OperationsID</v>
      </c>
      <c r="F145" s="12" t="s">
        <v>510</v>
      </c>
      <c r="G145" s="69">
        <v>396283.11</v>
      </c>
      <c r="H145" s="48"/>
      <c r="I145" s="48"/>
      <c r="J145" s="48">
        <f>-IFERROR(VLOOKUP(F145,Labor!$A$7:$B$225,2,0),0)</f>
        <v>-201003.69623388292</v>
      </c>
      <c r="K145" s="48"/>
      <c r="L145" s="48"/>
      <c r="M145" s="48"/>
      <c r="N145" s="48"/>
      <c r="O145" s="48"/>
      <c r="P145" s="48"/>
      <c r="Q145" s="48"/>
      <c r="R145" s="48"/>
      <c r="S145" s="48"/>
      <c r="T145" s="48"/>
      <c r="U145" s="47">
        <f t="shared" si="31"/>
        <v>7717.8444778887906</v>
      </c>
      <c r="V145" s="32">
        <v>3.9522058823529271E-2</v>
      </c>
      <c r="W145" s="69">
        <f t="shared" si="32"/>
        <v>202997.25824400585</v>
      </c>
      <c r="X145" s="48">
        <f>IF(ISERROR(VLOOKUP(F145,Labor!$A$7:$C$225,3,0)),0,VLOOKUP(F145,Labor!$A$7:$C$225,3,0))</f>
        <v>204089.84083083674</v>
      </c>
      <c r="Y145" s="48"/>
      <c r="Z145" s="48"/>
      <c r="AA145" s="48"/>
      <c r="AB145" s="48"/>
      <c r="AC145" s="48"/>
      <c r="AD145" s="48"/>
      <c r="AE145" s="48"/>
      <c r="AF145" s="48"/>
      <c r="AG145" s="48"/>
      <c r="AH145" s="48">
        <v>0</v>
      </c>
      <c r="AI145" s="48"/>
      <c r="AJ145" s="70">
        <f t="shared" si="33"/>
        <v>407087.09907484258</v>
      </c>
    </row>
    <row r="146" spans="2:36">
      <c r="B146" s="12" t="s">
        <v>511</v>
      </c>
      <c r="C146" s="12" t="s">
        <v>47</v>
      </c>
      <c r="D146" s="12" t="str">
        <f t="shared" si="16"/>
        <v>OR</v>
      </c>
      <c r="E146" s="12" t="str">
        <f t="shared" si="17"/>
        <v>Distribution OperationsOR</v>
      </c>
      <c r="F146" s="12" t="s">
        <v>511</v>
      </c>
      <c r="G146" s="69">
        <v>1037845.1</v>
      </c>
      <c r="H146" s="48"/>
      <c r="I146" s="48"/>
      <c r="J146" s="48">
        <f>-IFERROR(VLOOKUP(F146,Labor!$A$7:$B$225,2,0),0)</f>
        <v>-484099.31481142889</v>
      </c>
      <c r="K146" s="48"/>
      <c r="L146" s="48"/>
      <c r="M146" s="48"/>
      <c r="N146" s="48"/>
      <c r="O146" s="48"/>
      <c r="P146" s="48"/>
      <c r="Q146" s="48"/>
      <c r="R146" s="48"/>
      <c r="S146" s="48"/>
      <c r="T146" s="48"/>
      <c r="U146" s="47">
        <f t="shared" si="31"/>
        <v>21885.17349550411</v>
      </c>
      <c r="V146" s="32">
        <v>3.9522058823529271E-2</v>
      </c>
      <c r="W146" s="69">
        <f t="shared" si="32"/>
        <v>575630.95868407516</v>
      </c>
      <c r="X146" s="48">
        <f>IF(ISERROR(VLOOKUP(F146,Labor!$A$7:$C$225,3,0)),0,VLOOKUP(F146,Labor!$A$7:$C$225,3,0))</f>
        <v>491532.01636262797</v>
      </c>
      <c r="Y146" s="48"/>
      <c r="Z146" s="48"/>
      <c r="AA146" s="48"/>
      <c r="AB146" s="48"/>
      <c r="AC146" s="48"/>
      <c r="AD146" s="48"/>
      <c r="AE146" s="48"/>
      <c r="AF146" s="48"/>
      <c r="AG146" s="48"/>
      <c r="AH146" s="48">
        <v>0</v>
      </c>
      <c r="AI146" s="48"/>
      <c r="AJ146" s="70">
        <f t="shared" si="33"/>
        <v>1067162.9750467031</v>
      </c>
    </row>
    <row r="147" spans="2:36">
      <c r="B147" s="12" t="s">
        <v>219</v>
      </c>
      <c r="C147" s="12" t="s">
        <v>47</v>
      </c>
      <c r="D147" s="12" t="str">
        <f t="shared" si="16"/>
        <v>SNPD</v>
      </c>
      <c r="E147" s="12" t="str">
        <f t="shared" si="17"/>
        <v>Distribution OperationsSNPD</v>
      </c>
      <c r="F147" s="12" t="s">
        <v>219</v>
      </c>
      <c r="G147" s="69">
        <v>37808.44</v>
      </c>
      <c r="H147" s="48"/>
      <c r="I147" s="48"/>
      <c r="J147" s="48">
        <f>-IFERROR(VLOOKUP(F147,Labor!$A$7:$B$225,2,0),0)</f>
        <v>-30492.96805427449</v>
      </c>
      <c r="K147" s="48"/>
      <c r="L147" s="48"/>
      <c r="M147" s="48"/>
      <c r="N147" s="48"/>
      <c r="O147" s="48"/>
      <c r="P147" s="48"/>
      <c r="Q147" s="48"/>
      <c r="R147" s="48"/>
      <c r="S147" s="48"/>
      <c r="T147" s="48"/>
      <c r="U147" s="47">
        <f t="shared" si="31"/>
        <v>289.12251256084181</v>
      </c>
      <c r="V147" s="32">
        <v>3.9522058823529271E-2</v>
      </c>
      <c r="W147" s="69">
        <f t="shared" si="32"/>
        <v>7604.594458286354</v>
      </c>
      <c r="X147" s="48">
        <f>IF(ISERROR(VLOOKUP(F147,Labor!$A$7:$C$225,3,0)),0,VLOOKUP(F147,Labor!$A$7:$C$225,3,0))</f>
        <v>30961.147049830299</v>
      </c>
      <c r="Y147" s="48"/>
      <c r="Z147" s="48"/>
      <c r="AA147" s="48"/>
      <c r="AB147" s="48"/>
      <c r="AC147" s="48"/>
      <c r="AD147" s="48"/>
      <c r="AE147" s="48"/>
      <c r="AF147" s="48"/>
      <c r="AG147" s="48"/>
      <c r="AH147" s="48">
        <v>0</v>
      </c>
      <c r="AI147" s="48"/>
      <c r="AJ147" s="70">
        <f t="shared" si="33"/>
        <v>38565.741508116655</v>
      </c>
    </row>
    <row r="148" spans="2:36">
      <c r="B148" s="12" t="s">
        <v>217</v>
      </c>
      <c r="C148" s="12" t="s">
        <v>47</v>
      </c>
      <c r="D148" s="12" t="str">
        <f t="shared" si="16"/>
        <v>UT</v>
      </c>
      <c r="E148" s="12" t="str">
        <f t="shared" si="17"/>
        <v>Distribution OperationsUT</v>
      </c>
      <c r="F148" s="12" t="s">
        <v>217</v>
      </c>
      <c r="G148" s="69">
        <v>1931046.07</v>
      </c>
      <c r="H148" s="48"/>
      <c r="I148" s="48"/>
      <c r="J148" s="48">
        <f>-IFERROR(VLOOKUP(F148,Labor!$A$7:$B$225,2,0),0)</f>
        <v>-946088.2926027152</v>
      </c>
      <c r="K148" s="48"/>
      <c r="L148" s="48"/>
      <c r="M148" s="48"/>
      <c r="N148" s="48"/>
      <c r="O148" s="48"/>
      <c r="P148" s="48"/>
      <c r="Q148" s="48"/>
      <c r="R148" s="48"/>
      <c r="S148" s="48"/>
      <c r="T148" s="48"/>
      <c r="U148" s="47">
        <f t="shared" si="31"/>
        <v>38927.559216988142</v>
      </c>
      <c r="V148" s="32">
        <v>3.9522058823529271E-2</v>
      </c>
      <c r="W148" s="69">
        <f t="shared" si="32"/>
        <v>1023885.336614273</v>
      </c>
      <c r="X148" s="48">
        <f>IF(ISERROR(VLOOKUP(F148,Labor!$A$7:$C$225,3,0)),0,VLOOKUP(F148,Labor!$A$7:$C$225,3,0))</f>
        <v>960614.22086753557</v>
      </c>
      <c r="Y148" s="48"/>
      <c r="Z148" s="48"/>
      <c r="AA148" s="48"/>
      <c r="AB148" s="48"/>
      <c r="AC148" s="48"/>
      <c r="AD148" s="48"/>
      <c r="AE148" s="48"/>
      <c r="AF148" s="48"/>
      <c r="AG148" s="48"/>
      <c r="AH148" s="48">
        <v>0</v>
      </c>
      <c r="AI148" s="48"/>
      <c r="AJ148" s="70">
        <f t="shared" si="33"/>
        <v>1984499.5574818086</v>
      </c>
    </row>
    <row r="149" spans="2:36">
      <c r="B149" s="12" t="s">
        <v>512</v>
      </c>
      <c r="C149" s="12" t="s">
        <v>47</v>
      </c>
      <c r="D149" s="12" t="str">
        <f t="shared" si="16"/>
        <v>WA</v>
      </c>
      <c r="E149" s="12" t="str">
        <f t="shared" si="17"/>
        <v>Distribution OperationsWA</v>
      </c>
      <c r="F149" s="12" t="s">
        <v>512</v>
      </c>
      <c r="G149" s="69">
        <v>282723.28000000003</v>
      </c>
      <c r="H149" s="48"/>
      <c r="I149" s="48"/>
      <c r="J149" s="48">
        <f>-IFERROR(VLOOKUP(F149,Labor!$A$7:$B$225,2,0),0)</f>
        <v>-175652.1077048234</v>
      </c>
      <c r="K149" s="48"/>
      <c r="L149" s="48"/>
      <c r="M149" s="48"/>
      <c r="N149" s="48"/>
      <c r="O149" s="48"/>
      <c r="P149" s="48"/>
      <c r="Q149" s="48"/>
      <c r="R149" s="48"/>
      <c r="S149" s="48"/>
      <c r="T149" s="48"/>
      <c r="U149" s="47">
        <f t="shared" si="31"/>
        <v>4231.6731697542082</v>
      </c>
      <c r="V149" s="32">
        <v>3.9522058823529271E-2</v>
      </c>
      <c r="W149" s="69">
        <f t="shared" si="32"/>
        <v>111302.84546493084</v>
      </c>
      <c r="X149" s="48">
        <f>IF(ISERROR(VLOOKUP(F149,Labor!$A$7:$C$225,3,0)),0,VLOOKUP(F149,Labor!$A$7:$C$225,3,0))</f>
        <v>178349.01235530322</v>
      </c>
      <c r="Y149" s="48"/>
      <c r="Z149" s="48"/>
      <c r="AA149" s="48"/>
      <c r="AB149" s="48"/>
      <c r="AC149" s="48"/>
      <c r="AD149" s="48"/>
      <c r="AE149" s="48"/>
      <c r="AF149" s="48"/>
      <c r="AG149" s="48"/>
      <c r="AH149" s="48">
        <v>0</v>
      </c>
      <c r="AI149" s="48"/>
      <c r="AJ149" s="70">
        <f t="shared" si="33"/>
        <v>289651.85782023403</v>
      </c>
    </row>
    <row r="150" spans="2:36">
      <c r="B150" s="12" t="s">
        <v>513</v>
      </c>
      <c r="C150" s="12" t="s">
        <v>47</v>
      </c>
      <c r="D150" s="12" t="str">
        <f t="shared" si="16"/>
        <v>WYP</v>
      </c>
      <c r="E150" s="12" t="str">
        <f t="shared" si="17"/>
        <v>Distribution OperationsWYP</v>
      </c>
      <c r="F150" s="12" t="s">
        <v>513</v>
      </c>
      <c r="G150" s="69">
        <v>584465.64</v>
      </c>
      <c r="H150" s="48"/>
      <c r="I150" s="48"/>
      <c r="J150" s="48">
        <f>-IFERROR(VLOOKUP(F150,Labor!$A$7:$B$225,2,0),0)</f>
        <v>-337674.93983612582</v>
      </c>
      <c r="K150" s="48"/>
      <c r="L150" s="48"/>
      <c r="M150" s="48"/>
      <c r="N150" s="48"/>
      <c r="O150" s="48"/>
      <c r="P150" s="48"/>
      <c r="Q150" s="48"/>
      <c r="R150" s="48"/>
      <c r="S150" s="48"/>
      <c r="T150" s="48"/>
      <c r="U150" s="47">
        <f t="shared" si="31"/>
        <v>9753.6765689766107</v>
      </c>
      <c r="V150" s="32">
        <v>3.9522058823529271E-2</v>
      </c>
      <c r="W150" s="69">
        <f t="shared" si="32"/>
        <v>256544.3767328508</v>
      </c>
      <c r="X150" s="48">
        <f>IF(ISERROR(VLOOKUP(F150,Labor!$A$7:$C$225,3,0)),0,VLOOKUP(F150,Labor!$A$7:$C$225,3,0))</f>
        <v>342859.48972564319</v>
      </c>
      <c r="Y150" s="48"/>
      <c r="Z150" s="48"/>
      <c r="AA150" s="48"/>
      <c r="AB150" s="48"/>
      <c r="AC150" s="48"/>
      <c r="AD150" s="48"/>
      <c r="AE150" s="48"/>
      <c r="AF150" s="48"/>
      <c r="AG150" s="48"/>
      <c r="AH150" s="48">
        <v>0</v>
      </c>
      <c r="AI150" s="48"/>
      <c r="AJ150" s="70">
        <f t="shared" si="33"/>
        <v>599403.86645849398</v>
      </c>
    </row>
    <row r="151" spans="2:36">
      <c r="B151" s="12" t="s">
        <v>514</v>
      </c>
      <c r="C151" s="12" t="s">
        <v>47</v>
      </c>
      <c r="D151" s="12" t="str">
        <f t="shared" si="16"/>
        <v>CA</v>
      </c>
      <c r="E151" s="12" t="str">
        <f t="shared" si="17"/>
        <v>Distribution OperationsCA</v>
      </c>
      <c r="F151" s="12" t="s">
        <v>514</v>
      </c>
      <c r="G151" s="69">
        <v>210035.53</v>
      </c>
      <c r="H151" s="48"/>
      <c r="I151" s="48"/>
      <c r="J151" s="48">
        <f>-IFERROR(VLOOKUP(F151,Labor!$A$7:$B$225,2,0),0)</f>
        <v>-173528.97362167051</v>
      </c>
      <c r="K151" s="48"/>
      <c r="L151" s="48"/>
      <c r="M151" s="48"/>
      <c r="N151" s="48"/>
      <c r="O151" s="48"/>
      <c r="P151" s="48"/>
      <c r="Q151" s="48"/>
      <c r="R151" s="48"/>
      <c r="S151" s="48"/>
      <c r="T151" s="48"/>
      <c r="U151" s="47">
        <f t="shared" si="31"/>
        <v>1442.8142686288259</v>
      </c>
      <c r="V151" s="32">
        <v>3.9522058823529271E-2</v>
      </c>
      <c r="W151" s="69">
        <f t="shared" si="32"/>
        <v>37949.370646958319</v>
      </c>
      <c r="X151" s="48">
        <f>IF(ISERROR(VLOOKUP(F151,Labor!$A$7:$C$225,3,0)),0,VLOOKUP(F151,Labor!$A$7:$C$225,3,0))</f>
        <v>176193.2803702107</v>
      </c>
      <c r="Y151" s="48"/>
      <c r="Z151" s="48"/>
      <c r="AA151" s="48"/>
      <c r="AB151" s="48"/>
      <c r="AC151" s="48"/>
      <c r="AD151" s="48"/>
      <c r="AE151" s="48"/>
      <c r="AF151" s="48"/>
      <c r="AG151" s="48"/>
      <c r="AH151" s="48">
        <v>0</v>
      </c>
      <c r="AI151" s="48"/>
      <c r="AJ151" s="70">
        <f t="shared" si="33"/>
        <v>214142.65101716903</v>
      </c>
    </row>
    <row r="152" spans="2:36">
      <c r="B152" s="12" t="s">
        <v>515</v>
      </c>
      <c r="C152" s="12" t="s">
        <v>47</v>
      </c>
      <c r="D152" s="12" t="str">
        <f t="shared" si="16"/>
        <v>ID</v>
      </c>
      <c r="E152" s="12" t="str">
        <f t="shared" si="17"/>
        <v>Distribution OperationsID</v>
      </c>
      <c r="F152" s="12" t="s">
        <v>515</v>
      </c>
      <c r="G152" s="69">
        <v>206739.82</v>
      </c>
      <c r="H152" s="48"/>
      <c r="I152" s="48"/>
      <c r="J152" s="48">
        <f>-IFERROR(VLOOKUP(F152,Labor!$A$7:$B$225,2,0),0)</f>
        <v>-180651.20252425113</v>
      </c>
      <c r="K152" s="48"/>
      <c r="L152" s="48"/>
      <c r="M152" s="48"/>
      <c r="N152" s="48"/>
      <c r="O152" s="48"/>
      <c r="P152" s="48"/>
      <c r="Q152" s="48"/>
      <c r="R152" s="48"/>
      <c r="S152" s="48"/>
      <c r="T152" s="48"/>
      <c r="U152" s="47">
        <f t="shared" si="31"/>
        <v>1031.0758745011008</v>
      </c>
      <c r="V152" s="32">
        <v>3.9522058823529271E-2</v>
      </c>
      <c r="W152" s="69">
        <f t="shared" si="32"/>
        <v>27119.693350249978</v>
      </c>
      <c r="X152" s="48">
        <f>IF(ISERROR(VLOOKUP(F152,Labor!$A$7:$C$225,3,0)),0,VLOOKUP(F152,Labor!$A$7:$C$225,3,0))</f>
        <v>183424.8616312693</v>
      </c>
      <c r="Y152" s="48"/>
      <c r="Z152" s="48"/>
      <c r="AA152" s="48"/>
      <c r="AB152" s="48"/>
      <c r="AC152" s="48"/>
      <c r="AD152" s="48"/>
      <c r="AE152" s="48"/>
      <c r="AF152" s="48"/>
      <c r="AG152" s="48"/>
      <c r="AH152" s="48">
        <v>0</v>
      </c>
      <c r="AI152" s="48"/>
      <c r="AJ152" s="70">
        <f t="shared" si="33"/>
        <v>210544.55498151929</v>
      </c>
    </row>
    <row r="153" spans="2:36">
      <c r="B153" s="12" t="s">
        <v>516</v>
      </c>
      <c r="C153" s="12" t="s">
        <v>47</v>
      </c>
      <c r="D153" s="12" t="str">
        <f t="shared" si="16"/>
        <v>OR</v>
      </c>
      <c r="E153" s="12" t="str">
        <f t="shared" si="17"/>
        <v>Distribution OperationsOR</v>
      </c>
      <c r="F153" s="12" t="s">
        <v>516</v>
      </c>
      <c r="G153" s="69">
        <v>2065497.34</v>
      </c>
      <c r="H153" s="48"/>
      <c r="I153" s="48"/>
      <c r="J153" s="48">
        <f>-IFERROR(VLOOKUP(F153,Labor!$A$7:$B$225,2,0),0)</f>
        <v>-1696674.2110097241</v>
      </c>
      <c r="K153" s="48"/>
      <c r="L153" s="48"/>
      <c r="M153" s="48"/>
      <c r="N153" s="48"/>
      <c r="O153" s="48"/>
      <c r="P153" s="48"/>
      <c r="Q153" s="48"/>
      <c r="R153" s="48"/>
      <c r="S153" s="48"/>
      <c r="T153" s="48"/>
      <c r="U153" s="47">
        <f t="shared" si="31"/>
        <v>14576.649399431813</v>
      </c>
      <c r="V153" s="32">
        <v>3.9522058823529271E-2</v>
      </c>
      <c r="W153" s="69">
        <f t="shared" si="32"/>
        <v>383399.77838970785</v>
      </c>
      <c r="X153" s="48">
        <f>IF(ISERROR(VLOOKUP(F153,Labor!$A$7:$C$225,3,0)),0,VLOOKUP(F153,Labor!$A$7:$C$225,3,0))</f>
        <v>1722724.3884303712</v>
      </c>
      <c r="Y153" s="48"/>
      <c r="Z153" s="48"/>
      <c r="AA153" s="48"/>
      <c r="AB153" s="48"/>
      <c r="AC153" s="48"/>
      <c r="AD153" s="48"/>
      <c r="AE153" s="48"/>
      <c r="AF153" s="48"/>
      <c r="AG153" s="48"/>
      <c r="AH153" s="48">
        <v>0</v>
      </c>
      <c r="AI153" s="48"/>
      <c r="AJ153" s="70">
        <f t="shared" si="33"/>
        <v>2106124.1668200791</v>
      </c>
    </row>
    <row r="154" spans="2:36">
      <c r="B154" s="12" t="s">
        <v>222</v>
      </c>
      <c r="C154" s="12" t="s">
        <v>47</v>
      </c>
      <c r="D154" s="12" t="str">
        <f t="shared" si="16"/>
        <v>SNPD</v>
      </c>
      <c r="E154" s="12" t="str">
        <f t="shared" si="17"/>
        <v>Distribution OperationsSNPD</v>
      </c>
      <c r="F154" s="12" t="s">
        <v>222</v>
      </c>
      <c r="G154" s="69">
        <v>19473.48</v>
      </c>
      <c r="H154" s="48"/>
      <c r="I154" s="48"/>
      <c r="J154" s="48">
        <f>-IFERROR(VLOOKUP(F154,Labor!$A$7:$B$225,2,0),0)</f>
        <v>-16066.541081675994</v>
      </c>
      <c r="K154" s="48"/>
      <c r="L154" s="48"/>
      <c r="M154" s="48"/>
      <c r="N154" s="48"/>
      <c r="O154" s="48"/>
      <c r="P154" s="48"/>
      <c r="Q154" s="48"/>
      <c r="R154" s="48"/>
      <c r="S154" s="48"/>
      <c r="T154" s="48"/>
      <c r="U154" s="47">
        <f t="shared" si="31"/>
        <v>134.64924033817255</v>
      </c>
      <c r="V154" s="32">
        <v>3.9522058823529271E-2</v>
      </c>
      <c r="W154" s="69">
        <f t="shared" si="32"/>
        <v>3541.5881586621781</v>
      </c>
      <c r="X154" s="48">
        <f>IF(ISERROR(VLOOKUP(F154,Labor!$A$7:$C$225,3,0)),0,VLOOKUP(F154,Labor!$A$7:$C$225,3,0))</f>
        <v>16313.221465569315</v>
      </c>
      <c r="Y154" s="48"/>
      <c r="Z154" s="48"/>
      <c r="AA154" s="48"/>
      <c r="AB154" s="48"/>
      <c r="AC154" s="48"/>
      <c r="AD154" s="48"/>
      <c r="AE154" s="48"/>
      <c r="AF154" s="48"/>
      <c r="AG154" s="48"/>
      <c r="AH154" s="48">
        <v>0</v>
      </c>
      <c r="AI154" s="48"/>
      <c r="AJ154" s="70">
        <f t="shared" si="33"/>
        <v>19854.809624231493</v>
      </c>
    </row>
    <row r="155" spans="2:36">
      <c r="B155" s="12" t="s">
        <v>220</v>
      </c>
      <c r="C155" s="12" t="s">
        <v>47</v>
      </c>
      <c r="D155" s="12" t="str">
        <f t="shared" si="16"/>
        <v>UT</v>
      </c>
      <c r="E155" s="12" t="str">
        <f t="shared" si="17"/>
        <v>Distribution OperationsUT</v>
      </c>
      <c r="F155" s="12" t="s">
        <v>220</v>
      </c>
      <c r="G155" s="69">
        <v>2049085.28</v>
      </c>
      <c r="H155" s="48"/>
      <c r="I155" s="48"/>
      <c r="J155" s="48">
        <f>-IFERROR(VLOOKUP(F155,Labor!$A$7:$B$225,2,0),0)</f>
        <v>-1677238.604112078</v>
      </c>
      <c r="K155" s="48"/>
      <c r="L155" s="48"/>
      <c r="M155" s="48"/>
      <c r="N155" s="48"/>
      <c r="O155" s="48"/>
      <c r="P155" s="48"/>
      <c r="Q155" s="48"/>
      <c r="R155" s="48"/>
      <c r="S155" s="48"/>
      <c r="T155" s="48"/>
      <c r="U155" s="47">
        <f t="shared" si="31"/>
        <v>14696.146197776279</v>
      </c>
      <c r="V155" s="32">
        <v>3.9522058823529271E-2</v>
      </c>
      <c r="W155" s="69">
        <f t="shared" si="32"/>
        <v>386542.82208569831</v>
      </c>
      <c r="X155" s="48">
        <f>IF(ISERROR(VLOOKUP(F155,Labor!$A$7:$C$225,3,0)),0,VLOOKUP(F155,Labor!$A$7:$C$225,3,0))</f>
        <v>1702990.3736211318</v>
      </c>
      <c r="Y155" s="48"/>
      <c r="Z155" s="48"/>
      <c r="AA155" s="48"/>
      <c r="AB155" s="48"/>
      <c r="AC155" s="48"/>
      <c r="AD155" s="48"/>
      <c r="AE155" s="48"/>
      <c r="AF155" s="48"/>
      <c r="AG155" s="48"/>
      <c r="AH155" s="48">
        <v>0</v>
      </c>
      <c r="AI155" s="48"/>
      <c r="AJ155" s="70">
        <f t="shared" si="33"/>
        <v>2089533.1957068301</v>
      </c>
    </row>
    <row r="156" spans="2:36">
      <c r="B156" s="12" t="s">
        <v>517</v>
      </c>
      <c r="C156" s="12" t="s">
        <v>47</v>
      </c>
      <c r="D156" s="12" t="str">
        <f t="shared" ref="D156:D220" si="35">MID(F156,4,12)</f>
        <v>WA</v>
      </c>
      <c r="E156" s="12" t="str">
        <f t="shared" ref="E156:E220" si="36">+C156&amp;D156</f>
        <v>Distribution OperationsWA</v>
      </c>
      <c r="F156" s="12" t="s">
        <v>517</v>
      </c>
      <c r="G156" s="69">
        <v>317414.88</v>
      </c>
      <c r="H156" s="48"/>
      <c r="I156" s="48"/>
      <c r="J156" s="48">
        <f>-IFERROR(VLOOKUP(F156,Labor!$A$7:$B$225,2,0),0)</f>
        <v>-258693.72504181904</v>
      </c>
      <c r="K156" s="48"/>
      <c r="L156" s="48"/>
      <c r="M156" s="48"/>
      <c r="N156" s="48"/>
      <c r="O156" s="48"/>
      <c r="P156" s="48"/>
      <c r="Q156" s="48"/>
      <c r="R156" s="48"/>
      <c r="S156" s="48"/>
      <c r="T156" s="48"/>
      <c r="U156" s="47">
        <f t="shared" si="31"/>
        <v>2320.7809404428058</v>
      </c>
      <c r="V156" s="32">
        <v>3.9522058823529271E-2</v>
      </c>
      <c r="W156" s="69">
        <f t="shared" si="32"/>
        <v>61041.935898623771</v>
      </c>
      <c r="X156" s="48">
        <f>IF(ISERROR(VLOOKUP(F156,Labor!$A$7:$C$225,3,0)),0,VLOOKUP(F156,Labor!$A$7:$C$225,3,0))</f>
        <v>262665.62335395109</v>
      </c>
      <c r="Y156" s="48"/>
      <c r="Z156" s="48"/>
      <c r="AA156" s="48"/>
      <c r="AB156" s="48"/>
      <c r="AC156" s="48"/>
      <c r="AD156" s="48"/>
      <c r="AE156" s="48"/>
      <c r="AF156" s="48"/>
      <c r="AG156" s="48"/>
      <c r="AH156" s="48">
        <v>0</v>
      </c>
      <c r="AI156" s="48"/>
      <c r="AJ156" s="70">
        <f t="shared" si="33"/>
        <v>323707.55925257487</v>
      </c>
    </row>
    <row r="157" spans="2:36">
      <c r="B157" s="12" t="s">
        <v>518</v>
      </c>
      <c r="C157" s="12" t="s">
        <v>47</v>
      </c>
      <c r="D157" s="12" t="str">
        <f t="shared" si="35"/>
        <v>WYP</v>
      </c>
      <c r="E157" s="12" t="str">
        <f t="shared" si="36"/>
        <v>Distribution OperationsWYP</v>
      </c>
      <c r="F157" s="12" t="s">
        <v>518</v>
      </c>
      <c r="G157" s="69">
        <v>427326.98</v>
      </c>
      <c r="H157" s="48"/>
      <c r="I157" s="48"/>
      <c r="J157" s="48">
        <f>-IFERROR(VLOOKUP(F157,Labor!$A$7:$B$225,2,0),0)</f>
        <v>-315392.64498379326</v>
      </c>
      <c r="K157" s="48"/>
      <c r="L157" s="48"/>
      <c r="M157" s="48"/>
      <c r="N157" s="48"/>
      <c r="O157" s="48"/>
      <c r="P157" s="48"/>
      <c r="Q157" s="48"/>
      <c r="R157" s="48"/>
      <c r="S157" s="48"/>
      <c r="T157" s="48"/>
      <c r="U157" s="47">
        <f t="shared" si="31"/>
        <v>4423.8753728831543</v>
      </c>
      <c r="V157" s="32">
        <v>3.9522058823529271E-2</v>
      </c>
      <c r="W157" s="69">
        <f t="shared" si="32"/>
        <v>116358.21038908987</v>
      </c>
      <c r="X157" s="48">
        <f>IF(ISERROR(VLOOKUP(F157,Labor!$A$7:$C$225,3,0)),0,VLOOKUP(F157,Labor!$A$7:$C$225,3,0))</f>
        <v>320235.07985177269</v>
      </c>
      <c r="Y157" s="48"/>
      <c r="Z157" s="48"/>
      <c r="AA157" s="48"/>
      <c r="AB157" s="48"/>
      <c r="AC157" s="48"/>
      <c r="AD157" s="48"/>
      <c r="AE157" s="48"/>
      <c r="AF157" s="48"/>
      <c r="AG157" s="48"/>
      <c r="AH157" s="48">
        <v>0</v>
      </c>
      <c r="AI157" s="48"/>
      <c r="AJ157" s="70">
        <f t="shared" si="33"/>
        <v>436593.29024086258</v>
      </c>
    </row>
    <row r="158" spans="2:36">
      <c r="B158" s="12" t="s">
        <v>519</v>
      </c>
      <c r="C158" s="12" t="s">
        <v>47</v>
      </c>
      <c r="D158" s="12" t="str">
        <f t="shared" si="35"/>
        <v>WYU</v>
      </c>
      <c r="E158" s="12" t="str">
        <f t="shared" si="36"/>
        <v>Distribution OperationsWYU</v>
      </c>
      <c r="F158" s="12" t="s">
        <v>519</v>
      </c>
      <c r="G158" s="69">
        <v>69486.86</v>
      </c>
      <c r="H158" s="48"/>
      <c r="I158" s="48"/>
      <c r="J158" s="48">
        <f>-IFERROR(VLOOKUP(F158,Labor!$A$7:$B$225,2,0),0)</f>
        <v>-56377.449561387912</v>
      </c>
      <c r="K158" s="48"/>
      <c r="L158" s="48"/>
      <c r="M158" s="48"/>
      <c r="N158" s="48"/>
      <c r="O158" s="48"/>
      <c r="P158" s="48"/>
      <c r="Q158" s="48"/>
      <c r="R158" s="48"/>
      <c r="S158" s="48"/>
      <c r="T158" s="48"/>
      <c r="U158" s="47">
        <f t="shared" si="31"/>
        <v>518.11089049661564</v>
      </c>
      <c r="V158" s="32">
        <v>3.9522058823529271E-2</v>
      </c>
      <c r="W158" s="69">
        <f t="shared" si="32"/>
        <v>13627.521329108704</v>
      </c>
      <c r="X158" s="48">
        <f>IF(ISERROR(VLOOKUP(F158,Labor!$A$7:$C$225,3,0)),0,VLOOKUP(F158,Labor!$A$7:$C$225,3,0))</f>
        <v>57243.050366815209</v>
      </c>
      <c r="Y158" s="48"/>
      <c r="Z158" s="48"/>
      <c r="AA158" s="48"/>
      <c r="AB158" s="48"/>
      <c r="AC158" s="48"/>
      <c r="AD158" s="48"/>
      <c r="AE158" s="48"/>
      <c r="AF158" s="48"/>
      <c r="AG158" s="48"/>
      <c r="AH158" s="48">
        <v>0</v>
      </c>
      <c r="AI158" s="48"/>
      <c r="AJ158" s="70">
        <f t="shared" si="33"/>
        <v>70870.571695923907</v>
      </c>
    </row>
    <row r="159" spans="2:36">
      <c r="B159" s="12" t="s">
        <v>520</v>
      </c>
      <c r="C159" s="12" t="s">
        <v>47</v>
      </c>
      <c r="D159" s="12" t="str">
        <f t="shared" si="35"/>
        <v>CA</v>
      </c>
      <c r="E159" s="12" t="str">
        <f t="shared" si="36"/>
        <v>Distribution OperationsCA</v>
      </c>
      <c r="F159" s="12" t="s">
        <v>520</v>
      </c>
      <c r="G159" s="69">
        <v>0</v>
      </c>
      <c r="H159" s="48"/>
      <c r="I159" s="48"/>
      <c r="J159" s="48">
        <f>-IFERROR(VLOOKUP(F159,Labor!$A$7:$B$225,2,0),0)</f>
        <v>0</v>
      </c>
      <c r="K159" s="48"/>
      <c r="L159" s="48"/>
      <c r="M159" s="48"/>
      <c r="N159" s="48"/>
      <c r="O159" s="48"/>
      <c r="P159" s="48"/>
      <c r="Q159" s="48"/>
      <c r="R159" s="48"/>
      <c r="S159" s="48"/>
      <c r="T159" s="48"/>
      <c r="U159" s="47">
        <f t="shared" si="31"/>
        <v>0</v>
      </c>
      <c r="V159" s="32">
        <v>3.9522058823529271E-2</v>
      </c>
      <c r="W159" s="69">
        <f t="shared" si="32"/>
        <v>0</v>
      </c>
      <c r="X159" s="48">
        <f>IF(ISERROR(VLOOKUP(F159,Labor!$A$7:$C$225,3,0)),0,VLOOKUP(F159,Labor!$A$7:$C$225,3,0))</f>
        <v>0</v>
      </c>
      <c r="Y159" s="48"/>
      <c r="Z159" s="48"/>
      <c r="AA159" s="48"/>
      <c r="AB159" s="48"/>
      <c r="AC159" s="48"/>
      <c r="AD159" s="48"/>
      <c r="AE159" s="48"/>
      <c r="AF159" s="48"/>
      <c r="AG159" s="48"/>
      <c r="AH159" s="48">
        <v>0</v>
      </c>
      <c r="AI159" s="48"/>
      <c r="AJ159" s="70">
        <f t="shared" si="33"/>
        <v>0</v>
      </c>
    </row>
    <row r="160" spans="2:36">
      <c r="B160" s="12" t="s">
        <v>521</v>
      </c>
      <c r="C160" s="12" t="s">
        <v>47</v>
      </c>
      <c r="D160" s="12" t="str">
        <f t="shared" si="35"/>
        <v>ID</v>
      </c>
      <c r="E160" s="12" t="str">
        <f t="shared" si="36"/>
        <v>Distribution OperationsID</v>
      </c>
      <c r="F160" s="12" t="s">
        <v>521</v>
      </c>
      <c r="G160" s="69">
        <v>13.41</v>
      </c>
      <c r="H160" s="48"/>
      <c r="I160" s="48"/>
      <c r="J160" s="48">
        <f>-IFERROR(VLOOKUP(F160,Labor!$A$7:$B$225,2,0),0)</f>
        <v>0</v>
      </c>
      <c r="K160" s="48"/>
      <c r="L160" s="48"/>
      <c r="M160" s="48"/>
      <c r="N160" s="48"/>
      <c r="O160" s="48"/>
      <c r="P160" s="48"/>
      <c r="Q160" s="48"/>
      <c r="R160" s="48"/>
      <c r="S160" s="48"/>
      <c r="T160" s="48"/>
      <c r="U160" s="47">
        <f t="shared" si="31"/>
        <v>0.52999080882352756</v>
      </c>
      <c r="V160" s="32">
        <v>3.9522058823529271E-2</v>
      </c>
      <c r="W160" s="69">
        <f t="shared" si="32"/>
        <v>13.939990808823527</v>
      </c>
      <c r="X160" s="48">
        <f>IF(ISERROR(VLOOKUP(F160,Labor!$A$7:$C$225,3,0)),0,VLOOKUP(F160,Labor!$A$7:$C$225,3,0))</f>
        <v>0</v>
      </c>
      <c r="Y160" s="48"/>
      <c r="Z160" s="48"/>
      <c r="AA160" s="48"/>
      <c r="AB160" s="48"/>
      <c r="AC160" s="48"/>
      <c r="AD160" s="48"/>
      <c r="AE160" s="48"/>
      <c r="AF160" s="48"/>
      <c r="AG160" s="48"/>
      <c r="AH160" s="48">
        <v>0</v>
      </c>
      <c r="AI160" s="48"/>
      <c r="AJ160" s="70">
        <f t="shared" si="33"/>
        <v>13.939990808823527</v>
      </c>
    </row>
    <row r="161" spans="2:36">
      <c r="B161" s="12" t="s">
        <v>522</v>
      </c>
      <c r="C161" s="12" t="s">
        <v>47</v>
      </c>
      <c r="D161" s="12" t="str">
        <f t="shared" si="35"/>
        <v>OR</v>
      </c>
      <c r="E161" s="12" t="str">
        <f t="shared" si="36"/>
        <v>Distribution OperationsOR</v>
      </c>
      <c r="F161" s="12" t="s">
        <v>522</v>
      </c>
      <c r="G161" s="69">
        <v>0</v>
      </c>
      <c r="H161" s="48"/>
      <c r="I161" s="48"/>
      <c r="J161" s="48">
        <f>-IFERROR(VLOOKUP(F161,Labor!$A$7:$B$225,2,0),0)</f>
        <v>0</v>
      </c>
      <c r="K161" s="48"/>
      <c r="L161" s="48"/>
      <c r="M161" s="48"/>
      <c r="N161" s="48"/>
      <c r="O161" s="48"/>
      <c r="P161" s="48"/>
      <c r="Q161" s="48"/>
      <c r="R161" s="48"/>
      <c r="S161" s="48"/>
      <c r="T161" s="48"/>
      <c r="U161" s="47">
        <f t="shared" si="31"/>
        <v>0</v>
      </c>
      <c r="V161" s="32">
        <v>3.9522058823529271E-2</v>
      </c>
      <c r="W161" s="69">
        <f t="shared" si="32"/>
        <v>0</v>
      </c>
      <c r="X161" s="48">
        <f>IF(ISERROR(VLOOKUP(F161,Labor!$A$7:$C$225,3,0)),0,VLOOKUP(F161,Labor!$A$7:$C$225,3,0))</f>
        <v>0</v>
      </c>
      <c r="Y161" s="48"/>
      <c r="Z161" s="48"/>
      <c r="AA161" s="48"/>
      <c r="AB161" s="48"/>
      <c r="AC161" s="48"/>
      <c r="AD161" s="48"/>
      <c r="AE161" s="48"/>
      <c r="AF161" s="48"/>
      <c r="AG161" s="48"/>
      <c r="AH161" s="48">
        <v>0</v>
      </c>
      <c r="AI161" s="48"/>
      <c r="AJ161" s="70">
        <f t="shared" si="33"/>
        <v>0</v>
      </c>
    </row>
    <row r="162" spans="2:36">
      <c r="B162" s="12" t="s">
        <v>523</v>
      </c>
      <c r="C162" s="12" t="s">
        <v>47</v>
      </c>
      <c r="D162" s="12" t="str">
        <f t="shared" si="35"/>
        <v>SNPD</v>
      </c>
      <c r="E162" s="12" t="str">
        <f t="shared" si="36"/>
        <v>Distribution OperationsSNPD</v>
      </c>
      <c r="F162" s="12" t="s">
        <v>523</v>
      </c>
      <c r="G162" s="69">
        <v>0</v>
      </c>
      <c r="H162" s="48"/>
      <c r="I162" s="48"/>
      <c r="J162" s="48">
        <f>-IFERROR(VLOOKUP(F162,Labor!$A$7:$B$225,2,0),0)</f>
        <v>0</v>
      </c>
      <c r="K162" s="48"/>
      <c r="L162" s="48"/>
      <c r="M162" s="48"/>
      <c r="N162" s="48"/>
      <c r="O162" s="48"/>
      <c r="P162" s="48"/>
      <c r="Q162" s="48"/>
      <c r="R162" s="48"/>
      <c r="S162" s="48"/>
      <c r="T162" s="48"/>
      <c r="U162" s="47">
        <f t="shared" si="31"/>
        <v>0</v>
      </c>
      <c r="V162" s="32">
        <v>3.9522058823529271E-2</v>
      </c>
      <c r="W162" s="69">
        <f t="shared" si="32"/>
        <v>0</v>
      </c>
      <c r="X162" s="48">
        <f>IF(ISERROR(VLOOKUP(F162,Labor!$A$7:$C$225,3,0)),0,VLOOKUP(F162,Labor!$A$7:$C$225,3,0))</f>
        <v>0</v>
      </c>
      <c r="Y162" s="48"/>
      <c r="Z162" s="48"/>
      <c r="AA162" s="48"/>
      <c r="AB162" s="48"/>
      <c r="AC162" s="48"/>
      <c r="AD162" s="48"/>
      <c r="AE162" s="48"/>
      <c r="AF162" s="48"/>
      <c r="AG162" s="48"/>
      <c r="AH162" s="48">
        <v>0</v>
      </c>
      <c r="AI162" s="48"/>
      <c r="AJ162" s="70">
        <f t="shared" si="33"/>
        <v>0</v>
      </c>
    </row>
    <row r="163" spans="2:36">
      <c r="B163" s="12" t="s">
        <v>223</v>
      </c>
      <c r="C163" s="12" t="s">
        <v>47</v>
      </c>
      <c r="D163" s="12" t="str">
        <f t="shared" si="35"/>
        <v>UT</v>
      </c>
      <c r="E163" s="12" t="str">
        <f t="shared" si="36"/>
        <v>Distribution OperationsUT</v>
      </c>
      <c r="F163" s="12" t="s">
        <v>223</v>
      </c>
      <c r="G163" s="69">
        <v>196.72</v>
      </c>
      <c r="H163" s="48"/>
      <c r="I163" s="48"/>
      <c r="J163" s="48">
        <f>-IFERROR(VLOOKUP(F163,Labor!$A$7:$B$225,2,0),0)</f>
        <v>0</v>
      </c>
      <c r="K163" s="48"/>
      <c r="L163" s="48"/>
      <c r="M163" s="48"/>
      <c r="N163" s="48"/>
      <c r="O163" s="48"/>
      <c r="P163" s="48"/>
      <c r="Q163" s="48"/>
      <c r="R163" s="48"/>
      <c r="S163" s="48"/>
      <c r="T163" s="48"/>
      <c r="U163" s="47">
        <f t="shared" si="31"/>
        <v>7.774779411764678</v>
      </c>
      <c r="V163" s="32">
        <v>3.9522058823529271E-2</v>
      </c>
      <c r="W163" s="69">
        <f t="shared" si="32"/>
        <v>204.49477941176468</v>
      </c>
      <c r="X163" s="48">
        <f>IF(ISERROR(VLOOKUP(F163,Labor!$A$7:$C$225,3,0)),0,VLOOKUP(F163,Labor!$A$7:$C$225,3,0))</f>
        <v>0</v>
      </c>
      <c r="Y163" s="48"/>
      <c r="Z163" s="48"/>
      <c r="AA163" s="48"/>
      <c r="AB163" s="48"/>
      <c r="AC163" s="48"/>
      <c r="AD163" s="48"/>
      <c r="AE163" s="48"/>
      <c r="AF163" s="48"/>
      <c r="AG163" s="48"/>
      <c r="AH163" s="48">
        <v>0</v>
      </c>
      <c r="AI163" s="48"/>
      <c r="AJ163" s="70">
        <f t="shared" si="33"/>
        <v>204.49477941176468</v>
      </c>
    </row>
    <row r="164" spans="2:36">
      <c r="B164" s="12" t="s">
        <v>524</v>
      </c>
      <c r="C164" s="12" t="s">
        <v>47</v>
      </c>
      <c r="D164" s="12" t="str">
        <f t="shared" si="35"/>
        <v>WA</v>
      </c>
      <c r="E164" s="12" t="str">
        <f t="shared" si="36"/>
        <v>Distribution OperationsWA</v>
      </c>
      <c r="F164" s="12" t="s">
        <v>524</v>
      </c>
      <c r="G164" s="69">
        <v>0</v>
      </c>
      <c r="H164" s="48"/>
      <c r="I164" s="48"/>
      <c r="J164" s="48">
        <f>-IFERROR(VLOOKUP(F164,Labor!$A$7:$B$225,2,0),0)</f>
        <v>0</v>
      </c>
      <c r="K164" s="48"/>
      <c r="L164" s="48"/>
      <c r="M164" s="48"/>
      <c r="N164" s="48"/>
      <c r="O164" s="48"/>
      <c r="P164" s="48"/>
      <c r="Q164" s="48"/>
      <c r="R164" s="48"/>
      <c r="S164" s="48"/>
      <c r="T164" s="48"/>
      <c r="U164" s="47">
        <f t="shared" si="31"/>
        <v>0</v>
      </c>
      <c r="V164" s="32">
        <v>3.9522058823529271E-2</v>
      </c>
      <c r="W164" s="69">
        <f t="shared" si="32"/>
        <v>0</v>
      </c>
      <c r="X164" s="48">
        <f>IF(ISERROR(VLOOKUP(F164,Labor!$A$7:$C$225,3,0)),0,VLOOKUP(F164,Labor!$A$7:$C$225,3,0))</f>
        <v>0</v>
      </c>
      <c r="Y164" s="48"/>
      <c r="Z164" s="48"/>
      <c r="AA164" s="48"/>
      <c r="AB164" s="48"/>
      <c r="AC164" s="48"/>
      <c r="AD164" s="48"/>
      <c r="AE164" s="48"/>
      <c r="AF164" s="48"/>
      <c r="AG164" s="48"/>
      <c r="AH164" s="48">
        <v>0</v>
      </c>
      <c r="AI164" s="48"/>
      <c r="AJ164" s="70">
        <f t="shared" si="33"/>
        <v>0</v>
      </c>
    </row>
    <row r="165" spans="2:36">
      <c r="B165" s="12" t="s">
        <v>525</v>
      </c>
      <c r="C165" s="12" t="s">
        <v>47</v>
      </c>
      <c r="D165" s="12" t="str">
        <f t="shared" si="35"/>
        <v>WYP</v>
      </c>
      <c r="E165" s="12" t="str">
        <f t="shared" si="36"/>
        <v>Distribution OperationsWYP</v>
      </c>
      <c r="F165" s="12" t="s">
        <v>525</v>
      </c>
      <c r="G165" s="69">
        <v>0</v>
      </c>
      <c r="H165" s="48"/>
      <c r="I165" s="48"/>
      <c r="J165" s="48">
        <f>-IFERROR(VLOOKUP(F165,Labor!$A$7:$B$225,2,0),0)</f>
        <v>0</v>
      </c>
      <c r="K165" s="48"/>
      <c r="L165" s="48"/>
      <c r="M165" s="48"/>
      <c r="N165" s="48"/>
      <c r="O165" s="48"/>
      <c r="P165" s="48"/>
      <c r="Q165" s="48"/>
      <c r="R165" s="48"/>
      <c r="S165" s="48"/>
      <c r="T165" s="48"/>
      <c r="U165" s="47">
        <f t="shared" si="31"/>
        <v>0</v>
      </c>
      <c r="V165" s="32">
        <v>3.9522058823529271E-2</v>
      </c>
      <c r="W165" s="69">
        <f t="shared" si="32"/>
        <v>0</v>
      </c>
      <c r="X165" s="48">
        <f>IF(ISERROR(VLOOKUP(F165,Labor!$A$7:$C$225,3,0)),0,VLOOKUP(F165,Labor!$A$7:$C$225,3,0))</f>
        <v>0</v>
      </c>
      <c r="Y165" s="48"/>
      <c r="Z165" s="48"/>
      <c r="AA165" s="48"/>
      <c r="AB165" s="48"/>
      <c r="AC165" s="48"/>
      <c r="AD165" s="48"/>
      <c r="AE165" s="48"/>
      <c r="AF165" s="48"/>
      <c r="AG165" s="48"/>
      <c r="AH165" s="48">
        <v>0</v>
      </c>
      <c r="AI165" s="48"/>
      <c r="AJ165" s="70">
        <f t="shared" si="33"/>
        <v>0</v>
      </c>
    </row>
    <row r="166" spans="2:36">
      <c r="B166" s="12" t="s">
        <v>526</v>
      </c>
      <c r="C166" s="12" t="s">
        <v>47</v>
      </c>
      <c r="D166" s="12" t="str">
        <f t="shared" si="35"/>
        <v>WYU</v>
      </c>
      <c r="E166" s="12" t="str">
        <f t="shared" si="36"/>
        <v>Distribution OperationsWYU</v>
      </c>
      <c r="F166" s="12" t="s">
        <v>526</v>
      </c>
      <c r="G166" s="69">
        <v>0</v>
      </c>
      <c r="H166" s="48"/>
      <c r="I166" s="48"/>
      <c r="J166" s="48">
        <f>-IFERROR(VLOOKUP(F166,Labor!$A$7:$B$225,2,0),0)</f>
        <v>0</v>
      </c>
      <c r="K166" s="48"/>
      <c r="L166" s="48"/>
      <c r="M166" s="48"/>
      <c r="N166" s="48"/>
      <c r="O166" s="48"/>
      <c r="P166" s="48"/>
      <c r="Q166" s="48"/>
      <c r="R166" s="48"/>
      <c r="S166" s="48"/>
      <c r="T166" s="48"/>
      <c r="U166" s="47">
        <f t="shared" si="31"/>
        <v>0</v>
      </c>
      <c r="V166" s="32">
        <v>3.9522058823529271E-2</v>
      </c>
      <c r="W166" s="69">
        <f t="shared" si="32"/>
        <v>0</v>
      </c>
      <c r="X166" s="48">
        <f>IF(ISERROR(VLOOKUP(F166,Labor!$A$7:$C$225,3,0)),0,VLOOKUP(F166,Labor!$A$7:$C$225,3,0))</f>
        <v>0</v>
      </c>
      <c r="Y166" s="48"/>
      <c r="Z166" s="48"/>
      <c r="AA166" s="48"/>
      <c r="AB166" s="48"/>
      <c r="AC166" s="48"/>
      <c r="AD166" s="48"/>
      <c r="AE166" s="48"/>
      <c r="AF166" s="48"/>
      <c r="AG166" s="48"/>
      <c r="AH166" s="48">
        <v>0</v>
      </c>
      <c r="AI166" s="48"/>
      <c r="AJ166" s="70">
        <f t="shared" si="33"/>
        <v>0</v>
      </c>
    </row>
    <row r="167" spans="2:36">
      <c r="B167" s="12" t="s">
        <v>225</v>
      </c>
      <c r="C167" s="12" t="s">
        <v>47</v>
      </c>
      <c r="D167" s="12" t="str">
        <f t="shared" si="35"/>
        <v>SNPD</v>
      </c>
      <c r="E167" s="12" t="str">
        <f t="shared" si="36"/>
        <v>Distribution OperationsSNPD</v>
      </c>
      <c r="F167" s="12" t="s">
        <v>225</v>
      </c>
      <c r="G167" s="69">
        <v>215765.28</v>
      </c>
      <c r="H167" s="48"/>
      <c r="I167" s="48"/>
      <c r="J167" s="48">
        <f>-IFERROR(VLOOKUP(F167,Labor!$A$7:$B$225,2,0),0)</f>
        <v>-223830.26431524538</v>
      </c>
      <c r="K167" s="48"/>
      <c r="L167" s="48"/>
      <c r="M167" s="48"/>
      <c r="N167" s="48"/>
      <c r="O167" s="48"/>
      <c r="P167" s="48"/>
      <c r="Q167" s="48"/>
      <c r="R167" s="48"/>
      <c r="S167" s="48"/>
      <c r="T167" s="48"/>
      <c r="U167" s="47">
        <f t="shared" si="31"/>
        <v>-318.74478451796898</v>
      </c>
      <c r="V167" s="32">
        <v>3.9522058823529271E-2</v>
      </c>
      <c r="W167" s="69">
        <f t="shared" si="32"/>
        <v>-8383.7290997633518</v>
      </c>
      <c r="X167" s="48">
        <f>IF(ISERROR(VLOOKUP(F167,Labor!$A$7:$C$225,3,0)),0,VLOOKUP(F167,Labor!$A$7:$C$225,3,0))</f>
        <v>227266.88052576259</v>
      </c>
      <c r="Y167" s="48"/>
      <c r="Z167" s="48"/>
      <c r="AA167" s="48"/>
      <c r="AB167" s="48"/>
      <c r="AC167" s="48"/>
      <c r="AD167" s="48"/>
      <c r="AE167" s="48"/>
      <c r="AF167" s="48"/>
      <c r="AG167" s="48"/>
      <c r="AH167" s="48">
        <v>0</v>
      </c>
      <c r="AI167" s="48"/>
      <c r="AJ167" s="70">
        <f t="shared" si="33"/>
        <v>218883.15142599924</v>
      </c>
    </row>
    <row r="168" spans="2:36">
      <c r="B168" s="12" t="s">
        <v>527</v>
      </c>
      <c r="C168" s="12" t="s">
        <v>47</v>
      </c>
      <c r="D168" s="12" t="str">
        <f t="shared" si="35"/>
        <v>CA</v>
      </c>
      <c r="E168" s="12" t="str">
        <f t="shared" si="36"/>
        <v>Distribution OperationsCA</v>
      </c>
      <c r="F168" s="12" t="s">
        <v>527</v>
      </c>
      <c r="G168" s="69">
        <v>248964.79</v>
      </c>
      <c r="H168" s="48"/>
      <c r="I168" s="48"/>
      <c r="J168" s="48">
        <f>-IFERROR(VLOOKUP(F168,Labor!$A$7:$B$225,2,0),0)</f>
        <v>-209156.0034760469</v>
      </c>
      <c r="K168" s="48"/>
      <c r="L168" s="48"/>
      <c r="M168" s="48"/>
      <c r="N168" s="48"/>
      <c r="O168" s="48"/>
      <c r="P168" s="48"/>
      <c r="Q168" s="48"/>
      <c r="R168" s="48"/>
      <c r="S168" s="48"/>
      <c r="T168" s="48"/>
      <c r="U168" s="47">
        <f t="shared" si="31"/>
        <v>1573.325202692994</v>
      </c>
      <c r="V168" s="32">
        <v>3.9522058823529271E-2</v>
      </c>
      <c r="W168" s="69">
        <f t="shared" si="32"/>
        <v>41382.111726646101</v>
      </c>
      <c r="X168" s="48">
        <f>IF(ISERROR(VLOOKUP(F168,Labor!$A$7:$C$225,3,0)),0,VLOOKUP(F168,Labor!$A$7:$C$225,3,0))</f>
        <v>212367.31591528177</v>
      </c>
      <c r="Y168" s="48"/>
      <c r="Z168" s="48"/>
      <c r="AA168" s="48"/>
      <c r="AB168" s="48"/>
      <c r="AC168" s="48"/>
      <c r="AD168" s="48"/>
      <c r="AE168" s="48"/>
      <c r="AF168" s="48"/>
      <c r="AG168" s="48"/>
      <c r="AH168" s="48">
        <v>0</v>
      </c>
      <c r="AI168" s="48"/>
      <c r="AJ168" s="70">
        <f t="shared" si="33"/>
        <v>253749.42764192788</v>
      </c>
    </row>
    <row r="169" spans="2:36">
      <c r="B169" s="12" t="s">
        <v>528</v>
      </c>
      <c r="C169" s="12" t="s">
        <v>47</v>
      </c>
      <c r="D169" s="12" t="str">
        <f t="shared" si="35"/>
        <v>ID</v>
      </c>
      <c r="E169" s="12" t="str">
        <f t="shared" si="36"/>
        <v>Distribution OperationsID</v>
      </c>
      <c r="F169" s="12" t="s">
        <v>528</v>
      </c>
      <c r="G169" s="69">
        <v>328648.21000000002</v>
      </c>
      <c r="H169" s="48"/>
      <c r="I169" s="48"/>
      <c r="J169" s="48">
        <f>-IFERROR(VLOOKUP(F169,Labor!$A$7:$B$225,2,0),0)</f>
        <v>-274328.73558498651</v>
      </c>
      <c r="K169" s="48"/>
      <c r="L169" s="48"/>
      <c r="M169" s="48"/>
      <c r="N169" s="48"/>
      <c r="O169" s="48"/>
      <c r="P169" s="48"/>
      <c r="Q169" s="48"/>
      <c r="R169" s="48"/>
      <c r="S169" s="48"/>
      <c r="T169" s="48"/>
      <c r="U169" s="47">
        <f t="shared" si="31"/>
        <v>2146.8174630933572</v>
      </c>
      <c r="V169" s="32">
        <v>3.9522058823529271E-2</v>
      </c>
      <c r="W169" s="69">
        <f t="shared" si="32"/>
        <v>56466.291878106866</v>
      </c>
      <c r="X169" s="48">
        <f>IF(ISERROR(VLOOKUP(F169,Labor!$A$7:$C$225,3,0)),0,VLOOKUP(F169,Labor!$A$7:$C$225,3,0))</f>
        <v>278540.68870315043</v>
      </c>
      <c r="Y169" s="48"/>
      <c r="Z169" s="48"/>
      <c r="AA169" s="48"/>
      <c r="AB169" s="48"/>
      <c r="AC169" s="48"/>
      <c r="AD169" s="48"/>
      <c r="AE169" s="48"/>
      <c r="AF169" s="48"/>
      <c r="AG169" s="48"/>
      <c r="AH169" s="48">
        <v>0</v>
      </c>
      <c r="AI169" s="48"/>
      <c r="AJ169" s="70">
        <f t="shared" si="33"/>
        <v>335006.98058125732</v>
      </c>
    </row>
    <row r="170" spans="2:36">
      <c r="B170" s="12" t="s">
        <v>529</v>
      </c>
      <c r="C170" s="12" t="s">
        <v>47</v>
      </c>
      <c r="D170" s="12" t="str">
        <f t="shared" si="35"/>
        <v>OR</v>
      </c>
      <c r="E170" s="12" t="str">
        <f t="shared" si="36"/>
        <v>Distribution OperationsOR</v>
      </c>
      <c r="F170" s="12" t="s">
        <v>529</v>
      </c>
      <c r="G170" s="69">
        <v>2923943.77</v>
      </c>
      <c r="H170" s="48"/>
      <c r="I170" s="48"/>
      <c r="J170" s="48">
        <f>-IFERROR(VLOOKUP(F170,Labor!$A$7:$B$225,2,0),0)</f>
        <v>-2431610.214778157</v>
      </c>
      <c r="K170" s="48"/>
      <c r="L170" s="48"/>
      <c r="M170" s="48"/>
      <c r="N170" s="48"/>
      <c r="O170" s="48"/>
      <c r="P170" s="48"/>
      <c r="Q170" s="48"/>
      <c r="R170" s="48"/>
      <c r="S170" s="48"/>
      <c r="T170" s="48"/>
      <c r="U170" s="47">
        <f t="shared" si="31"/>
        <v>19458.03573027498</v>
      </c>
      <c r="V170" s="32">
        <v>3.9522058823529271E-2</v>
      </c>
      <c r="W170" s="69">
        <f t="shared" si="32"/>
        <v>511791.59095211804</v>
      </c>
      <c r="X170" s="48">
        <f>IF(ISERROR(VLOOKUP(F170,Labor!$A$7:$C$225,3,0)),0,VLOOKUP(F170,Labor!$A$7:$C$225,3,0))</f>
        <v>2468944.3577160235</v>
      </c>
      <c r="Y170" s="48"/>
      <c r="Z170" s="48"/>
      <c r="AA170" s="48"/>
      <c r="AB170" s="48"/>
      <c r="AC170" s="48"/>
      <c r="AD170" s="48"/>
      <c r="AE170" s="48"/>
      <c r="AF170" s="48"/>
      <c r="AG170" s="48"/>
      <c r="AH170" s="48">
        <v>0</v>
      </c>
      <c r="AI170" s="48"/>
      <c r="AJ170" s="70">
        <f t="shared" si="33"/>
        <v>2980735.9486681414</v>
      </c>
    </row>
    <row r="171" spans="2:36">
      <c r="B171" s="12" t="s">
        <v>229</v>
      </c>
      <c r="C171" s="12" t="s">
        <v>47</v>
      </c>
      <c r="D171" s="12" t="str">
        <f t="shared" si="35"/>
        <v>SNPD</v>
      </c>
      <c r="E171" s="12" t="str">
        <f t="shared" si="36"/>
        <v>Distribution OperationsSNPD</v>
      </c>
      <c r="F171" s="12" t="s">
        <v>229</v>
      </c>
      <c r="G171" s="69">
        <v>489923.31</v>
      </c>
      <c r="H171" s="48"/>
      <c r="I171" s="48"/>
      <c r="J171" s="48">
        <f>-IFERROR(VLOOKUP(F171,Labor!$A$7:$B$225,2,0),0)</f>
        <v>-341746.84108642174</v>
      </c>
      <c r="K171" s="48"/>
      <c r="L171" s="48"/>
      <c r="M171" s="48"/>
      <c r="N171" s="48"/>
      <c r="O171" s="48"/>
      <c r="P171" s="48"/>
      <c r="Q171" s="48"/>
      <c r="R171" s="48"/>
      <c r="S171" s="48"/>
      <c r="T171" s="48"/>
      <c r="U171" s="47">
        <f t="shared" si="31"/>
        <v>5856.2391206652965</v>
      </c>
      <c r="V171" s="32">
        <v>3.9522058823529271E-2</v>
      </c>
      <c r="W171" s="69">
        <f t="shared" si="32"/>
        <v>154032.70803424355</v>
      </c>
      <c r="X171" s="48">
        <f>IF(ISERROR(VLOOKUP(F171,Labor!$A$7:$C$225,3,0)),0,VLOOKUP(F171,Labor!$A$7:$C$225,3,0))</f>
        <v>346993.90960757813</v>
      </c>
      <c r="Y171" s="48"/>
      <c r="Z171" s="48"/>
      <c r="AA171" s="48"/>
      <c r="AB171" s="48"/>
      <c r="AC171" s="48"/>
      <c r="AD171" s="48"/>
      <c r="AE171" s="48"/>
      <c r="AF171" s="48"/>
      <c r="AG171" s="48"/>
      <c r="AH171" s="48">
        <v>0</v>
      </c>
      <c r="AI171" s="48"/>
      <c r="AJ171" s="70">
        <f t="shared" si="33"/>
        <v>501026.61764182168</v>
      </c>
    </row>
    <row r="172" spans="2:36">
      <c r="B172" s="12" t="s">
        <v>227</v>
      </c>
      <c r="C172" s="12" t="s">
        <v>47</v>
      </c>
      <c r="D172" s="12" t="str">
        <f t="shared" si="35"/>
        <v>UT</v>
      </c>
      <c r="E172" s="12" t="str">
        <f t="shared" si="36"/>
        <v>Distribution OperationsUT</v>
      </c>
      <c r="F172" s="12" t="s">
        <v>227</v>
      </c>
      <c r="G172" s="69">
        <v>1766867.06</v>
      </c>
      <c r="H172" s="48"/>
      <c r="I172" s="48"/>
      <c r="J172" s="48">
        <f>-IFERROR(VLOOKUP(F172,Labor!$A$7:$B$225,2,0),0)</f>
        <v>-1480441.4880056605</v>
      </c>
      <c r="K172" s="48"/>
      <c r="L172" s="48"/>
      <c r="M172" s="48"/>
      <c r="N172" s="48"/>
      <c r="O172" s="48"/>
      <c r="P172" s="48"/>
      <c r="Q172" s="48"/>
      <c r="R172" s="48"/>
      <c r="S172" s="48"/>
      <c r="T172" s="48"/>
      <c r="U172" s="47">
        <f t="shared" si="31"/>
        <v>11320.128304923308</v>
      </c>
      <c r="V172" s="32">
        <v>3.9522058823529271E-2</v>
      </c>
      <c r="W172" s="69">
        <f t="shared" si="32"/>
        <v>297745.70029926288</v>
      </c>
      <c r="X172" s="48">
        <f>IF(ISERROR(VLOOKUP(F172,Labor!$A$7:$C$225,3,0)),0,VLOOKUP(F172,Labor!$A$7:$C$225,3,0))</f>
        <v>1503171.6993645537</v>
      </c>
      <c r="Y172" s="48"/>
      <c r="Z172" s="48"/>
      <c r="AA172" s="48"/>
      <c r="AB172" s="48"/>
      <c r="AC172" s="48"/>
      <c r="AD172" s="48"/>
      <c r="AE172" s="48"/>
      <c r="AF172" s="48"/>
      <c r="AG172" s="48"/>
      <c r="AH172" s="48">
        <v>0</v>
      </c>
      <c r="AI172" s="48"/>
      <c r="AJ172" s="70">
        <f t="shared" si="33"/>
        <v>1800917.3996638167</v>
      </c>
    </row>
    <row r="173" spans="2:36">
      <c r="B173" s="12" t="s">
        <v>530</v>
      </c>
      <c r="C173" s="12" t="s">
        <v>47</v>
      </c>
      <c r="D173" s="12" t="str">
        <f t="shared" si="35"/>
        <v>WA</v>
      </c>
      <c r="E173" s="12" t="str">
        <f t="shared" si="36"/>
        <v>Distribution OperationsWA</v>
      </c>
      <c r="F173" s="12" t="s">
        <v>530</v>
      </c>
      <c r="G173" s="69">
        <v>632346.59</v>
      </c>
      <c r="H173" s="48"/>
      <c r="I173" s="48"/>
      <c r="J173" s="48">
        <f>-IFERROR(VLOOKUP(F173,Labor!$A$7:$B$225,2,0),0)</f>
        <v>-527557.72674326866</v>
      </c>
      <c r="K173" s="48"/>
      <c r="L173" s="48"/>
      <c r="M173" s="48"/>
      <c r="N173" s="48"/>
      <c r="O173" s="48"/>
      <c r="P173" s="48"/>
      <c r="Q173" s="48"/>
      <c r="R173" s="48"/>
      <c r="S173" s="48"/>
      <c r="T173" s="48"/>
      <c r="U173" s="47">
        <f t="shared" si="31"/>
        <v>4141.4716176832999</v>
      </c>
      <c r="V173" s="32">
        <v>3.9522058823529271E-2</v>
      </c>
      <c r="W173" s="69">
        <f t="shared" si="32"/>
        <v>108930.33487441461</v>
      </c>
      <c r="X173" s="48">
        <f>IF(ISERROR(VLOOKUP(F173,Labor!$A$7:$C$225,3,0)),0,VLOOKUP(F173,Labor!$A$7:$C$225,3,0))</f>
        <v>535657.67444808863</v>
      </c>
      <c r="Y173" s="48"/>
      <c r="Z173" s="48"/>
      <c r="AA173" s="48"/>
      <c r="AB173" s="48"/>
      <c r="AC173" s="48"/>
      <c r="AD173" s="48"/>
      <c r="AE173" s="48"/>
      <c r="AF173" s="48"/>
      <c r="AG173" s="48"/>
      <c r="AH173" s="48">
        <v>0</v>
      </c>
      <c r="AI173" s="48"/>
      <c r="AJ173" s="70">
        <f t="shared" si="33"/>
        <v>644588.00932250323</v>
      </c>
    </row>
    <row r="174" spans="2:36">
      <c r="B174" s="12" t="s">
        <v>531</v>
      </c>
      <c r="C174" s="12" t="s">
        <v>47</v>
      </c>
      <c r="D174" s="12" t="str">
        <f t="shared" si="35"/>
        <v>WYP</v>
      </c>
      <c r="E174" s="12" t="str">
        <f t="shared" si="36"/>
        <v>Distribution OperationsWYP</v>
      </c>
      <c r="F174" s="12" t="s">
        <v>531</v>
      </c>
      <c r="G174" s="69">
        <v>577550.52</v>
      </c>
      <c r="H174" s="48"/>
      <c r="I174" s="48"/>
      <c r="J174" s="48">
        <f>-IFERROR(VLOOKUP(F174,Labor!$A$7:$B$225,2,0),0)</f>
        <v>-481003.02063480945</v>
      </c>
      <c r="K174" s="48"/>
      <c r="L174" s="48"/>
      <c r="M174" s="48"/>
      <c r="N174" s="48"/>
      <c r="O174" s="48"/>
      <c r="P174" s="48"/>
      <c r="Q174" s="48"/>
      <c r="R174" s="48"/>
      <c r="S174" s="48"/>
      <c r="T174" s="48"/>
      <c r="U174" s="47">
        <f t="shared" si="31"/>
        <v>3815.7559491757165</v>
      </c>
      <c r="V174" s="32">
        <v>3.9522058823529271E-2</v>
      </c>
      <c r="W174" s="69">
        <f t="shared" si="32"/>
        <v>100363.25531436628</v>
      </c>
      <c r="X174" s="48">
        <f>IF(ISERROR(VLOOKUP(F174,Labor!$A$7:$C$225,3,0)),0,VLOOKUP(F174,Labor!$A$7:$C$225,3,0))</f>
        <v>488388.18270428362</v>
      </c>
      <c r="Y174" s="48"/>
      <c r="Z174" s="48"/>
      <c r="AA174" s="48"/>
      <c r="AB174" s="48"/>
      <c r="AC174" s="48"/>
      <c r="AD174" s="48"/>
      <c r="AE174" s="48"/>
      <c r="AF174" s="48"/>
      <c r="AG174" s="48"/>
      <c r="AH174" s="48">
        <v>0</v>
      </c>
      <c r="AI174" s="48"/>
      <c r="AJ174" s="70">
        <f t="shared" si="33"/>
        <v>588751.43801864993</v>
      </c>
    </row>
    <row r="175" spans="2:36">
      <c r="B175" s="12" t="s">
        <v>532</v>
      </c>
      <c r="C175" s="12" t="s">
        <v>47</v>
      </c>
      <c r="D175" s="12" t="str">
        <f t="shared" si="35"/>
        <v>WYU</v>
      </c>
      <c r="E175" s="12" t="str">
        <f t="shared" si="36"/>
        <v>Distribution OperationsWYU</v>
      </c>
      <c r="F175" s="12" t="s">
        <v>532</v>
      </c>
      <c r="G175" s="69">
        <v>88983.79</v>
      </c>
      <c r="H175" s="48"/>
      <c r="I175" s="48"/>
      <c r="J175" s="48">
        <f>-IFERROR(VLOOKUP(F175,Labor!$A$7:$B$225,2,0),0)</f>
        <v>-74911.672138885595</v>
      </c>
      <c r="K175" s="48"/>
      <c r="L175" s="48"/>
      <c r="M175" s="48"/>
      <c r="N175" s="48"/>
      <c r="O175" s="48"/>
      <c r="P175" s="48"/>
      <c r="Q175" s="48"/>
      <c r="R175" s="48"/>
      <c r="S175" s="48"/>
      <c r="T175" s="48"/>
      <c r="U175" s="47">
        <f t="shared" si="31"/>
        <v>556.15906987860023</v>
      </c>
      <c r="V175" s="32">
        <v>3.9522058823529271E-2</v>
      </c>
      <c r="W175" s="69">
        <f t="shared" si="32"/>
        <v>14628.276930992999</v>
      </c>
      <c r="X175" s="48">
        <f>IF(ISERROR(VLOOKUP(F175,Labor!$A$7:$C$225,3,0)),0,VLOOKUP(F175,Labor!$A$7:$C$225,3,0))</f>
        <v>76061.841297721316</v>
      </c>
      <c r="Y175" s="48"/>
      <c r="Z175" s="48"/>
      <c r="AA175" s="48"/>
      <c r="AB175" s="48"/>
      <c r="AC175" s="48"/>
      <c r="AD175" s="48"/>
      <c r="AE175" s="48"/>
      <c r="AF175" s="48"/>
      <c r="AG175" s="48"/>
      <c r="AH175" s="48">
        <v>0</v>
      </c>
      <c r="AI175" s="48"/>
      <c r="AJ175" s="70">
        <f t="shared" si="33"/>
        <v>90690.118228714317</v>
      </c>
    </row>
    <row r="176" spans="2:36">
      <c r="B176" s="12" t="s">
        <v>533</v>
      </c>
      <c r="C176" s="12" t="s">
        <v>47</v>
      </c>
      <c r="D176" s="12" t="str">
        <f t="shared" si="35"/>
        <v>CA</v>
      </c>
      <c r="E176" s="12" t="str">
        <f t="shared" si="36"/>
        <v>Distribution OperationsCA</v>
      </c>
      <c r="F176" s="12" t="s">
        <v>533</v>
      </c>
      <c r="G176" s="69">
        <v>500420.63</v>
      </c>
      <c r="H176" s="48"/>
      <c r="I176" s="48"/>
      <c r="J176" s="48">
        <f>-IFERROR(VLOOKUP(F176,Labor!$A$7:$B$225,2,0),0)</f>
        <v>-423369.60826883733</v>
      </c>
      <c r="K176" s="48"/>
      <c r="L176" s="48"/>
      <c r="M176" s="48"/>
      <c r="N176" s="48"/>
      <c r="O176" s="48"/>
      <c r="P176" s="48"/>
      <c r="Q176" s="48"/>
      <c r="R176" s="48"/>
      <c r="S176" s="48"/>
      <c r="T176" s="48"/>
      <c r="U176" s="47">
        <f t="shared" si="31"/>
        <v>3045.2150132720435</v>
      </c>
      <c r="V176" s="32">
        <v>3.9522058823529271E-2</v>
      </c>
      <c r="W176" s="69">
        <f t="shared" si="32"/>
        <v>80096.236744434718</v>
      </c>
      <c r="X176" s="48">
        <f>IF(ISERROR(VLOOKUP(F176,Labor!$A$7:$C$225,3,0)),0,VLOOKUP(F176,Labor!$A$7:$C$225,3,0))</f>
        <v>429869.88589334936</v>
      </c>
      <c r="Y176" s="48"/>
      <c r="Z176" s="48"/>
      <c r="AA176" s="48"/>
      <c r="AB176" s="48"/>
      <c r="AC176" s="48"/>
      <c r="AD176" s="48"/>
      <c r="AE176" s="48"/>
      <c r="AF176" s="48"/>
      <c r="AG176" s="48"/>
      <c r="AH176" s="48">
        <v>0</v>
      </c>
      <c r="AI176" s="48"/>
      <c r="AJ176" s="70">
        <f t="shared" si="33"/>
        <v>509966.12263778411</v>
      </c>
    </row>
    <row r="177" spans="2:36">
      <c r="B177" s="46" t="s">
        <v>534</v>
      </c>
      <c r="C177" s="46" t="s">
        <v>47</v>
      </c>
      <c r="D177" s="12" t="str">
        <f t="shared" si="35"/>
        <v>ID</v>
      </c>
      <c r="E177" s="12" t="str">
        <f t="shared" si="36"/>
        <v>Distribution OperationsID</v>
      </c>
      <c r="F177" s="46" t="s">
        <v>534</v>
      </c>
      <c r="G177" s="69">
        <v>734112.3</v>
      </c>
      <c r="H177" s="48"/>
      <c r="I177" s="48"/>
      <c r="J177" s="48">
        <f>-IFERROR(VLOOKUP(F177,Labor!$A$7:$B$225,2,0),0)</f>
        <v>-596073.13621340634</v>
      </c>
      <c r="K177" s="48"/>
      <c r="L177" s="48"/>
      <c r="M177" s="48"/>
      <c r="N177" s="48"/>
      <c r="O177" s="48"/>
      <c r="P177" s="48"/>
      <c r="Q177" s="48"/>
      <c r="R177" s="48"/>
      <c r="S177" s="48"/>
      <c r="T177" s="48"/>
      <c r="U177" s="47">
        <f t="shared" si="31"/>
        <v>5455.5919511245484</v>
      </c>
      <c r="V177" s="32">
        <v>3.9522058823529271E-2</v>
      </c>
      <c r="W177" s="69">
        <f t="shared" si="32"/>
        <v>143494.75573771825</v>
      </c>
      <c r="X177" s="48">
        <f>IF(ISERROR(VLOOKUP(F177,Labor!$A$7:$C$225,3,0)),0,VLOOKUP(F177,Labor!$A$7:$C$225,3,0))</f>
        <v>605225.04696520581</v>
      </c>
      <c r="Y177" s="48"/>
      <c r="Z177" s="48"/>
      <c r="AA177" s="48"/>
      <c r="AB177" s="48"/>
      <c r="AC177" s="48"/>
      <c r="AD177" s="48"/>
      <c r="AE177" s="48"/>
      <c r="AF177" s="48"/>
      <c r="AG177" s="48"/>
      <c r="AH177" s="48">
        <v>0</v>
      </c>
      <c r="AI177" s="48"/>
      <c r="AJ177" s="70">
        <f t="shared" si="33"/>
        <v>748719.802702924</v>
      </c>
    </row>
    <row r="178" spans="2:36">
      <c r="B178" s="46" t="s">
        <v>535</v>
      </c>
      <c r="C178" s="46" t="s">
        <v>47</v>
      </c>
      <c r="D178" s="12" t="str">
        <f t="shared" si="35"/>
        <v>OR</v>
      </c>
      <c r="E178" s="12" t="str">
        <f t="shared" si="36"/>
        <v>Distribution OperationsOR</v>
      </c>
      <c r="F178" s="46" t="s">
        <v>535</v>
      </c>
      <c r="G178" s="69">
        <v>4277267.18</v>
      </c>
      <c r="H178" s="48"/>
      <c r="I178" s="48"/>
      <c r="J178" s="48">
        <f>-IFERROR(VLOOKUP(F178,Labor!$A$7:$B$225,2,0),0)</f>
        <v>-3601508.7360632662</v>
      </c>
      <c r="K178" s="48"/>
      <c r="L178" s="48"/>
      <c r="M178" s="48"/>
      <c r="N178" s="48"/>
      <c r="O178" s="48"/>
      <c r="P178" s="48"/>
      <c r="Q178" s="48"/>
      <c r="R178" s="48"/>
      <c r="S178" s="48"/>
      <c r="T178" s="48"/>
      <c r="U178" s="47">
        <f t="shared" si="31"/>
        <v>26707.364971764189</v>
      </c>
      <c r="V178" s="32">
        <v>3.9522058823529271E-2</v>
      </c>
      <c r="W178" s="69">
        <f t="shared" si="32"/>
        <v>702465.80890849768</v>
      </c>
      <c r="X178" s="48">
        <f>IF(ISERROR(VLOOKUP(F178,Labor!$A$7:$C$225,3,0)),0,VLOOKUP(F178,Labor!$A$7:$C$225,3,0))</f>
        <v>3656805.1158559578</v>
      </c>
      <c r="Y178" s="48"/>
      <c r="Z178" s="48"/>
      <c r="AA178" s="48"/>
      <c r="AB178" s="48"/>
      <c r="AC178" s="48"/>
      <c r="AD178" s="48"/>
      <c r="AE178" s="48"/>
      <c r="AF178" s="48"/>
      <c r="AG178" s="48"/>
      <c r="AH178" s="48">
        <v>0</v>
      </c>
      <c r="AI178" s="48"/>
      <c r="AJ178" s="70">
        <f t="shared" si="33"/>
        <v>4359270.9247644553</v>
      </c>
    </row>
    <row r="179" spans="2:36">
      <c r="B179" s="46" t="s">
        <v>232</v>
      </c>
      <c r="C179" s="46" t="s">
        <v>47</v>
      </c>
      <c r="D179" s="12" t="str">
        <f t="shared" si="35"/>
        <v>SNPD</v>
      </c>
      <c r="E179" s="12" t="str">
        <f t="shared" si="36"/>
        <v>Distribution OperationsSNPD</v>
      </c>
      <c r="F179" s="46" t="s">
        <v>232</v>
      </c>
      <c r="G179" s="69">
        <v>0</v>
      </c>
      <c r="H179" s="48"/>
      <c r="I179" s="48"/>
      <c r="J179" s="48">
        <f>-IFERROR(VLOOKUP(F179,Labor!$A$7:$B$225,2,0),0)</f>
        <v>0</v>
      </c>
      <c r="K179" s="48"/>
      <c r="L179" s="48"/>
      <c r="M179" s="48"/>
      <c r="N179" s="48"/>
      <c r="O179" s="48"/>
      <c r="P179" s="48"/>
      <c r="Q179" s="48"/>
      <c r="R179" s="48"/>
      <c r="S179" s="48"/>
      <c r="T179" s="48"/>
      <c r="U179" s="47">
        <f t="shared" si="31"/>
        <v>0</v>
      </c>
      <c r="V179" s="32">
        <v>3.9522058823529271E-2</v>
      </c>
      <c r="W179" s="69">
        <f t="shared" si="32"/>
        <v>0</v>
      </c>
      <c r="X179" s="48">
        <f>IF(ISERROR(VLOOKUP(F179,Labor!$A$7:$C$225,3,0)),0,VLOOKUP(F179,Labor!$A$7:$C$225,3,0))</f>
        <v>0</v>
      </c>
      <c r="Y179" s="48"/>
      <c r="Z179" s="48"/>
      <c r="AA179" s="48"/>
      <c r="AB179" s="48"/>
      <c r="AC179" s="48"/>
      <c r="AD179" s="48"/>
      <c r="AE179" s="48"/>
      <c r="AF179" s="48"/>
      <c r="AG179" s="48"/>
      <c r="AH179" s="48">
        <v>0</v>
      </c>
      <c r="AI179" s="48"/>
      <c r="AJ179" s="70">
        <f t="shared" si="33"/>
        <v>0</v>
      </c>
    </row>
    <row r="180" spans="2:36">
      <c r="B180" s="46" t="s">
        <v>230</v>
      </c>
      <c r="C180" s="46" t="s">
        <v>47</v>
      </c>
      <c r="D180" s="12" t="str">
        <f t="shared" si="35"/>
        <v>UT</v>
      </c>
      <c r="E180" s="12" t="str">
        <f t="shared" si="36"/>
        <v>Distribution OperationsUT</v>
      </c>
      <c r="F180" s="46" t="s">
        <v>230</v>
      </c>
      <c r="G180" s="69">
        <v>4503465.99</v>
      </c>
      <c r="H180" s="48"/>
      <c r="I180" s="48"/>
      <c r="J180" s="48">
        <f>-IFERROR(VLOOKUP(F180,Labor!$A$7:$B$225,2,0),0)</f>
        <v>-3758184.6291383132</v>
      </c>
      <c r="K180" s="48"/>
      <c r="L180" s="48"/>
      <c r="M180" s="48"/>
      <c r="N180" s="48"/>
      <c r="O180" s="48"/>
      <c r="P180" s="48"/>
      <c r="Q180" s="48"/>
      <c r="R180" s="48"/>
      <c r="S180" s="48"/>
      <c r="T180" s="48"/>
      <c r="U180" s="47">
        <f t="shared" si="31"/>
        <v>29455.053784055541</v>
      </c>
      <c r="V180" s="32">
        <v>3.9522058823529271E-2</v>
      </c>
      <c r="W180" s="69">
        <f t="shared" si="32"/>
        <v>774736.41464574251</v>
      </c>
      <c r="X180" s="48">
        <f>IF(ISERROR(VLOOKUP(F180,Labor!$A$7:$C$225,3,0)),0,VLOOKUP(F180,Labor!$A$7:$C$225,3,0))</f>
        <v>3815886.5590275754</v>
      </c>
      <c r="Y180" s="48"/>
      <c r="Z180" s="48"/>
      <c r="AA180" s="48"/>
      <c r="AB180" s="48"/>
      <c r="AC180" s="48"/>
      <c r="AD180" s="48"/>
      <c r="AE180" s="48"/>
      <c r="AF180" s="48"/>
      <c r="AG180" s="48"/>
      <c r="AH180" s="48">
        <v>0</v>
      </c>
      <c r="AI180" s="48"/>
      <c r="AJ180" s="70">
        <f t="shared" si="33"/>
        <v>4590622.9736733176</v>
      </c>
    </row>
    <row r="181" spans="2:36">
      <c r="B181" s="46" t="s">
        <v>536</v>
      </c>
      <c r="C181" s="46" t="s">
        <v>47</v>
      </c>
      <c r="D181" s="12" t="str">
        <f t="shared" si="35"/>
        <v>WA</v>
      </c>
      <c r="E181" s="12" t="str">
        <f t="shared" si="36"/>
        <v>Distribution OperationsWA</v>
      </c>
      <c r="F181" s="46" t="s">
        <v>536</v>
      </c>
      <c r="G181" s="69">
        <v>932089.59</v>
      </c>
      <c r="H181" s="48"/>
      <c r="I181" s="48"/>
      <c r="J181" s="48">
        <f>-IFERROR(VLOOKUP(F181,Labor!$A$7:$B$225,2,0),0)</f>
        <v>-775550.9119475357</v>
      </c>
      <c r="K181" s="48"/>
      <c r="L181" s="48"/>
      <c r="M181" s="48"/>
      <c r="N181" s="48"/>
      <c r="O181" s="48"/>
      <c r="P181" s="48"/>
      <c r="Q181" s="48"/>
      <c r="R181" s="48"/>
      <c r="S181" s="48"/>
      <c r="T181" s="48"/>
      <c r="U181" s="47">
        <f t="shared" si="31"/>
        <v>6186.7308421470034</v>
      </c>
      <c r="V181" s="32">
        <v>3.9522058823529271E-2</v>
      </c>
      <c r="W181" s="69">
        <f t="shared" si="32"/>
        <v>162725.40889461126</v>
      </c>
      <c r="X181" s="48">
        <f>IF(ISERROR(VLOOKUP(F181,Labor!$A$7:$C$225,3,0)),0,VLOOKUP(F181,Labor!$A$7:$C$225,3,0))</f>
        <v>787458.46539762011</v>
      </c>
      <c r="Y181" s="48"/>
      <c r="Z181" s="48"/>
      <c r="AA181" s="48"/>
      <c r="AB181" s="48"/>
      <c r="AC181" s="48"/>
      <c r="AD181" s="48"/>
      <c r="AE181" s="48"/>
      <c r="AF181" s="48"/>
      <c r="AG181" s="48"/>
      <c r="AH181" s="48">
        <v>0</v>
      </c>
      <c r="AI181" s="48"/>
      <c r="AJ181" s="70">
        <f t="shared" si="33"/>
        <v>950183.8742922314</v>
      </c>
    </row>
    <row r="182" spans="2:36">
      <c r="B182" s="46" t="s">
        <v>537</v>
      </c>
      <c r="C182" s="46" t="s">
        <v>47</v>
      </c>
      <c r="D182" s="12" t="str">
        <f t="shared" si="35"/>
        <v>WYP</v>
      </c>
      <c r="E182" s="12" t="str">
        <f t="shared" si="36"/>
        <v>Distribution OperationsWYP</v>
      </c>
      <c r="F182" s="46" t="s">
        <v>537</v>
      </c>
      <c r="G182" s="69">
        <v>789851.87</v>
      </c>
      <c r="H182" s="48"/>
      <c r="I182" s="48"/>
      <c r="J182" s="48">
        <f>-IFERROR(VLOOKUP(F182,Labor!$A$7:$B$225,2,0),0)</f>
        <v>-648101.4249591023</v>
      </c>
      <c r="K182" s="48"/>
      <c r="L182" s="48"/>
      <c r="M182" s="48"/>
      <c r="N182" s="48"/>
      <c r="O182" s="48"/>
      <c r="P182" s="48"/>
      <c r="Q182" s="48"/>
      <c r="R182" s="48"/>
      <c r="S182" s="48"/>
      <c r="T182" s="48"/>
      <c r="U182" s="47">
        <f t="shared" si="31"/>
        <v>5602.269427167812</v>
      </c>
      <c r="V182" s="32">
        <v>3.9522058823529271E-2</v>
      </c>
      <c r="W182" s="69">
        <f t="shared" si="32"/>
        <v>147352.7144680655</v>
      </c>
      <c r="X182" s="48">
        <f>IF(ISERROR(VLOOKUP(F182,Labor!$A$7:$C$225,3,0)),0,VLOOKUP(F182,Labor!$A$7:$C$225,3,0))</f>
        <v>658052.16093257559</v>
      </c>
      <c r="Y182" s="48"/>
      <c r="Z182" s="48"/>
      <c r="AA182" s="48"/>
      <c r="AB182" s="48"/>
      <c r="AC182" s="48"/>
      <c r="AD182" s="48"/>
      <c r="AE182" s="48"/>
      <c r="AF182" s="48"/>
      <c r="AG182" s="48"/>
      <c r="AH182" s="48">
        <v>0</v>
      </c>
      <c r="AI182" s="48"/>
      <c r="AJ182" s="70">
        <f t="shared" si="33"/>
        <v>805404.87540064112</v>
      </c>
    </row>
    <row r="183" spans="2:36">
      <c r="B183" s="46" t="s">
        <v>538</v>
      </c>
      <c r="C183" s="46" t="s">
        <v>47</v>
      </c>
      <c r="D183" s="12" t="str">
        <f t="shared" si="35"/>
        <v>WYU</v>
      </c>
      <c r="E183" s="12" t="str">
        <f t="shared" si="36"/>
        <v>Distribution OperationsWYU</v>
      </c>
      <c r="F183" s="46" t="s">
        <v>538</v>
      </c>
      <c r="G183" s="69">
        <v>85433.08</v>
      </c>
      <c r="H183" s="48"/>
      <c r="I183" s="48"/>
      <c r="J183" s="48">
        <f>-IFERROR(VLOOKUP(F183,Labor!$A$7:$B$225,2,0),0)</f>
        <v>-72452.800792648661</v>
      </c>
      <c r="K183" s="48"/>
      <c r="L183" s="48"/>
      <c r="M183" s="48"/>
      <c r="N183" s="48"/>
      <c r="O183" s="48"/>
      <c r="P183" s="48"/>
      <c r="Q183" s="48"/>
      <c r="R183" s="48"/>
      <c r="S183" s="48"/>
      <c r="T183" s="48"/>
      <c r="U183" s="47">
        <f t="shared" si="31"/>
        <v>513.00735837877357</v>
      </c>
      <c r="V183" s="32">
        <v>3.9522058823529271E-2</v>
      </c>
      <c r="W183" s="69">
        <f t="shared" si="32"/>
        <v>13493.286565730115</v>
      </c>
      <c r="X183" s="48">
        <f>IF(ISERROR(VLOOKUP(F183,Labor!$A$7:$C$225,3,0)),0,VLOOKUP(F183,Labor!$A$7:$C$225,3,0))</f>
        <v>73565.217250106376</v>
      </c>
      <c r="Y183" s="48"/>
      <c r="Z183" s="48"/>
      <c r="AA183" s="48"/>
      <c r="AB183" s="48"/>
      <c r="AC183" s="48"/>
      <c r="AD183" s="48"/>
      <c r="AE183" s="48"/>
      <c r="AF183" s="48"/>
      <c r="AG183" s="48"/>
      <c r="AH183" s="48">
        <v>0</v>
      </c>
      <c r="AI183" s="48"/>
      <c r="AJ183" s="70">
        <f t="shared" si="33"/>
        <v>87058.503815836491</v>
      </c>
    </row>
    <row r="184" spans="2:36">
      <c r="B184" s="12" t="s">
        <v>539</v>
      </c>
      <c r="C184" s="12" t="s">
        <v>47</v>
      </c>
      <c r="D184" s="12" t="str">
        <f t="shared" si="35"/>
        <v>CA</v>
      </c>
      <c r="E184" s="12" t="str">
        <f t="shared" si="36"/>
        <v>Distribution OperationsCA</v>
      </c>
      <c r="F184" s="12" t="s">
        <v>539</v>
      </c>
      <c r="G184" s="69">
        <v>43382.95</v>
      </c>
      <c r="H184" s="48"/>
      <c r="I184" s="48"/>
      <c r="J184" s="48">
        <f>-IFERROR(VLOOKUP(F184,Labor!$A$7:$B$225,2,0),0)</f>
        <v>-3898.4650318488675</v>
      </c>
      <c r="K184" s="48"/>
      <c r="L184" s="48"/>
      <c r="M184" s="48"/>
      <c r="N184" s="48"/>
      <c r="O184" s="48"/>
      <c r="P184" s="48"/>
      <c r="Q184" s="48"/>
      <c r="R184" s="48"/>
      <c r="S184" s="48"/>
      <c r="T184" s="48"/>
      <c r="U184" s="47">
        <f t="shared" si="31"/>
        <v>1560.5081375280261</v>
      </c>
      <c r="V184" s="32">
        <v>3.9522058823529271E-2</v>
      </c>
      <c r="W184" s="69">
        <f t="shared" si="32"/>
        <v>41044.993105679154</v>
      </c>
      <c r="X184" s="48">
        <f>IF(ISERROR(VLOOKUP(F184,Labor!$A$7:$C$225,3,0)),0,VLOOKUP(F184,Labor!$A$7:$C$225,3,0))</f>
        <v>3958.3207808717834</v>
      </c>
      <c r="Y184" s="48"/>
      <c r="Z184" s="48"/>
      <c r="AA184" s="48"/>
      <c r="AB184" s="48"/>
      <c r="AC184" s="48"/>
      <c r="AD184" s="48"/>
      <c r="AE184" s="48"/>
      <c r="AF184" s="48"/>
      <c r="AG184" s="48"/>
      <c r="AH184" s="48">
        <v>0</v>
      </c>
      <c r="AI184" s="48"/>
      <c r="AJ184" s="70">
        <f t="shared" si="33"/>
        <v>45003.313886550939</v>
      </c>
    </row>
    <row r="185" spans="2:36">
      <c r="B185" s="12" t="s">
        <v>540</v>
      </c>
      <c r="C185" s="12" t="s">
        <v>47</v>
      </c>
      <c r="D185" s="12" t="str">
        <f t="shared" si="35"/>
        <v>ID</v>
      </c>
      <c r="E185" s="12" t="str">
        <f t="shared" si="36"/>
        <v>Distribution OperationsID</v>
      </c>
      <c r="F185" s="12" t="s">
        <v>540</v>
      </c>
      <c r="G185" s="69">
        <v>63922.29</v>
      </c>
      <c r="H185" s="48"/>
      <c r="I185" s="48"/>
      <c r="J185" s="48">
        <f>-IFERROR(VLOOKUP(F185,Labor!$A$7:$B$225,2,0),0)</f>
        <v>-21716.514528037467</v>
      </c>
      <c r="K185" s="48"/>
      <c r="L185" s="48"/>
      <c r="M185" s="48"/>
      <c r="N185" s="48"/>
      <c r="O185" s="48"/>
      <c r="P185" s="48"/>
      <c r="Q185" s="48"/>
      <c r="R185" s="48"/>
      <c r="S185" s="48"/>
      <c r="T185" s="48"/>
      <c r="U185" s="47">
        <f t="shared" si="31"/>
        <v>1668.0591408955722</v>
      </c>
      <c r="V185" s="32">
        <v>3.9522058823529271E-2</v>
      </c>
      <c r="W185" s="69">
        <f t="shared" si="32"/>
        <v>43873.834612858111</v>
      </c>
      <c r="X185" s="48">
        <f>IF(ISERROR(VLOOKUP(F185,Labor!$A$7:$C$225,3,0)),0,VLOOKUP(F185,Labor!$A$7:$C$225,3,0))</f>
        <v>22049.942744687716</v>
      </c>
      <c r="Y185" s="48"/>
      <c r="Z185" s="48"/>
      <c r="AA185" s="48"/>
      <c r="AB185" s="48"/>
      <c r="AC185" s="48"/>
      <c r="AD185" s="48"/>
      <c r="AE185" s="48"/>
      <c r="AF185" s="48"/>
      <c r="AG185" s="48"/>
      <c r="AH185" s="48">
        <v>0</v>
      </c>
      <c r="AI185" s="48"/>
      <c r="AJ185" s="70">
        <f t="shared" si="33"/>
        <v>65923.777357545827</v>
      </c>
    </row>
    <row r="186" spans="2:36">
      <c r="B186" s="12" t="s">
        <v>541</v>
      </c>
      <c r="C186" s="12" t="s">
        <v>47</v>
      </c>
      <c r="D186" s="12" t="str">
        <f t="shared" si="35"/>
        <v>OR</v>
      </c>
      <c r="E186" s="12" t="str">
        <f t="shared" si="36"/>
        <v>Distribution OperationsOR</v>
      </c>
      <c r="F186" s="12" t="s">
        <v>541</v>
      </c>
      <c r="G186" s="69">
        <v>228965.82</v>
      </c>
      <c r="H186" s="48"/>
      <c r="I186" s="48"/>
      <c r="J186" s="48">
        <f>-IFERROR(VLOOKUP(F186,Labor!$A$7:$B$225,2,0),0)</f>
        <v>-77722.200306491228</v>
      </c>
      <c r="K186" s="48"/>
      <c r="L186" s="48"/>
      <c r="M186" s="48"/>
      <c r="N186" s="48"/>
      <c r="O186" s="48"/>
      <c r="P186" s="48"/>
      <c r="Q186" s="48"/>
      <c r="R186" s="48"/>
      <c r="S186" s="48"/>
      <c r="T186" s="48"/>
      <c r="U186" s="47">
        <f t="shared" si="31"/>
        <v>5977.4592342103442</v>
      </c>
      <c r="V186" s="32">
        <v>3.9522058823529271E-2</v>
      </c>
      <c r="W186" s="69">
        <f t="shared" si="32"/>
        <v>157221.07892771912</v>
      </c>
      <c r="X186" s="48">
        <f>IF(ISERROR(VLOOKUP(F186,Labor!$A$7:$C$225,3,0)),0,VLOOKUP(F186,Labor!$A$7:$C$225,3,0))</f>
        <v>78915.521389801768</v>
      </c>
      <c r="Y186" s="48"/>
      <c r="Z186" s="48"/>
      <c r="AA186" s="48"/>
      <c r="AB186" s="48"/>
      <c r="AC186" s="48"/>
      <c r="AD186" s="48"/>
      <c r="AE186" s="48"/>
      <c r="AF186" s="48"/>
      <c r="AG186" s="48"/>
      <c r="AH186" s="48">
        <v>0</v>
      </c>
      <c r="AI186" s="48"/>
      <c r="AJ186" s="70">
        <f t="shared" si="33"/>
        <v>236136.6003175209</v>
      </c>
    </row>
    <row r="187" spans="2:36">
      <c r="B187" s="12" t="s">
        <v>235</v>
      </c>
      <c r="C187" s="12" t="s">
        <v>47</v>
      </c>
      <c r="D187" s="12" t="str">
        <f t="shared" si="35"/>
        <v>SNPD</v>
      </c>
      <c r="E187" s="12" t="str">
        <f t="shared" si="36"/>
        <v>Distribution OperationsSNPD</v>
      </c>
      <c r="F187" s="12" t="s">
        <v>235</v>
      </c>
      <c r="G187" s="69">
        <v>3529937.57</v>
      </c>
      <c r="H187" s="48"/>
      <c r="I187" s="48"/>
      <c r="J187" s="48">
        <f>-IFERROR(VLOOKUP(F187,Labor!$A$7:$B$225,2,0),0)</f>
        <v>-3563474.061923014</v>
      </c>
      <c r="K187" s="48"/>
      <c r="L187" s="48"/>
      <c r="M187" s="48"/>
      <c r="N187" s="48"/>
      <c r="O187" s="48"/>
      <c r="P187" s="48"/>
      <c r="Q187" s="48"/>
      <c r="R187" s="48"/>
      <c r="S187" s="48"/>
      <c r="T187" s="48"/>
      <c r="U187" s="47">
        <f t="shared" si="31"/>
        <v>-1325.4312065161803</v>
      </c>
      <c r="V187" s="32">
        <v>3.9522058823529271E-2</v>
      </c>
      <c r="W187" s="69">
        <f t="shared" si="32"/>
        <v>-34861.923129530347</v>
      </c>
      <c r="X187" s="48">
        <f>IF(ISERROR(VLOOKUP(F187,Labor!$A$7:$C$225,3,0)),0,VLOOKUP(F187,Labor!$A$7:$C$225,3,0))</f>
        <v>3618186.4698470575</v>
      </c>
      <c r="Y187" s="48"/>
      <c r="Z187" s="48"/>
      <c r="AA187" s="48"/>
      <c r="AB187" s="48"/>
      <c r="AC187" s="48"/>
      <c r="AD187" s="48"/>
      <c r="AE187" s="48"/>
      <c r="AF187" s="48"/>
      <c r="AG187" s="48"/>
      <c r="AH187" s="48">
        <v>0</v>
      </c>
      <c r="AI187" s="48"/>
      <c r="AJ187" s="70">
        <f t="shared" si="33"/>
        <v>3583324.5467175273</v>
      </c>
    </row>
    <row r="188" spans="2:36">
      <c r="B188" s="12" t="s">
        <v>233</v>
      </c>
      <c r="C188" s="12" t="s">
        <v>47</v>
      </c>
      <c r="D188" s="12" t="str">
        <f t="shared" si="35"/>
        <v>UT</v>
      </c>
      <c r="E188" s="12" t="str">
        <f t="shared" si="36"/>
        <v>Distribution OperationsUT</v>
      </c>
      <c r="F188" s="12" t="s">
        <v>233</v>
      </c>
      <c r="G188" s="69">
        <v>395108.23</v>
      </c>
      <c r="H188" s="48"/>
      <c r="I188" s="48"/>
      <c r="J188" s="48">
        <f>-IFERROR(VLOOKUP(F188,Labor!$A$7:$B$225,2,0),0)</f>
        <v>-218620.76671802838</v>
      </c>
      <c r="K188" s="48"/>
      <c r="L188" s="48"/>
      <c r="M188" s="48"/>
      <c r="N188" s="48"/>
      <c r="O188" s="48"/>
      <c r="P188" s="48"/>
      <c r="Q188" s="48"/>
      <c r="R188" s="48"/>
      <c r="S188" s="48"/>
      <c r="T188" s="48"/>
      <c r="U188" s="47">
        <f t="shared" si="31"/>
        <v>6975.147905445544</v>
      </c>
      <c r="V188" s="32">
        <v>3.9522058823529271E-2</v>
      </c>
      <c r="W188" s="69">
        <f t="shared" si="32"/>
        <v>183462.61118741715</v>
      </c>
      <c r="X188" s="48">
        <f>IF(ISERROR(VLOOKUP(F188,Labor!$A$7:$C$225,3,0)),0,VLOOKUP(F188,Labor!$A$7:$C$225,3,0))</f>
        <v>221977.3980170055</v>
      </c>
      <c r="Y188" s="48"/>
      <c r="Z188" s="48"/>
      <c r="AA188" s="48"/>
      <c r="AB188" s="48"/>
      <c r="AC188" s="48"/>
      <c r="AD188" s="48"/>
      <c r="AE188" s="48"/>
      <c r="AF188" s="48"/>
      <c r="AG188" s="48"/>
      <c r="AH188" s="48">
        <v>0</v>
      </c>
      <c r="AI188" s="48"/>
      <c r="AJ188" s="70">
        <f t="shared" si="33"/>
        <v>405440.00920442265</v>
      </c>
    </row>
    <row r="189" spans="2:36">
      <c r="B189" s="12" t="s">
        <v>542</v>
      </c>
      <c r="C189" s="12" t="s">
        <v>47</v>
      </c>
      <c r="D189" s="12" t="str">
        <f t="shared" si="35"/>
        <v>WA</v>
      </c>
      <c r="E189" s="12" t="str">
        <f t="shared" si="36"/>
        <v>Distribution OperationsWA</v>
      </c>
      <c r="F189" s="12" t="s">
        <v>542</v>
      </c>
      <c r="G189" s="69">
        <v>34673.31</v>
      </c>
      <c r="H189" s="48"/>
      <c r="I189" s="48"/>
      <c r="J189" s="48">
        <f>-IFERROR(VLOOKUP(F189,Labor!$A$7:$B$225,2,0),0)</f>
        <v>-9606.8858072802777</v>
      </c>
      <c r="K189" s="48"/>
      <c r="L189" s="48"/>
      <c r="M189" s="48"/>
      <c r="N189" s="48"/>
      <c r="O189" s="48"/>
      <c r="P189" s="48"/>
      <c r="Q189" s="48"/>
      <c r="R189" s="48"/>
      <c r="S189" s="48"/>
      <c r="T189" s="48"/>
      <c r="U189" s="47">
        <f t="shared" si="31"/>
        <v>990.67669144020613</v>
      </c>
      <c r="V189" s="32">
        <v>3.9522058823529271E-2</v>
      </c>
      <c r="W189" s="69">
        <f t="shared" si="32"/>
        <v>26057.100884159929</v>
      </c>
      <c r="X189" s="48">
        <f>IF(ISERROR(VLOOKUP(F189,Labor!$A$7:$C$225,3,0)),0,VLOOKUP(F189,Labor!$A$7:$C$225,3,0))</f>
        <v>9754.3867701142754</v>
      </c>
      <c r="Y189" s="48"/>
      <c r="Z189" s="48"/>
      <c r="AA189" s="48"/>
      <c r="AB189" s="48"/>
      <c r="AC189" s="48"/>
      <c r="AD189" s="48"/>
      <c r="AE189" s="48"/>
      <c r="AF189" s="48"/>
      <c r="AG189" s="48"/>
      <c r="AH189" s="48">
        <v>0</v>
      </c>
      <c r="AI189" s="48"/>
      <c r="AJ189" s="70">
        <f t="shared" si="33"/>
        <v>35811.487654274206</v>
      </c>
    </row>
    <row r="190" spans="2:36">
      <c r="B190" s="12" t="s">
        <v>543</v>
      </c>
      <c r="C190" s="12" t="s">
        <v>47</v>
      </c>
      <c r="D190" s="12" t="str">
        <f t="shared" si="35"/>
        <v>WYP</v>
      </c>
      <c r="E190" s="12" t="str">
        <f t="shared" si="36"/>
        <v>Distribution OperationsWYP</v>
      </c>
      <c r="F190" s="12" t="s">
        <v>543</v>
      </c>
      <c r="G190" s="69">
        <v>177479.6</v>
      </c>
      <c r="H190" s="48"/>
      <c r="I190" s="48"/>
      <c r="J190" s="48">
        <f>-IFERROR(VLOOKUP(F190,Labor!$A$7:$B$225,2,0),0)</f>
        <v>-133677.36598841139</v>
      </c>
      <c r="K190" s="48"/>
      <c r="L190" s="48"/>
      <c r="M190" s="48"/>
      <c r="N190" s="48"/>
      <c r="O190" s="48"/>
      <c r="P190" s="48"/>
      <c r="Q190" s="48"/>
      <c r="R190" s="48"/>
      <c r="S190" s="48"/>
      <c r="T190" s="48"/>
      <c r="U190" s="47">
        <f t="shared" si="31"/>
        <v>1731.1544692079999</v>
      </c>
      <c r="V190" s="32">
        <v>3.9522058823529271E-2</v>
      </c>
      <c r="W190" s="69">
        <f t="shared" si="32"/>
        <v>45533.388480796617</v>
      </c>
      <c r="X190" s="48">
        <f>IF(ISERROR(VLOOKUP(F190,Labor!$A$7:$C$225,3,0)),0,VLOOKUP(F190,Labor!$A$7:$C$225,3,0))</f>
        <v>135729.8042694474</v>
      </c>
      <c r="Y190" s="48"/>
      <c r="Z190" s="48"/>
      <c r="AA190" s="48"/>
      <c r="AB190" s="48"/>
      <c r="AC190" s="48"/>
      <c r="AD190" s="48"/>
      <c r="AE190" s="48"/>
      <c r="AF190" s="48"/>
      <c r="AG190" s="48"/>
      <c r="AH190" s="48">
        <v>0</v>
      </c>
      <c r="AI190" s="48"/>
      <c r="AJ190" s="70">
        <f t="shared" si="33"/>
        <v>181263.19275024402</v>
      </c>
    </row>
    <row r="191" spans="2:36">
      <c r="B191" s="12" t="s">
        <v>544</v>
      </c>
      <c r="C191" s="12" t="s">
        <v>47</v>
      </c>
      <c r="D191" s="12" t="str">
        <f t="shared" si="35"/>
        <v>WYU</v>
      </c>
      <c r="E191" s="12" t="str">
        <f t="shared" si="36"/>
        <v>Distribution OperationsWYU</v>
      </c>
      <c r="F191" s="12" t="s">
        <v>544</v>
      </c>
      <c r="G191" s="69">
        <v>-55093.91</v>
      </c>
      <c r="H191" s="48"/>
      <c r="I191" s="48"/>
      <c r="J191" s="48">
        <f>-IFERROR(VLOOKUP(F191,Labor!$A$7:$B$225,2,0),0)</f>
        <v>73944.207198626013</v>
      </c>
      <c r="K191" s="48"/>
      <c r="L191" s="48"/>
      <c r="M191" s="48"/>
      <c r="N191" s="48"/>
      <c r="O191" s="48"/>
      <c r="P191" s="48"/>
      <c r="Q191" s="48"/>
      <c r="R191" s="48"/>
      <c r="S191" s="48"/>
      <c r="T191" s="48"/>
      <c r="U191" s="47">
        <f t="shared" si="31"/>
        <v>745.00255472510617</v>
      </c>
      <c r="V191" s="32">
        <v>3.9522058823529271E-2</v>
      </c>
      <c r="W191" s="69">
        <f t="shared" si="32"/>
        <v>19595.299753351115</v>
      </c>
      <c r="X191" s="48">
        <f>IF(ISERROR(VLOOKUP(F191,Labor!$A$7:$C$225,3,0)),0,VLOOKUP(F191,Labor!$A$7:$C$225,3,0))</f>
        <v>-75079.52221918435</v>
      </c>
      <c r="Y191" s="48"/>
      <c r="Z191" s="48"/>
      <c r="AA191" s="48"/>
      <c r="AB191" s="48"/>
      <c r="AC191" s="48"/>
      <c r="AD191" s="48"/>
      <c r="AE191" s="48"/>
      <c r="AF191" s="48"/>
      <c r="AG191" s="48"/>
      <c r="AH191" s="48">
        <v>0</v>
      </c>
      <c r="AI191" s="48"/>
      <c r="AJ191" s="70">
        <f t="shared" si="33"/>
        <v>-55484.222465833234</v>
      </c>
    </row>
    <row r="192" spans="2:36">
      <c r="B192" s="12" t="s">
        <v>545</v>
      </c>
      <c r="C192" s="12" t="s">
        <v>47</v>
      </c>
      <c r="D192" s="12" t="str">
        <f t="shared" si="35"/>
        <v>CA</v>
      </c>
      <c r="E192" s="12" t="str">
        <f t="shared" si="36"/>
        <v>Distribution OperationsCA</v>
      </c>
      <c r="F192" s="12" t="s">
        <v>545</v>
      </c>
      <c r="G192" s="69">
        <v>87043.3</v>
      </c>
      <c r="H192" s="48"/>
      <c r="I192" s="48"/>
      <c r="J192" s="48">
        <f>-IFERROR(VLOOKUP(F192,Labor!$A$7:$B$225,2,0),0)</f>
        <v>-6790.2939090310592</v>
      </c>
      <c r="K192" s="48"/>
      <c r="L192" s="48"/>
      <c r="M192" s="48"/>
      <c r="N192" s="48"/>
      <c r="O192" s="48"/>
      <c r="P192" s="48"/>
      <c r="Q192" s="48"/>
      <c r="R192" s="48"/>
      <c r="S192" s="48"/>
      <c r="T192" s="48"/>
      <c r="U192" s="47">
        <f t="shared" si="31"/>
        <v>3171.7640274923278</v>
      </c>
      <c r="V192" s="32">
        <v>3.9522058823529271E-2</v>
      </c>
      <c r="W192" s="69">
        <f t="shared" si="32"/>
        <v>83424.770118461282</v>
      </c>
      <c r="X192" s="48">
        <f>IF(ISERROR(VLOOKUP(F192,Labor!$A$7:$C$225,3,0)),0,VLOOKUP(F192,Labor!$A$7:$C$225,3,0))</f>
        <v>6894.5498468656597</v>
      </c>
      <c r="Y192" s="48"/>
      <c r="Z192" s="48"/>
      <c r="AA192" s="48"/>
      <c r="AB192" s="48"/>
      <c r="AC192" s="48"/>
      <c r="AD192" s="48"/>
      <c r="AE192" s="48"/>
      <c r="AF192" s="48"/>
      <c r="AG192" s="48"/>
      <c r="AH192" s="48">
        <v>0</v>
      </c>
      <c r="AI192" s="48"/>
      <c r="AJ192" s="70">
        <f t="shared" si="33"/>
        <v>90319.31996532694</v>
      </c>
    </row>
    <row r="193" spans="2:36">
      <c r="B193" s="12" t="s">
        <v>546</v>
      </c>
      <c r="C193" s="12" t="s">
        <v>47</v>
      </c>
      <c r="D193" s="12" t="str">
        <f t="shared" si="35"/>
        <v>ID</v>
      </c>
      <c r="E193" s="12" t="str">
        <f t="shared" si="36"/>
        <v>Distribution OperationsID</v>
      </c>
      <c r="F193" s="12" t="s">
        <v>546</v>
      </c>
      <c r="G193" s="69">
        <v>21659.43</v>
      </c>
      <c r="H193" s="48"/>
      <c r="I193" s="48"/>
      <c r="J193" s="48">
        <f>-IFERROR(VLOOKUP(F193,Labor!$A$7:$B$225,2,0),0)</f>
        <v>-1974.8834587347396</v>
      </c>
      <c r="K193" s="48"/>
      <c r="L193" s="48"/>
      <c r="M193" s="48"/>
      <c r="N193" s="48"/>
      <c r="O193" s="48"/>
      <c r="P193" s="48"/>
      <c r="Q193" s="48"/>
      <c r="R193" s="48"/>
      <c r="S193" s="48"/>
      <c r="T193" s="48"/>
      <c r="U193" s="47">
        <f t="shared" si="31"/>
        <v>777.97380631838519</v>
      </c>
      <c r="V193" s="32">
        <v>3.9522058823529271E-2</v>
      </c>
      <c r="W193" s="69">
        <f t="shared" si="32"/>
        <v>20462.520347583646</v>
      </c>
      <c r="X193" s="48">
        <f>IF(ISERROR(VLOOKUP(F193,Labor!$A$7:$C$225,3,0)),0,VLOOKUP(F193,Labor!$A$7:$C$225,3,0))</f>
        <v>2005.2051693797814</v>
      </c>
      <c r="Y193" s="48"/>
      <c r="Z193" s="48"/>
      <c r="AA193" s="48"/>
      <c r="AB193" s="48"/>
      <c r="AC193" s="48"/>
      <c r="AD193" s="48"/>
      <c r="AE193" s="48"/>
      <c r="AF193" s="48"/>
      <c r="AG193" s="48"/>
      <c r="AH193" s="48">
        <v>0</v>
      </c>
      <c r="AI193" s="48"/>
      <c r="AJ193" s="70">
        <f t="shared" si="33"/>
        <v>22467.725516963426</v>
      </c>
    </row>
    <row r="194" spans="2:36">
      <c r="B194" s="12" t="s">
        <v>547</v>
      </c>
      <c r="C194" s="12" t="s">
        <v>47</v>
      </c>
      <c r="D194" s="12" t="str">
        <f t="shared" si="35"/>
        <v>OR</v>
      </c>
      <c r="E194" s="12" t="str">
        <f t="shared" si="36"/>
        <v>Distribution OperationsOR</v>
      </c>
      <c r="F194" s="12" t="s">
        <v>547</v>
      </c>
      <c r="G194" s="69">
        <v>1713392.18</v>
      </c>
      <c r="H194" s="48"/>
      <c r="I194" s="48"/>
      <c r="J194" s="48">
        <f>-IFERROR(VLOOKUP(F194,Labor!$A$7:$B$225,2,0),0)</f>
        <v>-23785.388540933687</v>
      </c>
      <c r="K194" s="48"/>
      <c r="L194" s="48"/>
      <c r="M194" s="48"/>
      <c r="N194" s="48"/>
      <c r="O194" s="48"/>
      <c r="P194" s="48"/>
      <c r="Q194" s="48"/>
      <c r="R194" s="48"/>
      <c r="S194" s="48"/>
      <c r="T194" s="48"/>
      <c r="U194" s="47">
        <f t="shared" si="31"/>
        <v>66776.73900067978</v>
      </c>
      <c r="V194" s="32">
        <v>3.9522058823529271E-2</v>
      </c>
      <c r="W194" s="69">
        <f t="shared" si="32"/>
        <v>1756383.530459746</v>
      </c>
      <c r="X194" s="48">
        <f>IF(ISERROR(VLOOKUP(F194,Labor!$A$7:$C$225,3,0)),0,VLOOKUP(F194,Labor!$A$7:$C$225,3,0))</f>
        <v>24150.581568263082</v>
      </c>
      <c r="Y194" s="48"/>
      <c r="Z194" s="48"/>
      <c r="AA194" s="48"/>
      <c r="AB194" s="48"/>
      <c r="AC194" s="48"/>
      <c r="AD194" s="48"/>
      <c r="AE194" s="48"/>
      <c r="AF194" s="48"/>
      <c r="AG194" s="48"/>
      <c r="AH194" s="48">
        <v>0</v>
      </c>
      <c r="AI194" s="48"/>
      <c r="AJ194" s="70">
        <f t="shared" si="33"/>
        <v>1780534.112028009</v>
      </c>
    </row>
    <row r="195" spans="2:36">
      <c r="B195" s="12" t="s">
        <v>238</v>
      </c>
      <c r="C195" s="12" t="s">
        <v>47</v>
      </c>
      <c r="D195" s="12" t="str">
        <f t="shared" si="35"/>
        <v>SNPD</v>
      </c>
      <c r="E195" s="12" t="str">
        <f t="shared" si="36"/>
        <v>Distribution OperationsSNPD</v>
      </c>
      <c r="F195" s="12" t="s">
        <v>238</v>
      </c>
      <c r="G195" s="69">
        <v>29416.55</v>
      </c>
      <c r="H195" s="48"/>
      <c r="I195" s="48"/>
      <c r="J195" s="48">
        <f>-IFERROR(VLOOKUP(F195,Labor!$A$7:$B$225,2,0),0)</f>
        <v>0</v>
      </c>
      <c r="K195" s="48"/>
      <c r="L195" s="48"/>
      <c r="M195" s="48"/>
      <c r="N195" s="48"/>
      <c r="O195" s="48"/>
      <c r="P195" s="48"/>
      <c r="Q195" s="48"/>
      <c r="R195" s="48"/>
      <c r="S195" s="48"/>
      <c r="T195" s="48"/>
      <c r="U195" s="47">
        <f t="shared" si="31"/>
        <v>1162.60261948529</v>
      </c>
      <c r="V195" s="32">
        <v>3.9522058823529271E-2</v>
      </c>
      <c r="W195" s="69">
        <f t="shared" si="32"/>
        <v>30579.152619485289</v>
      </c>
      <c r="X195" s="48">
        <f>IF(ISERROR(VLOOKUP(F195,Labor!$A$7:$C$225,3,0)),0,VLOOKUP(F195,Labor!$A$7:$C$225,3,0))</f>
        <v>0</v>
      </c>
      <c r="Y195" s="48"/>
      <c r="Z195" s="48"/>
      <c r="AA195" s="48"/>
      <c r="AB195" s="48"/>
      <c r="AC195" s="48"/>
      <c r="AD195" s="48"/>
      <c r="AE195" s="48"/>
      <c r="AF195" s="48"/>
      <c r="AG195" s="48"/>
      <c r="AH195" s="48">
        <v>0</v>
      </c>
      <c r="AI195" s="48"/>
      <c r="AJ195" s="70">
        <f t="shared" si="33"/>
        <v>30579.152619485289</v>
      </c>
    </row>
    <row r="196" spans="2:36">
      <c r="B196" s="12" t="s">
        <v>236</v>
      </c>
      <c r="C196" s="12" t="s">
        <v>47</v>
      </c>
      <c r="D196" s="12" t="str">
        <f t="shared" si="35"/>
        <v>UT</v>
      </c>
      <c r="E196" s="12" t="str">
        <f t="shared" si="36"/>
        <v>Distribution OperationsUT</v>
      </c>
      <c r="F196" s="12" t="s">
        <v>236</v>
      </c>
      <c r="G196" s="69">
        <v>497605.88</v>
      </c>
      <c r="H196" s="48"/>
      <c r="I196" s="48"/>
      <c r="J196" s="48">
        <f>-IFERROR(VLOOKUP(F196,Labor!$A$7:$B$225,2,0),0)</f>
        <v>-71412.403622204787</v>
      </c>
      <c r="K196" s="48"/>
      <c r="L196" s="48">
        <v>-13253.54</v>
      </c>
      <c r="M196" s="48"/>
      <c r="N196" s="48"/>
      <c r="O196" s="48"/>
      <c r="P196" s="48"/>
      <c r="Q196" s="48"/>
      <c r="R196" s="48"/>
      <c r="S196" s="48"/>
      <c r="T196" s="48"/>
      <c r="U196" s="47">
        <f>SUM(G196:T196)*V196</f>
        <v>16320.236456107657</v>
      </c>
      <c r="V196" s="32">
        <v>3.9522058823529271E-2</v>
      </c>
      <c r="W196" s="69">
        <f>SUM(G196:U196)</f>
        <v>429260.17283390288</v>
      </c>
      <c r="X196" s="48">
        <f>IF(ISERROR(VLOOKUP(F196,Labor!$A$7:$C$225,3,0)),0,VLOOKUP(F196,Labor!$A$7:$C$225,3,0))</f>
        <v>72508.846163926573</v>
      </c>
      <c r="Y196" s="48"/>
      <c r="Z196" s="48"/>
      <c r="AA196" s="48"/>
      <c r="AB196" s="48"/>
      <c r="AC196" s="48"/>
      <c r="AD196" s="48"/>
      <c r="AE196" s="48"/>
      <c r="AF196" s="48"/>
      <c r="AG196" s="48"/>
      <c r="AH196" s="48">
        <v>0</v>
      </c>
      <c r="AI196" s="48"/>
      <c r="AJ196" s="70">
        <f t="shared" si="33"/>
        <v>501769.01899782947</v>
      </c>
    </row>
    <row r="197" spans="2:36">
      <c r="B197" s="12" t="s">
        <v>548</v>
      </c>
      <c r="C197" s="12" t="s">
        <v>47</v>
      </c>
      <c r="D197" s="12" t="str">
        <f t="shared" si="35"/>
        <v>WA</v>
      </c>
      <c r="E197" s="12" t="str">
        <f t="shared" si="36"/>
        <v>Distribution OperationsWA</v>
      </c>
      <c r="F197" s="12" t="s">
        <v>548</v>
      </c>
      <c r="G197" s="69">
        <v>99955.89</v>
      </c>
      <c r="H197" s="48"/>
      <c r="I197" s="48"/>
      <c r="J197" s="48">
        <f>-IFERROR(VLOOKUP(F197,Labor!$A$7:$B$225,2,0),0)</f>
        <v>-5125.1343313844372</v>
      </c>
      <c r="K197" s="48"/>
      <c r="L197" s="48"/>
      <c r="M197" s="48"/>
      <c r="N197" s="48"/>
      <c r="O197" s="48"/>
      <c r="P197" s="48"/>
      <c r="Q197" s="48"/>
      <c r="R197" s="48"/>
      <c r="S197" s="48"/>
      <c r="T197" s="48"/>
      <c r="U197" s="47">
        <f t="shared" si="31"/>
        <v>3747.9067038147559</v>
      </c>
      <c r="V197" s="32">
        <v>3.9522058823529271E-2</v>
      </c>
      <c r="W197" s="69">
        <f t="shared" si="32"/>
        <v>98578.662372430321</v>
      </c>
      <c r="X197" s="48">
        <f>IF(ISERROR(VLOOKUP(F197,Labor!$A$7:$C$225,3,0)),0,VLOOKUP(F197,Labor!$A$7:$C$225,3,0))</f>
        <v>5203.8239571068434</v>
      </c>
      <c r="Y197" s="48"/>
      <c r="Z197" s="48"/>
      <c r="AA197" s="48"/>
      <c r="AB197" s="48"/>
      <c r="AC197" s="48"/>
      <c r="AD197" s="48"/>
      <c r="AE197" s="48"/>
      <c r="AF197" s="48"/>
      <c r="AG197" s="48"/>
      <c r="AH197" s="48">
        <v>0</v>
      </c>
      <c r="AI197" s="48"/>
      <c r="AJ197" s="70">
        <f t="shared" si="33"/>
        <v>103782.48632953716</v>
      </c>
    </row>
    <row r="198" spans="2:36">
      <c r="B198" s="12" t="s">
        <v>549</v>
      </c>
      <c r="C198" s="12" t="s">
        <v>47</v>
      </c>
      <c r="D198" s="12" t="str">
        <f t="shared" si="35"/>
        <v>WYP</v>
      </c>
      <c r="E198" s="12" t="str">
        <f t="shared" si="36"/>
        <v>Distribution OperationsWYP</v>
      </c>
      <c r="F198" s="12" t="s">
        <v>549</v>
      </c>
      <c r="G198" s="69">
        <v>1062596.58</v>
      </c>
      <c r="H198" s="48"/>
      <c r="I198" s="48"/>
      <c r="J198" s="48">
        <f>-IFERROR(VLOOKUP(F198,Labor!$A$7:$B$225,2,0),0)</f>
        <v>-80951.797555383819</v>
      </c>
      <c r="K198" s="48"/>
      <c r="L198" s="48"/>
      <c r="M198" s="48"/>
      <c r="N198" s="48"/>
      <c r="O198" s="48"/>
      <c r="P198" s="48"/>
      <c r="Q198" s="48"/>
      <c r="R198" s="48"/>
      <c r="S198" s="48"/>
      <c r="T198" s="48"/>
      <c r="U198" s="47">
        <f t="shared" ref="U198:U261" si="37">SUM(G198:T198)*V198</f>
        <v>38796.622835586721</v>
      </c>
      <c r="V198" s="32">
        <v>3.9522058823529271E-2</v>
      </c>
      <c r="W198" s="69">
        <f t="shared" ref="W198:W261" si="38">SUM(G198:U198)</f>
        <v>1020441.4052802031</v>
      </c>
      <c r="X198" s="48">
        <f>IF(ISERROR(VLOOKUP(F198,Labor!$A$7:$C$225,3,0)),0,VLOOKUP(F198,Labor!$A$7:$C$225,3,0))</f>
        <v>82194.704811917807</v>
      </c>
      <c r="Y198" s="48"/>
      <c r="Z198" s="48"/>
      <c r="AA198" s="48"/>
      <c r="AB198" s="48"/>
      <c r="AC198" s="48"/>
      <c r="AD198" s="48"/>
      <c r="AE198" s="48"/>
      <c r="AF198" s="48"/>
      <c r="AG198" s="48"/>
      <c r="AH198" s="48">
        <v>0</v>
      </c>
      <c r="AI198" s="48"/>
      <c r="AJ198" s="70">
        <f t="shared" ref="AJ198:AJ261" si="39">SUM(W198:AI198)</f>
        <v>1102636.1100921209</v>
      </c>
    </row>
    <row r="199" spans="2:36">
      <c r="B199" s="12" t="s">
        <v>550</v>
      </c>
      <c r="C199" s="12" t="s">
        <v>47</v>
      </c>
      <c r="D199" s="12" t="str">
        <f t="shared" si="35"/>
        <v>WYU</v>
      </c>
      <c r="E199" s="12" t="str">
        <f t="shared" si="36"/>
        <v>Distribution OperationsWYU</v>
      </c>
      <c r="F199" s="12" t="s">
        <v>550</v>
      </c>
      <c r="G199" s="69">
        <v>103764.76</v>
      </c>
      <c r="H199" s="48"/>
      <c r="I199" s="48"/>
      <c r="J199" s="48">
        <f>-IFERROR(VLOOKUP(F199,Labor!$A$7:$B$225,2,0),0)</f>
        <v>-2831.7128155032769</v>
      </c>
      <c r="K199" s="48"/>
      <c r="L199" s="48"/>
      <c r="M199" s="48"/>
      <c r="N199" s="48"/>
      <c r="O199" s="48"/>
      <c r="P199" s="48"/>
      <c r="Q199" s="48"/>
      <c r="R199" s="48"/>
      <c r="S199" s="48"/>
      <c r="T199" s="48"/>
      <c r="U199" s="47">
        <f t="shared" si="37"/>
        <v>3989.0818280637345</v>
      </c>
      <c r="V199" s="32">
        <v>3.9522058823529271E-2</v>
      </c>
      <c r="W199" s="69">
        <f t="shared" si="38"/>
        <v>104922.12901256044</v>
      </c>
      <c r="X199" s="48">
        <f>IF(ISERROR(VLOOKUP(F199,Labor!$A$7:$C$225,3,0)),0,VLOOKUP(F199,Labor!$A$7:$C$225,3,0))</f>
        <v>2875.1900020895459</v>
      </c>
      <c r="Y199" s="48"/>
      <c r="Z199" s="48"/>
      <c r="AA199" s="48"/>
      <c r="AB199" s="48"/>
      <c r="AC199" s="48"/>
      <c r="AD199" s="48"/>
      <c r="AE199" s="48"/>
      <c r="AF199" s="48"/>
      <c r="AG199" s="48"/>
      <c r="AH199" s="48">
        <v>0</v>
      </c>
      <c r="AI199" s="48"/>
      <c r="AJ199" s="70">
        <f t="shared" si="39"/>
        <v>107797.31901464998</v>
      </c>
    </row>
    <row r="200" spans="2:36">
      <c r="B200" s="46" t="s">
        <v>551</v>
      </c>
      <c r="C200" s="46" t="s">
        <v>54</v>
      </c>
      <c r="D200" s="12" t="str">
        <f t="shared" si="35"/>
        <v>CA</v>
      </c>
      <c r="E200" s="12" t="str">
        <f t="shared" si="36"/>
        <v>Distribution MaintenanceCA</v>
      </c>
      <c r="F200" s="46" t="s">
        <v>551</v>
      </c>
      <c r="G200" s="69">
        <v>37155.33</v>
      </c>
      <c r="H200" s="48"/>
      <c r="I200" s="48"/>
      <c r="J200" s="48">
        <f>-IFERROR(VLOOKUP(F200,Labor!$A$7:$B$225,2,0),0)</f>
        <v>-28408.49585325097</v>
      </c>
      <c r="K200" s="48"/>
      <c r="L200" s="48"/>
      <c r="M200" s="48"/>
      <c r="N200" s="48"/>
      <c r="O200" s="48"/>
      <c r="P200" s="48"/>
      <c r="Q200" s="48"/>
      <c r="R200" s="48"/>
      <c r="S200" s="48"/>
      <c r="T200" s="48"/>
      <c r="U200" s="47">
        <f t="shared" si="37"/>
        <v>153.6141252508998</v>
      </c>
      <c r="V200" s="32">
        <v>1.7562254259501895E-2</v>
      </c>
      <c r="W200" s="69">
        <f t="shared" si="38"/>
        <v>8900.4482719999323</v>
      </c>
      <c r="X200" s="48">
        <f>IF(ISERROR(VLOOKUP(F200,Labor!$A$7:$C$225,3,0)),0,VLOOKUP(F200,Labor!$A$7:$C$225,3,0))</f>
        <v>28844.670548680857</v>
      </c>
      <c r="Y200" s="48"/>
      <c r="Z200" s="48"/>
      <c r="AA200" s="48"/>
      <c r="AB200" s="48"/>
      <c r="AC200" s="48"/>
      <c r="AD200" s="48"/>
      <c r="AE200" s="48"/>
      <c r="AF200" s="48"/>
      <c r="AG200" s="48"/>
      <c r="AH200" s="48">
        <v>0</v>
      </c>
      <c r="AI200" s="48"/>
      <c r="AJ200" s="70">
        <f t="shared" si="39"/>
        <v>37745.118820680786</v>
      </c>
    </row>
    <row r="201" spans="2:36">
      <c r="B201" s="46" t="s">
        <v>552</v>
      </c>
      <c r="C201" s="46" t="s">
        <v>54</v>
      </c>
      <c r="D201" s="12" t="str">
        <f t="shared" si="35"/>
        <v>ID</v>
      </c>
      <c r="E201" s="12" t="str">
        <f t="shared" si="36"/>
        <v>Distribution MaintenanceID</v>
      </c>
      <c r="F201" s="46" t="s">
        <v>552</v>
      </c>
      <c r="G201" s="69">
        <v>71468.88</v>
      </c>
      <c r="H201" s="48"/>
      <c r="I201" s="48"/>
      <c r="J201" s="48">
        <f>-IFERROR(VLOOKUP(F201,Labor!$A$7:$B$225,2,0),0)</f>
        <v>-60445.163969748108</v>
      </c>
      <c r="K201" s="48"/>
      <c r="L201" s="48"/>
      <c r="M201" s="48"/>
      <c r="N201" s="48"/>
      <c r="O201" s="48"/>
      <c r="P201" s="48"/>
      <c r="Q201" s="48"/>
      <c r="R201" s="48"/>
      <c r="S201" s="48"/>
      <c r="T201" s="48"/>
      <c r="U201" s="47">
        <f t="shared" si="37"/>
        <v>193.6013038078307</v>
      </c>
      <c r="V201" s="32">
        <v>1.7562254259501895E-2</v>
      </c>
      <c r="W201" s="69">
        <f t="shared" si="38"/>
        <v>11217.317334059728</v>
      </c>
      <c r="X201" s="48">
        <f>IF(ISERROR(VLOOKUP(F201,Labor!$A$7:$C$225,3,0)),0,VLOOKUP(F201,Labor!$A$7:$C$225,3,0))</f>
        <v>61373.219123421346</v>
      </c>
      <c r="Y201" s="48"/>
      <c r="Z201" s="48"/>
      <c r="AA201" s="48"/>
      <c r="AB201" s="48"/>
      <c r="AC201" s="48"/>
      <c r="AD201" s="48"/>
      <c r="AE201" s="48"/>
      <c r="AF201" s="48"/>
      <c r="AG201" s="48"/>
      <c r="AH201" s="48">
        <v>0</v>
      </c>
      <c r="AI201" s="48"/>
      <c r="AJ201" s="70">
        <f t="shared" si="39"/>
        <v>72590.536457481066</v>
      </c>
    </row>
    <row r="202" spans="2:36">
      <c r="B202" s="12" t="s">
        <v>553</v>
      </c>
      <c r="C202" s="12" t="s">
        <v>54</v>
      </c>
      <c r="D202" s="12" t="str">
        <f t="shared" si="35"/>
        <v>OR</v>
      </c>
      <c r="E202" s="12" t="str">
        <f t="shared" si="36"/>
        <v>Distribution MaintenanceOR</v>
      </c>
      <c r="F202" s="12" t="s">
        <v>553</v>
      </c>
      <c r="G202" s="69">
        <v>577455.32999999996</v>
      </c>
      <c r="H202" s="48"/>
      <c r="I202" s="48"/>
      <c r="J202" s="48">
        <f>-IFERROR(VLOOKUP(F202,Labor!$A$7:$B$225,2,0),0)</f>
        <v>-461515.1356350882</v>
      </c>
      <c r="K202" s="48"/>
      <c r="L202" s="48"/>
      <c r="M202" s="48"/>
      <c r="N202" s="48"/>
      <c r="O202" s="48"/>
      <c r="P202" s="48"/>
      <c r="Q202" s="48"/>
      <c r="R202" s="48"/>
      <c r="S202" s="48"/>
      <c r="T202" s="48"/>
      <c r="U202" s="47">
        <f t="shared" si="37"/>
        <v>2036.1711723326491</v>
      </c>
      <c r="V202" s="32">
        <v>1.7562254259501895E-2</v>
      </c>
      <c r="W202" s="69">
        <f t="shared" si="38"/>
        <v>117976.3655372444</v>
      </c>
      <c r="X202" s="48">
        <f>IF(ISERROR(VLOOKUP(F202,Labor!$A$7:$C$225,3,0)),0,VLOOKUP(F202,Labor!$A$7:$C$225,3,0))</f>
        <v>468601.08713219571</v>
      </c>
      <c r="Y202" s="48"/>
      <c r="Z202" s="48"/>
      <c r="AA202" s="48"/>
      <c r="AB202" s="48"/>
      <c r="AC202" s="48"/>
      <c r="AD202" s="48"/>
      <c r="AE202" s="48"/>
      <c r="AF202" s="48"/>
      <c r="AG202" s="48"/>
      <c r="AH202" s="48">
        <v>0</v>
      </c>
      <c r="AI202" s="48"/>
      <c r="AJ202" s="70">
        <f t="shared" si="39"/>
        <v>586577.45266944007</v>
      </c>
    </row>
    <row r="203" spans="2:36">
      <c r="B203" s="12" t="s">
        <v>241</v>
      </c>
      <c r="C203" s="12" t="s">
        <v>54</v>
      </c>
      <c r="D203" s="12" t="str">
        <f t="shared" si="35"/>
        <v>SNPD</v>
      </c>
      <c r="E203" s="12" t="str">
        <f t="shared" si="36"/>
        <v>Distribution MaintenanceSNPD</v>
      </c>
      <c r="F203" s="12" t="s">
        <v>241</v>
      </c>
      <c r="G203" s="69">
        <v>3389112.66</v>
      </c>
      <c r="H203" s="48"/>
      <c r="I203" s="48"/>
      <c r="J203" s="48">
        <f>-IFERROR(VLOOKUP(F203,Labor!$A$7:$B$225,2,0),0)</f>
        <v>-4026872.6548559</v>
      </c>
      <c r="K203" s="48"/>
      <c r="L203" s="48"/>
      <c r="M203" s="48"/>
      <c r="N203" s="48"/>
      <c r="O203" s="48"/>
      <c r="P203" s="48"/>
      <c r="Q203" s="48"/>
      <c r="R203" s="48"/>
      <c r="S203" s="48"/>
      <c r="T203" s="48"/>
      <c r="U203" s="47">
        <f t="shared" si="37"/>
        <v>-11200.503186197933</v>
      </c>
      <c r="V203" s="32">
        <v>1.7562254259501895E-2</v>
      </c>
      <c r="W203" s="69">
        <f t="shared" si="38"/>
        <v>-648960.49804209778</v>
      </c>
      <c r="X203" s="48">
        <f>IF(ISERROR(VLOOKUP(F203,Labor!$A$7:$C$225,3,0)),0,VLOOKUP(F203,Labor!$A$7:$C$225,3,0))</f>
        <v>4088699.9322605114</v>
      </c>
      <c r="Y203" s="48"/>
      <c r="Z203" s="48"/>
      <c r="AA203" s="48"/>
      <c r="AB203" s="48"/>
      <c r="AC203" s="48"/>
      <c r="AD203" s="48"/>
      <c r="AE203" s="48"/>
      <c r="AF203" s="48"/>
      <c r="AG203" s="48"/>
      <c r="AH203" s="48">
        <v>0</v>
      </c>
      <c r="AI203" s="48"/>
      <c r="AJ203" s="70">
        <f t="shared" si="39"/>
        <v>3439739.4342184137</v>
      </c>
    </row>
    <row r="204" spans="2:36">
      <c r="B204" s="12" t="s">
        <v>239</v>
      </c>
      <c r="C204" s="12" t="s">
        <v>54</v>
      </c>
      <c r="D204" s="12" t="str">
        <f t="shared" si="35"/>
        <v>UT</v>
      </c>
      <c r="E204" s="12" t="str">
        <f t="shared" si="36"/>
        <v>Distribution MaintenanceUT</v>
      </c>
      <c r="F204" s="12" t="s">
        <v>239</v>
      </c>
      <c r="G204" s="69">
        <v>764881.38</v>
      </c>
      <c r="H204" s="48"/>
      <c r="I204" s="48"/>
      <c r="J204" s="48">
        <f>-IFERROR(VLOOKUP(F204,Labor!$A$7:$B$225,2,0),0)</f>
        <v>-673473.17992923502</v>
      </c>
      <c r="K204" s="48"/>
      <c r="L204" s="48"/>
      <c r="M204" s="48"/>
      <c r="N204" s="48"/>
      <c r="O204" s="48"/>
      <c r="P204" s="48"/>
      <c r="Q204" s="48"/>
      <c r="R204" s="48"/>
      <c r="S204" s="48"/>
      <c r="T204" s="48"/>
      <c r="U204" s="47">
        <f t="shared" si="37"/>
        <v>1605.3340510461937</v>
      </c>
      <c r="V204" s="32">
        <v>1.7562254259501895E-2</v>
      </c>
      <c r="W204" s="69">
        <f t="shared" si="38"/>
        <v>93013.534121811186</v>
      </c>
      <c r="X204" s="48">
        <f>IF(ISERROR(VLOOKUP(F204,Labor!$A$7:$C$225,3,0)),0,VLOOKUP(F204,Labor!$A$7:$C$225,3,0))</f>
        <v>683813.46547808126</v>
      </c>
      <c r="Y204" s="48"/>
      <c r="Z204" s="48"/>
      <c r="AA204" s="48"/>
      <c r="AB204" s="48"/>
      <c r="AC204" s="48"/>
      <c r="AD204" s="48"/>
      <c r="AE204" s="48"/>
      <c r="AF204" s="48"/>
      <c r="AG204" s="48"/>
      <c r="AH204" s="48">
        <v>0</v>
      </c>
      <c r="AI204" s="48"/>
      <c r="AJ204" s="70">
        <f t="shared" si="39"/>
        <v>776826.99959989241</v>
      </c>
    </row>
    <row r="205" spans="2:36">
      <c r="B205" s="46" t="s">
        <v>554</v>
      </c>
      <c r="C205" s="46" t="s">
        <v>54</v>
      </c>
      <c r="D205" s="12" t="str">
        <f t="shared" si="35"/>
        <v>WA</v>
      </c>
      <c r="E205" s="12" t="str">
        <f t="shared" si="36"/>
        <v>Distribution MaintenanceWA</v>
      </c>
      <c r="F205" s="46" t="s">
        <v>554</v>
      </c>
      <c r="G205" s="69">
        <v>140735.32999999999</v>
      </c>
      <c r="H205" s="48"/>
      <c r="I205" s="48"/>
      <c r="J205" s="48">
        <f>-IFERROR(VLOOKUP(F205,Labor!$A$7:$B$225,2,0),0)</f>
        <v>-112864.13583399419</v>
      </c>
      <c r="K205" s="48"/>
      <c r="L205" s="48"/>
      <c r="M205" s="48"/>
      <c r="N205" s="48"/>
      <c r="O205" s="48"/>
      <c r="P205" s="48"/>
      <c r="Q205" s="48"/>
      <c r="R205" s="48"/>
      <c r="S205" s="48"/>
      <c r="T205" s="48"/>
      <c r="U205" s="47">
        <f t="shared" si="37"/>
        <v>489.48099845933962</v>
      </c>
      <c r="V205" s="32">
        <v>1.7562254259501895E-2</v>
      </c>
      <c r="W205" s="69">
        <f t="shared" si="38"/>
        <v>28360.675164465134</v>
      </c>
      <c r="X205" s="48">
        <f>IF(ISERROR(VLOOKUP(F205,Labor!$A$7:$C$225,3,0)),0,VLOOKUP(F205,Labor!$A$7:$C$225,3,0))</f>
        <v>114597.01462936048</v>
      </c>
      <c r="Y205" s="48"/>
      <c r="Z205" s="48"/>
      <c r="AA205" s="48"/>
      <c r="AB205" s="48"/>
      <c r="AC205" s="48"/>
      <c r="AD205" s="48"/>
      <c r="AE205" s="48"/>
      <c r="AF205" s="48"/>
      <c r="AG205" s="48"/>
      <c r="AH205" s="48">
        <v>0</v>
      </c>
      <c r="AI205" s="48"/>
      <c r="AJ205" s="70">
        <f t="shared" si="39"/>
        <v>142957.68979382562</v>
      </c>
    </row>
    <row r="206" spans="2:36">
      <c r="B206" s="12" t="s">
        <v>555</v>
      </c>
      <c r="C206" s="12" t="s">
        <v>54</v>
      </c>
      <c r="D206" s="12" t="str">
        <f t="shared" si="35"/>
        <v>WYP</v>
      </c>
      <c r="E206" s="12" t="str">
        <f t="shared" si="36"/>
        <v>Distribution MaintenanceWYP</v>
      </c>
      <c r="F206" s="12" t="s">
        <v>555</v>
      </c>
      <c r="G206" s="69">
        <v>159405.01999999999</v>
      </c>
      <c r="H206" s="48"/>
      <c r="I206" s="48"/>
      <c r="J206" s="48">
        <f>-IFERROR(VLOOKUP(F206,Labor!$A$7:$B$225,2,0),0)</f>
        <v>-131654.87541072356</v>
      </c>
      <c r="K206" s="48"/>
      <c r="L206" s="48"/>
      <c r="M206" s="48"/>
      <c r="N206" s="48"/>
      <c r="O206" s="48"/>
      <c r="P206" s="48"/>
      <c r="Q206" s="48"/>
      <c r="R206" s="48"/>
      <c r="S206" s="48"/>
      <c r="T206" s="48"/>
      <c r="U206" s="47">
        <f t="shared" si="37"/>
        <v>487.35509501481346</v>
      </c>
      <c r="V206" s="32">
        <v>1.7562254259501895E-2</v>
      </c>
      <c r="W206" s="69">
        <f t="shared" si="38"/>
        <v>28237.499684291244</v>
      </c>
      <c r="X206" s="48">
        <f>IF(ISERROR(VLOOKUP(F206,Labor!$A$7:$C$225,3,0)),0,VLOOKUP(F206,Labor!$A$7:$C$225,3,0))</f>
        <v>133676.26103707872</v>
      </c>
      <c r="Y206" s="48"/>
      <c r="Z206" s="48"/>
      <c r="AA206" s="48"/>
      <c r="AB206" s="48"/>
      <c r="AC206" s="48"/>
      <c r="AD206" s="48"/>
      <c r="AE206" s="48"/>
      <c r="AF206" s="48"/>
      <c r="AG206" s="48"/>
      <c r="AH206" s="48">
        <v>0</v>
      </c>
      <c r="AI206" s="48"/>
      <c r="AJ206" s="70">
        <f t="shared" si="39"/>
        <v>161913.76072136997</v>
      </c>
    </row>
    <row r="207" spans="2:36">
      <c r="B207" s="12" t="s">
        <v>556</v>
      </c>
      <c r="C207" s="12" t="s">
        <v>54</v>
      </c>
      <c r="D207" s="12" t="str">
        <f t="shared" si="35"/>
        <v>CA</v>
      </c>
      <c r="E207" s="12" t="str">
        <f t="shared" si="36"/>
        <v>Distribution MaintenanceCA</v>
      </c>
      <c r="F207" s="12" t="s">
        <v>556</v>
      </c>
      <c r="G207" s="69">
        <v>20193.509999999998</v>
      </c>
      <c r="H207" s="48"/>
      <c r="I207" s="48"/>
      <c r="J207" s="48">
        <f>-IFERROR(VLOOKUP(F207,Labor!$A$7:$B$225,2,0),0)</f>
        <v>0</v>
      </c>
      <c r="K207" s="48"/>
      <c r="L207" s="48"/>
      <c r="M207" s="48"/>
      <c r="N207" s="48"/>
      <c r="O207" s="48"/>
      <c r="P207" s="48"/>
      <c r="Q207" s="48"/>
      <c r="R207" s="48"/>
      <c r="S207" s="48"/>
      <c r="T207" s="48"/>
      <c r="U207" s="47">
        <f t="shared" si="37"/>
        <v>354.64355701179409</v>
      </c>
      <c r="V207" s="32">
        <v>1.7562254259501895E-2</v>
      </c>
      <c r="W207" s="69">
        <f t="shared" si="38"/>
        <v>20548.153557011792</v>
      </c>
      <c r="X207" s="48">
        <f>IF(ISERROR(VLOOKUP(F207,Labor!$A$7:$C$225,3,0)),0,VLOOKUP(F207,Labor!$A$7:$C$225,3,0))</f>
        <v>0</v>
      </c>
      <c r="Y207" s="48"/>
      <c r="Z207" s="48"/>
      <c r="AA207" s="48"/>
      <c r="AB207" s="48"/>
      <c r="AC207" s="48"/>
      <c r="AD207" s="48"/>
      <c r="AE207" s="48"/>
      <c r="AF207" s="48"/>
      <c r="AG207" s="48"/>
      <c r="AH207" s="48">
        <v>0</v>
      </c>
      <c r="AI207" s="48"/>
      <c r="AJ207" s="70">
        <f t="shared" si="39"/>
        <v>20548.153557011792</v>
      </c>
    </row>
    <row r="208" spans="2:36">
      <c r="B208" s="12" t="s">
        <v>557</v>
      </c>
      <c r="C208" s="12" t="s">
        <v>54</v>
      </c>
      <c r="D208" s="12" t="str">
        <f t="shared" si="35"/>
        <v>ID</v>
      </c>
      <c r="E208" s="12" t="str">
        <f t="shared" si="36"/>
        <v>Distribution MaintenanceID</v>
      </c>
      <c r="F208" s="12" t="s">
        <v>557</v>
      </c>
      <c r="G208" s="69">
        <v>35924.699999999997</v>
      </c>
      <c r="H208" s="48"/>
      <c r="I208" s="48"/>
      <c r="J208" s="48">
        <f>-IFERROR(VLOOKUP(F208,Labor!$A$7:$B$225,2,0),0)</f>
        <v>0</v>
      </c>
      <c r="K208" s="48"/>
      <c r="L208" s="48"/>
      <c r="M208" s="48"/>
      <c r="N208" s="48"/>
      <c r="O208" s="48"/>
      <c r="P208" s="48"/>
      <c r="Q208" s="48"/>
      <c r="R208" s="48"/>
      <c r="S208" s="48"/>
      <c r="T208" s="48"/>
      <c r="U208" s="47">
        <f t="shared" si="37"/>
        <v>630.91871559632773</v>
      </c>
      <c r="V208" s="32">
        <v>1.7562254259501895E-2</v>
      </c>
      <c r="W208" s="69">
        <f t="shared" si="38"/>
        <v>36555.618715596327</v>
      </c>
      <c r="X208" s="48">
        <f>IF(ISERROR(VLOOKUP(F208,Labor!$A$7:$C$225,3,0)),0,VLOOKUP(F208,Labor!$A$7:$C$225,3,0))</f>
        <v>0</v>
      </c>
      <c r="Y208" s="48"/>
      <c r="Z208" s="48"/>
      <c r="AA208" s="48"/>
      <c r="AB208" s="48"/>
      <c r="AC208" s="48"/>
      <c r="AD208" s="48"/>
      <c r="AE208" s="48"/>
      <c r="AF208" s="48"/>
      <c r="AG208" s="48"/>
      <c r="AH208" s="48">
        <v>0</v>
      </c>
      <c r="AI208" s="48"/>
      <c r="AJ208" s="70">
        <f t="shared" si="39"/>
        <v>36555.618715596327</v>
      </c>
    </row>
    <row r="209" spans="2:36">
      <c r="B209" s="12" t="s">
        <v>558</v>
      </c>
      <c r="C209" s="12" t="s">
        <v>54</v>
      </c>
      <c r="D209" s="12" t="str">
        <f t="shared" si="35"/>
        <v>OR</v>
      </c>
      <c r="E209" s="12" t="str">
        <f t="shared" si="36"/>
        <v>Distribution MaintenanceOR</v>
      </c>
      <c r="F209" s="12" t="s">
        <v>558</v>
      </c>
      <c r="G209" s="69">
        <v>453285.27</v>
      </c>
      <c r="H209" s="48"/>
      <c r="I209" s="48"/>
      <c r="J209" s="48">
        <f>-IFERROR(VLOOKUP(F209,Labor!$A$7:$B$225,2,0),0)</f>
        <v>0</v>
      </c>
      <c r="K209" s="48"/>
      <c r="L209" s="48"/>
      <c r="M209" s="48"/>
      <c r="N209" s="48"/>
      <c r="O209" s="48"/>
      <c r="P209" s="48"/>
      <c r="Q209" s="48"/>
      <c r="R209" s="48"/>
      <c r="S209" s="48"/>
      <c r="T209" s="48"/>
      <c r="U209" s="47">
        <f t="shared" si="37"/>
        <v>7960.7111638269671</v>
      </c>
      <c r="V209" s="32">
        <v>1.7562254259501895E-2</v>
      </c>
      <c r="W209" s="69">
        <f t="shared" si="38"/>
        <v>461245.981163827</v>
      </c>
      <c r="X209" s="48">
        <f>IF(ISERROR(VLOOKUP(F209,Labor!$A$7:$C$225,3,0)),0,VLOOKUP(F209,Labor!$A$7:$C$225,3,0))</f>
        <v>0</v>
      </c>
      <c r="Y209" s="48"/>
      <c r="Z209" s="48"/>
      <c r="AA209" s="48"/>
      <c r="AB209" s="48"/>
      <c r="AC209" s="48"/>
      <c r="AD209" s="48"/>
      <c r="AE209" s="48"/>
      <c r="AF209" s="48"/>
      <c r="AG209" s="48"/>
      <c r="AH209" s="48">
        <v>0</v>
      </c>
      <c r="AI209" s="48"/>
      <c r="AJ209" s="70">
        <f t="shared" si="39"/>
        <v>461245.981163827</v>
      </c>
    </row>
    <row r="210" spans="2:36">
      <c r="B210" s="12" t="s">
        <v>244</v>
      </c>
      <c r="C210" s="12" t="s">
        <v>54</v>
      </c>
      <c r="D210" s="12" t="str">
        <f t="shared" si="35"/>
        <v>SNPD</v>
      </c>
      <c r="E210" s="12" t="str">
        <f t="shared" si="36"/>
        <v>Distribution MaintenanceSNPD</v>
      </c>
      <c r="F210" s="12" t="s">
        <v>244</v>
      </c>
      <c r="G210" s="69">
        <v>102416.95</v>
      </c>
      <c r="H210" s="48"/>
      <c r="I210" s="48"/>
      <c r="J210" s="48">
        <f>-IFERROR(VLOOKUP(F210,Labor!$A$7:$B$225,2,0),0)</f>
        <v>0</v>
      </c>
      <c r="K210" s="48"/>
      <c r="L210" s="48"/>
      <c r="M210" s="48"/>
      <c r="N210" s="48"/>
      <c r="O210" s="48"/>
      <c r="P210" s="48"/>
      <c r="Q210" s="48"/>
      <c r="R210" s="48"/>
      <c r="S210" s="48"/>
      <c r="T210" s="48"/>
      <c r="U210" s="47">
        <f t="shared" si="37"/>
        <v>1798.6725163826925</v>
      </c>
      <c r="V210" s="32">
        <v>1.7562254259501895E-2</v>
      </c>
      <c r="W210" s="69">
        <f t="shared" si="38"/>
        <v>104215.62251638269</v>
      </c>
      <c r="X210" s="48">
        <f>IF(ISERROR(VLOOKUP(F210,Labor!$A$7:$C$225,3,0)),0,VLOOKUP(F210,Labor!$A$7:$C$225,3,0))</f>
        <v>0</v>
      </c>
      <c r="Y210" s="48"/>
      <c r="Z210" s="48"/>
      <c r="AA210" s="48"/>
      <c r="AB210" s="48"/>
      <c r="AC210" s="48"/>
      <c r="AD210" s="48"/>
      <c r="AE210" s="48"/>
      <c r="AF210" s="48"/>
      <c r="AG210" s="48"/>
      <c r="AH210" s="48">
        <v>0</v>
      </c>
      <c r="AI210" s="48"/>
      <c r="AJ210" s="70">
        <f t="shared" si="39"/>
        <v>104215.62251638269</v>
      </c>
    </row>
    <row r="211" spans="2:36">
      <c r="B211" s="12" t="s">
        <v>242</v>
      </c>
      <c r="C211" s="12" t="s">
        <v>54</v>
      </c>
      <c r="D211" s="12" t="str">
        <f t="shared" si="35"/>
        <v>UT</v>
      </c>
      <c r="E211" s="12" t="str">
        <f t="shared" si="36"/>
        <v>Distribution MaintenanceUT</v>
      </c>
      <c r="F211" s="12" t="s">
        <v>242</v>
      </c>
      <c r="G211" s="69">
        <v>402467</v>
      </c>
      <c r="H211" s="48"/>
      <c r="I211" s="48"/>
      <c r="J211" s="48">
        <f>-IFERROR(VLOOKUP(F211,Labor!$A$7:$B$225,2,0),0)</f>
        <v>0</v>
      </c>
      <c r="K211" s="48"/>
      <c r="L211" s="48"/>
      <c r="M211" s="48"/>
      <c r="N211" s="48"/>
      <c r="O211" s="48"/>
      <c r="P211" s="48"/>
      <c r="Q211" s="48"/>
      <c r="R211" s="48"/>
      <c r="S211" s="48"/>
      <c r="T211" s="48"/>
      <c r="U211" s="47">
        <f t="shared" si="37"/>
        <v>7068.2277850589489</v>
      </c>
      <c r="V211" s="32">
        <v>1.7562254259501895E-2</v>
      </c>
      <c r="W211" s="69">
        <f t="shared" si="38"/>
        <v>409535.22778505896</v>
      </c>
      <c r="X211" s="48">
        <f>IF(ISERROR(VLOOKUP(F211,Labor!$A$7:$C$225,3,0)),0,VLOOKUP(F211,Labor!$A$7:$C$225,3,0))</f>
        <v>0</v>
      </c>
      <c r="Y211" s="48"/>
      <c r="Z211" s="48"/>
      <c r="AA211" s="48"/>
      <c r="AB211" s="48"/>
      <c r="AC211" s="48"/>
      <c r="AD211" s="48"/>
      <c r="AE211" s="48"/>
      <c r="AF211" s="48"/>
      <c r="AG211" s="48"/>
      <c r="AH211" s="48">
        <v>0</v>
      </c>
      <c r="AI211" s="48"/>
      <c r="AJ211" s="70">
        <f t="shared" si="39"/>
        <v>409535.22778505896</v>
      </c>
    </row>
    <row r="212" spans="2:36">
      <c r="B212" s="12" t="s">
        <v>559</v>
      </c>
      <c r="C212" s="12" t="s">
        <v>54</v>
      </c>
      <c r="D212" s="12" t="str">
        <f t="shared" si="35"/>
        <v>WA</v>
      </c>
      <c r="E212" s="12" t="str">
        <f t="shared" si="36"/>
        <v>Distribution MaintenanceWA</v>
      </c>
      <c r="F212" s="12" t="s">
        <v>559</v>
      </c>
      <c r="G212" s="69">
        <v>103751.39</v>
      </c>
      <c r="H212" s="48"/>
      <c r="I212" s="48"/>
      <c r="J212" s="48">
        <f>-IFERROR(VLOOKUP(F212,Labor!$A$7:$B$225,2,0),0)</f>
        <v>0</v>
      </c>
      <c r="K212" s="48"/>
      <c r="L212" s="48"/>
      <c r="M212" s="48"/>
      <c r="N212" s="48"/>
      <c r="O212" s="48"/>
      <c r="P212" s="48"/>
      <c r="Q212" s="48"/>
      <c r="R212" s="48"/>
      <c r="S212" s="48"/>
      <c r="T212" s="48"/>
      <c r="U212" s="47">
        <f t="shared" si="37"/>
        <v>1822.1082909567424</v>
      </c>
      <c r="V212" s="32">
        <v>1.7562254259501895E-2</v>
      </c>
      <c r="W212" s="69">
        <f t="shared" si="38"/>
        <v>105573.49829095675</v>
      </c>
      <c r="X212" s="48">
        <f>IF(ISERROR(VLOOKUP(F212,Labor!$A$7:$C$225,3,0)),0,VLOOKUP(F212,Labor!$A$7:$C$225,3,0))</f>
        <v>0</v>
      </c>
      <c r="Y212" s="48"/>
      <c r="Z212" s="48"/>
      <c r="AA212" s="48"/>
      <c r="AB212" s="48"/>
      <c r="AC212" s="48"/>
      <c r="AD212" s="48"/>
      <c r="AE212" s="48"/>
      <c r="AF212" s="48"/>
      <c r="AG212" s="48"/>
      <c r="AH212" s="48">
        <v>0</v>
      </c>
      <c r="AI212" s="48"/>
      <c r="AJ212" s="70">
        <f t="shared" si="39"/>
        <v>105573.49829095675</v>
      </c>
    </row>
    <row r="213" spans="2:36">
      <c r="B213" s="12" t="s">
        <v>560</v>
      </c>
      <c r="C213" s="12" t="s">
        <v>54</v>
      </c>
      <c r="D213" s="12" t="str">
        <f t="shared" si="35"/>
        <v>WYP</v>
      </c>
      <c r="E213" s="12" t="str">
        <f t="shared" si="36"/>
        <v>Distribution MaintenanceWYP</v>
      </c>
      <c r="F213" s="12" t="s">
        <v>560</v>
      </c>
      <c r="G213" s="69">
        <v>150486.04</v>
      </c>
      <c r="H213" s="48"/>
      <c r="I213" s="48"/>
      <c r="J213" s="48">
        <f>-IFERROR(VLOOKUP(F213,Labor!$A$7:$B$225,2,0),0)</f>
        <v>0</v>
      </c>
      <c r="K213" s="48"/>
      <c r="L213" s="48"/>
      <c r="M213" s="48"/>
      <c r="N213" s="48"/>
      <c r="O213" s="48"/>
      <c r="P213" s="48"/>
      <c r="Q213" s="48"/>
      <c r="R213" s="48"/>
      <c r="S213" s="48"/>
      <c r="T213" s="48"/>
      <c r="U213" s="47">
        <f t="shared" si="37"/>
        <v>2642.8740969855726</v>
      </c>
      <c r="V213" s="32">
        <v>1.7562254259501895E-2</v>
      </c>
      <c r="W213" s="69">
        <f t="shared" si="38"/>
        <v>153128.91409698559</v>
      </c>
      <c r="X213" s="48">
        <f>IF(ISERROR(VLOOKUP(F213,Labor!$A$7:$C$225,3,0)),0,VLOOKUP(F213,Labor!$A$7:$C$225,3,0))</f>
        <v>0</v>
      </c>
      <c r="Y213" s="48"/>
      <c r="Z213" s="48"/>
      <c r="AA213" s="48"/>
      <c r="AB213" s="48"/>
      <c r="AC213" s="48"/>
      <c r="AD213" s="48"/>
      <c r="AE213" s="48"/>
      <c r="AF213" s="48"/>
      <c r="AG213" s="48"/>
      <c r="AH213" s="48">
        <v>0</v>
      </c>
      <c r="AI213" s="48"/>
      <c r="AJ213" s="70">
        <f t="shared" si="39"/>
        <v>153128.91409698559</v>
      </c>
    </row>
    <row r="214" spans="2:36">
      <c r="B214" s="12" t="s">
        <v>561</v>
      </c>
      <c r="C214" s="12" t="s">
        <v>54</v>
      </c>
      <c r="D214" s="12" t="str">
        <f t="shared" si="35"/>
        <v>WYU</v>
      </c>
      <c r="E214" s="12" t="str">
        <f t="shared" si="36"/>
        <v>Distribution MaintenanceWYU</v>
      </c>
      <c r="F214" s="12" t="s">
        <v>561</v>
      </c>
      <c r="G214" s="69">
        <v>36973.410000000003</v>
      </c>
      <c r="H214" s="48"/>
      <c r="I214" s="48"/>
      <c r="J214" s="48">
        <f>-IFERROR(VLOOKUP(F214,Labor!$A$7:$B$225,2,0),0)</f>
        <v>0</v>
      </c>
      <c r="K214" s="48"/>
      <c r="L214" s="48"/>
      <c r="M214" s="48"/>
      <c r="N214" s="48"/>
      <c r="O214" s="48"/>
      <c r="P214" s="48"/>
      <c r="Q214" s="48"/>
      <c r="R214" s="48"/>
      <c r="S214" s="48"/>
      <c r="T214" s="48"/>
      <c r="U214" s="47">
        <f t="shared" si="37"/>
        <v>649.33642726081007</v>
      </c>
      <c r="V214" s="32">
        <v>1.7562254259501895E-2</v>
      </c>
      <c r="W214" s="69">
        <f t="shared" si="38"/>
        <v>37622.746427260812</v>
      </c>
      <c r="X214" s="48">
        <f>IF(ISERROR(VLOOKUP(F214,Labor!$A$7:$C$225,3,0)),0,VLOOKUP(F214,Labor!$A$7:$C$225,3,0))</f>
        <v>0</v>
      </c>
      <c r="Y214" s="48"/>
      <c r="Z214" s="48"/>
      <c r="AA214" s="48"/>
      <c r="AB214" s="48"/>
      <c r="AC214" s="48"/>
      <c r="AD214" s="48"/>
      <c r="AE214" s="48"/>
      <c r="AF214" s="48"/>
      <c r="AG214" s="48"/>
      <c r="AH214" s="48">
        <v>0</v>
      </c>
      <c r="AI214" s="48"/>
      <c r="AJ214" s="70">
        <f t="shared" si="39"/>
        <v>37622.746427260812</v>
      </c>
    </row>
    <row r="215" spans="2:36">
      <c r="B215" s="12" t="s">
        <v>562</v>
      </c>
      <c r="C215" s="12" t="s">
        <v>54</v>
      </c>
      <c r="D215" s="12" t="str">
        <f t="shared" si="35"/>
        <v>CA</v>
      </c>
      <c r="E215" s="12" t="str">
        <f t="shared" si="36"/>
        <v>Distribution MaintenanceCA</v>
      </c>
      <c r="F215" s="12" t="s">
        <v>562</v>
      </c>
      <c r="G215" s="69">
        <v>356864.93</v>
      </c>
      <c r="H215" s="48"/>
      <c r="I215" s="48"/>
      <c r="J215" s="48">
        <f>-IFERROR(VLOOKUP(F215,Labor!$A$7:$B$225,2,0),0)</f>
        <v>-175674.444327139</v>
      </c>
      <c r="K215" s="48"/>
      <c r="L215" s="48"/>
      <c r="M215" s="48"/>
      <c r="N215" s="48"/>
      <c r="O215" s="48"/>
      <c r="P215" s="48"/>
      <c r="Q215" s="48"/>
      <c r="R215" s="48"/>
      <c r="S215" s="48"/>
      <c r="T215" s="48"/>
      <c r="U215" s="47">
        <f t="shared" si="37"/>
        <v>3182.11337878942</v>
      </c>
      <c r="V215" s="32">
        <v>1.7562254259501895E-2</v>
      </c>
      <c r="W215" s="69">
        <f t="shared" si="38"/>
        <v>184372.59905165041</v>
      </c>
      <c r="X215" s="48">
        <f>IF(ISERROR(VLOOKUP(F215,Labor!$A$7:$C$225,3,0)),0,VLOOKUP(F215,Labor!$A$7:$C$225,3,0))</f>
        <v>178371.69192676633</v>
      </c>
      <c r="Y215" s="48"/>
      <c r="Z215" s="48"/>
      <c r="AA215" s="48"/>
      <c r="AB215" s="48"/>
      <c r="AC215" s="48"/>
      <c r="AD215" s="48"/>
      <c r="AE215" s="48"/>
      <c r="AF215" s="48"/>
      <c r="AG215" s="48"/>
      <c r="AH215" s="48">
        <v>0</v>
      </c>
      <c r="AI215" s="48"/>
      <c r="AJ215" s="70">
        <f t="shared" si="39"/>
        <v>362744.29097841674</v>
      </c>
    </row>
    <row r="216" spans="2:36">
      <c r="B216" s="12" t="s">
        <v>563</v>
      </c>
      <c r="C216" s="12" t="s">
        <v>54</v>
      </c>
      <c r="D216" s="12" t="str">
        <f t="shared" si="35"/>
        <v>ID</v>
      </c>
      <c r="E216" s="12" t="str">
        <f t="shared" si="36"/>
        <v>Distribution MaintenanceID</v>
      </c>
      <c r="F216" s="12" t="s">
        <v>563</v>
      </c>
      <c r="G216" s="69">
        <v>760567.53</v>
      </c>
      <c r="H216" s="48"/>
      <c r="I216" s="48"/>
      <c r="J216" s="48">
        <f>-IFERROR(VLOOKUP(F216,Labor!$A$7:$B$225,2,0),0)</f>
        <v>-554080.13467028784</v>
      </c>
      <c r="K216" s="48"/>
      <c r="L216" s="48"/>
      <c r="M216" s="48"/>
      <c r="N216" s="48"/>
      <c r="O216" s="48"/>
      <c r="P216" s="48"/>
      <c r="Q216" s="48"/>
      <c r="R216" s="48"/>
      <c r="S216" s="48"/>
      <c r="T216" s="48"/>
      <c r="U216" s="47">
        <f t="shared" si="37"/>
        <v>3626.3841381626899</v>
      </c>
      <c r="V216" s="32">
        <v>1.7562254259501895E-2</v>
      </c>
      <c r="W216" s="69">
        <f t="shared" si="38"/>
        <v>210113.77946787488</v>
      </c>
      <c r="X216" s="48">
        <f>IF(ISERROR(VLOOKUP(F216,Labor!$A$7:$C$225,3,0)),0,VLOOKUP(F216,Labor!$A$7:$C$225,3,0))</f>
        <v>562587.29869727406</v>
      </c>
      <c r="Y216" s="48"/>
      <c r="Z216" s="48"/>
      <c r="AA216" s="48"/>
      <c r="AB216" s="48"/>
      <c r="AC216" s="48"/>
      <c r="AD216" s="48"/>
      <c r="AE216" s="48"/>
      <c r="AF216" s="48"/>
      <c r="AG216" s="48"/>
      <c r="AH216" s="48">
        <v>0</v>
      </c>
      <c r="AI216" s="48"/>
      <c r="AJ216" s="70">
        <f t="shared" si="39"/>
        <v>772701.07816514897</v>
      </c>
    </row>
    <row r="217" spans="2:36">
      <c r="B217" s="12" t="s">
        <v>564</v>
      </c>
      <c r="C217" s="12" t="s">
        <v>54</v>
      </c>
      <c r="D217" s="12" t="str">
        <f t="shared" si="35"/>
        <v>OR</v>
      </c>
      <c r="E217" s="12" t="str">
        <f t="shared" si="36"/>
        <v>Distribution MaintenanceOR</v>
      </c>
      <c r="F217" s="12" t="s">
        <v>564</v>
      </c>
      <c r="G217" s="69">
        <v>2776695.58</v>
      </c>
      <c r="H217" s="48"/>
      <c r="I217" s="48"/>
      <c r="J217" s="48">
        <f>-IFERROR(VLOOKUP(F217,Labor!$A$7:$B$225,2,0),0)</f>
        <v>-1207401.9838025705</v>
      </c>
      <c r="K217" s="48"/>
      <c r="L217" s="48"/>
      <c r="M217" s="48"/>
      <c r="N217" s="48"/>
      <c r="O217" s="48"/>
      <c r="P217" s="48"/>
      <c r="Q217" s="48"/>
      <c r="R217" s="48"/>
      <c r="S217" s="48"/>
      <c r="T217" s="48"/>
      <c r="U217" s="47">
        <f t="shared" si="37"/>
        <v>27560.333144227356</v>
      </c>
      <c r="V217" s="32">
        <v>1.7562254259501895E-2</v>
      </c>
      <c r="W217" s="69">
        <f t="shared" si="38"/>
        <v>1596853.9293416569</v>
      </c>
      <c r="X217" s="48">
        <f>IF(ISERROR(VLOOKUP(F217,Labor!$A$7:$C$225,3,0)),0,VLOOKUP(F217,Labor!$A$7:$C$225,3,0))</f>
        <v>1225940.0364776212</v>
      </c>
      <c r="Y217" s="48"/>
      <c r="Z217" s="48"/>
      <c r="AA217" s="48"/>
      <c r="AB217" s="48"/>
      <c r="AC217" s="48"/>
      <c r="AD217" s="48"/>
      <c r="AE217" s="48"/>
      <c r="AF217" s="48"/>
      <c r="AG217" s="48"/>
      <c r="AH217" s="48">
        <v>0</v>
      </c>
      <c r="AI217" s="48"/>
      <c r="AJ217" s="70">
        <f t="shared" si="39"/>
        <v>2822793.9658192778</v>
      </c>
    </row>
    <row r="218" spans="2:36">
      <c r="B218" s="12" t="s">
        <v>247</v>
      </c>
      <c r="C218" s="12" t="s">
        <v>54</v>
      </c>
      <c r="D218" s="12" t="str">
        <f t="shared" si="35"/>
        <v>SNPD</v>
      </c>
      <c r="E218" s="12" t="str">
        <f t="shared" si="36"/>
        <v>Distribution MaintenanceSNPD</v>
      </c>
      <c r="F218" s="12" t="s">
        <v>247</v>
      </c>
      <c r="G218" s="69">
        <v>1641855.34</v>
      </c>
      <c r="H218" s="48"/>
      <c r="I218" s="48"/>
      <c r="J218" s="48">
        <f>-IFERROR(VLOOKUP(F218,Labor!$A$7:$B$225,2,0),0)</f>
        <v>-1739716.0138071561</v>
      </c>
      <c r="K218" s="48"/>
      <c r="L218" s="48"/>
      <c r="M218" s="48"/>
      <c r="N218" s="48"/>
      <c r="O218" s="48"/>
      <c r="P218" s="48"/>
      <c r="Q218" s="48"/>
      <c r="R218" s="48"/>
      <c r="S218" s="48"/>
      <c r="T218" s="48"/>
      <c r="U218" s="47">
        <f t="shared" si="37"/>
        <v>-1718.6540354074516</v>
      </c>
      <c r="V218" s="32">
        <v>1.7562254259501895E-2</v>
      </c>
      <c r="W218" s="69">
        <f t="shared" si="38"/>
        <v>-99579.327842563493</v>
      </c>
      <c r="X218" s="48">
        <f>IF(ISERROR(VLOOKUP(F218,Labor!$A$7:$C$225,3,0)),0,VLOOKUP(F218,Labor!$A$7:$C$225,3,0))</f>
        <v>1766427.0409018903</v>
      </c>
      <c r="Y218" s="48"/>
      <c r="Z218" s="48"/>
      <c r="AA218" s="48"/>
      <c r="AB218" s="48"/>
      <c r="AC218" s="48"/>
      <c r="AD218" s="48"/>
      <c r="AE218" s="48"/>
      <c r="AF218" s="48"/>
      <c r="AG218" s="48"/>
      <c r="AH218" s="48">
        <v>0</v>
      </c>
      <c r="AI218" s="48"/>
      <c r="AJ218" s="70">
        <f t="shared" si="39"/>
        <v>1666847.7130593269</v>
      </c>
    </row>
    <row r="219" spans="2:36">
      <c r="B219" s="12" t="s">
        <v>245</v>
      </c>
      <c r="C219" s="12" t="s">
        <v>54</v>
      </c>
      <c r="D219" s="12" t="str">
        <f t="shared" si="35"/>
        <v>UT</v>
      </c>
      <c r="E219" s="12" t="str">
        <f t="shared" si="36"/>
        <v>Distribution MaintenanceUT</v>
      </c>
      <c r="F219" s="12" t="s">
        <v>245</v>
      </c>
      <c r="G219" s="69">
        <v>3446564.03</v>
      </c>
      <c r="H219" s="48"/>
      <c r="I219" s="48"/>
      <c r="J219" s="48">
        <f>-IFERROR(VLOOKUP(F219,Labor!$A$7:$B$225,2,0),0)</f>
        <v>-2406454.6051893183</v>
      </c>
      <c r="K219" s="48"/>
      <c r="L219" s="48"/>
      <c r="M219" s="48"/>
      <c r="N219" s="48"/>
      <c r="O219" s="48"/>
      <c r="P219" s="48"/>
      <c r="Q219" s="48"/>
      <c r="R219" s="48"/>
      <c r="S219" s="48"/>
      <c r="T219" s="48"/>
      <c r="U219" s="47">
        <f t="shared" si="37"/>
        <v>18266.666176229457</v>
      </c>
      <c r="V219" s="32">
        <v>1.7562254259501895E-2</v>
      </c>
      <c r="W219" s="69">
        <f t="shared" si="38"/>
        <v>1058376.090986911</v>
      </c>
      <c r="X219" s="48">
        <f>IF(ISERROR(VLOOKUP(F219,Labor!$A$7:$C$225,3,0)),0,VLOOKUP(F219,Labor!$A$7:$C$225,3,0))</f>
        <v>2443402.5171768577</v>
      </c>
      <c r="Y219" s="48"/>
      <c r="Z219" s="48"/>
      <c r="AA219" s="48"/>
      <c r="AB219" s="48"/>
      <c r="AC219" s="48"/>
      <c r="AD219" s="48"/>
      <c r="AE219" s="48"/>
      <c r="AF219" s="48"/>
      <c r="AG219" s="48"/>
      <c r="AH219" s="48">
        <v>0</v>
      </c>
      <c r="AI219" s="48"/>
      <c r="AJ219" s="70">
        <f t="shared" si="39"/>
        <v>3501778.6081637684</v>
      </c>
    </row>
    <row r="220" spans="2:36">
      <c r="B220" s="12" t="s">
        <v>565</v>
      </c>
      <c r="C220" s="12" t="s">
        <v>54</v>
      </c>
      <c r="D220" s="12" t="str">
        <f t="shared" si="35"/>
        <v>WA</v>
      </c>
      <c r="E220" s="12" t="str">
        <f t="shared" si="36"/>
        <v>Distribution MaintenanceWA</v>
      </c>
      <c r="F220" s="12" t="s">
        <v>565</v>
      </c>
      <c r="G220" s="69">
        <v>404165.9</v>
      </c>
      <c r="H220" s="48"/>
      <c r="I220" s="48"/>
      <c r="J220" s="48">
        <f>-IFERROR(VLOOKUP(F220,Labor!$A$7:$B$225,2,0),0)</f>
        <v>-214598.59724276827</v>
      </c>
      <c r="K220" s="48"/>
      <c r="L220" s="48"/>
      <c r="M220" s="48"/>
      <c r="N220" s="48"/>
      <c r="O220" s="48"/>
      <c r="P220" s="48"/>
      <c r="Q220" s="48"/>
      <c r="R220" s="48"/>
      <c r="S220" s="48"/>
      <c r="T220" s="48"/>
      <c r="U220" s="47">
        <f t="shared" si="37"/>
        <v>3329.2291703104788</v>
      </c>
      <c r="V220" s="32">
        <v>1.7562254259501895E-2</v>
      </c>
      <c r="W220" s="69">
        <f t="shared" si="38"/>
        <v>192896.53192754224</v>
      </c>
      <c r="X220" s="48">
        <f>IF(ISERROR(VLOOKUP(F220,Labor!$A$7:$C$225,3,0)),0,VLOOKUP(F220,Labor!$A$7:$C$225,3,0))</f>
        <v>217893.47347541238</v>
      </c>
      <c r="Y220" s="48"/>
      <c r="Z220" s="48"/>
      <c r="AA220" s="48"/>
      <c r="AB220" s="48"/>
      <c r="AC220" s="48"/>
      <c r="AD220" s="48"/>
      <c r="AE220" s="48"/>
      <c r="AF220" s="48"/>
      <c r="AG220" s="48"/>
      <c r="AH220" s="48">
        <v>0</v>
      </c>
      <c r="AI220" s="48"/>
      <c r="AJ220" s="70">
        <f t="shared" si="39"/>
        <v>410790.00540295464</v>
      </c>
    </row>
    <row r="221" spans="2:36">
      <c r="B221" s="12" t="s">
        <v>566</v>
      </c>
      <c r="C221" s="12" t="s">
        <v>54</v>
      </c>
      <c r="D221" s="12" t="str">
        <f t="shared" ref="D221:D284" si="40">MID(F221,4,12)</f>
        <v>WYP</v>
      </c>
      <c r="E221" s="12" t="str">
        <f t="shared" ref="E221:E284" si="41">+C221&amp;D221</f>
        <v>Distribution MaintenanceWYP</v>
      </c>
      <c r="F221" s="12" t="s">
        <v>566</v>
      </c>
      <c r="G221" s="69">
        <v>1419160.36</v>
      </c>
      <c r="H221" s="48"/>
      <c r="I221" s="48"/>
      <c r="J221" s="48">
        <f>-IFERROR(VLOOKUP(F221,Labor!$A$7:$B$225,2,0),0)</f>
        <v>-870810.5497292513</v>
      </c>
      <c r="K221" s="48"/>
      <c r="L221" s="48"/>
      <c r="M221" s="48"/>
      <c r="N221" s="48"/>
      <c r="O221" s="48"/>
      <c r="P221" s="48"/>
      <c r="Q221" s="48"/>
      <c r="R221" s="48"/>
      <c r="S221" s="48"/>
      <c r="T221" s="48"/>
      <c r="U221" s="47">
        <f t="shared" si="37"/>
        <v>9630.2587911245137</v>
      </c>
      <c r="V221" s="32">
        <v>1.7562254259501895E-2</v>
      </c>
      <c r="W221" s="69">
        <f t="shared" si="38"/>
        <v>557980.06906187336</v>
      </c>
      <c r="X221" s="48">
        <f>IF(ISERROR(VLOOKUP(F221,Labor!$A$7:$C$225,3,0)),0,VLOOKUP(F221,Labor!$A$7:$C$225,3,0))</f>
        <v>884180.68830565969</v>
      </c>
      <c r="Y221" s="48"/>
      <c r="Z221" s="48"/>
      <c r="AA221" s="48"/>
      <c r="AB221" s="48"/>
      <c r="AC221" s="48"/>
      <c r="AD221" s="48"/>
      <c r="AE221" s="48"/>
      <c r="AF221" s="48"/>
      <c r="AG221" s="48"/>
      <c r="AH221" s="48">
        <v>0</v>
      </c>
      <c r="AI221" s="48"/>
      <c r="AJ221" s="70">
        <f t="shared" si="39"/>
        <v>1442160.7573675332</v>
      </c>
    </row>
    <row r="222" spans="2:36">
      <c r="B222" s="12" t="s">
        <v>567</v>
      </c>
      <c r="C222" s="12" t="s">
        <v>54</v>
      </c>
      <c r="D222" s="12" t="str">
        <f t="shared" si="40"/>
        <v>WYU</v>
      </c>
      <c r="E222" s="12" t="str">
        <f t="shared" si="41"/>
        <v>Distribution MaintenanceWYU</v>
      </c>
      <c r="F222" s="12" t="s">
        <v>567</v>
      </c>
      <c r="G222" s="69">
        <v>0</v>
      </c>
      <c r="H222" s="48"/>
      <c r="I222" s="48"/>
      <c r="J222" s="48">
        <f>-IFERROR(VLOOKUP(F222,Labor!$A$7:$B$225,2,0),0)</f>
        <v>1490.9238360154359</v>
      </c>
      <c r="K222" s="48"/>
      <c r="L222" s="48"/>
      <c r="M222" s="48"/>
      <c r="N222" s="48"/>
      <c r="O222" s="48"/>
      <c r="P222" s="48"/>
      <c r="Q222" s="48"/>
      <c r="R222" s="48"/>
      <c r="S222" s="48"/>
      <c r="T222" s="48"/>
      <c r="U222" s="47">
        <f t="shared" si="37"/>
        <v>26.183983489654995</v>
      </c>
      <c r="V222" s="32">
        <v>1.7562254259501895E-2</v>
      </c>
      <c r="W222" s="69">
        <f t="shared" si="38"/>
        <v>1517.1078195050909</v>
      </c>
      <c r="X222" s="48">
        <f>IF(ISERROR(VLOOKUP(F222,Labor!$A$7:$C$225,3,0)),0,VLOOKUP(F222,Labor!$A$7:$C$225,3,0))</f>
        <v>-1513.8149898956851</v>
      </c>
      <c r="Y222" s="48"/>
      <c r="Z222" s="48"/>
      <c r="AA222" s="48"/>
      <c r="AB222" s="48"/>
      <c r="AC222" s="48"/>
      <c r="AD222" s="48"/>
      <c r="AE222" s="48"/>
      <c r="AF222" s="48"/>
      <c r="AG222" s="48"/>
      <c r="AH222" s="48">
        <v>0</v>
      </c>
      <c r="AI222" s="48"/>
      <c r="AJ222" s="70">
        <f t="shared" si="39"/>
        <v>3.2928296094057714</v>
      </c>
    </row>
    <row r="223" spans="2:36">
      <c r="B223" s="12" t="s">
        <v>568</v>
      </c>
      <c r="C223" s="12" t="s">
        <v>54</v>
      </c>
      <c r="D223" s="12" t="str">
        <f t="shared" si="40"/>
        <v>CA</v>
      </c>
      <c r="E223" s="12" t="str">
        <f t="shared" si="41"/>
        <v>Distribution MaintenanceCA</v>
      </c>
      <c r="F223" s="12" t="s">
        <v>568</v>
      </c>
      <c r="G223" s="69">
        <v>8175100.6900000004</v>
      </c>
      <c r="H223" s="48"/>
      <c r="I223" s="48"/>
      <c r="J223" s="48">
        <f>-IFERROR(VLOOKUP(F223,Labor!$A$7:$B$225,2,0),0)</f>
        <v>-2540283.9636196895</v>
      </c>
      <c r="K223" s="48"/>
      <c r="L223" s="48"/>
      <c r="M223" s="48"/>
      <c r="N223" s="48"/>
      <c r="O223" s="48"/>
      <c r="P223" s="48"/>
      <c r="Q223" s="48"/>
      <c r="R223" s="48"/>
      <c r="S223" s="48"/>
      <c r="T223" s="48"/>
      <c r="U223" s="47">
        <f t="shared" si="37"/>
        <v>98960.084054385137</v>
      </c>
      <c r="V223" s="32">
        <v>1.7562254259501895E-2</v>
      </c>
      <c r="W223" s="69">
        <f t="shared" si="38"/>
        <v>5733776.8104346963</v>
      </c>
      <c r="X223" s="48">
        <f>IF(ISERROR(VLOOKUP(F223,Labor!$A$7:$C$225,3,0)),0,VLOOKUP(F223,Labor!$A$7:$C$225,3,0))</f>
        <v>2579286.6475301944</v>
      </c>
      <c r="Y223" s="48"/>
      <c r="Z223" s="48"/>
      <c r="AA223" s="48"/>
      <c r="AB223" s="48"/>
      <c r="AC223" s="48"/>
      <c r="AD223" s="48"/>
      <c r="AE223" s="48"/>
      <c r="AF223" s="48"/>
      <c r="AG223" s="48"/>
      <c r="AH223" s="48">
        <v>-8779.2404655432692</v>
      </c>
      <c r="AI223" s="48"/>
      <c r="AJ223" s="70">
        <f t="shared" si="39"/>
        <v>8304284.2174993474</v>
      </c>
    </row>
    <row r="224" spans="2:36">
      <c r="B224" s="12" t="s">
        <v>569</v>
      </c>
      <c r="C224" s="12" t="s">
        <v>54</v>
      </c>
      <c r="D224" s="12" t="str">
        <f t="shared" si="40"/>
        <v>ID</v>
      </c>
      <c r="E224" s="12" t="str">
        <f t="shared" si="41"/>
        <v>Distribution MaintenanceID</v>
      </c>
      <c r="F224" s="12" t="s">
        <v>569</v>
      </c>
      <c r="G224" s="69">
        <v>4388010.83</v>
      </c>
      <c r="H224" s="48"/>
      <c r="I224" s="48"/>
      <c r="J224" s="48">
        <f>-IFERROR(VLOOKUP(F224,Labor!$A$7:$B$225,2,0),0)</f>
        <v>-1717579.6550175056</v>
      </c>
      <c r="K224" s="48"/>
      <c r="L224" s="48"/>
      <c r="M224" s="48"/>
      <c r="N224" s="48"/>
      <c r="O224" s="48"/>
      <c r="P224" s="48"/>
      <c r="Q224" s="48"/>
      <c r="R224" s="48"/>
      <c r="S224" s="48"/>
      <c r="T224" s="48"/>
      <c r="U224" s="47">
        <f t="shared" si="37"/>
        <v>46898.791277542965</v>
      </c>
      <c r="V224" s="32">
        <v>1.7562254259501895E-2</v>
      </c>
      <c r="W224" s="69">
        <f t="shared" si="38"/>
        <v>2717329.9662600379</v>
      </c>
      <c r="X224" s="48">
        <f>IF(ISERROR(VLOOKUP(F224,Labor!$A$7:$C$225,3,0)),0,VLOOKUP(F224,Labor!$A$7:$C$225,3,0))</f>
        <v>1743950.8077449773</v>
      </c>
      <c r="Y224" s="48"/>
      <c r="Z224" s="48"/>
      <c r="AA224" s="48"/>
      <c r="AB224" s="48"/>
      <c r="AC224" s="48"/>
      <c r="AD224" s="48"/>
      <c r="AE224" s="48"/>
      <c r="AF224" s="48"/>
      <c r="AG224" s="48"/>
      <c r="AH224" s="48">
        <v>-8746.9826990875026</v>
      </c>
      <c r="AI224" s="48"/>
      <c r="AJ224" s="70">
        <f t="shared" si="39"/>
        <v>4452533.7913059276</v>
      </c>
    </row>
    <row r="225" spans="2:36">
      <c r="B225" s="12" t="s">
        <v>570</v>
      </c>
      <c r="C225" s="12" t="s">
        <v>54</v>
      </c>
      <c r="D225" s="12" t="str">
        <f t="shared" si="40"/>
        <v>OR</v>
      </c>
      <c r="E225" s="12" t="str">
        <f t="shared" si="41"/>
        <v>Distribution MaintenanceOR</v>
      </c>
      <c r="F225" s="12" t="s">
        <v>570</v>
      </c>
      <c r="G225" s="69">
        <v>31848399.41</v>
      </c>
      <c r="H225" s="48"/>
      <c r="I225" s="48"/>
      <c r="J225" s="48">
        <f>-IFERROR(VLOOKUP(F225,Labor!$A$7:$B$225,2,0),0)</f>
        <v>-7277161.4326157812</v>
      </c>
      <c r="K225" s="48"/>
      <c r="L225" s="48"/>
      <c r="M225" s="48"/>
      <c r="N225" s="48"/>
      <c r="O225" s="48"/>
      <c r="P225" s="48"/>
      <c r="Q225" s="48"/>
      <c r="R225" s="48"/>
      <c r="S225" s="48"/>
      <c r="T225" s="48"/>
      <c r="U225" s="47">
        <f t="shared" si="37"/>
        <v>431526.32882955071</v>
      </c>
      <c r="V225" s="32">
        <v>1.7562254259501895E-2</v>
      </c>
      <c r="W225" s="69">
        <f t="shared" si="38"/>
        <v>25002764.306213766</v>
      </c>
      <c r="X225" s="48">
        <f>IF(ISERROR(VLOOKUP(F225,Labor!$A$7:$C$225,3,0)),0,VLOOKUP(F225,Labor!$A$7:$C$225,3,0))</f>
        <v>7388892.5741680032</v>
      </c>
      <c r="Y225" s="48"/>
      <c r="Z225" s="48"/>
      <c r="AA225" s="48"/>
      <c r="AB225" s="48"/>
      <c r="AC225" s="48"/>
      <c r="AD225" s="48"/>
      <c r="AE225" s="48"/>
      <c r="AF225" s="48"/>
      <c r="AG225" s="48"/>
      <c r="AH225" s="48">
        <v>-39130.650232886714</v>
      </c>
      <c r="AI225" s="48"/>
      <c r="AJ225" s="70">
        <f t="shared" si="39"/>
        <v>32352526.230148885</v>
      </c>
    </row>
    <row r="226" spans="2:36">
      <c r="B226" s="12" t="s">
        <v>250</v>
      </c>
      <c r="C226" s="12" t="s">
        <v>54</v>
      </c>
      <c r="D226" s="12" t="str">
        <f t="shared" si="40"/>
        <v>SNPD</v>
      </c>
      <c r="E226" s="12" t="str">
        <f t="shared" si="41"/>
        <v>Distribution MaintenanceSNPD</v>
      </c>
      <c r="F226" s="12" t="s">
        <v>250</v>
      </c>
      <c r="G226" s="69">
        <v>1419277.63</v>
      </c>
      <c r="H226" s="48"/>
      <c r="I226" s="48"/>
      <c r="J226" s="48">
        <f>-IFERROR(VLOOKUP(F226,Labor!$A$7:$B$225,2,0),0)</f>
        <v>-403905.68180402718</v>
      </c>
      <c r="K226" s="48"/>
      <c r="L226" s="48"/>
      <c r="M226" s="48"/>
      <c r="N226" s="48"/>
      <c r="O226" s="48"/>
      <c r="P226" s="48"/>
      <c r="Q226" s="48"/>
      <c r="R226" s="48"/>
      <c r="S226" s="48"/>
      <c r="T226" s="48"/>
      <c r="U226" s="47">
        <f t="shared" si="37"/>
        <v>17832.220322183461</v>
      </c>
      <c r="V226" s="32">
        <v>1.7562254259501895E-2</v>
      </c>
      <c r="W226" s="69">
        <f t="shared" si="38"/>
        <v>1033204.1685181562</v>
      </c>
      <c r="X226" s="48">
        <f>IF(ISERROR(VLOOKUP(F226,Labor!$A$7:$C$225,3,0)),0,VLOOKUP(F226,Labor!$A$7:$C$225,3,0))</f>
        <v>410107.11670763232</v>
      </c>
      <c r="Y226" s="48"/>
      <c r="Z226" s="48"/>
      <c r="AA226" s="48"/>
      <c r="AB226" s="48"/>
      <c r="AC226" s="48"/>
      <c r="AD226" s="48"/>
      <c r="AE226" s="48"/>
      <c r="AF226" s="48"/>
      <c r="AG226" s="48"/>
      <c r="AH226" s="48">
        <v>-28034.352323957679</v>
      </c>
      <c r="AI226" s="48"/>
      <c r="AJ226" s="70">
        <f t="shared" si="39"/>
        <v>1415276.9329018309</v>
      </c>
    </row>
    <row r="227" spans="2:36">
      <c r="B227" s="12" t="s">
        <v>248</v>
      </c>
      <c r="C227" s="12" t="s">
        <v>54</v>
      </c>
      <c r="D227" s="12" t="str">
        <f t="shared" si="40"/>
        <v>UT</v>
      </c>
      <c r="E227" s="12" t="str">
        <f t="shared" si="41"/>
        <v>Distribution MaintenanceUT</v>
      </c>
      <c r="F227" s="12" t="s">
        <v>248</v>
      </c>
      <c r="G227" s="69">
        <v>31734005.640000001</v>
      </c>
      <c r="H227" s="48"/>
      <c r="I227" s="48"/>
      <c r="J227" s="48">
        <f>-IFERROR(VLOOKUP(F227,Labor!$A$7:$B$225,2,0),0)</f>
        <v>-8362156.1439023642</v>
      </c>
      <c r="K227" s="48"/>
      <c r="L227" s="48"/>
      <c r="M227" s="48"/>
      <c r="N227" s="48"/>
      <c r="O227" s="48"/>
      <c r="P227" s="48"/>
      <c r="Q227" s="48"/>
      <c r="R227" s="48"/>
      <c r="S227" s="48"/>
      <c r="T227" s="48"/>
      <c r="U227" s="47">
        <f t="shared" si="37"/>
        <v>410462.36336527794</v>
      </c>
      <c r="V227" s="32">
        <v>1.7562254259501895E-2</v>
      </c>
      <c r="W227" s="69">
        <f t="shared" si="38"/>
        <v>23782311.859462913</v>
      </c>
      <c r="X227" s="48">
        <f>IF(ISERROR(VLOOKUP(F227,Labor!$A$7:$C$225,3,0)),0,VLOOKUP(F227,Labor!$A$7:$C$225,3,0))</f>
        <v>8490545.9371545259</v>
      </c>
      <c r="Y227" s="48"/>
      <c r="Z227" s="48"/>
      <c r="AA227" s="48"/>
      <c r="AB227" s="48"/>
      <c r="AC227" s="48"/>
      <c r="AD227" s="48"/>
      <c r="AE227" s="48"/>
      <c r="AF227" s="48"/>
      <c r="AG227" s="48"/>
      <c r="AH227" s="48">
        <v>-58088.248326576198</v>
      </c>
      <c r="AI227" s="48"/>
      <c r="AJ227" s="70">
        <f t="shared" si="39"/>
        <v>32214769.548290864</v>
      </c>
    </row>
    <row r="228" spans="2:36">
      <c r="B228" s="12" t="s">
        <v>571</v>
      </c>
      <c r="C228" s="12" t="s">
        <v>54</v>
      </c>
      <c r="D228" s="12" t="str">
        <f t="shared" si="40"/>
        <v>WA</v>
      </c>
      <c r="E228" s="12" t="str">
        <f t="shared" si="41"/>
        <v>Distribution MaintenanceWA</v>
      </c>
      <c r="F228" s="12" t="s">
        <v>571</v>
      </c>
      <c r="G228" s="69">
        <v>4703291.72</v>
      </c>
      <c r="H228" s="48"/>
      <c r="I228" s="48"/>
      <c r="J228" s="48">
        <f>-IFERROR(VLOOKUP(F228,Labor!$A$7:$B$225,2,0),0)</f>
        <v>-1015502.1059330025</v>
      </c>
      <c r="K228" s="48"/>
      <c r="L228" s="48"/>
      <c r="M228" s="48"/>
      <c r="N228" s="48"/>
      <c r="O228" s="48"/>
      <c r="P228" s="48"/>
      <c r="Q228" s="48"/>
      <c r="R228" s="48"/>
      <c r="S228" s="48"/>
      <c r="T228" s="48"/>
      <c r="U228" s="47">
        <f t="shared" si="37"/>
        <v>64765.898857794971</v>
      </c>
      <c r="V228" s="32">
        <v>1.7562254259501895E-2</v>
      </c>
      <c r="W228" s="69">
        <f t="shared" si="38"/>
        <v>3752555.5129247922</v>
      </c>
      <c r="X228" s="48">
        <f>IF(ISERROR(VLOOKUP(F228,Labor!$A$7:$C$225,3,0)),0,VLOOKUP(F228,Labor!$A$7:$C$225,3,0))</f>
        <v>1031093.7910419854</v>
      </c>
      <c r="Y228" s="48"/>
      <c r="Z228" s="48"/>
      <c r="AA228" s="48"/>
      <c r="AB228" s="48"/>
      <c r="AC228" s="48"/>
      <c r="AD228" s="48"/>
      <c r="AE228" s="48"/>
      <c r="AF228" s="48"/>
      <c r="AG228" s="48"/>
      <c r="AH228" s="48">
        <v>-6623.8126566035189</v>
      </c>
      <c r="AI228" s="48"/>
      <c r="AJ228" s="70">
        <f t="shared" si="39"/>
        <v>4777025.4913101736</v>
      </c>
    </row>
    <row r="229" spans="2:36">
      <c r="B229" s="12" t="s">
        <v>572</v>
      </c>
      <c r="C229" s="12" t="s">
        <v>54</v>
      </c>
      <c r="D229" s="12" t="str">
        <f t="shared" si="40"/>
        <v>WYP</v>
      </c>
      <c r="E229" s="12" t="str">
        <f t="shared" si="41"/>
        <v>Distribution MaintenanceWYP</v>
      </c>
      <c r="F229" s="12" t="s">
        <v>572</v>
      </c>
      <c r="G229" s="69">
        <v>6575323.8499999996</v>
      </c>
      <c r="H229" s="48"/>
      <c r="I229" s="48"/>
      <c r="J229" s="48">
        <f>-IFERROR(VLOOKUP(F229,Labor!$A$7:$B$225,2,0),0)</f>
        <v>-1452878.3434900288</v>
      </c>
      <c r="K229" s="48"/>
      <c r="L229" s="48"/>
      <c r="M229" s="48"/>
      <c r="N229" s="48"/>
      <c r="O229" s="48"/>
      <c r="P229" s="48"/>
      <c r="Q229" s="48"/>
      <c r="R229" s="48"/>
      <c r="S229" s="48"/>
      <c r="T229" s="48"/>
      <c r="U229" s="47">
        <f t="shared" si="37"/>
        <v>89961.690415771081</v>
      </c>
      <c r="V229" s="32">
        <v>1.7562254259501895E-2</v>
      </c>
      <c r="W229" s="69">
        <f t="shared" si="38"/>
        <v>5212407.1969257416</v>
      </c>
      <c r="X229" s="48">
        <f>IF(ISERROR(VLOOKUP(F229,Labor!$A$7:$C$225,3,0)),0,VLOOKUP(F229,Labor!$A$7:$C$225,3,0))</f>
        <v>1475185.359399705</v>
      </c>
      <c r="Y229" s="48"/>
      <c r="Z229" s="48"/>
      <c r="AA229" s="48"/>
      <c r="AB229" s="48"/>
      <c r="AC229" s="48"/>
      <c r="AD229" s="48"/>
      <c r="AE229" s="48"/>
      <c r="AF229" s="48"/>
      <c r="AG229" s="48"/>
      <c r="AH229" s="48">
        <v>-9559.4029500649267</v>
      </c>
      <c r="AI229" s="48"/>
      <c r="AJ229" s="70">
        <f t="shared" si="39"/>
        <v>6678033.1533753816</v>
      </c>
    </row>
    <row r="230" spans="2:36">
      <c r="B230" s="12" t="s">
        <v>573</v>
      </c>
      <c r="C230" s="12" t="s">
        <v>54</v>
      </c>
      <c r="D230" s="12" t="str">
        <f t="shared" si="40"/>
        <v>WYU</v>
      </c>
      <c r="E230" s="12" t="str">
        <f t="shared" si="41"/>
        <v>Distribution MaintenanceWYU</v>
      </c>
      <c r="F230" s="12" t="s">
        <v>573</v>
      </c>
      <c r="G230" s="69">
        <v>1088756.6499999999</v>
      </c>
      <c r="H230" s="48"/>
      <c r="I230" s="48"/>
      <c r="J230" s="48">
        <f>-IFERROR(VLOOKUP(F230,Labor!$A$7:$B$225,2,0),0)</f>
        <v>29300.607551026216</v>
      </c>
      <c r="K230" s="48"/>
      <c r="L230" s="48"/>
      <c r="M230" s="48"/>
      <c r="N230" s="48"/>
      <c r="O230" s="48"/>
      <c r="P230" s="48"/>
      <c r="Q230" s="48"/>
      <c r="R230" s="48"/>
      <c r="S230" s="48"/>
      <c r="T230" s="48"/>
      <c r="U230" s="47">
        <f t="shared" si="37"/>
        <v>19635.605833792513</v>
      </c>
      <c r="V230" s="32">
        <v>1.7562254259501895E-2</v>
      </c>
      <c r="W230" s="69">
        <f t="shared" si="38"/>
        <v>1137692.8633848187</v>
      </c>
      <c r="X230" s="48">
        <f>IF(ISERROR(VLOOKUP(F230,Labor!$A$7:$C$225,3,0)),0,VLOOKUP(F230,Labor!$A$7:$C$225,3,0))</f>
        <v>-29750.479435848902</v>
      </c>
      <c r="Y230" s="48"/>
      <c r="Z230" s="48"/>
      <c r="AA230" s="48"/>
      <c r="AB230" s="48"/>
      <c r="AC230" s="48"/>
      <c r="AD230" s="48"/>
      <c r="AE230" s="48"/>
      <c r="AF230" s="48"/>
      <c r="AG230" s="48"/>
      <c r="AH230" s="48">
        <v>-1335.102058454205</v>
      </c>
      <c r="AI230" s="48"/>
      <c r="AJ230" s="70">
        <f t="shared" si="39"/>
        <v>1106607.2818905155</v>
      </c>
    </row>
    <row r="231" spans="2:36">
      <c r="B231" s="12" t="s">
        <v>574</v>
      </c>
      <c r="C231" s="12" t="s">
        <v>54</v>
      </c>
      <c r="D231" s="12" t="str">
        <f t="shared" si="40"/>
        <v>CA</v>
      </c>
      <c r="E231" s="12" t="str">
        <f t="shared" si="41"/>
        <v>Distribution MaintenanceCA</v>
      </c>
      <c r="F231" s="12" t="s">
        <v>574</v>
      </c>
      <c r="G231" s="69">
        <v>393959.92</v>
      </c>
      <c r="H231" s="48"/>
      <c r="I231" s="48"/>
      <c r="J231" s="48">
        <f>-IFERROR(VLOOKUP(F231,Labor!$A$7:$B$225,2,0),0)</f>
        <v>-293715.23595399514</v>
      </c>
      <c r="K231" s="48"/>
      <c r="L231" s="48"/>
      <c r="M231" s="48"/>
      <c r="N231" s="48"/>
      <c r="O231" s="48"/>
      <c r="P231" s="48"/>
      <c r="Q231" s="48"/>
      <c r="R231" s="48"/>
      <c r="S231" s="48"/>
      <c r="T231" s="48"/>
      <c r="U231" s="47">
        <f t="shared" si="37"/>
        <v>1760.5226293793701</v>
      </c>
      <c r="V231" s="32">
        <v>1.7562254259501895E-2</v>
      </c>
      <c r="W231" s="69">
        <f t="shared" si="38"/>
        <v>102005.20667538421</v>
      </c>
      <c r="X231" s="48">
        <f>IF(ISERROR(VLOOKUP(F231,Labor!$A$7:$C$225,3,0)),0,VLOOKUP(F231,Labor!$A$7:$C$225,3,0))</f>
        <v>298224.84301827376</v>
      </c>
      <c r="Y231" s="48"/>
      <c r="Z231" s="48"/>
      <c r="AA231" s="48"/>
      <c r="AB231" s="48"/>
      <c r="AC231" s="48"/>
      <c r="AD231" s="48"/>
      <c r="AE231" s="48"/>
      <c r="AF231" s="48"/>
      <c r="AG231" s="48"/>
      <c r="AH231" s="48">
        <v>0</v>
      </c>
      <c r="AI231" s="48"/>
      <c r="AJ231" s="70">
        <f t="shared" si="39"/>
        <v>400230.04969365796</v>
      </c>
    </row>
    <row r="232" spans="2:36">
      <c r="B232" s="12" t="s">
        <v>575</v>
      </c>
      <c r="C232" s="12" t="s">
        <v>54</v>
      </c>
      <c r="D232" s="12" t="str">
        <f t="shared" si="40"/>
        <v>ID</v>
      </c>
      <c r="E232" s="12" t="str">
        <f t="shared" si="41"/>
        <v>Distribution MaintenanceID</v>
      </c>
      <c r="F232" s="12" t="s">
        <v>575</v>
      </c>
      <c r="G232" s="69">
        <v>648172.94999999995</v>
      </c>
      <c r="H232" s="48"/>
      <c r="I232" s="48"/>
      <c r="J232" s="48">
        <f>-IFERROR(VLOOKUP(F232,Labor!$A$7:$B$225,2,0),0)</f>
        <v>-381425.81633533339</v>
      </c>
      <c r="K232" s="48"/>
      <c r="L232" s="48"/>
      <c r="M232" s="48"/>
      <c r="N232" s="48"/>
      <c r="O232" s="48"/>
      <c r="P232" s="48"/>
      <c r="Q232" s="48"/>
      <c r="R232" s="48"/>
      <c r="S232" s="48"/>
      <c r="T232" s="48"/>
      <c r="U232" s="47">
        <f t="shared" si="37"/>
        <v>4684.6809844122117</v>
      </c>
      <c r="V232" s="32">
        <v>1.7562254259501895E-2</v>
      </c>
      <c r="W232" s="69">
        <f t="shared" si="38"/>
        <v>271431.81464907876</v>
      </c>
      <c r="X232" s="48">
        <f>IF(ISERROR(VLOOKUP(F232,Labor!$A$7:$C$225,3,0)),0,VLOOKUP(F232,Labor!$A$7:$C$225,3,0))</f>
        <v>387282.10278318211</v>
      </c>
      <c r="Y232" s="48"/>
      <c r="Z232" s="48"/>
      <c r="AA232" s="48"/>
      <c r="AB232" s="48"/>
      <c r="AC232" s="48"/>
      <c r="AD232" s="48"/>
      <c r="AE232" s="48"/>
      <c r="AF232" s="48"/>
      <c r="AG232" s="48"/>
      <c r="AH232" s="48">
        <v>0</v>
      </c>
      <c r="AI232" s="48"/>
      <c r="AJ232" s="70">
        <f t="shared" si="39"/>
        <v>658713.91743226093</v>
      </c>
    </row>
    <row r="233" spans="2:36">
      <c r="B233" s="12" t="s">
        <v>576</v>
      </c>
      <c r="C233" s="12" t="s">
        <v>54</v>
      </c>
      <c r="D233" s="12" t="str">
        <f t="shared" si="40"/>
        <v>OR</v>
      </c>
      <c r="E233" s="12" t="str">
        <f t="shared" si="41"/>
        <v>Distribution MaintenanceOR</v>
      </c>
      <c r="F233" s="12" t="s">
        <v>576</v>
      </c>
      <c r="G233" s="69">
        <v>5608902.6699999999</v>
      </c>
      <c r="H233" s="48"/>
      <c r="I233" s="48"/>
      <c r="J233" s="48">
        <f>-IFERROR(VLOOKUP(F233,Labor!$A$7:$B$225,2,0),0)</f>
        <v>-3400002.5111027593</v>
      </c>
      <c r="K233" s="48"/>
      <c r="L233" s="48"/>
      <c r="M233" s="48"/>
      <c r="N233" s="48"/>
      <c r="O233" s="48"/>
      <c r="P233" s="48"/>
      <c r="Q233" s="48"/>
      <c r="R233" s="48"/>
      <c r="S233" s="48"/>
      <c r="T233" s="48"/>
      <c r="U233" s="47">
        <f t="shared" si="37"/>
        <v>38793.266224407475</v>
      </c>
      <c r="V233" s="32">
        <v>1.7562254259501895E-2</v>
      </c>
      <c r="W233" s="69">
        <f t="shared" si="38"/>
        <v>2247693.4251216482</v>
      </c>
      <c r="X233" s="48">
        <f>IF(ISERROR(VLOOKUP(F233,Labor!$A$7:$C$225,3,0)),0,VLOOKUP(F233,Labor!$A$7:$C$225,3,0))</f>
        <v>3452205.0306378226</v>
      </c>
      <c r="Y233" s="48"/>
      <c r="Z233" s="48"/>
      <c r="AA233" s="48"/>
      <c r="AB233" s="48"/>
      <c r="AC233" s="48"/>
      <c r="AD233" s="48"/>
      <c r="AE233" s="48"/>
      <c r="AF233" s="48"/>
      <c r="AG233" s="48"/>
      <c r="AH233" s="48">
        <v>0</v>
      </c>
      <c r="AI233" s="48"/>
      <c r="AJ233" s="70">
        <f t="shared" si="39"/>
        <v>5699898.4557594713</v>
      </c>
    </row>
    <row r="234" spans="2:36">
      <c r="B234" s="12" t="s">
        <v>253</v>
      </c>
      <c r="C234" s="12" t="s">
        <v>54</v>
      </c>
      <c r="D234" s="12" t="str">
        <f t="shared" si="40"/>
        <v>SNPD</v>
      </c>
      <c r="E234" s="12" t="str">
        <f t="shared" si="41"/>
        <v>Distribution MaintenanceSNPD</v>
      </c>
      <c r="F234" s="12" t="s">
        <v>253</v>
      </c>
      <c r="G234" s="69">
        <v>54630.15</v>
      </c>
      <c r="H234" s="48"/>
      <c r="I234" s="48"/>
      <c r="J234" s="48">
        <f>-IFERROR(VLOOKUP(F234,Labor!$A$7:$B$225,2,0),0)</f>
        <v>-41807.313516058857</v>
      </c>
      <c r="K234" s="48"/>
      <c r="L234" s="48"/>
      <c r="M234" s="48"/>
      <c r="N234" s="48"/>
      <c r="O234" s="48"/>
      <c r="P234" s="48"/>
      <c r="Q234" s="48"/>
      <c r="R234" s="48"/>
      <c r="S234" s="48"/>
      <c r="T234" s="48"/>
      <c r="U234" s="47">
        <f t="shared" si="37"/>
        <v>225.19791465899166</v>
      </c>
      <c r="V234" s="32">
        <v>1.7562254259501895E-2</v>
      </c>
      <c r="W234" s="69">
        <f t="shared" si="38"/>
        <v>13048.034398600135</v>
      </c>
      <c r="X234" s="48">
        <f>IF(ISERROR(VLOOKUP(F234,Labor!$A$7:$C$225,3,0)),0,VLOOKUP(F234,Labor!$A$7:$C$225,3,0))</f>
        <v>42449.209248018982</v>
      </c>
      <c r="Y234" s="48"/>
      <c r="Z234" s="48"/>
      <c r="AA234" s="48"/>
      <c r="AB234" s="48"/>
      <c r="AC234" s="48"/>
      <c r="AD234" s="48"/>
      <c r="AE234" s="48"/>
      <c r="AF234" s="48"/>
      <c r="AG234" s="48"/>
      <c r="AH234" s="48">
        <v>0</v>
      </c>
      <c r="AI234" s="48"/>
      <c r="AJ234" s="70">
        <f t="shared" si="39"/>
        <v>55497.243646619114</v>
      </c>
    </row>
    <row r="235" spans="2:36">
      <c r="B235" s="12" t="s">
        <v>251</v>
      </c>
      <c r="C235" s="12" t="s">
        <v>54</v>
      </c>
      <c r="D235" s="12" t="str">
        <f t="shared" si="40"/>
        <v>UT</v>
      </c>
      <c r="E235" s="12" t="str">
        <f t="shared" si="41"/>
        <v>Distribution MaintenanceUT</v>
      </c>
      <c r="F235" s="12" t="s">
        <v>251</v>
      </c>
      <c r="G235" s="69">
        <v>10891352.74</v>
      </c>
      <c r="H235" s="48"/>
      <c r="I235" s="48"/>
      <c r="J235" s="48">
        <f>-IFERROR(VLOOKUP(F235,Labor!$A$7:$B$225,2,0),0)</f>
        <v>-6965887.0098593812</v>
      </c>
      <c r="K235" s="48"/>
      <c r="L235" s="48"/>
      <c r="M235" s="48"/>
      <c r="N235" s="48"/>
      <c r="O235" s="48"/>
      <c r="P235" s="48"/>
      <c r="Q235" s="48"/>
      <c r="R235" s="48"/>
      <c r="S235" s="48"/>
      <c r="T235" s="48"/>
      <c r="U235" s="47">
        <f t="shared" si="37"/>
        <v>68940.027239690797</v>
      </c>
      <c r="V235" s="32">
        <v>1.7562254259501895E-2</v>
      </c>
      <c r="W235" s="69">
        <f t="shared" si="38"/>
        <v>3994405.75738031</v>
      </c>
      <c r="X235" s="48">
        <f>IF(ISERROR(VLOOKUP(F235,Labor!$A$7:$C$225,3,0)),0,VLOOKUP(F235,Labor!$A$7:$C$225,3,0))</f>
        <v>7072838.9463723004</v>
      </c>
      <c r="Y235" s="48"/>
      <c r="Z235" s="48"/>
      <c r="AA235" s="48"/>
      <c r="AB235" s="48"/>
      <c r="AC235" s="48"/>
      <c r="AD235" s="48"/>
      <c r="AE235" s="48"/>
      <c r="AF235" s="48"/>
      <c r="AG235" s="48"/>
      <c r="AH235" s="48">
        <v>0</v>
      </c>
      <c r="AI235" s="48"/>
      <c r="AJ235" s="70">
        <f t="shared" si="39"/>
        <v>11067244.703752611</v>
      </c>
    </row>
    <row r="236" spans="2:36">
      <c r="B236" s="12" t="s">
        <v>577</v>
      </c>
      <c r="C236" s="12" t="s">
        <v>54</v>
      </c>
      <c r="D236" s="12" t="str">
        <f t="shared" si="40"/>
        <v>WA</v>
      </c>
      <c r="E236" s="12" t="str">
        <f t="shared" si="41"/>
        <v>Distribution MaintenanceWA</v>
      </c>
      <c r="F236" s="12" t="s">
        <v>577</v>
      </c>
      <c r="G236" s="69">
        <v>974029.18</v>
      </c>
      <c r="H236" s="48"/>
      <c r="I236" s="48"/>
      <c r="J236" s="48">
        <f>-IFERROR(VLOOKUP(F236,Labor!$A$7:$B$225,2,0),0)</f>
        <v>-601214.29392496299</v>
      </c>
      <c r="K236" s="48"/>
      <c r="L236" s="48"/>
      <c r="M236" s="48"/>
      <c r="N236" s="48"/>
      <c r="O236" s="48"/>
      <c r="P236" s="48"/>
      <c r="Q236" s="48"/>
      <c r="R236" s="48"/>
      <c r="S236" s="48"/>
      <c r="T236" s="48"/>
      <c r="U236" s="47">
        <f t="shared" si="37"/>
        <v>6547.4698209770331</v>
      </c>
      <c r="V236" s="32">
        <v>1.7562254259501895E-2</v>
      </c>
      <c r="W236" s="69">
        <f t="shared" si="38"/>
        <v>379362.35589601408</v>
      </c>
      <c r="X236" s="48">
        <f>IF(ISERROR(VLOOKUP(F236,Labor!$A$7:$C$225,3,0)),0,VLOOKUP(F236,Labor!$A$7:$C$225,3,0))</f>
        <v>610445.14032019034</v>
      </c>
      <c r="Y236" s="48"/>
      <c r="Z236" s="48"/>
      <c r="AA236" s="48"/>
      <c r="AB236" s="48"/>
      <c r="AC236" s="48"/>
      <c r="AD236" s="48"/>
      <c r="AE236" s="48"/>
      <c r="AF236" s="48"/>
      <c r="AG236" s="48"/>
      <c r="AH236" s="48">
        <v>0</v>
      </c>
      <c r="AI236" s="48"/>
      <c r="AJ236" s="70">
        <f t="shared" si="39"/>
        <v>989807.49621620448</v>
      </c>
    </row>
    <row r="237" spans="2:36">
      <c r="B237" s="12" t="s">
        <v>578</v>
      </c>
      <c r="C237" s="12" t="s">
        <v>54</v>
      </c>
      <c r="D237" s="12" t="str">
        <f t="shared" si="40"/>
        <v>WYP</v>
      </c>
      <c r="E237" s="12" t="str">
        <f t="shared" si="41"/>
        <v>Distribution MaintenanceWYP</v>
      </c>
      <c r="F237" s="12" t="s">
        <v>578</v>
      </c>
      <c r="G237" s="69">
        <v>1754708.68</v>
      </c>
      <c r="H237" s="48"/>
      <c r="I237" s="48"/>
      <c r="J237" s="48">
        <f>-IFERROR(VLOOKUP(F237,Labor!$A$7:$B$225,2,0),0)</f>
        <v>-706167.41760932095</v>
      </c>
      <c r="K237" s="48"/>
      <c r="L237" s="48"/>
      <c r="M237" s="48"/>
      <c r="N237" s="48"/>
      <c r="O237" s="48"/>
      <c r="P237" s="48"/>
      <c r="Q237" s="48"/>
      <c r="R237" s="48"/>
      <c r="S237" s="48"/>
      <c r="T237" s="48"/>
      <c r="U237" s="47">
        <f t="shared" si="37"/>
        <v>18414.748251684196</v>
      </c>
      <c r="V237" s="32">
        <v>1.7562254259501895E-2</v>
      </c>
      <c r="W237" s="69">
        <f t="shared" si="38"/>
        <v>1066956.0106423632</v>
      </c>
      <c r="X237" s="48">
        <f>IF(ISERROR(VLOOKUP(F237,Labor!$A$7:$C$225,3,0)),0,VLOOKUP(F237,Labor!$A$7:$C$225,3,0))</f>
        <v>717009.67972306837</v>
      </c>
      <c r="Y237" s="48"/>
      <c r="Z237" s="48"/>
      <c r="AA237" s="48"/>
      <c r="AB237" s="48"/>
      <c r="AC237" s="48"/>
      <c r="AD237" s="48"/>
      <c r="AE237" s="48"/>
      <c r="AF237" s="48"/>
      <c r="AG237" s="48"/>
      <c r="AH237" s="48">
        <v>0</v>
      </c>
      <c r="AI237" s="48"/>
      <c r="AJ237" s="70">
        <f t="shared" si="39"/>
        <v>1783965.6903654316</v>
      </c>
    </row>
    <row r="238" spans="2:36">
      <c r="B238" s="12" t="s">
        <v>579</v>
      </c>
      <c r="C238" s="12" t="s">
        <v>54</v>
      </c>
      <c r="D238" s="12" t="str">
        <f t="shared" si="40"/>
        <v>WYU</v>
      </c>
      <c r="E238" s="12" t="str">
        <f t="shared" si="41"/>
        <v>Distribution MaintenanceWYU</v>
      </c>
      <c r="F238" s="12" t="s">
        <v>579</v>
      </c>
      <c r="G238" s="69">
        <v>205631.29</v>
      </c>
      <c r="H238" s="48"/>
      <c r="I238" s="48"/>
      <c r="J238" s="48">
        <f>-IFERROR(VLOOKUP(F238,Labor!$A$7:$B$225,2,0),0)</f>
        <v>-68251.083325055544</v>
      </c>
      <c r="K238" s="48"/>
      <c r="L238" s="48"/>
      <c r="M238" s="48"/>
      <c r="N238" s="48"/>
      <c r="O238" s="48"/>
      <c r="P238" s="48"/>
      <c r="Q238" s="48"/>
      <c r="R238" s="48"/>
      <c r="S238" s="48"/>
      <c r="T238" s="48"/>
      <c r="U238" s="47">
        <f t="shared" si="37"/>
        <v>2412.7061198482943</v>
      </c>
      <c r="V238" s="32">
        <v>1.7562254259501895E-2</v>
      </c>
      <c r="W238" s="69">
        <f t="shared" si="38"/>
        <v>139792.91279479276</v>
      </c>
      <c r="X238" s="48">
        <f>IF(ISERROR(VLOOKUP(F238,Labor!$A$7:$C$225,3,0)),0,VLOOKUP(F238,Labor!$A$7:$C$225,3,0))</f>
        <v>69298.98799539941</v>
      </c>
      <c r="Y238" s="48"/>
      <c r="Z238" s="48"/>
      <c r="AA238" s="48"/>
      <c r="AB238" s="48"/>
      <c r="AC238" s="48"/>
      <c r="AD238" s="48"/>
      <c r="AE238" s="48"/>
      <c r="AF238" s="48"/>
      <c r="AG238" s="48"/>
      <c r="AH238" s="48">
        <v>0</v>
      </c>
      <c r="AI238" s="48"/>
      <c r="AJ238" s="70">
        <f t="shared" si="39"/>
        <v>209091.90079019219</v>
      </c>
    </row>
    <row r="239" spans="2:36">
      <c r="B239" s="12" t="s">
        <v>580</v>
      </c>
      <c r="C239" s="12" t="s">
        <v>54</v>
      </c>
      <c r="D239" s="12" t="str">
        <f t="shared" si="40"/>
        <v>CA</v>
      </c>
      <c r="E239" s="12" t="str">
        <f t="shared" si="41"/>
        <v>Distribution MaintenanceCA</v>
      </c>
      <c r="F239" s="12" t="s">
        <v>580</v>
      </c>
      <c r="G239" s="69">
        <v>0</v>
      </c>
      <c r="H239" s="48"/>
      <c r="I239" s="48"/>
      <c r="J239" s="48">
        <f>-IFERROR(VLOOKUP(F239,Labor!$A$7:$B$225,2,0),0)</f>
        <v>0</v>
      </c>
      <c r="K239" s="48"/>
      <c r="L239" s="48"/>
      <c r="M239" s="48"/>
      <c r="N239" s="48"/>
      <c r="O239" s="48"/>
      <c r="P239" s="48"/>
      <c r="Q239" s="48"/>
      <c r="R239" s="48"/>
      <c r="S239" s="48"/>
      <c r="T239" s="48"/>
      <c r="U239" s="47">
        <f t="shared" si="37"/>
        <v>0</v>
      </c>
      <c r="V239" s="32">
        <v>1.7562254259501895E-2</v>
      </c>
      <c r="W239" s="69">
        <f t="shared" si="38"/>
        <v>0</v>
      </c>
      <c r="X239" s="48">
        <f>IF(ISERROR(VLOOKUP(F239,Labor!$A$7:$C$225,3,0)),0,VLOOKUP(F239,Labor!$A$7:$C$225,3,0))</f>
        <v>0</v>
      </c>
      <c r="Y239" s="48"/>
      <c r="Z239" s="48"/>
      <c r="AA239" s="48"/>
      <c r="AB239" s="48"/>
      <c r="AC239" s="48"/>
      <c r="AD239" s="48"/>
      <c r="AE239" s="48"/>
      <c r="AF239" s="48"/>
      <c r="AG239" s="48"/>
      <c r="AH239" s="48">
        <v>0</v>
      </c>
      <c r="AI239" s="48"/>
      <c r="AJ239" s="70">
        <f t="shared" si="39"/>
        <v>0</v>
      </c>
    </row>
    <row r="240" spans="2:36">
      <c r="B240" s="12" t="s">
        <v>581</v>
      </c>
      <c r="C240" s="12" t="s">
        <v>54</v>
      </c>
      <c r="D240" s="12" t="str">
        <f t="shared" si="40"/>
        <v>ID</v>
      </c>
      <c r="E240" s="12" t="str">
        <f t="shared" si="41"/>
        <v>Distribution MaintenanceID</v>
      </c>
      <c r="F240" s="12" t="s">
        <v>581</v>
      </c>
      <c r="G240" s="69">
        <v>0</v>
      </c>
      <c r="H240" s="48"/>
      <c r="I240" s="48"/>
      <c r="J240" s="48">
        <f>-IFERROR(VLOOKUP(F240,Labor!$A$7:$B$225,2,0),0)</f>
        <v>0</v>
      </c>
      <c r="K240" s="48"/>
      <c r="L240" s="48"/>
      <c r="M240" s="48"/>
      <c r="N240" s="48"/>
      <c r="O240" s="48"/>
      <c r="P240" s="48"/>
      <c r="Q240" s="48"/>
      <c r="R240" s="48"/>
      <c r="S240" s="48"/>
      <c r="T240" s="48"/>
      <c r="U240" s="47">
        <f t="shared" si="37"/>
        <v>0</v>
      </c>
      <c r="V240" s="32">
        <v>1.7562254259501895E-2</v>
      </c>
      <c r="W240" s="69">
        <f t="shared" si="38"/>
        <v>0</v>
      </c>
      <c r="X240" s="48">
        <f>IF(ISERROR(VLOOKUP(F240,Labor!$A$7:$C$225,3,0)),0,VLOOKUP(F240,Labor!$A$7:$C$225,3,0))</f>
        <v>0</v>
      </c>
      <c r="Y240" s="48"/>
      <c r="Z240" s="48"/>
      <c r="AA240" s="48"/>
      <c r="AB240" s="48"/>
      <c r="AC240" s="48"/>
      <c r="AD240" s="48"/>
      <c r="AE240" s="48"/>
      <c r="AF240" s="48"/>
      <c r="AG240" s="48"/>
      <c r="AH240" s="48">
        <v>0</v>
      </c>
      <c r="AI240" s="48"/>
      <c r="AJ240" s="70">
        <f t="shared" si="39"/>
        <v>0</v>
      </c>
    </row>
    <row r="241" spans="2:36">
      <c r="B241" s="12" t="s">
        <v>582</v>
      </c>
      <c r="C241" s="12" t="s">
        <v>54</v>
      </c>
      <c r="D241" s="12" t="str">
        <f t="shared" si="40"/>
        <v>OR</v>
      </c>
      <c r="E241" s="12" t="str">
        <f t="shared" si="41"/>
        <v>Distribution MaintenanceOR</v>
      </c>
      <c r="F241" s="12" t="s">
        <v>582</v>
      </c>
      <c r="G241" s="69">
        <v>0</v>
      </c>
      <c r="H241" s="48"/>
      <c r="I241" s="48"/>
      <c r="J241" s="48">
        <f>-IFERROR(VLOOKUP(F241,Labor!$A$7:$B$225,2,0),0)</f>
        <v>0</v>
      </c>
      <c r="K241" s="48"/>
      <c r="L241" s="48"/>
      <c r="M241" s="48"/>
      <c r="N241" s="48"/>
      <c r="O241" s="48"/>
      <c r="P241" s="48"/>
      <c r="Q241" s="48"/>
      <c r="R241" s="48"/>
      <c r="S241" s="48"/>
      <c r="T241" s="48"/>
      <c r="U241" s="47">
        <f t="shared" si="37"/>
        <v>0</v>
      </c>
      <c r="V241" s="32">
        <v>1.7562254259501895E-2</v>
      </c>
      <c r="W241" s="69">
        <f t="shared" si="38"/>
        <v>0</v>
      </c>
      <c r="X241" s="48">
        <f>IF(ISERROR(VLOOKUP(F241,Labor!$A$7:$C$225,3,0)),0,VLOOKUP(F241,Labor!$A$7:$C$225,3,0))</f>
        <v>0</v>
      </c>
      <c r="Y241" s="48"/>
      <c r="Z241" s="48"/>
      <c r="AA241" s="48"/>
      <c r="AB241" s="48"/>
      <c r="AC241" s="48"/>
      <c r="AD241" s="48"/>
      <c r="AE241" s="48"/>
      <c r="AF241" s="48"/>
      <c r="AG241" s="48"/>
      <c r="AH241" s="48">
        <v>0</v>
      </c>
      <c r="AI241" s="48"/>
      <c r="AJ241" s="70">
        <f t="shared" si="39"/>
        <v>0</v>
      </c>
    </row>
    <row r="242" spans="2:36">
      <c r="B242" s="12" t="s">
        <v>256</v>
      </c>
      <c r="C242" s="12" t="s">
        <v>54</v>
      </c>
      <c r="D242" s="12" t="str">
        <f t="shared" si="40"/>
        <v>SNPD</v>
      </c>
      <c r="E242" s="12" t="str">
        <f t="shared" si="41"/>
        <v>Distribution MaintenanceSNPD</v>
      </c>
      <c r="F242" s="12" t="s">
        <v>256</v>
      </c>
      <c r="G242" s="69">
        <v>974120.44</v>
      </c>
      <c r="H242" s="48"/>
      <c r="I242" s="48"/>
      <c r="J242" s="48">
        <f>-IFERROR(VLOOKUP(F242,Labor!$A$7:$B$225,2,0),0)</f>
        <v>-763656.57814216684</v>
      </c>
      <c r="K242" s="48"/>
      <c r="L242" s="48"/>
      <c r="M242" s="48"/>
      <c r="N242" s="48"/>
      <c r="O242" s="48"/>
      <c r="P242" s="48"/>
      <c r="Q242" s="48"/>
      <c r="R242" s="48"/>
      <c r="S242" s="48"/>
      <c r="T242" s="48"/>
      <c r="U242" s="47">
        <f t="shared" si="37"/>
        <v>3696.2198543839481</v>
      </c>
      <c r="V242" s="32">
        <v>1.7562254259501895E-2</v>
      </c>
      <c r="W242" s="69">
        <f t="shared" si="38"/>
        <v>214160.08171221707</v>
      </c>
      <c r="X242" s="48">
        <f>IF(ISERROR(VLOOKUP(F242,Labor!$A$7:$C$225,3,0)),0,VLOOKUP(F242,Labor!$A$7:$C$225,3,0))</f>
        <v>775381.50990570721</v>
      </c>
      <c r="Y242" s="48"/>
      <c r="Z242" s="48"/>
      <c r="AA242" s="48"/>
      <c r="AB242" s="48"/>
      <c r="AC242" s="48"/>
      <c r="AD242" s="48"/>
      <c r="AE242" s="48"/>
      <c r="AF242" s="48"/>
      <c r="AG242" s="48"/>
      <c r="AH242" s="48">
        <v>0</v>
      </c>
      <c r="AI242" s="48"/>
      <c r="AJ242" s="70">
        <f t="shared" si="39"/>
        <v>989541.59161792428</v>
      </c>
    </row>
    <row r="243" spans="2:36">
      <c r="B243" s="12" t="s">
        <v>254</v>
      </c>
      <c r="C243" s="12" t="s">
        <v>54</v>
      </c>
      <c r="D243" s="12" t="str">
        <f t="shared" si="40"/>
        <v>UT</v>
      </c>
      <c r="E243" s="12" t="str">
        <f t="shared" si="41"/>
        <v>Distribution MaintenanceUT</v>
      </c>
      <c r="F243" s="12" t="s">
        <v>254</v>
      </c>
      <c r="G243" s="69">
        <v>0</v>
      </c>
      <c r="H243" s="48"/>
      <c r="I243" s="48"/>
      <c r="J243" s="48">
        <f>-IFERROR(VLOOKUP(F243,Labor!$A$7:$B$225,2,0),0)</f>
        <v>0</v>
      </c>
      <c r="K243" s="48"/>
      <c r="L243" s="48"/>
      <c r="M243" s="48"/>
      <c r="N243" s="48"/>
      <c r="O243" s="48"/>
      <c r="P243" s="48"/>
      <c r="Q243" s="48"/>
      <c r="R243" s="48"/>
      <c r="S243" s="48"/>
      <c r="T243" s="48"/>
      <c r="U243" s="47">
        <f t="shared" si="37"/>
        <v>0</v>
      </c>
      <c r="V243" s="32">
        <v>1.7562254259501895E-2</v>
      </c>
      <c r="W243" s="69">
        <f t="shared" si="38"/>
        <v>0</v>
      </c>
      <c r="X243" s="48">
        <f>IF(ISERROR(VLOOKUP(F243,Labor!$A$7:$C$225,3,0)),0,VLOOKUP(F243,Labor!$A$7:$C$225,3,0))</f>
        <v>0</v>
      </c>
      <c r="Y243" s="48"/>
      <c r="Z243" s="48"/>
      <c r="AA243" s="48"/>
      <c r="AB243" s="48"/>
      <c r="AC243" s="48"/>
      <c r="AD243" s="48"/>
      <c r="AE243" s="48"/>
      <c r="AF243" s="48"/>
      <c r="AG243" s="48"/>
      <c r="AH243" s="48">
        <v>0</v>
      </c>
      <c r="AI243" s="48"/>
      <c r="AJ243" s="70">
        <f t="shared" si="39"/>
        <v>0</v>
      </c>
    </row>
    <row r="244" spans="2:36">
      <c r="B244" s="12" t="s">
        <v>583</v>
      </c>
      <c r="C244" s="12" t="s">
        <v>54</v>
      </c>
      <c r="D244" s="12" t="str">
        <f t="shared" si="40"/>
        <v>WA</v>
      </c>
      <c r="E244" s="12" t="str">
        <f t="shared" si="41"/>
        <v>Distribution MaintenanceWA</v>
      </c>
      <c r="F244" s="12" t="s">
        <v>583</v>
      </c>
      <c r="G244" s="69">
        <v>0</v>
      </c>
      <c r="H244" s="48"/>
      <c r="I244" s="48"/>
      <c r="J244" s="48">
        <f>-IFERROR(VLOOKUP(F244,Labor!$A$7:$B$225,2,0),0)</f>
        <v>0</v>
      </c>
      <c r="K244" s="48"/>
      <c r="L244" s="48"/>
      <c r="M244" s="48"/>
      <c r="N244" s="48"/>
      <c r="O244" s="48"/>
      <c r="P244" s="48"/>
      <c r="Q244" s="48"/>
      <c r="R244" s="48"/>
      <c r="S244" s="48"/>
      <c r="T244" s="48"/>
      <c r="U244" s="47">
        <f t="shared" si="37"/>
        <v>0</v>
      </c>
      <c r="V244" s="32">
        <v>1.7562254259501895E-2</v>
      </c>
      <c r="W244" s="69">
        <f t="shared" si="38"/>
        <v>0</v>
      </c>
      <c r="X244" s="48">
        <f>IF(ISERROR(VLOOKUP(F244,Labor!$A$7:$C$225,3,0)),0,VLOOKUP(F244,Labor!$A$7:$C$225,3,0))</f>
        <v>0</v>
      </c>
      <c r="Y244" s="48"/>
      <c r="Z244" s="48"/>
      <c r="AA244" s="48"/>
      <c r="AB244" s="48"/>
      <c r="AC244" s="48"/>
      <c r="AD244" s="48"/>
      <c r="AE244" s="48"/>
      <c r="AF244" s="48"/>
      <c r="AG244" s="48"/>
      <c r="AH244" s="48">
        <v>0</v>
      </c>
      <c r="AI244" s="48"/>
      <c r="AJ244" s="70">
        <f t="shared" si="39"/>
        <v>0</v>
      </c>
    </row>
    <row r="245" spans="2:36">
      <c r="B245" s="12" t="s">
        <v>584</v>
      </c>
      <c r="C245" s="12" t="s">
        <v>54</v>
      </c>
      <c r="D245" s="12" t="str">
        <f t="shared" si="40"/>
        <v>WYP</v>
      </c>
      <c r="E245" s="12" t="str">
        <f t="shared" si="41"/>
        <v>Distribution MaintenanceWYP</v>
      </c>
      <c r="F245" s="12" t="s">
        <v>584</v>
      </c>
      <c r="G245" s="69">
        <v>47837.760000000002</v>
      </c>
      <c r="H245" s="48"/>
      <c r="I245" s="48"/>
      <c r="J245" s="48">
        <f>-IFERROR(VLOOKUP(F245,Labor!$A$7:$B$225,2,0),0)</f>
        <v>-25263.613076298643</v>
      </c>
      <c r="K245" s="48"/>
      <c r="L245" s="48"/>
      <c r="M245" s="48"/>
      <c r="N245" s="48"/>
      <c r="O245" s="48"/>
      <c r="P245" s="48"/>
      <c r="Q245" s="48"/>
      <c r="R245" s="48"/>
      <c r="S245" s="48"/>
      <c r="T245" s="48"/>
      <c r="U245" s="47">
        <f t="shared" si="37"/>
        <v>396.45290796539581</v>
      </c>
      <c r="V245" s="32">
        <v>1.7562254259501895E-2</v>
      </c>
      <c r="W245" s="69">
        <f t="shared" si="38"/>
        <v>22970.599831666754</v>
      </c>
      <c r="X245" s="48">
        <f>IF(ISERROR(VLOOKUP(F245,Labor!$A$7:$C$225,3,0)),0,VLOOKUP(F245,Labor!$A$7:$C$225,3,0))</f>
        <v>25651.502276625735</v>
      </c>
      <c r="Y245" s="48"/>
      <c r="Z245" s="48"/>
      <c r="AA245" s="48"/>
      <c r="AB245" s="48"/>
      <c r="AC245" s="48"/>
      <c r="AD245" s="48"/>
      <c r="AE245" s="48"/>
      <c r="AF245" s="48"/>
      <c r="AG245" s="48"/>
      <c r="AH245" s="48">
        <v>0</v>
      </c>
      <c r="AI245" s="48"/>
      <c r="AJ245" s="70">
        <f t="shared" si="39"/>
        <v>48622.102108292485</v>
      </c>
    </row>
    <row r="246" spans="2:36">
      <c r="B246" s="12" t="s">
        <v>585</v>
      </c>
      <c r="C246" s="12" t="s">
        <v>54</v>
      </c>
      <c r="D246" s="12" t="str">
        <f t="shared" si="40"/>
        <v>CA</v>
      </c>
      <c r="E246" s="12" t="str">
        <f t="shared" si="41"/>
        <v>Distribution MaintenanceCA</v>
      </c>
      <c r="F246" s="12" t="s">
        <v>585</v>
      </c>
      <c r="G246" s="69">
        <v>98485.86</v>
      </c>
      <c r="H246" s="48"/>
      <c r="I246" s="48"/>
      <c r="J246" s="48">
        <f>-IFERROR(VLOOKUP(F246,Labor!$A$7:$B$225,2,0),0)</f>
        <v>-76209.533759235113</v>
      </c>
      <c r="K246" s="48"/>
      <c r="L246" s="48"/>
      <c r="M246" s="48"/>
      <c r="N246" s="48"/>
      <c r="O246" s="48"/>
      <c r="P246" s="48"/>
      <c r="Q246" s="48"/>
      <c r="R246" s="48"/>
      <c r="S246" s="48"/>
      <c r="T246" s="48"/>
      <c r="U246" s="47">
        <f t="shared" si="37"/>
        <v>391.22250540792697</v>
      </c>
      <c r="V246" s="32">
        <v>1.7562254259501895E-2</v>
      </c>
      <c r="W246" s="69">
        <f t="shared" si="38"/>
        <v>22667.548746172815</v>
      </c>
      <c r="X246" s="48">
        <f>IF(ISERROR(VLOOKUP(F246,Labor!$A$7:$C$225,3,0)),0,VLOOKUP(F246,Labor!$A$7:$C$225,3,0))</f>
        <v>77379.629858233049</v>
      </c>
      <c r="Y246" s="48"/>
      <c r="Z246" s="48"/>
      <c r="AA246" s="48"/>
      <c r="AB246" s="48"/>
      <c r="AC246" s="48"/>
      <c r="AD246" s="48"/>
      <c r="AE246" s="48"/>
      <c r="AF246" s="48"/>
      <c r="AG246" s="48"/>
      <c r="AH246" s="48">
        <v>0</v>
      </c>
      <c r="AI246" s="48"/>
      <c r="AJ246" s="70">
        <f t="shared" si="39"/>
        <v>100047.17860440587</v>
      </c>
    </row>
    <row r="247" spans="2:36">
      <c r="B247" s="12" t="s">
        <v>586</v>
      </c>
      <c r="C247" s="12" t="s">
        <v>54</v>
      </c>
      <c r="D247" s="12" t="str">
        <f t="shared" si="40"/>
        <v>ID</v>
      </c>
      <c r="E247" s="12" t="str">
        <f t="shared" si="41"/>
        <v>Distribution MaintenanceID</v>
      </c>
      <c r="F247" s="12" t="s">
        <v>586</v>
      </c>
      <c r="G247" s="69">
        <v>167218.94</v>
      </c>
      <c r="H247" s="48"/>
      <c r="I247" s="48"/>
      <c r="J247" s="48">
        <f>-IFERROR(VLOOKUP(F247,Labor!$A$7:$B$225,2,0),0)</f>
        <v>-137211.60802298784</v>
      </c>
      <c r="K247" s="48"/>
      <c r="L247" s="48"/>
      <c r="M247" s="48"/>
      <c r="N247" s="48"/>
      <c r="O247" s="48"/>
      <c r="P247" s="48"/>
      <c r="Q247" s="48"/>
      <c r="R247" s="48"/>
      <c r="S247" s="48"/>
      <c r="T247" s="48"/>
      <c r="U247" s="47">
        <f t="shared" si="37"/>
        <v>526.99639382956923</v>
      </c>
      <c r="V247" s="32">
        <v>1.7562254259501895E-2</v>
      </c>
      <c r="W247" s="69">
        <f t="shared" si="38"/>
        <v>30534.328370841729</v>
      </c>
      <c r="X247" s="48">
        <f>IF(ISERROR(VLOOKUP(F247,Labor!$A$7:$C$225,3,0)),0,VLOOKUP(F247,Labor!$A$7:$C$225,3,0))</f>
        <v>139318.30989302095</v>
      </c>
      <c r="Y247" s="48"/>
      <c r="Z247" s="48"/>
      <c r="AA247" s="48"/>
      <c r="AB247" s="48"/>
      <c r="AC247" s="48"/>
      <c r="AD247" s="48"/>
      <c r="AE247" s="48"/>
      <c r="AF247" s="48"/>
      <c r="AG247" s="48"/>
      <c r="AH247" s="48">
        <v>0</v>
      </c>
      <c r="AI247" s="48"/>
      <c r="AJ247" s="70">
        <f t="shared" si="39"/>
        <v>169852.6382638627</v>
      </c>
    </row>
    <row r="248" spans="2:36">
      <c r="B248" s="12" t="s">
        <v>587</v>
      </c>
      <c r="C248" s="12" t="s">
        <v>54</v>
      </c>
      <c r="D248" s="12" t="str">
        <f t="shared" si="40"/>
        <v>OR</v>
      </c>
      <c r="E248" s="12" t="str">
        <f t="shared" si="41"/>
        <v>Distribution MaintenanceOR</v>
      </c>
      <c r="F248" s="12" t="s">
        <v>587</v>
      </c>
      <c r="G248" s="69">
        <v>1049510.5</v>
      </c>
      <c r="H248" s="48"/>
      <c r="I248" s="48"/>
      <c r="J248" s="48">
        <f>-IFERROR(VLOOKUP(F248,Labor!$A$7:$B$225,2,0),0)</f>
        <v>-807596.34123365348</v>
      </c>
      <c r="K248" s="48"/>
      <c r="L248" s="48"/>
      <c r="M248" s="48"/>
      <c r="N248" s="48"/>
      <c r="O248" s="48"/>
      <c r="P248" s="48"/>
      <c r="Q248" s="48"/>
      <c r="R248" s="48"/>
      <c r="S248" s="48"/>
      <c r="T248" s="48"/>
      <c r="U248" s="47">
        <f t="shared" si="37"/>
        <v>4248.5579652280867</v>
      </c>
      <c r="V248" s="32">
        <v>1.7562254259501895E-2</v>
      </c>
      <c r="W248" s="69">
        <f t="shared" si="38"/>
        <v>246162.71673157462</v>
      </c>
      <c r="X248" s="48">
        <f>IF(ISERROR(VLOOKUP(F248,Labor!$A$7:$C$225,3,0)),0,VLOOKUP(F248,Labor!$A$7:$C$225,3,0))</f>
        <v>819995.90965809603</v>
      </c>
      <c r="Y248" s="48"/>
      <c r="Z248" s="48"/>
      <c r="AA248" s="48"/>
      <c r="AB248" s="48"/>
      <c r="AC248" s="48"/>
      <c r="AD248" s="48"/>
      <c r="AE248" s="48"/>
      <c r="AF248" s="48"/>
      <c r="AG248" s="48"/>
      <c r="AH248" s="48">
        <v>0</v>
      </c>
      <c r="AI248" s="48"/>
      <c r="AJ248" s="70">
        <f t="shared" si="39"/>
        <v>1066158.6263896707</v>
      </c>
    </row>
    <row r="249" spans="2:36">
      <c r="B249" s="12" t="s">
        <v>588</v>
      </c>
      <c r="C249" s="12" t="s">
        <v>54</v>
      </c>
      <c r="D249" s="12" t="str">
        <f t="shared" si="40"/>
        <v>SNPD</v>
      </c>
      <c r="E249" s="12" t="str">
        <f t="shared" si="41"/>
        <v>Distribution MaintenanceSNPD</v>
      </c>
      <c r="F249" s="12" t="s">
        <v>588</v>
      </c>
      <c r="G249" s="69">
        <v>0</v>
      </c>
      <c r="H249" s="48"/>
      <c r="I249" s="48"/>
      <c r="J249" s="48">
        <f>-IFERROR(VLOOKUP(F249,Labor!$A$7:$B$225,2,0),0)</f>
        <v>0</v>
      </c>
      <c r="K249" s="48"/>
      <c r="L249" s="48"/>
      <c r="M249" s="48"/>
      <c r="N249" s="48"/>
      <c r="O249" s="48"/>
      <c r="P249" s="48"/>
      <c r="Q249" s="48"/>
      <c r="R249" s="48"/>
      <c r="S249" s="48"/>
      <c r="T249" s="48"/>
      <c r="U249" s="47">
        <f t="shared" si="37"/>
        <v>0</v>
      </c>
      <c r="V249" s="32">
        <v>1.7562254259501895E-2</v>
      </c>
      <c r="W249" s="69">
        <f t="shared" si="38"/>
        <v>0</v>
      </c>
      <c r="X249" s="48">
        <f>IF(ISERROR(VLOOKUP(F249,Labor!$A$7:$C$225,3,0)),0,VLOOKUP(F249,Labor!$A$7:$C$225,3,0))</f>
        <v>0</v>
      </c>
      <c r="Y249" s="48"/>
      <c r="Z249" s="48"/>
      <c r="AA249" s="48"/>
      <c r="AB249" s="48"/>
      <c r="AC249" s="48"/>
      <c r="AD249" s="48"/>
      <c r="AE249" s="48"/>
      <c r="AF249" s="48"/>
      <c r="AG249" s="48"/>
      <c r="AH249" s="48">
        <v>0</v>
      </c>
      <c r="AI249" s="48"/>
      <c r="AJ249" s="70">
        <f t="shared" si="39"/>
        <v>0</v>
      </c>
    </row>
    <row r="250" spans="2:36">
      <c r="B250" s="12" t="s">
        <v>257</v>
      </c>
      <c r="C250" s="12" t="s">
        <v>54</v>
      </c>
      <c r="D250" s="12" t="str">
        <f t="shared" si="40"/>
        <v>UT</v>
      </c>
      <c r="E250" s="12" t="str">
        <f t="shared" si="41"/>
        <v>Distribution MaintenanceUT</v>
      </c>
      <c r="F250" s="12" t="s">
        <v>257</v>
      </c>
      <c r="G250" s="69">
        <v>1694291.86</v>
      </c>
      <c r="H250" s="48"/>
      <c r="I250" s="48"/>
      <c r="J250" s="48">
        <f>-IFERROR(VLOOKUP(F250,Labor!$A$7:$B$225,2,0),0)</f>
        <v>-343152.18991253211</v>
      </c>
      <c r="K250" s="48"/>
      <c r="L250" s="48"/>
      <c r="M250" s="48"/>
      <c r="N250" s="48"/>
      <c r="O250" s="48"/>
      <c r="P250" s="48"/>
      <c r="Q250" s="48"/>
      <c r="R250" s="48"/>
      <c r="S250" s="48"/>
      <c r="T250" s="48"/>
      <c r="U250" s="47">
        <f t="shared" si="37"/>
        <v>23729.058426175619</v>
      </c>
      <c r="V250" s="32">
        <v>1.7562254259501895E-2</v>
      </c>
      <c r="W250" s="69">
        <f t="shared" si="38"/>
        <v>1374868.7285136436</v>
      </c>
      <c r="X250" s="48">
        <f>IF(ISERROR(VLOOKUP(F250,Labor!$A$7:$C$225,3,0)),0,VLOOKUP(F250,Labor!$A$7:$C$225,3,0))</f>
        <v>348420.83569703141</v>
      </c>
      <c r="Y250" s="48"/>
      <c r="Z250" s="48"/>
      <c r="AA250" s="48"/>
      <c r="AB250" s="48"/>
      <c r="AC250" s="48"/>
      <c r="AD250" s="48"/>
      <c r="AE250" s="48"/>
      <c r="AF250" s="48"/>
      <c r="AG250" s="48"/>
      <c r="AH250" s="48">
        <v>0</v>
      </c>
      <c r="AI250" s="48"/>
      <c r="AJ250" s="70">
        <f t="shared" si="39"/>
        <v>1723289.564210675</v>
      </c>
    </row>
    <row r="251" spans="2:36">
      <c r="B251" s="12" t="s">
        <v>589</v>
      </c>
      <c r="C251" s="12" t="s">
        <v>54</v>
      </c>
      <c r="D251" s="12" t="str">
        <f t="shared" si="40"/>
        <v>WA</v>
      </c>
      <c r="E251" s="12" t="str">
        <f t="shared" si="41"/>
        <v>Distribution MaintenanceWA</v>
      </c>
      <c r="F251" s="12" t="s">
        <v>589</v>
      </c>
      <c r="G251" s="69">
        <v>190293.64</v>
      </c>
      <c r="H251" s="48"/>
      <c r="I251" s="48"/>
      <c r="J251" s="48">
        <f>-IFERROR(VLOOKUP(F251,Labor!$A$7:$B$225,2,0),0)</f>
        <v>-150242.49945482798</v>
      </c>
      <c r="K251" s="48"/>
      <c r="L251" s="48"/>
      <c r="M251" s="48"/>
      <c r="N251" s="48"/>
      <c r="O251" s="48"/>
      <c r="P251" s="48"/>
      <c r="Q251" s="48"/>
      <c r="R251" s="48"/>
      <c r="S251" s="48"/>
      <c r="T251" s="48"/>
      <c r="U251" s="47">
        <f t="shared" si="37"/>
        <v>703.38831363735665</v>
      </c>
      <c r="V251" s="32">
        <v>1.7562254259501895E-2</v>
      </c>
      <c r="W251" s="69">
        <f t="shared" si="38"/>
        <v>40754.52885880939</v>
      </c>
      <c r="X251" s="48">
        <f>IF(ISERROR(VLOOKUP(F251,Labor!$A$7:$C$225,3,0)),0,VLOOKUP(F251,Labor!$A$7:$C$225,3,0))</f>
        <v>152549.27334313418</v>
      </c>
      <c r="Y251" s="48"/>
      <c r="Z251" s="48"/>
      <c r="AA251" s="48"/>
      <c r="AB251" s="48"/>
      <c r="AC251" s="48"/>
      <c r="AD251" s="48"/>
      <c r="AE251" s="48"/>
      <c r="AF251" s="48"/>
      <c r="AG251" s="48"/>
      <c r="AH251" s="48">
        <v>0</v>
      </c>
      <c r="AI251" s="48"/>
      <c r="AJ251" s="70">
        <f t="shared" si="39"/>
        <v>193303.80220194356</v>
      </c>
    </row>
    <row r="252" spans="2:36">
      <c r="B252" s="12" t="s">
        <v>590</v>
      </c>
      <c r="C252" s="12" t="s">
        <v>54</v>
      </c>
      <c r="D252" s="12" t="str">
        <f t="shared" si="40"/>
        <v>WYP</v>
      </c>
      <c r="E252" s="12" t="str">
        <f t="shared" si="41"/>
        <v>Distribution MaintenanceWYP</v>
      </c>
      <c r="F252" s="12" t="s">
        <v>590</v>
      </c>
      <c r="G252" s="69">
        <v>340654.22</v>
      </c>
      <c r="H252" s="48"/>
      <c r="I252" s="48"/>
      <c r="J252" s="48">
        <f>-IFERROR(VLOOKUP(F252,Labor!$A$7:$B$225,2,0),0)</f>
        <v>-263899.57210001606</v>
      </c>
      <c r="K252" s="48"/>
      <c r="L252" s="48"/>
      <c r="M252" s="48"/>
      <c r="N252" s="48"/>
      <c r="O252" s="48"/>
      <c r="P252" s="48"/>
      <c r="Q252" s="48"/>
      <c r="R252" s="48"/>
      <c r="S252" s="48"/>
      <c r="T252" s="48"/>
      <c r="U252" s="47">
        <f t="shared" si="37"/>
        <v>1347.9846420180606</v>
      </c>
      <c r="V252" s="75">
        <v>1.7562254259501895E-2</v>
      </c>
      <c r="W252" s="69">
        <f t="shared" si="38"/>
        <v>78102.632542001971</v>
      </c>
      <c r="X252" s="48">
        <f>IF(ISERROR(VLOOKUP(F252,Labor!$A$7:$C$225,3,0)),0,VLOOKUP(F252,Labor!$A$7:$C$225,3,0))</f>
        <v>267951.39927451353</v>
      </c>
      <c r="Y252" s="48"/>
      <c r="Z252" s="48"/>
      <c r="AA252" s="48"/>
      <c r="AB252" s="48"/>
      <c r="AC252" s="48"/>
      <c r="AD252" s="48"/>
      <c r="AE252" s="48"/>
      <c r="AF252" s="48"/>
      <c r="AG252" s="48"/>
      <c r="AH252" s="48">
        <v>0</v>
      </c>
      <c r="AI252" s="48"/>
      <c r="AJ252" s="70">
        <f t="shared" si="39"/>
        <v>346054.03181651549</v>
      </c>
    </row>
    <row r="253" spans="2:36">
      <c r="B253" s="12" t="s">
        <v>591</v>
      </c>
      <c r="C253" s="12" t="s">
        <v>54</v>
      </c>
      <c r="D253" s="12" t="str">
        <f t="shared" si="40"/>
        <v>WYU</v>
      </c>
      <c r="E253" s="12" t="str">
        <f t="shared" si="41"/>
        <v>Distribution MaintenanceWYU</v>
      </c>
      <c r="F253" s="12" t="s">
        <v>591</v>
      </c>
      <c r="G253" s="69">
        <v>96077.03</v>
      </c>
      <c r="H253" s="48"/>
      <c r="I253" s="48"/>
      <c r="J253" s="48">
        <f>-IFERROR(VLOOKUP(F253,Labor!$A$7:$B$225,2,0),0)</f>
        <v>-44836.179284484824</v>
      </c>
      <c r="K253" s="48"/>
      <c r="L253" s="48"/>
      <c r="M253" s="48"/>
      <c r="N253" s="48"/>
      <c r="O253" s="48"/>
      <c r="P253" s="48"/>
      <c r="Q253" s="48"/>
      <c r="R253" s="48"/>
      <c r="S253" s="48"/>
      <c r="T253" s="48"/>
      <c r="U253" s="47">
        <f t="shared" si="37"/>
        <v>899.90484873905712</v>
      </c>
      <c r="V253" s="32">
        <v>1.7562254259501895E-2</v>
      </c>
      <c r="W253" s="69">
        <f t="shared" si="38"/>
        <v>52140.755564254228</v>
      </c>
      <c r="X253" s="48">
        <f>IF(ISERROR(VLOOKUP(F253,Labor!$A$7:$C$225,3,0)),0,VLOOKUP(F253,Labor!$A$7:$C$225,3,0))</f>
        <v>45524.57922458274</v>
      </c>
      <c r="Y253" s="48"/>
      <c r="Z253" s="48"/>
      <c r="AA253" s="48"/>
      <c r="AB253" s="48"/>
      <c r="AC253" s="48"/>
      <c r="AD253" s="48"/>
      <c r="AE253" s="48"/>
      <c r="AF253" s="48"/>
      <c r="AG253" s="48"/>
      <c r="AH253" s="48">
        <v>0</v>
      </c>
      <c r="AI253" s="48"/>
      <c r="AJ253" s="70">
        <f t="shared" si="39"/>
        <v>97665.334788836975</v>
      </c>
    </row>
    <row r="254" spans="2:36">
      <c r="B254" s="12" t="s">
        <v>592</v>
      </c>
      <c r="C254" s="12" t="s">
        <v>54</v>
      </c>
      <c r="D254" s="12" t="str">
        <f t="shared" si="40"/>
        <v>CA</v>
      </c>
      <c r="E254" s="12" t="str">
        <f t="shared" si="41"/>
        <v>Distribution MaintenanceCA</v>
      </c>
      <c r="F254" s="12" t="s">
        <v>592</v>
      </c>
      <c r="G254" s="69">
        <v>47759.49</v>
      </c>
      <c r="H254" s="48"/>
      <c r="I254" s="48"/>
      <c r="J254" s="48">
        <f>-IFERROR(VLOOKUP(F254,Labor!$A$7:$B$225,2,0),0)</f>
        <v>-39589.04641513442</v>
      </c>
      <c r="K254" s="48"/>
      <c r="L254" s="48"/>
      <c r="M254" s="48"/>
      <c r="N254" s="48"/>
      <c r="O254" s="48"/>
      <c r="P254" s="48"/>
      <c r="Q254" s="48"/>
      <c r="R254" s="48"/>
      <c r="S254" s="48"/>
      <c r="T254" s="48"/>
      <c r="U254" s="47">
        <f t="shared" si="37"/>
        <v>143.49140765032541</v>
      </c>
      <c r="V254" s="32">
        <v>1.7562254259501895E-2</v>
      </c>
      <c r="W254" s="69">
        <f t="shared" si="38"/>
        <v>8313.9349925159022</v>
      </c>
      <c r="X254" s="48">
        <f>IF(ISERROR(VLOOKUP(F254,Labor!$A$7:$C$225,3,0)),0,VLOOKUP(F254,Labor!$A$7:$C$225,3,0))</f>
        <v>40196.883604110575</v>
      </c>
      <c r="Y254" s="48"/>
      <c r="Z254" s="48"/>
      <c r="AA254" s="48"/>
      <c r="AB254" s="48"/>
      <c r="AC254" s="48"/>
      <c r="AD254" s="48"/>
      <c r="AE254" s="48"/>
      <c r="AF254" s="48"/>
      <c r="AG254" s="48"/>
      <c r="AH254" s="48">
        <v>0</v>
      </c>
      <c r="AI254" s="48"/>
      <c r="AJ254" s="70">
        <f t="shared" si="39"/>
        <v>48510.818596626479</v>
      </c>
    </row>
    <row r="255" spans="2:36">
      <c r="B255" s="12" t="s">
        <v>593</v>
      </c>
      <c r="C255" s="12" t="s">
        <v>54</v>
      </c>
      <c r="D255" s="12" t="str">
        <f t="shared" si="40"/>
        <v>ID</v>
      </c>
      <c r="E255" s="12" t="str">
        <f t="shared" si="41"/>
        <v>Distribution MaintenanceID</v>
      </c>
      <c r="F255" s="12" t="s">
        <v>593</v>
      </c>
      <c r="G255" s="69">
        <v>364555.91</v>
      </c>
      <c r="H255" s="48"/>
      <c r="I255" s="48"/>
      <c r="J255" s="48">
        <f>-IFERROR(VLOOKUP(F255,Labor!$A$7:$B$225,2,0),0)</f>
        <v>-306671.23710454977</v>
      </c>
      <c r="K255" s="48"/>
      <c r="L255" s="48"/>
      <c r="M255" s="48"/>
      <c r="N255" s="48"/>
      <c r="O255" s="48"/>
      <c r="P255" s="48"/>
      <c r="Q255" s="48"/>
      <c r="R255" s="48"/>
      <c r="S255" s="48"/>
      <c r="T255" s="48"/>
      <c r="U255" s="47">
        <f t="shared" si="37"/>
        <v>1016.5853431179942</v>
      </c>
      <c r="V255" s="32">
        <v>1.7562254259501895E-2</v>
      </c>
      <c r="W255" s="69">
        <f t="shared" si="38"/>
        <v>58901.258238568196</v>
      </c>
      <c r="X255" s="48">
        <f>IF(ISERROR(VLOOKUP(F255,Labor!$A$7:$C$225,3,0)),0,VLOOKUP(F255,Labor!$A$7:$C$225,3,0))</f>
        <v>311379.7663463708</v>
      </c>
      <c r="Y255" s="48"/>
      <c r="Z255" s="48"/>
      <c r="AA255" s="48"/>
      <c r="AB255" s="48"/>
      <c r="AC255" s="48"/>
      <c r="AD255" s="48"/>
      <c r="AE255" s="48"/>
      <c r="AF255" s="48"/>
      <c r="AG255" s="48"/>
      <c r="AH255" s="48">
        <v>0</v>
      </c>
      <c r="AI255" s="48"/>
      <c r="AJ255" s="70">
        <f t="shared" si="39"/>
        <v>370281.024584939</v>
      </c>
    </row>
    <row r="256" spans="2:36">
      <c r="B256" s="12" t="s">
        <v>594</v>
      </c>
      <c r="C256" s="12" t="s">
        <v>54</v>
      </c>
      <c r="D256" s="12" t="str">
        <f t="shared" si="40"/>
        <v>OR</v>
      </c>
      <c r="E256" s="12" t="str">
        <f t="shared" si="41"/>
        <v>Distribution MaintenanceOR</v>
      </c>
      <c r="F256" s="12" t="s">
        <v>594</v>
      </c>
      <c r="G256" s="69">
        <v>1083757.77</v>
      </c>
      <c r="H256" s="48"/>
      <c r="I256" s="48"/>
      <c r="J256" s="48">
        <f>-IFERROR(VLOOKUP(F256,Labor!$A$7:$B$225,2,0),0)</f>
        <v>-904767.20915542077</v>
      </c>
      <c r="K256" s="48"/>
      <c r="L256" s="48"/>
      <c r="M256" s="48"/>
      <c r="N256" s="48"/>
      <c r="O256" s="48"/>
      <c r="P256" s="48"/>
      <c r="Q256" s="48"/>
      <c r="R256" s="48"/>
      <c r="S256" s="48"/>
      <c r="T256" s="48"/>
      <c r="U256" s="47">
        <f t="shared" si="37"/>
        <v>3143.4777396033451</v>
      </c>
      <c r="V256" s="32">
        <v>1.7562254259501895E-2</v>
      </c>
      <c r="W256" s="69">
        <f t="shared" si="38"/>
        <v>182134.03858418259</v>
      </c>
      <c r="X256" s="48">
        <f>IF(ISERROR(VLOOKUP(F256,Labor!$A$7:$C$225,3,0)),0,VLOOKUP(F256,Labor!$A$7:$C$225,3,0))</f>
        <v>918658.70710472716</v>
      </c>
      <c r="Y256" s="48"/>
      <c r="Z256" s="48"/>
      <c r="AA256" s="48"/>
      <c r="AB256" s="48"/>
      <c r="AC256" s="48"/>
      <c r="AD256" s="48"/>
      <c r="AE256" s="48"/>
      <c r="AF256" s="48"/>
      <c r="AG256" s="48"/>
      <c r="AH256" s="48">
        <v>0</v>
      </c>
      <c r="AI256" s="48"/>
      <c r="AJ256" s="70">
        <f t="shared" si="39"/>
        <v>1100792.7456889097</v>
      </c>
    </row>
    <row r="257" spans="2:36">
      <c r="B257" s="12" t="s">
        <v>261</v>
      </c>
      <c r="C257" s="12" t="s">
        <v>54</v>
      </c>
      <c r="D257" s="12" t="str">
        <f t="shared" si="40"/>
        <v>SNPD</v>
      </c>
      <c r="E257" s="12" t="str">
        <f t="shared" si="41"/>
        <v>Distribution MaintenanceSNPD</v>
      </c>
      <c r="F257" s="12" t="s">
        <v>261</v>
      </c>
      <c r="G257" s="69">
        <v>1769437.79</v>
      </c>
      <c r="H257" s="48"/>
      <c r="I257" s="48"/>
      <c r="J257" s="48">
        <f>-IFERROR(VLOOKUP(F257,Labor!$A$7:$B$225,2,0),0)</f>
        <v>-1697024.5603051274</v>
      </c>
      <c r="K257" s="48"/>
      <c r="L257" s="48"/>
      <c r="M257" s="48"/>
      <c r="N257" s="48"/>
      <c r="O257" s="48"/>
      <c r="P257" s="48"/>
      <c r="Q257" s="48"/>
      <c r="R257" s="48"/>
      <c r="S257" s="48"/>
      <c r="T257" s="48"/>
      <c r="U257" s="47">
        <f t="shared" si="37"/>
        <v>1271.739551653066</v>
      </c>
      <c r="V257" s="32">
        <v>1.7562254259501895E-2</v>
      </c>
      <c r="W257" s="69">
        <f t="shared" si="38"/>
        <v>73684.969246525696</v>
      </c>
      <c r="X257" s="48">
        <f>IF(ISERROR(VLOOKUP(F257,Labor!$A$7:$C$225,3,0)),0,VLOOKUP(F257,Labor!$A$7:$C$225,3,0))</f>
        <v>1723080.1168735481</v>
      </c>
      <c r="Y257" s="48"/>
      <c r="Z257" s="48"/>
      <c r="AA257" s="48"/>
      <c r="AB257" s="48"/>
      <c r="AC257" s="48"/>
      <c r="AD257" s="48"/>
      <c r="AE257" s="48"/>
      <c r="AF257" s="48"/>
      <c r="AG257" s="48"/>
      <c r="AH257" s="48">
        <v>0</v>
      </c>
      <c r="AI257" s="48"/>
      <c r="AJ257" s="70">
        <f t="shared" si="39"/>
        <v>1796765.0861200739</v>
      </c>
    </row>
    <row r="258" spans="2:36">
      <c r="B258" s="12" t="s">
        <v>259</v>
      </c>
      <c r="C258" s="12" t="s">
        <v>54</v>
      </c>
      <c r="D258" s="12" t="str">
        <f t="shared" si="40"/>
        <v>UT</v>
      </c>
      <c r="E258" s="12" t="str">
        <f t="shared" si="41"/>
        <v>Distribution MaintenanceUT</v>
      </c>
      <c r="F258" s="12" t="s">
        <v>259</v>
      </c>
      <c r="G258" s="69">
        <v>2676851.9</v>
      </c>
      <c r="H258" s="48"/>
      <c r="I258" s="48"/>
      <c r="J258" s="48">
        <f>-IFERROR(VLOOKUP(F258,Labor!$A$7:$B$225,2,0),0)</f>
        <v>-2214203.3209439334</v>
      </c>
      <c r="K258" s="48"/>
      <c r="L258" s="48"/>
      <c r="M258" s="48"/>
      <c r="N258" s="48"/>
      <c r="O258" s="48"/>
      <c r="P258" s="48"/>
      <c r="Q258" s="48"/>
      <c r="R258" s="48"/>
      <c r="S258" s="48"/>
      <c r="T258" s="48"/>
      <c r="U258" s="47">
        <f t="shared" si="37"/>
        <v>8125.1519781799025</v>
      </c>
      <c r="V258" s="32">
        <v>1.7562254259501895E-2</v>
      </c>
      <c r="W258" s="69">
        <f t="shared" si="38"/>
        <v>470773.73103424639</v>
      </c>
      <c r="X258" s="48">
        <f>IF(ISERROR(VLOOKUP(F258,Labor!$A$7:$C$225,3,0)),0,VLOOKUP(F258,Labor!$A$7:$C$225,3,0))</f>
        <v>2248199.469987567</v>
      </c>
      <c r="Y258" s="48"/>
      <c r="Z258" s="48"/>
      <c r="AA258" s="48"/>
      <c r="AB258" s="48"/>
      <c r="AC258" s="48"/>
      <c r="AD258" s="48"/>
      <c r="AE258" s="48"/>
      <c r="AF258" s="48"/>
      <c r="AG258" s="48"/>
      <c r="AH258" s="48">
        <v>0</v>
      </c>
      <c r="AI258" s="48"/>
      <c r="AJ258" s="70">
        <f t="shared" si="39"/>
        <v>2718973.2010218133</v>
      </c>
    </row>
    <row r="259" spans="2:36">
      <c r="B259" s="12" t="s">
        <v>595</v>
      </c>
      <c r="C259" s="12" t="s">
        <v>54</v>
      </c>
      <c r="D259" s="12" t="str">
        <f t="shared" si="40"/>
        <v>WA</v>
      </c>
      <c r="E259" s="12" t="str">
        <f t="shared" si="41"/>
        <v>Distribution MaintenanceWA</v>
      </c>
      <c r="F259" s="12" t="s">
        <v>595</v>
      </c>
      <c r="G259" s="69">
        <v>349243.72</v>
      </c>
      <c r="H259" s="48"/>
      <c r="I259" s="48"/>
      <c r="J259" s="48">
        <f>-IFERROR(VLOOKUP(F259,Labor!$A$7:$B$225,2,0),0)</f>
        <v>-280436.5439059679</v>
      </c>
      <c r="K259" s="48"/>
      <c r="L259" s="48"/>
      <c r="M259" s="48"/>
      <c r="N259" s="48"/>
      <c r="O259" s="48"/>
      <c r="P259" s="48"/>
      <c r="Q259" s="48"/>
      <c r="R259" s="48"/>
      <c r="S259" s="48"/>
      <c r="T259" s="48"/>
      <c r="U259" s="47">
        <f t="shared" si="37"/>
        <v>1208.4091214417117</v>
      </c>
      <c r="V259" s="32">
        <v>1.7562254259501895E-2</v>
      </c>
      <c r="W259" s="69">
        <f t="shared" si="38"/>
        <v>70015.58521547378</v>
      </c>
      <c r="X259" s="48">
        <f>IF(ISERROR(VLOOKUP(F259,Labor!$A$7:$C$225,3,0)),0,VLOOKUP(F259,Labor!$A$7:$C$225,3,0))</f>
        <v>284742.27430286951</v>
      </c>
      <c r="Y259" s="48"/>
      <c r="Z259" s="48"/>
      <c r="AA259" s="48"/>
      <c r="AB259" s="48"/>
      <c r="AC259" s="48"/>
      <c r="AD259" s="48"/>
      <c r="AE259" s="48"/>
      <c r="AF259" s="48"/>
      <c r="AG259" s="48"/>
      <c r="AH259" s="48">
        <v>0</v>
      </c>
      <c r="AI259" s="48"/>
      <c r="AJ259" s="70">
        <f t="shared" si="39"/>
        <v>354757.85951834329</v>
      </c>
    </row>
    <row r="260" spans="2:36">
      <c r="B260" s="12" t="s">
        <v>596</v>
      </c>
      <c r="C260" s="12" t="s">
        <v>54</v>
      </c>
      <c r="D260" s="12" t="str">
        <f t="shared" si="40"/>
        <v>WYP</v>
      </c>
      <c r="E260" s="12" t="str">
        <f t="shared" si="41"/>
        <v>Distribution MaintenanceWYP</v>
      </c>
      <c r="F260" s="12" t="s">
        <v>596</v>
      </c>
      <c r="G260" s="69">
        <v>367485.56</v>
      </c>
      <c r="H260" s="48"/>
      <c r="I260" s="48"/>
      <c r="J260" s="48">
        <f>-IFERROR(VLOOKUP(F260,Labor!$A$7:$B$225,2,0),0)</f>
        <v>-306889.51592086651</v>
      </c>
      <c r="K260" s="48"/>
      <c r="L260" s="48"/>
      <c r="M260" s="48"/>
      <c r="N260" s="48"/>
      <c r="O260" s="48"/>
      <c r="P260" s="48"/>
      <c r="Q260" s="48"/>
      <c r="R260" s="48"/>
      <c r="S260" s="48"/>
      <c r="T260" s="48"/>
      <c r="U260" s="47">
        <f t="shared" si="37"/>
        <v>1064.2031332377267</v>
      </c>
      <c r="V260" s="32">
        <v>1.7562254259501895E-2</v>
      </c>
      <c r="W260" s="69">
        <f t="shared" si="38"/>
        <v>61660.247212371214</v>
      </c>
      <c r="X260" s="48">
        <f>IF(ISERROR(VLOOKUP(F260,Labor!$A$7:$C$225,3,0)),0,VLOOKUP(F260,Labor!$A$7:$C$225,3,0))</f>
        <v>311601.39654379257</v>
      </c>
      <c r="Y260" s="48"/>
      <c r="Z260" s="48"/>
      <c r="AA260" s="48"/>
      <c r="AB260" s="48"/>
      <c r="AC260" s="48"/>
      <c r="AD260" s="48"/>
      <c r="AE260" s="48"/>
      <c r="AF260" s="48"/>
      <c r="AG260" s="48"/>
      <c r="AH260" s="48">
        <v>0</v>
      </c>
      <c r="AI260" s="48"/>
      <c r="AJ260" s="70">
        <f t="shared" si="39"/>
        <v>373261.64375616377</v>
      </c>
    </row>
    <row r="261" spans="2:36">
      <c r="B261" s="12" t="s">
        <v>597</v>
      </c>
      <c r="C261" s="12" t="s">
        <v>54</v>
      </c>
      <c r="D261" s="12" t="str">
        <f t="shared" si="40"/>
        <v>WYU</v>
      </c>
      <c r="E261" s="12" t="str">
        <f t="shared" si="41"/>
        <v>Distribution MaintenanceWYU</v>
      </c>
      <c r="F261" s="12" t="s">
        <v>597</v>
      </c>
      <c r="G261" s="69">
        <v>109931.74</v>
      </c>
      <c r="H261" s="48"/>
      <c r="I261" s="48"/>
      <c r="J261" s="48">
        <f>-IFERROR(VLOOKUP(F261,Labor!$A$7:$B$225,2,0),0)</f>
        <v>-92748.873679619719</v>
      </c>
      <c r="K261" s="48"/>
      <c r="L261" s="48"/>
      <c r="M261" s="48"/>
      <c r="N261" s="48"/>
      <c r="O261" s="48"/>
      <c r="P261" s="48"/>
      <c r="Q261" s="48"/>
      <c r="R261" s="48"/>
      <c r="S261" s="48"/>
      <c r="T261" s="48"/>
      <c r="U261" s="47">
        <f t="shared" si="37"/>
        <v>301.76986722555034</v>
      </c>
      <c r="V261" s="32">
        <v>1.7562254259501895E-2</v>
      </c>
      <c r="W261" s="69">
        <f t="shared" si="38"/>
        <v>17484.636187605836</v>
      </c>
      <c r="X261" s="48">
        <f>IF(ISERROR(VLOOKUP(F261,Labor!$A$7:$C$225,3,0)),0,VLOOKUP(F261,Labor!$A$7:$C$225,3,0))</f>
        <v>94172.90936027134</v>
      </c>
      <c r="Y261" s="48"/>
      <c r="Z261" s="48"/>
      <c r="AA261" s="48"/>
      <c r="AB261" s="48"/>
      <c r="AC261" s="48"/>
      <c r="AD261" s="48"/>
      <c r="AE261" s="48"/>
      <c r="AF261" s="48"/>
      <c r="AG261" s="48"/>
      <c r="AH261" s="48">
        <v>0</v>
      </c>
      <c r="AI261" s="48"/>
      <c r="AJ261" s="70">
        <f t="shared" si="39"/>
        <v>111657.54554787718</v>
      </c>
    </row>
    <row r="262" spans="2:36">
      <c r="B262" s="12" t="s">
        <v>598</v>
      </c>
      <c r="C262" s="12" t="s">
        <v>54</v>
      </c>
      <c r="D262" s="12" t="str">
        <f t="shared" si="40"/>
        <v>CA</v>
      </c>
      <c r="E262" s="12" t="str">
        <f t="shared" si="41"/>
        <v>Distribution MaintenanceCA</v>
      </c>
      <c r="F262" s="12" t="s">
        <v>598</v>
      </c>
      <c r="G262" s="69">
        <v>151826.07</v>
      </c>
      <c r="H262" s="48"/>
      <c r="I262" s="48"/>
      <c r="J262" s="48">
        <f>-IFERROR(VLOOKUP(F262,Labor!$A$7:$B$225,2,0),0)</f>
        <v>-15177.037464187961</v>
      </c>
      <c r="K262" s="48"/>
      <c r="L262" s="48"/>
      <c r="M262" s="48"/>
      <c r="N262" s="48"/>
      <c r="O262" s="48"/>
      <c r="P262" s="48"/>
      <c r="Q262" s="48"/>
      <c r="R262" s="48"/>
      <c r="S262" s="48"/>
      <c r="T262" s="48"/>
      <c r="U262" s="47">
        <f t="shared" ref="U262:U269" si="42">SUM(G262:T262)*V262</f>
        <v>2399.8650537088783</v>
      </c>
      <c r="V262" s="32">
        <v>1.7562254259501895E-2</v>
      </c>
      <c r="W262" s="69">
        <f t="shared" ref="W262:W269" si="43">SUM(G262:U262)</f>
        <v>139048.89758952093</v>
      </c>
      <c r="X262" s="48">
        <f>IF(ISERROR(VLOOKUP(F262,Labor!$A$7:$C$225,3,0)),0,VLOOKUP(F262,Labor!$A$7:$C$225,3,0))</f>
        <v>15410.060702294832</v>
      </c>
      <c r="Y262" s="48"/>
      <c r="Z262" s="48"/>
      <c r="AA262" s="48"/>
      <c r="AB262" s="48"/>
      <c r="AC262" s="48"/>
      <c r="AD262" s="48"/>
      <c r="AE262" s="48"/>
      <c r="AF262" s="48"/>
      <c r="AG262" s="48"/>
      <c r="AH262" s="48">
        <v>0</v>
      </c>
      <c r="AI262" s="48"/>
      <c r="AJ262" s="70">
        <f t="shared" ref="AJ262:AJ269" si="44">SUM(W262:AI262)</f>
        <v>154458.95829181577</v>
      </c>
    </row>
    <row r="263" spans="2:36">
      <c r="B263" s="12" t="s">
        <v>599</v>
      </c>
      <c r="C263" s="12" t="s">
        <v>54</v>
      </c>
      <c r="D263" s="12" t="str">
        <f t="shared" si="40"/>
        <v>ID</v>
      </c>
      <c r="E263" s="12" t="str">
        <f t="shared" si="41"/>
        <v>Distribution MaintenanceID</v>
      </c>
      <c r="F263" s="12" t="s">
        <v>599</v>
      </c>
      <c r="G263" s="69">
        <v>51690.22</v>
      </c>
      <c r="H263" s="48"/>
      <c r="I263" s="48"/>
      <c r="J263" s="48">
        <f>-IFERROR(VLOOKUP(F263,Labor!$A$7:$B$225,2,0),0)</f>
        <v>0</v>
      </c>
      <c r="K263" s="48"/>
      <c r="L263" s="48"/>
      <c r="M263" s="48"/>
      <c r="N263" s="48"/>
      <c r="O263" s="48"/>
      <c r="P263" s="48"/>
      <c r="Q263" s="48"/>
      <c r="R263" s="48"/>
      <c r="S263" s="48"/>
      <c r="T263" s="48"/>
      <c r="U263" s="47">
        <f t="shared" si="42"/>
        <v>907.79678636959011</v>
      </c>
      <c r="V263" s="32">
        <v>1.7562254259501895E-2</v>
      </c>
      <c r="W263" s="69">
        <f t="shared" si="43"/>
        <v>52598.01678636959</v>
      </c>
      <c r="X263" s="48">
        <f>IF(ISERROR(VLOOKUP(F263,Labor!$A$7:$C$225,3,0)),0,VLOOKUP(F263,Labor!$A$7:$C$225,3,0))</f>
        <v>0</v>
      </c>
      <c r="Y263" s="48"/>
      <c r="Z263" s="48"/>
      <c r="AA263" s="48"/>
      <c r="AB263" s="48"/>
      <c r="AC263" s="48"/>
      <c r="AD263" s="48"/>
      <c r="AE263" s="48"/>
      <c r="AF263" s="48"/>
      <c r="AG263" s="48"/>
      <c r="AH263" s="48">
        <v>0</v>
      </c>
      <c r="AI263" s="48"/>
      <c r="AJ263" s="70">
        <f t="shared" si="44"/>
        <v>52598.01678636959</v>
      </c>
    </row>
    <row r="264" spans="2:36">
      <c r="B264" s="12" t="s">
        <v>600</v>
      </c>
      <c r="C264" s="12" t="s">
        <v>54</v>
      </c>
      <c r="D264" s="12" t="str">
        <f t="shared" si="40"/>
        <v>OR</v>
      </c>
      <c r="E264" s="12" t="str">
        <f t="shared" si="41"/>
        <v>Distribution MaintenanceOR</v>
      </c>
      <c r="F264" s="12" t="s">
        <v>600</v>
      </c>
      <c r="G264" s="69">
        <v>200308.55</v>
      </c>
      <c r="H264" s="48"/>
      <c r="I264" s="48"/>
      <c r="J264" s="48">
        <f>-IFERROR(VLOOKUP(F264,Labor!$A$7:$B$225,2,0),0)</f>
        <v>-66614.514183460851</v>
      </c>
      <c r="K264" s="48"/>
      <c r="L264" s="48"/>
      <c r="M264" s="48"/>
      <c r="N264" s="48"/>
      <c r="O264" s="48"/>
      <c r="P264" s="48"/>
      <c r="Q264" s="48"/>
      <c r="R264" s="48"/>
      <c r="S264" s="48"/>
      <c r="T264" s="48"/>
      <c r="U264" s="47">
        <f t="shared" si="42"/>
        <v>2347.9686499890136</v>
      </c>
      <c r="V264" s="32">
        <v>1.7562254259501895E-2</v>
      </c>
      <c r="W264" s="69">
        <f t="shared" si="43"/>
        <v>136042.00446652816</v>
      </c>
      <c r="X264" s="48">
        <f>IF(ISERROR(VLOOKUP(F264,Labor!$A$7:$C$225,3,0)),0,VLOOKUP(F264,Labor!$A$7:$C$225,3,0))</f>
        <v>67637.291509837873</v>
      </c>
      <c r="Y264" s="48"/>
      <c r="Z264" s="48"/>
      <c r="AA264" s="48"/>
      <c r="AB264" s="48"/>
      <c r="AC264" s="48"/>
      <c r="AD264" s="48"/>
      <c r="AE264" s="48"/>
      <c r="AF264" s="48"/>
      <c r="AG264" s="48"/>
      <c r="AH264" s="48">
        <v>0</v>
      </c>
      <c r="AI264" s="48"/>
      <c r="AJ264" s="70">
        <f t="shared" si="44"/>
        <v>203679.29597636603</v>
      </c>
    </row>
    <row r="265" spans="2:36">
      <c r="B265" s="12" t="s">
        <v>264</v>
      </c>
      <c r="C265" s="12" t="s">
        <v>54</v>
      </c>
      <c r="D265" s="12" t="str">
        <f t="shared" si="40"/>
        <v>SNPD</v>
      </c>
      <c r="E265" s="12" t="str">
        <f t="shared" si="41"/>
        <v>Distribution MaintenanceSNPD</v>
      </c>
      <c r="F265" s="12" t="s">
        <v>264</v>
      </c>
      <c r="G265" s="69">
        <v>991420.17</v>
      </c>
      <c r="H265" s="48"/>
      <c r="I265" s="48"/>
      <c r="J265" s="48">
        <f>-IFERROR(VLOOKUP(F265,Labor!$A$7:$B$225,2,0),0)</f>
        <v>-1446626.2975144712</v>
      </c>
      <c r="K265" s="48"/>
      <c r="L265" s="48"/>
      <c r="M265" s="48"/>
      <c r="N265" s="48"/>
      <c r="O265" s="48"/>
      <c r="P265" s="48"/>
      <c r="Q265" s="48"/>
      <c r="R265" s="48"/>
      <c r="S265" s="48"/>
      <c r="T265" s="48"/>
      <c r="U265" s="47">
        <f t="shared" si="42"/>
        <v>-7994.4457518923846</v>
      </c>
      <c r="V265" s="32">
        <v>1.7562254259501895E-2</v>
      </c>
      <c r="W265" s="69">
        <f t="shared" si="43"/>
        <v>-463200.57326636359</v>
      </c>
      <c r="X265" s="48">
        <f>IF(ISERROR(VLOOKUP(F265,Labor!$A$7:$C$225,3,0)),0,VLOOKUP(F265,Labor!$A$7:$C$225,3,0))</f>
        <v>1468837.3215679333</v>
      </c>
      <c r="Y265" s="48"/>
      <c r="Z265" s="48"/>
      <c r="AA265" s="48"/>
      <c r="AB265" s="48"/>
      <c r="AC265" s="48"/>
      <c r="AD265" s="48"/>
      <c r="AE265" s="48"/>
      <c r="AF265" s="48"/>
      <c r="AG265" s="48"/>
      <c r="AH265" s="48">
        <v>0</v>
      </c>
      <c r="AI265" s="48"/>
      <c r="AJ265" s="70">
        <f t="shared" si="44"/>
        <v>1005636.7483015697</v>
      </c>
    </row>
    <row r="266" spans="2:36">
      <c r="B266" s="12" t="s">
        <v>262</v>
      </c>
      <c r="C266" s="12" t="s">
        <v>54</v>
      </c>
      <c r="D266" s="12" t="str">
        <f t="shared" si="40"/>
        <v>UT</v>
      </c>
      <c r="E266" s="12" t="str">
        <f t="shared" si="41"/>
        <v>Distribution MaintenanceUT</v>
      </c>
      <c r="F266" s="12" t="s">
        <v>262</v>
      </c>
      <c r="G266" s="69">
        <v>1080313.8999999999</v>
      </c>
      <c r="H266" s="48"/>
      <c r="I266" s="48"/>
      <c r="J266" s="48">
        <f>-IFERROR(VLOOKUP(F266,Labor!$A$7:$B$225,2,0),0)</f>
        <v>-2889.9575005225543</v>
      </c>
      <c r="K266" s="48"/>
      <c r="L266" s="48"/>
      <c r="M266" s="48"/>
      <c r="N266" s="48"/>
      <c r="O266" s="48"/>
      <c r="P266" s="48"/>
      <c r="Q266" s="48"/>
      <c r="R266" s="48"/>
      <c r="S266" s="48"/>
      <c r="T266" s="48"/>
      <c r="U266" s="47">
        <f t="shared" si="42"/>
        <v>18921.993223450772</v>
      </c>
      <c r="V266" s="32">
        <v>1.7562254259501895E-2</v>
      </c>
      <c r="W266" s="69">
        <f t="shared" si="43"/>
        <v>1096345.9357229283</v>
      </c>
      <c r="X266" s="48">
        <f>IF(ISERROR(VLOOKUP(F266,Labor!$A$7:$C$225,3,0)),0,VLOOKUP(F266,Labor!$A$7:$C$225,3,0))</f>
        <v>2934.3289568329201</v>
      </c>
      <c r="Y266" s="48"/>
      <c r="Z266" s="48"/>
      <c r="AA266" s="48"/>
      <c r="AB266" s="48"/>
      <c r="AC266" s="48"/>
      <c r="AD266" s="48"/>
      <c r="AE266" s="48"/>
      <c r="AF266" s="48"/>
      <c r="AG266" s="48"/>
      <c r="AH266" s="48">
        <v>0</v>
      </c>
      <c r="AI266" s="48"/>
      <c r="AJ266" s="70">
        <f t="shared" si="44"/>
        <v>1099280.2646797611</v>
      </c>
    </row>
    <row r="267" spans="2:36">
      <c r="B267" s="12" t="s">
        <v>601</v>
      </c>
      <c r="C267" s="12" t="s">
        <v>54</v>
      </c>
      <c r="D267" s="12" t="str">
        <f t="shared" si="40"/>
        <v>WA</v>
      </c>
      <c r="E267" s="12" t="str">
        <f t="shared" si="41"/>
        <v>Distribution MaintenanceWA</v>
      </c>
      <c r="F267" s="12" t="s">
        <v>601</v>
      </c>
      <c r="G267" s="69">
        <v>42748.32</v>
      </c>
      <c r="H267" s="48"/>
      <c r="I267" s="48"/>
      <c r="J267" s="48">
        <f>-IFERROR(VLOOKUP(F267,Labor!$A$7:$B$225,2,0),0)</f>
        <v>-16151.042020256074</v>
      </c>
      <c r="K267" s="48"/>
      <c r="L267" s="48"/>
      <c r="M267" s="48"/>
      <c r="N267" s="48"/>
      <c r="O267" s="48"/>
      <c r="P267" s="48"/>
      <c r="Q267" s="48"/>
      <c r="R267" s="48"/>
      <c r="S267" s="48"/>
      <c r="T267" s="48"/>
      <c r="U267" s="47">
        <f t="shared" si="42"/>
        <v>467.1081584909137</v>
      </c>
      <c r="V267" s="32">
        <v>1.7562254259501895E-2</v>
      </c>
      <c r="W267" s="69">
        <f t="shared" si="43"/>
        <v>27064.38613823484</v>
      </c>
      <c r="X267" s="48">
        <f>IF(ISERROR(VLOOKUP(F267,Labor!$A$7:$C$225,3,0)),0,VLOOKUP(F267,Labor!$A$7:$C$225,3,0))</f>
        <v>16399.019803749117</v>
      </c>
      <c r="Y267" s="48"/>
      <c r="Z267" s="48"/>
      <c r="AA267" s="48"/>
      <c r="AB267" s="48"/>
      <c r="AC267" s="48"/>
      <c r="AD267" s="48"/>
      <c r="AE267" s="48"/>
      <c r="AF267" s="48"/>
      <c r="AG267" s="48"/>
      <c r="AH267" s="48">
        <v>0</v>
      </c>
      <c r="AI267" s="48"/>
      <c r="AJ267" s="70">
        <f t="shared" si="44"/>
        <v>43463.405941983961</v>
      </c>
    </row>
    <row r="268" spans="2:36">
      <c r="B268" s="12" t="s">
        <v>602</v>
      </c>
      <c r="C268" s="12" t="s">
        <v>54</v>
      </c>
      <c r="D268" s="12" t="str">
        <f t="shared" si="40"/>
        <v>WYP</v>
      </c>
      <c r="E268" s="12" t="str">
        <f t="shared" si="41"/>
        <v>Distribution MaintenanceWYP</v>
      </c>
      <c r="F268" s="12" t="s">
        <v>602</v>
      </c>
      <c r="G268" s="69">
        <v>433883.99</v>
      </c>
      <c r="H268" s="48"/>
      <c r="I268" s="48"/>
      <c r="J268" s="48">
        <f>-IFERROR(VLOOKUP(F268,Labor!$A$7:$B$225,2,0),0)</f>
        <v>0</v>
      </c>
      <c r="K268" s="48"/>
      <c r="L268" s="48"/>
      <c r="M268" s="48"/>
      <c r="N268" s="48"/>
      <c r="O268" s="48"/>
      <c r="P268" s="48"/>
      <c r="Q268" s="48"/>
      <c r="R268" s="48"/>
      <c r="S268" s="48"/>
      <c r="T268" s="48"/>
      <c r="U268" s="47">
        <f t="shared" si="42"/>
        <v>7619.9809515071775</v>
      </c>
      <c r="V268" s="32">
        <v>1.7562254259501895E-2</v>
      </c>
      <c r="W268" s="69">
        <f t="shared" si="43"/>
        <v>441503.97095150716</v>
      </c>
      <c r="X268" s="48">
        <f>IF(ISERROR(VLOOKUP(F268,Labor!$A$7:$C$225,3,0)),0,VLOOKUP(F268,Labor!$A$7:$C$225,3,0))</f>
        <v>0</v>
      </c>
      <c r="Y268" s="48"/>
      <c r="Z268" s="48"/>
      <c r="AA268" s="48"/>
      <c r="AB268" s="48"/>
      <c r="AC268" s="48"/>
      <c r="AD268" s="48"/>
      <c r="AE268" s="48"/>
      <c r="AF268" s="48"/>
      <c r="AG268" s="48"/>
      <c r="AH268" s="48">
        <v>0</v>
      </c>
      <c r="AI268" s="48"/>
      <c r="AJ268" s="70">
        <f t="shared" si="44"/>
        <v>441503.97095150716</v>
      </c>
    </row>
    <row r="269" spans="2:36">
      <c r="B269" s="12" t="s">
        <v>603</v>
      </c>
      <c r="C269" s="12" t="s">
        <v>54</v>
      </c>
      <c r="D269" s="12" t="str">
        <f t="shared" si="40"/>
        <v>WYU</v>
      </c>
      <c r="E269" s="12" t="str">
        <f t="shared" si="41"/>
        <v>Distribution MaintenanceWYU</v>
      </c>
      <c r="F269" s="12" t="s">
        <v>603</v>
      </c>
      <c r="G269" s="69">
        <v>1644.63</v>
      </c>
      <c r="H269" s="128"/>
      <c r="I269" s="128"/>
      <c r="J269" s="48">
        <f>-IFERROR(VLOOKUP(F269,Labor!$A$7:$B$225,2,0),0)</f>
        <v>0</v>
      </c>
      <c r="K269" s="128"/>
      <c r="L269" s="128"/>
      <c r="M269" s="128"/>
      <c r="N269" s="128"/>
      <c r="O269" s="128"/>
      <c r="P269" s="128"/>
      <c r="Q269" s="128"/>
      <c r="R269" s="128"/>
      <c r="S269" s="128"/>
      <c r="T269" s="128"/>
      <c r="U269" s="128">
        <f t="shared" si="42"/>
        <v>28.883410222804603</v>
      </c>
      <c r="V269" s="72">
        <v>1.7562254259501895E-2</v>
      </c>
      <c r="W269" s="73">
        <f t="shared" si="43"/>
        <v>1673.5134102228046</v>
      </c>
      <c r="X269" s="128">
        <f>IF(ISERROR(VLOOKUP(F269,Labor!$A$7:$C$225,3,0)),0,VLOOKUP(F269,Labor!$A$7:$C$225,3,0))</f>
        <v>0</v>
      </c>
      <c r="Y269" s="128"/>
      <c r="Z269" s="128"/>
      <c r="AA269" s="128"/>
      <c r="AB269" s="128"/>
      <c r="AC269" s="128"/>
      <c r="AD269" s="128"/>
      <c r="AE269" s="128"/>
      <c r="AF269" s="128"/>
      <c r="AG269" s="128"/>
      <c r="AH269" s="48">
        <v>0</v>
      </c>
      <c r="AI269" s="128"/>
      <c r="AJ269" s="70">
        <f t="shared" si="44"/>
        <v>1673.5134102228046</v>
      </c>
    </row>
    <row r="270" spans="2:36">
      <c r="B270" s="1" t="s">
        <v>604</v>
      </c>
      <c r="C270" s="1"/>
      <c r="D270" s="12" t="s">
        <v>1</v>
      </c>
      <c r="E270" s="12" t="s">
        <v>1</v>
      </c>
      <c r="F270" s="1" t="s">
        <v>604</v>
      </c>
      <c r="G270" s="69">
        <f>SUM(G134:G269)</f>
        <v>204447519.61000001</v>
      </c>
      <c r="H270" s="48">
        <f>SUM(H134:H269)</f>
        <v>0</v>
      </c>
      <c r="I270" s="48">
        <f t="shared" ref="I270:U270" si="45">SUM(I134:I269)</f>
        <v>0</v>
      </c>
      <c r="J270" s="129">
        <f>SUM(J134:J269)</f>
        <v>-109117440.10979544</v>
      </c>
      <c r="K270" s="48">
        <f t="shared" si="45"/>
        <v>0</v>
      </c>
      <c r="L270" s="48">
        <f t="shared" si="45"/>
        <v>-13253.54</v>
      </c>
      <c r="M270" s="48">
        <f t="shared" si="45"/>
        <v>0</v>
      </c>
      <c r="N270" s="48">
        <f t="shared" si="45"/>
        <v>0</v>
      </c>
      <c r="O270" s="48">
        <f t="shared" si="45"/>
        <v>0</v>
      </c>
      <c r="P270" s="48">
        <f t="shared" si="45"/>
        <v>0</v>
      </c>
      <c r="Q270" s="48">
        <f t="shared" si="45"/>
        <v>0</v>
      </c>
      <c r="R270" s="48">
        <f t="shared" si="45"/>
        <v>0</v>
      </c>
      <c r="S270" s="48">
        <f t="shared" si="45"/>
        <v>0</v>
      </c>
      <c r="T270" s="48">
        <f t="shared" si="45"/>
        <v>0</v>
      </c>
      <c r="U270" s="47">
        <f t="shared" si="45"/>
        <v>1917365.6504712643</v>
      </c>
      <c r="V270" s="32"/>
      <c r="W270" s="69">
        <f>SUM(W134:W269)</f>
        <v>97234191.610675842</v>
      </c>
      <c r="X270" s="48">
        <f t="shared" ref="X270:AI270" si="46">SUM(X134:X269)</f>
        <v>110792793.37213767</v>
      </c>
      <c r="Y270" s="48">
        <f t="shared" si="46"/>
        <v>0</v>
      </c>
      <c r="Z270" s="48">
        <f t="shared" si="46"/>
        <v>0</v>
      </c>
      <c r="AA270" s="48">
        <f t="shared" si="46"/>
        <v>0</v>
      </c>
      <c r="AB270" s="48">
        <f t="shared" si="46"/>
        <v>0</v>
      </c>
      <c r="AC270" s="48">
        <f t="shared" si="46"/>
        <v>0</v>
      </c>
      <c r="AD270" s="48">
        <f t="shared" si="46"/>
        <v>0</v>
      </c>
      <c r="AE270" s="48">
        <f t="shared" si="46"/>
        <v>0</v>
      </c>
      <c r="AF270" s="48">
        <f t="shared" si="46"/>
        <v>0</v>
      </c>
      <c r="AG270" s="48">
        <f t="shared" si="46"/>
        <v>0</v>
      </c>
      <c r="AH270" s="129">
        <f t="shared" si="46"/>
        <v>-302288.03608066344</v>
      </c>
      <c r="AI270" s="48">
        <f t="shared" si="46"/>
        <v>0</v>
      </c>
      <c r="AJ270" s="74">
        <f>SUM(AJ134:AJ269)</f>
        <v>207724696.94673279</v>
      </c>
    </row>
    <row r="271" spans="2:36">
      <c r="B271" s="1"/>
      <c r="C271" s="1"/>
      <c r="D271" s="12" t="s">
        <v>1</v>
      </c>
      <c r="E271" s="12" t="s">
        <v>1</v>
      </c>
      <c r="F271" s="1"/>
      <c r="G271" s="69"/>
      <c r="H271" s="48"/>
      <c r="I271" s="48"/>
      <c r="J271" s="48"/>
      <c r="K271" s="48"/>
      <c r="L271" s="48"/>
      <c r="M271" s="48"/>
      <c r="N271" s="48"/>
      <c r="O271" s="48"/>
      <c r="P271" s="48"/>
      <c r="Q271" s="48"/>
      <c r="R271" s="48"/>
      <c r="S271" s="48"/>
      <c r="T271" s="48"/>
      <c r="U271" s="47"/>
      <c r="V271" s="32"/>
      <c r="W271" s="69"/>
      <c r="X271" s="48"/>
      <c r="Y271" s="48"/>
      <c r="Z271" s="48"/>
      <c r="AA271" s="48"/>
      <c r="AB271" s="48"/>
      <c r="AC271" s="48"/>
      <c r="AD271" s="48"/>
      <c r="AE271" s="48"/>
      <c r="AF271" s="48"/>
      <c r="AG271" s="48"/>
      <c r="AH271" s="48"/>
      <c r="AI271" s="48"/>
      <c r="AJ271" s="70"/>
    </row>
    <row r="272" spans="2:36">
      <c r="B272" s="1" t="s">
        <v>605</v>
      </c>
      <c r="C272" s="1"/>
      <c r="D272" s="12" t="s">
        <v>1</v>
      </c>
      <c r="E272" s="12" t="s">
        <v>1</v>
      </c>
      <c r="F272" s="1" t="s">
        <v>605</v>
      </c>
      <c r="G272" s="69"/>
      <c r="H272" s="48"/>
      <c r="I272" s="48"/>
      <c r="J272" s="48"/>
      <c r="K272" s="48"/>
      <c r="L272" s="48"/>
      <c r="M272" s="48"/>
      <c r="N272" s="48"/>
      <c r="O272" s="48"/>
      <c r="P272" s="48"/>
      <c r="Q272" s="48"/>
      <c r="R272" s="48"/>
      <c r="S272" s="48"/>
      <c r="T272" s="48"/>
      <c r="U272" s="47"/>
      <c r="V272" s="32"/>
      <c r="W272" s="69"/>
      <c r="X272" s="48"/>
      <c r="Y272" s="48"/>
      <c r="Z272" s="48"/>
      <c r="AA272" s="48"/>
      <c r="AB272" s="48"/>
      <c r="AC272" s="48"/>
      <c r="AD272" s="48"/>
      <c r="AE272" s="48"/>
      <c r="AF272" s="48"/>
      <c r="AG272" s="48"/>
      <c r="AH272" s="48"/>
      <c r="AI272" s="48"/>
      <c r="AJ272" s="70"/>
    </row>
    <row r="273" spans="2:36">
      <c r="B273" s="12" t="s">
        <v>606</v>
      </c>
      <c r="C273" s="12" t="s">
        <v>56</v>
      </c>
      <c r="D273" s="12" t="str">
        <f t="shared" si="40"/>
        <v>CA</v>
      </c>
      <c r="E273" s="12" t="str">
        <f t="shared" si="41"/>
        <v>Customer Accounts OperationsCA</v>
      </c>
      <c r="F273" s="12" t="s">
        <v>606</v>
      </c>
      <c r="G273" s="69">
        <v>0</v>
      </c>
      <c r="H273" s="48"/>
      <c r="I273" s="48"/>
      <c r="J273" s="48">
        <f>-IFERROR(VLOOKUP(F273,Labor!$A$7:$B$225,2,0),0)</f>
        <v>0</v>
      </c>
      <c r="K273" s="48"/>
      <c r="L273" s="48"/>
      <c r="M273" s="48"/>
      <c r="N273" s="48"/>
      <c r="O273" s="48"/>
      <c r="P273" s="48"/>
      <c r="Q273" s="48"/>
      <c r="R273" s="48"/>
      <c r="S273" s="48"/>
      <c r="T273" s="48"/>
      <c r="U273" s="47">
        <f t="shared" ref="U273:U310" si="47">SUM(G273:T273)*V273</f>
        <v>0</v>
      </c>
      <c r="V273" s="32">
        <v>3.5996210925165736E-2</v>
      </c>
      <c r="W273" s="69">
        <f t="shared" ref="W273:W310" si="48">SUM(G273:U273)</f>
        <v>0</v>
      </c>
      <c r="X273" s="48">
        <f>IF(ISERROR(VLOOKUP(F273,Labor!$A$7:$C$225,3,0)),0,VLOOKUP(F273,Labor!$A$7:$C$225,3,0))</f>
        <v>0</v>
      </c>
      <c r="Y273" s="48"/>
      <c r="Z273" s="48"/>
      <c r="AA273" s="48"/>
      <c r="AB273" s="48"/>
      <c r="AC273" s="48"/>
      <c r="AD273" s="48"/>
      <c r="AE273" s="48"/>
      <c r="AF273" s="48"/>
      <c r="AG273" s="48"/>
      <c r="AH273" s="48">
        <v>0</v>
      </c>
      <c r="AI273" s="48"/>
      <c r="AJ273" s="70">
        <f t="shared" ref="AJ273:AJ310" si="49">SUM(W273:AI273)</f>
        <v>0</v>
      </c>
    </row>
    <row r="274" spans="2:36">
      <c r="B274" s="12" t="s">
        <v>267</v>
      </c>
      <c r="C274" s="12" t="s">
        <v>56</v>
      </c>
      <c r="D274" s="12" t="str">
        <f t="shared" si="40"/>
        <v>CN</v>
      </c>
      <c r="E274" s="12" t="str">
        <f t="shared" si="41"/>
        <v>Customer Accounts OperationsCN</v>
      </c>
      <c r="F274" s="12" t="s">
        <v>267</v>
      </c>
      <c r="G274" s="69">
        <v>2410149</v>
      </c>
      <c r="H274" s="48"/>
      <c r="I274" s="48"/>
      <c r="J274" s="48">
        <f>-IFERROR(VLOOKUP(F274,Labor!$A$7:$B$225,2,0),0)</f>
        <v>-1985348.3370296806</v>
      </c>
      <c r="K274" s="48"/>
      <c r="L274" s="48"/>
      <c r="M274" s="48"/>
      <c r="N274" s="48"/>
      <c r="O274" s="48"/>
      <c r="P274" s="48"/>
      <c r="Q274" s="48"/>
      <c r="R274" s="48"/>
      <c r="S274" s="48"/>
      <c r="T274" s="48"/>
      <c r="U274" s="47">
        <f t="shared" si="47"/>
        <v>15291.214265429859</v>
      </c>
      <c r="V274" s="32">
        <v>3.5996210925165736E-2</v>
      </c>
      <c r="W274" s="69">
        <f t="shared" si="48"/>
        <v>440091.87723574927</v>
      </c>
      <c r="X274" s="48">
        <f>IF(ISERROR(VLOOKUP(F274,Labor!$A$7:$C$225,3,0)),0,VLOOKUP(F274,Labor!$A$7:$C$225,3,0))</f>
        <v>2015830.7219718264</v>
      </c>
      <c r="Y274" s="48"/>
      <c r="Z274" s="48"/>
      <c r="AA274" s="48"/>
      <c r="AB274" s="48"/>
      <c r="AC274" s="48"/>
      <c r="AD274" s="48"/>
      <c r="AE274" s="48"/>
      <c r="AF274" s="48"/>
      <c r="AG274" s="48"/>
      <c r="AH274" s="48">
        <v>0</v>
      </c>
      <c r="AI274" s="48"/>
      <c r="AJ274" s="70">
        <f t="shared" si="49"/>
        <v>2455922.5992075754</v>
      </c>
    </row>
    <row r="275" spans="2:36">
      <c r="B275" s="12" t="s">
        <v>607</v>
      </c>
      <c r="C275" s="12" t="s">
        <v>56</v>
      </c>
      <c r="D275" s="12" t="str">
        <f t="shared" si="40"/>
        <v>ID</v>
      </c>
      <c r="E275" s="12" t="str">
        <f t="shared" si="41"/>
        <v>Customer Accounts OperationsID</v>
      </c>
      <c r="F275" s="12" t="s">
        <v>607</v>
      </c>
      <c r="G275" s="69">
        <v>485.2</v>
      </c>
      <c r="H275" s="48"/>
      <c r="I275" s="48"/>
      <c r="J275" s="48">
        <f>-IFERROR(VLOOKUP(F275,Labor!$A$7:$B$225,2,0),0)</f>
        <v>0</v>
      </c>
      <c r="K275" s="48"/>
      <c r="L275" s="48"/>
      <c r="M275" s="48"/>
      <c r="N275" s="48"/>
      <c r="O275" s="48"/>
      <c r="P275" s="48"/>
      <c r="Q275" s="48"/>
      <c r="R275" s="48"/>
      <c r="S275" s="48"/>
      <c r="T275" s="48"/>
      <c r="U275" s="47">
        <f t="shared" si="47"/>
        <v>17.465361540890417</v>
      </c>
      <c r="V275" s="32">
        <v>3.5996210925165736E-2</v>
      </c>
      <c r="W275" s="69">
        <f t="shared" si="48"/>
        <v>502.66536154089039</v>
      </c>
      <c r="X275" s="48">
        <f>IF(ISERROR(VLOOKUP(F275,Labor!$A$7:$C$225,3,0)),0,VLOOKUP(F275,Labor!$A$7:$C$225,3,0))</f>
        <v>0</v>
      </c>
      <c r="Y275" s="48"/>
      <c r="Z275" s="48"/>
      <c r="AA275" s="48"/>
      <c r="AB275" s="48"/>
      <c r="AC275" s="48"/>
      <c r="AD275" s="48"/>
      <c r="AE275" s="48"/>
      <c r="AF275" s="48"/>
      <c r="AG275" s="48"/>
      <c r="AH275" s="48">
        <v>0</v>
      </c>
      <c r="AI275" s="48"/>
      <c r="AJ275" s="70">
        <f t="shared" si="49"/>
        <v>502.66536154089039</v>
      </c>
    </row>
    <row r="276" spans="2:36">
      <c r="B276" s="12" t="s">
        <v>608</v>
      </c>
      <c r="C276" s="12" t="s">
        <v>56</v>
      </c>
      <c r="D276" s="12" t="str">
        <f t="shared" si="40"/>
        <v>OR</v>
      </c>
      <c r="E276" s="12" t="str">
        <f t="shared" si="41"/>
        <v>Customer Accounts OperationsOR</v>
      </c>
      <c r="F276" s="12" t="s">
        <v>608</v>
      </c>
      <c r="G276" s="69">
        <v>0</v>
      </c>
      <c r="H276" s="48"/>
      <c r="I276" s="48"/>
      <c r="J276" s="48">
        <f>-IFERROR(VLOOKUP(F276,Labor!$A$7:$B$225,2,0),0)</f>
        <v>93042.943659868339</v>
      </c>
      <c r="K276" s="48"/>
      <c r="L276" s="48"/>
      <c r="M276" s="48"/>
      <c r="N276" s="48"/>
      <c r="O276" s="48"/>
      <c r="P276" s="48"/>
      <c r="Q276" s="48"/>
      <c r="R276" s="48"/>
      <c r="S276" s="48"/>
      <c r="T276" s="48"/>
      <c r="U276" s="47">
        <f t="shared" si="47"/>
        <v>3349.1934250789327</v>
      </c>
      <c r="V276" s="32">
        <v>3.5996210925165736E-2</v>
      </c>
      <c r="W276" s="69">
        <f t="shared" si="48"/>
        <v>96392.137084947273</v>
      </c>
      <c r="X276" s="48">
        <f>IF(ISERROR(VLOOKUP(F276,Labor!$A$7:$C$225,3,0)),0,VLOOKUP(F276,Labor!$A$7:$C$225,3,0))</f>
        <v>-94471.49439421139</v>
      </c>
      <c r="Y276" s="48"/>
      <c r="Z276" s="48"/>
      <c r="AA276" s="48"/>
      <c r="AB276" s="48"/>
      <c r="AC276" s="48"/>
      <c r="AD276" s="48"/>
      <c r="AE276" s="48"/>
      <c r="AF276" s="48"/>
      <c r="AG276" s="48"/>
      <c r="AH276" s="48">
        <v>0</v>
      </c>
      <c r="AI276" s="48"/>
      <c r="AJ276" s="70">
        <f t="shared" si="49"/>
        <v>1920.6426907358837</v>
      </c>
    </row>
    <row r="277" spans="2:36">
      <c r="B277" s="12" t="s">
        <v>265</v>
      </c>
      <c r="C277" s="12" t="s">
        <v>56</v>
      </c>
      <c r="D277" s="12" t="str">
        <f t="shared" si="40"/>
        <v>UT</v>
      </c>
      <c r="E277" s="12" t="str">
        <f t="shared" si="41"/>
        <v>Customer Accounts OperationsUT</v>
      </c>
      <c r="F277" s="12" t="s">
        <v>265</v>
      </c>
      <c r="G277" s="69">
        <v>0</v>
      </c>
      <c r="H277" s="48"/>
      <c r="I277" s="48"/>
      <c r="J277" s="48">
        <f>-IFERROR(VLOOKUP(F277,Labor!$A$7:$B$225,2,0),0)</f>
        <v>0</v>
      </c>
      <c r="K277" s="48"/>
      <c r="L277" s="48"/>
      <c r="M277" s="48"/>
      <c r="N277" s="48"/>
      <c r="O277" s="48"/>
      <c r="P277" s="48"/>
      <c r="Q277" s="48"/>
      <c r="R277" s="48"/>
      <c r="S277" s="48"/>
      <c r="T277" s="48"/>
      <c r="U277" s="47">
        <f t="shared" si="47"/>
        <v>0</v>
      </c>
      <c r="V277" s="32">
        <v>3.5996210925165736E-2</v>
      </c>
      <c r="W277" s="69">
        <f t="shared" si="48"/>
        <v>0</v>
      </c>
      <c r="X277" s="48">
        <f>IF(ISERROR(VLOOKUP(F277,Labor!$A$7:$C$225,3,0)),0,VLOOKUP(F277,Labor!$A$7:$C$225,3,0))</f>
        <v>0</v>
      </c>
      <c r="Y277" s="48"/>
      <c r="Z277" s="48"/>
      <c r="AA277" s="48"/>
      <c r="AB277" s="48"/>
      <c r="AC277" s="48"/>
      <c r="AD277" s="48"/>
      <c r="AE277" s="48"/>
      <c r="AF277" s="48"/>
      <c r="AG277" s="48"/>
      <c r="AH277" s="48">
        <v>0</v>
      </c>
      <c r="AI277" s="48"/>
      <c r="AJ277" s="70">
        <f t="shared" si="49"/>
        <v>0</v>
      </c>
    </row>
    <row r="278" spans="2:36">
      <c r="B278" s="12" t="s">
        <v>609</v>
      </c>
      <c r="C278" s="12" t="s">
        <v>56</v>
      </c>
      <c r="D278" s="12" t="str">
        <f t="shared" si="40"/>
        <v>WA</v>
      </c>
      <c r="E278" s="12" t="str">
        <f t="shared" si="41"/>
        <v>Customer Accounts OperationsWA</v>
      </c>
      <c r="F278" s="12" t="s">
        <v>609</v>
      </c>
      <c r="G278" s="69">
        <v>0</v>
      </c>
      <c r="H278" s="48"/>
      <c r="I278" s="48"/>
      <c r="J278" s="48">
        <f>-IFERROR(VLOOKUP(F278,Labor!$A$7:$B$225,2,0),0)</f>
        <v>0</v>
      </c>
      <c r="K278" s="48"/>
      <c r="L278" s="48"/>
      <c r="M278" s="48"/>
      <c r="N278" s="48"/>
      <c r="O278" s="48"/>
      <c r="P278" s="48"/>
      <c r="Q278" s="48"/>
      <c r="R278" s="48"/>
      <c r="S278" s="48"/>
      <c r="T278" s="48"/>
      <c r="U278" s="47">
        <f t="shared" si="47"/>
        <v>0</v>
      </c>
      <c r="V278" s="32">
        <v>3.5996210925165736E-2</v>
      </c>
      <c r="W278" s="69">
        <f t="shared" si="48"/>
        <v>0</v>
      </c>
      <c r="X278" s="48">
        <f>IF(ISERROR(VLOOKUP(F278,Labor!$A$7:$C$225,3,0)),0,VLOOKUP(F278,Labor!$A$7:$C$225,3,0))</f>
        <v>0</v>
      </c>
      <c r="Y278" s="48"/>
      <c r="Z278" s="48"/>
      <c r="AA278" s="48"/>
      <c r="AB278" s="48"/>
      <c r="AC278" s="48"/>
      <c r="AD278" s="48"/>
      <c r="AE278" s="48"/>
      <c r="AF278" s="48"/>
      <c r="AG278" s="48"/>
      <c r="AH278" s="48">
        <v>0</v>
      </c>
      <c r="AI278" s="48"/>
      <c r="AJ278" s="70">
        <f t="shared" si="49"/>
        <v>0</v>
      </c>
    </row>
    <row r="279" spans="2:36">
      <c r="B279" s="12" t="s">
        <v>610</v>
      </c>
      <c r="C279" s="12" t="s">
        <v>56</v>
      </c>
      <c r="D279" s="12" t="str">
        <f t="shared" si="40"/>
        <v>WYP</v>
      </c>
      <c r="E279" s="12" t="str">
        <f t="shared" si="41"/>
        <v>Customer Accounts OperationsWYP</v>
      </c>
      <c r="F279" s="12" t="s">
        <v>610</v>
      </c>
      <c r="G279" s="69">
        <v>1658.95</v>
      </c>
      <c r="H279" s="48"/>
      <c r="I279" s="48"/>
      <c r="J279" s="48">
        <f>-IFERROR(VLOOKUP(F279,Labor!$A$7:$B$225,2,0),0)</f>
        <v>0</v>
      </c>
      <c r="K279" s="48"/>
      <c r="L279" s="48"/>
      <c r="M279" s="48"/>
      <c r="N279" s="48"/>
      <c r="O279" s="48"/>
      <c r="P279" s="48"/>
      <c r="Q279" s="48"/>
      <c r="R279" s="48"/>
      <c r="S279" s="48"/>
      <c r="T279" s="48"/>
      <c r="U279" s="47">
        <f t="shared" si="47"/>
        <v>59.7159141143037</v>
      </c>
      <c r="V279" s="32">
        <v>3.5996210925165736E-2</v>
      </c>
      <c r="W279" s="69">
        <f t="shared" si="48"/>
        <v>1718.6659141143036</v>
      </c>
      <c r="X279" s="48">
        <f>IF(ISERROR(VLOOKUP(F279,Labor!$A$7:$C$225,3,0)),0,VLOOKUP(F279,Labor!$A$7:$C$225,3,0))</f>
        <v>0</v>
      </c>
      <c r="Y279" s="48"/>
      <c r="Z279" s="48"/>
      <c r="AA279" s="48"/>
      <c r="AB279" s="48"/>
      <c r="AC279" s="48"/>
      <c r="AD279" s="48"/>
      <c r="AE279" s="48"/>
      <c r="AF279" s="48"/>
      <c r="AG279" s="48"/>
      <c r="AH279" s="48">
        <v>0</v>
      </c>
      <c r="AI279" s="48"/>
      <c r="AJ279" s="70">
        <f t="shared" si="49"/>
        <v>1718.6659141143036</v>
      </c>
    </row>
    <row r="280" spans="2:36">
      <c r="B280" s="12" t="s">
        <v>611</v>
      </c>
      <c r="C280" s="12" t="s">
        <v>56</v>
      </c>
      <c r="D280" s="12" t="str">
        <f t="shared" si="40"/>
        <v>WYU</v>
      </c>
      <c r="E280" s="12" t="str">
        <f t="shared" si="41"/>
        <v>Customer Accounts OperationsWYU</v>
      </c>
      <c r="F280" s="12" t="s">
        <v>611</v>
      </c>
      <c r="G280" s="69">
        <v>0</v>
      </c>
      <c r="H280" s="48"/>
      <c r="I280" s="48"/>
      <c r="J280" s="48">
        <f>-IFERROR(VLOOKUP(F280,Labor!$A$7:$B$225,2,0),0)</f>
        <v>0</v>
      </c>
      <c r="K280" s="48"/>
      <c r="L280" s="48"/>
      <c r="M280" s="48"/>
      <c r="N280" s="48"/>
      <c r="O280" s="48"/>
      <c r="P280" s="48"/>
      <c r="Q280" s="48"/>
      <c r="R280" s="48"/>
      <c r="S280" s="48"/>
      <c r="T280" s="48"/>
      <c r="U280" s="47">
        <f t="shared" si="47"/>
        <v>0</v>
      </c>
      <c r="V280" s="32">
        <v>3.5996210925165736E-2</v>
      </c>
      <c r="W280" s="69">
        <f t="shared" si="48"/>
        <v>0</v>
      </c>
      <c r="X280" s="48">
        <f>IF(ISERROR(VLOOKUP(F280,Labor!$A$7:$C$225,3,0)),0,VLOOKUP(F280,Labor!$A$7:$C$225,3,0))</f>
        <v>0</v>
      </c>
      <c r="Y280" s="48"/>
      <c r="Z280" s="48"/>
      <c r="AA280" s="48"/>
      <c r="AB280" s="48"/>
      <c r="AC280" s="48"/>
      <c r="AD280" s="48"/>
      <c r="AE280" s="48"/>
      <c r="AF280" s="48"/>
      <c r="AG280" s="48"/>
      <c r="AH280" s="48">
        <v>0</v>
      </c>
      <c r="AI280" s="48"/>
      <c r="AJ280" s="70">
        <f t="shared" si="49"/>
        <v>0</v>
      </c>
    </row>
    <row r="281" spans="2:36">
      <c r="B281" s="12" t="s">
        <v>612</v>
      </c>
      <c r="C281" s="12" t="s">
        <v>56</v>
      </c>
      <c r="D281" s="12" t="str">
        <f t="shared" si="40"/>
        <v>CA</v>
      </c>
      <c r="E281" s="12" t="str">
        <f t="shared" si="41"/>
        <v>Customer Accounts OperationsCA</v>
      </c>
      <c r="F281" s="12" t="s">
        <v>612</v>
      </c>
      <c r="G281" s="69">
        <v>862992.77</v>
      </c>
      <c r="H281" s="48"/>
      <c r="I281" s="48"/>
      <c r="J281" s="48">
        <f>-IFERROR(VLOOKUP(F281,Labor!$A$7:$B$225,2,0),0)</f>
        <v>-730328.73379819398</v>
      </c>
      <c r="K281" s="48"/>
      <c r="L281" s="48"/>
      <c r="M281" s="48"/>
      <c r="N281" s="48"/>
      <c r="O281" s="48"/>
      <c r="P281" s="48"/>
      <c r="Q281" s="48"/>
      <c r="R281" s="48"/>
      <c r="S281" s="48"/>
      <c r="T281" s="48"/>
      <c r="U281" s="47">
        <f t="shared" si="47"/>
        <v>4775.4026293040333</v>
      </c>
      <c r="V281" s="32">
        <v>3.5996210925165736E-2</v>
      </c>
      <c r="W281" s="69">
        <f t="shared" si="48"/>
        <v>137439.43883111008</v>
      </c>
      <c r="X281" s="48">
        <f>IF(ISERROR(VLOOKUP(F281,Labor!$A$7:$C$225,3,0)),0,VLOOKUP(F281,Labor!$A$7:$C$225,3,0))</f>
        <v>741541.96080865071</v>
      </c>
      <c r="Y281" s="48"/>
      <c r="Z281" s="48"/>
      <c r="AA281" s="48"/>
      <c r="AB281" s="48"/>
      <c r="AC281" s="48"/>
      <c r="AD281" s="48"/>
      <c r="AE281" s="48"/>
      <c r="AF281" s="48"/>
      <c r="AG281" s="48"/>
      <c r="AH281" s="48">
        <v>0</v>
      </c>
      <c r="AI281" s="48"/>
      <c r="AJ281" s="70">
        <f t="shared" si="49"/>
        <v>878981.39963976084</v>
      </c>
    </row>
    <row r="282" spans="2:36">
      <c r="B282" s="12" t="s">
        <v>270</v>
      </c>
      <c r="C282" s="12" t="s">
        <v>56</v>
      </c>
      <c r="D282" s="12" t="str">
        <f t="shared" si="40"/>
        <v>CN</v>
      </c>
      <c r="E282" s="12" t="str">
        <f t="shared" si="41"/>
        <v>Customer Accounts OperationsCN</v>
      </c>
      <c r="F282" s="12" t="s">
        <v>270</v>
      </c>
      <c r="G282" s="69">
        <v>2130586.87</v>
      </c>
      <c r="H282" s="48"/>
      <c r="I282" s="48"/>
      <c r="J282" s="48">
        <f>-IFERROR(VLOOKUP(F282,Labor!$A$7:$B$225,2,0),0)</f>
        <v>-1814848.9435429047</v>
      </c>
      <c r="K282" s="48"/>
      <c r="L282" s="48"/>
      <c r="M282" s="48"/>
      <c r="N282" s="48"/>
      <c r="O282" s="48"/>
      <c r="P282" s="48"/>
      <c r="Q282" s="48"/>
      <c r="R282" s="48"/>
      <c r="S282" s="48"/>
      <c r="T282" s="48"/>
      <c r="U282" s="47">
        <f t="shared" si="47"/>
        <v>11365.368997824075</v>
      </c>
      <c r="V282" s="32">
        <v>3.5996210925165736E-2</v>
      </c>
      <c r="W282" s="69">
        <f t="shared" si="48"/>
        <v>327103.29545491951</v>
      </c>
      <c r="X282" s="48">
        <f>IF(ISERROR(VLOOKUP(F282,Labor!$A$7:$C$225,3,0)),0,VLOOKUP(F282,Labor!$A$7:$C$225,3,0))</f>
        <v>1842713.5369127959</v>
      </c>
      <c r="Y282" s="48"/>
      <c r="Z282" s="48"/>
      <c r="AA282" s="48"/>
      <c r="AB282" s="48"/>
      <c r="AC282" s="48"/>
      <c r="AD282" s="48"/>
      <c r="AE282" s="48"/>
      <c r="AF282" s="48"/>
      <c r="AG282" s="48"/>
      <c r="AH282" s="48">
        <v>0</v>
      </c>
      <c r="AI282" s="48"/>
      <c r="AJ282" s="70">
        <f t="shared" si="49"/>
        <v>2169816.8323677154</v>
      </c>
    </row>
    <row r="283" spans="2:36">
      <c r="B283" s="12" t="s">
        <v>613</v>
      </c>
      <c r="C283" s="12" t="s">
        <v>56</v>
      </c>
      <c r="D283" s="12" t="str">
        <f t="shared" si="40"/>
        <v>ID</v>
      </c>
      <c r="E283" s="12" t="str">
        <f t="shared" si="41"/>
        <v>Customer Accounts OperationsID</v>
      </c>
      <c r="F283" s="12" t="s">
        <v>613</v>
      </c>
      <c r="G283" s="69">
        <v>1639658.25</v>
      </c>
      <c r="H283" s="48"/>
      <c r="I283" s="48"/>
      <c r="J283" s="48">
        <f>-IFERROR(VLOOKUP(F283,Labor!$A$7:$B$225,2,0),0)</f>
        <v>-1318465.2889875155</v>
      </c>
      <c r="K283" s="48"/>
      <c r="L283" s="48"/>
      <c r="M283" s="48"/>
      <c r="N283" s="48"/>
      <c r="O283" s="48"/>
      <c r="P283" s="48"/>
      <c r="Q283" s="48"/>
      <c r="R283" s="48"/>
      <c r="S283" s="48"/>
      <c r="T283" s="48"/>
      <c r="U283" s="47">
        <f t="shared" si="47"/>
        <v>11561.729572283928</v>
      </c>
      <c r="V283" s="32">
        <v>3.5996210925165736E-2</v>
      </c>
      <c r="W283" s="69">
        <f t="shared" si="48"/>
        <v>332754.69058476842</v>
      </c>
      <c r="X283" s="48">
        <f>IF(ISERROR(VLOOKUP(F283,Labor!$A$7:$C$225,3,0)),0,VLOOKUP(F283,Labor!$A$7:$C$225,3,0))</f>
        <v>1338708.5710968424</v>
      </c>
      <c r="Y283" s="48"/>
      <c r="Z283" s="48"/>
      <c r="AA283" s="48"/>
      <c r="AB283" s="48"/>
      <c r="AC283" s="48"/>
      <c r="AD283" s="48"/>
      <c r="AE283" s="48"/>
      <c r="AF283" s="48"/>
      <c r="AG283" s="48"/>
      <c r="AH283" s="48">
        <v>0</v>
      </c>
      <c r="AI283" s="48"/>
      <c r="AJ283" s="70">
        <f t="shared" si="49"/>
        <v>1671463.2616816107</v>
      </c>
    </row>
    <row r="284" spans="2:36">
      <c r="B284" s="12" t="s">
        <v>614</v>
      </c>
      <c r="C284" s="12" t="s">
        <v>56</v>
      </c>
      <c r="D284" s="12" t="str">
        <f t="shared" si="40"/>
        <v>OR</v>
      </c>
      <c r="E284" s="12" t="str">
        <f t="shared" si="41"/>
        <v>Customer Accounts OperationsOR</v>
      </c>
      <c r="F284" s="12" t="s">
        <v>614</v>
      </c>
      <c r="G284" s="69">
        <v>9290765.4800000004</v>
      </c>
      <c r="H284" s="48"/>
      <c r="I284" s="48"/>
      <c r="J284" s="48">
        <f>-IFERROR(VLOOKUP(F284,Labor!$A$7:$B$225,2,0),0)</f>
        <v>-7697229.1724113002</v>
      </c>
      <c r="K284" s="48"/>
      <c r="L284" s="48"/>
      <c r="M284" s="48"/>
      <c r="N284" s="48"/>
      <c r="O284" s="48"/>
      <c r="P284" s="48"/>
      <c r="Q284" s="48"/>
      <c r="R284" s="48"/>
      <c r="S284" s="48"/>
      <c r="T284" s="48"/>
      <c r="U284" s="47">
        <f t="shared" si="47"/>
        <v>57361.269044872635</v>
      </c>
      <c r="V284" s="32">
        <v>3.5996210925165736E-2</v>
      </c>
      <c r="W284" s="69">
        <f t="shared" si="48"/>
        <v>1650897.5766335728</v>
      </c>
      <c r="X284" s="48">
        <f>IF(ISERROR(VLOOKUP(F284,Labor!$A$7:$C$225,3,0)),0,VLOOKUP(F284,Labor!$A$7:$C$225,3,0))</f>
        <v>7815409.8957862174</v>
      </c>
      <c r="Y284" s="48"/>
      <c r="Z284" s="48"/>
      <c r="AA284" s="48"/>
      <c r="AB284" s="48"/>
      <c r="AC284" s="48"/>
      <c r="AD284" s="48"/>
      <c r="AE284" s="48"/>
      <c r="AF284" s="48"/>
      <c r="AG284" s="48"/>
      <c r="AH284" s="48">
        <v>0</v>
      </c>
      <c r="AI284" s="48"/>
      <c r="AJ284" s="70">
        <f t="shared" si="49"/>
        <v>9466307.4724197909</v>
      </c>
    </row>
    <row r="285" spans="2:36">
      <c r="B285" s="12" t="s">
        <v>268</v>
      </c>
      <c r="C285" s="12" t="s">
        <v>56</v>
      </c>
      <c r="D285" s="12" t="str">
        <f t="shared" ref="D285:D350" si="50">MID(F285,4,12)</f>
        <v>UT</v>
      </c>
      <c r="E285" s="12" t="str">
        <f t="shared" ref="E285:E350" si="51">+C285&amp;D285</f>
        <v>Customer Accounts OperationsUT</v>
      </c>
      <c r="F285" s="12" t="s">
        <v>268</v>
      </c>
      <c r="G285" s="69">
        <v>3949703.74</v>
      </c>
      <c r="H285" s="48"/>
      <c r="I285" s="48"/>
      <c r="J285" s="48">
        <f>-IFERROR(VLOOKUP(F285,Labor!$A$7:$B$225,2,0),0)</f>
        <v>-3245087.5086165806</v>
      </c>
      <c r="K285" s="48"/>
      <c r="L285" s="48"/>
      <c r="M285" s="48"/>
      <c r="N285" s="48"/>
      <c r="O285" s="48"/>
      <c r="P285" s="48"/>
      <c r="Q285" s="48"/>
      <c r="R285" s="48"/>
      <c r="S285" s="48"/>
      <c r="T285" s="48"/>
      <c r="U285" s="47">
        <f t="shared" si="47"/>
        <v>25363.514486172957</v>
      </c>
      <c r="V285" s="32">
        <v>3.5996210925165736E-2</v>
      </c>
      <c r="W285" s="69">
        <f t="shared" si="48"/>
        <v>729979.74586959253</v>
      </c>
      <c r="X285" s="48">
        <f>IF(ISERROR(VLOOKUP(F285,Labor!$A$7:$C$225,3,0)),0,VLOOKUP(F285,Labor!$A$7:$C$225,3,0))</f>
        <v>3294911.5141896242</v>
      </c>
      <c r="Y285" s="48"/>
      <c r="Z285" s="48"/>
      <c r="AA285" s="48"/>
      <c r="AB285" s="48"/>
      <c r="AC285" s="48"/>
      <c r="AD285" s="48"/>
      <c r="AE285" s="48"/>
      <c r="AF285" s="48"/>
      <c r="AG285" s="48"/>
      <c r="AH285" s="48">
        <v>0</v>
      </c>
      <c r="AI285" s="48"/>
      <c r="AJ285" s="70">
        <f t="shared" si="49"/>
        <v>4024891.260059217</v>
      </c>
    </row>
    <row r="286" spans="2:36">
      <c r="B286" s="12" t="s">
        <v>615</v>
      </c>
      <c r="C286" s="12" t="s">
        <v>56</v>
      </c>
      <c r="D286" s="12" t="str">
        <f t="shared" si="50"/>
        <v>WA</v>
      </c>
      <c r="E286" s="12" t="str">
        <f t="shared" si="51"/>
        <v>Customer Accounts OperationsWA</v>
      </c>
      <c r="F286" s="12" t="s">
        <v>615</v>
      </c>
      <c r="G286" s="69">
        <v>785697.92</v>
      </c>
      <c r="H286" s="48"/>
      <c r="I286" s="48"/>
      <c r="J286" s="48">
        <f>-IFERROR(VLOOKUP(F286,Labor!$A$7:$B$225,2,0),0)</f>
        <v>-687715.6410232716</v>
      </c>
      <c r="K286" s="48"/>
      <c r="L286" s="48"/>
      <c r="M286" s="48"/>
      <c r="N286" s="48"/>
      <c r="O286" s="48"/>
      <c r="P286" s="48"/>
      <c r="Q286" s="48"/>
      <c r="R286" s="48"/>
      <c r="S286" s="48"/>
      <c r="T286" s="48"/>
      <c r="U286" s="47">
        <f t="shared" si="47"/>
        <v>3526.9907809747492</v>
      </c>
      <c r="V286" s="32">
        <v>3.5996210925165736E-2</v>
      </c>
      <c r="W286" s="69">
        <f t="shared" si="48"/>
        <v>101509.26975770319</v>
      </c>
      <c r="X286" s="48">
        <f>IF(ISERROR(VLOOKUP(F286,Labor!$A$7:$C$225,3,0)),0,VLOOKUP(F286,Labor!$A$7:$C$225,3,0))</f>
        <v>698274.60063222842</v>
      </c>
      <c r="Y286" s="48"/>
      <c r="Z286" s="48"/>
      <c r="AA286" s="48"/>
      <c r="AB286" s="48"/>
      <c r="AC286" s="48"/>
      <c r="AD286" s="48"/>
      <c r="AE286" s="48"/>
      <c r="AF286" s="48"/>
      <c r="AG286" s="48"/>
      <c r="AH286" s="48">
        <v>0</v>
      </c>
      <c r="AI286" s="48"/>
      <c r="AJ286" s="70">
        <f t="shared" si="49"/>
        <v>799783.8703899316</v>
      </c>
    </row>
    <row r="287" spans="2:36">
      <c r="B287" s="12" t="s">
        <v>616</v>
      </c>
      <c r="C287" s="12" t="s">
        <v>56</v>
      </c>
      <c r="D287" s="12" t="str">
        <f t="shared" si="50"/>
        <v>WYP</v>
      </c>
      <c r="E287" s="12" t="str">
        <f t="shared" si="51"/>
        <v>Customer Accounts OperationsWYP</v>
      </c>
      <c r="F287" s="12" t="s">
        <v>616</v>
      </c>
      <c r="G287" s="69">
        <v>1513896.19</v>
      </c>
      <c r="H287" s="48"/>
      <c r="I287" s="48"/>
      <c r="J287" s="48">
        <f>-IFERROR(VLOOKUP(F287,Labor!$A$7:$B$225,2,0),0)</f>
        <v>-1120287.8851329526</v>
      </c>
      <c r="K287" s="48"/>
      <c r="L287" s="48"/>
      <c r="M287" s="48"/>
      <c r="N287" s="48"/>
      <c r="O287" s="48"/>
      <c r="P287" s="48"/>
      <c r="Q287" s="48"/>
      <c r="R287" s="48"/>
      <c r="S287" s="48"/>
      <c r="T287" s="48"/>
      <c r="U287" s="47">
        <f t="shared" si="47"/>
        <v>14168.407563891176</v>
      </c>
      <c r="V287" s="32">
        <v>3.5996210925165736E-2</v>
      </c>
      <c r="W287" s="69">
        <f t="shared" si="48"/>
        <v>407776.71243093855</v>
      </c>
      <c r="X287" s="48">
        <f>IF(ISERROR(VLOOKUP(F287,Labor!$A$7:$C$225,3,0)),0,VLOOKUP(F287,Labor!$A$7:$C$225,3,0))</f>
        <v>1137488.4166083189</v>
      </c>
      <c r="Y287" s="48"/>
      <c r="Z287" s="48"/>
      <c r="AA287" s="48"/>
      <c r="AB287" s="48"/>
      <c r="AC287" s="48"/>
      <c r="AD287" s="48"/>
      <c r="AE287" s="48"/>
      <c r="AF287" s="48"/>
      <c r="AG287" s="48"/>
      <c r="AH287" s="48">
        <v>0</v>
      </c>
      <c r="AI287" s="48"/>
      <c r="AJ287" s="70">
        <f t="shared" si="49"/>
        <v>1545265.1290392575</v>
      </c>
    </row>
    <row r="288" spans="2:36">
      <c r="B288" s="12" t="s">
        <v>617</v>
      </c>
      <c r="C288" s="12" t="s">
        <v>56</v>
      </c>
      <c r="D288" s="12" t="str">
        <f t="shared" si="50"/>
        <v>WYU</v>
      </c>
      <c r="E288" s="12" t="str">
        <f t="shared" si="51"/>
        <v>Customer Accounts OperationsWYU</v>
      </c>
      <c r="F288" s="12" t="s">
        <v>617</v>
      </c>
      <c r="G288" s="69">
        <v>173648.3</v>
      </c>
      <c r="H288" s="48"/>
      <c r="I288" s="48"/>
      <c r="J288" s="48">
        <f>-IFERROR(VLOOKUP(F288,Labor!$A$7:$B$225,2,0),0)</f>
        <v>-118132.01578897798</v>
      </c>
      <c r="K288" s="48"/>
      <c r="L288" s="48"/>
      <c r="M288" s="48"/>
      <c r="N288" s="48"/>
      <c r="O288" s="48"/>
      <c r="P288" s="48"/>
      <c r="Q288" s="48"/>
      <c r="R288" s="48"/>
      <c r="S288" s="48"/>
      <c r="T288" s="48"/>
      <c r="U288" s="47">
        <f t="shared" si="47"/>
        <v>1998.3758762413966</v>
      </c>
      <c r="V288" s="32">
        <v>3.5996210925165736E-2</v>
      </c>
      <c r="W288" s="69">
        <f t="shared" si="48"/>
        <v>57514.660087263408</v>
      </c>
      <c r="X288" s="48">
        <f>IF(ISERROR(VLOOKUP(F288,Labor!$A$7:$C$225,3,0)),0,VLOOKUP(F288,Labor!$A$7:$C$225,3,0))</f>
        <v>119945.77587939049</v>
      </c>
      <c r="Y288" s="48"/>
      <c r="Z288" s="48"/>
      <c r="AA288" s="48"/>
      <c r="AB288" s="48"/>
      <c r="AC288" s="48"/>
      <c r="AD288" s="48"/>
      <c r="AE288" s="48"/>
      <c r="AF288" s="48"/>
      <c r="AG288" s="48"/>
      <c r="AH288" s="48">
        <v>0</v>
      </c>
      <c r="AI288" s="48"/>
      <c r="AJ288" s="70">
        <f t="shared" si="49"/>
        <v>177460.43596665389</v>
      </c>
    </row>
    <row r="289" spans="2:36">
      <c r="B289" s="12" t="s">
        <v>618</v>
      </c>
      <c r="C289" s="12" t="s">
        <v>56</v>
      </c>
      <c r="D289" s="12" t="str">
        <f t="shared" si="50"/>
        <v>CA</v>
      </c>
      <c r="E289" s="12" t="str">
        <f t="shared" si="51"/>
        <v>Customer Accounts OperationsCA</v>
      </c>
      <c r="F289" s="12" t="s">
        <v>618</v>
      </c>
      <c r="G289" s="69">
        <v>264297.71000000002</v>
      </c>
      <c r="H289" s="48"/>
      <c r="I289" s="48"/>
      <c r="J289" s="48">
        <f>-IFERROR(VLOOKUP(F289,Labor!$A$7:$B$225,2,0),0)</f>
        <v>-205388.80261445552</v>
      </c>
      <c r="K289" s="48"/>
      <c r="L289" s="48"/>
      <c r="M289" s="48"/>
      <c r="N289" s="48"/>
      <c r="O289" s="48"/>
      <c r="P289" s="48"/>
      <c r="Q289" s="48"/>
      <c r="R289" s="48"/>
      <c r="S289" s="48"/>
      <c r="T289" s="48"/>
      <c r="U289" s="47">
        <f t="shared" si="47"/>
        <v>2120.4974556211137</v>
      </c>
      <c r="V289" s="32">
        <v>3.5996210925165736E-2</v>
      </c>
      <c r="W289" s="69">
        <f t="shared" si="48"/>
        <v>61029.404841165619</v>
      </c>
      <c r="X289" s="48">
        <f>IF(ISERROR(VLOOKUP(F289,Labor!$A$7:$C$225,3,0)),0,VLOOKUP(F289,Labor!$A$7:$C$225,3,0))</f>
        <v>208542.27469153548</v>
      </c>
      <c r="Y289" s="48"/>
      <c r="Z289" s="48"/>
      <c r="AA289" s="48"/>
      <c r="AB289" s="48"/>
      <c r="AC289" s="48"/>
      <c r="AD289" s="48"/>
      <c r="AE289" s="48"/>
      <c r="AF289" s="48"/>
      <c r="AG289" s="48"/>
      <c r="AH289" s="48">
        <v>-2592.2182203303414</v>
      </c>
      <c r="AI289" s="48"/>
      <c r="AJ289" s="70">
        <f t="shared" si="49"/>
        <v>266979.46131237072</v>
      </c>
    </row>
    <row r="290" spans="2:36">
      <c r="B290" s="12" t="s">
        <v>273</v>
      </c>
      <c r="C290" s="12" t="s">
        <v>56</v>
      </c>
      <c r="D290" s="12" t="str">
        <f t="shared" si="50"/>
        <v>CN</v>
      </c>
      <c r="E290" s="12" t="str">
        <f t="shared" si="51"/>
        <v>Customer Accounts OperationsCN</v>
      </c>
      <c r="F290" s="12" t="s">
        <v>273</v>
      </c>
      <c r="G290" s="69">
        <v>44590290.219999999</v>
      </c>
      <c r="H290" s="48"/>
      <c r="I290" s="48">
        <v>-11713.29</v>
      </c>
      <c r="J290" s="48">
        <f>-IFERROR(VLOOKUP(F290,Labor!$A$7:$B$225,2,0),0)</f>
        <v>-31636374.2407014</v>
      </c>
      <c r="K290" s="48"/>
      <c r="L290" s="48"/>
      <c r="M290" s="48"/>
      <c r="N290" s="48"/>
      <c r="O290" s="48"/>
      <c r="P290" s="48"/>
      <c r="Q290" s="48"/>
      <c r="R290" s="48"/>
      <c r="S290" s="48"/>
      <c r="T290" s="48"/>
      <c r="U290" s="47">
        <f t="shared" si="47"/>
        <v>465870.25784023962</v>
      </c>
      <c r="V290" s="32">
        <v>3.5996210925165736E-2</v>
      </c>
      <c r="W290" s="69">
        <f t="shared" si="48"/>
        <v>13408072.94713884</v>
      </c>
      <c r="X290" s="48">
        <f>IF(ISERROR(VLOOKUP(F290,Labor!$A$7:$C$225,3,0)),0,VLOOKUP(F290,Labor!$A$7:$C$225,3,0))</f>
        <v>32122108.718521867</v>
      </c>
      <c r="Y290" s="48"/>
      <c r="Z290" s="48"/>
      <c r="AA290" s="48"/>
      <c r="AB290" s="48"/>
      <c r="AC290" s="48"/>
      <c r="AD290" s="48"/>
      <c r="AE290" s="48"/>
      <c r="AF290" s="48"/>
      <c r="AG290" s="48"/>
      <c r="AH290" s="48">
        <v>-98655.423595888191</v>
      </c>
      <c r="AI290" s="48"/>
      <c r="AJ290" s="70">
        <f t="shared" si="49"/>
        <v>45431526.242064819</v>
      </c>
    </row>
    <row r="291" spans="2:36">
      <c r="B291" s="12" t="s">
        <v>619</v>
      </c>
      <c r="C291" s="12" t="s">
        <v>56</v>
      </c>
      <c r="D291" s="12" t="str">
        <f t="shared" si="50"/>
        <v>ID</v>
      </c>
      <c r="E291" s="12" t="str">
        <f t="shared" si="51"/>
        <v>Customer Accounts OperationsID</v>
      </c>
      <c r="F291" s="12" t="s">
        <v>619</v>
      </c>
      <c r="G291" s="69">
        <v>404231.94</v>
      </c>
      <c r="H291" s="48"/>
      <c r="I291" s="48"/>
      <c r="J291" s="48">
        <f>-IFERROR(VLOOKUP(F291,Labor!$A$7:$B$225,2,0),0)</f>
        <v>-294679.88938328606</v>
      </c>
      <c r="K291" s="48"/>
      <c r="L291" s="48"/>
      <c r="M291" s="48"/>
      <c r="N291" s="48"/>
      <c r="O291" s="48"/>
      <c r="P291" s="48"/>
      <c r="Q291" s="48"/>
      <c r="R291" s="48"/>
      <c r="S291" s="48"/>
      <c r="T291" s="48"/>
      <c r="U291" s="47">
        <f t="shared" si="47"/>
        <v>3943.4587212836682</v>
      </c>
      <c r="V291" s="32">
        <v>3.5996210925165736E-2</v>
      </c>
      <c r="W291" s="69">
        <f t="shared" si="48"/>
        <v>113495.5093379976</v>
      </c>
      <c r="X291" s="48">
        <f>IF(ISERROR(VLOOKUP(F291,Labor!$A$7:$C$225,3,0)),0,VLOOKUP(F291,Labor!$A$7:$C$225,3,0))</f>
        <v>299204.30741882802</v>
      </c>
      <c r="Y291" s="48"/>
      <c r="Z291" s="48"/>
      <c r="AA291" s="48"/>
      <c r="AB291" s="48"/>
      <c r="AC291" s="48"/>
      <c r="AD291" s="48"/>
      <c r="AE291" s="48"/>
      <c r="AF291" s="48"/>
      <c r="AG291" s="48"/>
      <c r="AH291" s="48">
        <v>-4468.8959655948383</v>
      </c>
      <c r="AI291" s="48"/>
      <c r="AJ291" s="70">
        <f t="shared" si="49"/>
        <v>408230.92079123075</v>
      </c>
    </row>
    <row r="292" spans="2:36">
      <c r="B292" s="12" t="s">
        <v>620</v>
      </c>
      <c r="C292" s="12" t="s">
        <v>56</v>
      </c>
      <c r="D292" s="12" t="str">
        <f t="shared" si="50"/>
        <v>OR</v>
      </c>
      <c r="E292" s="12" t="str">
        <f t="shared" si="51"/>
        <v>Customer Accounts OperationsOR</v>
      </c>
      <c r="F292" s="12" t="s">
        <v>620</v>
      </c>
      <c r="G292" s="69">
        <v>2322254.0699999998</v>
      </c>
      <c r="H292" s="48"/>
      <c r="I292" s="48">
        <v>-58673.299999999916</v>
      </c>
      <c r="J292" s="48">
        <f>-IFERROR(VLOOKUP(F292,Labor!$A$7:$B$225,2,0),0)</f>
        <v>-1583995.1449845948</v>
      </c>
      <c r="K292" s="48"/>
      <c r="L292" s="48"/>
      <c r="M292" s="48"/>
      <c r="N292" s="48"/>
      <c r="O292" s="48"/>
      <c r="P292" s="48"/>
      <c r="Q292" s="48"/>
      <c r="R292" s="48"/>
      <c r="S292" s="48"/>
      <c r="T292" s="48"/>
      <c r="U292" s="47">
        <f t="shared" si="47"/>
        <v>24462.507499765117</v>
      </c>
      <c r="V292" s="32">
        <v>3.5996210925165736E-2</v>
      </c>
      <c r="W292" s="69">
        <f t="shared" si="48"/>
        <v>704048.13251517038</v>
      </c>
      <c r="X292" s="48">
        <f>IF(ISERROR(VLOOKUP(F292,Labor!$A$7:$C$225,3,0)),0,VLOOKUP(F292,Labor!$A$7:$C$225,3,0))</f>
        <v>1608315.2851108103</v>
      </c>
      <c r="Y292" s="48"/>
      <c r="Z292" s="48"/>
      <c r="AA292" s="48"/>
      <c r="AB292" s="48"/>
      <c r="AC292" s="48"/>
      <c r="AD292" s="48"/>
      <c r="AE292" s="48"/>
      <c r="AF292" s="48"/>
      <c r="AG292" s="48"/>
      <c r="AH292" s="48">
        <v>-25454.37228286418</v>
      </c>
      <c r="AI292" s="48"/>
      <c r="AJ292" s="70">
        <f t="shared" si="49"/>
        <v>2286909.0453431164</v>
      </c>
    </row>
    <row r="293" spans="2:36">
      <c r="B293" s="12" t="s">
        <v>271</v>
      </c>
      <c r="C293" s="12" t="s">
        <v>56</v>
      </c>
      <c r="D293" s="12" t="str">
        <f t="shared" si="50"/>
        <v>UT</v>
      </c>
      <c r="E293" s="12" t="str">
        <f t="shared" si="51"/>
        <v>Customer Accounts OperationsUT</v>
      </c>
      <c r="F293" s="12" t="s">
        <v>271</v>
      </c>
      <c r="G293" s="69">
        <v>3749325.81</v>
      </c>
      <c r="H293" s="48"/>
      <c r="I293" s="48"/>
      <c r="J293" s="48">
        <f>-IFERROR(VLOOKUP(F293,Labor!$A$7:$B$225,2,0),0)</f>
        <v>-2649037.8894915152</v>
      </c>
      <c r="K293" s="48"/>
      <c r="L293" s="48"/>
      <c r="M293" s="48"/>
      <c r="N293" s="48"/>
      <c r="O293" s="48"/>
      <c r="P293" s="48"/>
      <c r="Q293" s="48"/>
      <c r="R293" s="48"/>
      <c r="S293" s="48"/>
      <c r="T293" s="48"/>
      <c r="U293" s="47">
        <f t="shared" si="47"/>
        <v>39606.196065035409</v>
      </c>
      <c r="V293" s="32">
        <v>3.5996210925165736E-2</v>
      </c>
      <c r="W293" s="69">
        <f t="shared" si="48"/>
        <v>1139894.1165735202</v>
      </c>
      <c r="X293" s="48">
        <f>IF(ISERROR(VLOOKUP(F293,Labor!$A$7:$C$225,3,0)),0,VLOOKUP(F293,Labor!$A$7:$C$225,3,0))</f>
        <v>2689710.3453863938</v>
      </c>
      <c r="Y293" s="48"/>
      <c r="Z293" s="48"/>
      <c r="AA293" s="48"/>
      <c r="AB293" s="48"/>
      <c r="AC293" s="48"/>
      <c r="AD293" s="48"/>
      <c r="AE293" s="48"/>
      <c r="AF293" s="48"/>
      <c r="AG293" s="48"/>
      <c r="AH293" s="48">
        <v>-16328.495144446759</v>
      </c>
      <c r="AI293" s="48"/>
      <c r="AJ293" s="70">
        <f t="shared" si="49"/>
        <v>3813275.9668154675</v>
      </c>
    </row>
    <row r="294" spans="2:36">
      <c r="B294" s="12" t="s">
        <v>621</v>
      </c>
      <c r="C294" s="12" t="s">
        <v>56</v>
      </c>
      <c r="D294" s="12" t="str">
        <f t="shared" si="50"/>
        <v>WA</v>
      </c>
      <c r="E294" s="12" t="str">
        <f t="shared" si="51"/>
        <v>Customer Accounts OperationsWA</v>
      </c>
      <c r="F294" s="12" t="s">
        <v>621</v>
      </c>
      <c r="G294" s="69">
        <v>612272.17000000004</v>
      </c>
      <c r="H294" s="48"/>
      <c r="I294" s="48"/>
      <c r="J294" s="48">
        <f>-IFERROR(VLOOKUP(F294,Labor!$A$7:$B$225,2,0),0)</f>
        <v>-428679.45928119007</v>
      </c>
      <c r="K294" s="48"/>
      <c r="L294" s="48"/>
      <c r="M294" s="48"/>
      <c r="N294" s="48"/>
      <c r="O294" s="48"/>
      <c r="P294" s="48"/>
      <c r="Q294" s="48"/>
      <c r="R294" s="48"/>
      <c r="S294" s="48"/>
      <c r="T294" s="48"/>
      <c r="U294" s="47">
        <f t="shared" si="47"/>
        <v>6608.6419393572205</v>
      </c>
      <c r="V294" s="32">
        <v>3.5996210925165736E-2</v>
      </c>
      <c r="W294" s="69">
        <f t="shared" si="48"/>
        <v>190201.35265816719</v>
      </c>
      <c r="X294" s="48">
        <f>IF(ISERROR(VLOOKUP(F294,Labor!$A$7:$C$225,3,0)),0,VLOOKUP(F294,Labor!$A$7:$C$225,3,0))</f>
        <v>435261.26261054951</v>
      </c>
      <c r="Y294" s="48"/>
      <c r="Z294" s="48"/>
      <c r="AA294" s="48"/>
      <c r="AB294" s="48"/>
      <c r="AC294" s="48"/>
      <c r="AD294" s="48"/>
      <c r="AE294" s="48"/>
      <c r="AF294" s="48"/>
      <c r="AG294" s="48"/>
      <c r="AH294" s="48">
        <v>-3092.7492619102977</v>
      </c>
      <c r="AI294" s="48"/>
      <c r="AJ294" s="70">
        <f t="shared" si="49"/>
        <v>622369.86600680638</v>
      </c>
    </row>
    <row r="295" spans="2:36">
      <c r="B295" s="12" t="s">
        <v>622</v>
      </c>
      <c r="C295" s="12" t="s">
        <v>56</v>
      </c>
      <c r="D295" s="12" t="str">
        <f t="shared" si="50"/>
        <v>WYP</v>
      </c>
      <c r="E295" s="12" t="str">
        <f t="shared" si="51"/>
        <v>Customer Accounts OperationsWYP</v>
      </c>
      <c r="F295" s="12" t="s">
        <v>622</v>
      </c>
      <c r="G295" s="69">
        <v>473672.65</v>
      </c>
      <c r="H295" s="48"/>
      <c r="I295" s="48"/>
      <c r="J295" s="48">
        <f>-IFERROR(VLOOKUP(F295,Labor!$A$7:$B$225,2,0),0)</f>
        <v>-392364.01810586976</v>
      </c>
      <c r="K295" s="48"/>
      <c r="L295" s="48"/>
      <c r="M295" s="48"/>
      <c r="N295" s="48"/>
      <c r="O295" s="48"/>
      <c r="P295" s="48"/>
      <c r="Q295" s="48"/>
      <c r="R295" s="48"/>
      <c r="S295" s="48"/>
      <c r="T295" s="48"/>
      <c r="U295" s="47">
        <f t="shared" si="47"/>
        <v>2926.8026636977711</v>
      </c>
      <c r="V295" s="32">
        <v>3.5996210925165736E-2</v>
      </c>
      <c r="W295" s="69">
        <f t="shared" si="48"/>
        <v>84235.434557828034</v>
      </c>
      <c r="X295" s="48">
        <f>IF(ISERROR(VLOOKUP(F295,Labor!$A$7:$C$225,3,0)),0,VLOOKUP(F295,Labor!$A$7:$C$225,3,0))</f>
        <v>398388.24610368506</v>
      </c>
      <c r="Y295" s="48"/>
      <c r="Z295" s="48"/>
      <c r="AA295" s="48"/>
      <c r="AB295" s="48"/>
      <c r="AC295" s="48"/>
      <c r="AD295" s="48"/>
      <c r="AE295" s="48"/>
      <c r="AF295" s="48"/>
      <c r="AG295" s="48"/>
      <c r="AH295" s="48">
        <v>-4190.4994530997401</v>
      </c>
      <c r="AI295" s="48"/>
      <c r="AJ295" s="70">
        <f t="shared" si="49"/>
        <v>478433.18120841339</v>
      </c>
    </row>
    <row r="296" spans="2:36">
      <c r="B296" s="12" t="s">
        <v>623</v>
      </c>
      <c r="C296" s="12" t="s">
        <v>56</v>
      </c>
      <c r="D296" s="12" t="str">
        <f t="shared" si="50"/>
        <v>WYU</v>
      </c>
      <c r="E296" s="12" t="str">
        <f t="shared" si="51"/>
        <v>Customer Accounts OperationsWYU</v>
      </c>
      <c r="F296" s="12" t="s">
        <v>623</v>
      </c>
      <c r="G296" s="69">
        <v>103379.27</v>
      </c>
      <c r="H296" s="48"/>
      <c r="I296" s="48"/>
      <c r="J296" s="48">
        <f>-IFERROR(VLOOKUP(F296,Labor!$A$7:$B$225,2,0),0)</f>
        <v>-84762.28186367068</v>
      </c>
      <c r="K296" s="48"/>
      <c r="L296" s="48"/>
      <c r="M296" s="48"/>
      <c r="N296" s="48"/>
      <c r="O296" s="48"/>
      <c r="P296" s="48"/>
      <c r="Q296" s="48"/>
      <c r="R296" s="48"/>
      <c r="S296" s="48"/>
      <c r="T296" s="48"/>
      <c r="U296" s="47">
        <f t="shared" si="47"/>
        <v>670.14103174661852</v>
      </c>
      <c r="V296" s="32">
        <v>3.5996210925165736E-2</v>
      </c>
      <c r="W296" s="69">
        <f t="shared" si="48"/>
        <v>19287.129168075942</v>
      </c>
      <c r="X296" s="48">
        <f>IF(ISERROR(VLOOKUP(F296,Labor!$A$7:$C$225,3,0)),0,VLOOKUP(F296,Labor!$A$7:$C$225,3,0))</f>
        <v>86063.69404215453</v>
      </c>
      <c r="Y296" s="48"/>
      <c r="Z296" s="48"/>
      <c r="AA296" s="48"/>
      <c r="AB296" s="48"/>
      <c r="AC296" s="48"/>
      <c r="AD296" s="48"/>
      <c r="AE296" s="48"/>
      <c r="AF296" s="48"/>
      <c r="AG296" s="48"/>
      <c r="AH296" s="48">
        <v>-562.07805743674999</v>
      </c>
      <c r="AI296" s="48"/>
      <c r="AJ296" s="70">
        <f t="shared" si="49"/>
        <v>104788.74515279372</v>
      </c>
    </row>
    <row r="297" spans="2:36">
      <c r="B297" s="12" t="s">
        <v>624</v>
      </c>
      <c r="C297" s="12" t="s">
        <v>56</v>
      </c>
      <c r="D297" s="12" t="str">
        <f t="shared" si="50"/>
        <v>CA</v>
      </c>
      <c r="E297" s="12" t="str">
        <f t="shared" si="51"/>
        <v>Customer Accounts OperationsCA</v>
      </c>
      <c r="F297" s="12" t="s">
        <v>624</v>
      </c>
      <c r="G297" s="69">
        <v>547393.68000000005</v>
      </c>
      <c r="H297" s="48"/>
      <c r="I297" s="48"/>
      <c r="J297" s="48">
        <f>-IFERROR(VLOOKUP(F297,Labor!$A$7:$B$225,2,0),0)</f>
        <v>0</v>
      </c>
      <c r="K297" s="48"/>
      <c r="L297" s="48"/>
      <c r="M297" s="48"/>
      <c r="N297" s="48"/>
      <c r="O297" s="48"/>
      <c r="P297" s="48"/>
      <c r="Q297" s="48"/>
      <c r="R297" s="48"/>
      <c r="S297" s="48"/>
      <c r="T297" s="48"/>
      <c r="U297" s="47">
        <f t="shared" si="47"/>
        <v>19704.09836438268</v>
      </c>
      <c r="V297" s="32">
        <v>3.5996210925165736E-2</v>
      </c>
      <c r="W297" s="69">
        <f t="shared" si="48"/>
        <v>567097.77836438268</v>
      </c>
      <c r="X297" s="48">
        <f>IF(ISERROR(VLOOKUP(F297,Labor!$A$7:$C$225,3,0)),0,VLOOKUP(F297,Labor!$A$7:$C$225,3,0))</f>
        <v>0</v>
      </c>
      <c r="Y297" s="48"/>
      <c r="Z297" s="48"/>
      <c r="AA297" s="48"/>
      <c r="AB297" s="48"/>
      <c r="AC297" s="48"/>
      <c r="AD297" s="48"/>
      <c r="AE297" s="48"/>
      <c r="AF297" s="48"/>
      <c r="AG297" s="48"/>
      <c r="AH297" s="48">
        <v>0</v>
      </c>
      <c r="AI297" s="48"/>
      <c r="AJ297" s="70">
        <f t="shared" si="49"/>
        <v>567097.77836438268</v>
      </c>
    </row>
    <row r="298" spans="2:36">
      <c r="B298" s="12" t="s">
        <v>276</v>
      </c>
      <c r="C298" s="12" t="s">
        <v>56</v>
      </c>
      <c r="D298" s="12" t="str">
        <f t="shared" si="50"/>
        <v>CN</v>
      </c>
      <c r="E298" s="12" t="str">
        <f t="shared" si="51"/>
        <v>Customer Accounts OperationsCN</v>
      </c>
      <c r="F298" s="12" t="s">
        <v>276</v>
      </c>
      <c r="G298" s="69">
        <v>13604.36</v>
      </c>
      <c r="H298" s="48"/>
      <c r="I298" s="48"/>
      <c r="J298" s="48">
        <f>-IFERROR(VLOOKUP(F298,Labor!$A$7:$B$225,2,0),0)</f>
        <v>0</v>
      </c>
      <c r="K298" s="48"/>
      <c r="L298" s="48"/>
      <c r="M298" s="48"/>
      <c r="N298" s="48"/>
      <c r="O298" s="48"/>
      <c r="P298" s="48"/>
      <c r="Q298" s="48"/>
      <c r="R298" s="48"/>
      <c r="S298" s="48"/>
      <c r="T298" s="48"/>
      <c r="U298" s="47">
        <f t="shared" si="47"/>
        <v>489.70541206188778</v>
      </c>
      <c r="V298" s="32">
        <v>3.5996210925165736E-2</v>
      </c>
      <c r="W298" s="69">
        <f t="shared" si="48"/>
        <v>14094.065412061889</v>
      </c>
      <c r="X298" s="48">
        <f>IF(ISERROR(VLOOKUP(F298,Labor!$A$7:$C$225,3,0)),0,VLOOKUP(F298,Labor!$A$7:$C$225,3,0))</f>
        <v>0</v>
      </c>
      <c r="Y298" s="48"/>
      <c r="Z298" s="48"/>
      <c r="AA298" s="48"/>
      <c r="AB298" s="48"/>
      <c r="AC298" s="48"/>
      <c r="AD298" s="48"/>
      <c r="AE298" s="48"/>
      <c r="AF298" s="48"/>
      <c r="AG298" s="48"/>
      <c r="AH298" s="48">
        <v>0</v>
      </c>
      <c r="AI298" s="48"/>
      <c r="AJ298" s="70">
        <f t="shared" si="49"/>
        <v>14094.065412061889</v>
      </c>
    </row>
    <row r="299" spans="2:36">
      <c r="B299" s="12" t="s">
        <v>625</v>
      </c>
      <c r="C299" s="12" t="s">
        <v>56</v>
      </c>
      <c r="D299" s="12" t="str">
        <f t="shared" si="50"/>
        <v>ID</v>
      </c>
      <c r="E299" s="12" t="str">
        <f t="shared" si="51"/>
        <v>Customer Accounts OperationsID</v>
      </c>
      <c r="F299" s="12" t="s">
        <v>625</v>
      </c>
      <c r="G299" s="69">
        <v>415817.11</v>
      </c>
      <c r="H299" s="48"/>
      <c r="I299" s="48"/>
      <c r="J299" s="48">
        <f>-IFERROR(VLOOKUP(F299,Labor!$A$7:$B$225,2,0),0)</f>
        <v>0</v>
      </c>
      <c r="K299" s="48"/>
      <c r="L299" s="48"/>
      <c r="M299" s="48"/>
      <c r="N299" s="48"/>
      <c r="O299" s="48"/>
      <c r="P299" s="48"/>
      <c r="Q299" s="48"/>
      <c r="R299" s="48"/>
      <c r="S299" s="48"/>
      <c r="T299" s="48"/>
      <c r="U299" s="47">
        <f t="shared" si="47"/>
        <v>14967.840397852842</v>
      </c>
      <c r="V299" s="32">
        <v>3.5996210925165736E-2</v>
      </c>
      <c r="W299" s="69">
        <f t="shared" si="48"/>
        <v>430784.95039785281</v>
      </c>
      <c r="X299" s="48">
        <f>IF(ISERROR(VLOOKUP(F299,Labor!$A$7:$C$225,3,0)),0,VLOOKUP(F299,Labor!$A$7:$C$225,3,0))</f>
        <v>0</v>
      </c>
      <c r="Y299" s="48"/>
      <c r="Z299" s="48"/>
      <c r="AA299" s="48"/>
      <c r="AB299" s="48"/>
      <c r="AC299" s="48"/>
      <c r="AD299" s="48"/>
      <c r="AE299" s="48"/>
      <c r="AF299" s="48"/>
      <c r="AG299" s="48"/>
      <c r="AH299" s="48">
        <v>0</v>
      </c>
      <c r="AI299" s="48"/>
      <c r="AJ299" s="70">
        <f t="shared" si="49"/>
        <v>430784.95039785281</v>
      </c>
    </row>
    <row r="300" spans="2:36">
      <c r="B300" s="12" t="s">
        <v>626</v>
      </c>
      <c r="C300" s="12" t="s">
        <v>56</v>
      </c>
      <c r="D300" s="12" t="str">
        <f t="shared" si="50"/>
        <v>OR</v>
      </c>
      <c r="E300" s="12" t="str">
        <f t="shared" si="51"/>
        <v>Customer Accounts OperationsOR</v>
      </c>
      <c r="F300" s="12" t="s">
        <v>626</v>
      </c>
      <c r="G300" s="69">
        <v>5230389.8099999996</v>
      </c>
      <c r="H300" s="48"/>
      <c r="I300" s="48"/>
      <c r="J300" s="48">
        <f>-IFERROR(VLOOKUP(F300,Labor!$A$7:$B$225,2,0),0)</f>
        <v>0</v>
      </c>
      <c r="K300" s="48"/>
      <c r="L300" s="48"/>
      <c r="M300" s="48"/>
      <c r="N300" s="48"/>
      <c r="O300" s="48"/>
      <c r="P300" s="48"/>
      <c r="Q300" s="48"/>
      <c r="R300" s="48"/>
      <c r="S300" s="48"/>
      <c r="T300" s="48"/>
      <c r="U300" s="47">
        <f t="shared" si="47"/>
        <v>188274.21482159753</v>
      </c>
      <c r="V300" s="32">
        <v>3.5996210925165736E-2</v>
      </c>
      <c r="W300" s="69">
        <f t="shared" si="48"/>
        <v>5418664.0248215972</v>
      </c>
      <c r="X300" s="48">
        <f>IF(ISERROR(VLOOKUP(F300,Labor!$A$7:$C$225,3,0)),0,VLOOKUP(F300,Labor!$A$7:$C$225,3,0))</f>
        <v>0</v>
      </c>
      <c r="Y300" s="48"/>
      <c r="Z300" s="48"/>
      <c r="AA300" s="48"/>
      <c r="AB300" s="48"/>
      <c r="AC300" s="48"/>
      <c r="AD300" s="48"/>
      <c r="AE300" s="48"/>
      <c r="AF300" s="48"/>
      <c r="AG300" s="48"/>
      <c r="AH300" s="48">
        <v>0</v>
      </c>
      <c r="AI300" s="48"/>
      <c r="AJ300" s="70">
        <f t="shared" si="49"/>
        <v>5418664.0248215972</v>
      </c>
    </row>
    <row r="301" spans="2:36">
      <c r="B301" s="12" t="s">
        <v>274</v>
      </c>
      <c r="C301" s="12" t="s">
        <v>56</v>
      </c>
      <c r="D301" s="12" t="str">
        <f t="shared" si="50"/>
        <v>UT</v>
      </c>
      <c r="E301" s="12" t="str">
        <f t="shared" si="51"/>
        <v>Customer Accounts OperationsUT</v>
      </c>
      <c r="F301" s="12" t="s">
        <v>274</v>
      </c>
      <c r="G301" s="69">
        <v>3772374.6</v>
      </c>
      <c r="H301" s="48"/>
      <c r="I301" s="48"/>
      <c r="J301" s="48">
        <f>-IFERROR(VLOOKUP(F301,Labor!$A$7:$B$225,2,0),0)</f>
        <v>0</v>
      </c>
      <c r="K301" s="48"/>
      <c r="L301" s="48"/>
      <c r="M301" s="48"/>
      <c r="N301" s="48"/>
      <c r="O301" s="48"/>
      <c r="P301" s="48"/>
      <c r="Q301" s="48"/>
      <c r="R301" s="48"/>
      <c r="S301" s="48"/>
      <c r="T301" s="48"/>
      <c r="U301" s="47">
        <f t="shared" si="47"/>
        <v>135791.19179033773</v>
      </c>
      <c r="V301" s="32">
        <v>3.5996210925165736E-2</v>
      </c>
      <c r="W301" s="69">
        <f t="shared" si="48"/>
        <v>3908165.7917903378</v>
      </c>
      <c r="X301" s="48">
        <f>IF(ISERROR(VLOOKUP(F301,Labor!$A$7:$C$225,3,0)),0,VLOOKUP(F301,Labor!$A$7:$C$225,3,0))</f>
        <v>0</v>
      </c>
      <c r="Y301" s="48">
        <v>-243747.61432891246</v>
      </c>
      <c r="Z301" s="48"/>
      <c r="AA301" s="48"/>
      <c r="AB301" s="48"/>
      <c r="AC301" s="48"/>
      <c r="AD301" s="48"/>
      <c r="AE301" s="48"/>
      <c r="AF301" s="48"/>
      <c r="AG301" s="48"/>
      <c r="AH301" s="48">
        <v>0</v>
      </c>
      <c r="AI301" s="48"/>
      <c r="AJ301" s="70">
        <f t="shared" si="49"/>
        <v>3664418.1774614253</v>
      </c>
    </row>
    <row r="302" spans="2:36">
      <c r="B302" s="12" t="s">
        <v>627</v>
      </c>
      <c r="C302" s="12" t="s">
        <v>56</v>
      </c>
      <c r="D302" s="12" t="str">
        <f t="shared" si="50"/>
        <v>WA</v>
      </c>
      <c r="E302" s="12" t="str">
        <f t="shared" si="51"/>
        <v>Customer Accounts OperationsWA</v>
      </c>
      <c r="F302" s="12" t="s">
        <v>627</v>
      </c>
      <c r="G302" s="69">
        <v>1621505.28</v>
      </c>
      <c r="H302" s="48"/>
      <c r="I302" s="48"/>
      <c r="J302" s="48">
        <f>-IFERROR(VLOOKUP(F302,Labor!$A$7:$B$225,2,0),0)</f>
        <v>0</v>
      </c>
      <c r="K302" s="48"/>
      <c r="L302" s="48"/>
      <c r="M302" s="48"/>
      <c r="N302" s="48"/>
      <c r="O302" s="48"/>
      <c r="P302" s="48"/>
      <c r="Q302" s="48"/>
      <c r="R302" s="48"/>
      <c r="S302" s="48"/>
      <c r="T302" s="48"/>
      <c r="U302" s="47">
        <f t="shared" si="47"/>
        <v>58368.046075149927</v>
      </c>
      <c r="V302" s="32">
        <v>3.5996210925165736E-2</v>
      </c>
      <c r="W302" s="69">
        <f t="shared" si="48"/>
        <v>1679873.3260751499</v>
      </c>
      <c r="X302" s="48">
        <f>IF(ISERROR(VLOOKUP(F302,Labor!$A$7:$C$225,3,0)),0,VLOOKUP(F302,Labor!$A$7:$C$225,3,0))</f>
        <v>0</v>
      </c>
      <c r="Y302" s="48"/>
      <c r="Z302" s="48"/>
      <c r="AA302" s="48"/>
      <c r="AB302" s="48"/>
      <c r="AC302" s="48"/>
      <c r="AD302" s="48"/>
      <c r="AE302" s="48"/>
      <c r="AF302" s="48"/>
      <c r="AG302" s="48"/>
      <c r="AH302" s="48">
        <v>0</v>
      </c>
      <c r="AI302" s="48"/>
      <c r="AJ302" s="70">
        <f t="shared" si="49"/>
        <v>1679873.3260751499</v>
      </c>
    </row>
    <row r="303" spans="2:36">
      <c r="B303" s="12" t="s">
        <v>628</v>
      </c>
      <c r="C303" s="12" t="s">
        <v>56</v>
      </c>
      <c r="D303" s="12" t="str">
        <f t="shared" si="50"/>
        <v>WYP</v>
      </c>
      <c r="E303" s="12" t="str">
        <f t="shared" si="51"/>
        <v>Customer Accounts OperationsWYP</v>
      </c>
      <c r="F303" s="12" t="s">
        <v>628</v>
      </c>
      <c r="G303" s="69">
        <v>562227.26</v>
      </c>
      <c r="H303" s="48"/>
      <c r="I303" s="48"/>
      <c r="J303" s="48">
        <f>-IFERROR(VLOOKUP(F303,Labor!$A$7:$B$225,2,0),0)</f>
        <v>0</v>
      </c>
      <c r="K303" s="48"/>
      <c r="L303" s="48"/>
      <c r="M303" s="48"/>
      <c r="N303" s="48"/>
      <c r="O303" s="48"/>
      <c r="P303" s="48"/>
      <c r="Q303" s="48"/>
      <c r="R303" s="48"/>
      <c r="S303" s="48"/>
      <c r="T303" s="48"/>
      <c r="U303" s="47">
        <f t="shared" si="47"/>
        <v>20238.051038837999</v>
      </c>
      <c r="V303" s="32">
        <v>3.5996210925165736E-2</v>
      </c>
      <c r="W303" s="69">
        <f t="shared" si="48"/>
        <v>582465.311038838</v>
      </c>
      <c r="X303" s="48">
        <f>IF(ISERROR(VLOOKUP(F303,Labor!$A$7:$C$225,3,0)),0,VLOOKUP(F303,Labor!$A$7:$C$225,3,0))</f>
        <v>0</v>
      </c>
      <c r="Y303" s="48"/>
      <c r="Z303" s="48"/>
      <c r="AA303" s="48"/>
      <c r="AB303" s="48"/>
      <c r="AC303" s="48"/>
      <c r="AD303" s="48"/>
      <c r="AE303" s="48"/>
      <c r="AF303" s="48"/>
      <c r="AG303" s="48"/>
      <c r="AH303" s="48">
        <v>0</v>
      </c>
      <c r="AI303" s="48"/>
      <c r="AJ303" s="70">
        <f t="shared" si="49"/>
        <v>582465.311038838</v>
      </c>
    </row>
    <row r="304" spans="2:36">
      <c r="B304" s="46" t="s">
        <v>629</v>
      </c>
      <c r="C304" s="46" t="s">
        <v>56</v>
      </c>
      <c r="D304" s="12" t="str">
        <f t="shared" si="50"/>
        <v>WYU</v>
      </c>
      <c r="E304" s="12" t="str">
        <f t="shared" si="51"/>
        <v>Customer Accounts OperationsWYU</v>
      </c>
      <c r="F304" s="46" t="s">
        <v>629</v>
      </c>
      <c r="G304" s="69">
        <v>0</v>
      </c>
      <c r="H304" s="48"/>
      <c r="I304" s="48"/>
      <c r="J304" s="48">
        <f>-IFERROR(VLOOKUP(F304,Labor!$A$7:$B$225,2,0),0)</f>
        <v>0</v>
      </c>
      <c r="K304" s="48"/>
      <c r="L304" s="48"/>
      <c r="M304" s="48"/>
      <c r="N304" s="48"/>
      <c r="O304" s="48"/>
      <c r="P304" s="48"/>
      <c r="Q304" s="48"/>
      <c r="R304" s="48"/>
      <c r="S304" s="48"/>
      <c r="T304" s="48"/>
      <c r="U304" s="47">
        <f t="shared" si="47"/>
        <v>0</v>
      </c>
      <c r="V304" s="32">
        <v>3.5996210925165736E-2</v>
      </c>
      <c r="W304" s="69">
        <f t="shared" si="48"/>
        <v>0</v>
      </c>
      <c r="X304" s="48">
        <f>IF(ISERROR(VLOOKUP(F304,Labor!$A$7:$C$225,3,0)),0,VLOOKUP(F304,Labor!$A$7:$C$225,3,0))</f>
        <v>0</v>
      </c>
      <c r="Y304" s="48"/>
      <c r="Z304" s="48"/>
      <c r="AA304" s="48"/>
      <c r="AB304" s="48"/>
      <c r="AC304" s="48"/>
      <c r="AD304" s="48"/>
      <c r="AE304" s="48"/>
      <c r="AF304" s="48"/>
      <c r="AG304" s="48"/>
      <c r="AH304" s="48">
        <v>0</v>
      </c>
      <c r="AI304" s="48"/>
      <c r="AJ304" s="70">
        <f t="shared" si="49"/>
        <v>0</v>
      </c>
    </row>
    <row r="305" spans="2:36">
      <c r="B305" s="12" t="s">
        <v>630</v>
      </c>
      <c r="C305" s="12" t="s">
        <v>56</v>
      </c>
      <c r="D305" s="12" t="str">
        <f t="shared" si="50"/>
        <v>CA</v>
      </c>
      <c r="E305" s="12" t="str">
        <f t="shared" si="51"/>
        <v>Customer Accounts OperationsCA</v>
      </c>
      <c r="F305" s="12" t="s">
        <v>630</v>
      </c>
      <c r="G305" s="69">
        <v>0</v>
      </c>
      <c r="H305" s="48"/>
      <c r="I305" s="48"/>
      <c r="J305" s="48">
        <f>-IFERROR(VLOOKUP(F305,Labor!$A$7:$B$225,2,0),0)</f>
        <v>0</v>
      </c>
      <c r="K305" s="48"/>
      <c r="L305" s="48"/>
      <c r="M305" s="48"/>
      <c r="N305" s="48"/>
      <c r="O305" s="48"/>
      <c r="P305" s="48"/>
      <c r="Q305" s="48"/>
      <c r="R305" s="48"/>
      <c r="S305" s="48"/>
      <c r="T305" s="48"/>
      <c r="U305" s="47">
        <f t="shared" si="47"/>
        <v>0</v>
      </c>
      <c r="V305" s="32">
        <v>3.5996210925165736E-2</v>
      </c>
      <c r="W305" s="69">
        <f t="shared" si="48"/>
        <v>0</v>
      </c>
      <c r="X305" s="48">
        <f>IF(ISERROR(VLOOKUP(F305,Labor!$A$7:$C$225,3,0)),0,VLOOKUP(F305,Labor!$A$7:$C$225,3,0))</f>
        <v>0</v>
      </c>
      <c r="Y305" s="48"/>
      <c r="Z305" s="48"/>
      <c r="AA305" s="48"/>
      <c r="AB305" s="48"/>
      <c r="AC305" s="48"/>
      <c r="AD305" s="48"/>
      <c r="AE305" s="48"/>
      <c r="AF305" s="48"/>
      <c r="AG305" s="48"/>
      <c r="AH305" s="48">
        <v>0</v>
      </c>
      <c r="AI305" s="48"/>
      <c r="AJ305" s="70">
        <f t="shared" si="49"/>
        <v>0</v>
      </c>
    </row>
    <row r="306" spans="2:36">
      <c r="B306" s="12" t="s">
        <v>279</v>
      </c>
      <c r="C306" s="12" t="s">
        <v>56</v>
      </c>
      <c r="D306" s="12" t="str">
        <f t="shared" si="50"/>
        <v>CN</v>
      </c>
      <c r="E306" s="12" t="str">
        <f t="shared" si="51"/>
        <v>Customer Accounts OperationsCN</v>
      </c>
      <c r="F306" s="12" t="s">
        <v>279</v>
      </c>
      <c r="G306" s="69">
        <v>108523.6</v>
      </c>
      <c r="H306" s="48"/>
      <c r="I306" s="48"/>
      <c r="J306" s="48">
        <f>-IFERROR(VLOOKUP(F306,Labor!$A$7:$B$225,2,0),0)</f>
        <v>-90456.957928447489</v>
      </c>
      <c r="K306" s="48"/>
      <c r="L306" s="48"/>
      <c r="M306" s="48"/>
      <c r="N306" s="48"/>
      <c r="O306" s="48"/>
      <c r="P306" s="48"/>
      <c r="Q306" s="48"/>
      <c r="R306" s="48"/>
      <c r="S306" s="48"/>
      <c r="T306" s="48"/>
      <c r="U306" s="47">
        <f t="shared" si="47"/>
        <v>650.33065871707765</v>
      </c>
      <c r="V306" s="32">
        <v>3.5996210925165736E-2</v>
      </c>
      <c r="W306" s="69">
        <f t="shared" si="48"/>
        <v>18716.972730269594</v>
      </c>
      <c r="X306" s="48">
        <f>IF(ISERROR(VLOOKUP(F306,Labor!$A$7:$C$225,3,0)),0,VLOOKUP(F306,Labor!$A$7:$C$225,3,0))</f>
        <v>91845.804288978732</v>
      </c>
      <c r="Y306" s="48"/>
      <c r="Z306" s="48"/>
      <c r="AA306" s="48"/>
      <c r="AB306" s="48"/>
      <c r="AC306" s="48"/>
      <c r="AD306" s="48"/>
      <c r="AE306" s="48"/>
      <c r="AF306" s="48"/>
      <c r="AG306" s="48"/>
      <c r="AH306" s="48">
        <v>0</v>
      </c>
      <c r="AI306" s="48"/>
      <c r="AJ306" s="70">
        <f t="shared" si="49"/>
        <v>110562.77701924833</v>
      </c>
    </row>
    <row r="307" spans="2:36">
      <c r="B307" s="12" t="s">
        <v>631</v>
      </c>
      <c r="C307" s="12" t="s">
        <v>56</v>
      </c>
      <c r="D307" s="12" t="str">
        <f t="shared" si="50"/>
        <v>ID</v>
      </c>
      <c r="E307" s="12" t="str">
        <f t="shared" si="51"/>
        <v>Customer Accounts OperationsID</v>
      </c>
      <c r="F307" s="12" t="s">
        <v>631</v>
      </c>
      <c r="G307" s="69">
        <v>0</v>
      </c>
      <c r="H307" s="48"/>
      <c r="I307" s="48"/>
      <c r="J307" s="48">
        <f>-IFERROR(VLOOKUP(F307,Labor!$A$7:$B$225,2,0),0)</f>
        <v>0</v>
      </c>
      <c r="K307" s="48"/>
      <c r="L307" s="48"/>
      <c r="M307" s="48"/>
      <c r="N307" s="48"/>
      <c r="O307" s="48"/>
      <c r="P307" s="48"/>
      <c r="Q307" s="48"/>
      <c r="R307" s="48"/>
      <c r="S307" s="48"/>
      <c r="T307" s="48"/>
      <c r="U307" s="47">
        <f t="shared" si="47"/>
        <v>0</v>
      </c>
      <c r="V307" s="32">
        <v>3.5996210925165736E-2</v>
      </c>
      <c r="W307" s="69">
        <f t="shared" si="48"/>
        <v>0</v>
      </c>
      <c r="X307" s="48">
        <f>IF(ISERROR(VLOOKUP(F307,Labor!$A$7:$C$225,3,0)),0,VLOOKUP(F307,Labor!$A$7:$C$225,3,0))</f>
        <v>0</v>
      </c>
      <c r="Y307" s="48"/>
      <c r="Z307" s="48"/>
      <c r="AA307" s="48"/>
      <c r="AB307" s="48"/>
      <c r="AC307" s="48"/>
      <c r="AD307" s="48"/>
      <c r="AE307" s="48"/>
      <c r="AF307" s="48"/>
      <c r="AG307" s="48"/>
      <c r="AH307" s="48">
        <v>0</v>
      </c>
      <c r="AI307" s="48"/>
      <c r="AJ307" s="70">
        <f t="shared" si="49"/>
        <v>0</v>
      </c>
    </row>
    <row r="308" spans="2:36">
      <c r="B308" s="12" t="s">
        <v>632</v>
      </c>
      <c r="C308" s="12" t="s">
        <v>56</v>
      </c>
      <c r="D308" s="12" t="str">
        <f t="shared" si="50"/>
        <v>OR</v>
      </c>
      <c r="E308" s="12" t="str">
        <f t="shared" si="51"/>
        <v>Customer Accounts OperationsOR</v>
      </c>
      <c r="F308" s="12" t="s">
        <v>632</v>
      </c>
      <c r="G308" s="69">
        <v>1604.51</v>
      </c>
      <c r="H308" s="48"/>
      <c r="I308" s="48"/>
      <c r="J308" s="48">
        <f>-IFERROR(VLOOKUP(F308,Labor!$A$7:$B$225,2,0),0)</f>
        <v>-127.82672041518052</v>
      </c>
      <c r="K308" s="48"/>
      <c r="L308" s="48"/>
      <c r="M308" s="48"/>
      <c r="N308" s="48"/>
      <c r="O308" s="48"/>
      <c r="P308" s="48"/>
      <c r="Q308" s="48"/>
      <c r="R308" s="48"/>
      <c r="S308" s="48"/>
      <c r="T308" s="48"/>
      <c r="U308" s="47">
        <f t="shared" si="47"/>
        <v>53.155002801600652</v>
      </c>
      <c r="V308" s="32">
        <v>3.5996210925165736E-2</v>
      </c>
      <c r="W308" s="69">
        <f t="shared" si="48"/>
        <v>1529.8382823864201</v>
      </c>
      <c r="X308" s="48">
        <f>IF(ISERROR(VLOOKUP(F308,Labor!$A$7:$C$225,3,0)),0,VLOOKUP(F308,Labor!$A$7:$C$225,3,0))</f>
        <v>129.78932980966954</v>
      </c>
      <c r="Y308" s="48"/>
      <c r="Z308" s="48"/>
      <c r="AA308" s="48"/>
      <c r="AB308" s="48"/>
      <c r="AC308" s="48"/>
      <c r="AD308" s="48"/>
      <c r="AE308" s="48"/>
      <c r="AF308" s="48"/>
      <c r="AG308" s="48"/>
      <c r="AH308" s="48">
        <v>0</v>
      </c>
      <c r="AI308" s="48"/>
      <c r="AJ308" s="70">
        <f t="shared" si="49"/>
        <v>1659.6276121960896</v>
      </c>
    </row>
    <row r="309" spans="2:36">
      <c r="B309" s="12" t="s">
        <v>277</v>
      </c>
      <c r="C309" s="12" t="s">
        <v>56</v>
      </c>
      <c r="D309" s="12" t="str">
        <f t="shared" si="50"/>
        <v>UT</v>
      </c>
      <c r="E309" s="12" t="str">
        <f t="shared" si="51"/>
        <v>Customer Accounts OperationsUT</v>
      </c>
      <c r="F309" s="12" t="s">
        <v>277</v>
      </c>
      <c r="G309" s="69">
        <v>0</v>
      </c>
      <c r="H309" s="48"/>
      <c r="I309" s="48"/>
      <c r="J309" s="48">
        <f>-IFERROR(VLOOKUP(F309,Labor!$A$7:$B$225,2,0),0)</f>
        <v>0</v>
      </c>
      <c r="K309" s="48"/>
      <c r="L309" s="48"/>
      <c r="M309" s="48"/>
      <c r="N309" s="48"/>
      <c r="O309" s="48"/>
      <c r="P309" s="48"/>
      <c r="Q309" s="48"/>
      <c r="R309" s="48"/>
      <c r="S309" s="48"/>
      <c r="T309" s="48"/>
      <c r="U309" s="47">
        <f t="shared" si="47"/>
        <v>0</v>
      </c>
      <c r="V309" s="32">
        <v>3.5996210925165736E-2</v>
      </c>
      <c r="W309" s="69">
        <f t="shared" si="48"/>
        <v>0</v>
      </c>
      <c r="X309" s="48">
        <f>IF(ISERROR(VLOOKUP(F309,Labor!$A$7:$C$225,3,0)),0,VLOOKUP(F309,Labor!$A$7:$C$225,3,0))</f>
        <v>0</v>
      </c>
      <c r="Y309" s="48"/>
      <c r="Z309" s="48"/>
      <c r="AA309" s="48"/>
      <c r="AB309" s="48"/>
      <c r="AC309" s="48"/>
      <c r="AD309" s="48"/>
      <c r="AE309" s="48"/>
      <c r="AF309" s="48"/>
      <c r="AG309" s="48"/>
      <c r="AH309" s="48">
        <v>0</v>
      </c>
      <c r="AI309" s="48"/>
      <c r="AJ309" s="70">
        <f t="shared" si="49"/>
        <v>0</v>
      </c>
    </row>
    <row r="310" spans="2:36">
      <c r="B310" s="12" t="s">
        <v>633</v>
      </c>
      <c r="C310" s="12" t="s">
        <v>56</v>
      </c>
      <c r="D310" s="12" t="str">
        <f t="shared" si="50"/>
        <v>WYP</v>
      </c>
      <c r="E310" s="12" t="str">
        <f t="shared" si="51"/>
        <v>Customer Accounts OperationsWYP</v>
      </c>
      <c r="F310" s="12" t="s">
        <v>633</v>
      </c>
      <c r="G310" s="69">
        <v>0</v>
      </c>
      <c r="H310" s="128"/>
      <c r="I310" s="128"/>
      <c r="J310" s="48">
        <f>-IFERROR(VLOOKUP(F310,Labor!$A$7:$B$225,2,0),0)</f>
        <v>0</v>
      </c>
      <c r="K310" s="128"/>
      <c r="L310" s="128"/>
      <c r="M310" s="128"/>
      <c r="N310" s="128"/>
      <c r="O310" s="128"/>
      <c r="P310" s="128"/>
      <c r="Q310" s="128"/>
      <c r="R310" s="128"/>
      <c r="S310" s="128"/>
      <c r="T310" s="128"/>
      <c r="U310" s="128">
        <f t="shared" si="47"/>
        <v>0</v>
      </c>
      <c r="V310" s="72">
        <v>3.5996210925165736E-2</v>
      </c>
      <c r="W310" s="73">
        <f t="shared" si="48"/>
        <v>0</v>
      </c>
      <c r="X310" s="128">
        <f>IF(ISERROR(VLOOKUP(F310,Labor!$A$7:$C$225,3,0)),0,VLOOKUP(F310,Labor!$A$7:$C$225,3,0))</f>
        <v>0</v>
      </c>
      <c r="Y310" s="128"/>
      <c r="Z310" s="128"/>
      <c r="AA310" s="128"/>
      <c r="AB310" s="128"/>
      <c r="AC310" s="128"/>
      <c r="AD310" s="128"/>
      <c r="AE310" s="128"/>
      <c r="AF310" s="128"/>
      <c r="AG310" s="128"/>
      <c r="AH310" s="48">
        <v>0</v>
      </c>
      <c r="AI310" s="128"/>
      <c r="AJ310" s="70">
        <f t="shared" si="49"/>
        <v>0</v>
      </c>
    </row>
    <row r="311" spans="2:36">
      <c r="B311" s="1" t="s">
        <v>634</v>
      </c>
      <c r="C311" s="1"/>
      <c r="D311" s="12" t="s">
        <v>1</v>
      </c>
      <c r="E311" s="12" t="s">
        <v>1</v>
      </c>
      <c r="F311" s="1" t="s">
        <v>634</v>
      </c>
      <c r="G311" s="69">
        <f>SUM(G273:G310)</f>
        <v>87552406.720000014</v>
      </c>
      <c r="H311" s="48">
        <f>SUM(H273:H310)</f>
        <v>0</v>
      </c>
      <c r="I311" s="48">
        <f t="shared" ref="I311:U311" si="52">SUM(I273:I310)</f>
        <v>-70386.589999999909</v>
      </c>
      <c r="J311" s="129">
        <f>SUM(J273:J310)</f>
        <v>-55990267.093746357</v>
      </c>
      <c r="K311" s="48">
        <f t="shared" si="52"/>
        <v>0</v>
      </c>
      <c r="L311" s="48">
        <f t="shared" si="52"/>
        <v>0</v>
      </c>
      <c r="M311" s="48">
        <f t="shared" si="52"/>
        <v>0</v>
      </c>
      <c r="N311" s="48">
        <f t="shared" si="52"/>
        <v>0</v>
      </c>
      <c r="O311" s="48">
        <f t="shared" si="52"/>
        <v>0</v>
      </c>
      <c r="P311" s="48">
        <f t="shared" si="52"/>
        <v>0</v>
      </c>
      <c r="Q311" s="48">
        <f t="shared" si="52"/>
        <v>0</v>
      </c>
      <c r="R311" s="48">
        <f t="shared" si="52"/>
        <v>0</v>
      </c>
      <c r="S311" s="48">
        <f t="shared" si="52"/>
        <v>0</v>
      </c>
      <c r="T311" s="48">
        <f t="shared" si="52"/>
        <v>0</v>
      </c>
      <c r="U311" s="47">
        <f t="shared" si="52"/>
        <v>1133583.7846962148</v>
      </c>
      <c r="V311" s="32"/>
      <c r="W311" s="69">
        <f>SUM(W273:W310)</f>
        <v>32625336.820949864</v>
      </c>
      <c r="X311" s="48">
        <f t="shared" ref="X311:AI311" si="53">SUM(X273:X310)</f>
        <v>56849923.226996288</v>
      </c>
      <c r="Y311" s="48">
        <f t="shared" si="53"/>
        <v>-243747.61432891246</v>
      </c>
      <c r="Z311" s="48">
        <f t="shared" si="53"/>
        <v>0</v>
      </c>
      <c r="AA311" s="48">
        <f t="shared" si="53"/>
        <v>0</v>
      </c>
      <c r="AB311" s="48">
        <f t="shared" si="53"/>
        <v>0</v>
      </c>
      <c r="AC311" s="48">
        <f t="shared" si="53"/>
        <v>0</v>
      </c>
      <c r="AD311" s="48">
        <f t="shared" si="53"/>
        <v>0</v>
      </c>
      <c r="AE311" s="48">
        <f t="shared" si="53"/>
        <v>0</v>
      </c>
      <c r="AF311" s="48">
        <f t="shared" si="53"/>
        <v>0</v>
      </c>
      <c r="AG311" s="48">
        <f t="shared" si="53"/>
        <v>0</v>
      </c>
      <c r="AH311" s="129">
        <f t="shared" si="53"/>
        <v>-155344.73198157109</v>
      </c>
      <c r="AI311" s="48">
        <f t="shared" si="53"/>
        <v>0</v>
      </c>
      <c r="AJ311" s="74">
        <f>SUM(AJ273:AJ310)</f>
        <v>89076167.701635659</v>
      </c>
    </row>
    <row r="312" spans="2:36">
      <c r="B312" s="1"/>
      <c r="C312" s="1"/>
      <c r="D312" s="12" t="s">
        <v>1</v>
      </c>
      <c r="E312" s="12" t="s">
        <v>1</v>
      </c>
      <c r="F312" s="1"/>
      <c r="G312" s="69"/>
      <c r="H312" s="48"/>
      <c r="I312" s="48"/>
      <c r="J312" s="48"/>
      <c r="K312" s="48"/>
      <c r="L312" s="48"/>
      <c r="M312" s="48"/>
      <c r="N312" s="48"/>
      <c r="O312" s="48"/>
      <c r="P312" s="48"/>
      <c r="Q312" s="48"/>
      <c r="R312" s="48"/>
      <c r="S312" s="48"/>
      <c r="T312" s="48"/>
      <c r="U312" s="47"/>
      <c r="V312" s="32"/>
      <c r="W312" s="69"/>
      <c r="X312" s="48"/>
      <c r="Y312" s="48"/>
      <c r="Z312" s="48"/>
      <c r="AA312" s="48"/>
      <c r="AB312" s="48"/>
      <c r="AC312" s="48"/>
      <c r="AD312" s="48"/>
      <c r="AE312" s="48"/>
      <c r="AF312" s="48"/>
      <c r="AG312" s="48"/>
      <c r="AH312" s="48"/>
      <c r="AI312" s="48"/>
      <c r="AJ312" s="70"/>
    </row>
    <row r="313" spans="2:36">
      <c r="B313" s="1" t="s">
        <v>635</v>
      </c>
      <c r="C313" s="1"/>
      <c r="D313" s="12" t="s">
        <v>1</v>
      </c>
      <c r="E313" s="12" t="s">
        <v>1</v>
      </c>
      <c r="F313" s="1" t="s">
        <v>635</v>
      </c>
      <c r="G313" s="69"/>
      <c r="H313" s="48"/>
      <c r="I313" s="48"/>
      <c r="J313" s="48"/>
      <c r="K313" s="48"/>
      <c r="L313" s="48"/>
      <c r="M313" s="48"/>
      <c r="N313" s="48"/>
      <c r="O313" s="48"/>
      <c r="P313" s="48"/>
      <c r="Q313" s="48"/>
      <c r="R313" s="48"/>
      <c r="S313" s="48"/>
      <c r="T313" s="48"/>
      <c r="U313" s="47"/>
      <c r="V313" s="32"/>
      <c r="W313" s="69"/>
      <c r="X313" s="48"/>
      <c r="Y313" s="48"/>
      <c r="Z313" s="48"/>
      <c r="AA313" s="48"/>
      <c r="AB313" s="48"/>
      <c r="AC313" s="48"/>
      <c r="AD313" s="48"/>
      <c r="AE313" s="48"/>
      <c r="AF313" s="48"/>
      <c r="AG313" s="48"/>
      <c r="AH313" s="48"/>
      <c r="AI313" s="48"/>
      <c r="AJ313" s="70"/>
    </row>
    <row r="314" spans="2:36">
      <c r="B314" s="12" t="s">
        <v>280</v>
      </c>
      <c r="C314" s="12" t="s">
        <v>59</v>
      </c>
      <c r="D314" s="12" t="str">
        <f t="shared" si="50"/>
        <v>CN</v>
      </c>
      <c r="E314" s="12" t="str">
        <f t="shared" si="51"/>
        <v>Customer Service OperationsCN</v>
      </c>
      <c r="F314" s="12" t="s">
        <v>280</v>
      </c>
      <c r="G314" s="69">
        <v>310912.94</v>
      </c>
      <c r="H314" s="48"/>
      <c r="I314" s="48"/>
      <c r="J314" s="48">
        <f>-IFERROR(VLOOKUP(F314,Labor!$A$7:$B$225,2,0),0)</f>
        <v>-296537.72139935824</v>
      </c>
      <c r="K314" s="48"/>
      <c r="L314" s="48"/>
      <c r="M314" s="48"/>
      <c r="N314" s="48"/>
      <c r="O314" s="48"/>
      <c r="P314" s="48"/>
      <c r="Q314" s="48"/>
      <c r="R314" s="48"/>
      <c r="S314" s="48"/>
      <c r="T314" s="48"/>
      <c r="U314" s="47">
        <f t="shared" ref="U314:U336" si="54">SUM(G314:T314)*V314</f>
        <v>394.97128401521633</v>
      </c>
      <c r="V314" s="32">
        <v>2.747584541062794E-2</v>
      </c>
      <c r="W314" s="69">
        <f t="shared" ref="W314:W336" si="55">SUM(G314:U314)</f>
        <v>14770.189884656978</v>
      </c>
      <c r="X314" s="48">
        <f>IF(ISERROR(VLOOKUP(F314,Labor!$A$7:$C$225,3,0)),0,VLOOKUP(F314,Labor!$A$7:$C$225,3,0))</f>
        <v>301090.66397621896</v>
      </c>
      <c r="Y314" s="48"/>
      <c r="Z314" s="48"/>
      <c r="AA314" s="48"/>
      <c r="AB314" s="48"/>
      <c r="AC314" s="48"/>
      <c r="AD314" s="48"/>
      <c r="AE314" s="48"/>
      <c r="AF314" s="48"/>
      <c r="AG314" s="48"/>
      <c r="AH314" s="48">
        <v>0</v>
      </c>
      <c r="AI314" s="48"/>
      <c r="AJ314" s="70">
        <f t="shared" ref="AJ314:AJ336" si="56">SUM(W314:AI314)</f>
        <v>315860.85386087594</v>
      </c>
    </row>
    <row r="315" spans="2:36">
      <c r="B315" s="12" t="s">
        <v>636</v>
      </c>
      <c r="C315" s="12" t="s">
        <v>59</v>
      </c>
      <c r="D315" s="12" t="str">
        <f t="shared" si="50"/>
        <v>CA</v>
      </c>
      <c r="E315" s="12" t="str">
        <f t="shared" si="51"/>
        <v>Customer Service OperationsCA</v>
      </c>
      <c r="F315" s="12" t="s">
        <v>636</v>
      </c>
      <c r="G315" s="69">
        <v>1414890.08</v>
      </c>
      <c r="H315" s="48"/>
      <c r="I315" s="48"/>
      <c r="J315" s="48">
        <f>-IFERROR(VLOOKUP(F315,Labor!$A$7:$B$225,2,0),0)</f>
        <v>-50314.161862173554</v>
      </c>
      <c r="K315" s="48"/>
      <c r="L315" s="48"/>
      <c r="M315" s="48">
        <v>-1492685.03</v>
      </c>
      <c r="N315" s="48"/>
      <c r="O315" s="48"/>
      <c r="P315" s="48"/>
      <c r="Q315" s="48"/>
      <c r="R315" s="48"/>
      <c r="S315" s="48"/>
      <c r="T315" s="48"/>
      <c r="U315" s="47">
        <f t="shared" si="54"/>
        <v>-3519.9061532179221</v>
      </c>
      <c r="V315" s="32">
        <v>2.747584541062794E-2</v>
      </c>
      <c r="W315" s="69">
        <f t="shared" si="55"/>
        <v>-131629.01801539146</v>
      </c>
      <c r="X315" s="48">
        <f>IF(ISERROR(VLOOKUP(F315,Labor!$A$7:$C$225,3,0)),0,VLOOKUP(F315,Labor!$A$7:$C$225,3,0))</f>
        <v>51086.668943837016</v>
      </c>
      <c r="Y315" s="48"/>
      <c r="Z315" s="48"/>
      <c r="AA315" s="48"/>
      <c r="AB315" s="48"/>
      <c r="AC315" s="48"/>
      <c r="AD315" s="48"/>
      <c r="AE315" s="48"/>
      <c r="AF315" s="48"/>
      <c r="AG315" s="48"/>
      <c r="AH315" s="48">
        <v>-139.3853188001587</v>
      </c>
      <c r="AI315" s="48"/>
      <c r="AJ315" s="70">
        <f t="shared" si="56"/>
        <v>-80681.734390354584</v>
      </c>
    </row>
    <row r="316" spans="2:36">
      <c r="B316" s="12" t="s">
        <v>284</v>
      </c>
      <c r="C316" s="12" t="s">
        <v>59</v>
      </c>
      <c r="D316" s="12" t="str">
        <f t="shared" si="50"/>
        <v>CN</v>
      </c>
      <c r="E316" s="12" t="str">
        <f t="shared" si="51"/>
        <v>Customer Service OperationsCN</v>
      </c>
      <c r="F316" s="12" t="s">
        <v>284</v>
      </c>
      <c r="G316" s="69">
        <v>1274016.21</v>
      </c>
      <c r="H316" s="48"/>
      <c r="I316" s="48"/>
      <c r="J316" s="48">
        <f>-IFERROR(VLOOKUP(F316,Labor!$A$7:$B$225,2,0),0)</f>
        <v>-1419338.3656231677</v>
      </c>
      <c r="K316" s="48"/>
      <c r="L316" s="48"/>
      <c r="M316" s="48"/>
      <c r="N316" s="48"/>
      <c r="O316" s="48"/>
      <c r="P316" s="48"/>
      <c r="Q316" s="48"/>
      <c r="R316" s="48"/>
      <c r="S316" s="48"/>
      <c r="T316" s="48"/>
      <c r="U316" s="47">
        <f t="shared" si="54"/>
        <v>-3992.8490826413731</v>
      </c>
      <c r="V316" s="32">
        <v>2.747584541062794E-2</v>
      </c>
      <c r="W316" s="69">
        <f t="shared" si="55"/>
        <v>-149315.00470580911</v>
      </c>
      <c r="X316" s="48">
        <f>IF(ISERROR(VLOOKUP(F316,Labor!$A$7:$C$225,3,0)),0,VLOOKUP(F316,Labor!$A$7:$C$225,3,0))</f>
        <v>1441130.4197514679</v>
      </c>
      <c r="Y316" s="48"/>
      <c r="Z316" s="48"/>
      <c r="AA316" s="48"/>
      <c r="AB316" s="48"/>
      <c r="AC316" s="48"/>
      <c r="AD316" s="48"/>
      <c r="AE316" s="48"/>
      <c r="AF316" s="48"/>
      <c r="AG316" s="48"/>
      <c r="AH316" s="48">
        <v>-6573.6091372522224</v>
      </c>
      <c r="AI316" s="48"/>
      <c r="AJ316" s="70">
        <f t="shared" si="56"/>
        <v>1285241.8059084066</v>
      </c>
    </row>
    <row r="317" spans="2:36">
      <c r="B317" s="12" t="s">
        <v>637</v>
      </c>
      <c r="C317" s="12" t="s">
        <v>59</v>
      </c>
      <c r="D317" s="12" t="str">
        <f t="shared" si="50"/>
        <v>ID</v>
      </c>
      <c r="E317" s="12" t="str">
        <f t="shared" si="51"/>
        <v>Customer Service OperationsID</v>
      </c>
      <c r="F317" s="12" t="s">
        <v>637</v>
      </c>
      <c r="G317" s="69">
        <v>4555242.38</v>
      </c>
      <c r="H317" s="48"/>
      <c r="I317" s="48"/>
      <c r="J317" s="48">
        <f>-IFERROR(VLOOKUP(F317,Labor!$A$7:$B$225,2,0),0)</f>
        <v>-461980.20045599865</v>
      </c>
      <c r="K317" s="48"/>
      <c r="L317" s="48"/>
      <c r="M317" s="48">
        <v>-3735152.42</v>
      </c>
      <c r="N317" s="48"/>
      <c r="O317" s="48"/>
      <c r="P317" s="48"/>
      <c r="Q317" s="48"/>
      <c r="R317" s="48"/>
      <c r="S317" s="48"/>
      <c r="T317" s="48"/>
      <c r="U317" s="47">
        <f t="shared" si="54"/>
        <v>9839.368393268127</v>
      </c>
      <c r="V317" s="32">
        <v>2.747584541062794E-2</v>
      </c>
      <c r="W317" s="69">
        <f t="shared" si="55"/>
        <v>367949.12793726957</v>
      </c>
      <c r="X317" s="48">
        <f>IF(ISERROR(VLOOKUP(F317,Labor!$A$7:$C$225,3,0)),0,VLOOKUP(F317,Labor!$A$7:$C$225,3,0))</f>
        <v>469073.29240530275</v>
      </c>
      <c r="Y317" s="48"/>
      <c r="Z317" s="48"/>
      <c r="AA317" s="48"/>
      <c r="AB317" s="48"/>
      <c r="AC317" s="48"/>
      <c r="AD317" s="48"/>
      <c r="AE317" s="48"/>
      <c r="AF317" s="48"/>
      <c r="AG317" s="48"/>
      <c r="AH317" s="48">
        <v>-1279.8237143711974</v>
      </c>
      <c r="AI317" s="48"/>
      <c r="AJ317" s="70">
        <f t="shared" si="56"/>
        <v>835742.59662820108</v>
      </c>
    </row>
    <row r="318" spans="2:36">
      <c r="B318" s="12" t="s">
        <v>638</v>
      </c>
      <c r="C318" s="12" t="s">
        <v>59</v>
      </c>
      <c r="D318" s="12" t="str">
        <f t="shared" si="50"/>
        <v>OR</v>
      </c>
      <c r="E318" s="12" t="str">
        <f t="shared" si="51"/>
        <v>Customer Service OperationsOR</v>
      </c>
      <c r="F318" s="12" t="s">
        <v>638</v>
      </c>
      <c r="G318" s="69">
        <v>27364046.57</v>
      </c>
      <c r="H318" s="48"/>
      <c r="I318" s="48"/>
      <c r="J318" s="48">
        <f>-IFERROR(VLOOKUP(F318,Labor!$A$7:$B$225,2,0),0)</f>
        <v>-1810067.1625597486</v>
      </c>
      <c r="K318" s="48"/>
      <c r="L318" s="48"/>
      <c r="M318" s="48">
        <v>-25376803.82</v>
      </c>
      <c r="N318" s="48"/>
      <c r="O318" s="48"/>
      <c r="P318" s="48"/>
      <c r="Q318" s="48"/>
      <c r="R318" s="48"/>
      <c r="S318" s="48"/>
      <c r="T318" s="48"/>
      <c r="U318" s="47">
        <f t="shared" si="54"/>
        <v>4868.0490510455656</v>
      </c>
      <c r="V318" s="32">
        <v>2.747584541062794E-2</v>
      </c>
      <c r="W318" s="69">
        <f t="shared" si="55"/>
        <v>182043.63649129786</v>
      </c>
      <c r="X318" s="48">
        <f>IF(ISERROR(VLOOKUP(F318,Labor!$A$7:$C$225,3,0)),0,VLOOKUP(F318,Labor!$A$7:$C$225,3,0))</f>
        <v>1837858.3380382203</v>
      </c>
      <c r="Y318" s="48"/>
      <c r="Z318" s="48"/>
      <c r="AA318" s="48"/>
      <c r="AB318" s="48"/>
      <c r="AC318" s="48"/>
      <c r="AD318" s="48"/>
      <c r="AE318" s="48"/>
      <c r="AF318" s="48"/>
      <c r="AG318" s="48"/>
      <c r="AH318" s="48">
        <v>-5014.4289234949429</v>
      </c>
      <c r="AI318" s="48"/>
      <c r="AJ318" s="70">
        <f t="shared" si="56"/>
        <v>2014887.5456060234</v>
      </c>
    </row>
    <row r="319" spans="2:36">
      <c r="B319" s="12" t="s">
        <v>285</v>
      </c>
      <c r="C319" s="12" t="s">
        <v>59</v>
      </c>
      <c r="D319" s="12" t="str">
        <f t="shared" si="50"/>
        <v>OTHER</v>
      </c>
      <c r="E319" s="12" t="str">
        <f t="shared" si="51"/>
        <v>Customer Service OperationsOTHER</v>
      </c>
      <c r="F319" s="12" t="s">
        <v>285</v>
      </c>
      <c r="G319" s="69">
        <v>6285437.9400000004</v>
      </c>
      <c r="H319" s="48"/>
      <c r="I319" s="48"/>
      <c r="J319" s="48">
        <f>-IFERROR(VLOOKUP(F319,Labor!$A$7:$B$225,2,0),0)</f>
        <v>-56179.195894836448</v>
      </c>
      <c r="K319" s="48"/>
      <c r="L319" s="48"/>
      <c r="M319" s="48"/>
      <c r="N319" s="48"/>
      <c r="O319" s="48"/>
      <c r="P319" s="48"/>
      <c r="Q319" s="48"/>
      <c r="R319" s="48"/>
      <c r="S319" s="48"/>
      <c r="T319" s="48"/>
      <c r="U319" s="47">
        <f t="shared" si="54"/>
        <v>171154.15027583583</v>
      </c>
      <c r="V319" s="32">
        <v>2.747584541062794E-2</v>
      </c>
      <c r="W319" s="69">
        <f t="shared" si="55"/>
        <v>6400412.8943809997</v>
      </c>
      <c r="X319" s="48">
        <f>IF(ISERROR(VLOOKUP(F319,Labor!$A$7:$C$225,3,0)),0,VLOOKUP(F319,Labor!$A$7:$C$225,3,0))</f>
        <v>57041.75277871744</v>
      </c>
      <c r="Y319" s="48"/>
      <c r="Z319" s="48"/>
      <c r="AA319" s="48"/>
      <c r="AB319" s="48"/>
      <c r="AC319" s="48"/>
      <c r="AD319" s="48"/>
      <c r="AE319" s="48"/>
      <c r="AF319" s="48"/>
      <c r="AG319" s="48"/>
      <c r="AH319" s="48">
        <v>-155.63322213711359</v>
      </c>
      <c r="AI319" s="48"/>
      <c r="AJ319" s="70">
        <f t="shared" si="56"/>
        <v>6457299.0139375795</v>
      </c>
    </row>
    <row r="320" spans="2:36">
      <c r="B320" s="12" t="s">
        <v>282</v>
      </c>
      <c r="C320" s="12" t="s">
        <v>59</v>
      </c>
      <c r="D320" s="12" t="str">
        <f t="shared" si="50"/>
        <v>UT</v>
      </c>
      <c r="E320" s="12" t="str">
        <f t="shared" si="51"/>
        <v>Customer Service OperationsUT</v>
      </c>
      <c r="F320" s="12" t="s">
        <v>282</v>
      </c>
      <c r="G320" s="69">
        <v>48987492.32</v>
      </c>
      <c r="H320" s="48"/>
      <c r="I320" s="48"/>
      <c r="J320" s="48">
        <f>-IFERROR(VLOOKUP(F320,Labor!$A$7:$B$225,2,0),0)</f>
        <v>-2605043.7547976864</v>
      </c>
      <c r="K320" s="48"/>
      <c r="L320" s="48">
        <v>-260396.51</v>
      </c>
      <c r="M320" s="48">
        <v>-45978752.359999999</v>
      </c>
      <c r="N320" s="48"/>
      <c r="O320" s="48"/>
      <c r="P320" s="48"/>
      <c r="Q320" s="48"/>
      <c r="R320" s="48"/>
      <c r="S320" s="48"/>
      <c r="T320" s="48"/>
      <c r="U320" s="47">
        <f t="shared" si="54"/>
        <v>3937.2802727688641</v>
      </c>
      <c r="V320" s="32">
        <v>2.747584541062794E-2</v>
      </c>
      <c r="W320" s="69">
        <f t="shared" si="55"/>
        <v>147236.97547508223</v>
      </c>
      <c r="X320" s="48">
        <f>IF(ISERROR(VLOOKUP(F320,Labor!$A$7:$C$225,3,0)),0,VLOOKUP(F320,Labor!$A$7:$C$225,3,0))</f>
        <v>2645040.7392279753</v>
      </c>
      <c r="Y320" s="48"/>
      <c r="Z320" s="48"/>
      <c r="AA320" s="48"/>
      <c r="AB320" s="48"/>
      <c r="AC320" s="48"/>
      <c r="AD320" s="48"/>
      <c r="AE320" s="48"/>
      <c r="AF320" s="48">
        <v>-10821.221482487919</v>
      </c>
      <c r="AG320" s="48"/>
      <c r="AH320" s="48">
        <v>-7216.9252952453326</v>
      </c>
      <c r="AI320" s="48"/>
      <c r="AJ320" s="70">
        <f t="shared" si="56"/>
        <v>2774239.5679253242</v>
      </c>
    </row>
    <row r="321" spans="2:36">
      <c r="B321" s="12" t="s">
        <v>639</v>
      </c>
      <c r="C321" s="12" t="s">
        <v>59</v>
      </c>
      <c r="D321" s="12" t="str">
        <f t="shared" si="50"/>
        <v>WA</v>
      </c>
      <c r="E321" s="12" t="str">
        <f t="shared" si="51"/>
        <v>Customer Service OperationsWA</v>
      </c>
      <c r="F321" s="12" t="s">
        <v>639</v>
      </c>
      <c r="G321" s="69">
        <v>11926130.91</v>
      </c>
      <c r="H321" s="48"/>
      <c r="I321" s="48"/>
      <c r="J321" s="48">
        <f>-IFERROR(VLOOKUP(F321,Labor!$A$7:$B$225,2,0),0)</f>
        <v>-574581.9194305127</v>
      </c>
      <c r="K321" s="48"/>
      <c r="L321" s="48"/>
      <c r="M321" s="48">
        <v>-11351678</v>
      </c>
      <c r="N321" s="48"/>
      <c r="O321" s="48"/>
      <c r="P321" s="48"/>
      <c r="Q321" s="48"/>
      <c r="R321" s="48"/>
      <c r="S321" s="48"/>
      <c r="T321" s="48"/>
      <c r="U321" s="47">
        <f t="shared" si="54"/>
        <v>-3.5446431692824527</v>
      </c>
      <c r="V321" s="32">
        <v>2.747584541062794E-2</v>
      </c>
      <c r="W321" s="69">
        <f t="shared" si="55"/>
        <v>-132.55407368206838</v>
      </c>
      <c r="X321" s="48">
        <f>IF(ISERROR(VLOOKUP(F321,Labor!$A$7:$C$225,3,0)),0,VLOOKUP(F321,Labor!$A$7:$C$225,3,0))</f>
        <v>583403.86111309018</v>
      </c>
      <c r="Y321" s="48"/>
      <c r="Z321" s="48"/>
      <c r="AA321" s="48"/>
      <c r="AB321" s="48"/>
      <c r="AC321" s="48"/>
      <c r="AD321" s="48"/>
      <c r="AE321" s="48"/>
      <c r="AF321" s="48"/>
      <c r="AG321" s="48"/>
      <c r="AH321" s="48">
        <v>-1591.7642479271806</v>
      </c>
      <c r="AI321" s="48"/>
      <c r="AJ321" s="70">
        <f t="shared" si="56"/>
        <v>581679.5427914809</v>
      </c>
    </row>
    <row r="322" spans="2:36">
      <c r="B322" s="12" t="s">
        <v>640</v>
      </c>
      <c r="C322" s="12" t="s">
        <v>59</v>
      </c>
      <c r="D322" s="12" t="str">
        <f t="shared" si="50"/>
        <v>WYP</v>
      </c>
      <c r="E322" s="12" t="str">
        <f t="shared" si="51"/>
        <v>Customer Service OperationsWYP</v>
      </c>
      <c r="F322" s="12" t="s">
        <v>640</v>
      </c>
      <c r="G322" s="69">
        <v>4203031.58</v>
      </c>
      <c r="H322" s="48"/>
      <c r="I322" s="48"/>
      <c r="J322" s="48">
        <f>-IFERROR(VLOOKUP(F322,Labor!$A$7:$B$225,2,0),0)</f>
        <v>-1092768.6350823266</v>
      </c>
      <c r="K322" s="48"/>
      <c r="L322" s="48"/>
      <c r="M322" s="48">
        <v>-2975461.07</v>
      </c>
      <c r="N322" s="48"/>
      <c r="O322" s="48"/>
      <c r="P322" s="48"/>
      <c r="Q322" s="48"/>
      <c r="R322" s="48"/>
      <c r="S322" s="48"/>
      <c r="T322" s="48"/>
      <c r="U322" s="47">
        <f t="shared" si="54"/>
        <v>3703.7954763007988</v>
      </c>
      <c r="V322" s="32">
        <v>2.747584541062794E-2</v>
      </c>
      <c r="W322" s="69">
        <f t="shared" si="55"/>
        <v>138505.6703939742</v>
      </c>
      <c r="X322" s="48">
        <f>IF(ISERROR(VLOOKUP(F322,Labor!$A$7:$C$225,3,0)),0,VLOOKUP(F322,Labor!$A$7:$C$225,3,0))</f>
        <v>1109546.6450496449</v>
      </c>
      <c r="Y322" s="48"/>
      <c r="Z322" s="48"/>
      <c r="AA322" s="48"/>
      <c r="AB322" s="48"/>
      <c r="AC322" s="48"/>
      <c r="AD322" s="48"/>
      <c r="AE322" s="48"/>
      <c r="AF322" s="48"/>
      <c r="AG322" s="48"/>
      <c r="AH322" s="48">
        <v>-3027.2968670929258</v>
      </c>
      <c r="AI322" s="48"/>
      <c r="AJ322" s="70">
        <f t="shared" si="56"/>
        <v>1245025.0185765263</v>
      </c>
    </row>
    <row r="323" spans="2:36">
      <c r="B323" s="12" t="s">
        <v>641</v>
      </c>
      <c r="C323" s="12" t="s">
        <v>59</v>
      </c>
      <c r="D323" s="12" t="str">
        <f t="shared" si="50"/>
        <v>CA</v>
      </c>
      <c r="E323" s="12" t="str">
        <f t="shared" si="51"/>
        <v>Customer Service OperationsCA</v>
      </c>
      <c r="F323" s="12" t="s">
        <v>641</v>
      </c>
      <c r="G323" s="69">
        <v>79093.22</v>
      </c>
      <c r="H323" s="48"/>
      <c r="I323" s="48"/>
      <c r="J323" s="48">
        <f>-IFERROR(VLOOKUP(F323,Labor!$A$7:$B$225,2,0),0)</f>
        <v>0</v>
      </c>
      <c r="K323" s="48"/>
      <c r="L323" s="48"/>
      <c r="M323" s="48"/>
      <c r="N323" s="48"/>
      <c r="O323" s="48"/>
      <c r="P323" s="48"/>
      <c r="Q323" s="48"/>
      <c r="R323" s="48"/>
      <c r="S323" s="48"/>
      <c r="T323" s="48"/>
      <c r="U323" s="47">
        <f t="shared" si="54"/>
        <v>2173.153085748786</v>
      </c>
      <c r="V323" s="32">
        <v>2.747584541062794E-2</v>
      </c>
      <c r="W323" s="69">
        <f t="shared" si="55"/>
        <v>81266.373085748783</v>
      </c>
      <c r="X323" s="48">
        <f>IF(ISERROR(VLOOKUP(F323,Labor!$A$7:$C$225,3,0)),0,VLOOKUP(F323,Labor!$A$7:$C$225,3,0))</f>
        <v>0</v>
      </c>
      <c r="Y323" s="48"/>
      <c r="Z323" s="48"/>
      <c r="AA323" s="48"/>
      <c r="AB323" s="48"/>
      <c r="AC323" s="48"/>
      <c r="AD323" s="48"/>
      <c r="AE323" s="48"/>
      <c r="AF323" s="48"/>
      <c r="AG323" s="48"/>
      <c r="AH323" s="48">
        <v>0</v>
      </c>
      <c r="AI323" s="48"/>
      <c r="AJ323" s="70">
        <f t="shared" si="56"/>
        <v>81266.373085748783</v>
      </c>
    </row>
    <row r="324" spans="2:36">
      <c r="B324" s="12" t="s">
        <v>288</v>
      </c>
      <c r="C324" s="12" t="s">
        <v>59</v>
      </c>
      <c r="D324" s="12" t="str">
        <f t="shared" si="50"/>
        <v>CN</v>
      </c>
      <c r="E324" s="12" t="str">
        <f t="shared" si="51"/>
        <v>Customer Service OperationsCN</v>
      </c>
      <c r="F324" s="12" t="s">
        <v>288</v>
      </c>
      <c r="G324" s="69">
        <v>1625671.51</v>
      </c>
      <c r="H324" s="48"/>
      <c r="I324" s="48">
        <v>-1371.48</v>
      </c>
      <c r="J324" s="48">
        <f>-IFERROR(VLOOKUP(F324,Labor!$A$7:$B$225,2,0),0)</f>
        <v>-656031.68121630745</v>
      </c>
      <c r="K324" s="48">
        <v>-4764.93</v>
      </c>
      <c r="L324" s="48"/>
      <c r="M324" s="48"/>
      <c r="N324" s="48"/>
      <c r="O324" s="48"/>
      <c r="P324" s="48"/>
      <c r="Q324" s="48"/>
      <c r="R324" s="48"/>
      <c r="S324" s="48"/>
      <c r="T324" s="48"/>
      <c r="U324" s="47">
        <f t="shared" si="54"/>
        <v>26473.070987112249</v>
      </c>
      <c r="V324" s="32">
        <v>2.747584541062794E-2</v>
      </c>
      <c r="W324" s="69">
        <f t="shared" si="55"/>
        <v>989976.48977080476</v>
      </c>
      <c r="X324" s="48">
        <f>IF(ISERROR(VLOOKUP(F324,Labor!$A$7:$C$225,3,0)),0,VLOOKUP(F324,Labor!$A$7:$C$225,3,0))</f>
        <v>666104.17573432089</v>
      </c>
      <c r="Y324" s="48"/>
      <c r="Z324" s="48"/>
      <c r="AA324" s="48"/>
      <c r="AB324" s="48"/>
      <c r="AC324" s="48"/>
      <c r="AD324" s="48"/>
      <c r="AE324" s="48"/>
      <c r="AF324" s="48"/>
      <c r="AG324" s="48"/>
      <c r="AH324" s="48">
        <v>0</v>
      </c>
      <c r="AI324" s="48"/>
      <c r="AJ324" s="70">
        <f t="shared" si="56"/>
        <v>1656080.6655051257</v>
      </c>
    </row>
    <row r="325" spans="2:36">
      <c r="B325" s="12" t="s">
        <v>642</v>
      </c>
      <c r="C325" s="12" t="s">
        <v>59</v>
      </c>
      <c r="D325" s="12" t="str">
        <f t="shared" si="50"/>
        <v>ID</v>
      </c>
      <c r="E325" s="12" t="str">
        <f t="shared" si="51"/>
        <v>Customer Service OperationsID</v>
      </c>
      <c r="F325" s="12" t="s">
        <v>642</v>
      </c>
      <c r="G325" s="69">
        <v>40825.1</v>
      </c>
      <c r="H325" s="48"/>
      <c r="I325" s="48">
        <v>-545.9</v>
      </c>
      <c r="J325" s="48">
        <f>-IFERROR(VLOOKUP(F325,Labor!$A$7:$B$225,2,0),0)</f>
        <v>0</v>
      </c>
      <c r="K325" s="48">
        <v>4764.93</v>
      </c>
      <c r="L325" s="48"/>
      <c r="M325" s="48"/>
      <c r="N325" s="48"/>
      <c r="O325" s="48"/>
      <c r="P325" s="48"/>
      <c r="Q325" s="48"/>
      <c r="R325" s="48"/>
      <c r="S325" s="48"/>
      <c r="T325" s="48"/>
      <c r="U325" s="47">
        <f t="shared" si="54"/>
        <v>1237.6255525362283</v>
      </c>
      <c r="V325" s="32">
        <v>2.747584541062794E-2</v>
      </c>
      <c r="W325" s="69">
        <f t="shared" si="55"/>
        <v>46281.755552536226</v>
      </c>
      <c r="X325" s="48">
        <f>IF(ISERROR(VLOOKUP(F325,Labor!$A$7:$C$225,3,0)),0,VLOOKUP(F325,Labor!$A$7:$C$225,3,0))</f>
        <v>0</v>
      </c>
      <c r="Y325" s="48"/>
      <c r="Z325" s="48"/>
      <c r="AA325" s="48"/>
      <c r="AB325" s="48"/>
      <c r="AC325" s="48"/>
      <c r="AD325" s="48"/>
      <c r="AE325" s="48"/>
      <c r="AF325" s="48"/>
      <c r="AG325" s="48"/>
      <c r="AH325" s="48">
        <v>0</v>
      </c>
      <c r="AI325" s="48"/>
      <c r="AJ325" s="70">
        <f t="shared" si="56"/>
        <v>46281.755552536226</v>
      </c>
    </row>
    <row r="326" spans="2:36">
      <c r="B326" s="12" t="s">
        <v>643</v>
      </c>
      <c r="C326" s="12" t="s">
        <v>59</v>
      </c>
      <c r="D326" s="12" t="str">
        <f t="shared" si="50"/>
        <v>OR</v>
      </c>
      <c r="E326" s="12" t="str">
        <f t="shared" si="51"/>
        <v>Customer Service OperationsOR</v>
      </c>
      <c r="F326" s="12" t="s">
        <v>643</v>
      </c>
      <c r="G326" s="69">
        <v>422823.82</v>
      </c>
      <c r="H326" s="48"/>
      <c r="I326" s="48">
        <v>-6132.3499999999958</v>
      </c>
      <c r="J326" s="48">
        <f>-IFERROR(VLOOKUP(F326,Labor!$A$7:$B$225,2,0),0)</f>
        <v>0</v>
      </c>
      <c r="K326" s="48"/>
      <c r="L326" s="48"/>
      <c r="M326" s="48"/>
      <c r="N326" s="48"/>
      <c r="O326" s="48"/>
      <c r="P326" s="48"/>
      <c r="Q326" s="48"/>
      <c r="R326" s="48"/>
      <c r="S326" s="48"/>
      <c r="T326" s="48"/>
      <c r="U326" s="47">
        <f t="shared" si="54"/>
        <v>11448.950413647312</v>
      </c>
      <c r="V326" s="32">
        <v>2.747584541062794E-2</v>
      </c>
      <c r="W326" s="69">
        <f t="shared" si="55"/>
        <v>428140.42041364731</v>
      </c>
      <c r="X326" s="48">
        <f>IF(ISERROR(VLOOKUP(F326,Labor!$A$7:$C$225,3,0)),0,VLOOKUP(F326,Labor!$A$7:$C$225,3,0))</f>
        <v>0</v>
      </c>
      <c r="Y326" s="48"/>
      <c r="Z326" s="48"/>
      <c r="AA326" s="48"/>
      <c r="AB326" s="48"/>
      <c r="AC326" s="48"/>
      <c r="AD326" s="48"/>
      <c r="AE326" s="48"/>
      <c r="AF326" s="48"/>
      <c r="AG326" s="48"/>
      <c r="AH326" s="48">
        <v>0</v>
      </c>
      <c r="AI326" s="48"/>
      <c r="AJ326" s="70">
        <f t="shared" si="56"/>
        <v>428140.42041364731</v>
      </c>
    </row>
    <row r="327" spans="2:36">
      <c r="B327" s="12" t="s">
        <v>286</v>
      </c>
      <c r="C327" s="12" t="s">
        <v>59</v>
      </c>
      <c r="D327" s="12" t="str">
        <f t="shared" si="50"/>
        <v>UT</v>
      </c>
      <c r="E327" s="12" t="str">
        <f t="shared" si="51"/>
        <v>Customer Service OperationsUT</v>
      </c>
      <c r="F327" s="12" t="s">
        <v>286</v>
      </c>
      <c r="G327" s="69">
        <v>390190.23</v>
      </c>
      <c r="H327" s="48"/>
      <c r="I327" s="48"/>
      <c r="J327" s="48">
        <f>-IFERROR(VLOOKUP(F327,Labor!$A$7:$B$225,2,0),0)</f>
        <v>-62.368127613315202</v>
      </c>
      <c r="K327" s="48"/>
      <c r="L327" s="48"/>
      <c r="M327" s="48"/>
      <c r="N327" s="48"/>
      <c r="O327" s="48"/>
      <c r="P327" s="48"/>
      <c r="Q327" s="48"/>
      <c r="R327" s="48"/>
      <c r="S327" s="48"/>
      <c r="T327" s="48"/>
      <c r="U327" s="47">
        <f t="shared" si="54"/>
        <v>10719.092823184506</v>
      </c>
      <c r="V327" s="32">
        <v>2.747584541062794E-2</v>
      </c>
      <c r="W327" s="69">
        <f t="shared" si="55"/>
        <v>400846.95469557116</v>
      </c>
      <c r="X327" s="48">
        <f>IF(ISERROR(VLOOKUP(F327,Labor!$A$7:$C$225,3,0)),0,VLOOKUP(F327,Labor!$A$7:$C$225,3,0))</f>
        <v>63.325707317879427</v>
      </c>
      <c r="Y327" s="48"/>
      <c r="Z327" s="48"/>
      <c r="AA327" s="48"/>
      <c r="AB327" s="48"/>
      <c r="AC327" s="48"/>
      <c r="AD327" s="48"/>
      <c r="AE327" s="48"/>
      <c r="AF327" s="48"/>
      <c r="AG327" s="48"/>
      <c r="AH327" s="48">
        <v>0</v>
      </c>
      <c r="AI327" s="48"/>
      <c r="AJ327" s="70">
        <f t="shared" si="56"/>
        <v>400910.28040288901</v>
      </c>
    </row>
    <row r="328" spans="2:36">
      <c r="B328" s="12" t="s">
        <v>644</v>
      </c>
      <c r="C328" s="12" t="s">
        <v>59</v>
      </c>
      <c r="D328" s="12" t="str">
        <f t="shared" si="50"/>
        <v>WA</v>
      </c>
      <c r="E328" s="12" t="str">
        <f t="shared" si="51"/>
        <v>Customer Service OperationsWA</v>
      </c>
      <c r="F328" s="12" t="s">
        <v>644</v>
      </c>
      <c r="G328" s="69">
        <v>71167.69</v>
      </c>
      <c r="H328" s="48"/>
      <c r="I328" s="48"/>
      <c r="J328" s="48">
        <f>-IFERROR(VLOOKUP(F328,Labor!$A$7:$B$225,2,0),0)</f>
        <v>0</v>
      </c>
      <c r="K328" s="48"/>
      <c r="L328" s="48"/>
      <c r="M328" s="48"/>
      <c r="N328" s="48"/>
      <c r="O328" s="48"/>
      <c r="P328" s="48"/>
      <c r="Q328" s="48"/>
      <c r="R328" s="48"/>
      <c r="S328" s="48"/>
      <c r="T328" s="48"/>
      <c r="U328" s="47">
        <f t="shared" si="54"/>
        <v>1955.392448671492</v>
      </c>
      <c r="V328" s="32">
        <v>2.747584541062794E-2</v>
      </c>
      <c r="W328" s="69">
        <f t="shared" si="55"/>
        <v>73123.082448671499</v>
      </c>
      <c r="X328" s="48">
        <f>IF(ISERROR(VLOOKUP(F328,Labor!$A$7:$C$225,3,0)),0,VLOOKUP(F328,Labor!$A$7:$C$225,3,0))</f>
        <v>0</v>
      </c>
      <c r="Y328" s="48"/>
      <c r="Z328" s="48"/>
      <c r="AA328" s="48"/>
      <c r="AB328" s="48"/>
      <c r="AC328" s="48"/>
      <c r="AD328" s="48"/>
      <c r="AE328" s="48"/>
      <c r="AF328" s="48"/>
      <c r="AG328" s="48"/>
      <c r="AH328" s="48">
        <v>0</v>
      </c>
      <c r="AI328" s="48"/>
      <c r="AJ328" s="70">
        <f t="shared" si="56"/>
        <v>73123.082448671499</v>
      </c>
    </row>
    <row r="329" spans="2:36">
      <c r="B329" s="12" t="s">
        <v>645</v>
      </c>
      <c r="C329" s="12" t="s">
        <v>59</v>
      </c>
      <c r="D329" s="12" t="str">
        <f t="shared" si="50"/>
        <v>WYP</v>
      </c>
      <c r="E329" s="12" t="str">
        <f t="shared" si="51"/>
        <v>Customer Service OperationsWYP</v>
      </c>
      <c r="F329" s="12" t="s">
        <v>645</v>
      </c>
      <c r="G329" s="69">
        <v>190508.76</v>
      </c>
      <c r="H329" s="48"/>
      <c r="I329" s="48"/>
      <c r="J329" s="48">
        <f>-IFERROR(VLOOKUP(F329,Labor!$A$7:$B$225,2,0),0)</f>
        <v>0</v>
      </c>
      <c r="K329" s="48"/>
      <c r="L329" s="48"/>
      <c r="M329" s="48"/>
      <c r="N329" s="48"/>
      <c r="O329" s="48"/>
      <c r="P329" s="48"/>
      <c r="Q329" s="48"/>
      <c r="R329" s="48"/>
      <c r="S329" s="48"/>
      <c r="T329" s="48"/>
      <c r="U329" s="47">
        <f t="shared" si="54"/>
        <v>5234.3892391304198</v>
      </c>
      <c r="V329" s="32">
        <v>2.747584541062794E-2</v>
      </c>
      <c r="W329" s="69">
        <f t="shared" si="55"/>
        <v>195743.14923913043</v>
      </c>
      <c r="X329" s="48">
        <f>IF(ISERROR(VLOOKUP(F329,Labor!$A$7:$C$225,3,0)),0,VLOOKUP(F329,Labor!$A$7:$C$225,3,0))</f>
        <v>0</v>
      </c>
      <c r="Y329" s="48"/>
      <c r="Z329" s="48"/>
      <c r="AA329" s="48"/>
      <c r="AB329" s="48"/>
      <c r="AC329" s="48"/>
      <c r="AD329" s="48"/>
      <c r="AE329" s="48"/>
      <c r="AF329" s="48"/>
      <c r="AG329" s="48"/>
      <c r="AH329" s="48">
        <v>0</v>
      </c>
      <c r="AI329" s="48"/>
      <c r="AJ329" s="70">
        <f t="shared" si="56"/>
        <v>195743.14923913043</v>
      </c>
    </row>
    <row r="330" spans="2:36">
      <c r="B330" s="12" t="s">
        <v>646</v>
      </c>
      <c r="C330" s="12" t="s">
        <v>59</v>
      </c>
      <c r="D330" s="12" t="str">
        <f t="shared" si="50"/>
        <v>WYU</v>
      </c>
      <c r="E330" s="12" t="str">
        <f t="shared" si="51"/>
        <v>Customer Service OperationsWYU</v>
      </c>
      <c r="F330" s="12" t="s">
        <v>646</v>
      </c>
      <c r="G330" s="69">
        <v>0</v>
      </c>
      <c r="H330" s="48"/>
      <c r="I330" s="48"/>
      <c r="J330" s="48">
        <f>-IFERROR(VLOOKUP(F330,Labor!$A$7:$B$225,2,0),0)</f>
        <v>0</v>
      </c>
      <c r="K330" s="48"/>
      <c r="L330" s="48"/>
      <c r="M330" s="48"/>
      <c r="N330" s="48"/>
      <c r="O330" s="48"/>
      <c r="P330" s="48"/>
      <c r="Q330" s="48"/>
      <c r="R330" s="48"/>
      <c r="S330" s="48"/>
      <c r="T330" s="48"/>
      <c r="U330" s="47">
        <f t="shared" si="54"/>
        <v>0</v>
      </c>
      <c r="V330" s="32">
        <v>2.747584541062794E-2</v>
      </c>
      <c r="W330" s="69">
        <f t="shared" si="55"/>
        <v>0</v>
      </c>
      <c r="X330" s="48">
        <f>IF(ISERROR(VLOOKUP(F330,Labor!$A$7:$C$225,3,0)),0,VLOOKUP(F330,Labor!$A$7:$C$225,3,0))</f>
        <v>0</v>
      </c>
      <c r="Y330" s="48"/>
      <c r="Z330" s="48"/>
      <c r="AA330" s="48"/>
      <c r="AB330" s="48"/>
      <c r="AC330" s="48"/>
      <c r="AD330" s="48"/>
      <c r="AE330" s="48"/>
      <c r="AF330" s="48"/>
      <c r="AG330" s="48"/>
      <c r="AH330" s="48">
        <v>0</v>
      </c>
      <c r="AI330" s="48"/>
      <c r="AJ330" s="70">
        <f t="shared" si="56"/>
        <v>0</v>
      </c>
    </row>
    <row r="331" spans="2:36">
      <c r="B331" s="12" t="s">
        <v>291</v>
      </c>
      <c r="C331" s="12" t="s">
        <v>59</v>
      </c>
      <c r="D331" s="12" t="str">
        <f t="shared" si="50"/>
        <v>CN</v>
      </c>
      <c r="E331" s="12" t="str">
        <f t="shared" si="51"/>
        <v>Customer Service OperationsCN</v>
      </c>
      <c r="F331" s="12" t="s">
        <v>291</v>
      </c>
      <c r="G331" s="69">
        <v>195295.41</v>
      </c>
      <c r="H331" s="48"/>
      <c r="I331" s="48"/>
      <c r="J331" s="48">
        <f>-IFERROR(VLOOKUP(F331,Labor!$A$7:$B$225,2,0),0)</f>
        <v>-979.39805284922568</v>
      </c>
      <c r="K331" s="48"/>
      <c r="L331" s="48"/>
      <c r="M331" s="48"/>
      <c r="N331" s="48"/>
      <c r="O331" s="48"/>
      <c r="P331" s="48"/>
      <c r="Q331" s="48"/>
      <c r="R331" s="48"/>
      <c r="S331" s="48"/>
      <c r="T331" s="48"/>
      <c r="U331" s="47">
        <f t="shared" si="54"/>
        <v>5338.9967050696469</v>
      </c>
      <c r="V331" s="32">
        <v>2.747584541062794E-2</v>
      </c>
      <c r="W331" s="69">
        <f t="shared" si="55"/>
        <v>199655.00865222042</v>
      </c>
      <c r="X331" s="48">
        <f>IF(ISERROR(VLOOKUP(F331,Labor!$A$7:$C$225,3,0)),0,VLOOKUP(F331,Labor!$A$7:$C$225,3,0))</f>
        <v>994.43540820984913</v>
      </c>
      <c r="Y331" s="48"/>
      <c r="Z331" s="48"/>
      <c r="AA331" s="48"/>
      <c r="AB331" s="48"/>
      <c r="AC331" s="48"/>
      <c r="AD331" s="48"/>
      <c r="AE331" s="48"/>
      <c r="AF331" s="48"/>
      <c r="AG331" s="48"/>
      <c r="AH331" s="48">
        <v>0</v>
      </c>
      <c r="AI331" s="48"/>
      <c r="AJ331" s="70">
        <f t="shared" si="56"/>
        <v>200649.44406043028</v>
      </c>
    </row>
    <row r="332" spans="2:36">
      <c r="B332" s="12" t="s">
        <v>647</v>
      </c>
      <c r="C332" s="12" t="s">
        <v>59</v>
      </c>
      <c r="D332" s="12" t="str">
        <f t="shared" si="50"/>
        <v>ID</v>
      </c>
      <c r="E332" s="12" t="str">
        <f t="shared" si="51"/>
        <v>Customer Service OperationsID</v>
      </c>
      <c r="F332" s="12" t="s">
        <v>647</v>
      </c>
      <c r="G332" s="69">
        <v>0</v>
      </c>
      <c r="H332" s="48"/>
      <c r="I332" s="48"/>
      <c r="J332" s="48">
        <f>-IFERROR(VLOOKUP(F332,Labor!$A$7:$B$225,2,0),0)</f>
        <v>0</v>
      </c>
      <c r="K332" s="48"/>
      <c r="L332" s="48"/>
      <c r="M332" s="48"/>
      <c r="N332" s="48"/>
      <c r="O332" s="48"/>
      <c r="P332" s="48"/>
      <c r="Q332" s="48"/>
      <c r="R332" s="48"/>
      <c r="S332" s="48"/>
      <c r="T332" s="48"/>
      <c r="U332" s="47">
        <f t="shared" si="54"/>
        <v>0</v>
      </c>
      <c r="V332" s="32">
        <v>2.747584541062794E-2</v>
      </c>
      <c r="W332" s="69">
        <f t="shared" si="55"/>
        <v>0</v>
      </c>
      <c r="X332" s="48">
        <f>IF(ISERROR(VLOOKUP(F332,Labor!$A$7:$C$225,3,0)),0,VLOOKUP(F332,Labor!$A$7:$C$225,3,0))</f>
        <v>0</v>
      </c>
      <c r="Y332" s="48"/>
      <c r="Z332" s="48"/>
      <c r="AA332" s="48"/>
      <c r="AB332" s="48"/>
      <c r="AC332" s="48"/>
      <c r="AD332" s="48"/>
      <c r="AE332" s="48"/>
      <c r="AF332" s="48"/>
      <c r="AG332" s="48"/>
      <c r="AH332" s="48">
        <v>0</v>
      </c>
      <c r="AI332" s="48"/>
      <c r="AJ332" s="70">
        <f t="shared" si="56"/>
        <v>0</v>
      </c>
    </row>
    <row r="333" spans="2:36">
      <c r="B333" s="12" t="s">
        <v>648</v>
      </c>
      <c r="C333" s="12" t="s">
        <v>59</v>
      </c>
      <c r="D333" s="12" t="str">
        <f t="shared" si="50"/>
        <v>OR</v>
      </c>
      <c r="E333" s="12" t="str">
        <f t="shared" si="51"/>
        <v>Customer Service OperationsOR</v>
      </c>
      <c r="F333" s="12" t="s">
        <v>648</v>
      </c>
      <c r="G333" s="69">
        <v>0</v>
      </c>
      <c r="H333" s="48"/>
      <c r="I333" s="48"/>
      <c r="J333" s="48">
        <f>-IFERROR(VLOOKUP(F333,Labor!$A$7:$B$225,2,0),0)</f>
        <v>0</v>
      </c>
      <c r="K333" s="48"/>
      <c r="L333" s="48"/>
      <c r="M333" s="48"/>
      <c r="N333" s="48"/>
      <c r="O333" s="48"/>
      <c r="P333" s="48"/>
      <c r="Q333" s="48"/>
      <c r="R333" s="48"/>
      <c r="S333" s="48"/>
      <c r="T333" s="48"/>
      <c r="U333" s="47">
        <f t="shared" si="54"/>
        <v>0</v>
      </c>
      <c r="V333" s="32">
        <v>2.747584541062794E-2</v>
      </c>
      <c r="W333" s="69">
        <f t="shared" si="55"/>
        <v>0</v>
      </c>
      <c r="X333" s="48">
        <f>IF(ISERROR(VLOOKUP(F333,Labor!$A$7:$C$225,3,0)),0,VLOOKUP(F333,Labor!$A$7:$C$225,3,0))</f>
        <v>0</v>
      </c>
      <c r="Y333" s="48"/>
      <c r="Z333" s="48"/>
      <c r="AA333" s="48"/>
      <c r="AB333" s="48"/>
      <c r="AC333" s="48"/>
      <c r="AD333" s="48"/>
      <c r="AE333" s="48"/>
      <c r="AF333" s="48"/>
      <c r="AG333" s="48"/>
      <c r="AH333" s="48">
        <v>0</v>
      </c>
      <c r="AI333" s="48"/>
      <c r="AJ333" s="70">
        <f t="shared" si="56"/>
        <v>0</v>
      </c>
    </row>
    <row r="334" spans="2:36">
      <c r="B334" s="12" t="s">
        <v>289</v>
      </c>
      <c r="C334" s="12" t="s">
        <v>59</v>
      </c>
      <c r="D334" s="12" t="str">
        <f t="shared" si="50"/>
        <v>UT</v>
      </c>
      <c r="E334" s="12" t="str">
        <f t="shared" si="51"/>
        <v>Customer Service OperationsUT</v>
      </c>
      <c r="F334" s="12" t="s">
        <v>289</v>
      </c>
      <c r="G334" s="69">
        <v>0</v>
      </c>
      <c r="H334" s="48"/>
      <c r="I334" s="48"/>
      <c r="J334" s="48">
        <f>-IFERROR(VLOOKUP(F334,Labor!$A$7:$B$225,2,0),0)</f>
        <v>0</v>
      </c>
      <c r="K334" s="48"/>
      <c r="L334" s="48"/>
      <c r="M334" s="48"/>
      <c r="N334" s="48"/>
      <c r="O334" s="48"/>
      <c r="P334" s="48"/>
      <c r="Q334" s="48"/>
      <c r="R334" s="48"/>
      <c r="S334" s="48"/>
      <c r="T334" s="48"/>
      <c r="U334" s="47">
        <f t="shared" si="54"/>
        <v>0</v>
      </c>
      <c r="V334" s="32">
        <v>2.747584541062794E-2</v>
      </c>
      <c r="W334" s="69">
        <f t="shared" si="55"/>
        <v>0</v>
      </c>
      <c r="X334" s="48">
        <f>IF(ISERROR(VLOOKUP(F334,Labor!$A$7:$C$225,3,0)),0,VLOOKUP(F334,Labor!$A$7:$C$225,3,0))</f>
        <v>0</v>
      </c>
      <c r="Y334" s="48"/>
      <c r="Z334" s="48"/>
      <c r="AA334" s="48"/>
      <c r="AB334" s="48"/>
      <c r="AC334" s="48"/>
      <c r="AD334" s="48"/>
      <c r="AE334" s="48"/>
      <c r="AF334" s="48"/>
      <c r="AG334" s="48"/>
      <c r="AH334" s="48">
        <v>0</v>
      </c>
      <c r="AI334" s="48"/>
      <c r="AJ334" s="70">
        <f t="shared" si="56"/>
        <v>0</v>
      </c>
    </row>
    <row r="335" spans="2:36">
      <c r="B335" s="12" t="s">
        <v>649</v>
      </c>
      <c r="C335" s="12" t="s">
        <v>59</v>
      </c>
      <c r="D335" s="12" t="str">
        <f t="shared" si="50"/>
        <v>WA</v>
      </c>
      <c r="E335" s="12" t="str">
        <f t="shared" si="51"/>
        <v>Customer Service OperationsWA</v>
      </c>
      <c r="F335" s="12" t="s">
        <v>649</v>
      </c>
      <c r="G335" s="69">
        <v>0</v>
      </c>
      <c r="H335" s="48"/>
      <c r="I335" s="48"/>
      <c r="J335" s="48">
        <f>-IFERROR(VLOOKUP(F335,Labor!$A$7:$B$225,2,0),0)</f>
        <v>0</v>
      </c>
      <c r="K335" s="48"/>
      <c r="L335" s="48"/>
      <c r="M335" s="48"/>
      <c r="N335" s="48"/>
      <c r="O335" s="48"/>
      <c r="P335" s="48"/>
      <c r="Q335" s="48"/>
      <c r="R335" s="48"/>
      <c r="S335" s="48"/>
      <c r="T335" s="48"/>
      <c r="U335" s="47">
        <f t="shared" si="54"/>
        <v>0</v>
      </c>
      <c r="V335" s="32">
        <v>2.747584541062794E-2</v>
      </c>
      <c r="W335" s="69">
        <f t="shared" si="55"/>
        <v>0</v>
      </c>
      <c r="X335" s="48">
        <f>IF(ISERROR(VLOOKUP(F335,Labor!$A$7:$C$225,3,0)),0,VLOOKUP(F335,Labor!$A$7:$C$225,3,0))</f>
        <v>0</v>
      </c>
      <c r="Y335" s="48"/>
      <c r="Z335" s="48"/>
      <c r="AA335" s="48"/>
      <c r="AB335" s="48"/>
      <c r="AC335" s="48"/>
      <c r="AD335" s="48"/>
      <c r="AE335" s="48"/>
      <c r="AF335" s="48"/>
      <c r="AG335" s="48"/>
      <c r="AH335" s="48">
        <v>0</v>
      </c>
      <c r="AI335" s="48"/>
      <c r="AJ335" s="70">
        <f t="shared" si="56"/>
        <v>0</v>
      </c>
    </row>
    <row r="336" spans="2:36">
      <c r="B336" s="12" t="s">
        <v>650</v>
      </c>
      <c r="C336" s="12" t="s">
        <v>59</v>
      </c>
      <c r="D336" s="12" t="str">
        <f t="shared" si="50"/>
        <v>WYP</v>
      </c>
      <c r="E336" s="12" t="str">
        <f t="shared" si="51"/>
        <v>Customer Service OperationsWYP</v>
      </c>
      <c r="F336" s="12" t="s">
        <v>650</v>
      </c>
      <c r="G336" s="69">
        <v>0</v>
      </c>
      <c r="H336" s="128"/>
      <c r="I336" s="128"/>
      <c r="J336" s="48">
        <f>-IFERROR(VLOOKUP(F336,Labor!$A$7:$B$225,2,0),0)</f>
        <v>0</v>
      </c>
      <c r="K336" s="128"/>
      <c r="L336" s="128"/>
      <c r="M336" s="128"/>
      <c r="N336" s="128"/>
      <c r="O336" s="128"/>
      <c r="P336" s="128"/>
      <c r="Q336" s="128"/>
      <c r="R336" s="128"/>
      <c r="S336" s="128"/>
      <c r="T336" s="128"/>
      <c r="U336" s="128">
        <f t="shared" si="54"/>
        <v>0</v>
      </c>
      <c r="V336" s="72">
        <v>2.747584541062794E-2</v>
      </c>
      <c r="W336" s="73">
        <f t="shared" si="55"/>
        <v>0</v>
      </c>
      <c r="X336" s="128">
        <f>IF(ISERROR(VLOOKUP(F336,Labor!$A$7:$C$225,3,0)),0,VLOOKUP(F336,Labor!$A$7:$C$225,3,0))</f>
        <v>0</v>
      </c>
      <c r="Y336" s="128"/>
      <c r="Z336" s="128"/>
      <c r="AA336" s="128"/>
      <c r="AB336" s="128"/>
      <c r="AC336" s="128"/>
      <c r="AD336" s="128"/>
      <c r="AE336" s="128"/>
      <c r="AF336" s="128"/>
      <c r="AG336" s="128"/>
      <c r="AH336" s="48">
        <v>0</v>
      </c>
      <c r="AI336" s="128"/>
      <c r="AJ336" s="70">
        <f t="shared" si="56"/>
        <v>0</v>
      </c>
    </row>
    <row r="337" spans="1:36">
      <c r="B337" s="1" t="s">
        <v>651</v>
      </c>
      <c r="C337" s="1"/>
      <c r="D337" s="12" t="s">
        <v>1</v>
      </c>
      <c r="E337" s="12" t="s">
        <v>1</v>
      </c>
      <c r="F337" s="1" t="s">
        <v>651</v>
      </c>
      <c r="G337" s="69">
        <f>SUM(G314:G336)</f>
        <v>109336776.66999999</v>
      </c>
      <c r="H337" s="48">
        <f>SUM(H314:H336)</f>
        <v>0</v>
      </c>
      <c r="I337" s="48">
        <f t="shared" ref="I337:U337" si="57">SUM(I314:I336)</f>
        <v>-8049.7299999999959</v>
      </c>
      <c r="J337" s="129">
        <f t="shared" si="57"/>
        <v>-9023884.5645025782</v>
      </c>
      <c r="K337" s="48">
        <f t="shared" si="57"/>
        <v>0</v>
      </c>
      <c r="L337" s="48">
        <f>SUM(L314:L336)</f>
        <v>-260396.51</v>
      </c>
      <c r="M337" s="48">
        <f t="shared" si="57"/>
        <v>-90910532.699999988</v>
      </c>
      <c r="N337" s="48">
        <f t="shared" si="57"/>
        <v>0</v>
      </c>
      <c r="O337" s="48">
        <f>SUM(O314:O336)</f>
        <v>0</v>
      </c>
      <c r="P337" s="48">
        <f t="shared" si="57"/>
        <v>0</v>
      </c>
      <c r="Q337" s="48">
        <f t="shared" si="57"/>
        <v>0</v>
      </c>
      <c r="R337" s="48">
        <f t="shared" si="57"/>
        <v>0</v>
      </c>
      <c r="S337" s="48">
        <f t="shared" si="57"/>
        <v>0</v>
      </c>
      <c r="T337" s="48">
        <f t="shared" si="57"/>
        <v>0</v>
      </c>
      <c r="U337" s="47">
        <f t="shared" si="57"/>
        <v>250961.98612930643</v>
      </c>
      <c r="V337" s="32"/>
      <c r="W337" s="69">
        <f t="shared" ref="W337:AI337" si="58">SUM(W314:W336)</f>
        <v>9384875.1516267266</v>
      </c>
      <c r="X337" s="48">
        <f t="shared" si="58"/>
        <v>9162434.3181343228</v>
      </c>
      <c r="Y337" s="48">
        <f t="shared" si="58"/>
        <v>0</v>
      </c>
      <c r="Z337" s="48">
        <f t="shared" si="58"/>
        <v>0</v>
      </c>
      <c r="AA337" s="48">
        <f t="shared" si="58"/>
        <v>0</v>
      </c>
      <c r="AB337" s="48">
        <f t="shared" si="58"/>
        <v>0</v>
      </c>
      <c r="AC337" s="48">
        <f t="shared" si="58"/>
        <v>0</v>
      </c>
      <c r="AD337" s="48">
        <f t="shared" si="58"/>
        <v>0</v>
      </c>
      <c r="AE337" s="48">
        <f t="shared" si="58"/>
        <v>0</v>
      </c>
      <c r="AF337" s="48">
        <f t="shared" si="58"/>
        <v>-10821.221482487919</v>
      </c>
      <c r="AG337" s="48">
        <f t="shared" si="58"/>
        <v>0</v>
      </c>
      <c r="AH337" s="129">
        <f t="shared" si="58"/>
        <v>-24998.866726321077</v>
      </c>
      <c r="AI337" s="48">
        <f t="shared" si="58"/>
        <v>0</v>
      </c>
      <c r="AJ337" s="74">
        <f>SUM(AJ314:AJ336)</f>
        <v>18511489.381552242</v>
      </c>
    </row>
    <row r="338" spans="1:36">
      <c r="B338" s="1"/>
      <c r="C338" s="1"/>
      <c r="D338" s="12" t="s">
        <v>1</v>
      </c>
      <c r="E338" s="12" t="s">
        <v>1</v>
      </c>
      <c r="F338" s="1"/>
      <c r="G338" s="69"/>
      <c r="H338" s="48"/>
      <c r="I338" s="48"/>
      <c r="J338" s="48"/>
      <c r="K338" s="48"/>
      <c r="L338" s="48"/>
      <c r="M338" s="48"/>
      <c r="N338" s="48"/>
      <c r="O338" s="48"/>
      <c r="P338" s="48"/>
      <c r="Q338" s="48"/>
      <c r="R338" s="48"/>
      <c r="S338" s="48"/>
      <c r="T338" s="48"/>
      <c r="U338" s="47"/>
      <c r="V338" s="32"/>
      <c r="W338" s="69"/>
      <c r="X338" s="48"/>
      <c r="Y338" s="48"/>
      <c r="Z338" s="48"/>
      <c r="AA338" s="48"/>
      <c r="AB338" s="48"/>
      <c r="AC338" s="48"/>
      <c r="AD338" s="48"/>
      <c r="AE338" s="48"/>
      <c r="AF338" s="48"/>
      <c r="AG338" s="48"/>
      <c r="AH338" s="48"/>
      <c r="AI338" s="48"/>
      <c r="AJ338" s="70"/>
    </row>
    <row r="339" spans="1:36">
      <c r="B339" s="1" t="s">
        <v>652</v>
      </c>
      <c r="C339" s="1"/>
      <c r="D339" s="12" t="s">
        <v>1</v>
      </c>
      <c r="E339" s="12" t="s">
        <v>1</v>
      </c>
      <c r="F339" s="1" t="s">
        <v>652</v>
      </c>
      <c r="G339" s="69"/>
      <c r="H339" s="48"/>
      <c r="I339" s="48"/>
      <c r="J339" s="48"/>
      <c r="K339" s="48"/>
      <c r="L339" s="48"/>
      <c r="M339" s="48"/>
      <c r="N339" s="48"/>
      <c r="O339" s="48"/>
      <c r="P339" s="48"/>
      <c r="Q339" s="48"/>
      <c r="R339" s="48"/>
      <c r="S339" s="48"/>
      <c r="T339" s="48"/>
      <c r="U339" s="47"/>
      <c r="V339" s="32"/>
      <c r="W339" s="69"/>
      <c r="X339" s="48"/>
      <c r="Y339" s="48"/>
      <c r="Z339" s="48"/>
      <c r="AA339" s="48"/>
      <c r="AB339" s="48"/>
      <c r="AC339" s="48"/>
      <c r="AD339" s="48"/>
      <c r="AE339" s="48"/>
      <c r="AF339" s="48"/>
      <c r="AG339" s="48"/>
      <c r="AH339" s="48"/>
      <c r="AI339" s="48"/>
      <c r="AJ339" s="70"/>
    </row>
    <row r="340" spans="1:36">
      <c r="A340" s="12">
        <v>920</v>
      </c>
      <c r="B340" s="12" t="s">
        <v>653</v>
      </c>
      <c r="C340" s="12" t="s">
        <v>654</v>
      </c>
      <c r="D340" s="12" t="str">
        <f t="shared" ref="D340" si="59">MID(F340,4,12)</f>
        <v>CA</v>
      </c>
      <c r="E340" s="12" t="str">
        <f t="shared" ref="E340" si="60">+C340&amp;D340</f>
        <v>A&amp;G Operations - Excludes Acct 935CA</v>
      </c>
      <c r="F340" s="12" t="s">
        <v>653</v>
      </c>
      <c r="G340" s="69">
        <v>-74432.28</v>
      </c>
      <c r="H340" s="48"/>
      <c r="I340" s="48"/>
      <c r="J340" s="48">
        <f>-IFERROR(VLOOKUP(F340,Labor!$A$7:$B$225,2,0),0)</f>
        <v>-3.637978807091713E-11</v>
      </c>
      <c r="K340" s="48"/>
      <c r="L340" s="48"/>
      <c r="M340" s="48"/>
      <c r="N340" s="48"/>
      <c r="O340" s="48"/>
      <c r="P340" s="48"/>
      <c r="Q340" s="48"/>
      <c r="R340" s="48"/>
      <c r="S340" s="48"/>
      <c r="T340" s="48"/>
      <c r="U340" s="47">
        <f t="shared" ref="U340:U403" si="61">SUM(G340:T340)*V340</f>
        <v>-4013.7798344620005</v>
      </c>
      <c r="V340" s="32">
        <v>5.3925257085527929E-2</v>
      </c>
      <c r="W340" s="69">
        <f t="shared" ref="W340:W403" si="62">SUM(G340:U340)</f>
        <v>-78446.059834462023</v>
      </c>
      <c r="X340" s="48">
        <f>IF(ISERROR(VLOOKUP(F340,Labor!$A$7:$C$225,3,0)),0,VLOOKUP(F340,Labor!$A$7:$C$225,3,0))</f>
        <v>3.6938351363518209E-11</v>
      </c>
      <c r="Y340" s="48"/>
      <c r="Z340" s="48"/>
      <c r="AA340" s="48"/>
      <c r="AB340" s="48"/>
      <c r="AC340" s="48"/>
      <c r="AD340" s="48"/>
      <c r="AE340" s="48"/>
      <c r="AF340" s="48"/>
      <c r="AG340" s="48"/>
      <c r="AH340" s="48">
        <v>-187.52418706275944</v>
      </c>
      <c r="AI340" s="48"/>
      <c r="AJ340" s="70">
        <f t="shared" ref="AJ340:AJ403" si="63">SUM(W340:AI340)</f>
        <v>-78633.584021524744</v>
      </c>
    </row>
    <row r="341" spans="1:36">
      <c r="A341" s="12">
        <v>920</v>
      </c>
      <c r="B341" s="12" t="s">
        <v>655</v>
      </c>
      <c r="C341" s="12" t="s">
        <v>654</v>
      </c>
      <c r="D341" s="12" t="str">
        <f t="shared" si="50"/>
        <v>ID</v>
      </c>
      <c r="E341" s="12" t="str">
        <f t="shared" si="51"/>
        <v>A&amp;G Operations - Excludes Acct 935ID</v>
      </c>
      <c r="F341" s="12" t="s">
        <v>655</v>
      </c>
      <c r="G341" s="69">
        <v>0</v>
      </c>
      <c r="H341" s="48"/>
      <c r="I341" s="48"/>
      <c r="J341" s="48">
        <f>-IFERROR(VLOOKUP(F341,Labor!$A$7:$B$225,2,0),0)</f>
        <v>0</v>
      </c>
      <c r="K341" s="48"/>
      <c r="L341" s="48"/>
      <c r="M341" s="48"/>
      <c r="N341" s="48"/>
      <c r="O341" s="48"/>
      <c r="P341" s="48"/>
      <c r="Q341" s="48"/>
      <c r="R341" s="48"/>
      <c r="S341" s="48"/>
      <c r="T341" s="48"/>
      <c r="U341" s="47">
        <f t="shared" si="61"/>
        <v>0</v>
      </c>
      <c r="V341" s="32">
        <v>5.3925257085527929E-2</v>
      </c>
      <c r="W341" s="69">
        <f t="shared" si="62"/>
        <v>0</v>
      </c>
      <c r="X341" s="48">
        <f>IF(ISERROR(VLOOKUP(F341,Labor!$A$7:$C$225,3,0)),0,VLOOKUP(F341,Labor!$A$7:$C$225,3,0))</f>
        <v>0</v>
      </c>
      <c r="Y341" s="48"/>
      <c r="Z341" s="48"/>
      <c r="AA341" s="48"/>
      <c r="AB341" s="48"/>
      <c r="AC341" s="48"/>
      <c r="AD341" s="48"/>
      <c r="AE341" s="48"/>
      <c r="AF341" s="48"/>
      <c r="AG341" s="48"/>
      <c r="AH341" s="48">
        <v>-500.41919577435425</v>
      </c>
      <c r="AI341" s="48"/>
      <c r="AJ341" s="70">
        <f t="shared" si="63"/>
        <v>-500.41919577435425</v>
      </c>
    </row>
    <row r="342" spans="1:36">
      <c r="A342" s="12">
        <v>920</v>
      </c>
      <c r="B342" s="12" t="s">
        <v>656</v>
      </c>
      <c r="C342" s="12" t="s">
        <v>654</v>
      </c>
      <c r="D342" s="12" t="str">
        <f t="shared" si="50"/>
        <v>OR</v>
      </c>
      <c r="E342" s="12" t="str">
        <f t="shared" si="51"/>
        <v>A&amp;G Operations - Excludes Acct 935OR</v>
      </c>
      <c r="F342" s="12" t="s">
        <v>656</v>
      </c>
      <c r="G342" s="69">
        <v>-846920.25</v>
      </c>
      <c r="H342" s="48"/>
      <c r="I342" s="48"/>
      <c r="J342" s="48">
        <f>-IFERROR(VLOOKUP(F342,Labor!$A$7:$B$225,2,0),0)</f>
        <v>-0.56999999994877726</v>
      </c>
      <c r="K342" s="48"/>
      <c r="L342" s="48"/>
      <c r="M342" s="48"/>
      <c r="N342" s="48"/>
      <c r="O342" s="48"/>
      <c r="P342" s="48"/>
      <c r="Q342" s="48"/>
      <c r="R342" s="48"/>
      <c r="S342" s="48"/>
      <c r="T342" s="48"/>
      <c r="U342" s="47">
        <f t="shared" si="61"/>
        <v>-45670.422949586122</v>
      </c>
      <c r="V342" s="32">
        <v>5.3925257085527929E-2</v>
      </c>
      <c r="W342" s="69">
        <f t="shared" si="62"/>
        <v>-892591.24294958613</v>
      </c>
      <c r="X342" s="48">
        <f>IF(ISERROR(VLOOKUP(F342,Labor!$A$7:$C$225,3,0)),0,VLOOKUP(F342,Labor!$A$7:$C$225,3,0))</f>
        <v>0.57875159234764906</v>
      </c>
      <c r="Y342" s="48"/>
      <c r="Z342" s="48"/>
      <c r="AA342" s="48"/>
      <c r="AB342" s="48"/>
      <c r="AC342" s="48"/>
      <c r="AD342" s="48"/>
      <c r="AE342" s="48"/>
      <c r="AF342" s="48"/>
      <c r="AG342" s="48"/>
      <c r="AH342" s="48">
        <v>-2306.6501691572962</v>
      </c>
      <c r="AI342" s="48"/>
      <c r="AJ342" s="70">
        <f t="shared" si="63"/>
        <v>-894897.31436715112</v>
      </c>
    </row>
    <row r="343" spans="1:36">
      <c r="A343" s="12">
        <v>920</v>
      </c>
      <c r="B343" s="12" t="s">
        <v>295</v>
      </c>
      <c r="C343" s="12" t="s">
        <v>654</v>
      </c>
      <c r="D343" s="12" t="str">
        <f t="shared" si="50"/>
        <v>SO</v>
      </c>
      <c r="E343" s="12" t="str">
        <f t="shared" si="51"/>
        <v>A&amp;G Operations - Excludes Acct 935SO</v>
      </c>
      <c r="F343" s="12" t="s">
        <v>295</v>
      </c>
      <c r="G343" s="69">
        <v>75393645.829999998</v>
      </c>
      <c r="H343" s="48"/>
      <c r="I343" s="48"/>
      <c r="J343" s="48">
        <f>-IFERROR(VLOOKUP(F343,Labor!$A$7:$B$225,2,0),0)</f>
        <v>-77330786.868211582</v>
      </c>
      <c r="K343" s="48"/>
      <c r="L343" s="48"/>
      <c r="M343" s="48"/>
      <c r="N343" s="48"/>
      <c r="O343" s="48"/>
      <c r="P343" s="48"/>
      <c r="Q343" s="48"/>
      <c r="R343" s="48"/>
      <c r="S343" s="48"/>
      <c r="T343" s="48"/>
      <c r="U343" s="47">
        <f t="shared" si="61"/>
        <v>-104460.82849648615</v>
      </c>
      <c r="V343" s="32">
        <v>5.3925257085527929E-2</v>
      </c>
      <c r="W343" s="69">
        <f t="shared" si="62"/>
        <v>-2041601.8667080703</v>
      </c>
      <c r="X343" s="48">
        <f>IF(ISERROR(VLOOKUP(F343,Labor!$A$7:$C$225,3,0)),0,VLOOKUP(F343,Labor!$A$7:$C$225,3,0))</f>
        <v>78518098.318414092</v>
      </c>
      <c r="Y343" s="48"/>
      <c r="Z343" s="48"/>
      <c r="AA343" s="48"/>
      <c r="AB343" s="48"/>
      <c r="AC343" s="48"/>
      <c r="AD343" s="48"/>
      <c r="AE343" s="48"/>
      <c r="AF343" s="48"/>
      <c r="AG343" s="48"/>
      <c r="AH343" s="48">
        <v>-274416.12432277203</v>
      </c>
      <c r="AI343" s="48"/>
      <c r="AJ343" s="70">
        <f t="shared" si="63"/>
        <v>76202080.32738325</v>
      </c>
    </row>
    <row r="344" spans="1:36">
      <c r="A344" s="12">
        <v>920</v>
      </c>
      <c r="B344" s="12" t="s">
        <v>292</v>
      </c>
      <c r="C344" s="12" t="s">
        <v>654</v>
      </c>
      <c r="D344" s="12" t="str">
        <f t="shared" si="50"/>
        <v>UT</v>
      </c>
      <c r="E344" s="12" t="str">
        <f t="shared" si="51"/>
        <v>A&amp;G Operations - Excludes Acct 935UT</v>
      </c>
      <c r="F344" s="12" t="s">
        <v>292</v>
      </c>
      <c r="G344" s="69">
        <v>561824</v>
      </c>
      <c r="H344" s="48"/>
      <c r="I344" s="48"/>
      <c r="J344" s="48">
        <f>-IFERROR(VLOOKUP(F344,Labor!$A$7:$B$225,2,0),0)</f>
        <v>5.8207660913467407E-11</v>
      </c>
      <c r="K344" s="48"/>
      <c r="L344" s="48"/>
      <c r="M344" s="48"/>
      <c r="N344" s="48"/>
      <c r="O344" s="48"/>
      <c r="P344" s="48"/>
      <c r="Q344" s="48"/>
      <c r="R344" s="48"/>
      <c r="S344" s="48"/>
      <c r="T344" s="48"/>
      <c r="U344" s="47">
        <f t="shared" si="61"/>
        <v>30296.503636819642</v>
      </c>
      <c r="V344" s="32">
        <v>5.3925257085527929E-2</v>
      </c>
      <c r="W344" s="69">
        <f t="shared" si="62"/>
        <v>592120.50363681966</v>
      </c>
      <c r="X344" s="48">
        <f>IF(ISERROR(VLOOKUP(F344,Labor!$A$7:$C$225,3,0)),0,VLOOKUP(F344,Labor!$A$7:$C$225,3,0))</f>
        <v>-5.9101362181629145E-11</v>
      </c>
      <c r="Y344" s="48"/>
      <c r="Z344" s="48"/>
      <c r="AA344" s="48"/>
      <c r="AB344" s="48"/>
      <c r="AC344" s="48"/>
      <c r="AD344" s="48"/>
      <c r="AE344" s="48"/>
      <c r="AF344" s="48">
        <v>-30296.515666400432</v>
      </c>
      <c r="AG344" s="48"/>
      <c r="AH344" s="48">
        <v>-2228.3413103560638</v>
      </c>
      <c r="AI344" s="48"/>
      <c r="AJ344" s="70">
        <f t="shared" si="63"/>
        <v>559595.64666006307</v>
      </c>
    </row>
    <row r="345" spans="1:36">
      <c r="A345" s="12">
        <v>920</v>
      </c>
      <c r="B345" s="12" t="s">
        <v>657</v>
      </c>
      <c r="C345" s="12" t="s">
        <v>654</v>
      </c>
      <c r="D345" s="12" t="str">
        <f t="shared" si="50"/>
        <v>WA</v>
      </c>
      <c r="E345" s="12" t="str">
        <f t="shared" si="51"/>
        <v>A&amp;G Operations - Excludes Acct 935WA</v>
      </c>
      <c r="F345" s="12" t="s">
        <v>657</v>
      </c>
      <c r="G345" s="69">
        <v>-508981.04</v>
      </c>
      <c r="H345" s="48"/>
      <c r="I345" s="48"/>
      <c r="J345" s="48">
        <f>-IFERROR(VLOOKUP(F345,Labor!$A$7:$B$225,2,0),0)</f>
        <v>-0.45000000001164153</v>
      </c>
      <c r="K345" s="48"/>
      <c r="L345" s="48"/>
      <c r="M345" s="48"/>
      <c r="N345" s="48"/>
      <c r="O345" s="48"/>
      <c r="P345" s="48"/>
      <c r="Q345" s="48"/>
      <c r="R345" s="48"/>
      <c r="S345" s="48"/>
      <c r="T345" s="48"/>
      <c r="U345" s="47">
        <f t="shared" si="61"/>
        <v>-27446.957700025061</v>
      </c>
      <c r="V345" s="32">
        <v>5.3925257085527929E-2</v>
      </c>
      <c r="W345" s="69">
        <f t="shared" si="62"/>
        <v>-536428.44770002505</v>
      </c>
      <c r="X345" s="48">
        <f>IF(ISERROR(VLOOKUP(F345,Labor!$A$7:$C$225,3,0)),0,VLOOKUP(F345,Labor!$A$7:$C$225,3,0))</f>
        <v>0.45690915190628734</v>
      </c>
      <c r="Y345" s="48"/>
      <c r="Z345" s="48"/>
      <c r="AA345" s="48"/>
      <c r="AB345" s="48"/>
      <c r="AC345" s="48"/>
      <c r="AD345" s="48"/>
      <c r="AE345" s="48"/>
      <c r="AF345" s="48"/>
      <c r="AG345" s="48"/>
      <c r="AH345" s="48">
        <v>-1956.8832425030855</v>
      </c>
      <c r="AI345" s="48"/>
      <c r="AJ345" s="70">
        <f t="shared" si="63"/>
        <v>-538384.87403337623</v>
      </c>
    </row>
    <row r="346" spans="1:36">
      <c r="A346" s="12">
        <v>920</v>
      </c>
      <c r="B346" s="12" t="s">
        <v>658</v>
      </c>
      <c r="C346" s="12" t="s">
        <v>654</v>
      </c>
      <c r="D346" s="12" t="str">
        <f t="shared" si="50"/>
        <v>WYP</v>
      </c>
      <c r="E346" s="12" t="str">
        <f t="shared" si="51"/>
        <v>A&amp;G Operations - Excludes Acct 935WYP</v>
      </c>
      <c r="F346" s="12" t="s">
        <v>658</v>
      </c>
      <c r="G346" s="69">
        <v>0</v>
      </c>
      <c r="H346" s="48"/>
      <c r="I346" s="48"/>
      <c r="J346" s="48">
        <f>-IFERROR(VLOOKUP(F346,Labor!$A$7:$B$225,2,0),0)</f>
        <v>0</v>
      </c>
      <c r="K346" s="48"/>
      <c r="L346" s="48"/>
      <c r="M346" s="48"/>
      <c r="N346" s="48"/>
      <c r="O346" s="48"/>
      <c r="P346" s="48"/>
      <c r="Q346" s="48"/>
      <c r="R346" s="48"/>
      <c r="S346" s="48"/>
      <c r="T346" s="48"/>
      <c r="U346" s="47">
        <f t="shared" si="61"/>
        <v>0</v>
      </c>
      <c r="V346" s="32">
        <v>5.3925257085527929E-2</v>
      </c>
      <c r="W346" s="69">
        <f t="shared" si="62"/>
        <v>0</v>
      </c>
      <c r="X346" s="48">
        <f>IF(ISERROR(VLOOKUP(F346,Labor!$A$7:$C$225,3,0)),0,VLOOKUP(F346,Labor!$A$7:$C$225,3,0))</f>
        <v>0</v>
      </c>
      <c r="Y346" s="48"/>
      <c r="Z346" s="48"/>
      <c r="AA346" s="48"/>
      <c r="AB346" s="48"/>
      <c r="AC346" s="48"/>
      <c r="AD346" s="48"/>
      <c r="AE346" s="48"/>
      <c r="AF346" s="48"/>
      <c r="AG346" s="48"/>
      <c r="AH346" s="48">
        <v>-435.72334173793848</v>
      </c>
      <c r="AI346" s="48"/>
      <c r="AJ346" s="70">
        <f t="shared" si="63"/>
        <v>-435.72334173793848</v>
      </c>
    </row>
    <row r="347" spans="1:36">
      <c r="A347" s="12">
        <v>921</v>
      </c>
      <c r="B347" s="12" t="s">
        <v>659</v>
      </c>
      <c r="C347" s="12" t="s">
        <v>654</v>
      </c>
      <c r="D347" s="12" t="str">
        <f t="shared" si="50"/>
        <v>CA</v>
      </c>
      <c r="E347" s="12" t="str">
        <f t="shared" si="51"/>
        <v>A&amp;G Operations - Excludes Acct 935CA</v>
      </c>
      <c r="F347" s="12" t="s">
        <v>659</v>
      </c>
      <c r="G347" s="69">
        <v>3698.62</v>
      </c>
      <c r="H347" s="48"/>
      <c r="I347" s="48"/>
      <c r="J347" s="48">
        <f>-IFERROR(VLOOKUP(F347,Labor!$A$7:$B$225,2,0),0)</f>
        <v>0</v>
      </c>
      <c r="K347" s="48"/>
      <c r="L347" s="48"/>
      <c r="M347" s="48"/>
      <c r="N347" s="48"/>
      <c r="O347" s="48"/>
      <c r="P347" s="48"/>
      <c r="Q347" s="48"/>
      <c r="R347" s="48"/>
      <c r="S347" s="48"/>
      <c r="T347" s="48"/>
      <c r="U347" s="47">
        <f t="shared" si="61"/>
        <v>138.13706816059769</v>
      </c>
      <c r="V347" s="32">
        <v>3.7348272642390323E-2</v>
      </c>
      <c r="W347" s="69">
        <f t="shared" si="62"/>
        <v>3836.7570681605976</v>
      </c>
      <c r="X347" s="48">
        <f>IF(ISERROR(VLOOKUP(F347,Labor!$A$7:$C$225,3,0)),0,VLOOKUP(F347,Labor!$A$7:$C$225,3,0))</f>
        <v>0</v>
      </c>
      <c r="Y347" s="48"/>
      <c r="Z347" s="48"/>
      <c r="AA347" s="48"/>
      <c r="AB347" s="48"/>
      <c r="AC347" s="48"/>
      <c r="AD347" s="48"/>
      <c r="AE347" s="48"/>
      <c r="AF347" s="48"/>
      <c r="AG347" s="48"/>
      <c r="AH347" s="48">
        <v>0</v>
      </c>
      <c r="AI347" s="48"/>
      <c r="AJ347" s="70">
        <f t="shared" si="63"/>
        <v>3836.7570681605976</v>
      </c>
    </row>
    <row r="348" spans="1:36">
      <c r="A348" s="12">
        <v>921</v>
      </c>
      <c r="B348" s="12" t="s">
        <v>300</v>
      </c>
      <c r="C348" s="12" t="s">
        <v>654</v>
      </c>
      <c r="D348" s="12" t="str">
        <f t="shared" si="50"/>
        <v>CN</v>
      </c>
      <c r="E348" s="12" t="str">
        <f t="shared" si="51"/>
        <v>A&amp;G Operations - Excludes Acct 935CN</v>
      </c>
      <c r="F348" s="12" t="s">
        <v>300</v>
      </c>
      <c r="G348" s="69">
        <v>197359.37</v>
      </c>
      <c r="H348" s="48"/>
      <c r="I348" s="48"/>
      <c r="J348" s="48">
        <f>-IFERROR(VLOOKUP(F348,Labor!$A$7:$B$225,2,0),0)</f>
        <v>0</v>
      </c>
      <c r="K348" s="48"/>
      <c r="L348" s="48"/>
      <c r="M348" s="48"/>
      <c r="N348" s="48"/>
      <c r="O348" s="48"/>
      <c r="P348" s="48"/>
      <c r="Q348" s="48"/>
      <c r="R348" s="48"/>
      <c r="S348" s="48"/>
      <c r="T348" s="48"/>
      <c r="U348" s="47">
        <f t="shared" si="61"/>
        <v>7371.0315592903889</v>
      </c>
      <c r="V348" s="32">
        <v>3.7348272642390323E-2</v>
      </c>
      <c r="W348" s="69">
        <f t="shared" si="62"/>
        <v>204730.40155929039</v>
      </c>
      <c r="X348" s="48">
        <f>IF(ISERROR(VLOOKUP(F348,Labor!$A$7:$C$225,3,0)),0,VLOOKUP(F348,Labor!$A$7:$C$225,3,0))</f>
        <v>0</v>
      </c>
      <c r="Y348" s="48"/>
      <c r="Z348" s="48"/>
      <c r="AA348" s="48"/>
      <c r="AB348" s="48"/>
      <c r="AC348" s="48"/>
      <c r="AD348" s="48"/>
      <c r="AE348" s="48"/>
      <c r="AF348" s="48"/>
      <c r="AG348" s="48"/>
      <c r="AH348" s="48">
        <v>0</v>
      </c>
      <c r="AI348" s="48"/>
      <c r="AJ348" s="70">
        <f t="shared" si="63"/>
        <v>204730.40155929039</v>
      </c>
    </row>
    <row r="349" spans="1:36">
      <c r="A349" s="12">
        <v>921</v>
      </c>
      <c r="B349" s="12" t="s">
        <v>660</v>
      </c>
      <c r="C349" s="12" t="s">
        <v>654</v>
      </c>
      <c r="D349" s="12" t="str">
        <f t="shared" si="50"/>
        <v>ID</v>
      </c>
      <c r="E349" s="12" t="str">
        <f t="shared" si="51"/>
        <v>A&amp;G Operations - Excludes Acct 935ID</v>
      </c>
      <c r="F349" s="12" t="s">
        <v>660</v>
      </c>
      <c r="G349" s="69">
        <v>26711.56</v>
      </c>
      <c r="H349" s="48"/>
      <c r="I349" s="48"/>
      <c r="J349" s="48">
        <f>-IFERROR(VLOOKUP(F349,Labor!$A$7:$B$225,2,0),0)</f>
        <v>0</v>
      </c>
      <c r="K349" s="48"/>
      <c r="L349" s="48"/>
      <c r="M349" s="48"/>
      <c r="N349" s="48"/>
      <c r="O349" s="48"/>
      <c r="P349" s="48"/>
      <c r="Q349" s="48"/>
      <c r="R349" s="48"/>
      <c r="S349" s="48"/>
      <c r="T349" s="48"/>
      <c r="U349" s="47">
        <f t="shared" si="61"/>
        <v>997.63062558356773</v>
      </c>
      <c r="V349" s="32">
        <v>3.7348272642390323E-2</v>
      </c>
      <c r="W349" s="69">
        <f t="shared" si="62"/>
        <v>27709.190625583567</v>
      </c>
      <c r="X349" s="48">
        <f>IF(ISERROR(VLOOKUP(F349,Labor!$A$7:$C$225,3,0)),0,VLOOKUP(F349,Labor!$A$7:$C$225,3,0))</f>
        <v>0</v>
      </c>
      <c r="Y349" s="48"/>
      <c r="Z349" s="48"/>
      <c r="AA349" s="48"/>
      <c r="AB349" s="48"/>
      <c r="AC349" s="48"/>
      <c r="AD349" s="48"/>
      <c r="AE349" s="48"/>
      <c r="AF349" s="48"/>
      <c r="AG349" s="48"/>
      <c r="AH349" s="48">
        <v>0</v>
      </c>
      <c r="AI349" s="48"/>
      <c r="AJ349" s="70">
        <f t="shared" si="63"/>
        <v>27709.190625583567</v>
      </c>
    </row>
    <row r="350" spans="1:36">
      <c r="A350" s="12">
        <v>921</v>
      </c>
      <c r="B350" s="12" t="s">
        <v>661</v>
      </c>
      <c r="C350" s="12" t="s">
        <v>654</v>
      </c>
      <c r="D350" s="12" t="str">
        <f t="shared" si="50"/>
        <v>OR</v>
      </c>
      <c r="E350" s="12" t="str">
        <f t="shared" si="51"/>
        <v>A&amp;G Operations - Excludes Acct 935OR</v>
      </c>
      <c r="F350" s="12" t="s">
        <v>661</v>
      </c>
      <c r="G350" s="69">
        <v>46604.9</v>
      </c>
      <c r="H350" s="48"/>
      <c r="I350" s="48"/>
      <c r="J350" s="48">
        <f>-IFERROR(VLOOKUP(F350,Labor!$A$7:$B$225,2,0),0)</f>
        <v>0</v>
      </c>
      <c r="K350" s="48"/>
      <c r="L350" s="48"/>
      <c r="M350" s="48"/>
      <c r="N350" s="48"/>
      <c r="O350" s="48"/>
      <c r="P350" s="48"/>
      <c r="Q350" s="48"/>
      <c r="R350" s="48"/>
      <c r="S350" s="48"/>
      <c r="T350" s="48"/>
      <c r="U350" s="47">
        <f t="shared" si="61"/>
        <v>1740.6125116713367</v>
      </c>
      <c r="V350" s="32">
        <v>3.7348272642390323E-2</v>
      </c>
      <c r="W350" s="69">
        <f t="shared" si="62"/>
        <v>48345.512511671339</v>
      </c>
      <c r="X350" s="48">
        <f>IF(ISERROR(VLOOKUP(F350,Labor!$A$7:$C$225,3,0)),0,VLOOKUP(F350,Labor!$A$7:$C$225,3,0))</f>
        <v>0</v>
      </c>
      <c r="Y350" s="48"/>
      <c r="Z350" s="48"/>
      <c r="AA350" s="48"/>
      <c r="AB350" s="48"/>
      <c r="AC350" s="48"/>
      <c r="AD350" s="48"/>
      <c r="AE350" s="48"/>
      <c r="AF350" s="48"/>
      <c r="AG350" s="48"/>
      <c r="AH350" s="48">
        <v>0</v>
      </c>
      <c r="AI350" s="48"/>
      <c r="AJ350" s="70">
        <f t="shared" si="63"/>
        <v>48345.512511671339</v>
      </c>
    </row>
    <row r="351" spans="1:36">
      <c r="A351" s="12">
        <v>921</v>
      </c>
      <c r="B351" s="12" t="s">
        <v>299</v>
      </c>
      <c r="C351" s="12" t="s">
        <v>654</v>
      </c>
      <c r="D351" s="12" t="str">
        <f t="shared" ref="D351:D411" si="64">MID(F351,4,12)</f>
        <v>SO</v>
      </c>
      <c r="E351" s="12" t="str">
        <f t="shared" ref="E351:E411" si="65">+C351&amp;D351</f>
        <v>A&amp;G Operations - Excludes Acct 935SO</v>
      </c>
      <c r="F351" s="12" t="s">
        <v>299</v>
      </c>
      <c r="G351" s="69">
        <v>7702810.0599999996</v>
      </c>
      <c r="H351" s="48"/>
      <c r="I351" s="48">
        <v>-12150.960000000001</v>
      </c>
      <c r="J351" s="48">
        <f>-IFERROR(VLOOKUP(F351,Labor!$A$7:$B$225,2,0),0)</f>
        <v>275430.72463149892</v>
      </c>
      <c r="K351" s="48"/>
      <c r="L351" s="48"/>
      <c r="M351" s="48"/>
      <c r="N351" s="48"/>
      <c r="O351" s="48"/>
      <c r="P351" s="48"/>
      <c r="Q351" s="48"/>
      <c r="R351" s="48"/>
      <c r="S351" s="48"/>
      <c r="T351" s="48"/>
      <c r="U351" s="47">
        <f t="shared" si="61"/>
        <v>297519.69466410851</v>
      </c>
      <c r="V351" s="32">
        <v>3.7348272642390323E-2</v>
      </c>
      <c r="W351" s="69">
        <f t="shared" si="62"/>
        <v>8263609.5192956068</v>
      </c>
      <c r="X351" s="48">
        <f>IF(ISERROR(VLOOKUP(F351,Labor!$A$7:$C$225,3,0)),0,VLOOKUP(F351,Labor!$A$7:$C$225,3,0))</f>
        <v>-279659.5973267926</v>
      </c>
      <c r="Y351" s="48"/>
      <c r="Z351" s="48"/>
      <c r="AA351" s="48"/>
      <c r="AB351" s="48"/>
      <c r="AC351" s="48"/>
      <c r="AD351" s="48"/>
      <c r="AE351" s="48"/>
      <c r="AF351" s="48"/>
      <c r="AG351" s="48"/>
      <c r="AH351" s="48">
        <v>0</v>
      </c>
      <c r="AI351" s="48"/>
      <c r="AJ351" s="70">
        <f t="shared" si="63"/>
        <v>7983949.921968814</v>
      </c>
    </row>
    <row r="352" spans="1:36">
      <c r="A352" s="12">
        <v>921</v>
      </c>
      <c r="B352" s="12" t="s">
        <v>297</v>
      </c>
      <c r="C352" s="12" t="s">
        <v>654</v>
      </c>
      <c r="D352" s="12" t="str">
        <f t="shared" si="64"/>
        <v>UT</v>
      </c>
      <c r="E352" s="12" t="str">
        <f t="shared" si="65"/>
        <v>A&amp;G Operations - Excludes Acct 935UT</v>
      </c>
      <c r="F352" s="12" t="s">
        <v>297</v>
      </c>
      <c r="G352" s="69">
        <v>121068.03</v>
      </c>
      <c r="H352" s="48"/>
      <c r="I352" s="48"/>
      <c r="J352" s="48">
        <f>-IFERROR(VLOOKUP(F352,Labor!$A$7:$B$225,2,0),0)</f>
        <v>0</v>
      </c>
      <c r="K352" s="48"/>
      <c r="L352" s="48"/>
      <c r="M352" s="48"/>
      <c r="N352" s="48"/>
      <c r="O352" s="48"/>
      <c r="P352" s="48"/>
      <c r="Q352" s="48"/>
      <c r="R352" s="48"/>
      <c r="S352" s="48"/>
      <c r="T352" s="48"/>
      <c r="U352" s="47">
        <f t="shared" si="61"/>
        <v>4521.6817927170905</v>
      </c>
      <c r="V352" s="32">
        <v>3.7348272642390323E-2</v>
      </c>
      <c r="W352" s="69">
        <f t="shared" si="62"/>
        <v>125589.71179271709</v>
      </c>
      <c r="X352" s="48">
        <f>IF(ISERROR(VLOOKUP(F352,Labor!$A$7:$C$225,3,0)),0,VLOOKUP(F352,Labor!$A$7:$C$225,3,0))</f>
        <v>0</v>
      </c>
      <c r="Y352" s="48"/>
      <c r="Z352" s="48"/>
      <c r="AA352" s="48"/>
      <c r="AB352" s="48"/>
      <c r="AC352" s="48"/>
      <c r="AD352" s="48"/>
      <c r="AE352" s="48"/>
      <c r="AF352" s="48"/>
      <c r="AG352" s="48"/>
      <c r="AH352" s="48">
        <v>0</v>
      </c>
      <c r="AI352" s="48"/>
      <c r="AJ352" s="70">
        <f t="shared" si="63"/>
        <v>125589.71179271709</v>
      </c>
    </row>
    <row r="353" spans="1:36">
      <c r="A353" s="12">
        <v>921</v>
      </c>
      <c r="B353" s="12" t="s">
        <v>662</v>
      </c>
      <c r="C353" s="12" t="s">
        <v>654</v>
      </c>
      <c r="D353" s="12" t="str">
        <f t="shared" si="64"/>
        <v>WA</v>
      </c>
      <c r="E353" s="12" t="str">
        <f t="shared" si="65"/>
        <v>A&amp;G Operations - Excludes Acct 935WA</v>
      </c>
      <c r="F353" s="12" t="s">
        <v>662</v>
      </c>
      <c r="G353" s="69">
        <v>6950.13</v>
      </c>
      <c r="H353" s="48"/>
      <c r="I353" s="48"/>
      <c r="J353" s="48">
        <f>-IFERROR(VLOOKUP(F353,Labor!$A$7:$B$225,2,0),0)</f>
        <v>0</v>
      </c>
      <c r="K353" s="48"/>
      <c r="L353" s="48"/>
      <c r="M353" s="48"/>
      <c r="N353" s="48"/>
      <c r="O353" s="48"/>
      <c r="P353" s="48"/>
      <c r="Q353" s="48"/>
      <c r="R353" s="48"/>
      <c r="S353" s="48"/>
      <c r="T353" s="48"/>
      <c r="U353" s="47">
        <f t="shared" si="61"/>
        <v>259.57535014005629</v>
      </c>
      <c r="V353" s="32">
        <v>3.7348272642390323E-2</v>
      </c>
      <c r="W353" s="69">
        <f t="shared" si="62"/>
        <v>7209.705350140056</v>
      </c>
      <c r="X353" s="48">
        <f>IF(ISERROR(VLOOKUP(F353,Labor!$A$7:$C$225,3,0)),0,VLOOKUP(F353,Labor!$A$7:$C$225,3,0))</f>
        <v>0</v>
      </c>
      <c r="Y353" s="48"/>
      <c r="Z353" s="48"/>
      <c r="AA353" s="48"/>
      <c r="AB353" s="48"/>
      <c r="AC353" s="48"/>
      <c r="AD353" s="48"/>
      <c r="AE353" s="48"/>
      <c r="AF353" s="48"/>
      <c r="AG353" s="48"/>
      <c r="AH353" s="48">
        <v>0</v>
      </c>
      <c r="AI353" s="48"/>
      <c r="AJ353" s="70">
        <f t="shared" si="63"/>
        <v>7209.705350140056</v>
      </c>
    </row>
    <row r="354" spans="1:36">
      <c r="A354" s="12">
        <v>921</v>
      </c>
      <c r="B354" s="12" t="s">
        <v>663</v>
      </c>
      <c r="C354" s="12" t="s">
        <v>654</v>
      </c>
      <c r="D354" s="12" t="str">
        <f t="shared" si="64"/>
        <v>WYP</v>
      </c>
      <c r="E354" s="12" t="str">
        <f t="shared" si="65"/>
        <v>A&amp;G Operations - Excludes Acct 935WYP</v>
      </c>
      <c r="F354" s="12" t="s">
        <v>663</v>
      </c>
      <c r="G354" s="69">
        <v>44124.25</v>
      </c>
      <c r="H354" s="48"/>
      <c r="I354" s="48"/>
      <c r="J354" s="48">
        <f>-IFERROR(VLOOKUP(F354,Labor!$A$7:$B$225,2,0),0)</f>
        <v>0</v>
      </c>
      <c r="K354" s="48"/>
      <c r="L354" s="48"/>
      <c r="M354" s="48"/>
      <c r="N354" s="48"/>
      <c r="O354" s="48"/>
      <c r="P354" s="48"/>
      <c r="Q354" s="48"/>
      <c r="R354" s="48"/>
      <c r="S354" s="48"/>
      <c r="T354" s="48"/>
      <c r="U354" s="47">
        <f t="shared" si="61"/>
        <v>1647.9645191409911</v>
      </c>
      <c r="V354" s="32">
        <v>3.7348272642390323E-2</v>
      </c>
      <c r="W354" s="69">
        <f t="shared" si="62"/>
        <v>45772.214519140995</v>
      </c>
      <c r="X354" s="48">
        <f>IF(ISERROR(VLOOKUP(F354,Labor!$A$7:$C$225,3,0)),0,VLOOKUP(F354,Labor!$A$7:$C$225,3,0))</f>
        <v>0</v>
      </c>
      <c r="Y354" s="48"/>
      <c r="Z354" s="48"/>
      <c r="AA354" s="48"/>
      <c r="AB354" s="48"/>
      <c r="AC354" s="48"/>
      <c r="AD354" s="48"/>
      <c r="AE354" s="48"/>
      <c r="AF354" s="48"/>
      <c r="AG354" s="48"/>
      <c r="AH354" s="48">
        <v>0</v>
      </c>
      <c r="AI354" s="48"/>
      <c r="AJ354" s="70">
        <f t="shared" si="63"/>
        <v>45772.214519140995</v>
      </c>
    </row>
    <row r="355" spans="1:36">
      <c r="A355" s="12">
        <v>921</v>
      </c>
      <c r="B355" s="12" t="s">
        <v>664</v>
      </c>
      <c r="C355" s="12" t="s">
        <v>654</v>
      </c>
      <c r="D355" s="12" t="str">
        <f t="shared" si="64"/>
        <v>WYU</v>
      </c>
      <c r="E355" s="12" t="str">
        <f t="shared" si="65"/>
        <v>A&amp;G Operations - Excludes Acct 935WYU</v>
      </c>
      <c r="F355" s="12" t="s">
        <v>664</v>
      </c>
      <c r="G355" s="69">
        <v>9628.66</v>
      </c>
      <c r="H355" s="48"/>
      <c r="I355" s="48"/>
      <c r="J355" s="48">
        <f>-IFERROR(VLOOKUP(F355,Labor!$A$7:$B$225,2,0),0)</f>
        <v>0</v>
      </c>
      <c r="K355" s="48"/>
      <c r="L355" s="48"/>
      <c r="M355" s="48"/>
      <c r="N355" s="48"/>
      <c r="O355" s="48"/>
      <c r="P355" s="48"/>
      <c r="Q355" s="48"/>
      <c r="R355" s="48"/>
      <c r="S355" s="48"/>
      <c r="T355" s="48"/>
      <c r="U355" s="47">
        <f t="shared" si="61"/>
        <v>359.61381886087798</v>
      </c>
      <c r="V355" s="32">
        <v>3.7348272642390323E-2</v>
      </c>
      <c r="W355" s="69">
        <f t="shared" si="62"/>
        <v>9988.2738188608782</v>
      </c>
      <c r="X355" s="48">
        <f>IF(ISERROR(VLOOKUP(F355,Labor!$A$7:$C$225,3,0)),0,VLOOKUP(F355,Labor!$A$7:$C$225,3,0))</f>
        <v>0</v>
      </c>
      <c r="Y355" s="48"/>
      <c r="Z355" s="48"/>
      <c r="AA355" s="48"/>
      <c r="AB355" s="48"/>
      <c r="AC355" s="48"/>
      <c r="AD355" s="48"/>
      <c r="AE355" s="48"/>
      <c r="AF355" s="48"/>
      <c r="AG355" s="48"/>
      <c r="AH355" s="48">
        <v>0</v>
      </c>
      <c r="AI355" s="48"/>
      <c r="AJ355" s="70">
        <f t="shared" si="63"/>
        <v>9988.2738188608782</v>
      </c>
    </row>
    <row r="356" spans="1:36">
      <c r="A356" s="12">
        <v>922</v>
      </c>
      <c r="B356" s="12" t="s">
        <v>301</v>
      </c>
      <c r="C356" s="12" t="s">
        <v>654</v>
      </c>
      <c r="D356" s="12" t="str">
        <f t="shared" si="64"/>
        <v>SO</v>
      </c>
      <c r="E356" s="12" t="str">
        <f t="shared" si="65"/>
        <v>A&amp;G Operations - Excludes Acct 935SO</v>
      </c>
      <c r="F356" s="12" t="s">
        <v>301</v>
      </c>
      <c r="G356" s="69">
        <v>-27706533.199999999</v>
      </c>
      <c r="H356" s="48"/>
      <c r="I356" s="48"/>
      <c r="J356" s="48">
        <f>-IFERROR(VLOOKUP(F356,Labor!$A$7:$B$225,2,0),0)</f>
        <v>-22290191.252337992</v>
      </c>
      <c r="K356" s="48"/>
      <c r="L356" s="48"/>
      <c r="M356" s="48"/>
      <c r="N356" s="48"/>
      <c r="O356" s="48"/>
      <c r="P356" s="48"/>
      <c r="Q356" s="48"/>
      <c r="R356" s="48"/>
      <c r="S356" s="48"/>
      <c r="T356" s="48"/>
      <c r="U356" s="47">
        <f t="shared" si="61"/>
        <v>-2696086.2195266271</v>
      </c>
      <c r="V356" s="32">
        <v>5.3925257085527929E-2</v>
      </c>
      <c r="W356" s="69">
        <f t="shared" si="62"/>
        <v>-52692810.671864621</v>
      </c>
      <c r="X356" s="48">
        <f>IF(ISERROR(VLOOKUP(F356,Labor!$A$7:$C$225,3,0)),0,VLOOKUP(F356,Labor!$A$7:$C$225,3,0))</f>
        <v>22632427.512602713</v>
      </c>
      <c r="Y356" s="48"/>
      <c r="Z356" s="48"/>
      <c r="AA356" s="48"/>
      <c r="AB356" s="48"/>
      <c r="AC356" s="48"/>
      <c r="AD356" s="48"/>
      <c r="AE356" s="48"/>
      <c r="AF356" s="48"/>
      <c r="AG356" s="48"/>
      <c r="AH356" s="48">
        <v>0</v>
      </c>
      <c r="AI356" s="48"/>
      <c r="AJ356" s="70">
        <f t="shared" si="63"/>
        <v>-30060383.159261908</v>
      </c>
    </row>
    <row r="357" spans="1:36">
      <c r="A357" s="12">
        <v>923</v>
      </c>
      <c r="B357" s="12" t="s">
        <v>665</v>
      </c>
      <c r="C357" s="12" t="s">
        <v>654</v>
      </c>
      <c r="D357" s="12" t="str">
        <f t="shared" si="64"/>
        <v>CA</v>
      </c>
      <c r="E357" s="12" t="str">
        <f t="shared" si="65"/>
        <v>A&amp;G Operations - Excludes Acct 935CA</v>
      </c>
      <c r="F357" s="12" t="s">
        <v>665</v>
      </c>
      <c r="G357" s="69">
        <v>497554.83</v>
      </c>
      <c r="H357" s="48"/>
      <c r="I357" s="48"/>
      <c r="J357" s="48">
        <f>-IFERROR(VLOOKUP(F357,Labor!$A$7:$B$225,2,0),0)</f>
        <v>0</v>
      </c>
      <c r="K357" s="48"/>
      <c r="L357" s="48"/>
      <c r="M357" s="48"/>
      <c r="N357" s="48"/>
      <c r="O357" s="48"/>
      <c r="P357" s="48"/>
      <c r="Q357" s="48"/>
      <c r="R357" s="48"/>
      <c r="S357" s="48"/>
      <c r="T357" s="48"/>
      <c r="U357" s="47">
        <f t="shared" si="61"/>
        <v>22424.623586451733</v>
      </c>
      <c r="V357" s="32">
        <v>4.5069653100245723E-2</v>
      </c>
      <c r="W357" s="69">
        <f t="shared" si="62"/>
        <v>519979.45358645177</v>
      </c>
      <c r="X357" s="48">
        <f>IF(ISERROR(VLOOKUP(F357,Labor!$A$7:$C$225,3,0)),0,VLOOKUP(F357,Labor!$A$7:$C$225,3,0))</f>
        <v>0</v>
      </c>
      <c r="Y357" s="48"/>
      <c r="Z357" s="48"/>
      <c r="AA357" s="48"/>
      <c r="AB357" s="48"/>
      <c r="AC357" s="48"/>
      <c r="AD357" s="48"/>
      <c r="AE357" s="48"/>
      <c r="AF357" s="48"/>
      <c r="AG357" s="48"/>
      <c r="AH357" s="48">
        <v>0</v>
      </c>
      <c r="AI357" s="48"/>
      <c r="AJ357" s="70">
        <f t="shared" si="63"/>
        <v>519979.45358645177</v>
      </c>
    </row>
    <row r="358" spans="1:36">
      <c r="A358" s="12">
        <v>923</v>
      </c>
      <c r="B358" s="12" t="s">
        <v>666</v>
      </c>
      <c r="C358" s="12" t="s">
        <v>654</v>
      </c>
      <c r="D358" s="12" t="str">
        <f t="shared" si="64"/>
        <v>CN</v>
      </c>
      <c r="E358" s="12" t="str">
        <f t="shared" si="65"/>
        <v>A&amp;G Operations - Excludes Acct 935CN</v>
      </c>
      <c r="F358" s="12" t="s">
        <v>666</v>
      </c>
      <c r="G358" s="69">
        <v>0</v>
      </c>
      <c r="H358" s="48"/>
      <c r="I358" s="48"/>
      <c r="J358" s="48">
        <f>-IFERROR(VLOOKUP(F358,Labor!$A$7:$B$225,2,0),0)</f>
        <v>0</v>
      </c>
      <c r="K358" s="48"/>
      <c r="L358" s="48"/>
      <c r="M358" s="48"/>
      <c r="N358" s="48"/>
      <c r="O358" s="48"/>
      <c r="P358" s="48"/>
      <c r="Q358" s="48"/>
      <c r="R358" s="48"/>
      <c r="S358" s="48"/>
      <c r="T358" s="48"/>
      <c r="U358" s="47">
        <f t="shared" si="61"/>
        <v>0</v>
      </c>
      <c r="V358" s="32">
        <v>4.5069653100245723E-2</v>
      </c>
      <c r="W358" s="69">
        <f t="shared" si="62"/>
        <v>0</v>
      </c>
      <c r="X358" s="48">
        <f>IF(ISERROR(VLOOKUP(F358,Labor!$A$7:$C$225,3,0)),0,VLOOKUP(F358,Labor!$A$7:$C$225,3,0))</f>
        <v>0</v>
      </c>
      <c r="Y358" s="48"/>
      <c r="Z358" s="48"/>
      <c r="AA358" s="48"/>
      <c r="AB358" s="48"/>
      <c r="AC358" s="48"/>
      <c r="AD358" s="48"/>
      <c r="AE358" s="48"/>
      <c r="AF358" s="48"/>
      <c r="AG358" s="48"/>
      <c r="AH358" s="48">
        <v>0</v>
      </c>
      <c r="AI358" s="48"/>
      <c r="AJ358" s="70">
        <f t="shared" si="63"/>
        <v>0</v>
      </c>
    </row>
    <row r="359" spans="1:36">
      <c r="A359" s="12">
        <v>923</v>
      </c>
      <c r="B359" s="12" t="s">
        <v>667</v>
      </c>
      <c r="C359" s="12" t="s">
        <v>654</v>
      </c>
      <c r="D359" s="12" t="str">
        <f t="shared" si="64"/>
        <v>ID</v>
      </c>
      <c r="E359" s="12" t="str">
        <f t="shared" si="65"/>
        <v>A&amp;G Operations - Excludes Acct 935ID</v>
      </c>
      <c r="F359" s="12" t="s">
        <v>667</v>
      </c>
      <c r="G359" s="69">
        <v>99.02</v>
      </c>
      <c r="H359" s="48"/>
      <c r="I359" s="48"/>
      <c r="J359" s="48">
        <f>-IFERROR(VLOOKUP(F359,Labor!$A$7:$B$225,2,0),0)</f>
        <v>0</v>
      </c>
      <c r="K359" s="48"/>
      <c r="L359" s="48"/>
      <c r="M359" s="48"/>
      <c r="N359" s="48"/>
      <c r="O359" s="48"/>
      <c r="P359" s="48"/>
      <c r="Q359" s="48"/>
      <c r="R359" s="48"/>
      <c r="S359" s="48"/>
      <c r="T359" s="48"/>
      <c r="U359" s="47">
        <f t="shared" si="61"/>
        <v>4.4627970499863316</v>
      </c>
      <c r="V359" s="32">
        <v>4.5069653100245723E-2</v>
      </c>
      <c r="W359" s="69">
        <f t="shared" si="62"/>
        <v>103.48279704998633</v>
      </c>
      <c r="X359" s="48">
        <f>IF(ISERROR(VLOOKUP(F359,Labor!$A$7:$C$225,3,0)),0,VLOOKUP(F359,Labor!$A$7:$C$225,3,0))</f>
        <v>0</v>
      </c>
      <c r="Y359" s="48"/>
      <c r="Z359" s="48"/>
      <c r="AA359" s="48"/>
      <c r="AB359" s="48"/>
      <c r="AC359" s="48"/>
      <c r="AD359" s="48"/>
      <c r="AE359" s="48"/>
      <c r="AF359" s="48"/>
      <c r="AG359" s="48"/>
      <c r="AH359" s="48">
        <v>0</v>
      </c>
      <c r="AI359" s="48"/>
      <c r="AJ359" s="70">
        <f t="shared" si="63"/>
        <v>103.48279704998633</v>
      </c>
    </row>
    <row r="360" spans="1:36">
      <c r="A360" s="12">
        <v>923</v>
      </c>
      <c r="B360" s="12" t="s">
        <v>668</v>
      </c>
      <c r="C360" s="12" t="s">
        <v>654</v>
      </c>
      <c r="D360" s="12" t="str">
        <f t="shared" si="64"/>
        <v>OR</v>
      </c>
      <c r="E360" s="12" t="str">
        <f t="shared" si="65"/>
        <v>A&amp;G Operations - Excludes Acct 935OR</v>
      </c>
      <c r="F360" s="12" t="s">
        <v>668</v>
      </c>
      <c r="G360" s="69">
        <v>92261.52</v>
      </c>
      <c r="H360" s="48"/>
      <c r="I360" s="48"/>
      <c r="J360" s="48">
        <f>-IFERROR(VLOOKUP(F360,Labor!$A$7:$B$225,2,0),0)</f>
        <v>0</v>
      </c>
      <c r="K360" s="48"/>
      <c r="L360" s="48"/>
      <c r="M360" s="48"/>
      <c r="N360" s="48"/>
      <c r="O360" s="48"/>
      <c r="P360" s="48"/>
      <c r="Q360" s="48"/>
      <c r="R360" s="48"/>
      <c r="S360" s="48"/>
      <c r="T360" s="48"/>
      <c r="U360" s="47">
        <f t="shared" si="61"/>
        <v>4158.1947009013829</v>
      </c>
      <c r="V360" s="32">
        <v>4.5069653100245723E-2</v>
      </c>
      <c r="W360" s="69">
        <f t="shared" si="62"/>
        <v>96419.714700901386</v>
      </c>
      <c r="X360" s="48">
        <f>IF(ISERROR(VLOOKUP(F360,Labor!$A$7:$C$225,3,0)),0,VLOOKUP(F360,Labor!$A$7:$C$225,3,0))</f>
        <v>0</v>
      </c>
      <c r="Y360" s="48"/>
      <c r="Z360" s="48"/>
      <c r="AA360" s="48"/>
      <c r="AB360" s="48"/>
      <c r="AC360" s="48"/>
      <c r="AD360" s="48"/>
      <c r="AE360" s="48"/>
      <c r="AF360" s="48"/>
      <c r="AG360" s="48"/>
      <c r="AH360" s="48">
        <v>0</v>
      </c>
      <c r="AI360" s="48"/>
      <c r="AJ360" s="70">
        <f t="shared" si="63"/>
        <v>96419.714700901386</v>
      </c>
    </row>
    <row r="361" spans="1:36">
      <c r="A361" s="12">
        <v>923</v>
      </c>
      <c r="B361" s="12" t="s">
        <v>305</v>
      </c>
      <c r="C361" s="12" t="s">
        <v>654</v>
      </c>
      <c r="D361" s="12" t="str">
        <f t="shared" si="64"/>
        <v>SO</v>
      </c>
      <c r="E361" s="12" t="str">
        <f t="shared" si="65"/>
        <v>A&amp;G Operations - Excludes Acct 935SO</v>
      </c>
      <c r="F361" s="12" t="s">
        <v>305</v>
      </c>
      <c r="G361" s="69">
        <v>13542820.74</v>
      </c>
      <c r="H361" s="48"/>
      <c r="I361" s="48"/>
      <c r="J361" s="48">
        <f>-IFERROR(VLOOKUP(F361,Labor!$A$7:$B$225,2,0),0)</f>
        <v>0</v>
      </c>
      <c r="K361" s="48"/>
      <c r="L361" s="48"/>
      <c r="M361" s="48"/>
      <c r="N361" s="48"/>
      <c r="O361" s="48"/>
      <c r="P361" s="48"/>
      <c r="Q361" s="48"/>
      <c r="R361" s="48"/>
      <c r="S361" s="48"/>
      <c r="T361" s="48"/>
      <c r="U361" s="47">
        <f t="shared" si="61"/>
        <v>610370.23275061313</v>
      </c>
      <c r="V361" s="32">
        <v>4.5069653100245723E-2</v>
      </c>
      <c r="W361" s="69">
        <f t="shared" si="62"/>
        <v>14153190.972750613</v>
      </c>
      <c r="X361" s="48">
        <f>IF(ISERROR(VLOOKUP(F361,Labor!$A$7:$C$225,3,0)),0,VLOOKUP(F361,Labor!$A$7:$C$225,3,0))</f>
        <v>0</v>
      </c>
      <c r="Y361" s="48"/>
      <c r="Z361" s="48"/>
      <c r="AA361" s="48"/>
      <c r="AB361" s="48"/>
      <c r="AC361" s="48"/>
      <c r="AD361" s="48"/>
      <c r="AE361" s="48"/>
      <c r="AF361" s="48"/>
      <c r="AG361" s="48"/>
      <c r="AH361" s="48">
        <v>0</v>
      </c>
      <c r="AI361" s="48"/>
      <c r="AJ361" s="70">
        <f t="shared" si="63"/>
        <v>14153190.972750613</v>
      </c>
    </row>
    <row r="362" spans="1:36">
      <c r="A362" s="12">
        <v>923</v>
      </c>
      <c r="B362" s="12" t="s">
        <v>303</v>
      </c>
      <c r="C362" s="12" t="s">
        <v>654</v>
      </c>
      <c r="D362" s="12" t="str">
        <f t="shared" si="64"/>
        <v>UT</v>
      </c>
      <c r="E362" s="12" t="str">
        <f t="shared" si="65"/>
        <v>A&amp;G Operations - Excludes Acct 935UT</v>
      </c>
      <c r="F362" s="12" t="s">
        <v>303</v>
      </c>
      <c r="G362" s="69">
        <v>65873.09</v>
      </c>
      <c r="H362" s="48"/>
      <c r="I362" s="48"/>
      <c r="J362" s="48">
        <f>-IFERROR(VLOOKUP(F362,Labor!$A$7:$B$225,2,0),0)</f>
        <v>0</v>
      </c>
      <c r="K362" s="48"/>
      <c r="L362" s="48"/>
      <c r="M362" s="48"/>
      <c r="N362" s="48"/>
      <c r="O362" s="48"/>
      <c r="P362" s="48"/>
      <c r="Q362" s="48"/>
      <c r="R362" s="48"/>
      <c r="S362" s="48"/>
      <c r="T362" s="48"/>
      <c r="U362" s="47">
        <f t="shared" si="61"/>
        <v>2968.8773149412655</v>
      </c>
      <c r="V362" s="32">
        <v>4.5069653100245723E-2</v>
      </c>
      <c r="W362" s="69">
        <f t="shared" si="62"/>
        <v>68841.967314941256</v>
      </c>
      <c r="X362" s="48">
        <f>IF(ISERROR(VLOOKUP(F362,Labor!$A$7:$C$225,3,0)),0,VLOOKUP(F362,Labor!$A$7:$C$225,3,0))</f>
        <v>0</v>
      </c>
      <c r="Y362" s="48"/>
      <c r="Z362" s="48"/>
      <c r="AA362" s="48"/>
      <c r="AB362" s="48"/>
      <c r="AC362" s="48"/>
      <c r="AD362" s="48"/>
      <c r="AE362" s="48"/>
      <c r="AF362" s="48"/>
      <c r="AG362" s="48"/>
      <c r="AH362" s="48">
        <v>0</v>
      </c>
      <c r="AI362" s="48"/>
      <c r="AJ362" s="70">
        <f t="shared" si="63"/>
        <v>68841.967314941256</v>
      </c>
    </row>
    <row r="363" spans="1:36">
      <c r="A363" s="12">
        <v>923</v>
      </c>
      <c r="B363" s="12" t="s">
        <v>669</v>
      </c>
      <c r="C363" s="12" t="s">
        <v>654</v>
      </c>
      <c r="D363" s="12" t="str">
        <f t="shared" si="64"/>
        <v>WA</v>
      </c>
      <c r="E363" s="12" t="str">
        <f t="shared" si="65"/>
        <v>A&amp;G Operations - Excludes Acct 935WA</v>
      </c>
      <c r="F363" s="12" t="s">
        <v>669</v>
      </c>
      <c r="G363" s="69">
        <v>15637.79</v>
      </c>
      <c r="H363" s="48"/>
      <c r="I363" s="48"/>
      <c r="J363" s="48">
        <f>-IFERROR(VLOOKUP(F363,Labor!$A$7:$B$225,2,0),0)</f>
        <v>0</v>
      </c>
      <c r="K363" s="48"/>
      <c r="L363" s="48"/>
      <c r="M363" s="48"/>
      <c r="N363" s="48"/>
      <c r="O363" s="48"/>
      <c r="P363" s="48"/>
      <c r="Q363" s="48"/>
      <c r="R363" s="48"/>
      <c r="S363" s="48"/>
      <c r="T363" s="48"/>
      <c r="U363" s="47">
        <f t="shared" si="61"/>
        <v>704.78977055449161</v>
      </c>
      <c r="V363" s="32">
        <v>4.5069653100245723E-2</v>
      </c>
      <c r="W363" s="69">
        <f t="shared" si="62"/>
        <v>16342.579770554492</v>
      </c>
      <c r="X363" s="48">
        <f>IF(ISERROR(VLOOKUP(F363,Labor!$A$7:$C$225,3,0)),0,VLOOKUP(F363,Labor!$A$7:$C$225,3,0))</f>
        <v>0</v>
      </c>
      <c r="Y363" s="48"/>
      <c r="Z363" s="48"/>
      <c r="AA363" s="48"/>
      <c r="AB363" s="48"/>
      <c r="AC363" s="48"/>
      <c r="AD363" s="48"/>
      <c r="AE363" s="48"/>
      <c r="AF363" s="48"/>
      <c r="AG363" s="48"/>
      <c r="AH363" s="48">
        <v>0</v>
      </c>
      <c r="AI363" s="48"/>
      <c r="AJ363" s="70">
        <f t="shared" si="63"/>
        <v>16342.579770554492</v>
      </c>
    </row>
    <row r="364" spans="1:36">
      <c r="A364" s="12">
        <v>923</v>
      </c>
      <c r="B364" s="12" t="s">
        <v>670</v>
      </c>
      <c r="C364" s="12" t="s">
        <v>654</v>
      </c>
      <c r="D364" s="12" t="str">
        <f t="shared" si="64"/>
        <v>WYP</v>
      </c>
      <c r="E364" s="12" t="str">
        <f t="shared" si="65"/>
        <v>A&amp;G Operations - Excludes Acct 935WYP</v>
      </c>
      <c r="F364" s="12" t="s">
        <v>670</v>
      </c>
      <c r="G364" s="69">
        <v>1719.9</v>
      </c>
      <c r="H364" s="48"/>
      <c r="I364" s="48"/>
      <c r="J364" s="48">
        <f>-IFERROR(VLOOKUP(F364,Labor!$A$7:$B$225,2,0),0)</f>
        <v>0</v>
      </c>
      <c r="K364" s="48"/>
      <c r="L364" s="48"/>
      <c r="M364" s="48"/>
      <c r="N364" s="48"/>
      <c r="O364" s="48"/>
      <c r="P364" s="48"/>
      <c r="Q364" s="48"/>
      <c r="R364" s="48"/>
      <c r="S364" s="48"/>
      <c r="T364" s="48"/>
      <c r="U364" s="47">
        <f t="shared" si="61"/>
        <v>77.515296367112626</v>
      </c>
      <c r="V364" s="32">
        <v>4.5069653100245723E-2</v>
      </c>
      <c r="W364" s="69">
        <f t="shared" si="62"/>
        <v>1797.4152963671127</v>
      </c>
      <c r="X364" s="48">
        <f>IF(ISERROR(VLOOKUP(F364,Labor!$A$7:$C$225,3,0)),0,VLOOKUP(F364,Labor!$A$7:$C$225,3,0))</f>
        <v>0</v>
      </c>
      <c r="Y364" s="48"/>
      <c r="Z364" s="48"/>
      <c r="AA364" s="48"/>
      <c r="AB364" s="48"/>
      <c r="AC364" s="48"/>
      <c r="AD364" s="48"/>
      <c r="AE364" s="48"/>
      <c r="AF364" s="48"/>
      <c r="AG364" s="48"/>
      <c r="AH364" s="48">
        <v>0</v>
      </c>
      <c r="AI364" s="48"/>
      <c r="AJ364" s="70">
        <f t="shared" si="63"/>
        <v>1797.4152963671127</v>
      </c>
    </row>
    <row r="365" spans="1:36">
      <c r="A365" s="12">
        <v>923</v>
      </c>
      <c r="B365" s="12" t="s">
        <v>671</v>
      </c>
      <c r="C365" s="12" t="s">
        <v>654</v>
      </c>
      <c r="D365" s="12" t="str">
        <f t="shared" si="64"/>
        <v>WYU</v>
      </c>
      <c r="E365" s="12" t="str">
        <f t="shared" si="65"/>
        <v>A&amp;G Operations - Excludes Acct 935WYU</v>
      </c>
      <c r="F365" s="12" t="s">
        <v>671</v>
      </c>
      <c r="G365" s="69">
        <v>492.11</v>
      </c>
      <c r="H365" s="48"/>
      <c r="I365" s="48"/>
      <c r="J365" s="48">
        <f>-IFERROR(VLOOKUP(F365,Labor!$A$7:$B$225,2,0),0)</f>
        <v>0</v>
      </c>
      <c r="K365" s="48"/>
      <c r="L365" s="48"/>
      <c r="M365" s="48"/>
      <c r="N365" s="48"/>
      <c r="O365" s="48"/>
      <c r="P365" s="48"/>
      <c r="Q365" s="48"/>
      <c r="R365" s="48"/>
      <c r="S365" s="48"/>
      <c r="T365" s="48"/>
      <c r="U365" s="47">
        <f t="shared" si="61"/>
        <v>22.179226987161922</v>
      </c>
      <c r="V365" s="32">
        <v>4.5069653100245723E-2</v>
      </c>
      <c r="W365" s="69">
        <f t="shared" si="62"/>
        <v>514.2892269871619</v>
      </c>
      <c r="X365" s="48">
        <f>IF(ISERROR(VLOOKUP(F365,Labor!$A$7:$C$225,3,0)),0,VLOOKUP(F365,Labor!$A$7:$C$225,3,0))</f>
        <v>0</v>
      </c>
      <c r="Y365" s="48"/>
      <c r="Z365" s="48"/>
      <c r="AA365" s="48"/>
      <c r="AB365" s="48"/>
      <c r="AC365" s="48"/>
      <c r="AD365" s="48"/>
      <c r="AE365" s="48"/>
      <c r="AF365" s="48"/>
      <c r="AG365" s="48"/>
      <c r="AH365" s="48">
        <v>0</v>
      </c>
      <c r="AI365" s="48"/>
      <c r="AJ365" s="70">
        <f t="shared" si="63"/>
        <v>514.2892269871619</v>
      </c>
    </row>
    <row r="366" spans="1:36">
      <c r="A366" s="12">
        <v>924</v>
      </c>
      <c r="B366" s="12" t="s">
        <v>672</v>
      </c>
      <c r="C366" s="12" t="s">
        <v>654</v>
      </c>
      <c r="D366" s="12" t="str">
        <f>MID(F366,4,12)</f>
        <v>ID</v>
      </c>
      <c r="E366" s="12" t="str">
        <f t="shared" si="65"/>
        <v>A&amp;G Operations - Excludes Acct 935ID</v>
      </c>
      <c r="F366" s="12" t="s">
        <v>672</v>
      </c>
      <c r="G366" s="69">
        <v>113544</v>
      </c>
      <c r="H366" s="48"/>
      <c r="I366" s="48"/>
      <c r="J366" s="48">
        <f>-IFERROR(VLOOKUP(F366,Labor!$A$7:$B$225,2,0),0)</f>
        <v>0</v>
      </c>
      <c r="K366" s="48"/>
      <c r="L366" s="48"/>
      <c r="M366" s="48"/>
      <c r="N366" s="48"/>
      <c r="O366" s="48"/>
      <c r="P366" s="48"/>
      <c r="Q366" s="48"/>
      <c r="R366" s="48"/>
      <c r="S366" s="48"/>
      <c r="T366" s="48"/>
      <c r="U366" s="47">
        <f t="shared" si="61"/>
        <v>0</v>
      </c>
      <c r="V366" s="32">
        <v>0</v>
      </c>
      <c r="W366" s="69">
        <f t="shared" si="62"/>
        <v>113544</v>
      </c>
      <c r="X366" s="48">
        <f>IF(ISERROR(VLOOKUP(F366,Labor!$A$7:$C$225,3,0)),0,VLOOKUP(F366,Labor!$A$7:$C$225,3,0))</f>
        <v>0</v>
      </c>
      <c r="Y366" s="48"/>
      <c r="Z366" s="48"/>
      <c r="AA366" s="48"/>
      <c r="AB366" s="48"/>
      <c r="AC366" s="48"/>
      <c r="AD366" s="48"/>
      <c r="AE366" s="48"/>
      <c r="AF366" s="48"/>
      <c r="AG366" s="48"/>
      <c r="AH366" s="48">
        <v>0</v>
      </c>
      <c r="AI366" s="48"/>
      <c r="AJ366" s="70">
        <f t="shared" si="63"/>
        <v>113544</v>
      </c>
    </row>
    <row r="367" spans="1:36">
      <c r="A367" s="12">
        <v>924</v>
      </c>
      <c r="B367" s="12" t="s">
        <v>673</v>
      </c>
      <c r="C367" s="12" t="s">
        <v>654</v>
      </c>
      <c r="D367" s="12" t="str">
        <f>MID(F367,4,12)</f>
        <v>OR</v>
      </c>
      <c r="E367" s="12" t="str">
        <f t="shared" si="65"/>
        <v>A&amp;G Operations - Excludes Acct 935OR</v>
      </c>
      <c r="F367" s="12" t="s">
        <v>673</v>
      </c>
      <c r="G367" s="69">
        <v>5138990.57</v>
      </c>
      <c r="H367" s="48"/>
      <c r="I367" s="48"/>
      <c r="J367" s="48">
        <f>-IFERROR(VLOOKUP(F367,Labor!$A$7:$B$225,2,0),0)</f>
        <v>0</v>
      </c>
      <c r="K367" s="48"/>
      <c r="L367" s="48"/>
      <c r="M367" s="48"/>
      <c r="N367" s="48"/>
      <c r="O367" s="48"/>
      <c r="P367" s="48"/>
      <c r="Q367" s="48"/>
      <c r="R367" s="48"/>
      <c r="S367" s="48"/>
      <c r="T367" s="48"/>
      <c r="U367" s="47">
        <f t="shared" si="61"/>
        <v>0</v>
      </c>
      <c r="V367" s="32">
        <v>0</v>
      </c>
      <c r="W367" s="69">
        <f t="shared" si="62"/>
        <v>5138990.57</v>
      </c>
      <c r="X367" s="48">
        <f>IF(ISERROR(VLOOKUP(F367,Labor!$A$7:$C$225,3,0)),0,VLOOKUP(F367,Labor!$A$7:$C$225,3,0))</f>
        <v>0</v>
      </c>
      <c r="Y367" s="48"/>
      <c r="Z367" s="48"/>
      <c r="AA367" s="48"/>
      <c r="AB367" s="48"/>
      <c r="AC367" s="48"/>
      <c r="AD367" s="48"/>
      <c r="AE367" s="48"/>
      <c r="AF367" s="48"/>
      <c r="AG367" s="48"/>
      <c r="AH367" s="48">
        <v>0</v>
      </c>
      <c r="AI367" s="48"/>
      <c r="AJ367" s="70">
        <f t="shared" si="63"/>
        <v>5138990.57</v>
      </c>
    </row>
    <row r="368" spans="1:36">
      <c r="A368" s="12">
        <v>924</v>
      </c>
      <c r="B368" s="12" t="s">
        <v>306</v>
      </c>
      <c r="C368" s="12" t="s">
        <v>654</v>
      </c>
      <c r="D368" s="12" t="str">
        <f t="shared" si="64"/>
        <v>SO</v>
      </c>
      <c r="E368" s="12" t="str">
        <f t="shared" si="65"/>
        <v>A&amp;G Operations - Excludes Acct 935SO</v>
      </c>
      <c r="F368" s="12" t="s">
        <v>306</v>
      </c>
      <c r="G368" s="69">
        <v>7196454.5199999996</v>
      </c>
      <c r="H368" s="48"/>
      <c r="I368" s="48"/>
      <c r="J368" s="48">
        <f>-IFERROR(VLOOKUP(F368,Labor!$A$7:$B$225,2,0),0)</f>
        <v>0</v>
      </c>
      <c r="K368" s="48"/>
      <c r="L368" s="48"/>
      <c r="M368" s="48"/>
      <c r="N368" s="48">
        <v>-5566.78</v>
      </c>
      <c r="O368" s="48"/>
      <c r="P368" s="48"/>
      <c r="Q368" s="48"/>
      <c r="R368" s="48"/>
      <c r="S368" s="48"/>
      <c r="T368" s="48"/>
      <c r="U368" s="47">
        <f t="shared" si="61"/>
        <v>0</v>
      </c>
      <c r="V368" s="32">
        <v>0</v>
      </c>
      <c r="W368" s="69">
        <f t="shared" si="62"/>
        <v>7190887.7399999993</v>
      </c>
      <c r="X368" s="48">
        <f>IF(ISERROR(VLOOKUP(F368,Labor!$A$7:$C$225,3,0)),0,VLOOKUP(F368,Labor!$A$7:$C$225,3,0))</f>
        <v>0</v>
      </c>
      <c r="Y368" s="48"/>
      <c r="Z368" s="48">
        <v>-307384.01000000257</v>
      </c>
      <c r="AA368" s="48"/>
      <c r="AB368" s="48"/>
      <c r="AC368" s="48"/>
      <c r="AD368" s="48"/>
      <c r="AE368" s="48"/>
      <c r="AF368" s="48"/>
      <c r="AG368" s="48"/>
      <c r="AH368" s="48">
        <v>0</v>
      </c>
      <c r="AI368" s="48"/>
      <c r="AJ368" s="70">
        <f t="shared" si="63"/>
        <v>6883503.7299999967</v>
      </c>
    </row>
    <row r="369" spans="1:36">
      <c r="A369" s="12">
        <v>924</v>
      </c>
      <c r="B369" s="12" t="s">
        <v>674</v>
      </c>
      <c r="C369" s="12" t="s">
        <v>654</v>
      </c>
      <c r="D369" s="12" t="str">
        <f t="shared" si="64"/>
        <v>UT</v>
      </c>
      <c r="E369" s="12" t="str">
        <f t="shared" si="65"/>
        <v>A&amp;G Operations - Excludes Acct 935UT</v>
      </c>
      <c r="F369" s="12" t="s">
        <v>674</v>
      </c>
      <c r="G369" s="69">
        <v>2152236</v>
      </c>
      <c r="H369" s="48"/>
      <c r="I369" s="48"/>
      <c r="J369" s="48">
        <f>-IFERROR(VLOOKUP(F369,Labor!$A$7:$B$225,2,0),0)</f>
        <v>0</v>
      </c>
      <c r="K369" s="48"/>
      <c r="L369" s="48"/>
      <c r="M369" s="48"/>
      <c r="N369" s="48"/>
      <c r="O369" s="48"/>
      <c r="P369" s="48"/>
      <c r="Q369" s="48"/>
      <c r="R369" s="48"/>
      <c r="S369" s="48"/>
      <c r="T369" s="48"/>
      <c r="U369" s="47">
        <f t="shared" si="61"/>
        <v>0</v>
      </c>
      <c r="V369" s="32">
        <v>0</v>
      </c>
      <c r="W369" s="69">
        <f t="shared" si="62"/>
        <v>2152236</v>
      </c>
      <c r="X369" s="48">
        <f>IF(ISERROR(VLOOKUP(F369,Labor!$A$7:$C$225,3,0)),0,VLOOKUP(F369,Labor!$A$7:$C$225,3,0))</f>
        <v>0</v>
      </c>
      <c r="Y369" s="48"/>
      <c r="Z369" s="48"/>
      <c r="AA369" s="48"/>
      <c r="AB369" s="48"/>
      <c r="AC369" s="48"/>
      <c r="AD369" s="48"/>
      <c r="AE369" s="48"/>
      <c r="AF369" s="48"/>
      <c r="AG369" s="48"/>
      <c r="AH369" s="48">
        <v>0</v>
      </c>
      <c r="AI369" s="48"/>
      <c r="AJ369" s="70">
        <f t="shared" si="63"/>
        <v>2152236</v>
      </c>
    </row>
    <row r="370" spans="1:36">
      <c r="A370" s="12">
        <v>924</v>
      </c>
      <c r="B370" s="12" t="s">
        <v>675</v>
      </c>
      <c r="C370" s="12" t="s">
        <v>654</v>
      </c>
      <c r="D370" s="12" t="str">
        <f t="shared" si="64"/>
        <v>WYP</v>
      </c>
      <c r="E370" s="12" t="str">
        <f t="shared" si="65"/>
        <v>A&amp;G Operations - Excludes Acct 935WYP</v>
      </c>
      <c r="F370" s="12" t="s">
        <v>675</v>
      </c>
      <c r="G370" s="69">
        <v>349809.96</v>
      </c>
      <c r="H370" s="48"/>
      <c r="I370" s="48"/>
      <c r="J370" s="48">
        <f>-IFERROR(VLOOKUP(F370,Labor!$A$7:$B$225,2,0),0)</f>
        <v>0</v>
      </c>
      <c r="K370" s="48"/>
      <c r="L370" s="48"/>
      <c r="M370" s="48"/>
      <c r="N370" s="48"/>
      <c r="O370" s="48"/>
      <c r="P370" s="48"/>
      <c r="Q370" s="48"/>
      <c r="R370" s="48"/>
      <c r="S370" s="48"/>
      <c r="T370" s="48"/>
      <c r="U370" s="47">
        <f t="shared" si="61"/>
        <v>0</v>
      </c>
      <c r="V370" s="32">
        <v>0</v>
      </c>
      <c r="W370" s="69">
        <f t="shared" si="62"/>
        <v>349809.96</v>
      </c>
      <c r="X370" s="48">
        <f>IF(ISERROR(VLOOKUP(F370,Labor!$A$7:$C$225,3,0)),0,VLOOKUP(F370,Labor!$A$7:$C$225,3,0))</f>
        <v>0</v>
      </c>
      <c r="Y370" s="48"/>
      <c r="Z370" s="48"/>
      <c r="AA370" s="48"/>
      <c r="AB370" s="48"/>
      <c r="AC370" s="48"/>
      <c r="AD370" s="48"/>
      <c r="AE370" s="48"/>
      <c r="AF370" s="48"/>
      <c r="AG370" s="48"/>
      <c r="AH370" s="48">
        <v>0</v>
      </c>
      <c r="AI370" s="48"/>
      <c r="AJ370" s="70">
        <f t="shared" si="63"/>
        <v>349809.96</v>
      </c>
    </row>
    <row r="371" spans="1:36">
      <c r="A371" s="12">
        <v>924</v>
      </c>
      <c r="B371" s="12" t="s">
        <v>676</v>
      </c>
      <c r="C371" s="12" t="s">
        <v>654</v>
      </c>
      <c r="D371" s="12" t="str">
        <f>MID(F371,4,12)</f>
        <v>SG</v>
      </c>
      <c r="E371" s="12" t="str">
        <f t="shared" si="65"/>
        <v>A&amp;G Operations - Excludes Acct 935SG</v>
      </c>
      <c r="F371" s="12" t="s">
        <v>676</v>
      </c>
      <c r="G371" s="69">
        <v>0</v>
      </c>
      <c r="H371" s="48"/>
      <c r="I371" s="48"/>
      <c r="J371" s="48">
        <f>-IFERROR(VLOOKUP(F371,Labor!$A$7:$B$225,2,0),0)</f>
        <v>0</v>
      </c>
      <c r="K371" s="48"/>
      <c r="L371" s="48"/>
      <c r="M371" s="48"/>
      <c r="N371" s="48"/>
      <c r="O371" s="48"/>
      <c r="P371" s="48"/>
      <c r="Q371" s="48"/>
      <c r="R371" s="48"/>
      <c r="S371" s="48"/>
      <c r="T371" s="48"/>
      <c r="U371" s="47">
        <f t="shared" si="61"/>
        <v>0</v>
      </c>
      <c r="V371" s="32">
        <v>0</v>
      </c>
      <c r="W371" s="69">
        <f t="shared" si="62"/>
        <v>0</v>
      </c>
      <c r="X371" s="48">
        <f>IF(ISERROR(VLOOKUP(F371,Labor!$A$7:$C$225,3,0)),0,VLOOKUP(F371,Labor!$A$7:$C$225,3,0))</f>
        <v>0</v>
      </c>
      <c r="Y371" s="48"/>
      <c r="Z371" s="48"/>
      <c r="AA371" s="48"/>
      <c r="AB371" s="48"/>
      <c r="AC371" s="48"/>
      <c r="AD371" s="48"/>
      <c r="AE371" s="48"/>
      <c r="AF371" s="48"/>
      <c r="AG371" s="48"/>
      <c r="AH371" s="48">
        <v>0</v>
      </c>
      <c r="AI371" s="48"/>
      <c r="AJ371" s="70">
        <f t="shared" si="63"/>
        <v>0</v>
      </c>
    </row>
    <row r="372" spans="1:36">
      <c r="A372" s="12">
        <v>925</v>
      </c>
      <c r="B372" s="12" t="s">
        <v>308</v>
      </c>
      <c r="C372" s="12" t="s">
        <v>654</v>
      </c>
      <c r="D372" s="12" t="str">
        <f t="shared" si="64"/>
        <v>SO</v>
      </c>
      <c r="E372" s="12" t="str">
        <f t="shared" si="65"/>
        <v>A&amp;G Operations - Excludes Acct 935SO</v>
      </c>
      <c r="F372" s="12" t="s">
        <v>308</v>
      </c>
      <c r="G372" s="69">
        <v>56308756.710000001</v>
      </c>
      <c r="H372" s="48"/>
      <c r="I372" s="48"/>
      <c r="J372" s="48">
        <f>-IFERROR(VLOOKUP(F372,Labor!$A$7:$B$225,2,0),0)</f>
        <v>0</v>
      </c>
      <c r="K372" s="48"/>
      <c r="L372" s="48"/>
      <c r="M372" s="48"/>
      <c r="N372" s="48">
        <v>-910390.34000000008</v>
      </c>
      <c r="O372" s="48"/>
      <c r="P372" s="48"/>
      <c r="Q372" s="48"/>
      <c r="R372" s="48"/>
      <c r="S372" s="48"/>
      <c r="T372" s="48"/>
      <c r="U372" s="47">
        <f t="shared" si="61"/>
        <v>0</v>
      </c>
      <c r="V372" s="32">
        <v>0</v>
      </c>
      <c r="W372" s="69">
        <f t="shared" si="62"/>
        <v>55398366.369999997</v>
      </c>
      <c r="X372" s="48">
        <f>IF(ISERROR(VLOOKUP(F372,Labor!$A$7:$C$225,3,0)),0,VLOOKUP(F372,Labor!$A$7:$C$225,3,0))</f>
        <v>0</v>
      </c>
      <c r="Y372" s="48"/>
      <c r="Z372" s="48">
        <v>-47614031.389999993</v>
      </c>
      <c r="AA372" s="48"/>
      <c r="AB372" s="48"/>
      <c r="AC372" s="48"/>
      <c r="AD372" s="48"/>
      <c r="AE372" s="48"/>
      <c r="AF372" s="48"/>
      <c r="AG372" s="48"/>
      <c r="AH372" s="48">
        <v>0</v>
      </c>
      <c r="AI372" s="48"/>
      <c r="AJ372" s="70">
        <f t="shared" si="63"/>
        <v>7784334.9800000042</v>
      </c>
    </row>
    <row r="373" spans="1:36">
      <c r="A373" s="12">
        <v>925</v>
      </c>
      <c r="B373" s="12" t="s">
        <v>677</v>
      </c>
      <c r="C373" s="12" t="s">
        <v>654</v>
      </c>
      <c r="D373" s="12" t="str">
        <f t="shared" si="64"/>
        <v>OR</v>
      </c>
      <c r="E373" s="12" t="str">
        <f t="shared" si="65"/>
        <v>A&amp;G Operations - Excludes Acct 935OR</v>
      </c>
      <c r="F373" s="12" t="s">
        <v>677</v>
      </c>
      <c r="G373" s="69">
        <v>-890359</v>
      </c>
      <c r="H373" s="48"/>
      <c r="I373" s="48"/>
      <c r="J373" s="48">
        <f>-IFERROR(VLOOKUP(F373,Labor!$A$7:$B$225,2,0),0)</f>
        <v>0</v>
      </c>
      <c r="K373" s="48"/>
      <c r="L373" s="48"/>
      <c r="M373" s="48"/>
      <c r="N373" s="48">
        <v>910390.34000000008</v>
      </c>
      <c r="O373" s="48"/>
      <c r="P373" s="48"/>
      <c r="Q373" s="48"/>
      <c r="R373" s="48"/>
      <c r="S373" s="48"/>
      <c r="T373" s="48"/>
      <c r="U373" s="47">
        <f t="shared" si="61"/>
        <v>0</v>
      </c>
      <c r="V373" s="32">
        <v>0</v>
      </c>
      <c r="W373" s="69">
        <f t="shared" si="62"/>
        <v>20031.340000000084</v>
      </c>
      <c r="X373" s="48">
        <f>IF(ISERROR(VLOOKUP(F373,Labor!$A$7:$C$225,3,0)),0,VLOOKUP(F373,Labor!$A$7:$C$225,3,0))</f>
        <v>0</v>
      </c>
      <c r="Y373" s="48"/>
      <c r="Z373" s="48"/>
      <c r="AA373" s="48"/>
      <c r="AB373" s="48"/>
      <c r="AC373" s="48"/>
      <c r="AD373" s="48"/>
      <c r="AE373" s="48"/>
      <c r="AF373" s="48"/>
      <c r="AG373" s="48"/>
      <c r="AH373" s="48">
        <v>0</v>
      </c>
      <c r="AI373" s="48"/>
      <c r="AJ373" s="70">
        <f t="shared" si="63"/>
        <v>20031.340000000084</v>
      </c>
    </row>
    <row r="374" spans="1:36">
      <c r="A374" s="12">
        <v>926</v>
      </c>
      <c r="B374" s="12" t="s">
        <v>678</v>
      </c>
      <c r="C374" s="12" t="s">
        <v>654</v>
      </c>
      <c r="D374" s="12" t="str">
        <f t="shared" si="64"/>
        <v>SO</v>
      </c>
      <c r="E374" s="12" t="str">
        <f t="shared" si="65"/>
        <v>A&amp;G Operations - Excludes Acct 935SO</v>
      </c>
      <c r="F374" s="12" t="s">
        <v>678</v>
      </c>
      <c r="G374" s="69">
        <v>0</v>
      </c>
      <c r="H374" s="48"/>
      <c r="I374" s="48"/>
      <c r="J374" s="48">
        <f>-IFERROR(VLOOKUP(F374,Labor!$A$7:$B$225,2,0),0)</f>
        <v>0</v>
      </c>
      <c r="K374" s="48"/>
      <c r="L374" s="48"/>
      <c r="M374" s="48"/>
      <c r="N374" s="48"/>
      <c r="O374" s="48"/>
      <c r="P374" s="48"/>
      <c r="Q374" s="48"/>
      <c r="R374" s="48"/>
      <c r="S374" s="48"/>
      <c r="T374" s="48"/>
      <c r="U374" s="47">
        <f t="shared" si="61"/>
        <v>0</v>
      </c>
      <c r="V374" s="32">
        <v>6.3020722067934187E-2</v>
      </c>
      <c r="W374" s="69">
        <f t="shared" si="62"/>
        <v>0</v>
      </c>
      <c r="X374" s="48">
        <f>IF(ISERROR(VLOOKUP(F374,Labor!$A$7:$C$225,3,0)),0,VLOOKUP(F374,Labor!$A$7:$C$225,3,0))</f>
        <v>0</v>
      </c>
      <c r="Y374" s="48"/>
      <c r="Z374" s="48"/>
      <c r="AA374" s="48"/>
      <c r="AB374" s="48"/>
      <c r="AC374" s="48"/>
      <c r="AD374" s="48"/>
      <c r="AE374" s="48"/>
      <c r="AF374" s="48"/>
      <c r="AG374" s="48"/>
      <c r="AH374" s="48">
        <v>0</v>
      </c>
      <c r="AI374" s="48"/>
      <c r="AJ374" s="70">
        <f t="shared" si="63"/>
        <v>0</v>
      </c>
    </row>
    <row r="375" spans="1:36">
      <c r="A375" s="12">
        <v>928</v>
      </c>
      <c r="B375" s="12" t="s">
        <v>679</v>
      </c>
      <c r="C375" s="12" t="s">
        <v>654</v>
      </c>
      <c r="D375" s="12" t="str">
        <f t="shared" si="64"/>
        <v>CA</v>
      </c>
      <c r="E375" s="12" t="str">
        <f t="shared" si="65"/>
        <v>A&amp;G Operations - Excludes Acct 935CA</v>
      </c>
      <c r="F375" s="12" t="s">
        <v>679</v>
      </c>
      <c r="G375" s="69">
        <v>275772.75</v>
      </c>
      <c r="H375" s="48"/>
      <c r="I375" s="48"/>
      <c r="J375" s="48">
        <f>-IFERROR(VLOOKUP(F375,Labor!$A$7:$B$225,2,0),0)</f>
        <v>-67690.933178376057</v>
      </c>
      <c r="K375" s="48"/>
      <c r="L375" s="48"/>
      <c r="M375" s="48"/>
      <c r="N375" s="48"/>
      <c r="O375" s="48"/>
      <c r="P375" s="48"/>
      <c r="Q375" s="48"/>
      <c r="R375" s="48"/>
      <c r="S375" s="48"/>
      <c r="T375" s="48"/>
      <c r="U375" s="47">
        <f t="shared" si="61"/>
        <v>8106.2922194715838</v>
      </c>
      <c r="V375" s="32">
        <v>3.8957234915055657E-2</v>
      </c>
      <c r="W375" s="69">
        <f t="shared" si="62"/>
        <v>216188.10904109554</v>
      </c>
      <c r="X375" s="48">
        <f>IF(ISERROR(VLOOKUP(F375,Labor!$A$7:$C$225,3,0)),0,VLOOKUP(F375,Labor!$A$7:$C$225,3,0))</f>
        <v>68730.237487726321</v>
      </c>
      <c r="Y375" s="48"/>
      <c r="Z375" s="48"/>
      <c r="AA375" s="48"/>
      <c r="AB375" s="48"/>
      <c r="AC375" s="48"/>
      <c r="AD375" s="48"/>
      <c r="AE375" s="48"/>
      <c r="AF375" s="48"/>
      <c r="AG375" s="48"/>
      <c r="AH375" s="48">
        <v>0</v>
      </c>
      <c r="AI375" s="48"/>
      <c r="AJ375" s="70">
        <f t="shared" si="63"/>
        <v>284918.34652882186</v>
      </c>
    </row>
    <row r="376" spans="1:36">
      <c r="A376" s="12">
        <v>928</v>
      </c>
      <c r="B376" s="12" t="s">
        <v>680</v>
      </c>
      <c r="C376" s="12" t="s">
        <v>654</v>
      </c>
      <c r="D376" s="12" t="str">
        <f t="shared" si="64"/>
        <v>CN</v>
      </c>
      <c r="E376" s="12" t="str">
        <f t="shared" si="65"/>
        <v>A&amp;G Operations - Excludes Acct 935CN</v>
      </c>
      <c r="F376" s="12" t="s">
        <v>680</v>
      </c>
      <c r="G376" s="69">
        <v>0</v>
      </c>
      <c r="H376" s="48"/>
      <c r="I376" s="48"/>
      <c r="J376" s="48">
        <f>-IFERROR(VLOOKUP(F376,Labor!$A$7:$B$225,2,0),0)</f>
        <v>0</v>
      </c>
      <c r="K376" s="48"/>
      <c r="L376" s="48"/>
      <c r="M376" s="48"/>
      <c r="N376" s="48"/>
      <c r="O376" s="48"/>
      <c r="P376" s="48"/>
      <c r="Q376" s="48"/>
      <c r="R376" s="48"/>
      <c r="S376" s="48"/>
      <c r="T376" s="48"/>
      <c r="U376" s="47">
        <f t="shared" si="61"/>
        <v>0</v>
      </c>
      <c r="V376" s="32">
        <v>3.8957234915055657E-2</v>
      </c>
      <c r="W376" s="69">
        <f t="shared" si="62"/>
        <v>0</v>
      </c>
      <c r="X376" s="48">
        <f>IF(ISERROR(VLOOKUP(F376,Labor!$A$7:$C$225,3,0)),0,VLOOKUP(F376,Labor!$A$7:$C$225,3,0))</f>
        <v>0</v>
      </c>
      <c r="Y376" s="48"/>
      <c r="Z376" s="48"/>
      <c r="AA376" s="48"/>
      <c r="AB376" s="48"/>
      <c r="AC376" s="48"/>
      <c r="AD376" s="48"/>
      <c r="AE376" s="48"/>
      <c r="AF376" s="48"/>
      <c r="AG376" s="48"/>
      <c r="AH376" s="48">
        <v>0</v>
      </c>
      <c r="AI376" s="48"/>
      <c r="AJ376" s="70">
        <f t="shared" si="63"/>
        <v>0</v>
      </c>
    </row>
    <row r="377" spans="1:36">
      <c r="A377" s="12">
        <v>928</v>
      </c>
      <c r="B377" s="12" t="s">
        <v>681</v>
      </c>
      <c r="C377" s="12" t="s">
        <v>654</v>
      </c>
      <c r="D377" s="12" t="str">
        <f t="shared" si="64"/>
        <v>ID</v>
      </c>
      <c r="E377" s="12" t="str">
        <f t="shared" si="65"/>
        <v>A&amp;G Operations - Excludes Acct 935ID</v>
      </c>
      <c r="F377" s="12" t="s">
        <v>681</v>
      </c>
      <c r="G377" s="69">
        <v>828539.75</v>
      </c>
      <c r="H377" s="48"/>
      <c r="I377" s="48"/>
      <c r="J377" s="48">
        <f>-IFERROR(VLOOKUP(F377,Labor!$A$7:$B$225,2,0),0)</f>
        <v>-180637.19071610653</v>
      </c>
      <c r="K377" s="48"/>
      <c r="L377" s="48"/>
      <c r="M377" s="48"/>
      <c r="N377" s="48"/>
      <c r="O377" s="48"/>
      <c r="P377" s="48"/>
      <c r="Q377" s="48"/>
      <c r="R377" s="48"/>
      <c r="S377" s="48"/>
      <c r="T377" s="48"/>
      <c r="U377" s="47">
        <f t="shared" si="61"/>
        <v>25240.492204088412</v>
      </c>
      <c r="V377" s="32">
        <v>3.8957234915055657E-2</v>
      </c>
      <c r="W377" s="69">
        <f t="shared" si="62"/>
        <v>673143.05148798181</v>
      </c>
      <c r="X377" s="48">
        <f>IF(ISERROR(VLOOKUP(F377,Labor!$A$7:$C$225,3,0)),0,VLOOKUP(F377,Labor!$A$7:$C$225,3,0))</f>
        <v>183410.63469043409</v>
      </c>
      <c r="Y377" s="48"/>
      <c r="Z377" s="48"/>
      <c r="AA377" s="48"/>
      <c r="AB377" s="48"/>
      <c r="AC377" s="48"/>
      <c r="AD377" s="48"/>
      <c r="AE377" s="48"/>
      <c r="AF377" s="48"/>
      <c r="AG377" s="48"/>
      <c r="AH377" s="48">
        <v>0</v>
      </c>
      <c r="AI377" s="48"/>
      <c r="AJ377" s="70">
        <f t="shared" si="63"/>
        <v>856553.6861784159</v>
      </c>
    </row>
    <row r="378" spans="1:36">
      <c r="A378" s="12">
        <v>928</v>
      </c>
      <c r="B378" s="12" t="s">
        <v>682</v>
      </c>
      <c r="C378" s="12" t="s">
        <v>654</v>
      </c>
      <c r="D378" s="12" t="str">
        <f t="shared" si="64"/>
        <v>OR</v>
      </c>
      <c r="E378" s="12" t="str">
        <f t="shared" si="65"/>
        <v>A&amp;G Operations - Excludes Acct 935OR</v>
      </c>
      <c r="F378" s="12" t="s">
        <v>682</v>
      </c>
      <c r="G378" s="69">
        <v>4718717.84</v>
      </c>
      <c r="H378" s="48"/>
      <c r="I378" s="48"/>
      <c r="J378" s="48">
        <f>-IFERROR(VLOOKUP(F378,Labor!$A$7:$B$225,2,0),0)</f>
        <v>-832634.96844422584</v>
      </c>
      <c r="K378" s="48"/>
      <c r="L378" s="48"/>
      <c r="M378" s="48"/>
      <c r="N378" s="48"/>
      <c r="O378" s="48"/>
      <c r="P378" s="48"/>
      <c r="Q378" s="48"/>
      <c r="R378" s="48"/>
      <c r="S378" s="48"/>
      <c r="T378" s="48"/>
      <c r="U378" s="47">
        <f t="shared" si="61"/>
        <v>151391.04332657234</v>
      </c>
      <c r="V378" s="32">
        <v>3.8957234915055657E-2</v>
      </c>
      <c r="W378" s="69">
        <f t="shared" si="62"/>
        <v>4037473.9148823465</v>
      </c>
      <c r="X378" s="48">
        <f>IF(ISERROR(VLOOKUP(F378,Labor!$A$7:$C$225,3,0)),0,VLOOKUP(F378,Labor!$A$7:$C$225,3,0))</f>
        <v>845418.97171006131</v>
      </c>
      <c r="Y378" s="48"/>
      <c r="Z378" s="48"/>
      <c r="AA378" s="48"/>
      <c r="AB378" s="48"/>
      <c r="AC378" s="48"/>
      <c r="AD378" s="48"/>
      <c r="AE378" s="48"/>
      <c r="AF378" s="48"/>
      <c r="AG378" s="48"/>
      <c r="AH378" s="48">
        <v>0</v>
      </c>
      <c r="AI378" s="48"/>
      <c r="AJ378" s="70">
        <f t="shared" si="63"/>
        <v>4882892.8865924077</v>
      </c>
    </row>
    <row r="379" spans="1:36">
      <c r="A379" s="12">
        <v>928</v>
      </c>
      <c r="B379" s="12" t="s">
        <v>312</v>
      </c>
      <c r="C379" s="12" t="s">
        <v>654</v>
      </c>
      <c r="D379" s="12" t="str">
        <f t="shared" si="64"/>
        <v>SG</v>
      </c>
      <c r="E379" s="12" t="str">
        <f t="shared" si="65"/>
        <v>A&amp;G Operations - Excludes Acct 935SG</v>
      </c>
      <c r="F379" s="12" t="s">
        <v>312</v>
      </c>
      <c r="G379" s="69">
        <v>5163587.59</v>
      </c>
      <c r="H379" s="48"/>
      <c r="I379" s="48"/>
      <c r="J379" s="48">
        <f>-IFERROR(VLOOKUP(F379,Labor!$A$7:$B$225,2,0),0)</f>
        <v>0</v>
      </c>
      <c r="K379" s="48"/>
      <c r="L379" s="48"/>
      <c r="M379" s="48"/>
      <c r="N379" s="48"/>
      <c r="O379" s="48"/>
      <c r="P379" s="48"/>
      <c r="Q379" s="48"/>
      <c r="R379" s="48"/>
      <c r="S379" s="48"/>
      <c r="T379" s="48"/>
      <c r="U379" s="47">
        <f t="shared" si="61"/>
        <v>201159.09474809607</v>
      </c>
      <c r="V379" s="32">
        <v>3.8957234915055657E-2</v>
      </c>
      <c r="W379" s="69">
        <f t="shared" si="62"/>
        <v>5364746.6847480964</v>
      </c>
      <c r="X379" s="48">
        <f>IF(ISERROR(VLOOKUP(F379,Labor!$A$7:$C$225,3,0)),0,VLOOKUP(F379,Labor!$A$7:$C$225,3,0))</f>
        <v>0</v>
      </c>
      <c r="Y379" s="48"/>
      <c r="Z379" s="48"/>
      <c r="AA379" s="48"/>
      <c r="AB379" s="48"/>
      <c r="AC379" s="48"/>
      <c r="AD379" s="48"/>
      <c r="AE379" s="48"/>
      <c r="AF379" s="48"/>
      <c r="AG379" s="48"/>
      <c r="AH379" s="48">
        <v>0</v>
      </c>
      <c r="AI379" s="48"/>
      <c r="AJ379" s="70">
        <f t="shared" si="63"/>
        <v>5364746.6847480964</v>
      </c>
    </row>
    <row r="380" spans="1:36">
      <c r="A380" s="12">
        <v>928</v>
      </c>
      <c r="B380" s="12" t="s">
        <v>313</v>
      </c>
      <c r="C380" s="12" t="s">
        <v>654</v>
      </c>
      <c r="D380" s="12" t="str">
        <f t="shared" si="64"/>
        <v>SO</v>
      </c>
      <c r="E380" s="12" t="str">
        <f t="shared" si="65"/>
        <v>A&amp;G Operations - Excludes Acct 935SO</v>
      </c>
      <c r="F380" s="12" t="s">
        <v>313</v>
      </c>
      <c r="G380" s="69">
        <v>1487925.6</v>
      </c>
      <c r="H380" s="48"/>
      <c r="I380" s="48"/>
      <c r="J380" s="48">
        <f>-IFERROR(VLOOKUP(F380,Labor!$A$7:$B$225,2,0),0)</f>
        <v>-576293.20904663741</v>
      </c>
      <c r="K380" s="48"/>
      <c r="L380" s="48"/>
      <c r="M380" s="48"/>
      <c r="N380" s="48"/>
      <c r="O380" s="48"/>
      <c r="P380" s="48"/>
      <c r="Q380" s="48"/>
      <c r="R380" s="48"/>
      <c r="S380" s="48"/>
      <c r="T380" s="48"/>
      <c r="U380" s="47">
        <f t="shared" si="61"/>
        <v>35514.67721054401</v>
      </c>
      <c r="V380" s="32">
        <v>3.8957234915055657E-2</v>
      </c>
      <c r="W380" s="69">
        <f t="shared" si="62"/>
        <v>947147.06816390669</v>
      </c>
      <c r="X380" s="48">
        <f>IF(ISERROR(VLOOKUP(F380,Labor!$A$7:$C$225,3,0)),0,VLOOKUP(F380,Labor!$A$7:$C$225,3,0))</f>
        <v>585141.42530675535</v>
      </c>
      <c r="Y380" s="48"/>
      <c r="Z380" s="48"/>
      <c r="AA380" s="48"/>
      <c r="AB380" s="48"/>
      <c r="AC380" s="48"/>
      <c r="AD380" s="48"/>
      <c r="AE380" s="48"/>
      <c r="AF380" s="48"/>
      <c r="AG380" s="48"/>
      <c r="AH380" s="48">
        <v>0</v>
      </c>
      <c r="AI380" s="48"/>
      <c r="AJ380" s="70">
        <f t="shared" si="63"/>
        <v>1532288.493470662</v>
      </c>
    </row>
    <row r="381" spans="1:36">
      <c r="A381" s="12">
        <v>928</v>
      </c>
      <c r="B381" s="12" t="s">
        <v>310</v>
      </c>
      <c r="C381" s="12" t="s">
        <v>654</v>
      </c>
      <c r="D381" s="12" t="str">
        <f t="shared" si="64"/>
        <v>UT</v>
      </c>
      <c r="E381" s="12" t="str">
        <f t="shared" si="65"/>
        <v>A&amp;G Operations - Excludes Acct 935UT</v>
      </c>
      <c r="F381" s="12" t="s">
        <v>310</v>
      </c>
      <c r="G381" s="69">
        <v>5701659.3799999999</v>
      </c>
      <c r="H381" s="48"/>
      <c r="I381" s="48"/>
      <c r="J381" s="48">
        <f>-IFERROR(VLOOKUP(F381,Labor!$A$7:$B$225,2,0),0)</f>
        <v>-801899.64018294541</v>
      </c>
      <c r="K381" s="48"/>
      <c r="L381" s="48"/>
      <c r="M381" s="48"/>
      <c r="N381" s="48"/>
      <c r="O381" s="48"/>
      <c r="P381" s="48"/>
      <c r="Q381" s="48"/>
      <c r="R381" s="48"/>
      <c r="S381" s="48"/>
      <c r="T381" s="48"/>
      <c r="U381" s="47">
        <f t="shared" si="61"/>
        <v>190881.09121138501</v>
      </c>
      <c r="V381" s="32">
        <v>3.8957234915055657E-2</v>
      </c>
      <c r="W381" s="69">
        <f t="shared" si="62"/>
        <v>5090640.83102844</v>
      </c>
      <c r="X381" s="48">
        <f>IF(ISERROR(VLOOKUP(F381,Labor!$A$7:$C$225,3,0)),0,VLOOKUP(F381,Labor!$A$7:$C$225,3,0))</f>
        <v>814211.74333437311</v>
      </c>
      <c r="Y381" s="48"/>
      <c r="Z381" s="48"/>
      <c r="AA381" s="48"/>
      <c r="AB381" s="48"/>
      <c r="AC381" s="48"/>
      <c r="AD381" s="48"/>
      <c r="AE381" s="48"/>
      <c r="AF381" s="48"/>
      <c r="AG381" s="48"/>
      <c r="AH381" s="48">
        <v>0</v>
      </c>
      <c r="AI381" s="48"/>
      <c r="AJ381" s="70">
        <f t="shared" si="63"/>
        <v>5904852.5743628135</v>
      </c>
    </row>
    <row r="382" spans="1:36">
      <c r="A382" s="12">
        <v>928</v>
      </c>
      <c r="B382" s="12" t="s">
        <v>683</v>
      </c>
      <c r="C382" s="12" t="s">
        <v>654</v>
      </c>
      <c r="D382" s="12" t="str">
        <f t="shared" si="64"/>
        <v>WA</v>
      </c>
      <c r="E382" s="12" t="str">
        <f t="shared" si="65"/>
        <v>A&amp;G Operations - Excludes Acct 935WA</v>
      </c>
      <c r="F382" s="12" t="s">
        <v>683</v>
      </c>
      <c r="G382" s="69">
        <v>2106982.4900000002</v>
      </c>
      <c r="H382" s="48"/>
      <c r="I382" s="48"/>
      <c r="J382" s="48">
        <f>-IFERROR(VLOOKUP(F382,Labor!$A$7:$B$225,2,0),0)</f>
        <v>-706379.11031681555</v>
      </c>
      <c r="K382" s="48"/>
      <c r="L382" s="48"/>
      <c r="M382" s="48"/>
      <c r="N382" s="48"/>
      <c r="O382" s="48"/>
      <c r="P382" s="48"/>
      <c r="Q382" s="48"/>
      <c r="R382" s="48"/>
      <c r="S382" s="48"/>
      <c r="T382" s="48"/>
      <c r="U382" s="47">
        <f t="shared" si="61"/>
        <v>54563.634885138716</v>
      </c>
      <c r="V382" s="32">
        <v>3.8957234915055657E-2</v>
      </c>
      <c r="W382" s="69">
        <f t="shared" si="62"/>
        <v>1455167.0145683233</v>
      </c>
      <c r="X382" s="48">
        <f>IF(ISERROR(VLOOKUP(F382,Labor!$A$7:$C$225,3,0)),0,VLOOKUP(F382,Labor!$A$7:$C$225,3,0))</f>
        <v>717224.62269072083</v>
      </c>
      <c r="Y382" s="48"/>
      <c r="Z382" s="48"/>
      <c r="AA382" s="48"/>
      <c r="AB382" s="48"/>
      <c r="AC382" s="48"/>
      <c r="AD382" s="48"/>
      <c r="AE382" s="48"/>
      <c r="AF382" s="48"/>
      <c r="AG382" s="48"/>
      <c r="AH382" s="48">
        <v>0</v>
      </c>
      <c r="AI382" s="48"/>
      <c r="AJ382" s="70">
        <f t="shared" si="63"/>
        <v>2172391.6372590442</v>
      </c>
    </row>
    <row r="383" spans="1:36">
      <c r="A383" s="12">
        <v>928</v>
      </c>
      <c r="B383" s="12" t="s">
        <v>684</v>
      </c>
      <c r="C383" s="12" t="s">
        <v>654</v>
      </c>
      <c r="D383" s="12" t="str">
        <f t="shared" si="64"/>
        <v>WYP</v>
      </c>
      <c r="E383" s="12" t="str">
        <f t="shared" si="65"/>
        <v>A&amp;G Operations - Excludes Acct 935WYP</v>
      </c>
      <c r="F383" s="12" t="s">
        <v>684</v>
      </c>
      <c r="G383" s="69">
        <v>1654515.24</v>
      </c>
      <c r="H383" s="48"/>
      <c r="I383" s="48"/>
      <c r="J383" s="48">
        <f>-IFERROR(VLOOKUP(F383,Labor!$A$7:$B$225,2,0),0)</f>
        <v>-157283.81534042046</v>
      </c>
      <c r="K383" s="48"/>
      <c r="L383" s="48"/>
      <c r="M383" s="48"/>
      <c r="N383" s="48"/>
      <c r="O383" s="48"/>
      <c r="P383" s="48"/>
      <c r="Q383" s="48"/>
      <c r="R383" s="48"/>
      <c r="S383" s="48"/>
      <c r="T383" s="48"/>
      <c r="U383" s="47">
        <f t="shared" si="61"/>
        <v>58327.996332666691</v>
      </c>
      <c r="V383" s="32">
        <v>3.8957234915055657E-2</v>
      </c>
      <c r="W383" s="69">
        <f t="shared" si="62"/>
        <v>1555559.4209922461</v>
      </c>
      <c r="X383" s="48">
        <f>IF(ISERROR(VLOOKUP(F383,Labor!$A$7:$C$225,3,0)),0,VLOOKUP(F383,Labor!$A$7:$C$225,3,0))</f>
        <v>159698.69927537217</v>
      </c>
      <c r="Y383" s="48"/>
      <c r="Z383" s="48"/>
      <c r="AA383" s="48"/>
      <c r="AB383" s="48"/>
      <c r="AC383" s="48"/>
      <c r="AD383" s="48"/>
      <c r="AE383" s="48"/>
      <c r="AF383" s="48"/>
      <c r="AG383" s="48"/>
      <c r="AH383" s="48">
        <v>0</v>
      </c>
      <c r="AI383" s="48"/>
      <c r="AJ383" s="70">
        <f t="shared" si="63"/>
        <v>1715258.1202676182</v>
      </c>
    </row>
    <row r="384" spans="1:36">
      <c r="A384" s="12">
        <v>928</v>
      </c>
      <c r="B384" s="12" t="s">
        <v>685</v>
      </c>
      <c r="C384" s="12" t="s">
        <v>654</v>
      </c>
      <c r="D384" s="12" t="str">
        <f t="shared" si="64"/>
        <v>WYU</v>
      </c>
      <c r="E384" s="12" t="str">
        <f t="shared" si="65"/>
        <v>A&amp;G Operations - Excludes Acct 935WYU</v>
      </c>
      <c r="F384" s="12" t="s">
        <v>685</v>
      </c>
      <c r="G384" s="69">
        <v>0</v>
      </c>
      <c r="H384" s="48"/>
      <c r="I384" s="48"/>
      <c r="J384" s="48">
        <f>-IFERROR(VLOOKUP(F384,Labor!$A$7:$B$225,2,0),0)</f>
        <v>0</v>
      </c>
      <c r="K384" s="48"/>
      <c r="L384" s="48"/>
      <c r="M384" s="48"/>
      <c r="N384" s="48"/>
      <c r="O384" s="48"/>
      <c r="P384" s="48"/>
      <c r="Q384" s="48"/>
      <c r="R384" s="48"/>
      <c r="S384" s="48"/>
      <c r="T384" s="48"/>
      <c r="U384" s="47">
        <f t="shared" si="61"/>
        <v>0</v>
      </c>
      <c r="V384" s="32">
        <v>3.8957234915055657E-2</v>
      </c>
      <c r="W384" s="69">
        <f t="shared" si="62"/>
        <v>0</v>
      </c>
      <c r="X384" s="48">
        <f>IF(ISERROR(VLOOKUP(F384,Labor!$A$7:$C$225,3,0)),0,VLOOKUP(F384,Labor!$A$7:$C$225,3,0))</f>
        <v>0</v>
      </c>
      <c r="Y384" s="48"/>
      <c r="Z384" s="48"/>
      <c r="AA384" s="48"/>
      <c r="AB384" s="48"/>
      <c r="AC384" s="48"/>
      <c r="AD384" s="48"/>
      <c r="AE384" s="48"/>
      <c r="AF384" s="48"/>
      <c r="AG384" s="48"/>
      <c r="AH384" s="48">
        <v>0</v>
      </c>
      <c r="AI384" s="48"/>
      <c r="AJ384" s="70">
        <f t="shared" si="63"/>
        <v>0</v>
      </c>
    </row>
    <row r="385" spans="1:36">
      <c r="A385" s="12">
        <v>929</v>
      </c>
      <c r="B385" s="12" t="s">
        <v>316</v>
      </c>
      <c r="C385" s="12" t="s">
        <v>654</v>
      </c>
      <c r="D385" s="12" t="str">
        <f t="shared" si="64"/>
        <v>SO</v>
      </c>
      <c r="E385" s="12" t="str">
        <f t="shared" si="65"/>
        <v>A&amp;G Operations - Excludes Acct 935SO</v>
      </c>
      <c r="F385" s="12" t="s">
        <v>316</v>
      </c>
      <c r="G385" s="69">
        <v>-3643271.75</v>
      </c>
      <c r="H385" s="48"/>
      <c r="I385" s="48">
        <v>75419.109999999957</v>
      </c>
      <c r="J385" s="48">
        <f>-IFERROR(VLOOKUP(F385,Labor!$A$7:$B$225,2,0),0)</f>
        <v>862904.52760672465</v>
      </c>
      <c r="K385" s="48"/>
      <c r="L385" s="48"/>
      <c r="M385" s="48"/>
      <c r="N385" s="48"/>
      <c r="O385" s="48"/>
      <c r="P385" s="48"/>
      <c r="Q385" s="48"/>
      <c r="R385" s="48"/>
      <c r="S385" s="48"/>
      <c r="T385" s="48"/>
      <c r="U385" s="47">
        <f t="shared" si="61"/>
        <v>-145865.02236382087</v>
      </c>
      <c r="V385" s="32">
        <v>5.3925257085527929E-2</v>
      </c>
      <c r="W385" s="69">
        <f t="shared" si="62"/>
        <v>-2850813.1347570964</v>
      </c>
      <c r="X385" s="48">
        <f>IF(ISERROR(VLOOKUP(F385,Labor!$A$7:$C$225,3,0)),0,VLOOKUP(F385,Labor!$A$7:$C$225,3,0))</f>
        <v>-876153.27972152061</v>
      </c>
      <c r="Y385" s="48"/>
      <c r="Z385" s="48"/>
      <c r="AA385" s="48"/>
      <c r="AB385" s="48"/>
      <c r="AC385" s="48"/>
      <c r="AD385" s="48"/>
      <c r="AE385" s="48"/>
      <c r="AF385" s="48"/>
      <c r="AG385" s="48"/>
      <c r="AH385" s="48">
        <v>0</v>
      </c>
      <c r="AI385" s="48"/>
      <c r="AJ385" s="70">
        <f t="shared" si="63"/>
        <v>-3726966.4144786168</v>
      </c>
    </row>
    <row r="386" spans="1:36">
      <c r="A386" s="12">
        <v>929</v>
      </c>
      <c r="B386" s="12" t="s">
        <v>314</v>
      </c>
      <c r="C386" s="12" t="s">
        <v>654</v>
      </c>
      <c r="D386" s="12" t="str">
        <f t="shared" si="64"/>
        <v>UT</v>
      </c>
      <c r="E386" s="12" t="str">
        <f>+C386&amp;D386</f>
        <v>A&amp;G Operations - Excludes Acct 935UT</v>
      </c>
      <c r="F386" s="12" t="s">
        <v>314</v>
      </c>
      <c r="G386" s="69">
        <v>0</v>
      </c>
      <c r="H386" s="48"/>
      <c r="I386" s="48"/>
      <c r="J386" s="48">
        <f>-IFERROR(VLOOKUP(F386,Labor!$A$7:$B$225,2,0),0)</f>
        <v>0</v>
      </c>
      <c r="K386" s="48"/>
      <c r="L386" s="48"/>
      <c r="M386" s="48"/>
      <c r="N386" s="48"/>
      <c r="O386" s="48"/>
      <c r="P386" s="48"/>
      <c r="Q386" s="48"/>
      <c r="R386" s="48"/>
      <c r="S386" s="48"/>
      <c r="T386" s="48"/>
      <c r="U386" s="47">
        <f t="shared" si="61"/>
        <v>0</v>
      </c>
      <c r="V386" s="32">
        <v>5.3925257085527929E-2</v>
      </c>
      <c r="W386" s="69">
        <f t="shared" si="62"/>
        <v>0</v>
      </c>
      <c r="X386" s="48">
        <f>IF(ISERROR(VLOOKUP(F386,Labor!$A$7:$C$225,3,0)),0,VLOOKUP(F386,Labor!$A$7:$C$225,3,0))</f>
        <v>0</v>
      </c>
      <c r="Y386" s="48"/>
      <c r="Z386" s="48"/>
      <c r="AA386" s="48"/>
      <c r="AB386" s="48"/>
      <c r="AC386" s="48"/>
      <c r="AD386" s="48"/>
      <c r="AE386" s="48"/>
      <c r="AF386" s="48"/>
      <c r="AG386" s="48"/>
      <c r="AH386" s="48">
        <v>0</v>
      </c>
      <c r="AI386" s="48"/>
      <c r="AJ386" s="70">
        <f t="shared" si="63"/>
        <v>0</v>
      </c>
    </row>
    <row r="387" spans="1:36">
      <c r="A387" s="12">
        <v>930</v>
      </c>
      <c r="B387" s="12" t="s">
        <v>686</v>
      </c>
      <c r="C387" s="12" t="s">
        <v>654</v>
      </c>
      <c r="D387" s="12" t="str">
        <f t="shared" si="64"/>
        <v>CA</v>
      </c>
      <c r="E387" s="12" t="str">
        <f t="shared" si="65"/>
        <v>A&amp;G Operations - Excludes Acct 935CA</v>
      </c>
      <c r="F387" s="12" t="s">
        <v>686</v>
      </c>
      <c r="G387" s="69">
        <v>250</v>
      </c>
      <c r="H387" s="48"/>
      <c r="I387" s="48"/>
      <c r="J387" s="48">
        <f>-IFERROR(VLOOKUP(F387,Labor!$A$7:$B$225,2,0),0)</f>
        <v>0</v>
      </c>
      <c r="K387" s="48"/>
      <c r="L387" s="48"/>
      <c r="M387" s="48"/>
      <c r="N387" s="48"/>
      <c r="O387" s="48"/>
      <c r="P387" s="48"/>
      <c r="Q387" s="48"/>
      <c r="R387" s="48"/>
      <c r="S387" s="48"/>
      <c r="T387" s="48"/>
      <c r="U387" s="47">
        <f>SUM(G387:T387)*V387</f>
        <v>10.298186289578842</v>
      </c>
      <c r="V387" s="32">
        <v>4.1192745158315371E-2</v>
      </c>
      <c r="W387" s="69">
        <f t="shared" si="62"/>
        <v>260.29818628957884</v>
      </c>
      <c r="X387" s="48">
        <f>IF(ISERROR(VLOOKUP(F387,Labor!$A$7:$C$225,3,0)),0,VLOOKUP(F387,Labor!$A$7:$C$225,3,0))</f>
        <v>0</v>
      </c>
      <c r="Y387" s="48"/>
      <c r="Z387" s="48"/>
      <c r="AA387" s="48"/>
      <c r="AB387" s="48"/>
      <c r="AC387" s="48"/>
      <c r="AD387" s="48"/>
      <c r="AE387" s="48"/>
      <c r="AF387" s="48"/>
      <c r="AG387" s="48"/>
      <c r="AH387" s="48">
        <v>0</v>
      </c>
      <c r="AI387" s="48"/>
      <c r="AJ387" s="70">
        <f t="shared" si="63"/>
        <v>260.29818628957884</v>
      </c>
    </row>
    <row r="388" spans="1:36">
      <c r="A388" s="12">
        <v>930</v>
      </c>
      <c r="B388" s="12" t="s">
        <v>319</v>
      </c>
      <c r="C388" s="12" t="s">
        <v>654</v>
      </c>
      <c r="D388" s="12" t="str">
        <f t="shared" si="64"/>
        <v>CN</v>
      </c>
      <c r="E388" s="12" t="str">
        <f t="shared" si="65"/>
        <v>A&amp;G Operations - Excludes Acct 935CN</v>
      </c>
      <c r="F388" s="12" t="s">
        <v>319</v>
      </c>
      <c r="G388" s="69">
        <v>0</v>
      </c>
      <c r="H388" s="48"/>
      <c r="I388" s="48"/>
      <c r="J388" s="48">
        <f>-IFERROR(VLOOKUP(F388,Labor!$A$7:$B$225,2,0),0)</f>
        <v>0</v>
      </c>
      <c r="K388" s="48"/>
      <c r="L388" s="48"/>
      <c r="M388" s="48"/>
      <c r="N388" s="48"/>
      <c r="O388" s="48"/>
      <c r="P388" s="48"/>
      <c r="Q388" s="48"/>
      <c r="R388" s="48"/>
      <c r="S388" s="48"/>
      <c r="T388" s="48"/>
      <c r="U388" s="47">
        <f t="shared" si="61"/>
        <v>0</v>
      </c>
      <c r="V388" s="32">
        <v>4.1192745158315371E-2</v>
      </c>
      <c r="W388" s="69">
        <f t="shared" si="62"/>
        <v>0</v>
      </c>
      <c r="X388" s="48">
        <f>IF(ISERROR(VLOOKUP(F388,Labor!$A$7:$C$225,3,0)),0,VLOOKUP(F388,Labor!$A$7:$C$225,3,0))</f>
        <v>0</v>
      </c>
      <c r="Y388" s="48"/>
      <c r="Z388" s="48"/>
      <c r="AA388" s="48"/>
      <c r="AB388" s="48"/>
      <c r="AC388" s="48"/>
      <c r="AD388" s="48"/>
      <c r="AE388" s="48"/>
      <c r="AF388" s="48"/>
      <c r="AG388" s="48"/>
      <c r="AH388" s="48">
        <v>0</v>
      </c>
      <c r="AI388" s="48"/>
      <c r="AJ388" s="70">
        <f t="shared" si="63"/>
        <v>0</v>
      </c>
    </row>
    <row r="389" spans="1:36">
      <c r="A389" s="12">
        <v>930</v>
      </c>
      <c r="B389" s="12" t="s">
        <v>687</v>
      </c>
      <c r="C389" s="12" t="s">
        <v>654</v>
      </c>
      <c r="D389" s="12" t="str">
        <f t="shared" si="64"/>
        <v>ID</v>
      </c>
      <c r="E389" s="12" t="str">
        <f t="shared" si="65"/>
        <v>A&amp;G Operations - Excludes Acct 935ID</v>
      </c>
      <c r="F389" s="12" t="s">
        <v>687</v>
      </c>
      <c r="G389" s="69">
        <v>10100</v>
      </c>
      <c r="H389" s="48"/>
      <c r="I389" s="48"/>
      <c r="J389" s="48">
        <f>-IFERROR(VLOOKUP(F389,Labor!$A$7:$B$225,2,0),0)</f>
        <v>0</v>
      </c>
      <c r="K389" s="48"/>
      <c r="L389" s="48"/>
      <c r="M389" s="48"/>
      <c r="N389" s="48"/>
      <c r="O389" s="48"/>
      <c r="P389" s="48"/>
      <c r="Q389" s="48"/>
      <c r="R389" s="48"/>
      <c r="S389" s="48"/>
      <c r="T389" s="48"/>
      <c r="U389" s="47">
        <f t="shared" si="61"/>
        <v>416.04672609898523</v>
      </c>
      <c r="V389" s="32">
        <v>4.1192745158315371E-2</v>
      </c>
      <c r="W389" s="69">
        <f t="shared" si="62"/>
        <v>10516.046726098984</v>
      </c>
      <c r="X389" s="48">
        <f>IF(ISERROR(VLOOKUP(F389,Labor!$A$7:$C$225,3,0)),0,VLOOKUP(F389,Labor!$A$7:$C$225,3,0))</f>
        <v>0</v>
      </c>
      <c r="Y389" s="48"/>
      <c r="Z389" s="48"/>
      <c r="AA389" s="48"/>
      <c r="AB389" s="48"/>
      <c r="AC389" s="48"/>
      <c r="AD389" s="48"/>
      <c r="AE389" s="48"/>
      <c r="AF389" s="48"/>
      <c r="AG389" s="48"/>
      <c r="AH389" s="48">
        <v>0</v>
      </c>
      <c r="AI389" s="48"/>
      <c r="AJ389" s="70">
        <f t="shared" si="63"/>
        <v>10516.046726098984</v>
      </c>
    </row>
    <row r="390" spans="1:36">
      <c r="A390" s="12">
        <v>930</v>
      </c>
      <c r="B390" s="12" t="s">
        <v>688</v>
      </c>
      <c r="C390" s="12" t="s">
        <v>654</v>
      </c>
      <c r="D390" s="12" t="str">
        <f t="shared" si="64"/>
        <v>OR</v>
      </c>
      <c r="E390" s="12" t="str">
        <f t="shared" si="65"/>
        <v>A&amp;G Operations - Excludes Acct 935OR</v>
      </c>
      <c r="F390" s="12" t="s">
        <v>688</v>
      </c>
      <c r="G390" s="69">
        <v>77253</v>
      </c>
      <c r="H390" s="48"/>
      <c r="I390" s="48"/>
      <c r="J390" s="48">
        <f>-IFERROR(VLOOKUP(F390,Labor!$A$7:$B$225,2,0),0)</f>
        <v>0</v>
      </c>
      <c r="K390" s="48"/>
      <c r="L390" s="48"/>
      <c r="M390" s="48"/>
      <c r="N390" s="48"/>
      <c r="O390" s="48"/>
      <c r="P390" s="48"/>
      <c r="Q390" s="48"/>
      <c r="R390" s="48"/>
      <c r="S390" s="48"/>
      <c r="T390" s="48"/>
      <c r="U390" s="47">
        <f t="shared" si="61"/>
        <v>3182.2631417153375</v>
      </c>
      <c r="V390" s="32">
        <v>4.1192745158315371E-2</v>
      </c>
      <c r="W390" s="69">
        <f t="shared" si="62"/>
        <v>80435.263141715332</v>
      </c>
      <c r="X390" s="48">
        <f>IF(ISERROR(VLOOKUP(F390,Labor!$A$7:$C$225,3,0)),0,VLOOKUP(F390,Labor!$A$7:$C$225,3,0))</f>
        <v>0</v>
      </c>
      <c r="Y390" s="48"/>
      <c r="Z390" s="48"/>
      <c r="AA390" s="48"/>
      <c r="AB390" s="48"/>
      <c r="AC390" s="48"/>
      <c r="AD390" s="48"/>
      <c r="AE390" s="48"/>
      <c r="AF390" s="48"/>
      <c r="AG390" s="48"/>
      <c r="AH390" s="48">
        <v>0</v>
      </c>
      <c r="AI390" s="48"/>
      <c r="AJ390" s="70">
        <f t="shared" si="63"/>
        <v>80435.263141715332</v>
      </c>
    </row>
    <row r="391" spans="1:36">
      <c r="A391" s="12">
        <v>930</v>
      </c>
      <c r="B391" s="12" t="s">
        <v>320</v>
      </c>
      <c r="C391" s="12" t="s">
        <v>654</v>
      </c>
      <c r="D391" s="12" t="str">
        <f t="shared" si="64"/>
        <v>SO</v>
      </c>
      <c r="E391" s="12" t="str">
        <f t="shared" si="65"/>
        <v>A&amp;G Operations - Excludes Acct 935SO</v>
      </c>
      <c r="F391" s="12" t="s">
        <v>320</v>
      </c>
      <c r="G391" s="69">
        <v>7364780.3300000001</v>
      </c>
      <c r="H391" s="48"/>
      <c r="I391" s="48">
        <v>-3622.15</v>
      </c>
      <c r="J391" s="48">
        <f>-IFERROR(VLOOKUP(F391,Labor!$A$7:$B$225,2,0),0)</f>
        <v>0</v>
      </c>
      <c r="K391" s="48"/>
      <c r="L391" s="48"/>
      <c r="M391" s="48"/>
      <c r="N391" s="48"/>
      <c r="O391" s="48"/>
      <c r="P391" s="48"/>
      <c r="Q391" s="48"/>
      <c r="R391" s="48"/>
      <c r="S391" s="48"/>
      <c r="T391" s="48"/>
      <c r="U391" s="47">
        <f t="shared" si="61"/>
        <v>303226.31297878857</v>
      </c>
      <c r="V391" s="32">
        <v>4.1192745158315371E-2</v>
      </c>
      <c r="W391" s="69">
        <f t="shared" si="62"/>
        <v>7664384.492978788</v>
      </c>
      <c r="X391" s="48">
        <f>IF(ISERROR(VLOOKUP(F391,Labor!$A$7:$C$225,3,0)),0,VLOOKUP(F391,Labor!$A$7:$C$225,3,0))</f>
        <v>0</v>
      </c>
      <c r="Y391" s="48"/>
      <c r="Z391" s="48"/>
      <c r="AA391" s="48"/>
      <c r="AB391" s="48"/>
      <c r="AC391" s="48"/>
      <c r="AD391" s="48"/>
      <c r="AE391" s="48"/>
      <c r="AF391" s="48"/>
      <c r="AG391" s="48"/>
      <c r="AH391" s="48">
        <v>0</v>
      </c>
      <c r="AI391" s="48"/>
      <c r="AJ391" s="70">
        <f t="shared" si="63"/>
        <v>7664384.492978788</v>
      </c>
    </row>
    <row r="392" spans="1:36">
      <c r="A392" s="12">
        <v>930</v>
      </c>
      <c r="B392" s="12" t="s">
        <v>689</v>
      </c>
      <c r="C392" s="12" t="s">
        <v>654</v>
      </c>
      <c r="D392" s="12" t="str">
        <f t="shared" si="64"/>
        <v>SG</v>
      </c>
      <c r="E392" s="12" t="str">
        <f t="shared" si="65"/>
        <v>A&amp;G Operations - Excludes Acct 935SG</v>
      </c>
      <c r="F392" s="12" t="s">
        <v>689</v>
      </c>
      <c r="G392" s="69">
        <v>0</v>
      </c>
      <c r="H392" s="48"/>
      <c r="I392" s="48"/>
      <c r="J392" s="48">
        <f>-IFERROR(VLOOKUP(F392,Labor!$A$7:$B$225,2,0),0)</f>
        <v>0</v>
      </c>
      <c r="K392" s="48"/>
      <c r="L392" s="48"/>
      <c r="M392" s="48"/>
      <c r="N392" s="48"/>
      <c r="O392" s="48"/>
      <c r="P392" s="48"/>
      <c r="Q392" s="48"/>
      <c r="R392" s="48"/>
      <c r="S392" s="48"/>
      <c r="T392" s="48"/>
      <c r="U392" s="47">
        <f t="shared" si="61"/>
        <v>0</v>
      </c>
      <c r="V392" s="32">
        <v>4.1192745158315371E-2</v>
      </c>
      <c r="W392" s="69">
        <f t="shared" si="62"/>
        <v>0</v>
      </c>
      <c r="X392" s="48">
        <f>IF(ISERROR(VLOOKUP(F392,Labor!$A$7:$C$225,3,0)),0,VLOOKUP(F392,Labor!$A$7:$C$225,3,0))</f>
        <v>0</v>
      </c>
      <c r="Y392" s="48"/>
      <c r="Z392" s="48"/>
      <c r="AA392" s="48"/>
      <c r="AB392" s="48"/>
      <c r="AC392" s="48"/>
      <c r="AD392" s="48"/>
      <c r="AE392" s="48"/>
      <c r="AF392" s="48"/>
      <c r="AG392" s="48"/>
      <c r="AH392" s="48">
        <v>0</v>
      </c>
      <c r="AI392" s="48"/>
      <c r="AJ392" s="70">
        <f t="shared" si="63"/>
        <v>0</v>
      </c>
    </row>
    <row r="393" spans="1:36">
      <c r="A393" s="12">
        <v>930</v>
      </c>
      <c r="B393" s="12" t="s">
        <v>317</v>
      </c>
      <c r="C393" s="12" t="s">
        <v>654</v>
      </c>
      <c r="D393" s="12" t="str">
        <f t="shared" si="64"/>
        <v>UT</v>
      </c>
      <c r="E393" s="12" t="str">
        <f t="shared" si="65"/>
        <v>A&amp;G Operations - Excludes Acct 935UT</v>
      </c>
      <c r="F393" s="12" t="s">
        <v>317</v>
      </c>
      <c r="G393" s="69">
        <v>46200</v>
      </c>
      <c r="H393" s="48"/>
      <c r="I393" s="48"/>
      <c r="J393" s="48">
        <f>-IFERROR(VLOOKUP(F393,Labor!$A$7:$B$225,2,0),0)</f>
        <v>0</v>
      </c>
      <c r="K393" s="48"/>
      <c r="L393" s="48"/>
      <c r="M393" s="48"/>
      <c r="N393" s="48"/>
      <c r="O393" s="48"/>
      <c r="P393" s="48"/>
      <c r="Q393" s="48"/>
      <c r="R393" s="48"/>
      <c r="S393" s="48"/>
      <c r="T393" s="48"/>
      <c r="U393" s="47">
        <f t="shared" si="61"/>
        <v>1903.1048263141702</v>
      </c>
      <c r="V393" s="32">
        <v>4.1192745158315371E-2</v>
      </c>
      <c r="W393" s="69">
        <f t="shared" si="62"/>
        <v>48103.104826314171</v>
      </c>
      <c r="X393" s="48">
        <f>IF(ISERROR(VLOOKUP(F393,Labor!$A$7:$C$225,3,0)),0,VLOOKUP(F393,Labor!$A$7:$C$225,3,0))</f>
        <v>0</v>
      </c>
      <c r="Y393" s="48"/>
      <c r="Z393" s="48"/>
      <c r="AA393" s="48"/>
      <c r="AB393" s="48"/>
      <c r="AC393" s="48"/>
      <c r="AD393" s="48"/>
      <c r="AE393" s="48"/>
      <c r="AF393" s="48"/>
      <c r="AG393" s="48"/>
      <c r="AH393" s="48">
        <v>0</v>
      </c>
      <c r="AI393" s="48"/>
      <c r="AJ393" s="70">
        <f t="shared" si="63"/>
        <v>48103.104826314171</v>
      </c>
    </row>
    <row r="394" spans="1:36">
      <c r="A394" s="12">
        <v>930</v>
      </c>
      <c r="B394" s="12" t="s">
        <v>690</v>
      </c>
      <c r="C394" s="12" t="s">
        <v>654</v>
      </c>
      <c r="D394" s="12" t="str">
        <f t="shared" si="64"/>
        <v>WA</v>
      </c>
      <c r="E394" s="12" t="str">
        <f t="shared" si="65"/>
        <v>A&amp;G Operations - Excludes Acct 935WA</v>
      </c>
      <c r="F394" s="12" t="s">
        <v>690</v>
      </c>
      <c r="G394" s="69">
        <v>3500</v>
      </c>
      <c r="H394" s="48"/>
      <c r="I394" s="48"/>
      <c r="J394" s="48">
        <f>-IFERROR(VLOOKUP(F394,Labor!$A$7:$B$225,2,0),0)</f>
        <v>0</v>
      </c>
      <c r="K394" s="48"/>
      <c r="L394" s="48"/>
      <c r="M394" s="48"/>
      <c r="N394" s="48"/>
      <c r="O394" s="48"/>
      <c r="P394" s="48"/>
      <c r="Q394" s="48"/>
      <c r="R394" s="48"/>
      <c r="S394" s="48"/>
      <c r="T394" s="48"/>
      <c r="U394" s="47">
        <f t="shared" si="61"/>
        <v>144.1746080541038</v>
      </c>
      <c r="V394" s="32">
        <v>4.1192745158315371E-2</v>
      </c>
      <c r="W394" s="69">
        <f t="shared" si="62"/>
        <v>3644.1746080541038</v>
      </c>
      <c r="X394" s="48">
        <f>IF(ISERROR(VLOOKUP(F394,Labor!$A$7:$C$225,3,0)),0,VLOOKUP(F394,Labor!$A$7:$C$225,3,0))</f>
        <v>0</v>
      </c>
      <c r="Y394" s="48"/>
      <c r="Z394" s="48"/>
      <c r="AA394" s="48"/>
      <c r="AB394" s="48"/>
      <c r="AC394" s="48"/>
      <c r="AD394" s="48"/>
      <c r="AE394" s="48"/>
      <c r="AF394" s="48"/>
      <c r="AG394" s="48"/>
      <c r="AH394" s="48">
        <v>0</v>
      </c>
      <c r="AI394" s="48"/>
      <c r="AJ394" s="70">
        <f t="shared" si="63"/>
        <v>3644.1746080541038</v>
      </c>
    </row>
    <row r="395" spans="1:36">
      <c r="A395" s="12">
        <v>930</v>
      </c>
      <c r="B395" s="12" t="s">
        <v>691</v>
      </c>
      <c r="C395" s="12" t="s">
        <v>654</v>
      </c>
      <c r="D395" s="12" t="str">
        <f t="shared" si="64"/>
        <v>WYP</v>
      </c>
      <c r="E395" s="12" t="str">
        <f t="shared" si="65"/>
        <v>A&amp;G Operations - Excludes Acct 935WYP</v>
      </c>
      <c r="F395" s="12" t="s">
        <v>691</v>
      </c>
      <c r="G395" s="69">
        <v>71830.84</v>
      </c>
      <c r="H395" s="48"/>
      <c r="I395" s="48"/>
      <c r="J395" s="48">
        <f>-IFERROR(VLOOKUP(F395,Labor!$A$7:$B$225,2,0),0)</f>
        <v>0</v>
      </c>
      <c r="K395" s="48"/>
      <c r="L395" s="48"/>
      <c r="M395" s="48"/>
      <c r="N395" s="48"/>
      <c r="O395" s="48"/>
      <c r="P395" s="48"/>
      <c r="Q395" s="48"/>
      <c r="R395" s="48"/>
      <c r="S395" s="48"/>
      <c r="T395" s="48"/>
      <c r="U395" s="47">
        <f t="shared" si="61"/>
        <v>2958.909486627726</v>
      </c>
      <c r="V395" s="32">
        <v>4.1192745158315371E-2</v>
      </c>
      <c r="W395" s="69">
        <f t="shared" si="62"/>
        <v>74789.749486627727</v>
      </c>
      <c r="X395" s="48">
        <f>IF(ISERROR(VLOOKUP(F395,Labor!$A$7:$C$225,3,0)),0,VLOOKUP(F395,Labor!$A$7:$C$225,3,0))</f>
        <v>0</v>
      </c>
      <c r="Y395" s="48"/>
      <c r="Z395" s="48"/>
      <c r="AA395" s="48"/>
      <c r="AB395" s="48"/>
      <c r="AC395" s="48"/>
      <c r="AD395" s="48"/>
      <c r="AE395" s="48"/>
      <c r="AF395" s="48"/>
      <c r="AG395" s="48"/>
      <c r="AH395" s="48">
        <v>0</v>
      </c>
      <c r="AI395" s="48"/>
      <c r="AJ395" s="70">
        <f t="shared" si="63"/>
        <v>74789.749486627727</v>
      </c>
    </row>
    <row r="396" spans="1:36">
      <c r="A396" s="12">
        <v>931</v>
      </c>
      <c r="B396" s="12" t="s">
        <v>692</v>
      </c>
      <c r="C396" s="12" t="s">
        <v>654</v>
      </c>
      <c r="D396" s="12" t="str">
        <f t="shared" si="64"/>
        <v>CA</v>
      </c>
      <c r="E396" s="12" t="str">
        <f t="shared" si="65"/>
        <v>A&amp;G Operations - Excludes Acct 935CA</v>
      </c>
      <c r="F396" s="12" t="s">
        <v>692</v>
      </c>
      <c r="G396" s="69">
        <v>932.79</v>
      </c>
      <c r="H396" s="48"/>
      <c r="I396" s="48"/>
      <c r="J396" s="48">
        <f>-IFERROR(VLOOKUP(F396,Labor!$A$7:$B$225,2,0),0)</f>
        <v>0</v>
      </c>
      <c r="K396" s="48"/>
      <c r="L396" s="48"/>
      <c r="M396" s="48"/>
      <c r="N396" s="48"/>
      <c r="O396" s="48"/>
      <c r="P396" s="48"/>
      <c r="Q396" s="48"/>
      <c r="R396" s="48"/>
      <c r="S396" s="48"/>
      <c r="T396" s="48"/>
      <c r="U396" s="47">
        <f t="shared" si="61"/>
        <v>84.23187290969895</v>
      </c>
      <c r="V396" s="32">
        <v>9.0301003344481559E-2</v>
      </c>
      <c r="W396" s="69">
        <f t="shared" si="62"/>
        <v>1017.0218729096989</v>
      </c>
      <c r="X396" s="48">
        <f>IF(ISERROR(VLOOKUP(F396,Labor!$A$7:$C$225,3,0)),0,VLOOKUP(F396,Labor!$A$7:$C$225,3,0))</f>
        <v>0</v>
      </c>
      <c r="Y396" s="48"/>
      <c r="Z396" s="48"/>
      <c r="AA396" s="48"/>
      <c r="AB396" s="48"/>
      <c r="AC396" s="48"/>
      <c r="AD396" s="48"/>
      <c r="AE396" s="48"/>
      <c r="AF396" s="48"/>
      <c r="AG396" s="48"/>
      <c r="AH396" s="48">
        <v>0</v>
      </c>
      <c r="AI396" s="48"/>
      <c r="AJ396" s="70">
        <f t="shared" si="63"/>
        <v>1017.0218729096989</v>
      </c>
    </row>
    <row r="397" spans="1:36">
      <c r="A397" s="12">
        <v>931</v>
      </c>
      <c r="B397" s="12" t="s">
        <v>693</v>
      </c>
      <c r="C397" s="12" t="s">
        <v>654</v>
      </c>
      <c r="D397" s="12" t="str">
        <f t="shared" si="64"/>
        <v>ID</v>
      </c>
      <c r="E397" s="12" t="str">
        <f t="shared" si="65"/>
        <v>A&amp;G Operations - Excludes Acct 935ID</v>
      </c>
      <c r="F397" s="12" t="s">
        <v>693</v>
      </c>
      <c r="G397" s="69">
        <v>1093.08</v>
      </c>
      <c r="H397" s="48"/>
      <c r="I397" s="48"/>
      <c r="J397" s="48">
        <f>-IFERROR(VLOOKUP(F397,Labor!$A$7:$B$225,2,0),0)</f>
        <v>0</v>
      </c>
      <c r="K397" s="48"/>
      <c r="L397" s="48"/>
      <c r="M397" s="48"/>
      <c r="N397" s="48"/>
      <c r="O397" s="48"/>
      <c r="P397" s="48"/>
      <c r="Q397" s="48"/>
      <c r="R397" s="48"/>
      <c r="S397" s="48"/>
      <c r="T397" s="48"/>
      <c r="U397" s="47">
        <f t="shared" si="61"/>
        <v>98.706220735785891</v>
      </c>
      <c r="V397" s="32">
        <v>9.0301003344481559E-2</v>
      </c>
      <c r="W397" s="69">
        <f t="shared" si="62"/>
        <v>1191.7862207357857</v>
      </c>
      <c r="X397" s="48">
        <f>IF(ISERROR(VLOOKUP(F397,Labor!$A$7:$C$225,3,0)),0,VLOOKUP(F397,Labor!$A$7:$C$225,3,0))</f>
        <v>0</v>
      </c>
      <c r="Y397" s="48"/>
      <c r="Z397" s="48"/>
      <c r="AA397" s="48"/>
      <c r="AB397" s="48"/>
      <c r="AC397" s="48"/>
      <c r="AD397" s="48"/>
      <c r="AE397" s="48"/>
      <c r="AF397" s="48"/>
      <c r="AG397" s="48"/>
      <c r="AH397" s="48">
        <v>0</v>
      </c>
      <c r="AI397" s="48"/>
      <c r="AJ397" s="70">
        <f t="shared" si="63"/>
        <v>1191.7862207357857</v>
      </c>
    </row>
    <row r="398" spans="1:36">
      <c r="A398" s="12">
        <v>931</v>
      </c>
      <c r="B398" s="12" t="s">
        <v>694</v>
      </c>
      <c r="C398" s="12" t="s">
        <v>654</v>
      </c>
      <c r="D398" s="12" t="str">
        <f t="shared" si="64"/>
        <v>OR</v>
      </c>
      <c r="E398" s="12" t="str">
        <f t="shared" si="65"/>
        <v>A&amp;G Operations - Excludes Acct 935OR</v>
      </c>
      <c r="F398" s="12" t="s">
        <v>694</v>
      </c>
      <c r="G398" s="69">
        <v>1132629.83</v>
      </c>
      <c r="H398" s="48"/>
      <c r="I398" s="48"/>
      <c r="J398" s="48">
        <f>-IFERROR(VLOOKUP(F398,Labor!$A$7:$B$225,2,0),0)</f>
        <v>0</v>
      </c>
      <c r="K398" s="48"/>
      <c r="L398" s="48"/>
      <c r="M398" s="48"/>
      <c r="N398" s="48"/>
      <c r="O398" s="48"/>
      <c r="P398" s="48"/>
      <c r="Q398" s="48"/>
      <c r="R398" s="48"/>
      <c r="S398" s="48"/>
      <c r="T398" s="48"/>
      <c r="U398" s="47">
        <f t="shared" si="61"/>
        <v>102277.61006688958</v>
      </c>
      <c r="V398" s="32">
        <v>9.0301003344481559E-2</v>
      </c>
      <c r="W398" s="69">
        <f t="shared" si="62"/>
        <v>1234907.4400668896</v>
      </c>
      <c r="X398" s="48">
        <f>IF(ISERROR(VLOOKUP(F398,Labor!$A$7:$C$225,3,0)),0,VLOOKUP(F398,Labor!$A$7:$C$225,3,0))</f>
        <v>0</v>
      </c>
      <c r="Y398" s="48"/>
      <c r="Z398" s="48"/>
      <c r="AA398" s="48"/>
      <c r="AB398" s="48"/>
      <c r="AC398" s="48"/>
      <c r="AD398" s="48"/>
      <c r="AE398" s="48"/>
      <c r="AF398" s="48"/>
      <c r="AG398" s="48"/>
      <c r="AH398" s="48">
        <v>0</v>
      </c>
      <c r="AI398" s="48"/>
      <c r="AJ398" s="70">
        <f t="shared" si="63"/>
        <v>1234907.4400668896</v>
      </c>
    </row>
    <row r="399" spans="1:36">
      <c r="A399" s="12">
        <v>931</v>
      </c>
      <c r="B399" s="12" t="s">
        <v>323</v>
      </c>
      <c r="C399" s="12" t="s">
        <v>654</v>
      </c>
      <c r="D399" s="12" t="str">
        <f t="shared" si="64"/>
        <v>SO</v>
      </c>
      <c r="E399" s="12" t="str">
        <f t="shared" si="65"/>
        <v>A&amp;G Operations - Excludes Acct 935SO</v>
      </c>
      <c r="F399" s="12" t="s">
        <v>323</v>
      </c>
      <c r="G399" s="69">
        <v>5485058.7999999998</v>
      </c>
      <c r="H399" s="48"/>
      <c r="I399" s="48"/>
      <c r="J399" s="48">
        <f>-IFERROR(VLOOKUP(F399,Labor!$A$7:$B$225,2,0),0)</f>
        <v>0</v>
      </c>
      <c r="K399" s="48"/>
      <c r="L399" s="48"/>
      <c r="M399" s="48"/>
      <c r="N399" s="48"/>
      <c r="O399" s="48"/>
      <c r="P399" s="48"/>
      <c r="Q399" s="48"/>
      <c r="R399" s="48"/>
      <c r="S399" s="48"/>
      <c r="T399" s="48"/>
      <c r="U399" s="47">
        <f t="shared" si="61"/>
        <v>495306.313043478</v>
      </c>
      <c r="V399" s="32">
        <v>9.0301003344481559E-2</v>
      </c>
      <c r="W399" s="69">
        <f t="shared" si="62"/>
        <v>5980365.1130434778</v>
      </c>
      <c r="X399" s="48">
        <f>IF(ISERROR(VLOOKUP(F399,Labor!$A$7:$C$225,3,0)),0,VLOOKUP(F399,Labor!$A$7:$C$225,3,0))</f>
        <v>0</v>
      </c>
      <c r="Y399" s="48"/>
      <c r="Z399" s="48"/>
      <c r="AA399" s="48"/>
      <c r="AB399" s="48"/>
      <c r="AC399" s="48"/>
      <c r="AD399" s="48"/>
      <c r="AE399" s="48"/>
      <c r="AF399" s="48"/>
      <c r="AG399" s="48"/>
      <c r="AH399" s="48">
        <v>0</v>
      </c>
      <c r="AI399" s="48"/>
      <c r="AJ399" s="70">
        <f t="shared" si="63"/>
        <v>5980365.1130434778</v>
      </c>
    </row>
    <row r="400" spans="1:36">
      <c r="A400" s="12">
        <v>931</v>
      </c>
      <c r="B400" s="12" t="s">
        <v>321</v>
      </c>
      <c r="C400" s="12" t="s">
        <v>654</v>
      </c>
      <c r="D400" s="12" t="str">
        <f t="shared" si="64"/>
        <v>UT</v>
      </c>
      <c r="E400" s="12" t="str">
        <f t="shared" si="65"/>
        <v>A&amp;G Operations - Excludes Acct 935UT</v>
      </c>
      <c r="F400" s="12" t="s">
        <v>321</v>
      </c>
      <c r="G400" s="69">
        <v>3909.3</v>
      </c>
      <c r="H400" s="48"/>
      <c r="I400" s="48"/>
      <c r="J400" s="48">
        <f>-IFERROR(VLOOKUP(F400,Labor!$A$7:$B$225,2,0),0)</f>
        <v>0</v>
      </c>
      <c r="K400" s="48"/>
      <c r="L400" s="48"/>
      <c r="M400" s="48"/>
      <c r="N400" s="48"/>
      <c r="O400" s="48"/>
      <c r="P400" s="48"/>
      <c r="Q400" s="48"/>
      <c r="R400" s="48"/>
      <c r="S400" s="48"/>
      <c r="T400" s="48"/>
      <c r="U400" s="47">
        <f t="shared" si="61"/>
        <v>353.01371237458176</v>
      </c>
      <c r="V400" s="32">
        <v>9.0301003344481559E-2</v>
      </c>
      <c r="W400" s="69">
        <f t="shared" si="62"/>
        <v>4262.3137123745819</v>
      </c>
      <c r="X400" s="48">
        <f>IF(ISERROR(VLOOKUP(F400,Labor!$A$7:$C$225,3,0)),0,VLOOKUP(F400,Labor!$A$7:$C$225,3,0))</f>
        <v>0</v>
      </c>
      <c r="Y400" s="48"/>
      <c r="Z400" s="48"/>
      <c r="AA400" s="48"/>
      <c r="AB400" s="48"/>
      <c r="AC400" s="48"/>
      <c r="AD400" s="48"/>
      <c r="AE400" s="48"/>
      <c r="AF400" s="48"/>
      <c r="AG400" s="48"/>
      <c r="AH400" s="48">
        <v>0</v>
      </c>
      <c r="AI400" s="48"/>
      <c r="AJ400" s="70">
        <f t="shared" si="63"/>
        <v>4262.3137123745819</v>
      </c>
    </row>
    <row r="401" spans="1:36">
      <c r="A401" s="12">
        <v>931</v>
      </c>
      <c r="B401" s="12" t="s">
        <v>695</v>
      </c>
      <c r="C401" s="12" t="s">
        <v>654</v>
      </c>
      <c r="D401" s="12" t="str">
        <f>MID(F401,4,12)</f>
        <v>WA</v>
      </c>
      <c r="E401" s="12" t="str">
        <f>+C401&amp;D401</f>
        <v>A&amp;G Operations - Excludes Acct 935WA</v>
      </c>
      <c r="F401" s="12" t="s">
        <v>695</v>
      </c>
      <c r="G401" s="69">
        <v>2497.04</v>
      </c>
      <c r="H401" s="48"/>
      <c r="I401" s="48"/>
      <c r="J401" s="48">
        <f>-IFERROR(VLOOKUP(F401,Labor!$A$7:$B$225,2,0),0)</f>
        <v>0</v>
      </c>
      <c r="K401" s="48"/>
      <c r="L401" s="48"/>
      <c r="M401" s="48"/>
      <c r="N401" s="48"/>
      <c r="O401" s="48"/>
      <c r="P401" s="48"/>
      <c r="Q401" s="48"/>
      <c r="R401" s="48"/>
      <c r="S401" s="48"/>
      <c r="T401" s="48"/>
      <c r="U401" s="47">
        <f t="shared" si="61"/>
        <v>225.48521739130422</v>
      </c>
      <c r="V401" s="32">
        <v>9.0301003344481559E-2</v>
      </c>
      <c r="W401" s="69">
        <f t="shared" si="62"/>
        <v>2722.5252173913041</v>
      </c>
      <c r="X401" s="48">
        <f>IF(ISERROR(VLOOKUP(F401,Labor!$A$7:$C$225,3,0)),0,VLOOKUP(F401,Labor!$A$7:$C$225,3,0))</f>
        <v>0</v>
      </c>
      <c r="Y401" s="48"/>
      <c r="Z401" s="48"/>
      <c r="AA401" s="48"/>
      <c r="AB401" s="48"/>
      <c r="AC401" s="48"/>
      <c r="AD401" s="48"/>
      <c r="AE401" s="48"/>
      <c r="AF401" s="48"/>
      <c r="AG401" s="48"/>
      <c r="AH401" s="48">
        <v>0</v>
      </c>
      <c r="AI401" s="48"/>
      <c r="AJ401" s="70">
        <f t="shared" si="63"/>
        <v>2722.5252173913041</v>
      </c>
    </row>
    <row r="402" spans="1:36">
      <c r="A402" s="12">
        <v>931</v>
      </c>
      <c r="B402" s="12" t="s">
        <v>696</v>
      </c>
      <c r="C402" s="12" t="s">
        <v>654</v>
      </c>
      <c r="D402" s="12" t="str">
        <f t="shared" si="64"/>
        <v>WYP</v>
      </c>
      <c r="E402" s="12" t="str">
        <f t="shared" si="65"/>
        <v>A&amp;G Operations - Excludes Acct 935WYP</v>
      </c>
      <c r="F402" s="12" t="s">
        <v>696</v>
      </c>
      <c r="G402" s="69">
        <v>30413.33</v>
      </c>
      <c r="H402" s="48"/>
      <c r="I402" s="48"/>
      <c r="J402" s="48">
        <f>-IFERROR(VLOOKUP(F402,Labor!$A$7:$B$225,2,0),0)</f>
        <v>0</v>
      </c>
      <c r="K402" s="48"/>
      <c r="L402" s="48"/>
      <c r="M402" s="48"/>
      <c r="N402" s="48"/>
      <c r="O402" s="48"/>
      <c r="P402" s="48"/>
      <c r="Q402" s="48"/>
      <c r="R402" s="48"/>
      <c r="S402" s="48"/>
      <c r="T402" s="48"/>
      <c r="U402" s="47">
        <f t="shared" si="61"/>
        <v>2746.3542140468217</v>
      </c>
      <c r="V402" s="32">
        <v>9.0301003344481559E-2</v>
      </c>
      <c r="W402" s="69">
        <f t="shared" si="62"/>
        <v>33159.684214046822</v>
      </c>
      <c r="X402" s="48">
        <f>IF(ISERROR(VLOOKUP(F402,Labor!$A$7:$C$225,3,0)),0,VLOOKUP(F402,Labor!$A$7:$C$225,3,0))</f>
        <v>0</v>
      </c>
      <c r="Y402" s="48"/>
      <c r="Z402" s="48"/>
      <c r="AA402" s="48"/>
      <c r="AB402" s="48"/>
      <c r="AC402" s="48"/>
      <c r="AD402" s="48"/>
      <c r="AE402" s="48"/>
      <c r="AF402" s="48"/>
      <c r="AG402" s="48"/>
      <c r="AH402" s="48">
        <v>0</v>
      </c>
      <c r="AI402" s="48"/>
      <c r="AJ402" s="70">
        <f t="shared" si="63"/>
        <v>33159.684214046822</v>
      </c>
    </row>
    <row r="403" spans="1:36">
      <c r="A403" s="12">
        <v>935</v>
      </c>
      <c r="B403" s="12" t="s">
        <v>697</v>
      </c>
      <c r="C403" s="12" t="s">
        <v>698</v>
      </c>
      <c r="D403" s="12" t="str">
        <f t="shared" si="64"/>
        <v>CA</v>
      </c>
      <c r="E403" s="12" t="str">
        <f t="shared" si="65"/>
        <v>A&amp;G Operations - Account 935CA</v>
      </c>
      <c r="F403" s="12" t="s">
        <v>697</v>
      </c>
      <c r="G403" s="69">
        <v>-824.04</v>
      </c>
      <c r="H403" s="48"/>
      <c r="I403" s="48"/>
      <c r="J403" s="48">
        <f>-IFERROR(VLOOKUP(F403,Labor!$A$7:$B$225,2,0),0)</f>
        <v>37430.2311596039</v>
      </c>
      <c r="K403" s="48"/>
      <c r="L403" s="48"/>
      <c r="M403" s="48"/>
      <c r="N403" s="48"/>
      <c r="O403" s="48"/>
      <c r="P403" s="48"/>
      <c r="Q403" s="48"/>
      <c r="R403" s="48"/>
      <c r="S403" s="48"/>
      <c r="T403" s="48"/>
      <c r="U403" s="47">
        <f t="shared" si="61"/>
        <v>620.20501002024366</v>
      </c>
      <c r="V403" s="32">
        <v>1.6942626107046607E-2</v>
      </c>
      <c r="W403" s="69">
        <f t="shared" si="62"/>
        <v>37226.396169624146</v>
      </c>
      <c r="X403" s="48">
        <f>IF(ISERROR(VLOOKUP(F403,Labor!$A$7:$C$225,3,0)),0,VLOOKUP(F403,Labor!$A$7:$C$225,3,0))</f>
        <v>-38004.92260966327</v>
      </c>
      <c r="Y403" s="48"/>
      <c r="Z403" s="48"/>
      <c r="AA403" s="48"/>
      <c r="AB403" s="48"/>
      <c r="AC403" s="48"/>
      <c r="AD403" s="48"/>
      <c r="AE403" s="48"/>
      <c r="AF403" s="48"/>
      <c r="AG403" s="48"/>
      <c r="AH403" s="48">
        <v>103.69296654959008</v>
      </c>
      <c r="AI403" s="48"/>
      <c r="AJ403" s="70">
        <f t="shared" si="63"/>
        <v>-674.83347348953419</v>
      </c>
    </row>
    <row r="404" spans="1:36">
      <c r="A404" s="12">
        <v>935</v>
      </c>
      <c r="B404" s="12" t="s">
        <v>326</v>
      </c>
      <c r="C404" s="12" t="s">
        <v>698</v>
      </c>
      <c r="D404" s="12" t="str">
        <f t="shared" si="64"/>
        <v>CN</v>
      </c>
      <c r="E404" s="12" t="str">
        <f t="shared" si="65"/>
        <v>A&amp;G Operations - Account 935CN</v>
      </c>
      <c r="F404" s="12" t="s">
        <v>326</v>
      </c>
      <c r="G404" s="69">
        <v>109537.11</v>
      </c>
      <c r="H404" s="48"/>
      <c r="I404" s="48"/>
      <c r="J404" s="48">
        <f>-IFERROR(VLOOKUP(F404,Labor!$A$7:$B$225,2,0),0)</f>
        <v>0</v>
      </c>
      <c r="K404" s="48"/>
      <c r="L404" s="48"/>
      <c r="M404" s="48"/>
      <c r="N404" s="48"/>
      <c r="O404" s="48"/>
      <c r="P404" s="48"/>
      <c r="Q404" s="48"/>
      <c r="R404" s="48"/>
      <c r="S404" s="48"/>
      <c r="T404" s="48"/>
      <c r="U404" s="47">
        <f t="shared" ref="U404:U411" si="66">SUM(G404:T404)*V404</f>
        <v>1855.846299576436</v>
      </c>
      <c r="V404" s="32">
        <v>1.6942626107046607E-2</v>
      </c>
      <c r="W404" s="69">
        <f t="shared" ref="W404:W411" si="67">SUM(G404:U404)</f>
        <v>111392.95629957644</v>
      </c>
      <c r="X404" s="48">
        <f>IF(ISERROR(VLOOKUP(F404,Labor!$A$7:$C$225,3,0)),0,VLOOKUP(F404,Labor!$A$7:$C$225,3,0))</f>
        <v>0</v>
      </c>
      <c r="Y404" s="48"/>
      <c r="Z404" s="48"/>
      <c r="AA404" s="48"/>
      <c r="AB404" s="48"/>
      <c r="AC404" s="48"/>
      <c r="AD404" s="48"/>
      <c r="AE404" s="48"/>
      <c r="AF404" s="48"/>
      <c r="AG404" s="48"/>
      <c r="AH404" s="48">
        <v>0</v>
      </c>
      <c r="AI404" s="48"/>
      <c r="AJ404" s="70">
        <f t="shared" ref="AJ404:AJ411" si="68">SUM(W404:AI404)</f>
        <v>111392.95629957644</v>
      </c>
    </row>
    <row r="405" spans="1:36">
      <c r="A405" s="12">
        <v>935</v>
      </c>
      <c r="B405" s="12" t="s">
        <v>699</v>
      </c>
      <c r="C405" s="12" t="s">
        <v>698</v>
      </c>
      <c r="D405" s="12" t="str">
        <f t="shared" si="64"/>
        <v>ID</v>
      </c>
      <c r="E405" s="12" t="str">
        <f t="shared" si="65"/>
        <v>A&amp;G Operations - Account 935ID</v>
      </c>
      <c r="F405" s="12" t="s">
        <v>699</v>
      </c>
      <c r="G405" s="69">
        <v>7600.8</v>
      </c>
      <c r="H405" s="48"/>
      <c r="I405" s="48"/>
      <c r="J405" s="48">
        <f>-IFERROR(VLOOKUP(F405,Labor!$A$7:$B$225,2,0),0)</f>
        <v>3839.9072744703822</v>
      </c>
      <c r="K405" s="48"/>
      <c r="L405" s="48"/>
      <c r="M405" s="48"/>
      <c r="N405" s="48"/>
      <c r="O405" s="48"/>
      <c r="P405" s="48"/>
      <c r="Q405" s="48"/>
      <c r="R405" s="48"/>
      <c r="S405" s="48"/>
      <c r="T405" s="48"/>
      <c r="U405" s="47">
        <f t="shared" si="66"/>
        <v>193.83562575151993</v>
      </c>
      <c r="V405" s="32">
        <v>1.6942626107046607E-2</v>
      </c>
      <c r="W405" s="69">
        <f t="shared" si="67"/>
        <v>11634.542900221903</v>
      </c>
      <c r="X405" s="48">
        <f>IF(ISERROR(VLOOKUP(F405,Labor!$A$7:$C$225,3,0)),0,VLOOKUP(F405,Labor!$A$7:$C$225,3,0))</f>
        <v>-3898.8639469592376</v>
      </c>
      <c r="Y405" s="48"/>
      <c r="Z405" s="48"/>
      <c r="AA405" s="48"/>
      <c r="AB405" s="48"/>
      <c r="AC405" s="48"/>
      <c r="AD405" s="48"/>
      <c r="AE405" s="48"/>
      <c r="AF405" s="48"/>
      <c r="AG405" s="48"/>
      <c r="AH405" s="48">
        <v>10.63769483194927</v>
      </c>
      <c r="AI405" s="48"/>
      <c r="AJ405" s="70">
        <f t="shared" si="68"/>
        <v>7746.3166480946138</v>
      </c>
    </row>
    <row r="406" spans="1:36">
      <c r="A406" s="12">
        <v>935</v>
      </c>
      <c r="B406" s="12" t="s">
        <v>700</v>
      </c>
      <c r="C406" s="12" t="s">
        <v>698</v>
      </c>
      <c r="D406" s="12" t="str">
        <f t="shared" si="64"/>
        <v>OR</v>
      </c>
      <c r="E406" s="12" t="str">
        <f t="shared" si="65"/>
        <v>A&amp;G Operations - Account 935OR</v>
      </c>
      <c r="F406" s="12" t="s">
        <v>700</v>
      </c>
      <c r="G406" s="69">
        <v>35726.46</v>
      </c>
      <c r="H406" s="48"/>
      <c r="I406" s="48"/>
      <c r="J406" s="48">
        <f>-IFERROR(VLOOKUP(F406,Labor!$A$7:$B$225,2,0),0)</f>
        <v>-3140.0966114261723</v>
      </c>
      <c r="K406" s="48"/>
      <c r="L406" s="48"/>
      <c r="M406" s="48"/>
      <c r="N406" s="48"/>
      <c r="O406" s="48"/>
      <c r="P406" s="48"/>
      <c r="Q406" s="48"/>
      <c r="R406" s="48"/>
      <c r="S406" s="48"/>
      <c r="T406" s="48"/>
      <c r="U406" s="47">
        <f t="shared" si="66"/>
        <v>552.09857108095866</v>
      </c>
      <c r="V406" s="32">
        <v>1.6942626107046607E-2</v>
      </c>
      <c r="W406" s="69">
        <f t="shared" si="67"/>
        <v>33138.461959654785</v>
      </c>
      <c r="X406" s="48">
        <f>IF(ISERROR(VLOOKUP(F406,Labor!$A$7:$C$225,3,0)),0,VLOOKUP(F406,Labor!$A$7:$C$225,3,0))</f>
        <v>3188.3086213187162</v>
      </c>
      <c r="Y406" s="48"/>
      <c r="Z406" s="48"/>
      <c r="AA406" s="48"/>
      <c r="AB406" s="48"/>
      <c r="AC406" s="48"/>
      <c r="AD406" s="48"/>
      <c r="AE406" s="48"/>
      <c r="AF406" s="48"/>
      <c r="AG406" s="48"/>
      <c r="AH406" s="48">
        <v>-8.699009405063503</v>
      </c>
      <c r="AI406" s="48"/>
      <c r="AJ406" s="70">
        <f t="shared" si="68"/>
        <v>36318.071571568442</v>
      </c>
    </row>
    <row r="407" spans="1:36">
      <c r="A407" s="12">
        <v>935</v>
      </c>
      <c r="B407" s="12" t="s">
        <v>327</v>
      </c>
      <c r="C407" s="12" t="s">
        <v>698</v>
      </c>
      <c r="D407" s="12" t="str">
        <f t="shared" si="64"/>
        <v>SO</v>
      </c>
      <c r="E407" s="12" t="str">
        <f t="shared" si="65"/>
        <v>A&amp;G Operations - Account 935SO</v>
      </c>
      <c r="F407" s="12" t="s">
        <v>327</v>
      </c>
      <c r="G407" s="69">
        <v>21458593.190000001</v>
      </c>
      <c r="H407" s="48"/>
      <c r="I407" s="48"/>
      <c r="J407" s="48">
        <f>-IFERROR(VLOOKUP(F407,Labor!$A$7:$B$225,2,0),0)</f>
        <v>-2472645.1128317788</v>
      </c>
      <c r="K407" s="48"/>
      <c r="L407" s="48"/>
      <c r="M407" s="48"/>
      <c r="N407" s="48"/>
      <c r="O407" s="48"/>
      <c r="P407" s="48"/>
      <c r="Q407" s="48"/>
      <c r="R407" s="48"/>
      <c r="S407" s="48"/>
      <c r="T407" s="48"/>
      <c r="U407" s="47">
        <f t="shared" si="66"/>
        <v>321671.81955926167</v>
      </c>
      <c r="V407" s="32">
        <v>1.6942626107046607E-2</v>
      </c>
      <c r="W407" s="69">
        <f t="shared" si="67"/>
        <v>19307619.896727484</v>
      </c>
      <c r="X407" s="48">
        <f>IF(ISERROR(VLOOKUP(F407,Labor!$A$7:$C$225,3,0)),0,VLOOKUP(F407,Labor!$A$7:$C$225,3,0))</f>
        <v>2510609.2920888155</v>
      </c>
      <c r="Y407" s="48"/>
      <c r="Z407" s="48"/>
      <c r="AA407" s="48"/>
      <c r="AB407" s="48"/>
      <c r="AC407" s="48"/>
      <c r="AD407" s="48"/>
      <c r="AE407" s="48"/>
      <c r="AF407" s="48"/>
      <c r="AG407" s="48"/>
      <c r="AH407" s="48">
        <v>-6849.96856900486</v>
      </c>
      <c r="AI407" s="48"/>
      <c r="AJ407" s="70">
        <f t="shared" si="68"/>
        <v>21811379.220247295</v>
      </c>
    </row>
    <row r="408" spans="1:36">
      <c r="A408" s="12">
        <v>935</v>
      </c>
      <c r="B408" s="12" t="s">
        <v>324</v>
      </c>
      <c r="C408" s="12" t="s">
        <v>698</v>
      </c>
      <c r="D408" s="12" t="str">
        <f t="shared" si="64"/>
        <v>UT</v>
      </c>
      <c r="E408" s="12" t="str">
        <f t="shared" si="65"/>
        <v>A&amp;G Operations - Account 935UT</v>
      </c>
      <c r="F408" s="12" t="s">
        <v>324</v>
      </c>
      <c r="G408" s="69">
        <v>59322.83</v>
      </c>
      <c r="H408" s="48"/>
      <c r="I408" s="48"/>
      <c r="J408" s="48">
        <f>-IFERROR(VLOOKUP(F408,Labor!$A$7:$B$225,2,0),0)</f>
        <v>0</v>
      </c>
      <c r="K408" s="48"/>
      <c r="L408" s="48"/>
      <c r="M408" s="48"/>
      <c r="N408" s="48"/>
      <c r="O408" s="48"/>
      <c r="P408" s="48"/>
      <c r="Q408" s="48"/>
      <c r="R408" s="48"/>
      <c r="S408" s="48"/>
      <c r="T408" s="48"/>
      <c r="U408" s="47">
        <f t="shared" si="66"/>
        <v>1005.0845283018876</v>
      </c>
      <c r="V408" s="32">
        <v>1.6942626107046607E-2</v>
      </c>
      <c r="W408" s="69">
        <f t="shared" si="67"/>
        <v>60327.914528301888</v>
      </c>
      <c r="X408" s="48">
        <f>IF(ISERROR(VLOOKUP(F408,Labor!$A$7:$C$225,3,0)),0,VLOOKUP(F408,Labor!$A$7:$C$225,3,0))</f>
        <v>0</v>
      </c>
      <c r="Y408" s="48"/>
      <c r="Z408" s="48"/>
      <c r="AA408" s="48"/>
      <c r="AB408" s="48"/>
      <c r="AC408" s="48"/>
      <c r="AD408" s="48"/>
      <c r="AE408" s="48"/>
      <c r="AF408" s="48"/>
      <c r="AG408" s="48"/>
      <c r="AH408" s="48">
        <v>0</v>
      </c>
      <c r="AI408" s="48"/>
      <c r="AJ408" s="70">
        <f t="shared" si="68"/>
        <v>60327.914528301888</v>
      </c>
    </row>
    <row r="409" spans="1:36">
      <c r="A409" s="12">
        <v>935</v>
      </c>
      <c r="B409" s="12" t="s">
        <v>701</v>
      </c>
      <c r="C409" s="12" t="s">
        <v>698</v>
      </c>
      <c r="D409" s="12" t="str">
        <f t="shared" si="64"/>
        <v>WA</v>
      </c>
      <c r="E409" s="12" t="str">
        <f t="shared" si="65"/>
        <v>A&amp;G Operations - Account 935WA</v>
      </c>
      <c r="F409" s="12" t="s">
        <v>701</v>
      </c>
      <c r="G409" s="69">
        <v>3330.09</v>
      </c>
      <c r="H409" s="48"/>
      <c r="I409" s="48"/>
      <c r="J409" s="48">
        <f>-IFERROR(VLOOKUP(F409,Labor!$A$7:$B$225,2,0),0)</f>
        <v>822.64669483088699</v>
      </c>
      <c r="K409" s="48"/>
      <c r="L409" s="48"/>
      <c r="M409" s="48"/>
      <c r="N409" s="48"/>
      <c r="O409" s="48"/>
      <c r="P409" s="48"/>
      <c r="Q409" s="48"/>
      <c r="R409" s="48"/>
      <c r="S409" s="48"/>
      <c r="T409" s="48"/>
      <c r="U409" s="47">
        <f t="shared" si="66"/>
        <v>70.358265141532229</v>
      </c>
      <c r="V409" s="32">
        <v>1.6942626107046607E-2</v>
      </c>
      <c r="W409" s="69">
        <f t="shared" si="67"/>
        <v>4223.094959972419</v>
      </c>
      <c r="X409" s="48">
        <f>IF(ISERROR(VLOOKUP(F409,Labor!$A$7:$C$225,3,0)),0,VLOOKUP(F409,Labor!$A$7:$C$225,3,0))</f>
        <v>-835.27734143103783</v>
      </c>
      <c r="Y409" s="48"/>
      <c r="Z409" s="48"/>
      <c r="AA409" s="48"/>
      <c r="AB409" s="48"/>
      <c r="AC409" s="48"/>
      <c r="AD409" s="48"/>
      <c r="AE409" s="48"/>
      <c r="AF409" s="48"/>
      <c r="AG409" s="48"/>
      <c r="AH409" s="48">
        <v>2.2789780764509899</v>
      </c>
      <c r="AI409" s="48"/>
      <c r="AJ409" s="70">
        <f t="shared" si="68"/>
        <v>3390.0965966178323</v>
      </c>
    </row>
    <row r="410" spans="1:36">
      <c r="A410" s="12">
        <v>935</v>
      </c>
      <c r="B410" s="12" t="s">
        <v>702</v>
      </c>
      <c r="C410" s="12" t="s">
        <v>698</v>
      </c>
      <c r="D410" s="12" t="str">
        <f t="shared" si="64"/>
        <v>WYP</v>
      </c>
      <c r="E410" s="12" t="str">
        <f t="shared" si="65"/>
        <v>A&amp;G Operations - Account 935WYP</v>
      </c>
      <c r="F410" s="12" t="s">
        <v>702</v>
      </c>
      <c r="G410" s="69">
        <v>27531.74</v>
      </c>
      <c r="H410" s="48"/>
      <c r="I410" s="48"/>
      <c r="J410" s="48">
        <f>-IFERROR(VLOOKUP(F410,Labor!$A$7:$B$225,2,0),0)</f>
        <v>0</v>
      </c>
      <c r="K410" s="48"/>
      <c r="L410" s="48"/>
      <c r="M410" s="48"/>
      <c r="N410" s="48"/>
      <c r="O410" s="48"/>
      <c r="P410" s="48"/>
      <c r="Q410" s="48"/>
      <c r="R410" s="48"/>
      <c r="S410" s="48"/>
      <c r="T410" s="48"/>
      <c r="U410" s="47">
        <f t="shared" si="66"/>
        <v>466.45997689641939</v>
      </c>
      <c r="V410" s="32">
        <v>1.6942626107046607E-2</v>
      </c>
      <c r="W410" s="69">
        <f t="shared" si="67"/>
        <v>27998.19997689642</v>
      </c>
      <c r="X410" s="48">
        <f>IF(ISERROR(VLOOKUP(F410,Labor!$A$7:$C$225,3,0)),0,VLOOKUP(F410,Labor!$A$7:$C$225,3,0))</f>
        <v>0</v>
      </c>
      <c r="Y410" s="48"/>
      <c r="Z410" s="48"/>
      <c r="AA410" s="48"/>
      <c r="AB410" s="48"/>
      <c r="AC410" s="48"/>
      <c r="AD410" s="48"/>
      <c r="AE410" s="48"/>
      <c r="AF410" s="48"/>
      <c r="AG410" s="48"/>
      <c r="AH410" s="48">
        <v>0</v>
      </c>
      <c r="AI410" s="48"/>
      <c r="AJ410" s="70">
        <f t="shared" si="68"/>
        <v>27998.19997689642</v>
      </c>
    </row>
    <row r="411" spans="1:36">
      <c r="A411" s="12">
        <v>935</v>
      </c>
      <c r="B411" s="12" t="s">
        <v>703</v>
      </c>
      <c r="C411" s="12" t="s">
        <v>698</v>
      </c>
      <c r="D411" s="12" t="str">
        <f t="shared" si="64"/>
        <v>WYU</v>
      </c>
      <c r="E411" s="12" t="str">
        <f t="shared" si="65"/>
        <v>A&amp;G Operations - Account 935WYU</v>
      </c>
      <c r="F411" s="12" t="s">
        <v>703</v>
      </c>
      <c r="G411" s="69">
        <v>6711.36</v>
      </c>
      <c r="H411" s="128"/>
      <c r="I411" s="128"/>
      <c r="J411" s="48">
        <f>-IFERROR(VLOOKUP(F411,Labor!$A$7:$B$225,2,0),0)</f>
        <v>25848.932331547254</v>
      </c>
      <c r="K411" s="128"/>
      <c r="L411" s="128"/>
      <c r="M411" s="128"/>
      <c r="N411" s="128"/>
      <c r="O411" s="128"/>
      <c r="P411" s="128"/>
      <c r="Q411" s="128"/>
      <c r="R411" s="128"/>
      <c r="S411" s="128"/>
      <c r="T411" s="128"/>
      <c r="U411" s="128">
        <f t="shared" si="66"/>
        <v>551.65685890954194</v>
      </c>
      <c r="V411" s="32">
        <v>1.6942626107046607E-2</v>
      </c>
      <c r="W411" s="73">
        <f t="shared" si="67"/>
        <v>33111.949190456799</v>
      </c>
      <c r="X411" s="128">
        <f>IF(ISERROR(VLOOKUP(F411,Labor!$A$7:$C$225,3,0)),0,VLOOKUP(F411,Labor!$A$7:$C$225,3,0))</f>
        <v>-26245.808331077165</v>
      </c>
      <c r="Y411" s="128"/>
      <c r="Z411" s="128"/>
      <c r="AA411" s="128"/>
      <c r="AB411" s="128"/>
      <c r="AC411" s="128"/>
      <c r="AD411" s="128"/>
      <c r="AE411" s="128"/>
      <c r="AF411" s="128"/>
      <c r="AG411" s="128"/>
      <c r="AH411" s="48">
        <v>71.609295282431574</v>
      </c>
      <c r="AI411" s="128"/>
      <c r="AJ411" s="70">
        <f t="shared" si="68"/>
        <v>6937.7501546620651</v>
      </c>
    </row>
    <row r="412" spans="1:36">
      <c r="B412" s="1" t="s">
        <v>704</v>
      </c>
      <c r="C412" s="1"/>
      <c r="F412" s="1" t="s">
        <v>704</v>
      </c>
      <c r="G412" s="69">
        <f>SUM(G340:G411)</f>
        <v>193795857.17000017</v>
      </c>
      <c r="H412" s="48">
        <f>SUM(H340:H411)</f>
        <v>0</v>
      </c>
      <c r="I412" s="48">
        <f t="shared" ref="I412:T412" si="69">SUM(I340:I411)</f>
        <v>59645.999999999956</v>
      </c>
      <c r="J412" s="129">
        <f t="shared" si="69"/>
        <v>-104213306.24751961</v>
      </c>
      <c r="K412" s="48">
        <f t="shared" si="69"/>
        <v>0</v>
      </c>
      <c r="L412" s="48">
        <f t="shared" si="69"/>
        <v>0</v>
      </c>
      <c r="M412" s="48">
        <f t="shared" si="69"/>
        <v>0</v>
      </c>
      <c r="N412" s="48">
        <f t="shared" si="69"/>
        <v>-5566.7800000000279</v>
      </c>
      <c r="O412" s="48">
        <f t="shared" si="69"/>
        <v>0</v>
      </c>
      <c r="P412" s="48">
        <f t="shared" si="69"/>
        <v>0</v>
      </c>
      <c r="Q412" s="48">
        <f t="shared" si="69"/>
        <v>0</v>
      </c>
      <c r="R412" s="48">
        <f t="shared" si="69"/>
        <v>0</v>
      </c>
      <c r="S412" s="48">
        <f t="shared" si="69"/>
        <v>0</v>
      </c>
      <c r="T412" s="48">
        <f t="shared" si="69"/>
        <v>0</v>
      </c>
      <c r="U412" s="48">
        <f>SUM(U340:U411)</f>
        <v>-72855.398746030871</v>
      </c>
      <c r="W412" s="69">
        <f>SUM(W340:W411)</f>
        <v>89563774.7437343</v>
      </c>
      <c r="X412" s="48">
        <f t="shared" ref="X412:AI412" si="70">SUM(X340:X411)</f>
        <v>105813363.05260572</v>
      </c>
      <c r="Y412" s="48">
        <f t="shared" si="70"/>
        <v>0</v>
      </c>
      <c r="Z412" s="48">
        <f t="shared" si="70"/>
        <v>-47921415.399999999</v>
      </c>
      <c r="AA412" s="48">
        <f t="shared" si="70"/>
        <v>0</v>
      </c>
      <c r="AB412" s="48">
        <f t="shared" si="70"/>
        <v>0</v>
      </c>
      <c r="AC412" s="48">
        <f t="shared" si="70"/>
        <v>0</v>
      </c>
      <c r="AD412" s="48">
        <f t="shared" si="70"/>
        <v>0</v>
      </c>
      <c r="AE412" s="48">
        <f t="shared" si="70"/>
        <v>0</v>
      </c>
      <c r="AF412" s="48">
        <f t="shared" si="70"/>
        <v>-30296.515666400432</v>
      </c>
      <c r="AG412" s="48">
        <f t="shared" si="70"/>
        <v>0</v>
      </c>
      <c r="AH412" s="129">
        <f t="shared" si="70"/>
        <v>-288702.11441303295</v>
      </c>
      <c r="AI412" s="48">
        <f t="shared" si="70"/>
        <v>0</v>
      </c>
      <c r="AJ412" s="74">
        <f>SUM(AJ340:AJ411)</f>
        <v>147136723.76626059</v>
      </c>
    </row>
    <row r="413" spans="1:36">
      <c r="B413" s="1"/>
      <c r="C413" s="1"/>
      <c r="F413" s="1"/>
      <c r="G413" s="130"/>
      <c r="U413" s="131"/>
      <c r="W413" s="130"/>
      <c r="AJ413" s="70"/>
    </row>
    <row r="414" spans="1:36">
      <c r="G414" s="130"/>
      <c r="U414" s="131"/>
      <c r="W414" s="130"/>
      <c r="AJ414" s="70"/>
    </row>
    <row r="415" spans="1:36" ht="13.5" thickBot="1">
      <c r="B415" s="1" t="s">
        <v>705</v>
      </c>
      <c r="C415" s="1"/>
      <c r="F415" s="1" t="s">
        <v>705</v>
      </c>
      <c r="G415" s="80">
        <f>G39+G64+G90+G112+G131+G270+G311+G337+G412</f>
        <v>2969090640.6699996</v>
      </c>
      <c r="H415" s="53">
        <f>H39+H64+H90+H112+H131+H270+H311+H337+H412</f>
        <v>-1031772.4600000001</v>
      </c>
      <c r="I415" s="53">
        <f t="shared" ref="I415:T415" si="71">I39+I64+I90+I112+I131+I270+I311+I337+I412</f>
        <v>-26013.319999999949</v>
      </c>
      <c r="J415" s="53">
        <f>J39+J64+J90+J112+J131+J270+J311+J337+J412</f>
        <v>-496500073.81765544</v>
      </c>
      <c r="K415" s="53">
        <f t="shared" si="71"/>
        <v>0</v>
      </c>
      <c r="L415" s="53">
        <f t="shared" si="71"/>
        <v>3170907.58</v>
      </c>
      <c r="M415" s="53">
        <f t="shared" si="71"/>
        <v>-90910532.699999988</v>
      </c>
      <c r="N415" s="53">
        <f t="shared" si="71"/>
        <v>-5566.7800000000279</v>
      </c>
      <c r="O415" s="53">
        <f t="shared" si="71"/>
        <v>7333939.7667548759</v>
      </c>
      <c r="P415" s="53">
        <f t="shared" si="71"/>
        <v>-72129.149999999994</v>
      </c>
      <c r="Q415" s="53">
        <f t="shared" si="71"/>
        <v>-3589148.7700000075</v>
      </c>
      <c r="R415" s="53">
        <f t="shared" si="71"/>
        <v>-13404.29</v>
      </c>
      <c r="S415" s="53">
        <f t="shared" si="71"/>
        <v>0</v>
      </c>
      <c r="T415" s="53">
        <f t="shared" si="71"/>
        <v>-97256.6</v>
      </c>
      <c r="U415" s="53">
        <f>U39+U64+U90+U112+U131+U270+U311+U337+U412</f>
        <v>13970927.585422086</v>
      </c>
      <c r="V415" s="105"/>
      <c r="W415" s="80">
        <f t="shared" ref="W415:AF415" si="72">W39+W64+W90+W112+W131+W270+W311+W337+W412</f>
        <v>2401320517.7145219</v>
      </c>
      <c r="X415" s="53">
        <f>X39+X64+X90+X112+X131+X270+X311+X337+X412</f>
        <v>504123172.54125607</v>
      </c>
      <c r="Y415" s="53">
        <f>Y39+Y64+Y90+Y112+Y131+Y270+Y311+Y337+Y412</f>
        <v>-243747.61432891246</v>
      </c>
      <c r="Z415" s="53">
        <f t="shared" ref="Z415:AA415" si="73">Z39+Z64+Z90+Z112+Z131+Z270+Z311+Z337+Z412</f>
        <v>-47921415.399999999</v>
      </c>
      <c r="AA415" s="53">
        <f t="shared" si="73"/>
        <v>1012475.7481751826</v>
      </c>
      <c r="AB415" s="53">
        <f t="shared" si="72"/>
        <v>13988949.367329104</v>
      </c>
      <c r="AC415" s="53">
        <f t="shared" si="72"/>
        <v>28375298.245999753</v>
      </c>
      <c r="AD415" s="53">
        <f t="shared" si="72"/>
        <v>-1755636.2296605995</v>
      </c>
      <c r="AE415" s="53">
        <f t="shared" si="72"/>
        <v>0</v>
      </c>
      <c r="AF415" s="53">
        <f t="shared" si="72"/>
        <v>-288081.1904380396</v>
      </c>
      <c r="AG415" s="53">
        <f>AG39+AG64+AG90+AG112+AG131+AG270+AG311+AG337+AG412</f>
        <v>974983.39717854769</v>
      </c>
      <c r="AH415" s="53">
        <f>AH39+AH64+AH90+AH112+AH131+AH270+AH311+AH337+AH412</f>
        <v>-1920484.2932609441</v>
      </c>
      <c r="AI415" s="53">
        <f>AI39+AI64+AI90+AI112+AI131+AI270+AI311+AI337+AI412</f>
        <v>0</v>
      </c>
      <c r="AJ415" s="81">
        <f>AJ39+AJ64+AJ90+AJ112+AJ131+AJ270+AJ311+AJ337+AJ412</f>
        <v>2897666032.2867723</v>
      </c>
    </row>
    <row r="416" spans="1:36" ht="13.5" thickTop="1">
      <c r="G416" s="49"/>
      <c r="H416" s="50"/>
      <c r="I416" s="50"/>
      <c r="J416" s="50"/>
      <c r="K416" s="50"/>
      <c r="L416" s="50"/>
      <c r="M416" s="50"/>
      <c r="N416" s="50"/>
      <c r="O416" s="50"/>
      <c r="P416" s="50"/>
      <c r="Q416" s="50"/>
      <c r="R416" s="50"/>
      <c r="S416" s="50"/>
      <c r="T416" s="50"/>
      <c r="U416" s="51"/>
      <c r="W416" s="130"/>
      <c r="X416" s="50"/>
      <c r="Y416" s="50"/>
      <c r="Z416" s="50"/>
      <c r="AA416" s="50"/>
      <c r="AB416" s="50"/>
      <c r="AC416" s="50"/>
      <c r="AD416" s="50"/>
      <c r="AE416" s="50"/>
      <c r="AF416" s="50"/>
      <c r="AG416" s="50"/>
      <c r="AH416" s="50"/>
      <c r="AI416" s="50"/>
      <c r="AJ416" s="70"/>
    </row>
    <row r="417" spans="2:36">
      <c r="B417" s="1"/>
      <c r="C417" s="1"/>
      <c r="F417" s="1" t="s">
        <v>706</v>
      </c>
      <c r="G417" s="132" t="s">
        <v>1</v>
      </c>
      <c r="H417" s="133" t="s">
        <v>1</v>
      </c>
      <c r="I417" s="133" t="s">
        <v>1</v>
      </c>
      <c r="J417" s="133" t="s">
        <v>1</v>
      </c>
      <c r="K417" s="133" t="s">
        <v>1</v>
      </c>
      <c r="L417" s="133" t="s">
        <v>707</v>
      </c>
      <c r="M417" s="133"/>
      <c r="N417" s="133"/>
      <c r="O417" s="133"/>
      <c r="P417" s="133" t="s">
        <v>1</v>
      </c>
      <c r="Q417" s="133" t="s">
        <v>1</v>
      </c>
      <c r="R417" s="133"/>
      <c r="S417" s="133"/>
      <c r="T417" s="133" t="s">
        <v>1</v>
      </c>
      <c r="U417" s="134" t="s">
        <v>1</v>
      </c>
      <c r="W417" s="130"/>
      <c r="X417" s="133" t="s">
        <v>1</v>
      </c>
      <c r="Y417" s="133" t="s">
        <v>1</v>
      </c>
      <c r="Z417" s="133" t="s">
        <v>1</v>
      </c>
      <c r="AA417" s="133"/>
      <c r="AB417" s="133" t="s">
        <v>1</v>
      </c>
      <c r="AC417" s="133" t="s">
        <v>1</v>
      </c>
      <c r="AD417" s="133" t="s">
        <v>1</v>
      </c>
      <c r="AE417" s="133" t="s">
        <v>1</v>
      </c>
      <c r="AF417" s="133" t="s">
        <v>1</v>
      </c>
      <c r="AG417" s="133" t="s">
        <v>1</v>
      </c>
      <c r="AH417" s="133" t="s">
        <v>1</v>
      </c>
      <c r="AI417" s="133" t="s">
        <v>1</v>
      </c>
      <c r="AJ417" s="70"/>
    </row>
    <row r="418" spans="2:36">
      <c r="B418" s="12" t="s">
        <v>708</v>
      </c>
      <c r="F418" s="12" t="s">
        <v>708</v>
      </c>
      <c r="G418" s="69">
        <v>0</v>
      </c>
      <c r="H418" s="128"/>
      <c r="I418" s="128"/>
      <c r="J418" s="128"/>
      <c r="K418" s="128"/>
      <c r="L418" s="128"/>
      <c r="M418" s="128"/>
      <c r="N418" s="128"/>
      <c r="O418" s="128"/>
      <c r="P418" s="128"/>
      <c r="Q418" s="128"/>
      <c r="R418" s="128"/>
      <c r="S418" s="128">
        <v>931249.07000000018</v>
      </c>
      <c r="T418" s="128"/>
      <c r="U418" s="128"/>
      <c r="V418" s="135"/>
      <c r="W418" s="69">
        <f>SUM(G418:U418)</f>
        <v>931249.07000000018</v>
      </c>
      <c r="X418" s="128"/>
      <c r="Y418" s="128"/>
      <c r="Z418" s="128"/>
      <c r="AA418" s="128"/>
      <c r="AB418" s="128"/>
      <c r="AC418" s="128"/>
      <c r="AD418" s="128"/>
      <c r="AE418" s="128"/>
      <c r="AF418" s="128"/>
      <c r="AG418" s="128"/>
      <c r="AH418" s="128"/>
      <c r="AI418" s="128"/>
      <c r="AJ418" s="70">
        <f>SUM(W418:AH418)</f>
        <v>931249.07000000018</v>
      </c>
    </row>
    <row r="419" spans="2:36" ht="13.5" thickBot="1">
      <c r="B419" s="1"/>
      <c r="C419" s="1"/>
      <c r="F419" s="1" t="s">
        <v>709</v>
      </c>
      <c r="G419" s="80">
        <f>SUM(G418)</f>
        <v>0</v>
      </c>
      <c r="H419" s="53">
        <f>SUM(H418)</f>
        <v>0</v>
      </c>
      <c r="I419" s="53">
        <f t="shared" ref="I419:U419" si="74">SUM(I418)</f>
        <v>0</v>
      </c>
      <c r="J419" s="53">
        <f t="shared" si="74"/>
        <v>0</v>
      </c>
      <c r="K419" s="53">
        <f>SUM(K418)</f>
        <v>0</v>
      </c>
      <c r="L419" s="53">
        <f t="shared" ref="L419:O419" si="75">SUM(L418)</f>
        <v>0</v>
      </c>
      <c r="M419" s="53">
        <f t="shared" si="75"/>
        <v>0</v>
      </c>
      <c r="N419" s="53">
        <f t="shared" si="75"/>
        <v>0</v>
      </c>
      <c r="O419" s="53">
        <f t="shared" si="75"/>
        <v>0</v>
      </c>
      <c r="P419" s="53">
        <f>SUM(P418)</f>
        <v>0</v>
      </c>
      <c r="Q419" s="53">
        <f t="shared" ref="Q419:S419" si="76">SUM(Q418)</f>
        <v>0</v>
      </c>
      <c r="R419" s="53">
        <f t="shared" si="76"/>
        <v>0</v>
      </c>
      <c r="S419" s="53">
        <f t="shared" si="76"/>
        <v>931249.07000000018</v>
      </c>
      <c r="T419" s="53">
        <f t="shared" si="74"/>
        <v>0</v>
      </c>
      <c r="U419" s="53">
        <f t="shared" si="74"/>
        <v>0</v>
      </c>
      <c r="V419" s="52"/>
      <c r="W419" s="80">
        <f t="shared" ref="W419:AJ419" si="77">SUM(W418)</f>
        <v>931249.07000000018</v>
      </c>
      <c r="X419" s="53">
        <f>SUM(X418)</f>
        <v>0</v>
      </c>
      <c r="Y419" s="53">
        <f t="shared" ref="Y419" si="78">SUM(Y418)</f>
        <v>0</v>
      </c>
      <c r="Z419" s="53">
        <f>SUM(Z418)</f>
        <v>0</v>
      </c>
      <c r="AA419" s="53">
        <f>SUM(AA418)</f>
        <v>0</v>
      </c>
      <c r="AB419" s="53">
        <f>SUM(AB418)</f>
        <v>0</v>
      </c>
      <c r="AC419" s="53">
        <f>SUM(AC418)</f>
        <v>0</v>
      </c>
      <c r="AD419" s="53">
        <f t="shared" ref="AD419:AE419" si="79">SUM(AD418)</f>
        <v>0</v>
      </c>
      <c r="AE419" s="53">
        <f t="shared" si="79"/>
        <v>0</v>
      </c>
      <c r="AF419" s="53"/>
      <c r="AG419" s="53"/>
      <c r="AH419" s="53">
        <f t="shared" ref="AH419" si="80">SUM(AH418)</f>
        <v>0</v>
      </c>
      <c r="AI419" s="53"/>
      <c r="AJ419" s="81">
        <f t="shared" si="77"/>
        <v>931249.07000000018</v>
      </c>
    </row>
    <row r="420" spans="2:36" ht="13.5" thickTop="1">
      <c r="F420" s="29"/>
      <c r="G420" s="55"/>
      <c r="U420" s="37"/>
      <c r="X420" s="37"/>
      <c r="Y420" s="37"/>
      <c r="Z420" s="37"/>
      <c r="AA420" s="37"/>
      <c r="AJ420" s="54"/>
    </row>
    <row r="421" spans="2:36">
      <c r="F421" s="29"/>
      <c r="G421" s="45"/>
      <c r="J421" s="37"/>
      <c r="U421" s="37"/>
      <c r="X421" s="37"/>
      <c r="Y421" s="37"/>
      <c r="Z421" s="37"/>
      <c r="AA421" s="37"/>
      <c r="AJ421" s="54"/>
    </row>
    <row r="422" spans="2:36">
      <c r="F422" s="29"/>
      <c r="G422" s="45"/>
      <c r="J422" s="48"/>
      <c r="M422" s="37"/>
      <c r="U422" s="48"/>
      <c r="X422" s="48"/>
      <c r="Y422" s="48"/>
      <c r="Z422" s="48"/>
      <c r="AA422" s="48"/>
      <c r="AJ422" s="54"/>
    </row>
    <row r="423" spans="2:36">
      <c r="F423" s="29"/>
      <c r="G423" s="45"/>
      <c r="AJ423" s="54"/>
    </row>
    <row r="424" spans="2:36">
      <c r="G424" s="56"/>
      <c r="J424" s="62"/>
      <c r="M424" s="37"/>
      <c r="AJ424" s="54"/>
    </row>
    <row r="425" spans="2:36">
      <c r="F425" s="82"/>
      <c r="G425" s="56"/>
      <c r="K425" s="136"/>
      <c r="M425" s="37"/>
      <c r="O425" s="136"/>
      <c r="AJ425" s="54"/>
    </row>
    <row r="426" spans="2:36">
      <c r="G426" s="131"/>
      <c r="K426" s="136"/>
      <c r="M426" s="37"/>
      <c r="O426" s="136"/>
      <c r="U426" s="83" t="s">
        <v>1</v>
      </c>
      <c r="AJ426" s="54"/>
    </row>
    <row r="427" spans="2:36">
      <c r="K427" s="136"/>
      <c r="M427" s="37"/>
      <c r="O427" s="136"/>
      <c r="AJ427" s="54"/>
    </row>
    <row r="428" spans="2:36">
      <c r="K428" s="136"/>
      <c r="M428" s="37"/>
      <c r="O428" s="136"/>
      <c r="AJ428" s="54"/>
    </row>
    <row r="429" spans="2:36">
      <c r="K429" s="136"/>
      <c r="M429" s="37"/>
      <c r="O429" s="136"/>
    </row>
    <row r="430" spans="2:36">
      <c r="K430" s="136"/>
      <c r="M430" s="37"/>
      <c r="O430" s="136"/>
    </row>
    <row r="431" spans="2:36">
      <c r="K431" s="136"/>
      <c r="M431" s="37"/>
      <c r="O431" s="136"/>
    </row>
    <row r="432" spans="2:36">
      <c r="K432" s="136"/>
      <c r="M432" s="37"/>
      <c r="O432" s="136"/>
    </row>
    <row r="433" spans="11:15">
      <c r="K433" s="136"/>
      <c r="M433" s="37"/>
      <c r="O433" s="136"/>
    </row>
    <row r="434" spans="11:15">
      <c r="K434" s="136"/>
      <c r="M434" s="37"/>
      <c r="O434" s="136"/>
    </row>
    <row r="435" spans="11:15">
      <c r="K435" s="136"/>
      <c r="M435" s="37"/>
      <c r="O435" s="136"/>
    </row>
    <row r="436" spans="11:15">
      <c r="K436" s="136"/>
      <c r="M436" s="37"/>
      <c r="O436" s="136"/>
    </row>
    <row r="437" spans="11:15">
      <c r="K437" s="136"/>
      <c r="M437" s="37"/>
      <c r="O437" s="136"/>
    </row>
    <row r="438" spans="11:15">
      <c r="K438" s="136"/>
      <c r="M438" s="37"/>
      <c r="O438" s="136"/>
    </row>
    <row r="439" spans="11:15">
      <c r="K439" s="136"/>
      <c r="M439" s="37"/>
      <c r="O439" s="136"/>
    </row>
    <row r="440" spans="11:15">
      <c r="K440" s="136"/>
      <c r="M440" s="37"/>
      <c r="O440" s="136"/>
    </row>
    <row r="441" spans="11:15">
      <c r="K441" s="136"/>
      <c r="M441" s="37"/>
      <c r="O441" s="136"/>
    </row>
    <row r="442" spans="11:15">
      <c r="K442" s="136"/>
      <c r="M442" s="37"/>
      <c r="O442" s="136"/>
    </row>
    <row r="443" spans="11:15">
      <c r="K443" s="136"/>
      <c r="M443" s="37"/>
      <c r="O443" s="136"/>
    </row>
    <row r="444" spans="11:15">
      <c r="K444" s="136"/>
      <c r="M444" s="37"/>
      <c r="O444" s="136"/>
    </row>
  </sheetData>
  <autoFilter ref="A9:AJ412"/>
  <pageMargins left="0.5" right="0.5" top="1" bottom="0.75" header="0.5" footer="0.25"/>
  <pageSetup scale="34" fitToWidth="2" fitToHeight="8" orientation="landscape" r:id="rId1"/>
  <headerFooter alignWithMargins="0">
    <oddFooter xml:space="preserve">&amp;CO and M Summary 4.0.&amp;P+3
</oddFooter>
  </headerFooter>
  <rowBreaks count="1" manualBreakCount="1">
    <brk id="112" min="5" max="41" man="1"/>
  </rowBreaks>
</worksheet>
</file>

<file path=xl/worksheets/sheet7.xml><?xml version="1.0" encoding="utf-8"?>
<worksheet xmlns="http://schemas.openxmlformats.org/spreadsheetml/2006/main" xmlns:r="http://schemas.openxmlformats.org/officeDocument/2006/relationships">
  <sheetPr>
    <pageSetUpPr fitToPage="1"/>
  </sheetPr>
  <dimension ref="A1:C243"/>
  <sheetViews>
    <sheetView view="pageBreakPreview" zoomScale="80" zoomScaleNormal="100" zoomScaleSheetLayoutView="80" workbookViewId="0">
      <pane ySplit="7" topLeftCell="A62" activePane="bottomLeft" state="frozen"/>
      <selection activeCell="C16" sqref="C16"/>
      <selection pane="bottomLeft" activeCell="C16" sqref="C16"/>
    </sheetView>
  </sheetViews>
  <sheetFormatPr defaultRowHeight="12.75"/>
  <cols>
    <col min="1" max="1" width="16.140625" style="12" customWidth="1"/>
    <col min="2" max="3" width="18.5703125" style="12" customWidth="1"/>
    <col min="4" max="16384" width="9.140625" style="12"/>
  </cols>
  <sheetData>
    <row r="1" spans="1:3">
      <c r="A1" s="1" t="s">
        <v>0</v>
      </c>
    </row>
    <row r="2" spans="1:3">
      <c r="A2" s="1" t="s">
        <v>710</v>
      </c>
    </row>
    <row r="3" spans="1:3">
      <c r="A3" s="1" t="s">
        <v>711</v>
      </c>
    </row>
    <row r="4" spans="1:3">
      <c r="A4" s="12" t="s">
        <v>712</v>
      </c>
    </row>
    <row r="5" spans="1:3">
      <c r="A5" s="1"/>
    </row>
    <row r="6" spans="1:3">
      <c r="A6" s="1"/>
    </row>
    <row r="7" spans="1:3" ht="38.25">
      <c r="A7" s="57" t="s">
        <v>713</v>
      </c>
      <c r="B7" s="58" t="s">
        <v>714</v>
      </c>
      <c r="C7" s="58" t="s">
        <v>899</v>
      </c>
    </row>
    <row r="8" spans="1:3">
      <c r="A8" s="96" t="s">
        <v>98</v>
      </c>
      <c r="B8" s="63">
        <v>14912207.639310576</v>
      </c>
      <c r="C8" s="62">
        <v>15141164.767447973</v>
      </c>
    </row>
    <row r="9" spans="1:3">
      <c r="A9" s="96" t="s">
        <v>102</v>
      </c>
      <c r="B9" s="63">
        <v>2097545.332222919</v>
      </c>
      <c r="C9" s="62">
        <v>2129750.3529026047</v>
      </c>
    </row>
    <row r="10" spans="1:3">
      <c r="A10" s="96" t="s">
        <v>104</v>
      </c>
      <c r="B10" s="63">
        <v>16681131.907011839</v>
      </c>
      <c r="C10" s="62">
        <v>16937248.51616114</v>
      </c>
    </row>
    <row r="11" spans="1:3">
      <c r="A11" s="96" t="s">
        <v>108</v>
      </c>
      <c r="B11" s="63">
        <v>1564074.194429175</v>
      </c>
      <c r="C11" s="62">
        <v>1588088.4748370135</v>
      </c>
    </row>
    <row r="12" spans="1:3">
      <c r="A12" s="96" t="s">
        <v>110</v>
      </c>
      <c r="B12" s="63">
        <v>43610687.827908158</v>
      </c>
      <c r="C12" s="62">
        <v>44280271.975519724</v>
      </c>
    </row>
    <row r="13" spans="1:3">
      <c r="A13" s="96" t="s">
        <v>114</v>
      </c>
      <c r="B13" s="63">
        <v>2351906.8592348313</v>
      </c>
      <c r="C13" s="62">
        <v>2388017.2630839255</v>
      </c>
    </row>
    <row r="14" spans="1:3">
      <c r="A14" s="96" t="s">
        <v>116</v>
      </c>
      <c r="B14" s="63">
        <v>7505870.4074307503</v>
      </c>
      <c r="C14" s="62">
        <v>7621113.0713088047</v>
      </c>
    </row>
    <row r="15" spans="1:3">
      <c r="A15" s="96" t="s">
        <v>118</v>
      </c>
      <c r="B15" s="63">
        <v>26813968.148284979</v>
      </c>
      <c r="C15" s="62">
        <v>27225660.990129206</v>
      </c>
    </row>
    <row r="16" spans="1:3">
      <c r="A16" s="96" t="s">
        <v>120</v>
      </c>
      <c r="B16" s="63">
        <v>9939885.1293837577</v>
      </c>
      <c r="C16" s="62">
        <v>10092498.854211461</v>
      </c>
    </row>
    <row r="17" spans="1:3">
      <c r="A17" s="96" t="s">
        <v>122</v>
      </c>
      <c r="B17" s="63">
        <v>2347288.965893398</v>
      </c>
      <c r="C17" s="62">
        <v>2383328.4681279846</v>
      </c>
    </row>
    <row r="18" spans="1:3">
      <c r="A18" s="96" t="s">
        <v>124</v>
      </c>
      <c r="B18" s="63">
        <v>2811364.4041058933</v>
      </c>
      <c r="C18" s="62">
        <v>2854529.1678807056</v>
      </c>
    </row>
    <row r="19" spans="1:3">
      <c r="A19" s="96" t="s">
        <v>127</v>
      </c>
      <c r="B19" s="63">
        <v>1544939.7964782496</v>
      </c>
      <c r="C19" s="62">
        <v>1568660.2936375279</v>
      </c>
    </row>
    <row r="20" spans="1:3">
      <c r="A20" s="96" t="s">
        <v>128</v>
      </c>
      <c r="B20" s="63">
        <v>65079.253017269628</v>
      </c>
      <c r="C20" s="62">
        <v>66078.45844899134</v>
      </c>
    </row>
    <row r="21" spans="1:3">
      <c r="A21" s="96" t="s">
        <v>131</v>
      </c>
      <c r="B21" s="63">
        <v>497336.94544584386</v>
      </c>
      <c r="C21" s="62">
        <v>504972.89322098967</v>
      </c>
    </row>
    <row r="22" spans="1:3">
      <c r="A22" s="96" t="s">
        <v>133</v>
      </c>
      <c r="B22" s="63">
        <v>71675.143380060035</v>
      </c>
      <c r="C22" s="62">
        <v>72775.619941550118</v>
      </c>
    </row>
    <row r="23" spans="1:3">
      <c r="A23" s="96" t="s">
        <v>134</v>
      </c>
      <c r="B23" s="63">
        <v>4938100.8042014781</v>
      </c>
      <c r="C23" s="62">
        <v>5013918.7787046293</v>
      </c>
    </row>
    <row r="24" spans="1:3">
      <c r="A24" s="96" t="s">
        <v>136</v>
      </c>
      <c r="B24" s="63">
        <v>4284504.7468174268</v>
      </c>
      <c r="C24" s="62">
        <v>4350287.6225692639</v>
      </c>
    </row>
    <row r="25" spans="1:3">
      <c r="A25" s="96" t="s">
        <v>137</v>
      </c>
      <c r="B25" s="63">
        <v>-11508.782630718353</v>
      </c>
      <c r="C25" s="62">
        <v>-11685.484691420659</v>
      </c>
    </row>
    <row r="26" spans="1:3">
      <c r="A26" s="96" t="s">
        <v>143</v>
      </c>
      <c r="B26" s="63">
        <v>419570.5759159326</v>
      </c>
      <c r="C26" s="62">
        <v>426012.52444804861</v>
      </c>
    </row>
    <row r="27" spans="1:3">
      <c r="A27" s="96" t="s">
        <v>145</v>
      </c>
      <c r="B27" s="63">
        <v>132732.65297327071</v>
      </c>
      <c r="C27" s="62">
        <v>134770.58644159941</v>
      </c>
    </row>
    <row r="28" spans="1:3">
      <c r="A28" s="96" t="s">
        <v>146</v>
      </c>
      <c r="B28" s="63">
        <v>561856.38053039985</v>
      </c>
      <c r="C28" s="62">
        <v>570482.93847697764</v>
      </c>
    </row>
    <row r="29" spans="1:3">
      <c r="A29" s="96" t="s">
        <v>148</v>
      </c>
      <c r="B29" s="63">
        <v>321262.5456667805</v>
      </c>
      <c r="C29" s="62">
        <v>326195.10505792481</v>
      </c>
    </row>
    <row r="30" spans="1:3">
      <c r="A30" s="96" t="s">
        <v>149</v>
      </c>
      <c r="B30" s="63">
        <v>1443210.2279863548</v>
      </c>
      <c r="C30" s="62">
        <v>1465368.8028325906</v>
      </c>
    </row>
    <row r="31" spans="1:3">
      <c r="A31" s="96" t="s">
        <v>151</v>
      </c>
      <c r="B31" s="63">
        <v>455333.18765441066</v>
      </c>
      <c r="C31" s="62">
        <v>462324.22355684667</v>
      </c>
    </row>
    <row r="32" spans="1:3">
      <c r="A32" s="96" t="s">
        <v>152</v>
      </c>
      <c r="B32" s="63">
        <v>896925.20120419294</v>
      </c>
      <c r="C32" s="62">
        <v>910696.29554440454</v>
      </c>
    </row>
    <row r="33" spans="1:3">
      <c r="A33" s="96" t="s">
        <v>154</v>
      </c>
      <c r="B33" s="63">
        <v>293283.20574559539</v>
      </c>
      <c r="C33" s="62">
        <v>297786.17956024548</v>
      </c>
    </row>
    <row r="34" spans="1:3">
      <c r="A34" s="96" t="s">
        <v>160</v>
      </c>
      <c r="B34" s="63">
        <v>4827420.9919396937</v>
      </c>
      <c r="C34" s="62">
        <v>4901539.6250326941</v>
      </c>
    </row>
    <row r="35" spans="1:3">
      <c r="A35" s="96" t="s">
        <v>452</v>
      </c>
      <c r="B35" s="63">
        <v>3516.1450169182012</v>
      </c>
      <c r="C35" s="62">
        <v>3570.1307502623376</v>
      </c>
    </row>
    <row r="36" spans="1:3">
      <c r="A36" s="96" t="s">
        <v>165</v>
      </c>
      <c r="B36" s="63">
        <v>3078015.6038846932</v>
      </c>
      <c r="C36" s="62">
        <v>3125274.4424197581</v>
      </c>
    </row>
    <row r="37" spans="1:3">
      <c r="A37" s="96" t="s">
        <v>172</v>
      </c>
      <c r="B37" s="63">
        <v>750830.09114388889</v>
      </c>
      <c r="C37" s="62">
        <v>762358.08924755477</v>
      </c>
    </row>
    <row r="38" spans="1:3">
      <c r="A38" s="96" t="s">
        <v>174</v>
      </c>
      <c r="B38" s="63">
        <v>1111863.4881465556</v>
      </c>
      <c r="C38" s="62">
        <v>1128934.6742032589</v>
      </c>
    </row>
    <row r="39" spans="1:3">
      <c r="A39" s="96" t="s">
        <v>177</v>
      </c>
      <c r="B39" s="63">
        <v>164328.19884886473</v>
      </c>
      <c r="C39" s="62">
        <v>166851.23992973359</v>
      </c>
    </row>
    <row r="40" spans="1:3">
      <c r="A40" s="96" t="s">
        <v>180</v>
      </c>
      <c r="B40" s="63">
        <v>985129.6670976216</v>
      </c>
      <c r="C40" s="62">
        <v>1000255.0237770065</v>
      </c>
    </row>
    <row r="41" spans="1:3">
      <c r="A41" s="96" t="s">
        <v>186</v>
      </c>
      <c r="B41" s="63">
        <v>0</v>
      </c>
      <c r="C41" s="62">
        <v>0</v>
      </c>
    </row>
    <row r="42" spans="1:3">
      <c r="A42" s="96" t="s">
        <v>184</v>
      </c>
      <c r="B42" s="63">
        <v>36222347.551526152</v>
      </c>
      <c r="C42" s="62">
        <v>36778493.554209866</v>
      </c>
    </row>
    <row r="43" spans="1:3">
      <c r="A43" s="96" t="s">
        <v>187</v>
      </c>
      <c r="B43" s="63">
        <v>5921740.9894928373</v>
      </c>
      <c r="C43" s="62">
        <v>6012661.4516619435</v>
      </c>
    </row>
    <row r="44" spans="1:3">
      <c r="A44" s="96" t="s">
        <v>190</v>
      </c>
      <c r="B44" s="63">
        <v>8151569.2452225927</v>
      </c>
      <c r="C44" s="62">
        <v>8276725.7565415017</v>
      </c>
    </row>
    <row r="45" spans="1:3">
      <c r="A45" s="96" t="s">
        <v>192</v>
      </c>
      <c r="B45" s="63">
        <v>1474913.8908635441</v>
      </c>
      <c r="C45" s="62">
        <v>1497559.2333151789</v>
      </c>
    </row>
    <row r="46" spans="1:3">
      <c r="A46" s="96" t="s">
        <v>194</v>
      </c>
      <c r="B46" s="63">
        <v>158791.88084173194</v>
      </c>
      <c r="C46" s="62">
        <v>161229.91911805113</v>
      </c>
    </row>
    <row r="47" spans="1:3">
      <c r="A47" s="96" t="s">
        <v>196</v>
      </c>
      <c r="B47" s="63">
        <v>394437.6542065611</v>
      </c>
      <c r="C47" s="62">
        <v>400493.7201305842</v>
      </c>
    </row>
    <row r="48" spans="1:3">
      <c r="A48" s="96" t="s">
        <v>198</v>
      </c>
      <c r="B48" s="63">
        <v>146052.26537114216</v>
      </c>
      <c r="C48" s="62">
        <v>148294.70378443156</v>
      </c>
    </row>
    <row r="49" spans="1:3">
      <c r="A49" s="96" t="s">
        <v>200</v>
      </c>
      <c r="B49" s="63">
        <v>1971045.7698593098</v>
      </c>
      <c r="C49" s="62">
        <v>2001308.5578924315</v>
      </c>
    </row>
    <row r="50" spans="1:3">
      <c r="A50" s="96" t="s">
        <v>202</v>
      </c>
      <c r="B50" s="63">
        <v>2269092.225011541</v>
      </c>
      <c r="C50" s="62">
        <v>2303931.1202230053</v>
      </c>
    </row>
    <row r="51" spans="1:3">
      <c r="A51" s="96" t="s">
        <v>204</v>
      </c>
      <c r="B51" s="63">
        <v>7639807.208834745</v>
      </c>
      <c r="C51" s="62">
        <v>7757106.2942798194</v>
      </c>
    </row>
    <row r="52" spans="1:3">
      <c r="A52" s="96" t="s">
        <v>206</v>
      </c>
      <c r="B52" s="63">
        <v>-3747553.0920162373</v>
      </c>
      <c r="C52" s="62">
        <v>-3805091.788783615</v>
      </c>
    </row>
    <row r="53" spans="1:3">
      <c r="A53" s="96" t="s">
        <v>208</v>
      </c>
      <c r="B53" s="63">
        <v>57081.298319956513</v>
      </c>
      <c r="C53" s="62">
        <v>57957.705787569772</v>
      </c>
    </row>
    <row r="54" spans="1:3">
      <c r="A54" s="96" t="s">
        <v>210</v>
      </c>
      <c r="B54" s="63">
        <v>24512.028876499091</v>
      </c>
      <c r="C54" s="62">
        <v>24888.378500386414</v>
      </c>
    </row>
    <row r="55" spans="1:3">
      <c r="A55" s="96" t="s">
        <v>502</v>
      </c>
      <c r="B55" s="63">
        <v>-823.06712204450491</v>
      </c>
      <c r="C55" s="62">
        <v>-835.70422374572127</v>
      </c>
    </row>
    <row r="56" spans="1:3">
      <c r="A56" s="96" t="s">
        <v>503</v>
      </c>
      <c r="B56" s="63">
        <v>82134.968746279512</v>
      </c>
      <c r="C56" s="62">
        <v>83396.042023869173</v>
      </c>
    </row>
    <row r="57" spans="1:3">
      <c r="A57" s="96" t="s">
        <v>504</v>
      </c>
      <c r="B57" s="63">
        <v>350024.15674199467</v>
      </c>
      <c r="C57" s="62">
        <v>355398.31244346843</v>
      </c>
    </row>
    <row r="58" spans="1:3">
      <c r="A58" s="96" t="s">
        <v>214</v>
      </c>
      <c r="B58" s="63">
        <v>11233261.177249212</v>
      </c>
      <c r="C58" s="62">
        <v>11405732.972235512</v>
      </c>
    </row>
    <row r="59" spans="1:3">
      <c r="A59" s="96" t="s">
        <v>212</v>
      </c>
      <c r="B59" s="63">
        <v>446921.88335928833</v>
      </c>
      <c r="C59" s="62">
        <v>453783.77486393414</v>
      </c>
    </row>
    <row r="60" spans="1:3">
      <c r="A60" s="96" t="s">
        <v>505</v>
      </c>
      <c r="B60" s="63">
        <v>104001.23677557417</v>
      </c>
      <c r="C60" s="62">
        <v>105598.03753578501</v>
      </c>
    </row>
    <row r="61" spans="1:3">
      <c r="A61" s="96" t="s">
        <v>506</v>
      </c>
      <c r="B61" s="63">
        <v>156799.98264149821</v>
      </c>
      <c r="C61" s="62">
        <v>159207.43796843133</v>
      </c>
    </row>
    <row r="62" spans="1:3">
      <c r="A62" s="96" t="s">
        <v>507</v>
      </c>
      <c r="B62" s="63">
        <v>-578.94444342945792</v>
      </c>
      <c r="C62" s="62">
        <v>-587.83336586970643</v>
      </c>
    </row>
    <row r="63" spans="1:3">
      <c r="A63" s="96" t="s">
        <v>508</v>
      </c>
      <c r="B63" s="63">
        <v>0</v>
      </c>
      <c r="C63" s="62">
        <v>0</v>
      </c>
    </row>
    <row r="64" spans="1:3">
      <c r="A64" s="96" t="s">
        <v>215</v>
      </c>
      <c r="B64" s="63">
        <v>12208790.599659203</v>
      </c>
      <c r="C64" s="62">
        <v>12396240.352327619</v>
      </c>
    </row>
    <row r="65" spans="1:3">
      <c r="A65" s="96" t="s">
        <v>509</v>
      </c>
      <c r="B65" s="63">
        <v>56828.845545581316</v>
      </c>
      <c r="C65" s="62">
        <v>57701.376936384935</v>
      </c>
    </row>
    <row r="66" spans="1:3">
      <c r="A66" s="96" t="s">
        <v>510</v>
      </c>
      <c r="B66" s="63">
        <v>201003.69623388292</v>
      </c>
      <c r="C66" s="62">
        <v>204089.84083083674</v>
      </c>
    </row>
    <row r="67" spans="1:3">
      <c r="A67" s="96" t="s">
        <v>511</v>
      </c>
      <c r="B67" s="63">
        <v>484099.31481142889</v>
      </c>
      <c r="C67" s="62">
        <v>491532.01636262797</v>
      </c>
    </row>
    <row r="68" spans="1:3">
      <c r="A68" s="96" t="s">
        <v>219</v>
      </c>
      <c r="B68" s="63">
        <v>30492.96805427449</v>
      </c>
      <c r="C68" s="62">
        <v>30961.147049830299</v>
      </c>
    </row>
    <row r="69" spans="1:3">
      <c r="A69" s="96" t="s">
        <v>217</v>
      </c>
      <c r="B69" s="63">
        <v>946088.2926027152</v>
      </c>
      <c r="C69" s="62">
        <v>960614.22086753557</v>
      </c>
    </row>
    <row r="70" spans="1:3">
      <c r="A70" s="96" t="s">
        <v>512</v>
      </c>
      <c r="B70" s="63">
        <v>175652.1077048234</v>
      </c>
      <c r="C70" s="62">
        <v>178349.01235530322</v>
      </c>
    </row>
    <row r="71" spans="1:3">
      <c r="A71" s="96" t="s">
        <v>513</v>
      </c>
      <c r="B71" s="63">
        <v>337674.93983612582</v>
      </c>
      <c r="C71" s="62">
        <v>342859.48972564319</v>
      </c>
    </row>
    <row r="72" spans="1:3">
      <c r="A72" s="96" t="s">
        <v>514</v>
      </c>
      <c r="B72" s="63">
        <v>173528.97362167051</v>
      </c>
      <c r="C72" s="62">
        <v>176193.2803702107</v>
      </c>
    </row>
    <row r="73" spans="1:3">
      <c r="A73" s="96" t="s">
        <v>515</v>
      </c>
      <c r="B73" s="63">
        <v>180651.20252425113</v>
      </c>
      <c r="C73" s="62">
        <v>183424.8616312693</v>
      </c>
    </row>
    <row r="74" spans="1:3">
      <c r="A74" s="96" t="s">
        <v>516</v>
      </c>
      <c r="B74" s="63">
        <v>1696674.2110097241</v>
      </c>
      <c r="C74" s="62">
        <v>1722724.3884303712</v>
      </c>
    </row>
    <row r="75" spans="1:3">
      <c r="A75" s="96" t="s">
        <v>222</v>
      </c>
      <c r="B75" s="63">
        <v>16066.541081675994</v>
      </c>
      <c r="C75" s="62">
        <v>16313.221465569315</v>
      </c>
    </row>
    <row r="76" spans="1:3">
      <c r="A76" s="96" t="s">
        <v>220</v>
      </c>
      <c r="B76" s="63">
        <v>1677238.604112078</v>
      </c>
      <c r="C76" s="62">
        <v>1702990.3736211318</v>
      </c>
    </row>
    <row r="77" spans="1:3">
      <c r="A77" s="96" t="s">
        <v>517</v>
      </c>
      <c r="B77" s="63">
        <v>258693.72504181904</v>
      </c>
      <c r="C77" s="62">
        <v>262665.62335395109</v>
      </c>
    </row>
    <row r="78" spans="1:3">
      <c r="A78" s="96" t="s">
        <v>518</v>
      </c>
      <c r="B78" s="63">
        <v>315392.64498379326</v>
      </c>
      <c r="C78" s="62">
        <v>320235.07985177269</v>
      </c>
    </row>
    <row r="79" spans="1:3">
      <c r="A79" s="96" t="s">
        <v>519</v>
      </c>
      <c r="B79" s="63">
        <v>56377.449561387912</v>
      </c>
      <c r="C79" s="62">
        <v>57243.050366815209</v>
      </c>
    </row>
    <row r="80" spans="1:3">
      <c r="A80" s="96" t="s">
        <v>225</v>
      </c>
      <c r="B80" s="63">
        <v>223830.26431524538</v>
      </c>
      <c r="C80" s="62">
        <v>227266.88052576259</v>
      </c>
    </row>
    <row r="81" spans="1:3">
      <c r="A81" s="96" t="s">
        <v>527</v>
      </c>
      <c r="B81" s="63">
        <v>209156.0034760469</v>
      </c>
      <c r="C81" s="62">
        <v>212367.31591528177</v>
      </c>
    </row>
    <row r="82" spans="1:3">
      <c r="A82" s="96" t="s">
        <v>528</v>
      </c>
      <c r="B82" s="63">
        <v>274328.73558498651</v>
      </c>
      <c r="C82" s="62">
        <v>278540.68870315043</v>
      </c>
    </row>
    <row r="83" spans="1:3">
      <c r="A83" s="96" t="s">
        <v>529</v>
      </c>
      <c r="B83" s="63">
        <v>2431610.214778157</v>
      </c>
      <c r="C83" s="62">
        <v>2468944.3577160235</v>
      </c>
    </row>
    <row r="84" spans="1:3">
      <c r="A84" s="96" t="s">
        <v>229</v>
      </c>
      <c r="B84" s="63">
        <v>341746.84108642174</v>
      </c>
      <c r="C84" s="62">
        <v>346993.90960757813</v>
      </c>
    </row>
    <row r="85" spans="1:3">
      <c r="A85" s="96" t="s">
        <v>227</v>
      </c>
      <c r="B85" s="63">
        <v>1480441.4880056605</v>
      </c>
      <c r="C85" s="62">
        <v>1503171.6993645537</v>
      </c>
    </row>
    <row r="86" spans="1:3">
      <c r="A86" s="96" t="s">
        <v>530</v>
      </c>
      <c r="B86" s="63">
        <v>527557.72674326866</v>
      </c>
      <c r="C86" s="62">
        <v>535657.67444808863</v>
      </c>
    </row>
    <row r="87" spans="1:3">
      <c r="A87" s="96" t="s">
        <v>531</v>
      </c>
      <c r="B87" s="63">
        <v>481003.02063480945</v>
      </c>
      <c r="C87" s="62">
        <v>488388.18270428362</v>
      </c>
    </row>
    <row r="88" spans="1:3">
      <c r="A88" s="96" t="s">
        <v>532</v>
      </c>
      <c r="B88" s="63">
        <v>74911.672138885595</v>
      </c>
      <c r="C88" s="62">
        <v>76061.841297721316</v>
      </c>
    </row>
    <row r="89" spans="1:3">
      <c r="A89" s="96" t="s">
        <v>533</v>
      </c>
      <c r="B89" s="63">
        <v>423369.60826883733</v>
      </c>
      <c r="C89" s="62">
        <v>429869.88589334936</v>
      </c>
    </row>
    <row r="90" spans="1:3">
      <c r="A90" s="96" t="s">
        <v>534</v>
      </c>
      <c r="B90" s="63">
        <v>596073.13621340634</v>
      </c>
      <c r="C90" s="62">
        <v>605225.04696520581</v>
      </c>
    </row>
    <row r="91" spans="1:3">
      <c r="A91" s="96" t="s">
        <v>535</v>
      </c>
      <c r="B91" s="63">
        <v>3601508.7360632662</v>
      </c>
      <c r="C91" s="62">
        <v>3656805.1158559578</v>
      </c>
    </row>
    <row r="92" spans="1:3">
      <c r="A92" s="96" t="s">
        <v>230</v>
      </c>
      <c r="B92" s="63">
        <v>3758184.6291383132</v>
      </c>
      <c r="C92" s="62">
        <v>3815886.5590275754</v>
      </c>
    </row>
    <row r="93" spans="1:3">
      <c r="A93" s="96" t="s">
        <v>536</v>
      </c>
      <c r="B93" s="63">
        <v>775550.9119475357</v>
      </c>
      <c r="C93" s="62">
        <v>787458.46539762011</v>
      </c>
    </row>
    <row r="94" spans="1:3">
      <c r="A94" s="96" t="s">
        <v>537</v>
      </c>
      <c r="B94" s="63">
        <v>648101.4249591023</v>
      </c>
      <c r="C94" s="62">
        <v>658052.16093257559</v>
      </c>
    </row>
    <row r="95" spans="1:3">
      <c r="A95" s="96" t="s">
        <v>538</v>
      </c>
      <c r="B95" s="63">
        <v>72452.800792648661</v>
      </c>
      <c r="C95" s="62">
        <v>73565.217250106376</v>
      </c>
    </row>
    <row r="96" spans="1:3">
      <c r="A96" s="96" t="s">
        <v>539</v>
      </c>
      <c r="B96" s="63">
        <v>3898.4650318488675</v>
      </c>
      <c r="C96" s="62">
        <v>3958.3207808717834</v>
      </c>
    </row>
    <row r="97" spans="1:3">
      <c r="A97" s="96" t="s">
        <v>540</v>
      </c>
      <c r="B97" s="63">
        <v>21716.514528037467</v>
      </c>
      <c r="C97" s="62">
        <v>22049.942744687716</v>
      </c>
    </row>
    <row r="98" spans="1:3">
      <c r="A98" s="96" t="s">
        <v>541</v>
      </c>
      <c r="B98" s="63">
        <v>77722.200306491228</v>
      </c>
      <c r="C98" s="62">
        <v>78915.521389801768</v>
      </c>
    </row>
    <row r="99" spans="1:3">
      <c r="A99" s="96" t="s">
        <v>235</v>
      </c>
      <c r="B99" s="63">
        <v>3563474.061923014</v>
      </c>
      <c r="C99" s="62">
        <v>3618186.4698470575</v>
      </c>
    </row>
    <row r="100" spans="1:3">
      <c r="A100" s="96" t="s">
        <v>233</v>
      </c>
      <c r="B100" s="63">
        <v>218620.76671802838</v>
      </c>
      <c r="C100" s="62">
        <v>221977.3980170055</v>
      </c>
    </row>
    <row r="101" spans="1:3">
      <c r="A101" s="96" t="s">
        <v>542</v>
      </c>
      <c r="B101" s="63">
        <v>9606.8858072802777</v>
      </c>
      <c r="C101" s="62">
        <v>9754.3867701142754</v>
      </c>
    </row>
    <row r="102" spans="1:3">
      <c r="A102" s="96" t="s">
        <v>543</v>
      </c>
      <c r="B102" s="63">
        <v>133677.36598841139</v>
      </c>
      <c r="C102" s="62">
        <v>135729.8042694474</v>
      </c>
    </row>
    <row r="103" spans="1:3">
      <c r="A103" s="96" t="s">
        <v>544</v>
      </c>
      <c r="B103" s="63">
        <v>-73944.207198626013</v>
      </c>
      <c r="C103" s="62">
        <v>-75079.52221918435</v>
      </c>
    </row>
    <row r="104" spans="1:3">
      <c r="A104" s="96" t="s">
        <v>545</v>
      </c>
      <c r="B104" s="63">
        <v>6790.2939090310592</v>
      </c>
      <c r="C104" s="62">
        <v>6894.5498468656597</v>
      </c>
    </row>
    <row r="105" spans="1:3">
      <c r="A105" s="96" t="s">
        <v>546</v>
      </c>
      <c r="B105" s="63">
        <v>1974.8834587347396</v>
      </c>
      <c r="C105" s="62">
        <v>2005.2051693797814</v>
      </c>
    </row>
    <row r="106" spans="1:3">
      <c r="A106" s="96" t="s">
        <v>547</v>
      </c>
      <c r="B106" s="63">
        <v>23785.388540933687</v>
      </c>
      <c r="C106" s="62">
        <v>24150.581568263082</v>
      </c>
    </row>
    <row r="107" spans="1:3">
      <c r="A107" s="96" t="s">
        <v>236</v>
      </c>
      <c r="B107" s="63">
        <v>71412.403622204787</v>
      </c>
      <c r="C107" s="62">
        <v>72508.846163926573</v>
      </c>
    </row>
    <row r="108" spans="1:3">
      <c r="A108" s="96" t="s">
        <v>548</v>
      </c>
      <c r="B108" s="63">
        <v>5125.1343313844372</v>
      </c>
      <c r="C108" s="62">
        <v>5203.8239571068434</v>
      </c>
    </row>
    <row r="109" spans="1:3">
      <c r="A109" s="96" t="s">
        <v>549</v>
      </c>
      <c r="B109" s="63">
        <v>80951.797555383819</v>
      </c>
      <c r="C109" s="62">
        <v>82194.704811917807</v>
      </c>
    </row>
    <row r="110" spans="1:3">
      <c r="A110" s="96" t="s">
        <v>550</v>
      </c>
      <c r="B110" s="63">
        <v>2831.7128155032769</v>
      </c>
      <c r="C110" s="62">
        <v>2875.1900020895459</v>
      </c>
    </row>
    <row r="111" spans="1:3">
      <c r="A111" s="96" t="s">
        <v>551</v>
      </c>
      <c r="B111" s="63">
        <v>28408.49585325097</v>
      </c>
      <c r="C111" s="62">
        <v>28844.670548680857</v>
      </c>
    </row>
    <row r="112" spans="1:3">
      <c r="A112" s="96" t="s">
        <v>552</v>
      </c>
      <c r="B112" s="63">
        <v>60445.163969748108</v>
      </c>
      <c r="C112" s="62">
        <v>61373.219123421346</v>
      </c>
    </row>
    <row r="113" spans="1:3">
      <c r="A113" s="96" t="s">
        <v>553</v>
      </c>
      <c r="B113" s="63">
        <v>461515.1356350882</v>
      </c>
      <c r="C113" s="62">
        <v>468601.08713219571</v>
      </c>
    </row>
    <row r="114" spans="1:3">
      <c r="A114" s="96" t="s">
        <v>241</v>
      </c>
      <c r="B114" s="63">
        <v>4026872.6548559</v>
      </c>
      <c r="C114" s="62">
        <v>4088699.9322605114</v>
      </c>
    </row>
    <row r="115" spans="1:3">
      <c r="A115" s="96" t="s">
        <v>239</v>
      </c>
      <c r="B115" s="63">
        <v>673473.17992923502</v>
      </c>
      <c r="C115" s="62">
        <v>683813.46547808126</v>
      </c>
    </row>
    <row r="116" spans="1:3">
      <c r="A116" s="96" t="s">
        <v>554</v>
      </c>
      <c r="B116" s="63">
        <v>112864.13583399419</v>
      </c>
      <c r="C116" s="62">
        <v>114597.01462936048</v>
      </c>
    </row>
    <row r="117" spans="1:3">
      <c r="A117" s="96" t="s">
        <v>555</v>
      </c>
      <c r="B117" s="63">
        <v>131654.87541072356</v>
      </c>
      <c r="C117" s="62">
        <v>133676.26103707872</v>
      </c>
    </row>
    <row r="118" spans="1:3">
      <c r="A118" s="96" t="s">
        <v>562</v>
      </c>
      <c r="B118" s="63">
        <v>175674.444327139</v>
      </c>
      <c r="C118" s="62">
        <v>178371.69192676633</v>
      </c>
    </row>
    <row r="119" spans="1:3">
      <c r="A119" s="96" t="s">
        <v>563</v>
      </c>
      <c r="B119" s="63">
        <v>554080.13467028784</v>
      </c>
      <c r="C119" s="62">
        <v>562587.29869727406</v>
      </c>
    </row>
    <row r="120" spans="1:3">
      <c r="A120" s="96" t="s">
        <v>715</v>
      </c>
      <c r="B120" s="63">
        <v>3.637978807091713E-12</v>
      </c>
      <c r="C120" s="62">
        <v>3.6938351363518216E-12</v>
      </c>
    </row>
    <row r="121" spans="1:3">
      <c r="A121" s="96" t="s">
        <v>564</v>
      </c>
      <c r="B121" s="63">
        <v>1207401.9838025705</v>
      </c>
      <c r="C121" s="62">
        <v>1225940.0364776212</v>
      </c>
    </row>
    <row r="122" spans="1:3">
      <c r="A122" s="96" t="s">
        <v>247</v>
      </c>
      <c r="B122" s="63">
        <v>1739716.0138071561</v>
      </c>
      <c r="C122" s="62">
        <v>1766427.0409018903</v>
      </c>
    </row>
    <row r="123" spans="1:3">
      <c r="A123" s="96" t="s">
        <v>245</v>
      </c>
      <c r="B123" s="63">
        <v>2406454.6051893183</v>
      </c>
      <c r="C123" s="62">
        <v>2443402.5171768577</v>
      </c>
    </row>
    <row r="124" spans="1:3">
      <c r="A124" s="96" t="s">
        <v>565</v>
      </c>
      <c r="B124" s="63">
        <v>214598.59724276827</v>
      </c>
      <c r="C124" s="62">
        <v>217893.47347541238</v>
      </c>
    </row>
    <row r="125" spans="1:3">
      <c r="A125" s="96" t="s">
        <v>566</v>
      </c>
      <c r="B125" s="63">
        <v>870810.5497292513</v>
      </c>
      <c r="C125" s="62">
        <v>884180.68830565969</v>
      </c>
    </row>
    <row r="126" spans="1:3">
      <c r="A126" s="96" t="s">
        <v>567</v>
      </c>
      <c r="B126" s="63">
        <v>-1490.9238360154359</v>
      </c>
      <c r="C126" s="62">
        <v>-1513.8149898956851</v>
      </c>
    </row>
    <row r="127" spans="1:3">
      <c r="A127" s="96" t="s">
        <v>568</v>
      </c>
      <c r="B127" s="63">
        <v>2540283.9636196895</v>
      </c>
      <c r="C127" s="62">
        <v>2579286.6475301944</v>
      </c>
    </row>
    <row r="128" spans="1:3">
      <c r="A128" s="96" t="s">
        <v>569</v>
      </c>
      <c r="B128" s="63">
        <v>1717579.6550175056</v>
      </c>
      <c r="C128" s="62">
        <v>1743950.8077449773</v>
      </c>
    </row>
    <row r="129" spans="1:3">
      <c r="A129" s="96" t="s">
        <v>570</v>
      </c>
      <c r="B129" s="63">
        <v>7277161.4326157812</v>
      </c>
      <c r="C129" s="62">
        <v>7388892.5741680032</v>
      </c>
    </row>
    <row r="130" spans="1:3">
      <c r="A130" s="96" t="s">
        <v>250</v>
      </c>
      <c r="B130" s="63">
        <v>403905.68180402718</v>
      </c>
      <c r="C130" s="62">
        <v>410107.11670763232</v>
      </c>
    </row>
    <row r="131" spans="1:3">
      <c r="A131" s="96" t="s">
        <v>248</v>
      </c>
      <c r="B131" s="63">
        <v>8362156.1439023642</v>
      </c>
      <c r="C131" s="62">
        <v>8490545.9371545259</v>
      </c>
    </row>
    <row r="132" spans="1:3">
      <c r="A132" s="96" t="s">
        <v>571</v>
      </c>
      <c r="B132" s="63">
        <v>1015502.1059330025</v>
      </c>
      <c r="C132" s="62">
        <v>1031093.7910419854</v>
      </c>
    </row>
    <row r="133" spans="1:3">
      <c r="A133" s="96" t="s">
        <v>572</v>
      </c>
      <c r="B133" s="63">
        <v>1452878.3434900288</v>
      </c>
      <c r="C133" s="62">
        <v>1475185.359399705</v>
      </c>
    </row>
    <row r="134" spans="1:3">
      <c r="A134" s="96" t="s">
        <v>573</v>
      </c>
      <c r="B134" s="63">
        <v>-29300.607551026216</v>
      </c>
      <c r="C134" s="62">
        <v>-29750.479435848902</v>
      </c>
    </row>
    <row r="135" spans="1:3">
      <c r="A135" s="96" t="s">
        <v>574</v>
      </c>
      <c r="B135" s="63">
        <v>293715.23595399514</v>
      </c>
      <c r="C135" s="62">
        <v>298224.84301827376</v>
      </c>
    </row>
    <row r="136" spans="1:3">
      <c r="A136" s="96" t="s">
        <v>575</v>
      </c>
      <c r="B136" s="63">
        <v>381425.81633533339</v>
      </c>
      <c r="C136" s="62">
        <v>387282.10278318211</v>
      </c>
    </row>
    <row r="137" spans="1:3">
      <c r="A137" s="96" t="s">
        <v>576</v>
      </c>
      <c r="B137" s="63">
        <v>3400002.5111027593</v>
      </c>
      <c r="C137" s="62">
        <v>3452205.0306378226</v>
      </c>
    </row>
    <row r="138" spans="1:3">
      <c r="A138" s="96" t="s">
        <v>253</v>
      </c>
      <c r="B138" s="63">
        <v>41807.313516058857</v>
      </c>
      <c r="C138" s="62">
        <v>42449.209248018982</v>
      </c>
    </row>
    <row r="139" spans="1:3">
      <c r="A139" s="96" t="s">
        <v>251</v>
      </c>
      <c r="B139" s="63">
        <v>6965887.0098593812</v>
      </c>
      <c r="C139" s="62">
        <v>7072838.9463723004</v>
      </c>
    </row>
    <row r="140" spans="1:3">
      <c r="A140" s="96" t="s">
        <v>577</v>
      </c>
      <c r="B140" s="63">
        <v>601214.29392496299</v>
      </c>
      <c r="C140" s="62">
        <v>610445.14032019034</v>
      </c>
    </row>
    <row r="141" spans="1:3">
      <c r="A141" s="96" t="s">
        <v>578</v>
      </c>
      <c r="B141" s="63">
        <v>706167.41760932095</v>
      </c>
      <c r="C141" s="62">
        <v>717009.67972306837</v>
      </c>
    </row>
    <row r="142" spans="1:3">
      <c r="A142" s="96" t="s">
        <v>579</v>
      </c>
      <c r="B142" s="63">
        <v>68251.083325055544</v>
      </c>
      <c r="C142" s="62">
        <v>69298.98799539941</v>
      </c>
    </row>
    <row r="143" spans="1:3">
      <c r="A143" s="96" t="s">
        <v>582</v>
      </c>
      <c r="B143" s="63">
        <v>0</v>
      </c>
      <c r="C143" s="62">
        <v>0</v>
      </c>
    </row>
    <row r="144" spans="1:3">
      <c r="A144" s="96" t="s">
        <v>256</v>
      </c>
      <c r="B144" s="63">
        <v>763656.57814216684</v>
      </c>
      <c r="C144" s="62">
        <v>775381.50990570721</v>
      </c>
    </row>
    <row r="145" spans="1:3">
      <c r="A145" s="96" t="s">
        <v>584</v>
      </c>
      <c r="B145" s="63">
        <v>25263.613076298643</v>
      </c>
      <c r="C145" s="62">
        <v>25651.502276625735</v>
      </c>
    </row>
    <row r="146" spans="1:3">
      <c r="A146" s="96" t="s">
        <v>585</v>
      </c>
      <c r="B146" s="63">
        <v>76209.533759235113</v>
      </c>
      <c r="C146" s="62">
        <v>77379.629858233049</v>
      </c>
    </row>
    <row r="147" spans="1:3">
      <c r="A147" s="96" t="s">
        <v>586</v>
      </c>
      <c r="B147" s="63">
        <v>137211.60802298784</v>
      </c>
      <c r="C147" s="62">
        <v>139318.30989302095</v>
      </c>
    </row>
    <row r="148" spans="1:3">
      <c r="A148" s="96" t="s">
        <v>587</v>
      </c>
      <c r="B148" s="63">
        <v>807596.34123365348</v>
      </c>
      <c r="C148" s="62">
        <v>819995.90965809603</v>
      </c>
    </row>
    <row r="149" spans="1:3">
      <c r="A149" s="96" t="s">
        <v>257</v>
      </c>
      <c r="B149" s="63">
        <v>343152.18991253211</v>
      </c>
      <c r="C149" s="62">
        <v>348420.83569703141</v>
      </c>
    </row>
    <row r="150" spans="1:3">
      <c r="A150" s="96" t="s">
        <v>589</v>
      </c>
      <c r="B150" s="63">
        <v>150242.49945482798</v>
      </c>
      <c r="C150" s="62">
        <v>152549.27334313418</v>
      </c>
    </row>
    <row r="151" spans="1:3">
      <c r="A151" s="96" t="s">
        <v>590</v>
      </c>
      <c r="B151" s="63">
        <v>263899.57210001606</v>
      </c>
      <c r="C151" s="62">
        <v>267951.39927451353</v>
      </c>
    </row>
    <row r="152" spans="1:3">
      <c r="A152" s="96" t="s">
        <v>591</v>
      </c>
      <c r="B152" s="63">
        <v>44836.179284484824</v>
      </c>
      <c r="C152" s="62">
        <v>45524.57922458274</v>
      </c>
    </row>
    <row r="153" spans="1:3">
      <c r="A153" s="96" t="s">
        <v>592</v>
      </c>
      <c r="B153" s="63">
        <v>39589.04641513442</v>
      </c>
      <c r="C153" s="62">
        <v>40196.883604110575</v>
      </c>
    </row>
    <row r="154" spans="1:3">
      <c r="A154" s="96" t="s">
        <v>593</v>
      </c>
      <c r="B154" s="63">
        <v>306671.23710454977</v>
      </c>
      <c r="C154" s="62">
        <v>311379.7663463708</v>
      </c>
    </row>
    <row r="155" spans="1:3">
      <c r="A155" s="96" t="s">
        <v>594</v>
      </c>
      <c r="B155" s="63">
        <v>904767.20915542077</v>
      </c>
      <c r="C155" s="62">
        <v>918658.70710472716</v>
      </c>
    </row>
    <row r="156" spans="1:3">
      <c r="A156" s="96" t="s">
        <v>261</v>
      </c>
      <c r="B156" s="63">
        <v>1697024.5603051274</v>
      </c>
      <c r="C156" s="62">
        <v>1723080.1168735481</v>
      </c>
    </row>
    <row r="157" spans="1:3">
      <c r="A157" s="96" t="s">
        <v>259</v>
      </c>
      <c r="B157" s="63">
        <v>2214203.3209439334</v>
      </c>
      <c r="C157" s="62">
        <v>2248199.469987567</v>
      </c>
    </row>
    <row r="158" spans="1:3">
      <c r="A158" s="96" t="s">
        <v>595</v>
      </c>
      <c r="B158" s="63">
        <v>280436.5439059679</v>
      </c>
      <c r="C158" s="62">
        <v>284742.27430286951</v>
      </c>
    </row>
    <row r="159" spans="1:3">
      <c r="A159" s="96" t="s">
        <v>596</v>
      </c>
      <c r="B159" s="63">
        <v>306889.51592086651</v>
      </c>
      <c r="C159" s="62">
        <v>311601.39654379257</v>
      </c>
    </row>
    <row r="160" spans="1:3">
      <c r="A160" s="96" t="s">
        <v>597</v>
      </c>
      <c r="B160" s="63">
        <v>92748.873679619719</v>
      </c>
      <c r="C160" s="62">
        <v>94172.90936027134</v>
      </c>
    </row>
    <row r="161" spans="1:3">
      <c r="A161" s="96" t="s">
        <v>598</v>
      </c>
      <c r="B161" s="63">
        <v>15177.037464187961</v>
      </c>
      <c r="C161" s="62">
        <v>15410.060702294832</v>
      </c>
    </row>
    <row r="162" spans="1:3">
      <c r="A162" s="96" t="s">
        <v>600</v>
      </c>
      <c r="B162" s="63">
        <v>66614.514183460851</v>
      </c>
      <c r="C162" s="62">
        <v>67637.291509837873</v>
      </c>
    </row>
    <row r="163" spans="1:3">
      <c r="A163" s="96" t="s">
        <v>264</v>
      </c>
      <c r="B163" s="63">
        <v>1446626.2975144712</v>
      </c>
      <c r="C163" s="62">
        <v>1468837.3215679333</v>
      </c>
    </row>
    <row r="164" spans="1:3">
      <c r="A164" s="96" t="s">
        <v>262</v>
      </c>
      <c r="B164" s="63">
        <v>2889.9575005225543</v>
      </c>
      <c r="C164" s="62">
        <v>2934.3289568329201</v>
      </c>
    </row>
    <row r="165" spans="1:3">
      <c r="A165" s="96" t="s">
        <v>601</v>
      </c>
      <c r="B165" s="63">
        <v>16151.042020256074</v>
      </c>
      <c r="C165" s="62">
        <v>16399.019803749117</v>
      </c>
    </row>
    <row r="166" spans="1:3">
      <c r="A166" s="96" t="s">
        <v>603</v>
      </c>
      <c r="B166" s="63">
        <v>0</v>
      </c>
      <c r="C166" s="62">
        <v>0</v>
      </c>
    </row>
    <row r="167" spans="1:3">
      <c r="A167" s="96" t="s">
        <v>267</v>
      </c>
      <c r="B167" s="63">
        <v>1985348.3370296806</v>
      </c>
      <c r="C167" s="62">
        <v>2015830.7219718264</v>
      </c>
    </row>
    <row r="168" spans="1:3">
      <c r="A168" s="96" t="s">
        <v>608</v>
      </c>
      <c r="B168" s="63">
        <v>-93042.943659868339</v>
      </c>
      <c r="C168" s="62">
        <v>-94471.49439421139</v>
      </c>
    </row>
    <row r="169" spans="1:3">
      <c r="A169" s="96" t="s">
        <v>612</v>
      </c>
      <c r="B169" s="63">
        <v>730328.73379819398</v>
      </c>
      <c r="C169" s="62">
        <v>741541.96080865071</v>
      </c>
    </row>
    <row r="170" spans="1:3">
      <c r="A170" s="96" t="s">
        <v>270</v>
      </c>
      <c r="B170" s="63">
        <v>1814848.9435429047</v>
      </c>
      <c r="C170" s="62">
        <v>1842713.5369127959</v>
      </c>
    </row>
    <row r="171" spans="1:3">
      <c r="A171" s="96" t="s">
        <v>613</v>
      </c>
      <c r="B171" s="63">
        <v>1318465.2889875155</v>
      </c>
      <c r="C171" s="62">
        <v>1338708.5710968424</v>
      </c>
    </row>
    <row r="172" spans="1:3">
      <c r="A172" s="96" t="s">
        <v>614</v>
      </c>
      <c r="B172" s="63">
        <v>7697229.1724113002</v>
      </c>
      <c r="C172" s="62">
        <v>7815409.8957862174</v>
      </c>
    </row>
    <row r="173" spans="1:3">
      <c r="A173" s="96" t="s">
        <v>268</v>
      </c>
      <c r="B173" s="63">
        <v>3245087.5086165806</v>
      </c>
      <c r="C173" s="62">
        <v>3294911.5141896242</v>
      </c>
    </row>
    <row r="174" spans="1:3">
      <c r="A174" s="96" t="s">
        <v>615</v>
      </c>
      <c r="B174" s="63">
        <v>687715.6410232716</v>
      </c>
      <c r="C174" s="62">
        <v>698274.60063222842</v>
      </c>
    </row>
    <row r="175" spans="1:3">
      <c r="A175" s="96" t="s">
        <v>616</v>
      </c>
      <c r="B175" s="63">
        <v>1120287.8851329526</v>
      </c>
      <c r="C175" s="62">
        <v>1137488.4166083189</v>
      </c>
    </row>
    <row r="176" spans="1:3">
      <c r="A176" s="96" t="s">
        <v>617</v>
      </c>
      <c r="B176" s="63">
        <v>118132.01578897798</v>
      </c>
      <c r="C176" s="62">
        <v>119945.77587939049</v>
      </c>
    </row>
    <row r="177" spans="1:3">
      <c r="A177" s="96" t="s">
        <v>618</v>
      </c>
      <c r="B177" s="63">
        <v>205388.80261445552</v>
      </c>
      <c r="C177" s="62">
        <v>208542.27469153548</v>
      </c>
    </row>
    <row r="178" spans="1:3">
      <c r="A178" s="96" t="s">
        <v>273</v>
      </c>
      <c r="B178" s="63">
        <v>31636374.2407014</v>
      </c>
      <c r="C178" s="62">
        <v>32122108.718521867</v>
      </c>
    </row>
    <row r="179" spans="1:3">
      <c r="A179" s="96" t="s">
        <v>619</v>
      </c>
      <c r="B179" s="63">
        <v>294679.88938328606</v>
      </c>
      <c r="C179" s="62">
        <v>299204.30741882802</v>
      </c>
    </row>
    <row r="180" spans="1:3">
      <c r="A180" s="96" t="s">
        <v>620</v>
      </c>
      <c r="B180" s="63">
        <v>1583995.1449845948</v>
      </c>
      <c r="C180" s="62">
        <v>1608315.2851108103</v>
      </c>
    </row>
    <row r="181" spans="1:3">
      <c r="A181" s="96" t="s">
        <v>271</v>
      </c>
      <c r="B181" s="63">
        <v>2649037.8894915152</v>
      </c>
      <c r="C181" s="62">
        <v>2689710.3453863938</v>
      </c>
    </row>
    <row r="182" spans="1:3">
      <c r="A182" s="96" t="s">
        <v>621</v>
      </c>
      <c r="B182" s="63">
        <v>428679.45928119007</v>
      </c>
      <c r="C182" s="62">
        <v>435261.26261054951</v>
      </c>
    </row>
    <row r="183" spans="1:3">
      <c r="A183" s="96" t="s">
        <v>622</v>
      </c>
      <c r="B183" s="63">
        <v>392364.01810586976</v>
      </c>
      <c r="C183" s="62">
        <v>398388.24610368506</v>
      </c>
    </row>
    <row r="184" spans="1:3">
      <c r="A184" s="96" t="s">
        <v>623</v>
      </c>
      <c r="B184" s="63">
        <v>84762.28186367068</v>
      </c>
      <c r="C184" s="62">
        <v>86063.69404215453</v>
      </c>
    </row>
    <row r="185" spans="1:3">
      <c r="A185" s="96" t="s">
        <v>279</v>
      </c>
      <c r="B185" s="63">
        <v>90456.957928447489</v>
      </c>
      <c r="C185" s="62">
        <v>91845.804288978732</v>
      </c>
    </row>
    <row r="186" spans="1:3">
      <c r="A186" s="96" t="s">
        <v>632</v>
      </c>
      <c r="B186" s="63">
        <v>127.82672041518052</v>
      </c>
      <c r="C186" s="62">
        <v>129.78932980966954</v>
      </c>
    </row>
    <row r="187" spans="1:3">
      <c r="A187" s="96" t="s">
        <v>280</v>
      </c>
      <c r="B187" s="63">
        <v>296537.72139935824</v>
      </c>
      <c r="C187" s="62">
        <v>301090.66397621896</v>
      </c>
    </row>
    <row r="188" spans="1:3">
      <c r="A188" s="96" t="s">
        <v>716</v>
      </c>
      <c r="B188" s="63">
        <v>0</v>
      </c>
      <c r="C188" s="62">
        <v>0</v>
      </c>
    </row>
    <row r="189" spans="1:3">
      <c r="A189" s="96" t="s">
        <v>636</v>
      </c>
      <c r="B189" s="63">
        <v>50314.161862173554</v>
      </c>
      <c r="C189" s="62">
        <v>51086.668943837016</v>
      </c>
    </row>
    <row r="190" spans="1:3">
      <c r="A190" s="96" t="s">
        <v>284</v>
      </c>
      <c r="B190" s="63">
        <v>1419338.3656231677</v>
      </c>
      <c r="C190" s="62">
        <v>1441130.4197514679</v>
      </c>
    </row>
    <row r="191" spans="1:3">
      <c r="A191" s="96" t="s">
        <v>637</v>
      </c>
      <c r="B191" s="63">
        <v>461980.20045599865</v>
      </c>
      <c r="C191" s="62">
        <v>469073.29240530275</v>
      </c>
    </row>
    <row r="192" spans="1:3">
      <c r="A192" s="96" t="s">
        <v>638</v>
      </c>
      <c r="B192" s="63">
        <v>1810067.1625597486</v>
      </c>
      <c r="C192" s="62">
        <v>1837858.3380382203</v>
      </c>
    </row>
    <row r="193" spans="1:3">
      <c r="A193" s="96" t="s">
        <v>285</v>
      </c>
      <c r="B193" s="63">
        <v>56179.195894836448</v>
      </c>
      <c r="C193" s="62">
        <v>57041.75277871744</v>
      </c>
    </row>
    <row r="194" spans="1:3">
      <c r="A194" s="96" t="s">
        <v>282</v>
      </c>
      <c r="B194" s="63">
        <v>2605043.7547976864</v>
      </c>
      <c r="C194" s="62">
        <v>2645040.7392279753</v>
      </c>
    </row>
    <row r="195" spans="1:3">
      <c r="A195" s="96" t="s">
        <v>639</v>
      </c>
      <c r="B195" s="63">
        <v>574581.9194305127</v>
      </c>
      <c r="C195" s="62">
        <v>583403.86111309018</v>
      </c>
    </row>
    <row r="196" spans="1:3">
      <c r="A196" s="96" t="s">
        <v>640</v>
      </c>
      <c r="B196" s="63">
        <v>1092768.6350823266</v>
      </c>
      <c r="C196" s="62">
        <v>1109546.6450496449</v>
      </c>
    </row>
    <row r="197" spans="1:3">
      <c r="A197" s="96" t="s">
        <v>288</v>
      </c>
      <c r="B197" s="63">
        <v>656031.68121630745</v>
      </c>
      <c r="C197" s="62">
        <v>666104.17573432089</v>
      </c>
    </row>
    <row r="198" spans="1:3">
      <c r="A198" s="96" t="s">
        <v>286</v>
      </c>
      <c r="B198" s="63">
        <v>62.368127613315202</v>
      </c>
      <c r="C198" s="62">
        <v>63.325707317879427</v>
      </c>
    </row>
    <row r="199" spans="1:3" ht="12.75" customHeight="1">
      <c r="A199" s="96" t="s">
        <v>644</v>
      </c>
      <c r="B199" s="63">
        <v>0</v>
      </c>
      <c r="C199" s="62">
        <v>0</v>
      </c>
    </row>
    <row r="200" spans="1:3">
      <c r="A200" s="96" t="s">
        <v>291</v>
      </c>
      <c r="B200" s="63">
        <v>979.39805284922568</v>
      </c>
      <c r="C200" s="62">
        <v>994.43540820984913</v>
      </c>
    </row>
    <row r="201" spans="1:3">
      <c r="A201" s="96" t="s">
        <v>653</v>
      </c>
      <c r="B201" s="63">
        <v>3.637978807091713E-11</v>
      </c>
      <c r="C201" s="62">
        <v>3.6938351363518209E-11</v>
      </c>
    </row>
    <row r="202" spans="1:3">
      <c r="A202" s="96" t="s">
        <v>656</v>
      </c>
      <c r="B202" s="63">
        <v>0.56999999994877726</v>
      </c>
      <c r="C202" s="62">
        <v>0.57875159234764906</v>
      </c>
    </row>
    <row r="203" spans="1:3">
      <c r="A203" s="96" t="s">
        <v>295</v>
      </c>
      <c r="B203" s="63">
        <v>77330786.868211582</v>
      </c>
      <c r="C203" s="62">
        <v>78518098.318414092</v>
      </c>
    </row>
    <row r="204" spans="1:3" ht="12.75" customHeight="1">
      <c r="A204" s="96" t="s">
        <v>292</v>
      </c>
      <c r="B204" s="63">
        <v>-5.8207660913467407E-11</v>
      </c>
      <c r="C204" s="62">
        <v>-5.9101362181629145E-11</v>
      </c>
    </row>
    <row r="205" spans="1:3" ht="12.75" customHeight="1">
      <c r="A205" s="96" t="s">
        <v>657</v>
      </c>
      <c r="B205" s="63">
        <v>0.45000000001164153</v>
      </c>
      <c r="C205" s="62">
        <v>0.45690915190628734</v>
      </c>
    </row>
    <row r="206" spans="1:3" ht="12.75" customHeight="1">
      <c r="A206" s="96" t="s">
        <v>299</v>
      </c>
      <c r="B206" s="63">
        <v>-275430.72463149892</v>
      </c>
      <c r="C206" s="62">
        <v>-279659.5973267926</v>
      </c>
    </row>
    <row r="207" spans="1:3">
      <c r="A207" s="96" t="s">
        <v>301</v>
      </c>
      <c r="B207" s="63">
        <v>22290191.252337992</v>
      </c>
      <c r="C207" s="62">
        <v>22632427.512602713</v>
      </c>
    </row>
    <row r="208" spans="1:3" ht="12.75" customHeight="1">
      <c r="A208" s="96" t="s">
        <v>679</v>
      </c>
      <c r="B208" s="63">
        <v>67690.933178376057</v>
      </c>
      <c r="C208" s="62">
        <v>68730.237487726321</v>
      </c>
    </row>
    <row r="209" spans="1:3" ht="12.75" customHeight="1">
      <c r="A209" s="96" t="s">
        <v>681</v>
      </c>
      <c r="B209" s="63">
        <v>180637.19071610653</v>
      </c>
      <c r="C209" s="62">
        <v>183410.63469043409</v>
      </c>
    </row>
    <row r="210" spans="1:3" ht="12.75" customHeight="1">
      <c r="A210" s="96" t="s">
        <v>682</v>
      </c>
      <c r="B210" s="63">
        <v>832634.96844422584</v>
      </c>
      <c r="C210" s="62">
        <v>845418.97171006131</v>
      </c>
    </row>
    <row r="211" spans="1:3">
      <c r="A211" s="96" t="s">
        <v>313</v>
      </c>
      <c r="B211" s="63">
        <v>576293.20904663741</v>
      </c>
      <c r="C211" s="62">
        <v>585141.42530675535</v>
      </c>
    </row>
    <row r="212" spans="1:3">
      <c r="A212" s="96" t="s">
        <v>310</v>
      </c>
      <c r="B212" s="63">
        <v>801899.64018294541</v>
      </c>
      <c r="C212" s="62">
        <v>814211.74333437311</v>
      </c>
    </row>
    <row r="213" spans="1:3">
      <c r="A213" s="96" t="s">
        <v>683</v>
      </c>
      <c r="B213" s="63">
        <v>706379.11031681555</v>
      </c>
      <c r="C213" s="62">
        <v>717224.62269072083</v>
      </c>
    </row>
    <row r="214" spans="1:3">
      <c r="A214" s="96" t="s">
        <v>684</v>
      </c>
      <c r="B214" s="63">
        <v>157283.81534042046</v>
      </c>
      <c r="C214" s="62">
        <v>159698.69927537217</v>
      </c>
    </row>
    <row r="215" spans="1:3">
      <c r="A215" s="96" t="s">
        <v>316</v>
      </c>
      <c r="B215" s="63">
        <v>-862904.52760672465</v>
      </c>
      <c r="C215" s="62">
        <v>-876153.27972152061</v>
      </c>
    </row>
    <row r="216" spans="1:3">
      <c r="A216" s="96" t="s">
        <v>697</v>
      </c>
      <c r="B216" s="63">
        <v>-37430.2311596039</v>
      </c>
      <c r="C216" s="62">
        <v>-38004.92260966327</v>
      </c>
    </row>
    <row r="217" spans="1:3">
      <c r="A217" s="96" t="s">
        <v>699</v>
      </c>
      <c r="B217" s="63">
        <v>-3839.9072744703822</v>
      </c>
      <c r="C217" s="62">
        <v>-3898.8639469592376</v>
      </c>
    </row>
    <row r="218" spans="1:3">
      <c r="A218" s="96" t="s">
        <v>700</v>
      </c>
      <c r="B218" s="63">
        <v>3140.0966114261723</v>
      </c>
      <c r="C218" s="62">
        <v>3188.3086213187162</v>
      </c>
    </row>
    <row r="219" spans="1:3">
      <c r="A219" s="96" t="s">
        <v>327</v>
      </c>
      <c r="B219" s="63">
        <v>2472645.1128317788</v>
      </c>
      <c r="C219" s="62">
        <v>2510609.2920888155</v>
      </c>
    </row>
    <row r="220" spans="1:3">
      <c r="A220" s="96" t="s">
        <v>701</v>
      </c>
      <c r="B220" s="63">
        <v>-822.64669483088699</v>
      </c>
      <c r="C220" s="62">
        <v>-835.27734143103783</v>
      </c>
    </row>
    <row r="221" spans="1:3">
      <c r="A221" s="96" t="s">
        <v>703</v>
      </c>
      <c r="B221" s="63">
        <v>-25848.932331547254</v>
      </c>
      <c r="C221" s="62">
        <v>-26245.808331077165</v>
      </c>
    </row>
    <row r="222" spans="1:3">
      <c r="A222" s="96"/>
      <c r="B222" s="63"/>
      <c r="C222" s="62"/>
    </row>
    <row r="223" spans="1:3">
      <c r="A223" s="96"/>
      <c r="B223" s="63"/>
      <c r="C223" s="62"/>
    </row>
    <row r="224" spans="1:3">
      <c r="A224" s="96"/>
      <c r="B224" s="63"/>
      <c r="C224" s="62"/>
    </row>
    <row r="225" spans="1:3">
      <c r="A225" s="96"/>
      <c r="B225" s="63"/>
      <c r="C225" s="62"/>
    </row>
    <row r="226" spans="1:3">
      <c r="A226" s="64" t="s">
        <v>717</v>
      </c>
      <c r="B226" s="59">
        <f>SUM(B8:B224)</f>
        <v>496500073.81765556</v>
      </c>
      <c r="C226" s="59">
        <f>SUM(C8:C224)</f>
        <v>504123172.54125619</v>
      </c>
    </row>
    <row r="228" spans="1:3">
      <c r="A228" s="12" t="s">
        <v>718</v>
      </c>
      <c r="B228" s="63">
        <v>202652222.04234427</v>
      </c>
      <c r="C228" s="62">
        <v>205832889.89801183</v>
      </c>
    </row>
    <row r="230" spans="1:3">
      <c r="A230" s="64" t="s">
        <v>719</v>
      </c>
      <c r="B230" s="59">
        <f>B226+B228</f>
        <v>699152295.8599999</v>
      </c>
      <c r="C230" s="59">
        <f>C226+C228</f>
        <v>709956062.43926799</v>
      </c>
    </row>
    <row r="232" spans="1:3">
      <c r="B232" s="37"/>
      <c r="C232" s="37"/>
    </row>
    <row r="233" spans="1:3">
      <c r="B233" s="37"/>
      <c r="C233" s="37"/>
    </row>
    <row r="234" spans="1:3">
      <c r="B234" s="37"/>
      <c r="C234" s="37"/>
    </row>
    <row r="235" spans="1:3">
      <c r="B235" s="37"/>
      <c r="C235" s="37"/>
    </row>
    <row r="236" spans="1:3">
      <c r="B236" s="37"/>
      <c r="C236" s="37"/>
    </row>
    <row r="237" spans="1:3">
      <c r="B237" s="37"/>
      <c r="C237" s="37"/>
    </row>
    <row r="238" spans="1:3">
      <c r="B238" s="37"/>
      <c r="C238" s="37"/>
    </row>
    <row r="239" spans="1:3">
      <c r="B239" s="37"/>
      <c r="C239" s="37"/>
    </row>
    <row r="240" spans="1:3">
      <c r="B240" s="37"/>
      <c r="C240" s="37"/>
    </row>
    <row r="241" spans="2:3">
      <c r="B241" s="37"/>
      <c r="C241" s="37"/>
    </row>
    <row r="242" spans="2:3">
      <c r="B242" s="61"/>
      <c r="C242" s="61"/>
    </row>
    <row r="243" spans="2:3">
      <c r="B243" s="61"/>
      <c r="C243" s="61"/>
    </row>
  </sheetData>
  <pageMargins left="1.1000000000000001" right="0.75" top="1" bottom="1" header="0.7" footer="0.5"/>
  <pageSetup fitToHeight="8" orientation="portrait" r:id="rId1"/>
  <headerFooter alignWithMargins="0">
    <oddHeader xml:space="preserve">&amp;R&amp;14 4.9.&amp;P+9
&amp;10
</oddHeader>
  </headerFooter>
</worksheet>
</file>

<file path=xl/worksheets/sheet8.xml><?xml version="1.0" encoding="utf-8"?>
<worksheet xmlns="http://schemas.openxmlformats.org/spreadsheetml/2006/main" xmlns:r="http://schemas.openxmlformats.org/officeDocument/2006/relationships">
  <dimension ref="A1:N98"/>
  <sheetViews>
    <sheetView view="pageBreakPreview" zoomScale="80" zoomScaleNormal="100" zoomScaleSheetLayoutView="80" workbookViewId="0">
      <pane ySplit="7" topLeftCell="A34" activePane="bottomLeft" state="frozen"/>
      <selection activeCell="C16" sqref="C16"/>
      <selection pane="bottomLeft" activeCell="C16" sqref="C16"/>
    </sheetView>
  </sheetViews>
  <sheetFormatPr defaultRowHeight="12.75"/>
  <cols>
    <col min="1" max="1" width="43.42578125" style="12" bestFit="1" customWidth="1"/>
    <col min="2" max="2" width="15.85546875" style="12" bestFit="1" customWidth="1"/>
    <col min="3" max="3" width="10.42578125" style="123" bestFit="1" customWidth="1"/>
    <col min="4" max="4" width="10.5703125" style="123" bestFit="1" customWidth="1"/>
    <col min="5" max="5" width="11" style="123" bestFit="1" customWidth="1"/>
    <col min="6" max="10" width="11.140625" style="123" bestFit="1" customWidth="1"/>
    <col min="11" max="11" width="10.28515625" style="123" bestFit="1" customWidth="1"/>
    <col min="12" max="13" width="12.7109375" style="12" bestFit="1" customWidth="1"/>
    <col min="14" max="14" width="11.140625" style="12" bestFit="1" customWidth="1"/>
    <col min="15" max="16384" width="9.140625" style="12"/>
  </cols>
  <sheetData>
    <row r="1" spans="1:14">
      <c r="A1" s="1" t="s">
        <v>0</v>
      </c>
    </row>
    <row r="2" spans="1:14">
      <c r="A2" s="1" t="s">
        <v>710</v>
      </c>
    </row>
    <row r="3" spans="1:14">
      <c r="A3" s="1" t="s">
        <v>880</v>
      </c>
    </row>
    <row r="4" spans="1:14">
      <c r="A4" s="1"/>
    </row>
    <row r="6" spans="1:14">
      <c r="B6" s="12" t="s">
        <v>720</v>
      </c>
      <c r="F6" s="123" t="s">
        <v>1</v>
      </c>
      <c r="N6" s="2"/>
    </row>
    <row r="7" spans="1:14">
      <c r="A7" s="12" t="s">
        <v>721</v>
      </c>
      <c r="B7" s="12" t="s">
        <v>87</v>
      </c>
      <c r="C7" s="123" t="s">
        <v>722</v>
      </c>
      <c r="D7" s="123" t="s">
        <v>723</v>
      </c>
      <c r="E7" s="123" t="s">
        <v>724</v>
      </c>
      <c r="F7" s="123" t="s">
        <v>725</v>
      </c>
      <c r="G7" s="123" t="s">
        <v>726</v>
      </c>
      <c r="H7" s="123" t="s">
        <v>727</v>
      </c>
      <c r="I7" s="123" t="s">
        <v>728</v>
      </c>
      <c r="J7" s="123" t="s">
        <v>729</v>
      </c>
      <c r="K7" s="123" t="s">
        <v>730</v>
      </c>
      <c r="L7" s="12" t="s">
        <v>60</v>
      </c>
      <c r="M7" s="12" t="s">
        <v>731</v>
      </c>
      <c r="N7" s="113" t="s">
        <v>732</v>
      </c>
    </row>
    <row r="8" spans="1:14">
      <c r="A8" s="12" t="s">
        <v>164</v>
      </c>
      <c r="B8" s="12" t="s">
        <v>733</v>
      </c>
      <c r="C8" s="123" t="s">
        <v>734</v>
      </c>
      <c r="D8" s="123" t="s">
        <v>734</v>
      </c>
      <c r="E8" s="123" t="s">
        <v>734</v>
      </c>
      <c r="F8" s="123" t="s">
        <v>734</v>
      </c>
      <c r="G8" s="123" t="s">
        <v>734</v>
      </c>
      <c r="H8" s="123" t="s">
        <v>734</v>
      </c>
      <c r="I8" s="123" t="s">
        <v>734</v>
      </c>
      <c r="J8" s="123" t="s">
        <v>734</v>
      </c>
      <c r="K8" s="123" t="s">
        <v>734</v>
      </c>
      <c r="N8" s="2"/>
    </row>
    <row r="9" spans="1:14">
      <c r="A9" s="12" t="s">
        <v>735</v>
      </c>
      <c r="B9" s="12" t="s">
        <v>15</v>
      </c>
      <c r="C9" s="123">
        <v>1.5704583932766605E-2</v>
      </c>
      <c r="D9" s="123">
        <v>0.26021982070300487</v>
      </c>
      <c r="E9" s="123">
        <v>7.8572543203026896E-2</v>
      </c>
      <c r="F9" s="123">
        <v>0</v>
      </c>
      <c r="G9" s="123">
        <v>0.12587980235043225</v>
      </c>
      <c r="H9" s="123">
        <v>0.4262831716003761</v>
      </c>
      <c r="I9" s="123">
        <v>5.5751124251933674E-2</v>
      </c>
      <c r="J9" s="123">
        <v>3.3786178850105764E-2</v>
      </c>
      <c r="K9" s="123">
        <v>3.80277510835392E-3</v>
      </c>
      <c r="L9" s="123"/>
      <c r="M9" s="123"/>
      <c r="N9" s="162">
        <f>J9+G9</f>
        <v>0.15966598120053802</v>
      </c>
    </row>
    <row r="10" spans="1:14">
      <c r="A10" s="12" t="s">
        <v>736</v>
      </c>
      <c r="B10" s="12" t="s">
        <v>22</v>
      </c>
      <c r="C10" s="123">
        <v>1.5704583932766605E-2</v>
      </c>
      <c r="D10" s="123">
        <v>0.26021982070300487</v>
      </c>
      <c r="E10" s="123">
        <v>7.8572543203026896E-2</v>
      </c>
      <c r="F10" s="123">
        <v>0</v>
      </c>
      <c r="G10" s="123">
        <v>0.12587980235043225</v>
      </c>
      <c r="H10" s="123">
        <v>0.4262831716003761</v>
      </c>
      <c r="I10" s="123">
        <v>5.5751124251933674E-2</v>
      </c>
      <c r="J10" s="123">
        <v>3.3786178850105764E-2</v>
      </c>
      <c r="K10" s="123">
        <v>3.80277510835392E-3</v>
      </c>
      <c r="L10" s="123"/>
      <c r="M10" s="123"/>
      <c r="N10" s="162">
        <f t="shared" ref="N10:N73" si="0">J10+G10</f>
        <v>0.15966598120053802</v>
      </c>
    </row>
    <row r="11" spans="1:14">
      <c r="A11" s="12" t="s">
        <v>737</v>
      </c>
      <c r="B11" s="12" t="s">
        <v>23</v>
      </c>
      <c r="C11" s="123">
        <v>1.5704583932766605E-2</v>
      </c>
      <c r="D11" s="123">
        <v>0.26021982070300487</v>
      </c>
      <c r="E11" s="123">
        <v>7.8572543203026896E-2</v>
      </c>
      <c r="F11" s="123">
        <v>0</v>
      </c>
      <c r="G11" s="123">
        <v>0.12587980235043225</v>
      </c>
      <c r="H11" s="123">
        <v>0.4262831716003761</v>
      </c>
      <c r="I11" s="123">
        <v>5.5751124251933674E-2</v>
      </c>
      <c r="J11" s="123">
        <v>3.3786178850105764E-2</v>
      </c>
      <c r="K11" s="123">
        <v>3.80277510835392E-3</v>
      </c>
      <c r="L11" s="123"/>
      <c r="M11" s="123"/>
      <c r="N11" s="162">
        <f t="shared" si="0"/>
        <v>0.15966598120053802</v>
      </c>
    </row>
    <row r="12" spans="1:14">
      <c r="A12" s="12" t="s">
        <v>738</v>
      </c>
      <c r="B12" s="12" t="s">
        <v>739</v>
      </c>
      <c r="C12" s="123">
        <v>3.2692223190610777E-2</v>
      </c>
      <c r="D12" s="123">
        <v>0.54169944861090535</v>
      </c>
      <c r="E12" s="123">
        <v>0.16356441724557963</v>
      </c>
      <c r="F12" s="123">
        <v>0</v>
      </c>
      <c r="G12" s="123">
        <v>0.26204391095290419</v>
      </c>
      <c r="H12" s="123">
        <v>0</v>
      </c>
      <c r="I12" s="123">
        <v>0</v>
      </c>
      <c r="J12" s="123">
        <v>0</v>
      </c>
      <c r="K12" s="123">
        <v>0</v>
      </c>
      <c r="L12" s="123"/>
      <c r="M12" s="123"/>
      <c r="N12" s="162">
        <f t="shared" si="0"/>
        <v>0.26204391095290419</v>
      </c>
    </row>
    <row r="13" spans="1:14">
      <c r="A13" s="12" t="s">
        <v>740</v>
      </c>
      <c r="B13" s="12" t="s">
        <v>741</v>
      </c>
      <c r="C13" s="123">
        <v>0</v>
      </c>
      <c r="D13" s="123">
        <v>0</v>
      </c>
      <c r="E13" s="123">
        <v>0</v>
      </c>
      <c r="F13" s="123">
        <v>0</v>
      </c>
      <c r="G13" s="123">
        <v>0</v>
      </c>
      <c r="H13" s="123">
        <v>0.82036970392609476</v>
      </c>
      <c r="I13" s="123">
        <v>0.10729143523165388</v>
      </c>
      <c r="J13" s="123">
        <v>6.5020529513276457E-2</v>
      </c>
      <c r="K13" s="123">
        <v>7.3183313289749289E-3</v>
      </c>
      <c r="L13" s="123"/>
      <c r="M13" s="123"/>
      <c r="N13" s="162">
        <f t="shared" si="0"/>
        <v>6.5020529513276457E-2</v>
      </c>
    </row>
    <row r="14" spans="1:14">
      <c r="A14" s="12" t="s">
        <v>742</v>
      </c>
      <c r="B14" s="12" t="s">
        <v>743</v>
      </c>
      <c r="C14" s="123">
        <v>1.595785767393304E-2</v>
      </c>
      <c r="D14" s="123">
        <v>0.26436701978580412</v>
      </c>
      <c r="E14" s="123">
        <v>7.986194644168948E-2</v>
      </c>
      <c r="F14" s="123">
        <v>0</v>
      </c>
      <c r="G14" s="123">
        <v>0.12203336514853463</v>
      </c>
      <c r="H14" s="123">
        <v>0.42847181989253352</v>
      </c>
      <c r="I14" s="123">
        <v>5.3415337816364906E-2</v>
      </c>
      <c r="J14" s="123">
        <v>3.212426370592282E-2</v>
      </c>
      <c r="K14" s="123">
        <v>3.7683895352175253E-3</v>
      </c>
      <c r="L14" s="123"/>
      <c r="M14" s="123"/>
      <c r="N14" s="162">
        <f t="shared" si="0"/>
        <v>0.15415762885445744</v>
      </c>
    </row>
    <row r="15" spans="1:14">
      <c r="A15" s="12" t="s">
        <v>744</v>
      </c>
      <c r="B15" s="12" t="s">
        <v>14</v>
      </c>
      <c r="C15" s="123">
        <v>1.49447627092673E-2</v>
      </c>
      <c r="D15" s="123">
        <v>0.24777822345460704</v>
      </c>
      <c r="E15" s="123">
        <v>7.4704333487039171E-2</v>
      </c>
      <c r="F15" s="123">
        <v>0</v>
      </c>
      <c r="G15" s="123">
        <v>0.13741911395612513</v>
      </c>
      <c r="H15" s="123">
        <v>0.41971722672390366</v>
      </c>
      <c r="I15" s="123">
        <v>6.2758483558639971E-2</v>
      </c>
      <c r="J15" s="123">
        <v>3.877192428265458E-2</v>
      </c>
      <c r="K15" s="123">
        <v>3.9059318277631034E-3</v>
      </c>
      <c r="L15" s="123"/>
      <c r="M15" s="123"/>
      <c r="N15" s="162">
        <f t="shared" si="0"/>
        <v>0.17619103823877971</v>
      </c>
    </row>
    <row r="16" spans="1:14">
      <c r="A16" s="12" t="s">
        <v>745</v>
      </c>
      <c r="B16" s="12" t="s">
        <v>746</v>
      </c>
      <c r="C16" s="123">
        <v>1.49447627092673E-2</v>
      </c>
      <c r="D16" s="123">
        <v>0.24777822345460704</v>
      </c>
      <c r="E16" s="123">
        <v>7.4704333487039171E-2</v>
      </c>
      <c r="F16" s="123">
        <v>0</v>
      </c>
      <c r="G16" s="123">
        <v>0.13741911395612513</v>
      </c>
      <c r="H16" s="123">
        <v>0.41971722672390366</v>
      </c>
      <c r="I16" s="123">
        <v>6.2758483558639971E-2</v>
      </c>
      <c r="J16" s="123">
        <v>3.877192428265458E-2</v>
      </c>
      <c r="K16" s="123">
        <v>3.9059318277631034E-3</v>
      </c>
      <c r="L16" s="123"/>
      <c r="M16" s="123"/>
      <c r="N16" s="162">
        <f t="shared" si="0"/>
        <v>0.17619103823877971</v>
      </c>
    </row>
    <row r="17" spans="1:14">
      <c r="A17" s="12" t="s">
        <v>747</v>
      </c>
      <c r="B17" s="12" t="s">
        <v>748</v>
      </c>
      <c r="C17" s="123">
        <v>1.49447627092673E-2</v>
      </c>
      <c r="D17" s="123">
        <v>0.24777822345460704</v>
      </c>
      <c r="E17" s="123">
        <v>7.4704333487039171E-2</v>
      </c>
      <c r="F17" s="123">
        <v>0</v>
      </c>
      <c r="G17" s="123">
        <v>0.13741911395612513</v>
      </c>
      <c r="H17" s="123">
        <v>0.41971722672390366</v>
      </c>
      <c r="I17" s="123">
        <v>6.2758483558639971E-2</v>
      </c>
      <c r="J17" s="123">
        <v>3.877192428265458E-2</v>
      </c>
      <c r="K17" s="123">
        <v>3.9059318277631034E-3</v>
      </c>
      <c r="L17" s="123"/>
      <c r="M17" s="123"/>
      <c r="N17" s="162">
        <f t="shared" si="0"/>
        <v>0.17619103823877971</v>
      </c>
    </row>
    <row r="18" spans="1:14">
      <c r="A18" s="12" t="s">
        <v>749</v>
      </c>
      <c r="B18" s="12" t="s">
        <v>750</v>
      </c>
      <c r="C18" s="123">
        <v>3.1472833428996344E-2</v>
      </c>
      <c r="D18" s="123">
        <v>0.52180706417531397</v>
      </c>
      <c r="E18" s="123">
        <v>0.15732314323089364</v>
      </c>
      <c r="F18" s="123">
        <v>0</v>
      </c>
      <c r="G18" s="123">
        <v>0.28939695916479585</v>
      </c>
      <c r="H18" s="123">
        <v>0</v>
      </c>
      <c r="I18" s="123">
        <v>0</v>
      </c>
      <c r="J18" s="123">
        <v>0</v>
      </c>
      <c r="K18" s="123">
        <v>0</v>
      </c>
      <c r="L18" s="123"/>
      <c r="M18" s="123"/>
      <c r="N18" s="162">
        <f t="shared" si="0"/>
        <v>0.28939695916479585</v>
      </c>
    </row>
    <row r="19" spans="1:14">
      <c r="A19" s="12" t="s">
        <v>751</v>
      </c>
      <c r="B19" s="12" t="s">
        <v>752</v>
      </c>
      <c r="C19" s="123">
        <v>0</v>
      </c>
      <c r="D19" s="123">
        <v>0</v>
      </c>
      <c r="E19" s="123">
        <v>0</v>
      </c>
      <c r="F19" s="123">
        <v>0</v>
      </c>
      <c r="G19" s="123">
        <v>0</v>
      </c>
      <c r="H19" s="123">
        <v>0.7992276042353641</v>
      </c>
      <c r="I19" s="123">
        <v>0.11950501258079456</v>
      </c>
      <c r="J19" s="123">
        <v>7.382968861653387E-2</v>
      </c>
      <c r="K19" s="123">
        <v>7.4376945673075316E-3</v>
      </c>
      <c r="L19" s="123"/>
      <c r="M19" s="123"/>
      <c r="N19" s="162">
        <f t="shared" si="0"/>
        <v>7.382968861653387E-2</v>
      </c>
    </row>
    <row r="20" spans="1:14">
      <c r="A20" s="12" t="s">
        <v>753</v>
      </c>
      <c r="B20" s="12" t="s">
        <v>296</v>
      </c>
      <c r="C20" s="123">
        <v>2.1912247493094054E-2</v>
      </c>
      <c r="D20" s="123">
        <v>0.27258390716814979</v>
      </c>
      <c r="E20" s="123">
        <v>7.67075410562644E-2</v>
      </c>
      <c r="F20" s="123">
        <v>0</v>
      </c>
      <c r="G20" s="123">
        <v>0.11698801747317135</v>
      </c>
      <c r="H20" s="123">
        <v>0.4247028503779125</v>
      </c>
      <c r="I20" s="123">
        <v>5.5035444341704196E-2</v>
      </c>
      <c r="J20" s="123">
        <v>2.9306745414960443E-2</v>
      </c>
      <c r="K20" s="123">
        <v>2.7632466747433385E-3</v>
      </c>
      <c r="L20" s="123"/>
      <c r="M20" s="123"/>
      <c r="N20" s="162">
        <f t="shared" si="0"/>
        <v>0.14629476288813179</v>
      </c>
    </row>
    <row r="21" spans="1:14">
      <c r="A21" s="12" t="s">
        <v>754</v>
      </c>
      <c r="B21" s="12" t="s">
        <v>755</v>
      </c>
      <c r="C21" s="123">
        <v>2.1912247493094054E-2</v>
      </c>
      <c r="D21" s="123">
        <v>0.27258390716814979</v>
      </c>
      <c r="E21" s="123">
        <v>7.67075410562644E-2</v>
      </c>
      <c r="F21" s="123">
        <v>0</v>
      </c>
      <c r="G21" s="123">
        <v>0.11698801747317135</v>
      </c>
      <c r="H21" s="123">
        <v>0.4247028503779125</v>
      </c>
      <c r="I21" s="123">
        <v>5.5035444341704196E-2</v>
      </c>
      <c r="J21" s="123">
        <v>2.9306745414960443E-2</v>
      </c>
      <c r="K21" s="123">
        <v>2.7632466747433385E-3</v>
      </c>
      <c r="L21" s="123"/>
      <c r="M21" s="123"/>
      <c r="N21" s="162">
        <f t="shared" si="0"/>
        <v>0.14629476288813179</v>
      </c>
    </row>
    <row r="22" spans="1:14">
      <c r="A22" s="12" t="s">
        <v>756</v>
      </c>
      <c r="B22" s="12" t="s">
        <v>757</v>
      </c>
      <c r="C22" s="123">
        <v>2.1912247493094054E-2</v>
      </c>
      <c r="D22" s="123">
        <v>0.27258390716814979</v>
      </c>
      <c r="E22" s="123">
        <v>7.67075410562644E-2</v>
      </c>
      <c r="F22" s="123">
        <v>0</v>
      </c>
      <c r="G22" s="123">
        <v>0.11698801747317135</v>
      </c>
      <c r="H22" s="123">
        <v>0.4247028503779125</v>
      </c>
      <c r="I22" s="123">
        <v>5.5035444341704196E-2</v>
      </c>
      <c r="J22" s="123">
        <v>2.9306745414960443E-2</v>
      </c>
      <c r="K22" s="123">
        <v>2.7632466747433385E-3</v>
      </c>
      <c r="L22" s="123"/>
      <c r="M22" s="123"/>
      <c r="N22" s="162">
        <f t="shared" si="0"/>
        <v>0.14629476288813179</v>
      </c>
    </row>
    <row r="23" spans="1:14" hidden="1">
      <c r="A23" s="12" t="s">
        <v>758</v>
      </c>
      <c r="B23" s="12" t="s">
        <v>759</v>
      </c>
      <c r="C23" s="123">
        <v>0</v>
      </c>
      <c r="D23" s="123">
        <v>0</v>
      </c>
      <c r="E23" s="123">
        <v>0</v>
      </c>
      <c r="F23" s="123">
        <v>0</v>
      </c>
      <c r="G23" s="123">
        <v>0</v>
      </c>
      <c r="H23" s="123">
        <v>0</v>
      </c>
      <c r="I23" s="123">
        <v>0</v>
      </c>
      <c r="J23" s="123">
        <v>0</v>
      </c>
      <c r="K23" s="123">
        <v>0</v>
      </c>
      <c r="L23" s="123"/>
      <c r="M23" s="123"/>
      <c r="N23" s="162">
        <f t="shared" si="0"/>
        <v>0</v>
      </c>
    </row>
    <row r="24" spans="1:14" hidden="1">
      <c r="A24" s="12" t="s">
        <v>760</v>
      </c>
      <c r="B24" s="12" t="s">
        <v>761</v>
      </c>
      <c r="C24" s="123">
        <v>0</v>
      </c>
      <c r="D24" s="123">
        <v>0</v>
      </c>
      <c r="E24" s="123">
        <v>0</v>
      </c>
      <c r="F24" s="123">
        <v>0</v>
      </c>
      <c r="G24" s="123">
        <v>0</v>
      </c>
      <c r="H24" s="123">
        <v>0</v>
      </c>
      <c r="I24" s="123">
        <v>0</v>
      </c>
      <c r="J24" s="123">
        <v>0</v>
      </c>
      <c r="K24" s="123">
        <v>0</v>
      </c>
      <c r="L24" s="123"/>
      <c r="M24" s="123"/>
      <c r="N24" s="162">
        <f t="shared" si="0"/>
        <v>0</v>
      </c>
    </row>
    <row r="25" spans="1:14" collapsed="1">
      <c r="A25" s="12" t="s">
        <v>762</v>
      </c>
      <c r="B25" s="12" t="s">
        <v>763</v>
      </c>
      <c r="C25" s="123">
        <v>2.1912291766605061E-2</v>
      </c>
      <c r="D25" s="123">
        <v>0.2725824374300776</v>
      </c>
      <c r="E25" s="123">
        <v>7.670769604320328E-2</v>
      </c>
      <c r="F25" s="123">
        <v>0</v>
      </c>
      <c r="G25" s="123">
        <v>0.11698825384647264</v>
      </c>
      <c r="H25" s="123">
        <v>0.42470370848643479</v>
      </c>
      <c r="I25" s="123">
        <v>5.5035555540354691E-2</v>
      </c>
      <c r="J25" s="123">
        <v>2.9306804628992045E-2</v>
      </c>
      <c r="K25" s="123">
        <v>2.7632522578599074E-3</v>
      </c>
      <c r="L25" s="123"/>
      <c r="M25" s="123"/>
      <c r="N25" s="162">
        <f t="shared" si="0"/>
        <v>0.1462950584754647</v>
      </c>
    </row>
    <row r="26" spans="1:14">
      <c r="A26" s="12" t="s">
        <v>764</v>
      </c>
      <c r="B26" s="12" t="s">
        <v>765</v>
      </c>
      <c r="C26" s="123">
        <v>0</v>
      </c>
      <c r="D26" s="123">
        <v>0</v>
      </c>
      <c r="E26" s="123">
        <v>0</v>
      </c>
      <c r="F26" s="123">
        <v>0</v>
      </c>
      <c r="G26" s="123">
        <v>0</v>
      </c>
      <c r="H26" s="123">
        <v>0</v>
      </c>
      <c r="I26" s="123">
        <v>0</v>
      </c>
      <c r="J26" s="123">
        <v>0</v>
      </c>
      <c r="K26" s="123">
        <v>0</v>
      </c>
      <c r="L26" s="123"/>
      <c r="M26" s="123"/>
      <c r="N26" s="162">
        <f t="shared" si="0"/>
        <v>0</v>
      </c>
    </row>
    <row r="27" spans="1:14">
      <c r="A27" s="12" t="s">
        <v>766</v>
      </c>
      <c r="B27" s="12" t="s">
        <v>767</v>
      </c>
      <c r="C27" s="123">
        <v>0</v>
      </c>
      <c r="D27" s="123">
        <v>0</v>
      </c>
      <c r="E27" s="123">
        <v>0</v>
      </c>
      <c r="F27" s="123">
        <v>0</v>
      </c>
      <c r="G27" s="123">
        <v>0</v>
      </c>
      <c r="H27" s="123">
        <v>0</v>
      </c>
      <c r="I27" s="123">
        <v>0</v>
      </c>
      <c r="J27" s="123">
        <v>0</v>
      </c>
      <c r="K27" s="123">
        <v>0</v>
      </c>
      <c r="L27" s="123"/>
      <c r="M27" s="123"/>
      <c r="N27" s="162">
        <f t="shared" si="0"/>
        <v>0</v>
      </c>
    </row>
    <row r="28" spans="1:14" collapsed="1">
      <c r="A28" s="12" t="s">
        <v>768</v>
      </c>
      <c r="B28" s="12" t="s">
        <v>769</v>
      </c>
      <c r="C28" s="123">
        <v>2.0110007352838823E-2</v>
      </c>
      <c r="D28" s="123">
        <v>0.26237064646274794</v>
      </c>
      <c r="E28" s="123">
        <v>7.4736482545960423E-2</v>
      </c>
      <c r="F28" s="123">
        <v>0</v>
      </c>
      <c r="G28" s="123">
        <v>0.11819677047010066</v>
      </c>
      <c r="H28" s="123">
        <v>0.43707562927178034</v>
      </c>
      <c r="I28" s="123">
        <v>5.4879389842566295E-2</v>
      </c>
      <c r="J28" s="123">
        <v>2.9754207784331375E-2</v>
      </c>
      <c r="K28" s="123">
        <v>2.8768662696739759E-3</v>
      </c>
      <c r="L28" s="123"/>
      <c r="M28" s="123"/>
      <c r="N28" s="162">
        <f t="shared" si="0"/>
        <v>0.14795097825443204</v>
      </c>
    </row>
    <row r="29" spans="1:14">
      <c r="A29" s="12" t="s">
        <v>770</v>
      </c>
      <c r="B29" s="12" t="s">
        <v>771</v>
      </c>
      <c r="C29" s="123">
        <v>1.6182850528858657E-2</v>
      </c>
      <c r="D29" s="123">
        <v>0.27290399052703013</v>
      </c>
      <c r="E29" s="123">
        <v>8.2694236718521649E-2</v>
      </c>
      <c r="F29" s="123">
        <v>0</v>
      </c>
      <c r="G29" s="123">
        <v>0.12216921173573617</v>
      </c>
      <c r="H29" s="123">
        <v>0.41761388366896424</v>
      </c>
      <c r="I29" s="123">
        <v>5.2682447583675011E-2</v>
      </c>
      <c r="J29" s="123">
        <v>3.2239817796205252E-2</v>
      </c>
      <c r="K29" s="123">
        <v>3.5135614410089452E-3</v>
      </c>
      <c r="L29" s="123"/>
      <c r="M29" s="123"/>
      <c r="N29" s="162">
        <f t="shared" si="0"/>
        <v>0.15440902953194141</v>
      </c>
    </row>
    <row r="30" spans="1:14">
      <c r="A30" s="12" t="s">
        <v>772</v>
      </c>
      <c r="B30" s="12" t="s">
        <v>38</v>
      </c>
      <c r="C30" s="123">
        <v>1.4812535457587084E-2</v>
      </c>
      <c r="D30" s="123">
        <v>0.25270108277556858</v>
      </c>
      <c r="E30" s="123">
        <v>7.7210309630795879E-2</v>
      </c>
      <c r="F30" s="123">
        <v>0</v>
      </c>
      <c r="G30" s="123">
        <v>0.13633074013219926</v>
      </c>
      <c r="H30" s="123">
        <v>0.41692788828122818</v>
      </c>
      <c r="I30" s="123">
        <v>5.973115973425628E-2</v>
      </c>
      <c r="J30" s="123">
        <v>3.8549332879696474E-2</v>
      </c>
      <c r="K30" s="123">
        <v>3.7369511086680499E-3</v>
      </c>
      <c r="L30" s="123"/>
      <c r="M30" s="123"/>
      <c r="N30" s="162">
        <f t="shared" si="0"/>
        <v>0.17488007301189573</v>
      </c>
    </row>
    <row r="31" spans="1:14">
      <c r="A31" s="12" t="s">
        <v>773</v>
      </c>
      <c r="B31" s="12" t="s">
        <v>774</v>
      </c>
      <c r="C31" s="123">
        <v>1.595785767393304E-2</v>
      </c>
      <c r="D31" s="123">
        <v>0.26436701978580412</v>
      </c>
      <c r="E31" s="123">
        <v>7.986194644168948E-2</v>
      </c>
      <c r="F31" s="123">
        <v>0</v>
      </c>
      <c r="G31" s="123">
        <v>0.12203336514853465</v>
      </c>
      <c r="H31" s="123">
        <v>0.42847181989253341</v>
      </c>
      <c r="I31" s="123">
        <v>5.3415337816364913E-2</v>
      </c>
      <c r="J31" s="123">
        <v>3.212426370592282E-2</v>
      </c>
      <c r="K31" s="123">
        <v>3.7683895352175253E-3</v>
      </c>
      <c r="L31" s="123"/>
      <c r="M31" s="123"/>
      <c r="N31" s="162">
        <f t="shared" si="0"/>
        <v>0.15415762885445747</v>
      </c>
    </row>
    <row r="32" spans="1:14">
      <c r="A32" s="12" t="s">
        <v>775</v>
      </c>
      <c r="B32" s="12" t="s">
        <v>16</v>
      </c>
      <c r="C32" s="123">
        <v>1.4944762709267296E-2</v>
      </c>
      <c r="D32" s="123">
        <v>0.24777822345460704</v>
      </c>
      <c r="E32" s="123">
        <v>7.4704333487039157E-2</v>
      </c>
      <c r="F32" s="123">
        <v>0</v>
      </c>
      <c r="G32" s="123">
        <v>0.13741911395612513</v>
      </c>
      <c r="H32" s="123">
        <v>0.4197172267239036</v>
      </c>
      <c r="I32" s="123">
        <v>6.2758483558639958E-2</v>
      </c>
      <c r="J32" s="123">
        <v>3.877192428265458E-2</v>
      </c>
      <c r="K32" s="123">
        <v>3.9059318277631042E-3</v>
      </c>
      <c r="L32" s="123"/>
      <c r="M32" s="123"/>
      <c r="N32" s="162">
        <f t="shared" si="0"/>
        <v>0.17619103823877971</v>
      </c>
    </row>
    <row r="33" spans="1:14">
      <c r="A33" s="12" t="s">
        <v>776</v>
      </c>
      <c r="B33" s="12" t="s">
        <v>17</v>
      </c>
      <c r="C33" s="123">
        <v>1.5704583932766605E-2</v>
      </c>
      <c r="D33" s="123">
        <v>0.26021982070300487</v>
      </c>
      <c r="E33" s="123">
        <v>7.8572543203026896E-2</v>
      </c>
      <c r="F33" s="123">
        <v>0</v>
      </c>
      <c r="G33" s="123">
        <v>0.12587980235043228</v>
      </c>
      <c r="H33" s="123">
        <v>0.42628317160037593</v>
      </c>
      <c r="I33" s="123">
        <v>5.5751124251933667E-2</v>
      </c>
      <c r="J33" s="123">
        <v>3.3786178850105764E-2</v>
      </c>
      <c r="K33" s="123">
        <v>3.80277510835392E-3</v>
      </c>
      <c r="L33" s="123"/>
      <c r="M33" s="123"/>
      <c r="N33" s="162">
        <f t="shared" si="0"/>
        <v>0.15966598120053804</v>
      </c>
    </row>
    <row r="34" spans="1:14">
      <c r="A34" s="12" t="s">
        <v>777</v>
      </c>
      <c r="B34" s="12" t="s">
        <v>778</v>
      </c>
      <c r="C34" s="123">
        <v>0</v>
      </c>
      <c r="D34" s="123">
        <v>0</v>
      </c>
      <c r="E34" s="123">
        <v>0</v>
      </c>
      <c r="F34" s="123">
        <v>0</v>
      </c>
      <c r="G34" s="123">
        <v>0</v>
      </c>
      <c r="H34" s="123">
        <v>0</v>
      </c>
      <c r="I34" s="123">
        <v>0</v>
      </c>
      <c r="J34" s="123">
        <v>0</v>
      </c>
      <c r="K34" s="123">
        <v>0</v>
      </c>
      <c r="L34" s="123"/>
      <c r="M34" s="123"/>
      <c r="N34" s="162">
        <f t="shared" si="0"/>
        <v>0</v>
      </c>
    </row>
    <row r="35" spans="1:14">
      <c r="A35" s="12" t="s">
        <v>779</v>
      </c>
      <c r="B35" s="12" t="s">
        <v>780</v>
      </c>
      <c r="C35" s="123">
        <v>0</v>
      </c>
      <c r="D35" s="123">
        <v>0</v>
      </c>
      <c r="E35" s="123">
        <v>0</v>
      </c>
      <c r="F35" s="123">
        <v>0</v>
      </c>
      <c r="G35" s="123">
        <v>0</v>
      </c>
      <c r="H35" s="123">
        <v>0</v>
      </c>
      <c r="I35" s="123">
        <v>0</v>
      </c>
      <c r="J35" s="123">
        <v>0</v>
      </c>
      <c r="K35" s="123">
        <v>0</v>
      </c>
      <c r="L35" s="123"/>
      <c r="M35" s="123"/>
      <c r="N35" s="162">
        <f t="shared" si="0"/>
        <v>0</v>
      </c>
    </row>
    <row r="36" spans="1:14">
      <c r="A36" s="12" t="s">
        <v>781</v>
      </c>
      <c r="B36" s="12" t="s">
        <v>782</v>
      </c>
      <c r="C36" s="123">
        <v>0</v>
      </c>
      <c r="D36" s="123">
        <v>0</v>
      </c>
      <c r="E36" s="123">
        <v>0</v>
      </c>
      <c r="F36" s="123">
        <v>0</v>
      </c>
      <c r="G36" s="123">
        <v>0</v>
      </c>
      <c r="H36" s="123">
        <v>0</v>
      </c>
      <c r="I36" s="123">
        <v>0</v>
      </c>
      <c r="J36" s="123">
        <v>0</v>
      </c>
      <c r="K36" s="123">
        <v>0</v>
      </c>
      <c r="L36" s="123"/>
      <c r="M36" s="123"/>
      <c r="N36" s="162">
        <f t="shared" si="0"/>
        <v>0</v>
      </c>
    </row>
    <row r="37" spans="1:14" collapsed="1">
      <c r="A37" s="12" t="s">
        <v>783</v>
      </c>
      <c r="B37" s="12" t="s">
        <v>39</v>
      </c>
      <c r="C37" s="123">
        <v>1.5840271761040765E-2</v>
      </c>
      <c r="D37" s="123">
        <v>0.26785326358916473</v>
      </c>
      <c r="E37" s="123">
        <v>8.1323254946590207E-2</v>
      </c>
      <c r="F37" s="123">
        <v>0</v>
      </c>
      <c r="G37" s="123">
        <v>0.12570959383485195</v>
      </c>
      <c r="H37" s="123">
        <v>0.41744238482203022</v>
      </c>
      <c r="I37" s="123">
        <v>5.4444625621320325E-2</v>
      </c>
      <c r="J37" s="123">
        <v>3.3817196567078059E-2</v>
      </c>
      <c r="K37" s="123">
        <v>3.5694088579237213E-3</v>
      </c>
      <c r="L37" s="123"/>
      <c r="M37" s="123"/>
      <c r="N37" s="162">
        <f t="shared" si="0"/>
        <v>0.15952679040193002</v>
      </c>
    </row>
    <row r="38" spans="1:14">
      <c r="A38" s="12" t="s">
        <v>784</v>
      </c>
      <c r="B38" s="12" t="s">
        <v>785</v>
      </c>
      <c r="C38" s="123">
        <v>1.010638631085364E-2</v>
      </c>
      <c r="D38" s="123">
        <v>0.47544134650551262</v>
      </c>
      <c r="E38" s="123">
        <v>9.9051054524639109E-2</v>
      </c>
      <c r="F38" s="123">
        <v>0</v>
      </c>
      <c r="G38" s="123">
        <v>8.1007552745986977E-2</v>
      </c>
      <c r="H38" s="123">
        <v>0.27432642777759736</v>
      </c>
      <c r="I38" s="123">
        <v>3.5877575704432167E-2</v>
      </c>
      <c r="J38" s="123">
        <v>2.1742452833426251E-2</v>
      </c>
      <c r="K38" s="123">
        <v>2.4472035975519526E-3</v>
      </c>
      <c r="L38" s="123"/>
      <c r="M38" s="123"/>
      <c r="N38" s="162">
        <f t="shared" si="0"/>
        <v>0.10275000557941323</v>
      </c>
    </row>
    <row r="39" spans="1:14">
      <c r="A39" s="12" t="s">
        <v>786</v>
      </c>
      <c r="B39" s="12" t="s">
        <v>49</v>
      </c>
      <c r="C39" s="123">
        <v>3.3571006545894809E-2</v>
      </c>
      <c r="D39" s="123">
        <v>0.26402310151454222</v>
      </c>
      <c r="E39" s="123">
        <v>6.2515467790798224E-2</v>
      </c>
      <c r="F39" s="123">
        <v>0</v>
      </c>
      <c r="G39" s="123">
        <v>9.1328281377558176E-2</v>
      </c>
      <c r="H39" s="123">
        <v>0.48317341591839369</v>
      </c>
      <c r="I39" s="123">
        <v>4.9108255139340369E-2</v>
      </c>
      <c r="J39" s="123">
        <v>1.6280471713472518E-2</v>
      </c>
      <c r="K39" s="123">
        <v>0</v>
      </c>
      <c r="L39" s="123"/>
      <c r="M39" s="123"/>
      <c r="N39" s="162">
        <f t="shared" si="0"/>
        <v>0.1076087530910307</v>
      </c>
    </row>
    <row r="40" spans="1:14">
      <c r="A40" s="12" t="s">
        <v>787</v>
      </c>
      <c r="B40" s="12" t="s">
        <v>788</v>
      </c>
      <c r="C40" s="123">
        <v>0</v>
      </c>
      <c r="D40" s="123">
        <v>0</v>
      </c>
      <c r="E40" s="123">
        <v>0</v>
      </c>
      <c r="F40" s="123">
        <v>0</v>
      </c>
      <c r="G40" s="123">
        <v>0</v>
      </c>
      <c r="H40" s="123">
        <v>0.82036970392609476</v>
      </c>
      <c r="I40" s="123">
        <v>0.10729143523165388</v>
      </c>
      <c r="J40" s="123">
        <v>6.5020529513276457E-2</v>
      </c>
      <c r="K40" s="123">
        <v>7.3183313289749289E-3</v>
      </c>
      <c r="L40" s="123"/>
      <c r="M40" s="123"/>
      <c r="N40" s="162">
        <f t="shared" si="0"/>
        <v>6.5020529513276457E-2</v>
      </c>
    </row>
    <row r="41" spans="1:14">
      <c r="A41" s="12" t="s">
        <v>789</v>
      </c>
      <c r="B41" s="12" t="s">
        <v>790</v>
      </c>
      <c r="C41" s="123">
        <v>0</v>
      </c>
      <c r="D41" s="123">
        <v>0</v>
      </c>
      <c r="E41" s="123">
        <v>0</v>
      </c>
      <c r="F41" s="123">
        <v>0</v>
      </c>
      <c r="G41" s="123">
        <v>0</v>
      </c>
      <c r="H41" s="123">
        <v>0.7992276042353641</v>
      </c>
      <c r="I41" s="123">
        <v>0.11950501258079456</v>
      </c>
      <c r="J41" s="123">
        <v>7.382968861653387E-2</v>
      </c>
      <c r="K41" s="123">
        <v>7.4376945673075316E-3</v>
      </c>
      <c r="L41" s="123"/>
      <c r="M41" s="123"/>
      <c r="N41" s="162">
        <f t="shared" si="0"/>
        <v>7.382968861653387E-2</v>
      </c>
    </row>
    <row r="42" spans="1:14">
      <c r="A42" s="12" t="s">
        <v>791</v>
      </c>
      <c r="B42" s="12" t="s">
        <v>792</v>
      </c>
      <c r="C42" s="123">
        <v>0</v>
      </c>
      <c r="D42" s="123">
        <v>0</v>
      </c>
      <c r="E42" s="123">
        <v>0</v>
      </c>
      <c r="F42" s="123">
        <v>0</v>
      </c>
      <c r="G42" s="123">
        <v>0</v>
      </c>
      <c r="H42" s="123">
        <v>0</v>
      </c>
      <c r="I42" s="123">
        <v>0</v>
      </c>
      <c r="J42" s="123">
        <v>0</v>
      </c>
      <c r="K42" s="123">
        <v>0</v>
      </c>
      <c r="L42" s="123"/>
      <c r="M42" s="123"/>
      <c r="N42" s="162">
        <f t="shared" si="0"/>
        <v>0</v>
      </c>
    </row>
    <row r="43" spans="1:14" collapsed="1">
      <c r="A43" s="12" t="s">
        <v>793</v>
      </c>
      <c r="B43" s="12" t="s">
        <v>794</v>
      </c>
      <c r="C43" s="123">
        <v>1.49447627092673E-2</v>
      </c>
      <c r="D43" s="123">
        <v>0.24777822345460704</v>
      </c>
      <c r="E43" s="123">
        <v>7.4704333487039171E-2</v>
      </c>
      <c r="F43" s="123">
        <v>0</v>
      </c>
      <c r="G43" s="123">
        <v>0.13741911395612511</v>
      </c>
      <c r="H43" s="123">
        <v>0.41971722672390366</v>
      </c>
      <c r="I43" s="123">
        <v>6.2758483558639958E-2</v>
      </c>
      <c r="J43" s="123">
        <v>3.877192428265458E-2</v>
      </c>
      <c r="K43" s="123">
        <v>3.9059318277631034E-3</v>
      </c>
      <c r="L43" s="123"/>
      <c r="M43" s="123"/>
      <c r="N43" s="162">
        <f t="shared" si="0"/>
        <v>0.17619103823877968</v>
      </c>
    </row>
    <row r="44" spans="1:14">
      <c r="A44" s="12" t="s">
        <v>795</v>
      </c>
      <c r="B44" s="12" t="s">
        <v>796</v>
      </c>
      <c r="C44" s="123">
        <v>0</v>
      </c>
      <c r="D44" s="123">
        <v>0</v>
      </c>
      <c r="E44" s="123">
        <v>0</v>
      </c>
      <c r="F44" s="123">
        <v>0</v>
      </c>
      <c r="G44" s="123">
        <v>0</v>
      </c>
      <c r="H44" s="123">
        <v>0</v>
      </c>
      <c r="I44" s="123">
        <v>0</v>
      </c>
      <c r="J44" s="123">
        <v>0</v>
      </c>
      <c r="K44" s="123">
        <v>0</v>
      </c>
      <c r="L44" s="123"/>
      <c r="M44" s="123"/>
      <c r="N44" s="162">
        <f t="shared" si="0"/>
        <v>0</v>
      </c>
    </row>
    <row r="45" spans="1:14">
      <c r="A45" s="12" t="s">
        <v>797</v>
      </c>
      <c r="B45" s="12" t="s">
        <v>798</v>
      </c>
      <c r="C45" s="123">
        <v>0</v>
      </c>
      <c r="D45" s="123">
        <v>0</v>
      </c>
      <c r="E45" s="123">
        <v>0</v>
      </c>
      <c r="F45" s="123">
        <v>0</v>
      </c>
      <c r="G45" s="123">
        <v>0</v>
      </c>
      <c r="H45" s="123">
        <v>0</v>
      </c>
      <c r="I45" s="123">
        <v>0</v>
      </c>
      <c r="J45" s="123">
        <v>0</v>
      </c>
      <c r="K45" s="123">
        <v>0</v>
      </c>
      <c r="L45" s="123"/>
      <c r="M45" s="123"/>
      <c r="N45" s="162">
        <f t="shared" si="0"/>
        <v>0</v>
      </c>
    </row>
    <row r="46" spans="1:14">
      <c r="A46" s="12" t="s">
        <v>799</v>
      </c>
      <c r="B46" s="12" t="s">
        <v>800</v>
      </c>
      <c r="C46" s="123">
        <v>0</v>
      </c>
      <c r="D46" s="123">
        <v>0</v>
      </c>
      <c r="E46" s="123">
        <v>0</v>
      </c>
      <c r="F46" s="123">
        <v>0</v>
      </c>
      <c r="G46" s="123">
        <v>0</v>
      </c>
      <c r="H46" s="123">
        <v>0</v>
      </c>
      <c r="I46" s="123">
        <v>0</v>
      </c>
      <c r="J46" s="123">
        <v>0</v>
      </c>
      <c r="K46" s="123">
        <v>0</v>
      </c>
      <c r="L46" s="123"/>
      <c r="M46" s="123"/>
      <c r="N46" s="162">
        <f t="shared" si="0"/>
        <v>0</v>
      </c>
    </row>
    <row r="47" spans="1:14">
      <c r="A47" s="12" t="s">
        <v>801</v>
      </c>
      <c r="B47" s="12" t="s">
        <v>802</v>
      </c>
      <c r="C47" s="123">
        <v>0</v>
      </c>
      <c r="D47" s="123">
        <v>0</v>
      </c>
      <c r="E47" s="123">
        <v>0</v>
      </c>
      <c r="F47" s="123">
        <v>0</v>
      </c>
      <c r="G47" s="123">
        <v>0</v>
      </c>
      <c r="H47" s="123">
        <v>0</v>
      </c>
      <c r="I47" s="123">
        <v>0</v>
      </c>
      <c r="J47" s="123">
        <v>0</v>
      </c>
      <c r="K47" s="123">
        <v>0</v>
      </c>
      <c r="L47" s="123"/>
      <c r="M47" s="123"/>
      <c r="N47" s="162">
        <f t="shared" si="0"/>
        <v>0</v>
      </c>
    </row>
    <row r="48" spans="1:14">
      <c r="A48" s="12" t="s">
        <v>803</v>
      </c>
      <c r="B48" s="12" t="s">
        <v>804</v>
      </c>
      <c r="C48" s="123">
        <v>0</v>
      </c>
      <c r="D48" s="123">
        <v>0</v>
      </c>
      <c r="E48" s="123">
        <v>0</v>
      </c>
      <c r="F48" s="123">
        <v>0</v>
      </c>
      <c r="G48" s="123">
        <v>0</v>
      </c>
      <c r="H48" s="123">
        <v>0</v>
      </c>
      <c r="I48" s="123">
        <v>0</v>
      </c>
      <c r="J48" s="123">
        <v>0</v>
      </c>
      <c r="K48" s="123">
        <v>0</v>
      </c>
      <c r="L48" s="123"/>
      <c r="M48" s="123"/>
      <c r="N48" s="162">
        <f t="shared" si="0"/>
        <v>0</v>
      </c>
    </row>
    <row r="49" spans="1:14">
      <c r="A49" s="12" t="s">
        <v>805</v>
      </c>
      <c r="B49" s="12" t="s">
        <v>806</v>
      </c>
      <c r="C49" s="123">
        <v>0</v>
      </c>
      <c r="D49" s="123">
        <v>0</v>
      </c>
      <c r="E49" s="123">
        <v>0</v>
      </c>
      <c r="F49" s="123">
        <v>0</v>
      </c>
      <c r="G49" s="123">
        <v>0</v>
      </c>
      <c r="H49" s="123">
        <v>0</v>
      </c>
      <c r="I49" s="123">
        <v>0</v>
      </c>
      <c r="J49" s="123">
        <v>0</v>
      </c>
      <c r="K49" s="123">
        <v>0</v>
      </c>
      <c r="L49" s="123"/>
      <c r="M49" s="123"/>
      <c r="N49" s="162">
        <f t="shared" si="0"/>
        <v>0</v>
      </c>
    </row>
    <row r="50" spans="1:14" collapsed="1">
      <c r="A50" s="12" t="s">
        <v>807</v>
      </c>
      <c r="B50" s="12" t="s">
        <v>808</v>
      </c>
      <c r="C50" s="123">
        <v>1.5704583932766612E-2</v>
      </c>
      <c r="D50" s="123">
        <v>0.26021982070300498</v>
      </c>
      <c r="E50" s="123">
        <v>7.8572543203026896E-2</v>
      </c>
      <c r="F50" s="123">
        <v>0</v>
      </c>
      <c r="G50" s="123">
        <v>0.12587980235043233</v>
      </c>
      <c r="H50" s="123">
        <v>0.42628317160037638</v>
      </c>
      <c r="I50" s="123">
        <v>5.5751124251933667E-2</v>
      </c>
      <c r="J50" s="123">
        <v>3.3786178850105777E-2</v>
      </c>
      <c r="K50" s="123">
        <v>3.8027751083539217E-3</v>
      </c>
      <c r="L50" s="123"/>
      <c r="M50" s="123"/>
      <c r="N50" s="162">
        <f t="shared" si="0"/>
        <v>0.1596659812005381</v>
      </c>
    </row>
    <row r="51" spans="1:14">
      <c r="A51" s="12" t="s">
        <v>809</v>
      </c>
      <c r="B51" s="12" t="s">
        <v>810</v>
      </c>
      <c r="C51" s="123">
        <v>1.5704583932766612E-2</v>
      </c>
      <c r="D51" s="123">
        <v>0.26021982070300498</v>
      </c>
      <c r="E51" s="123">
        <v>7.8572543203026896E-2</v>
      </c>
      <c r="F51" s="123">
        <v>0</v>
      </c>
      <c r="G51" s="123">
        <v>0.12587980235043233</v>
      </c>
      <c r="H51" s="123">
        <v>0.42628317160037638</v>
      </c>
      <c r="I51" s="123">
        <v>5.5751124251933667E-2</v>
      </c>
      <c r="J51" s="123">
        <v>3.3786178850105777E-2</v>
      </c>
      <c r="K51" s="123">
        <v>3.8027751083539217E-3</v>
      </c>
      <c r="L51" s="123"/>
      <c r="M51" s="123"/>
      <c r="N51" s="162">
        <f t="shared" si="0"/>
        <v>0.1596659812005381</v>
      </c>
    </row>
    <row r="52" spans="1:14">
      <c r="A52" s="12" t="s">
        <v>811</v>
      </c>
      <c r="B52" s="12" t="s">
        <v>57</v>
      </c>
      <c r="C52" s="123">
        <v>2.5791895215780562E-2</v>
      </c>
      <c r="D52" s="123">
        <v>0.31916676928885807</v>
      </c>
      <c r="E52" s="123">
        <v>7.2263744275987335E-2</v>
      </c>
      <c r="F52" s="123">
        <v>0</v>
      </c>
      <c r="G52" s="123">
        <v>7.0471879439992058E-2</v>
      </c>
      <c r="H52" s="123">
        <v>0.461289372337361</v>
      </c>
      <c r="I52" s="123">
        <v>4.196045094451295E-2</v>
      </c>
      <c r="J52" s="123">
        <v>9.0558884975080432E-3</v>
      </c>
      <c r="K52" s="123">
        <v>0</v>
      </c>
      <c r="L52" s="123">
        <v>0</v>
      </c>
      <c r="M52" s="123">
        <v>0</v>
      </c>
      <c r="N52" s="162">
        <f t="shared" si="0"/>
        <v>7.9527767937500105E-2</v>
      </c>
    </row>
    <row r="53" spans="1:14">
      <c r="A53" s="12" t="s">
        <v>812</v>
      </c>
      <c r="B53" s="12" t="s">
        <v>813</v>
      </c>
      <c r="C53" s="123">
        <v>5.2885374790596476E-2</v>
      </c>
      <c r="D53" s="123">
        <v>0.6544402446322618</v>
      </c>
      <c r="E53" s="123">
        <v>0.14817426822783994</v>
      </c>
      <c r="F53" s="123">
        <v>0</v>
      </c>
      <c r="G53" s="123">
        <v>0.14450011234930177</v>
      </c>
      <c r="H53" s="123">
        <v>0</v>
      </c>
      <c r="I53" s="123">
        <v>0</v>
      </c>
      <c r="J53" s="123">
        <v>0</v>
      </c>
      <c r="K53" s="123">
        <v>0</v>
      </c>
      <c r="L53" s="123">
        <v>0</v>
      </c>
      <c r="M53" s="123">
        <v>0</v>
      </c>
      <c r="N53" s="162">
        <f t="shared" si="0"/>
        <v>0.14450011234930177</v>
      </c>
    </row>
    <row r="54" spans="1:14">
      <c r="A54" s="12" t="s">
        <v>814</v>
      </c>
      <c r="B54" s="12" t="s">
        <v>815</v>
      </c>
      <c r="C54" s="123">
        <v>0</v>
      </c>
      <c r="D54" s="123">
        <v>0</v>
      </c>
      <c r="E54" s="123">
        <v>0</v>
      </c>
      <c r="F54" s="123">
        <v>0</v>
      </c>
      <c r="G54" s="123">
        <v>0</v>
      </c>
      <c r="H54" s="123">
        <v>0.90041817167170191</v>
      </c>
      <c r="I54" s="123">
        <v>8.190510076253589E-2</v>
      </c>
      <c r="J54" s="123">
        <v>1.7676727565762235E-2</v>
      </c>
      <c r="K54" s="123">
        <v>0</v>
      </c>
      <c r="L54" s="123">
        <v>0</v>
      </c>
      <c r="M54" s="123">
        <v>0</v>
      </c>
      <c r="N54" s="162">
        <f t="shared" si="0"/>
        <v>1.7676727565762235E-2</v>
      </c>
    </row>
    <row r="55" spans="1:14">
      <c r="A55" s="12" t="s">
        <v>816</v>
      </c>
      <c r="B55" s="12" t="s">
        <v>817</v>
      </c>
      <c r="C55" s="123">
        <v>0</v>
      </c>
      <c r="D55" s="123">
        <v>0</v>
      </c>
      <c r="E55" s="123">
        <v>1</v>
      </c>
      <c r="F55" s="123">
        <v>0</v>
      </c>
      <c r="G55" s="123">
        <v>0</v>
      </c>
      <c r="H55" s="123">
        <v>0</v>
      </c>
      <c r="I55" s="123">
        <v>0</v>
      </c>
      <c r="J55" s="123">
        <v>0</v>
      </c>
      <c r="K55" s="123">
        <v>0</v>
      </c>
      <c r="L55" s="123">
        <v>0</v>
      </c>
      <c r="M55" s="123">
        <v>0</v>
      </c>
      <c r="N55" s="162">
        <f t="shared" si="0"/>
        <v>0</v>
      </c>
    </row>
    <row r="56" spans="1:14">
      <c r="A56" s="12" t="s">
        <v>818</v>
      </c>
      <c r="B56" s="12" t="s">
        <v>819</v>
      </c>
      <c r="C56" s="123">
        <v>0</v>
      </c>
      <c r="D56" s="123">
        <v>0</v>
      </c>
      <c r="E56" s="123">
        <v>0</v>
      </c>
      <c r="F56" s="123">
        <v>0</v>
      </c>
      <c r="G56" s="123">
        <v>0</v>
      </c>
      <c r="H56" s="123">
        <v>0</v>
      </c>
      <c r="I56" s="123">
        <v>0</v>
      </c>
      <c r="J56" s="123">
        <v>0</v>
      </c>
      <c r="K56" s="123">
        <v>0</v>
      </c>
      <c r="L56" s="123"/>
      <c r="M56" s="123"/>
      <c r="N56" s="162">
        <f t="shared" si="0"/>
        <v>0</v>
      </c>
    </row>
    <row r="57" spans="1:14">
      <c r="A57" s="12" t="s">
        <v>820</v>
      </c>
      <c r="B57" s="12" t="s">
        <v>821</v>
      </c>
      <c r="C57" s="123">
        <v>0</v>
      </c>
      <c r="D57" s="123">
        <v>0</v>
      </c>
      <c r="E57" s="123">
        <v>0</v>
      </c>
      <c r="F57" s="123">
        <v>0</v>
      </c>
      <c r="G57" s="123">
        <v>0</v>
      </c>
      <c r="H57" s="123">
        <v>0</v>
      </c>
      <c r="I57" s="123">
        <v>0</v>
      </c>
      <c r="J57" s="123">
        <v>0</v>
      </c>
      <c r="K57" s="123">
        <v>0</v>
      </c>
      <c r="L57" s="123"/>
      <c r="M57" s="123"/>
      <c r="N57" s="162">
        <f t="shared" si="0"/>
        <v>0</v>
      </c>
    </row>
    <row r="58" spans="1:14" collapsed="1">
      <c r="A58" s="12" t="s">
        <v>822</v>
      </c>
      <c r="B58" s="12" t="s">
        <v>823</v>
      </c>
      <c r="C58" s="123">
        <v>3.5776329691810514E-2</v>
      </c>
      <c r="D58" s="123">
        <v>0.31605563016423671</v>
      </c>
      <c r="E58" s="123">
        <v>2.9421306356299678E-2</v>
      </c>
      <c r="F58" s="123">
        <v>0</v>
      </c>
      <c r="G58" s="123">
        <v>0.10690879724576276</v>
      </c>
      <c r="H58" s="123">
        <v>0.35407224293616596</v>
      </c>
      <c r="I58" s="123">
        <v>3.9879579925027449E-2</v>
      </c>
      <c r="J58" s="123">
        <v>2.7599118984873452E-3</v>
      </c>
      <c r="K58" s="123">
        <v>-7.8569067744586307E-5</v>
      </c>
      <c r="L58" s="123">
        <v>0.11552214048197036</v>
      </c>
      <c r="M58" s="123">
        <v>-3.1736963201607849E-4</v>
      </c>
      <c r="N58" s="162">
        <f t="shared" si="0"/>
        <v>0.1096687091442501</v>
      </c>
    </row>
    <row r="59" spans="1:14">
      <c r="A59" s="12" t="s">
        <v>824</v>
      </c>
      <c r="B59" s="12" t="s">
        <v>825</v>
      </c>
      <c r="C59" s="123">
        <v>2.0110007352838823E-2</v>
      </c>
      <c r="D59" s="123">
        <v>0.26237064646274794</v>
      </c>
      <c r="E59" s="123">
        <v>7.4736482545960423E-2</v>
      </c>
      <c r="F59" s="123">
        <v>0</v>
      </c>
      <c r="G59" s="123">
        <v>0.11819677047010066</v>
      </c>
      <c r="H59" s="123">
        <v>0.43707562927178034</v>
      </c>
      <c r="I59" s="123">
        <v>5.4879389842566295E-2</v>
      </c>
      <c r="J59" s="123">
        <v>2.9754207784331375E-2</v>
      </c>
      <c r="K59" s="123">
        <v>2.8768662696739759E-3</v>
      </c>
      <c r="L59" s="123"/>
      <c r="M59" s="123">
        <v>0</v>
      </c>
      <c r="N59" s="162">
        <f t="shared" si="0"/>
        <v>0.14795097825443204</v>
      </c>
    </row>
    <row r="60" spans="1:14">
      <c r="A60" s="12" t="s">
        <v>826</v>
      </c>
      <c r="B60" s="12" t="s">
        <v>826</v>
      </c>
      <c r="C60" s="123">
        <v>3.3571006545894809E-2</v>
      </c>
      <c r="D60" s="123">
        <v>0.26402310151454222</v>
      </c>
      <c r="E60" s="123">
        <v>6.2515467790798224E-2</v>
      </c>
      <c r="F60" s="123">
        <v>0</v>
      </c>
      <c r="G60" s="123">
        <v>9.1328281377558176E-2</v>
      </c>
      <c r="H60" s="123">
        <v>0.48317341591839369</v>
      </c>
      <c r="I60" s="123">
        <v>4.9108255139340369E-2</v>
      </c>
      <c r="J60" s="123">
        <v>1.6280471713472518E-2</v>
      </c>
      <c r="K60" s="123">
        <v>0</v>
      </c>
      <c r="L60" s="123"/>
      <c r="M60" s="123"/>
      <c r="N60" s="162">
        <f t="shared" si="0"/>
        <v>0.1076087530910307</v>
      </c>
    </row>
    <row r="61" spans="1:14">
      <c r="A61" s="12" t="s">
        <v>827</v>
      </c>
      <c r="B61" s="12" t="s">
        <v>828</v>
      </c>
      <c r="C61" s="123">
        <v>0</v>
      </c>
      <c r="D61" s="123">
        <v>0</v>
      </c>
      <c r="E61" s="123">
        <v>0</v>
      </c>
      <c r="F61" s="123">
        <v>0</v>
      </c>
      <c r="G61" s="123">
        <v>0</v>
      </c>
      <c r="H61" s="123">
        <v>0</v>
      </c>
      <c r="I61" s="123">
        <v>1</v>
      </c>
      <c r="J61" s="123">
        <v>0</v>
      </c>
      <c r="K61" s="123">
        <v>0</v>
      </c>
      <c r="L61" s="123"/>
      <c r="M61" s="123">
        <v>0</v>
      </c>
      <c r="N61" s="162">
        <f t="shared" si="0"/>
        <v>0</v>
      </c>
    </row>
    <row r="62" spans="1:14">
      <c r="A62" s="12" t="s">
        <v>829</v>
      </c>
      <c r="B62" s="12" t="s">
        <v>830</v>
      </c>
      <c r="C62" s="123">
        <v>0</v>
      </c>
      <c r="D62" s="123">
        <v>0</v>
      </c>
      <c r="E62" s="123">
        <v>0</v>
      </c>
      <c r="F62" s="123">
        <v>0</v>
      </c>
      <c r="G62" s="123">
        <v>0</v>
      </c>
      <c r="H62" s="123">
        <v>0</v>
      </c>
      <c r="I62" s="123">
        <v>0</v>
      </c>
      <c r="J62" s="123">
        <v>0</v>
      </c>
      <c r="K62" s="123">
        <v>0</v>
      </c>
      <c r="L62" s="123"/>
      <c r="M62" s="123"/>
      <c r="N62" s="162">
        <f t="shared" si="0"/>
        <v>0</v>
      </c>
    </row>
    <row r="63" spans="1:14" collapsed="1">
      <c r="A63" s="12" t="s">
        <v>831</v>
      </c>
      <c r="B63" s="12" t="s">
        <v>832</v>
      </c>
      <c r="C63" s="123">
        <v>4.5920776190047856E-2</v>
      </c>
      <c r="D63" s="123">
        <v>0.43885958378584672</v>
      </c>
      <c r="E63" s="123">
        <v>0.1360231228173335</v>
      </c>
      <c r="F63" s="123">
        <v>0</v>
      </c>
      <c r="G63" s="123">
        <v>4.7215325072351481E-2</v>
      </c>
      <c r="H63" s="123">
        <v>0.29706251501337633</v>
      </c>
      <c r="I63" s="123">
        <v>3.4908348547939054E-2</v>
      </c>
      <c r="J63" s="123">
        <v>1.0328573105187901E-5</v>
      </c>
      <c r="K63" s="123">
        <v>0</v>
      </c>
      <c r="L63" s="123">
        <v>0</v>
      </c>
      <c r="M63" s="123">
        <v>0</v>
      </c>
      <c r="N63" s="162">
        <f t="shared" si="0"/>
        <v>4.7225653645456667E-2</v>
      </c>
    </row>
    <row r="64" spans="1:14">
      <c r="A64" s="12" t="s">
        <v>829</v>
      </c>
      <c r="B64" s="12" t="s">
        <v>830</v>
      </c>
      <c r="C64" s="123">
        <v>0</v>
      </c>
      <c r="D64" s="123">
        <v>0</v>
      </c>
      <c r="E64" s="123">
        <v>0</v>
      </c>
      <c r="F64" s="123">
        <v>0</v>
      </c>
      <c r="G64" s="123">
        <v>0</v>
      </c>
      <c r="H64" s="123">
        <v>0</v>
      </c>
      <c r="I64" s="123">
        <v>0</v>
      </c>
      <c r="J64" s="123">
        <v>0</v>
      </c>
      <c r="K64" s="123">
        <v>0</v>
      </c>
      <c r="L64" s="123">
        <v>0</v>
      </c>
      <c r="M64" s="123">
        <v>0</v>
      </c>
      <c r="N64" s="162">
        <f t="shared" si="0"/>
        <v>0</v>
      </c>
    </row>
    <row r="65" spans="1:14">
      <c r="A65" s="12" t="s">
        <v>829</v>
      </c>
      <c r="B65" s="12" t="s">
        <v>830</v>
      </c>
      <c r="C65" s="123">
        <v>0</v>
      </c>
      <c r="D65" s="123">
        <v>0</v>
      </c>
      <c r="E65" s="123">
        <v>0</v>
      </c>
      <c r="F65" s="123">
        <v>0</v>
      </c>
      <c r="G65" s="123">
        <v>0</v>
      </c>
      <c r="H65" s="123">
        <v>0</v>
      </c>
      <c r="I65" s="123">
        <v>0</v>
      </c>
      <c r="J65" s="123">
        <v>0</v>
      </c>
      <c r="K65" s="123">
        <v>0</v>
      </c>
      <c r="L65" s="123">
        <v>0</v>
      </c>
      <c r="M65" s="123">
        <v>0</v>
      </c>
      <c r="N65" s="162">
        <f t="shared" si="0"/>
        <v>0</v>
      </c>
    </row>
    <row r="66" spans="1:14" collapsed="1">
      <c r="A66" s="12" t="s">
        <v>833</v>
      </c>
      <c r="B66" s="12" t="s">
        <v>834</v>
      </c>
      <c r="C66" s="123">
        <v>3.2870000000000003E-2</v>
      </c>
      <c r="D66" s="123">
        <v>0.70975999999999995</v>
      </c>
      <c r="E66" s="123">
        <v>0.14180000000000001</v>
      </c>
      <c r="F66" s="123">
        <v>0</v>
      </c>
      <c r="G66" s="123">
        <v>0.10946</v>
      </c>
      <c r="L66" s="123"/>
      <c r="M66" s="123">
        <v>6.11E-3</v>
      </c>
      <c r="N66" s="162">
        <f t="shared" si="0"/>
        <v>0.10946</v>
      </c>
    </row>
    <row r="67" spans="1:14">
      <c r="A67" s="12" t="s">
        <v>835</v>
      </c>
      <c r="B67" s="12" t="s">
        <v>836</v>
      </c>
      <c r="C67" s="123">
        <v>5.4199999999999998E-2</v>
      </c>
      <c r="D67" s="123">
        <v>0.67689999999999995</v>
      </c>
      <c r="E67" s="123">
        <v>0.1336</v>
      </c>
      <c r="F67" s="123">
        <v>0</v>
      </c>
      <c r="G67" s="123">
        <v>0.11609999999999999</v>
      </c>
      <c r="L67" s="123"/>
      <c r="M67" s="123">
        <v>1.9199999999999998E-2</v>
      </c>
      <c r="N67" s="162">
        <f t="shared" si="0"/>
        <v>0.11609999999999999</v>
      </c>
    </row>
    <row r="68" spans="1:14">
      <c r="A68" s="12" t="s">
        <v>837</v>
      </c>
      <c r="B68" s="12" t="s">
        <v>838</v>
      </c>
      <c r="C68" s="123">
        <v>4.7890000000000002E-2</v>
      </c>
      <c r="D68" s="123">
        <v>0.64607999999999999</v>
      </c>
      <c r="E68" s="123">
        <v>0.13125999999999999</v>
      </c>
      <c r="F68" s="123">
        <v>0</v>
      </c>
      <c r="G68" s="123">
        <v>0.155</v>
      </c>
      <c r="L68" s="123"/>
      <c r="M68" s="123">
        <v>1.9769999999999999E-2</v>
      </c>
      <c r="N68" s="162">
        <f t="shared" si="0"/>
        <v>0.155</v>
      </c>
    </row>
    <row r="69" spans="1:14">
      <c r="A69" s="12" t="s">
        <v>839</v>
      </c>
      <c r="B69" s="12" t="s">
        <v>840</v>
      </c>
      <c r="C69" s="123">
        <v>4.2700000000000002E-2</v>
      </c>
      <c r="D69" s="123">
        <v>0.61199999999999999</v>
      </c>
      <c r="E69" s="123">
        <v>0.14960000000000001</v>
      </c>
      <c r="F69" s="123">
        <v>0</v>
      </c>
      <c r="G69" s="123">
        <v>0.1671</v>
      </c>
      <c r="L69" s="123"/>
      <c r="M69" s="123">
        <v>2.86E-2</v>
      </c>
      <c r="N69" s="162">
        <f t="shared" si="0"/>
        <v>0.1671</v>
      </c>
    </row>
    <row r="70" spans="1:14">
      <c r="A70" s="12" t="s">
        <v>841</v>
      </c>
      <c r="B70" s="12" t="s">
        <v>842</v>
      </c>
      <c r="C70" s="123">
        <v>4.8806000000000002E-2</v>
      </c>
      <c r="D70" s="123">
        <v>0.563558</v>
      </c>
      <c r="E70" s="123">
        <v>0.15268799999999999</v>
      </c>
      <c r="F70" s="123">
        <v>0</v>
      </c>
      <c r="G70" s="123">
        <v>0.20677599999999999</v>
      </c>
      <c r="L70" s="123"/>
      <c r="M70" s="123">
        <v>2.8171999999999999E-2</v>
      </c>
      <c r="N70" s="162">
        <f t="shared" si="0"/>
        <v>0.20677599999999999</v>
      </c>
    </row>
    <row r="71" spans="1:14">
      <c r="A71" s="12" t="s">
        <v>843</v>
      </c>
      <c r="B71" s="12" t="s">
        <v>844</v>
      </c>
      <c r="C71" s="123">
        <v>1.5047E-2</v>
      </c>
      <c r="D71" s="123">
        <v>0.159356</v>
      </c>
      <c r="E71" s="123">
        <v>3.9132E-2</v>
      </c>
      <c r="F71" s="123">
        <v>0</v>
      </c>
      <c r="G71" s="123">
        <v>3.8051000000000001E-2</v>
      </c>
      <c r="H71" s="123">
        <v>0.46935500000000002</v>
      </c>
      <c r="I71" s="123">
        <v>0.13981499999999999</v>
      </c>
      <c r="J71" s="123">
        <v>0.135384</v>
      </c>
      <c r="L71" s="123"/>
      <c r="M71" s="123">
        <v>3.8600000000000001E-3</v>
      </c>
      <c r="N71" s="162">
        <f t="shared" si="0"/>
        <v>0.17343500000000001</v>
      </c>
    </row>
    <row r="72" spans="1:14">
      <c r="A72" s="12" t="s">
        <v>845</v>
      </c>
      <c r="B72" s="12" t="s">
        <v>60</v>
      </c>
      <c r="C72" s="123">
        <v>0</v>
      </c>
      <c r="D72" s="123">
        <v>0</v>
      </c>
      <c r="E72" s="123">
        <v>0</v>
      </c>
      <c r="F72" s="123">
        <v>0</v>
      </c>
      <c r="G72" s="123">
        <v>0</v>
      </c>
      <c r="H72" s="123">
        <v>0</v>
      </c>
      <c r="I72" s="123">
        <v>0</v>
      </c>
      <c r="J72" s="123">
        <v>0</v>
      </c>
      <c r="K72" s="123">
        <v>0</v>
      </c>
      <c r="L72" s="123">
        <v>1</v>
      </c>
      <c r="M72" s="123">
        <v>0</v>
      </c>
      <c r="N72" s="162">
        <f t="shared" si="0"/>
        <v>0</v>
      </c>
    </row>
    <row r="73" spans="1:14">
      <c r="A73" s="12" t="s">
        <v>846</v>
      </c>
      <c r="B73" s="12" t="s">
        <v>847</v>
      </c>
      <c r="C73" s="123">
        <v>0</v>
      </c>
      <c r="D73" s="123">
        <v>0</v>
      </c>
      <c r="E73" s="123">
        <v>0</v>
      </c>
      <c r="F73" s="123">
        <v>0</v>
      </c>
      <c r="G73" s="123">
        <v>0</v>
      </c>
      <c r="H73" s="123">
        <v>0</v>
      </c>
      <c r="I73" s="123">
        <v>0</v>
      </c>
      <c r="J73" s="123">
        <v>0</v>
      </c>
      <c r="K73" s="123">
        <v>0</v>
      </c>
      <c r="L73" s="123">
        <v>0</v>
      </c>
      <c r="M73" s="123">
        <v>1</v>
      </c>
      <c r="N73" s="162">
        <f t="shared" si="0"/>
        <v>0</v>
      </c>
    </row>
    <row r="74" spans="1:14">
      <c r="A74" s="12" t="s">
        <v>848</v>
      </c>
      <c r="B74" s="12" t="s">
        <v>100</v>
      </c>
      <c r="C74" s="123">
        <v>1.5704583932766601E-2</v>
      </c>
      <c r="D74" s="123">
        <v>0.26021982070300487</v>
      </c>
      <c r="E74" s="123">
        <v>7.8572543203026909E-2</v>
      </c>
      <c r="F74" s="123">
        <v>0</v>
      </c>
      <c r="G74" s="123">
        <v>0.12587980235043225</v>
      </c>
      <c r="H74" s="123">
        <v>0.42628317160037593</v>
      </c>
      <c r="I74" s="123">
        <v>5.5751124251933688E-2</v>
      </c>
      <c r="J74" s="123">
        <v>3.3786178850105764E-2</v>
      </c>
      <c r="K74" s="123">
        <v>3.8027751083539217E-3</v>
      </c>
      <c r="L74" s="123"/>
      <c r="M74" s="123"/>
      <c r="N74" s="162">
        <f t="shared" ref="N74:N93" si="1">J74+G74</f>
        <v>0.15966598120053802</v>
      </c>
    </row>
    <row r="75" spans="1:14">
      <c r="A75" s="12" t="s">
        <v>849</v>
      </c>
      <c r="B75" s="12" t="s">
        <v>189</v>
      </c>
      <c r="C75" s="123">
        <v>1.5704583932766601E-2</v>
      </c>
      <c r="D75" s="123">
        <v>0.26021982070300487</v>
      </c>
      <c r="E75" s="123">
        <v>7.8572543203026896E-2</v>
      </c>
      <c r="F75" s="123">
        <v>0</v>
      </c>
      <c r="G75" s="123">
        <v>0.1258798023504322</v>
      </c>
      <c r="H75" s="123">
        <v>0.42628317160037599</v>
      </c>
      <c r="I75" s="123">
        <v>5.5751124251933654E-2</v>
      </c>
      <c r="J75" s="123">
        <v>3.3786178850105757E-2</v>
      </c>
      <c r="K75" s="123">
        <v>3.8027751083539196E-3</v>
      </c>
      <c r="L75" s="123"/>
      <c r="M75" s="123"/>
      <c r="N75" s="162">
        <f t="shared" si="1"/>
        <v>0.15966598120053796</v>
      </c>
    </row>
    <row r="76" spans="1:14">
      <c r="A76" s="12" t="s">
        <v>850</v>
      </c>
      <c r="B76" s="12" t="s">
        <v>851</v>
      </c>
      <c r="C76" s="123">
        <v>1.5704583932766601E-2</v>
      </c>
      <c r="D76" s="123">
        <v>0.26021982070300487</v>
      </c>
      <c r="E76" s="123">
        <v>7.8572543203026909E-2</v>
      </c>
      <c r="F76" s="123">
        <v>0</v>
      </c>
      <c r="G76" s="123">
        <v>0.1258798023504322</v>
      </c>
      <c r="H76" s="123">
        <v>0.42628317160037593</v>
      </c>
      <c r="I76" s="123">
        <v>5.5751124251933681E-2</v>
      </c>
      <c r="J76" s="123">
        <v>3.378617885010575E-2</v>
      </c>
      <c r="K76" s="123">
        <v>3.8027751083539204E-3</v>
      </c>
      <c r="L76" s="123"/>
      <c r="M76" s="123"/>
      <c r="N76" s="162">
        <f t="shared" si="1"/>
        <v>0.15966598120053793</v>
      </c>
    </row>
    <row r="77" spans="1:14">
      <c r="A77" s="12" t="s">
        <v>852</v>
      </c>
      <c r="B77" s="12" t="s">
        <v>126</v>
      </c>
      <c r="C77" s="123">
        <v>1.5704583932766612E-2</v>
      </c>
      <c r="D77" s="123">
        <v>0.26021982070300498</v>
      </c>
      <c r="E77" s="123">
        <v>7.8572543203026896E-2</v>
      </c>
      <c r="F77" s="123">
        <v>0</v>
      </c>
      <c r="G77" s="123">
        <v>0.12587980235043233</v>
      </c>
      <c r="H77" s="123">
        <v>0.42628317160037638</v>
      </c>
      <c r="I77" s="123">
        <v>5.5751124251933667E-2</v>
      </c>
      <c r="J77" s="123">
        <v>3.3786178850105777E-2</v>
      </c>
      <c r="K77" s="123">
        <v>3.8027751083539217E-3</v>
      </c>
      <c r="L77" s="123"/>
      <c r="M77" s="123"/>
      <c r="N77" s="162">
        <f t="shared" si="1"/>
        <v>0.1596659812005381</v>
      </c>
    </row>
    <row r="78" spans="1:14">
      <c r="A78" s="12" t="s">
        <v>853</v>
      </c>
      <c r="B78" s="12" t="s">
        <v>854</v>
      </c>
      <c r="C78" s="123">
        <v>1.5704583932766608E-2</v>
      </c>
      <c r="D78" s="123">
        <v>0.26021982070300487</v>
      </c>
      <c r="E78" s="123">
        <v>7.8572543203026896E-2</v>
      </c>
      <c r="F78" s="123">
        <v>0</v>
      </c>
      <c r="G78" s="123">
        <v>0.12587980235043225</v>
      </c>
      <c r="H78" s="123">
        <v>0.42628317160037604</v>
      </c>
      <c r="I78" s="123">
        <v>5.5751124251933667E-2</v>
      </c>
      <c r="J78" s="123">
        <v>3.3786178850105771E-2</v>
      </c>
      <c r="K78" s="123">
        <v>3.80277510835392E-3</v>
      </c>
      <c r="L78" s="123"/>
      <c r="M78" s="123"/>
      <c r="N78" s="162">
        <f t="shared" si="1"/>
        <v>0.15966598120053802</v>
      </c>
    </row>
    <row r="79" spans="1:14">
      <c r="A79" s="12" t="s">
        <v>855</v>
      </c>
      <c r="B79" s="12" t="s">
        <v>157</v>
      </c>
      <c r="C79" s="123">
        <v>1.5704583932766605E-2</v>
      </c>
      <c r="D79" s="123">
        <v>0.26021982070300487</v>
      </c>
      <c r="E79" s="123">
        <v>7.8572543203026951E-2</v>
      </c>
      <c r="F79" s="123">
        <v>0</v>
      </c>
      <c r="G79" s="123">
        <v>0.12587980235043225</v>
      </c>
      <c r="H79" s="123">
        <v>0.42628317160037615</v>
      </c>
      <c r="I79" s="123">
        <v>5.5751124251933695E-2</v>
      </c>
      <c r="J79" s="123">
        <v>3.3786178850105771E-2</v>
      </c>
      <c r="K79" s="123">
        <v>3.8027751083539217E-3</v>
      </c>
      <c r="L79" s="123"/>
      <c r="M79" s="123"/>
      <c r="N79" s="162">
        <f t="shared" si="1"/>
        <v>0.15966598120053802</v>
      </c>
    </row>
    <row r="80" spans="1:14">
      <c r="A80" s="12" t="s">
        <v>856</v>
      </c>
      <c r="B80" s="12" t="s">
        <v>857</v>
      </c>
      <c r="C80" s="123">
        <v>2.794202560696863E-2</v>
      </c>
      <c r="D80" s="123">
        <v>0.29424319092144696</v>
      </c>
      <c r="E80" s="123">
        <v>7.1175190082076845E-2</v>
      </c>
      <c r="F80" s="123">
        <v>0</v>
      </c>
      <c r="G80" s="123">
        <v>0.1187212590683204</v>
      </c>
      <c r="H80" s="123">
        <v>0.39635380603220377</v>
      </c>
      <c r="I80" s="123">
        <v>6.2902650965150478E-2</v>
      </c>
      <c r="J80" s="123">
        <v>2.7147619931931363E-2</v>
      </c>
      <c r="K80" s="123">
        <v>1.5142573919015739E-3</v>
      </c>
      <c r="L80" s="123"/>
      <c r="M80" s="123"/>
      <c r="N80" s="162">
        <f t="shared" si="1"/>
        <v>0.14586887900025175</v>
      </c>
    </row>
    <row r="81" spans="1:14">
      <c r="A81" s="12" t="s">
        <v>858</v>
      </c>
      <c r="B81" s="12" t="s">
        <v>859</v>
      </c>
      <c r="C81" s="123">
        <v>1.8388940831057327E-2</v>
      </c>
      <c r="D81" s="123">
        <v>0.26839351488563801</v>
      </c>
      <c r="E81" s="123">
        <v>7.9573503258581937E-2</v>
      </c>
      <c r="F81" s="123">
        <v>0</v>
      </c>
      <c r="G81" s="123">
        <v>0.11854305061588806</v>
      </c>
      <c r="H81" s="123">
        <v>0.41723683526069766</v>
      </c>
      <c r="I81" s="123">
        <v>6.4464476832658962E-2</v>
      </c>
      <c r="J81" s="123">
        <v>3.0192222247665913E-2</v>
      </c>
      <c r="K81" s="123">
        <v>3.2074560678124419E-3</v>
      </c>
      <c r="L81" s="123"/>
      <c r="M81" s="123"/>
      <c r="N81" s="162">
        <f t="shared" si="1"/>
        <v>0.14873527286355398</v>
      </c>
    </row>
    <row r="82" spans="1:14">
      <c r="A82" s="12" t="s">
        <v>860</v>
      </c>
      <c r="B82" s="12" t="s">
        <v>861</v>
      </c>
      <c r="C82" s="123">
        <v>1.5589161273908124E-2</v>
      </c>
      <c r="D82" s="123">
        <v>0.25832984686383936</v>
      </c>
      <c r="E82" s="123">
        <v>7.7984932543265009E-2</v>
      </c>
      <c r="F82" s="123">
        <v>0</v>
      </c>
      <c r="G82" s="123">
        <v>0.12763271209516353</v>
      </c>
      <c r="H82" s="123">
        <v>0.42528575432362453</v>
      </c>
      <c r="I82" s="123">
        <v>5.6815595758838724E-2</v>
      </c>
      <c r="J82" s="123">
        <v>3.4543551737856941E-2</v>
      </c>
      <c r="K82" s="123">
        <v>3.8184454035037328E-3</v>
      </c>
      <c r="L82" s="123"/>
      <c r="M82" s="123"/>
      <c r="N82" s="162">
        <f t="shared" si="1"/>
        <v>0.16217626383302047</v>
      </c>
    </row>
    <row r="83" spans="1:14">
      <c r="A83" s="12" t="s">
        <v>862</v>
      </c>
      <c r="B83" s="12" t="s">
        <v>863</v>
      </c>
      <c r="C83" s="123">
        <v>1.5568775299655099E-2</v>
      </c>
      <c r="D83" s="123">
        <v>0.25799603928736203</v>
      </c>
      <c r="E83" s="123">
        <v>7.788114862510559E-2</v>
      </c>
      <c r="F83" s="123">
        <v>0</v>
      </c>
      <c r="G83" s="123">
        <v>0.12794231138249049</v>
      </c>
      <c r="H83" s="123">
        <v>0.42510959027468942</v>
      </c>
      <c r="I83" s="123">
        <v>5.7003602939988941E-2</v>
      </c>
      <c r="J83" s="123">
        <v>3.4677319096383719E-2</v>
      </c>
      <c r="K83" s="123">
        <v>3.8212130943247619E-3</v>
      </c>
      <c r="L83" s="123"/>
      <c r="M83" s="123"/>
      <c r="N83" s="162">
        <f t="shared" si="1"/>
        <v>0.16261963047887421</v>
      </c>
    </row>
    <row r="84" spans="1:14">
      <c r="A84" s="12" t="s">
        <v>864</v>
      </c>
      <c r="B84" s="12" t="s">
        <v>865</v>
      </c>
      <c r="C84" s="123">
        <v>3.5889987848182134E-2</v>
      </c>
      <c r="D84" s="123">
        <v>0.31705971025140012</v>
      </c>
      <c r="E84" s="123">
        <v>2.9514775179605695E-2</v>
      </c>
      <c r="F84" s="123">
        <v>0</v>
      </c>
      <c r="G84" s="123">
        <v>0.1072484368035244</v>
      </c>
      <c r="H84" s="123">
        <v>0.35519709835596885</v>
      </c>
      <c r="I84" s="123">
        <v>4.0006273735437824E-2</v>
      </c>
      <c r="J84" s="123">
        <v>2.7686798884078417E-3</v>
      </c>
      <c r="K84" s="123">
        <v>-7.8818674550667659E-5</v>
      </c>
      <c r="L84" s="123">
        <v>0.11271170079113461</v>
      </c>
      <c r="M84" s="123">
        <v>-3.1784417911067753E-4</v>
      </c>
      <c r="N84" s="162">
        <f t="shared" si="1"/>
        <v>0.11001711669193225</v>
      </c>
    </row>
    <row r="85" spans="1:14">
      <c r="A85" s="12" t="s">
        <v>866</v>
      </c>
      <c r="B85" s="12" t="s">
        <v>867</v>
      </c>
      <c r="C85" s="123">
        <v>1.9141955588282758E-2</v>
      </c>
      <c r="D85" s="123">
        <v>0.27398036455512026</v>
      </c>
      <c r="E85" s="123">
        <v>3.2100059840287035E-2</v>
      </c>
      <c r="F85" s="123">
        <v>0</v>
      </c>
      <c r="G85" s="123">
        <v>0.12117948257707835</v>
      </c>
      <c r="H85" s="123">
        <v>0.41769949533400635</v>
      </c>
      <c r="I85" s="123">
        <v>4.9355006141802826E-2</v>
      </c>
      <c r="J85" s="123">
        <v>2.6508898015263672E-2</v>
      </c>
      <c r="K85" s="123">
        <v>3.2247311804357438E-3</v>
      </c>
      <c r="L85" s="123">
        <v>0</v>
      </c>
      <c r="M85" s="123">
        <v>5.6810006767722993E-2</v>
      </c>
      <c r="N85" s="162">
        <f t="shared" si="1"/>
        <v>0.14768838059234202</v>
      </c>
    </row>
    <row r="86" spans="1:14">
      <c r="A86" s="12" t="s">
        <v>868</v>
      </c>
      <c r="B86" s="12" t="s">
        <v>869</v>
      </c>
      <c r="C86" s="123">
        <v>2.1508961387296018E-2</v>
      </c>
      <c r="D86" s="123">
        <v>0.27024456448823519</v>
      </c>
      <c r="E86" s="123">
        <v>6.1806493446445981E-2</v>
      </c>
      <c r="F86" s="123">
        <v>0</v>
      </c>
      <c r="G86" s="123">
        <v>0.11613420836546938</v>
      </c>
      <c r="H86" s="123">
        <v>0.43239410988302956</v>
      </c>
      <c r="I86" s="123">
        <v>5.5915571885509628E-2</v>
      </c>
      <c r="J86" s="123">
        <v>2.5242816352429115E-2</v>
      </c>
      <c r="K86" s="123">
        <v>2.8996953054697232E-3</v>
      </c>
      <c r="L86" s="123">
        <v>0</v>
      </c>
      <c r="M86" s="123">
        <v>1.3853578886115403E-2</v>
      </c>
      <c r="N86" s="162">
        <f t="shared" si="1"/>
        <v>0.14137702471789848</v>
      </c>
    </row>
    <row r="87" spans="1:14">
      <c r="A87" s="12" t="s">
        <v>870</v>
      </c>
      <c r="B87" s="12" t="s">
        <v>871</v>
      </c>
      <c r="C87" s="123">
        <v>1.9671729007917346E-2</v>
      </c>
      <c r="D87" s="123">
        <v>0.26300826137413141</v>
      </c>
      <c r="E87" s="123">
        <v>7.5534221799142126E-2</v>
      </c>
      <c r="F87" s="123">
        <v>0</v>
      </c>
      <c r="G87" s="123">
        <v>0.11836665934515983</v>
      </c>
      <c r="H87" s="123">
        <v>0.43902941164823761</v>
      </c>
      <c r="I87" s="123">
        <v>5.3902843930170329E-2</v>
      </c>
      <c r="J87" s="123">
        <v>3.0219990898190177E-2</v>
      </c>
      <c r="K87" s="123">
        <v>0</v>
      </c>
      <c r="L87" s="123">
        <v>0</v>
      </c>
      <c r="M87" s="123">
        <v>2.6688199705119178E-4</v>
      </c>
      <c r="N87" s="162">
        <f t="shared" si="1"/>
        <v>0.14858665024334999</v>
      </c>
    </row>
    <row r="88" spans="1:14">
      <c r="A88" s="12" t="s">
        <v>829</v>
      </c>
      <c r="B88" s="12" t="s">
        <v>830</v>
      </c>
      <c r="C88" s="123">
        <v>0</v>
      </c>
      <c r="D88" s="123">
        <v>0</v>
      </c>
      <c r="E88" s="123">
        <v>0</v>
      </c>
      <c r="F88" s="123">
        <v>0</v>
      </c>
      <c r="G88" s="123">
        <v>0</v>
      </c>
      <c r="H88" s="123">
        <v>0</v>
      </c>
      <c r="I88" s="123">
        <v>0</v>
      </c>
      <c r="J88" s="123">
        <v>0</v>
      </c>
      <c r="K88" s="123">
        <v>0</v>
      </c>
      <c r="L88" s="123">
        <v>0</v>
      </c>
      <c r="M88" s="123">
        <v>0</v>
      </c>
      <c r="N88" s="162">
        <f t="shared" si="1"/>
        <v>0</v>
      </c>
    </row>
    <row r="89" spans="1:14">
      <c r="A89" s="12" t="s">
        <v>829</v>
      </c>
      <c r="B89" s="12" t="s">
        <v>830</v>
      </c>
      <c r="C89" s="123">
        <v>0</v>
      </c>
      <c r="D89" s="123">
        <v>0</v>
      </c>
      <c r="E89" s="123">
        <v>0</v>
      </c>
      <c r="F89" s="123">
        <v>0</v>
      </c>
      <c r="G89" s="123">
        <v>0</v>
      </c>
      <c r="H89" s="123">
        <v>0</v>
      </c>
      <c r="I89" s="123">
        <v>0</v>
      </c>
      <c r="J89" s="123">
        <v>0</v>
      </c>
      <c r="K89" s="123">
        <v>0</v>
      </c>
      <c r="L89" s="123">
        <v>0</v>
      </c>
      <c r="M89" s="123">
        <v>0</v>
      </c>
      <c r="N89" s="162">
        <f t="shared" si="1"/>
        <v>0</v>
      </c>
    </row>
    <row r="90" spans="1:14">
      <c r="A90" s="12" t="s">
        <v>829</v>
      </c>
      <c r="B90" s="12" t="s">
        <v>830</v>
      </c>
      <c r="C90" s="123">
        <v>0</v>
      </c>
      <c r="D90" s="123">
        <v>0</v>
      </c>
      <c r="E90" s="123">
        <v>0</v>
      </c>
      <c r="F90" s="123">
        <v>0</v>
      </c>
      <c r="G90" s="123">
        <v>0</v>
      </c>
      <c r="H90" s="123">
        <v>0</v>
      </c>
      <c r="I90" s="123">
        <v>0</v>
      </c>
      <c r="J90" s="123">
        <v>0</v>
      </c>
      <c r="K90" s="123">
        <v>0</v>
      </c>
      <c r="L90" s="123">
        <v>0</v>
      </c>
      <c r="M90" s="123">
        <v>0</v>
      </c>
      <c r="N90" s="162">
        <f t="shared" si="1"/>
        <v>0</v>
      </c>
    </row>
    <row r="91" spans="1:14" collapsed="1">
      <c r="A91" s="12" t="s">
        <v>872</v>
      </c>
      <c r="B91" s="12" t="s">
        <v>873</v>
      </c>
      <c r="C91" s="123">
        <v>2.3632950710593733E-2</v>
      </c>
      <c r="D91" s="123">
        <v>0.28065452499814147</v>
      </c>
      <c r="E91" s="123">
        <v>8.1290219785289095E-2</v>
      </c>
      <c r="F91" s="123">
        <v>0</v>
      </c>
      <c r="G91" s="123">
        <v>0.12193417180629322</v>
      </c>
      <c r="H91" s="123">
        <v>0.4051957912064329</v>
      </c>
      <c r="I91" s="123">
        <v>5.3410115580003581E-2</v>
      </c>
      <c r="J91" s="123">
        <v>3.0982876055851826E-2</v>
      </c>
      <c r="K91" s="123">
        <v>2.8993498573942947E-3</v>
      </c>
      <c r="L91" s="123">
        <v>0</v>
      </c>
      <c r="M91" s="123">
        <v>0</v>
      </c>
      <c r="N91" s="162">
        <f t="shared" si="1"/>
        <v>0.15291704786214505</v>
      </c>
    </row>
    <row r="92" spans="1:14">
      <c r="A92" s="12" t="s">
        <v>874</v>
      </c>
      <c r="B92" s="12" t="s">
        <v>875</v>
      </c>
      <c r="C92" s="123">
        <v>1.8625282788803422E-2</v>
      </c>
      <c r="D92" s="123">
        <v>0.2337716377871138</v>
      </c>
      <c r="E92" s="123">
        <v>6.5832926251866833E-2</v>
      </c>
      <c r="F92" s="123">
        <v>0</v>
      </c>
      <c r="G92" s="123">
        <v>0.115428866369217</v>
      </c>
      <c r="H92" s="123">
        <v>0.45160356419096875</v>
      </c>
      <c r="I92" s="123">
        <v>4.7445636004552344E-2</v>
      </c>
      <c r="J92" s="123">
        <v>2.4514336843381071E-2</v>
      </c>
      <c r="K92" s="123">
        <v>2.4456118855064922E-3</v>
      </c>
      <c r="L92" s="123">
        <v>4.033213787859042E-2</v>
      </c>
      <c r="M92" s="123">
        <v>0</v>
      </c>
      <c r="N92" s="162">
        <f t="shared" si="1"/>
        <v>0.13994320321259807</v>
      </c>
    </row>
    <row r="93" spans="1:14">
      <c r="A93" s="12" t="s">
        <v>876</v>
      </c>
      <c r="B93" s="12" t="s">
        <v>37</v>
      </c>
      <c r="C93" s="123">
        <v>1.5764532906096734E-2</v>
      </c>
      <c r="D93" s="123">
        <v>0.26121315558905345</v>
      </c>
      <c r="E93" s="123">
        <v>7.8872477497187399E-2</v>
      </c>
      <c r="F93" s="123">
        <v>0</v>
      </c>
      <c r="G93" s="123">
        <v>0.12636032223852448</v>
      </c>
      <c r="H93" s="123">
        <v>0.42791041868917257</v>
      </c>
      <c r="I93" s="123">
        <v>5.5963942539588564E-2</v>
      </c>
      <c r="J93" s="123">
        <v>3.3915150540376783E-2</v>
      </c>
      <c r="L93" s="123"/>
      <c r="M93" s="123"/>
      <c r="N93" s="162">
        <f t="shared" si="1"/>
        <v>0.16027547277890125</v>
      </c>
    </row>
    <row r="94" spans="1:14">
      <c r="A94" s="12" t="s">
        <v>850</v>
      </c>
      <c r="B94" s="12" t="s">
        <v>167</v>
      </c>
      <c r="C94" s="123">
        <f>C79</f>
        <v>1.5704583932766605E-2</v>
      </c>
      <c r="D94" s="123">
        <f t="shared" ref="D94:M94" si="2">D79</f>
        <v>0.26021982070300487</v>
      </c>
      <c r="E94" s="123">
        <f t="shared" si="2"/>
        <v>7.8572543203026951E-2</v>
      </c>
      <c r="F94" s="123">
        <f t="shared" si="2"/>
        <v>0</v>
      </c>
      <c r="G94" s="123">
        <f t="shared" si="2"/>
        <v>0.12587980235043225</v>
      </c>
      <c r="H94" s="123">
        <f t="shared" si="2"/>
        <v>0.42628317160037615</v>
      </c>
      <c r="I94" s="123">
        <f t="shared" si="2"/>
        <v>5.5751124251933695E-2</v>
      </c>
      <c r="J94" s="123">
        <f t="shared" si="2"/>
        <v>3.3786178850105771E-2</v>
      </c>
      <c r="K94" s="123">
        <f t="shared" si="2"/>
        <v>3.8027751083539217E-3</v>
      </c>
      <c r="L94" s="123">
        <f t="shared" si="2"/>
        <v>0</v>
      </c>
      <c r="M94" s="123">
        <f t="shared" si="2"/>
        <v>0</v>
      </c>
      <c r="N94" s="162">
        <f>N9</f>
        <v>0.15966598120053802</v>
      </c>
    </row>
    <row r="95" spans="1:14">
      <c r="A95" s="12" t="s">
        <v>735</v>
      </c>
      <c r="B95" s="12" t="s">
        <v>36</v>
      </c>
      <c r="C95" s="123">
        <f t="shared" ref="C95:M95" si="3">C9</f>
        <v>1.5704583932766605E-2</v>
      </c>
      <c r="D95" s="123">
        <f t="shared" si="3"/>
        <v>0.26021982070300487</v>
      </c>
      <c r="E95" s="123">
        <f t="shared" si="3"/>
        <v>7.8572543203026896E-2</v>
      </c>
      <c r="F95" s="123">
        <f t="shared" si="3"/>
        <v>0</v>
      </c>
      <c r="G95" s="123">
        <f t="shared" si="3"/>
        <v>0.12587980235043225</v>
      </c>
      <c r="H95" s="123">
        <f t="shared" si="3"/>
        <v>0.4262831716003761</v>
      </c>
      <c r="I95" s="123">
        <f t="shared" si="3"/>
        <v>5.5751124251933674E-2</v>
      </c>
      <c r="J95" s="123">
        <f t="shared" si="3"/>
        <v>3.3786178850105764E-2</v>
      </c>
      <c r="K95" s="123">
        <f t="shared" si="3"/>
        <v>3.80277510835392E-3</v>
      </c>
      <c r="L95" s="123">
        <f t="shared" si="3"/>
        <v>0</v>
      </c>
      <c r="M95" s="123">
        <f t="shared" si="3"/>
        <v>0</v>
      </c>
      <c r="N95" s="162">
        <f>N94</f>
        <v>0.15966598120053802</v>
      </c>
    </row>
    <row r="96" spans="1:14">
      <c r="A96" s="12" t="s">
        <v>164</v>
      </c>
      <c r="B96" s="12" t="s">
        <v>51</v>
      </c>
      <c r="C96" s="123">
        <v>0</v>
      </c>
      <c r="D96" s="123">
        <v>0</v>
      </c>
      <c r="E96" s="123">
        <v>0</v>
      </c>
      <c r="F96" s="123">
        <v>0</v>
      </c>
      <c r="G96" s="123">
        <v>1</v>
      </c>
      <c r="H96" s="123">
        <v>0</v>
      </c>
      <c r="I96" s="123">
        <v>0</v>
      </c>
      <c r="J96" s="123">
        <v>0</v>
      </c>
      <c r="K96" s="123">
        <v>0</v>
      </c>
      <c r="L96" s="123">
        <v>0</v>
      </c>
      <c r="M96" s="123">
        <v>0</v>
      </c>
      <c r="N96" s="163">
        <v>1</v>
      </c>
    </row>
    <row r="97" spans="1:14">
      <c r="A97" s="12" t="s">
        <v>164</v>
      </c>
      <c r="B97" s="12" t="s">
        <v>52</v>
      </c>
      <c r="C97" s="123">
        <v>0</v>
      </c>
      <c r="D97" s="123">
        <v>0</v>
      </c>
      <c r="E97" s="123">
        <v>0</v>
      </c>
      <c r="F97" s="123">
        <v>0</v>
      </c>
      <c r="G97" s="123">
        <v>0</v>
      </c>
      <c r="H97" s="123">
        <v>0</v>
      </c>
      <c r="I97" s="123">
        <v>0</v>
      </c>
      <c r="J97" s="123">
        <v>1</v>
      </c>
      <c r="K97" s="123">
        <v>0</v>
      </c>
      <c r="L97" s="123">
        <v>0</v>
      </c>
      <c r="M97" s="123">
        <v>0</v>
      </c>
      <c r="N97" s="163">
        <v>1</v>
      </c>
    </row>
    <row r="98" spans="1:14">
      <c r="A98" s="12" t="s">
        <v>164</v>
      </c>
      <c r="B98" s="12" t="s">
        <v>50</v>
      </c>
      <c r="C98" s="123">
        <v>0</v>
      </c>
      <c r="D98" s="123">
        <v>0</v>
      </c>
      <c r="E98" s="123">
        <v>0</v>
      </c>
      <c r="F98" s="123">
        <v>0</v>
      </c>
      <c r="G98" s="123">
        <v>0</v>
      </c>
      <c r="H98" s="123">
        <v>1</v>
      </c>
      <c r="I98" s="123">
        <v>0</v>
      </c>
      <c r="J98" s="123">
        <v>0</v>
      </c>
      <c r="K98" s="123">
        <v>0</v>
      </c>
      <c r="L98" s="164">
        <v>0</v>
      </c>
      <c r="M98" s="164">
        <v>0</v>
      </c>
      <c r="N98" s="162">
        <f>N96</f>
        <v>1</v>
      </c>
    </row>
  </sheetData>
  <pageMargins left="0.7" right="0.7"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Page 4.11</vt:lpstr>
      <vt:lpstr>Page 4.11.1-4.11.3</vt:lpstr>
      <vt:lpstr>Page 4.11.4-4.11.7</vt:lpstr>
      <vt:lpstr>Page 4.11.8</vt:lpstr>
      <vt:lpstr>Indicator Summary</vt:lpstr>
      <vt:lpstr>Test Period - June 2015</vt:lpstr>
      <vt:lpstr>Labor</vt:lpstr>
      <vt:lpstr>Factors</vt:lpstr>
      <vt:lpstr>'Indicator Summary'!Print_Area</vt:lpstr>
      <vt:lpstr>'Page 4.11.1-4.11.3'!Print_Area</vt:lpstr>
      <vt:lpstr>'Page 4.11.4-4.11.7'!Print_Area</vt:lpstr>
      <vt:lpstr>'Page 4.11.4-4.11.7'!Print_Titles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2013-12-18T22:00:23Z</dcterms:created>
  <dcterms:modified xsi:type="dcterms:W3CDTF">2014-01-15T19:09:24Z</dcterms:modified>
</cp:coreProperties>
</file>