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120" windowWidth="28620" windowHeight="9090"/>
  </bookViews>
  <sheets>
    <sheet name="Page 9.1 to 9.39" sheetId="1" r:id="rId1"/>
  </sheets>
  <definedNames>
    <definedName name="_xlnm._FilterDatabase" localSheetId="0" hidden="1">'Page 9.1 to 9.39'!$L$69:$N$2624</definedName>
    <definedName name="_xlnm.Print_Area" localSheetId="0">'Page 9.1 to 9.39'!$A$1:$N$136,'Page 9.1 to 9.39'!$A$141:$N$2577</definedName>
    <definedName name="wrn.Factors._.Tab._.10." hidden="1">{"Factors Pages 1-2",#N/A,FALSE,"Factors";"Factors Page 3",#N/A,FALSE,"Factors";"Factors Page 4",#N/A,FALSE,"Factors";"Factors Page 5",#N/A,FALSE,"Factors";"Factors Pages 8-27",#N/A,FALSE,"Factors"}</definedName>
    <definedName name="wrn.YearEnd." hidden="1">{"Factors Pages 1-2",#N/A,FALSE,"Variables";"Factors Page 3",#N/A,FALSE,"Variables";"Factors Page 4",#N/A,FALSE,"Variables";"Factors Page 5",#N/A,FALSE,"Variables";"YE Pages 7-26",#N/A,FALSE,"Variables"}</definedName>
    <definedName name="Z_256EC022_FFA2_438B_BED3_45514184B2BF_.wvu.PrintArea" localSheetId="0" hidden="1">'Page 9.1 to 9.39'!$A$1:$N$2580</definedName>
    <definedName name="Z_3E8C6957_D2AF_44F5_B6D1_DF4F64229248_.wvu.PrintArea" localSheetId="0" hidden="1">'Page 9.1 to 9.39'!$A$1:$N$2580</definedName>
    <definedName name="Z_4ABCD74B_5AB3_41CA_A0FF_2B4B81B82762_.wvu.PrintArea" localSheetId="0" hidden="1">'Page 9.1 to 9.39'!$A$1:$N$2580</definedName>
    <definedName name="Z_8B1751A9_FAEB_4FE1_A365_2722D0F514A0_.wvu.PrintArea" localSheetId="0" hidden="1">'Page 9.1 to 9.39'!$A$1:$N$2580</definedName>
    <definedName name="Z_97CCE8D8_77F2_4772_8641_96C2E8E4305D_.wvu.PrintArea" localSheetId="0" hidden="1">'Page 9.1 to 9.39'!$A$1:$N$2580</definedName>
    <definedName name="Z_D114A84A_0DEC_4FCE_848A_F0E7B96C92D7_.wvu.PrintArea" localSheetId="0" hidden="1">'Page 9.1 to 9.39'!$A$1:$N$2580</definedName>
    <definedName name="Z_D90755D8_87E2_446A_BE74_425F3B483786_.wvu.PrintArea" localSheetId="0" hidden="1">'Page 9.1 to 9.39'!$A$1:$N$2580</definedName>
    <definedName name="Z_E3CDC2CB_1C80_4741_B076_2A9B3EDF46F6_.wvu.PrintArea" localSheetId="0" hidden="1">'Page 9.1 to 9.39'!$A$1:$N$2580</definedName>
  </definedNames>
  <calcPr calcId="145621" calcMode="manual" iterate="1"/>
</workbook>
</file>

<file path=xl/calcChain.xml><?xml version="1.0" encoding="utf-8"?>
<calcChain xmlns="http://schemas.openxmlformats.org/spreadsheetml/2006/main">
  <c r="M2575" i="1"/>
  <c r="M2574"/>
  <c r="M2573"/>
  <c r="M2572"/>
  <c r="M2571"/>
  <c r="M2570"/>
  <c r="M2569"/>
  <c r="M2568"/>
  <c r="M2567"/>
  <c r="N2557"/>
  <c r="N2559" s="1"/>
  <c r="N2576" s="1"/>
  <c r="N2577" s="1"/>
  <c r="L2557"/>
  <c r="L2559" s="1"/>
  <c r="L2576" s="1"/>
  <c r="L2577" s="1"/>
  <c r="M2556"/>
  <c r="M2555"/>
  <c r="M2554"/>
  <c r="M2550"/>
  <c r="N2548"/>
  <c r="N2551" s="1"/>
  <c r="L2548"/>
  <c r="L2551" s="1"/>
  <c r="M2547"/>
  <c r="M2546"/>
  <c r="M2545"/>
  <c r="M2544"/>
  <c r="M2543"/>
  <c r="M2542"/>
  <c r="M2541"/>
  <c r="M2540"/>
  <c r="M2539"/>
  <c r="M2538"/>
  <c r="M2537"/>
  <c r="N2533"/>
  <c r="L2533"/>
  <c r="M2532"/>
  <c r="M2531"/>
  <c r="M2530"/>
  <c r="M2529"/>
  <c r="N2525"/>
  <c r="L2525"/>
  <c r="M2524"/>
  <c r="M2523"/>
  <c r="M2522"/>
  <c r="M2521"/>
  <c r="M2520"/>
  <c r="N2516"/>
  <c r="N2561" s="1"/>
  <c r="L2516"/>
  <c r="L2561" s="1"/>
  <c r="M2515"/>
  <c r="M2514"/>
  <c r="M2516" s="1"/>
  <c r="N2509"/>
  <c r="L2509"/>
  <c r="M2508"/>
  <c r="M2507"/>
  <c r="M2506"/>
  <c r="M2505"/>
  <c r="M2504"/>
  <c r="M2503"/>
  <c r="M2502"/>
  <c r="M2501"/>
  <c r="M2500"/>
  <c r="M2499"/>
  <c r="M2498"/>
  <c r="N2487"/>
  <c r="N2490" s="1"/>
  <c r="L2487"/>
  <c r="L2489" s="1"/>
  <c r="M2486"/>
  <c r="M2485"/>
  <c r="N2479"/>
  <c r="N2482" s="1"/>
  <c r="L2479"/>
  <c r="M2478"/>
  <c r="M2474"/>
  <c r="N2472"/>
  <c r="N2475" s="1"/>
  <c r="L2472"/>
  <c r="L2475" s="1"/>
  <c r="M2471"/>
  <c r="M2470"/>
  <c r="N2466"/>
  <c r="N2493" s="1"/>
  <c r="L2466"/>
  <c r="M2465"/>
  <c r="M2464"/>
  <c r="M2463"/>
  <c r="M2462"/>
  <c r="M2461"/>
  <c r="M2460"/>
  <c r="M2459"/>
  <c r="M2458"/>
  <c r="M2457"/>
  <c r="N2455"/>
  <c r="L2455"/>
  <c r="M2453"/>
  <c r="M2455" s="1"/>
  <c r="N2447"/>
  <c r="L2447"/>
  <c r="M2446"/>
  <c r="M2447" s="1"/>
  <c r="N2443"/>
  <c r="L2443"/>
  <c r="M2442"/>
  <c r="M2443" s="1"/>
  <c r="N2439"/>
  <c r="L2439"/>
  <c r="M2438"/>
  <c r="M2439" s="1"/>
  <c r="N2435"/>
  <c r="L2435"/>
  <c r="M2434"/>
  <c r="M2435" s="1"/>
  <c r="N2431"/>
  <c r="L2431"/>
  <c r="M2430"/>
  <c r="M2431" s="1"/>
  <c r="N2427"/>
  <c r="L2427"/>
  <c r="M2426"/>
  <c r="M2427" s="1"/>
  <c r="N2421"/>
  <c r="L2421"/>
  <c r="M2420"/>
  <c r="M2421" s="1"/>
  <c r="N2417"/>
  <c r="L2417"/>
  <c r="M2416"/>
  <c r="M2417" s="1"/>
  <c r="N2413"/>
  <c r="L2413"/>
  <c r="M2412"/>
  <c r="M2413" s="1"/>
  <c r="N2409"/>
  <c r="L2409"/>
  <c r="M2408"/>
  <c r="M2409" s="1"/>
  <c r="N2405"/>
  <c r="L2405"/>
  <c r="M2404"/>
  <c r="M2405" s="1"/>
  <c r="N2401"/>
  <c r="L2401"/>
  <c r="M2400"/>
  <c r="M2401" s="1"/>
  <c r="N2397"/>
  <c r="L2397"/>
  <c r="M2396"/>
  <c r="M2397" s="1"/>
  <c r="N2393"/>
  <c r="L2393"/>
  <c r="M2392"/>
  <c r="M2393" s="1"/>
  <c r="N2389"/>
  <c r="L2389"/>
  <c r="M2388"/>
  <c r="M2389" s="1"/>
  <c r="N2385"/>
  <c r="L2385"/>
  <c r="M2384"/>
  <c r="M2385" s="1"/>
  <c r="N2381"/>
  <c r="L2381"/>
  <c r="L2450" s="1"/>
  <c r="M2380"/>
  <c r="N2378"/>
  <c r="L2378"/>
  <c r="M2377"/>
  <c r="M2376"/>
  <c r="M2375"/>
  <c r="M2378" s="1"/>
  <c r="N2371"/>
  <c r="L2371"/>
  <c r="M2370"/>
  <c r="M2369"/>
  <c r="M2368"/>
  <c r="M2367"/>
  <c r="M2366"/>
  <c r="M2365"/>
  <c r="N2360"/>
  <c r="L2360"/>
  <c r="M2359"/>
  <c r="M2358"/>
  <c r="N2355"/>
  <c r="L2355"/>
  <c r="M2354"/>
  <c r="M2353"/>
  <c r="M2352"/>
  <c r="M2351"/>
  <c r="M2350"/>
  <c r="N2347"/>
  <c r="L2347"/>
  <c r="M2346"/>
  <c r="M2345"/>
  <c r="M2344"/>
  <c r="M2343"/>
  <c r="M2342"/>
  <c r="M2347" s="1"/>
  <c r="N2338"/>
  <c r="L2338"/>
  <c r="M2337"/>
  <c r="M2336"/>
  <c r="M2335"/>
  <c r="N2332"/>
  <c r="L2332"/>
  <c r="M2331"/>
  <c r="M2330"/>
  <c r="M2329"/>
  <c r="M2328"/>
  <c r="M2327"/>
  <c r="M2326"/>
  <c r="N2319"/>
  <c r="L2319"/>
  <c r="M2318"/>
  <c r="M2317"/>
  <c r="M2316"/>
  <c r="M2315"/>
  <c r="M2314"/>
  <c r="M2313"/>
  <c r="M2312"/>
  <c r="M2311"/>
  <c r="N2307"/>
  <c r="L2307"/>
  <c r="M2306"/>
  <c r="M2305"/>
  <c r="M2304"/>
  <c r="M2303"/>
  <c r="M2302"/>
  <c r="M2301"/>
  <c r="M2300"/>
  <c r="M2299"/>
  <c r="M2298"/>
  <c r="M2297"/>
  <c r="N2294"/>
  <c r="L2294"/>
  <c r="M2293"/>
  <c r="M2292"/>
  <c r="M2291"/>
  <c r="M2290"/>
  <c r="M2289"/>
  <c r="M2288"/>
  <c r="M2287"/>
  <c r="M2286"/>
  <c r="M2285"/>
  <c r="M2284"/>
  <c r="M2283"/>
  <c r="M2282"/>
  <c r="M2281"/>
  <c r="M2280"/>
  <c r="M2279"/>
  <c r="N2276"/>
  <c r="L2276"/>
  <c r="M2275"/>
  <c r="M2274"/>
  <c r="M2273"/>
  <c r="N2270"/>
  <c r="L2270"/>
  <c r="M2269"/>
  <c r="M2268"/>
  <c r="M2267"/>
  <c r="M2266"/>
  <c r="M2265"/>
  <c r="M2264"/>
  <c r="M2263"/>
  <c r="M2262"/>
  <c r="M2261"/>
  <c r="M2260"/>
  <c r="M2259"/>
  <c r="M2258"/>
  <c r="M2257"/>
  <c r="M2256"/>
  <c r="N2253"/>
  <c r="L2253"/>
  <c r="M2252"/>
  <c r="M2251"/>
  <c r="M2250"/>
  <c r="M2249"/>
  <c r="N2246"/>
  <c r="L2246"/>
  <c r="M2245"/>
  <c r="M2246" s="1"/>
  <c r="N2242"/>
  <c r="L2242"/>
  <c r="M2241"/>
  <c r="M2240"/>
  <c r="M2239"/>
  <c r="M2238"/>
  <c r="M2237"/>
  <c r="N2234"/>
  <c r="L2234"/>
  <c r="M2233"/>
  <c r="M2232"/>
  <c r="M2231"/>
  <c r="M2230"/>
  <c r="N2228"/>
  <c r="L2228"/>
  <c r="M2227"/>
  <c r="M2226"/>
  <c r="N2223"/>
  <c r="L2223"/>
  <c r="M2222"/>
  <c r="M2221"/>
  <c r="M2220"/>
  <c r="M2219"/>
  <c r="M2218"/>
  <c r="M2223" s="1"/>
  <c r="N2216"/>
  <c r="L2216"/>
  <c r="M2215"/>
  <c r="M2214"/>
  <c r="M2216" s="1"/>
  <c r="N2208"/>
  <c r="L2208"/>
  <c r="M2207"/>
  <c r="M2206"/>
  <c r="N2201"/>
  <c r="L2201"/>
  <c r="M2200"/>
  <c r="M2199"/>
  <c r="M2198"/>
  <c r="N2195"/>
  <c r="L2195"/>
  <c r="M2193"/>
  <c r="N2188"/>
  <c r="L2188"/>
  <c r="M2187"/>
  <c r="M2186"/>
  <c r="M2185"/>
  <c r="M2184"/>
  <c r="M2183"/>
  <c r="M2182"/>
  <c r="M2181"/>
  <c r="M2180"/>
  <c r="M2179"/>
  <c r="M2178"/>
  <c r="M2177"/>
  <c r="M2176"/>
  <c r="M2175"/>
  <c r="M2174"/>
  <c r="M2173"/>
  <c r="N2170"/>
  <c r="N2190" s="1"/>
  <c r="L2170"/>
  <c r="M2169"/>
  <c r="M2168"/>
  <c r="M2167"/>
  <c r="N2163"/>
  <c r="L2163"/>
  <c r="M2162"/>
  <c r="M2161"/>
  <c r="M2160"/>
  <c r="M2159"/>
  <c r="M2158"/>
  <c r="M2157"/>
  <c r="M2156"/>
  <c r="M2155"/>
  <c r="M2163" s="1"/>
  <c r="N2152"/>
  <c r="L2152"/>
  <c r="M2151"/>
  <c r="M2150"/>
  <c r="M2149"/>
  <c r="M2148"/>
  <c r="M2147"/>
  <c r="M2146"/>
  <c r="M2145"/>
  <c r="N2142"/>
  <c r="L2142"/>
  <c r="M2141"/>
  <c r="M2140"/>
  <c r="M2139"/>
  <c r="M2138"/>
  <c r="M2137"/>
  <c r="M2142" s="1"/>
  <c r="N2132"/>
  <c r="L2132"/>
  <c r="M2130"/>
  <c r="M2132" s="1"/>
  <c r="N2127"/>
  <c r="N2134" s="1"/>
  <c r="L2127"/>
  <c r="M2125"/>
  <c r="M2127" s="1"/>
  <c r="N2122"/>
  <c r="L2122"/>
  <c r="M2121"/>
  <c r="M2120"/>
  <c r="M2119"/>
  <c r="M2118"/>
  <c r="M2117"/>
  <c r="M2116"/>
  <c r="M2115"/>
  <c r="M2114"/>
  <c r="M2113"/>
  <c r="M2112"/>
  <c r="M2111"/>
  <c r="M2110"/>
  <c r="M2109"/>
  <c r="N2105"/>
  <c r="L2105"/>
  <c r="M2104"/>
  <c r="M2105" s="1"/>
  <c r="N2101"/>
  <c r="L2101"/>
  <c r="M2100"/>
  <c r="M2101" s="1"/>
  <c r="N2097"/>
  <c r="L2097"/>
  <c r="M2096"/>
  <c r="M2097" s="1"/>
  <c r="N2093"/>
  <c r="L2093"/>
  <c r="M2092"/>
  <c r="M2093" s="1"/>
  <c r="N2089"/>
  <c r="L2089"/>
  <c r="M2088"/>
  <c r="M2087"/>
  <c r="M2086"/>
  <c r="M2089" s="1"/>
  <c r="M2085"/>
  <c r="N2080"/>
  <c r="L2080"/>
  <c r="M2079"/>
  <c r="M2078"/>
  <c r="M2077"/>
  <c r="M2076"/>
  <c r="M2075"/>
  <c r="M2080" s="1"/>
  <c r="N2072"/>
  <c r="L2072"/>
  <c r="M2071"/>
  <c r="M2070"/>
  <c r="M2069"/>
  <c r="M2068"/>
  <c r="N2065"/>
  <c r="L2065"/>
  <c r="M2064"/>
  <c r="M2063"/>
  <c r="M2065" s="1"/>
  <c r="N2060"/>
  <c r="L2060"/>
  <c r="M2059"/>
  <c r="M2060" s="1"/>
  <c r="N2056"/>
  <c r="L2056"/>
  <c r="M2055"/>
  <c r="M2054"/>
  <c r="M2053"/>
  <c r="M2056" s="1"/>
  <c r="N2050"/>
  <c r="L2050"/>
  <c r="M2049"/>
  <c r="M2048"/>
  <c r="M2047"/>
  <c r="N2044"/>
  <c r="L2044"/>
  <c r="M2041"/>
  <c r="M2040"/>
  <c r="M2039"/>
  <c r="M2038"/>
  <c r="M2037"/>
  <c r="M2044" s="1"/>
  <c r="M2036"/>
  <c r="N2034"/>
  <c r="L2034"/>
  <c r="M2033"/>
  <c r="M2032"/>
  <c r="M2031"/>
  <c r="M2030"/>
  <c r="M2029"/>
  <c r="M2028"/>
  <c r="M2027"/>
  <c r="M2026"/>
  <c r="M2025"/>
  <c r="M2024"/>
  <c r="M2023"/>
  <c r="M2034" s="1"/>
  <c r="N2019"/>
  <c r="L2019"/>
  <c r="M2018"/>
  <c r="M2016"/>
  <c r="M2015"/>
  <c r="M2014"/>
  <c r="M2013"/>
  <c r="M2012"/>
  <c r="M2011"/>
  <c r="M2010"/>
  <c r="M2009"/>
  <c r="M2008"/>
  <c r="M2019" s="1"/>
  <c r="N2006"/>
  <c r="L2006"/>
  <c r="M2005"/>
  <c r="M2004"/>
  <c r="M2003"/>
  <c r="M2002"/>
  <c r="M2001"/>
  <c r="M2000"/>
  <c r="M1999"/>
  <c r="M1998"/>
  <c r="M1997"/>
  <c r="N1992"/>
  <c r="L1992"/>
  <c r="M1991"/>
  <c r="M1990"/>
  <c r="M1989"/>
  <c r="M1992" s="1"/>
  <c r="M1988"/>
  <c r="M1985"/>
  <c r="N1983"/>
  <c r="N1986" s="1"/>
  <c r="L1983"/>
  <c r="L1986" s="1"/>
  <c r="M1982"/>
  <c r="M1981"/>
  <c r="M1980"/>
  <c r="M1979"/>
  <c r="M1978"/>
  <c r="M1977"/>
  <c r="M1976"/>
  <c r="N1973"/>
  <c r="L1973"/>
  <c r="M1972"/>
  <c r="M1971"/>
  <c r="M1970"/>
  <c r="M1969"/>
  <c r="M1968"/>
  <c r="M1967"/>
  <c r="M1973" s="1"/>
  <c r="N1965"/>
  <c r="L1965"/>
  <c r="M1964"/>
  <c r="M1963"/>
  <c r="M1962"/>
  <c r="N1960"/>
  <c r="L1960"/>
  <c r="M1959"/>
  <c r="M1958"/>
  <c r="M1957"/>
  <c r="M1956"/>
  <c r="M1955"/>
  <c r="M1954"/>
  <c r="M1953"/>
  <c r="M1952"/>
  <c r="M1951"/>
  <c r="M1950"/>
  <c r="M1949"/>
  <c r="N1944"/>
  <c r="L1944"/>
  <c r="M1943"/>
  <c r="M1942"/>
  <c r="M1941"/>
  <c r="M1940"/>
  <c r="M1939"/>
  <c r="N1936"/>
  <c r="L1936"/>
  <c r="M1935"/>
  <c r="M1934"/>
  <c r="M1933"/>
  <c r="M1932"/>
  <c r="M1931"/>
  <c r="M1936" s="1"/>
  <c r="M1930"/>
  <c r="N1927"/>
  <c r="L1927"/>
  <c r="M1926"/>
  <c r="M1924"/>
  <c r="M1923"/>
  <c r="M1927" s="1"/>
  <c r="M1919"/>
  <c r="N1917"/>
  <c r="N1920" s="1"/>
  <c r="L1917"/>
  <c r="L1920" s="1"/>
  <c r="M1916"/>
  <c r="M1915"/>
  <c r="M1914"/>
  <c r="N1911"/>
  <c r="L1910"/>
  <c r="L1911" s="1"/>
  <c r="M1908"/>
  <c r="M1910" s="1"/>
  <c r="M1907"/>
  <c r="M1911" s="1"/>
  <c r="N1904"/>
  <c r="L1904"/>
  <c r="M1903"/>
  <c r="M1902"/>
  <c r="N1899"/>
  <c r="L1899"/>
  <c r="M1898"/>
  <c r="M1897"/>
  <c r="M1896"/>
  <c r="M1895"/>
  <c r="M1894"/>
  <c r="M1893"/>
  <c r="M1892"/>
  <c r="M1891"/>
  <c r="N1888"/>
  <c r="L1888"/>
  <c r="M1887"/>
  <c r="M1886"/>
  <c r="M1885"/>
  <c r="M1884"/>
  <c r="M1883"/>
  <c r="M1882"/>
  <c r="M1881"/>
  <c r="M1880"/>
  <c r="M1879"/>
  <c r="N1877"/>
  <c r="L1877"/>
  <c r="M1876"/>
  <c r="M1875"/>
  <c r="M1874"/>
  <c r="M1873"/>
  <c r="M1872"/>
  <c r="M1871"/>
  <c r="M1870"/>
  <c r="M1869"/>
  <c r="N1866"/>
  <c r="L1866"/>
  <c r="M1865"/>
  <c r="M1864"/>
  <c r="M1863"/>
  <c r="M1862"/>
  <c r="M1861"/>
  <c r="M1860"/>
  <c r="M1859"/>
  <c r="M1858"/>
  <c r="N1855"/>
  <c r="L1855"/>
  <c r="M1854"/>
  <c r="M1853"/>
  <c r="M1852"/>
  <c r="M1851"/>
  <c r="M1850"/>
  <c r="M1849"/>
  <c r="M1848"/>
  <c r="M1847"/>
  <c r="N1844"/>
  <c r="L1844"/>
  <c r="M1843"/>
  <c r="M1842"/>
  <c r="M1841"/>
  <c r="M1840"/>
  <c r="M1839"/>
  <c r="M1844" s="1"/>
  <c r="M1838"/>
  <c r="N1835"/>
  <c r="L1835"/>
  <c r="M1834"/>
  <c r="M1833"/>
  <c r="M1832"/>
  <c r="M1831"/>
  <c r="M1830"/>
  <c r="M1829"/>
  <c r="M1828"/>
  <c r="M1827"/>
  <c r="M1826"/>
  <c r="M1835" s="1"/>
  <c r="N1823"/>
  <c r="L1823"/>
  <c r="M1822"/>
  <c r="M1821"/>
  <c r="M1820"/>
  <c r="M1819"/>
  <c r="M1818"/>
  <c r="M1817"/>
  <c r="M1816"/>
  <c r="M1815"/>
  <c r="M1814"/>
  <c r="N1811"/>
  <c r="L1811"/>
  <c r="M1810"/>
  <c r="M1809"/>
  <c r="M1808"/>
  <c r="M1807"/>
  <c r="M1806"/>
  <c r="M1805"/>
  <c r="M1804"/>
  <c r="N1801"/>
  <c r="L1801"/>
  <c r="L1946" s="1"/>
  <c r="M1800"/>
  <c r="M1799"/>
  <c r="M1798"/>
  <c r="M1797"/>
  <c r="M1796"/>
  <c r="N1794"/>
  <c r="L1794"/>
  <c r="M1792"/>
  <c r="M1794" s="1"/>
  <c r="N1786"/>
  <c r="L1786"/>
  <c r="M1785"/>
  <c r="M1786" s="1"/>
  <c r="N1782"/>
  <c r="L1782"/>
  <c r="M1781"/>
  <c r="M1782" s="1"/>
  <c r="N1778"/>
  <c r="L1778"/>
  <c r="M1777"/>
  <c r="M1778" s="1"/>
  <c r="N1774"/>
  <c r="L1774"/>
  <c r="M1773"/>
  <c r="M1774" s="1"/>
  <c r="N1770"/>
  <c r="L1770"/>
  <c r="M1769"/>
  <c r="M1770" s="1"/>
  <c r="N1766"/>
  <c r="L1766"/>
  <c r="M1765"/>
  <c r="M1766" s="1"/>
  <c r="N1762"/>
  <c r="L1762"/>
  <c r="M1761"/>
  <c r="M1762" s="1"/>
  <c r="N1758"/>
  <c r="L1758"/>
  <c r="M1757"/>
  <c r="M1758" s="1"/>
  <c r="N1754"/>
  <c r="L1754"/>
  <c r="M1753"/>
  <c r="M1754" s="1"/>
  <c r="N1747"/>
  <c r="L1747"/>
  <c r="M1746"/>
  <c r="M1747" s="1"/>
  <c r="N1743"/>
  <c r="L1743"/>
  <c r="M1742"/>
  <c r="M1743" s="1"/>
  <c r="N1739"/>
  <c r="L1739"/>
  <c r="M1738"/>
  <c r="M1739" s="1"/>
  <c r="N1735"/>
  <c r="L1735"/>
  <c r="M1734"/>
  <c r="M1735" s="1"/>
  <c r="N1731"/>
  <c r="L1731"/>
  <c r="M1730"/>
  <c r="M1731" s="1"/>
  <c r="N1727"/>
  <c r="L1727"/>
  <c r="M1726"/>
  <c r="M1727" s="1"/>
  <c r="N1723"/>
  <c r="L1723"/>
  <c r="M1722"/>
  <c r="M1723" s="1"/>
  <c r="N1720"/>
  <c r="L1720"/>
  <c r="M1719"/>
  <c r="M1718"/>
  <c r="M1717"/>
  <c r="N1713"/>
  <c r="L1713"/>
  <c r="M1712"/>
  <c r="M1713" s="1"/>
  <c r="N1709"/>
  <c r="L1709"/>
  <c r="M1708"/>
  <c r="M1709" s="1"/>
  <c r="N1705"/>
  <c r="L1705"/>
  <c r="M1704"/>
  <c r="M1703"/>
  <c r="M1702"/>
  <c r="N1699"/>
  <c r="L1699"/>
  <c r="M1698"/>
  <c r="M1697"/>
  <c r="M1696"/>
  <c r="N1693"/>
  <c r="L1693"/>
  <c r="M1692"/>
  <c r="M1691"/>
  <c r="M1690"/>
  <c r="M1693" s="1"/>
  <c r="N1687"/>
  <c r="L1687"/>
  <c r="M1686"/>
  <c r="M1685"/>
  <c r="M1684"/>
  <c r="N1681"/>
  <c r="L1681"/>
  <c r="M1680"/>
  <c r="M1679"/>
  <c r="M1678"/>
  <c r="N1675"/>
  <c r="L1675"/>
  <c r="M1674"/>
  <c r="M1673"/>
  <c r="M1672"/>
  <c r="N1669"/>
  <c r="L1669"/>
  <c r="M1668"/>
  <c r="M1667"/>
  <c r="M1666"/>
  <c r="M1669" s="1"/>
  <c r="N1663"/>
  <c r="L1663"/>
  <c r="M1662"/>
  <c r="M1661"/>
  <c r="M1660"/>
  <c r="M1659"/>
  <c r="N1656"/>
  <c r="L1656"/>
  <c r="M1655"/>
  <c r="M1654"/>
  <c r="M1653"/>
  <c r="N1649"/>
  <c r="L1649"/>
  <c r="M1648"/>
  <c r="M1649" s="1"/>
  <c r="N1644"/>
  <c r="L1644"/>
  <c r="M1643"/>
  <c r="M1642"/>
  <c r="M1641"/>
  <c r="M1640"/>
  <c r="M1644" s="1"/>
  <c r="N1635"/>
  <c r="L1635"/>
  <c r="M1634"/>
  <c r="M1633"/>
  <c r="N1630"/>
  <c r="L1630"/>
  <c r="M1629"/>
  <c r="M1630" s="1"/>
  <c r="N1626"/>
  <c r="L1626"/>
  <c r="M1625"/>
  <c r="M1624"/>
  <c r="M1623"/>
  <c r="M1626" s="1"/>
  <c r="N1618"/>
  <c r="L1618"/>
  <c r="M1617"/>
  <c r="M1616"/>
  <c r="M1615"/>
  <c r="M1614"/>
  <c r="M1618" s="1"/>
  <c r="N1611"/>
  <c r="L1611"/>
  <c r="M1610"/>
  <c r="M1609"/>
  <c r="M1608"/>
  <c r="M1607"/>
  <c r="N1604"/>
  <c r="L1604"/>
  <c r="M1603"/>
  <c r="M1602"/>
  <c r="M1601"/>
  <c r="M1600"/>
  <c r="M1599"/>
  <c r="N1596"/>
  <c r="L1596"/>
  <c r="M1595"/>
  <c r="M1594"/>
  <c r="M1593"/>
  <c r="M1596" s="1"/>
  <c r="N1590"/>
  <c r="L1590"/>
  <c r="M1589"/>
  <c r="M1588"/>
  <c r="M1587"/>
  <c r="M1586"/>
  <c r="M1590" s="1"/>
  <c r="N1583"/>
  <c r="L1583"/>
  <c r="M1582"/>
  <c r="M1581"/>
  <c r="M1580"/>
  <c r="M1579"/>
  <c r="N1576"/>
  <c r="L1576"/>
  <c r="M1575"/>
  <c r="M1574"/>
  <c r="M1573"/>
  <c r="M1572"/>
  <c r="N1567"/>
  <c r="L1567"/>
  <c r="M1566"/>
  <c r="M1565"/>
  <c r="M1564"/>
  <c r="M1563"/>
  <c r="N1560"/>
  <c r="L1560"/>
  <c r="M1559"/>
  <c r="M1560" s="1"/>
  <c r="N1556"/>
  <c r="L1556"/>
  <c r="M1555"/>
  <c r="M1554"/>
  <c r="M1553"/>
  <c r="M1552"/>
  <c r="N1549"/>
  <c r="L1549"/>
  <c r="M1548"/>
  <c r="M1547"/>
  <c r="M1546"/>
  <c r="M1545"/>
  <c r="N1540"/>
  <c r="L1540"/>
  <c r="M1539"/>
  <c r="M1538"/>
  <c r="M1537"/>
  <c r="M1536"/>
  <c r="N1533"/>
  <c r="L1533"/>
  <c r="M1532"/>
  <c r="M1531"/>
  <c r="M1530"/>
  <c r="M1533" s="1"/>
  <c r="M1529"/>
  <c r="N1526"/>
  <c r="L1526"/>
  <c r="M1525"/>
  <c r="M1524"/>
  <c r="M1523"/>
  <c r="M1522"/>
  <c r="N1519"/>
  <c r="L1519"/>
  <c r="M1518"/>
  <c r="M1517"/>
  <c r="M1516"/>
  <c r="M1515"/>
  <c r="N1512"/>
  <c r="L1512"/>
  <c r="M1511"/>
  <c r="M1510"/>
  <c r="M1509"/>
  <c r="M1508"/>
  <c r="N1505"/>
  <c r="L1505"/>
  <c r="M1503"/>
  <c r="M1502"/>
  <c r="M1501"/>
  <c r="M1505" s="1"/>
  <c r="N1493"/>
  <c r="L1493"/>
  <c r="M1492"/>
  <c r="M1493" s="1"/>
  <c r="N1488"/>
  <c r="L1488"/>
  <c r="M1487"/>
  <c r="M1486"/>
  <c r="N1483"/>
  <c r="L1483"/>
  <c r="M1482"/>
  <c r="M1483" s="1"/>
  <c r="M1481"/>
  <c r="N1478"/>
  <c r="L1478"/>
  <c r="M1477"/>
  <c r="M1476"/>
  <c r="N1473"/>
  <c r="L1473"/>
  <c r="M1472"/>
  <c r="M1471"/>
  <c r="N1468"/>
  <c r="L1468"/>
  <c r="M1467"/>
  <c r="M1466"/>
  <c r="N1463"/>
  <c r="L1463"/>
  <c r="M1462"/>
  <c r="M1463" s="1"/>
  <c r="M1461"/>
  <c r="N1459"/>
  <c r="L1459"/>
  <c r="M1458"/>
  <c r="M1457"/>
  <c r="M1456"/>
  <c r="M1455"/>
  <c r="M1454"/>
  <c r="M1459" s="1"/>
  <c r="N1447"/>
  <c r="L1447"/>
  <c r="M1446"/>
  <c r="M1447" s="1"/>
  <c r="N1443"/>
  <c r="L1443"/>
  <c r="M1442"/>
  <c r="M1443" s="1"/>
  <c r="N1439"/>
  <c r="L1439"/>
  <c r="M1438"/>
  <c r="M1437"/>
  <c r="M1436"/>
  <c r="M1435"/>
  <c r="N1430"/>
  <c r="L1430"/>
  <c r="M1429"/>
  <c r="M1428"/>
  <c r="M1427"/>
  <c r="M1426"/>
  <c r="M1430" s="1"/>
  <c r="N1423"/>
  <c r="L1423"/>
  <c r="M1422"/>
  <c r="M1421"/>
  <c r="M1420"/>
  <c r="M1419"/>
  <c r="M1423" s="1"/>
  <c r="N1416"/>
  <c r="L1416"/>
  <c r="M1415"/>
  <c r="M1414"/>
  <c r="M1413"/>
  <c r="M1412"/>
  <c r="N1409"/>
  <c r="L1409"/>
  <c r="M1408"/>
  <c r="M1407"/>
  <c r="M1406"/>
  <c r="M1405"/>
  <c r="N1402"/>
  <c r="L1402"/>
  <c r="L1450" s="1"/>
  <c r="M1401"/>
  <c r="M1400"/>
  <c r="M1399"/>
  <c r="M1398"/>
  <c r="M1397"/>
  <c r="M1392"/>
  <c r="M1391"/>
  <c r="M1390"/>
  <c r="M1389"/>
  <c r="N1384"/>
  <c r="M1384"/>
  <c r="N1360"/>
  <c r="N1380" s="1"/>
  <c r="L1360"/>
  <c r="L1380" s="1"/>
  <c r="M1359"/>
  <c r="M1358"/>
  <c r="M1357"/>
  <c r="M1356"/>
  <c r="N1347"/>
  <c r="L1347"/>
  <c r="M1346"/>
  <c r="M1345"/>
  <c r="M1344"/>
  <c r="M1343"/>
  <c r="M1342"/>
  <c r="M1341"/>
  <c r="M1340"/>
  <c r="M1339"/>
  <c r="M1338"/>
  <c r="M1337"/>
  <c r="M1336"/>
  <c r="M1335"/>
  <c r="N1332"/>
  <c r="L1332"/>
  <c r="M1331"/>
  <c r="M1330"/>
  <c r="M1329"/>
  <c r="M1328"/>
  <c r="M1327"/>
  <c r="M1326"/>
  <c r="N1324"/>
  <c r="L1324"/>
  <c r="M1323"/>
  <c r="M1322"/>
  <c r="M1321"/>
  <c r="N1316"/>
  <c r="L1316"/>
  <c r="M1315"/>
  <c r="M1314"/>
  <c r="M1313"/>
  <c r="M1312"/>
  <c r="M1311"/>
  <c r="M1310"/>
  <c r="M1309"/>
  <c r="M1308"/>
  <c r="M1307"/>
  <c r="M1306"/>
  <c r="M1305"/>
  <c r="M1304"/>
  <c r="M1303"/>
  <c r="M1302"/>
  <c r="N1299"/>
  <c r="L1299"/>
  <c r="M1298"/>
  <c r="M1297"/>
  <c r="M1296"/>
  <c r="M1295"/>
  <c r="M1294"/>
  <c r="M1293"/>
  <c r="N1290"/>
  <c r="L1290"/>
  <c r="M1289"/>
  <c r="M1288"/>
  <c r="M1287"/>
  <c r="M1286"/>
  <c r="M1285"/>
  <c r="M1284"/>
  <c r="N1280"/>
  <c r="L1280"/>
  <c r="M1279"/>
  <c r="M1278"/>
  <c r="M1277"/>
  <c r="M1276"/>
  <c r="M1275"/>
  <c r="M1274"/>
  <c r="M1273"/>
  <c r="M1272"/>
  <c r="M1271"/>
  <c r="M1270"/>
  <c r="M1269"/>
  <c r="M1268"/>
  <c r="M1267"/>
  <c r="M1266"/>
  <c r="M1265"/>
  <c r="M1264"/>
  <c r="N1259"/>
  <c r="N1282" s="1"/>
  <c r="L1259"/>
  <c r="L1282" s="1"/>
  <c r="M1258"/>
  <c r="M1257"/>
  <c r="M1256"/>
  <c r="M1255"/>
  <c r="M1254"/>
  <c r="M1253"/>
  <c r="M1252"/>
  <c r="M1251"/>
  <c r="M1250"/>
  <c r="M1249"/>
  <c r="M1248"/>
  <c r="M1247"/>
  <c r="M1246"/>
  <c r="M1245"/>
  <c r="M1244"/>
  <c r="M1243"/>
  <c r="N1239"/>
  <c r="N1370" s="1"/>
  <c r="L1239"/>
  <c r="L1370" s="1"/>
  <c r="M1238"/>
  <c r="M1237"/>
  <c r="M1239" s="1"/>
  <c r="M1370" s="1"/>
  <c r="N1231"/>
  <c r="L1231"/>
  <c r="M1229"/>
  <c r="M1228"/>
  <c r="M1227"/>
  <c r="M1226"/>
  <c r="N1221"/>
  <c r="L1221"/>
  <c r="M1220"/>
  <c r="M1221" s="1"/>
  <c r="N1217"/>
  <c r="L1217"/>
  <c r="M1216"/>
  <c r="M1215"/>
  <c r="M1214"/>
  <c r="M1217" s="1"/>
  <c r="N1211"/>
  <c r="L1211"/>
  <c r="M1210"/>
  <c r="M1211" s="1"/>
  <c r="N1207"/>
  <c r="L1207"/>
  <c r="M1206"/>
  <c r="M1207" s="1"/>
  <c r="N1203"/>
  <c r="L1203"/>
  <c r="M1202"/>
  <c r="M1201"/>
  <c r="M1203" s="1"/>
  <c r="N1195"/>
  <c r="L1195"/>
  <c r="M1193"/>
  <c r="M1195" s="1"/>
  <c r="N1190"/>
  <c r="N1197" s="1"/>
  <c r="L1190"/>
  <c r="M1188"/>
  <c r="N1184"/>
  <c r="N1369" s="1"/>
  <c r="L1184"/>
  <c r="L1369" s="1"/>
  <c r="M1180"/>
  <c r="M1179"/>
  <c r="M1178"/>
  <c r="M1177"/>
  <c r="M1176"/>
  <c r="M1175"/>
  <c r="M1174"/>
  <c r="M1173"/>
  <c r="M1184" s="1"/>
  <c r="N1171"/>
  <c r="L1171"/>
  <c r="M1170"/>
  <c r="M1169"/>
  <c r="M1168"/>
  <c r="M1167"/>
  <c r="M1166"/>
  <c r="M1165"/>
  <c r="M1164"/>
  <c r="M1163"/>
  <c r="M1162"/>
  <c r="M1161"/>
  <c r="M1171" s="1"/>
  <c r="N1154"/>
  <c r="L1154"/>
  <c r="M1153"/>
  <c r="M1152"/>
  <c r="M1151"/>
  <c r="M1150"/>
  <c r="M1149"/>
  <c r="M1148"/>
  <c r="M1154" s="1"/>
  <c r="N1146"/>
  <c r="L1146"/>
  <c r="M1145"/>
  <c r="M1144"/>
  <c r="M1143"/>
  <c r="M1142"/>
  <c r="M1141"/>
  <c r="N1138"/>
  <c r="L1138"/>
  <c r="M1136"/>
  <c r="M1138" s="1"/>
  <c r="N1130"/>
  <c r="L1130"/>
  <c r="M1129"/>
  <c r="M1128"/>
  <c r="M1127"/>
  <c r="N1123"/>
  <c r="L1123"/>
  <c r="M1122"/>
  <c r="M1123" s="1"/>
  <c r="N1119"/>
  <c r="L1119"/>
  <c r="M1118"/>
  <c r="M1119" s="1"/>
  <c r="N1115"/>
  <c r="L1115"/>
  <c r="M1114"/>
  <c r="M1113"/>
  <c r="M1112"/>
  <c r="M1111"/>
  <c r="M1110"/>
  <c r="M1109"/>
  <c r="M1108"/>
  <c r="M1107"/>
  <c r="M1106"/>
  <c r="M1105"/>
  <c r="M1104"/>
  <c r="M1115" s="1"/>
  <c r="N1101"/>
  <c r="L1101"/>
  <c r="M1100"/>
  <c r="M1099"/>
  <c r="N1096"/>
  <c r="L1096"/>
  <c r="L1132" s="1"/>
  <c r="L1156" s="1"/>
  <c r="L1368" s="1"/>
  <c r="M1095"/>
  <c r="M1094"/>
  <c r="M1093"/>
  <c r="M1092"/>
  <c r="M1091"/>
  <c r="M1090"/>
  <c r="M1096" s="1"/>
  <c r="N1087"/>
  <c r="L1087"/>
  <c r="M1086"/>
  <c r="M1085"/>
  <c r="M1084"/>
  <c r="M1083"/>
  <c r="M1082"/>
  <c r="M1081"/>
  <c r="M1080"/>
  <c r="M1079"/>
  <c r="M1078"/>
  <c r="N1073"/>
  <c r="L1073"/>
  <c r="M1072"/>
  <c r="M1073" s="1"/>
  <c r="N1070"/>
  <c r="L1070"/>
  <c r="M1069"/>
  <c r="M1068"/>
  <c r="N1065"/>
  <c r="L1065"/>
  <c r="M1064"/>
  <c r="M1065" s="1"/>
  <c r="N1061"/>
  <c r="L1061"/>
  <c r="M1060"/>
  <c r="M1061" s="1"/>
  <c r="N1057"/>
  <c r="L1057"/>
  <c r="M1056"/>
  <c r="M1055"/>
  <c r="M1054"/>
  <c r="M1053"/>
  <c r="M1052"/>
  <c r="M1051"/>
  <c r="M1050"/>
  <c r="M1049"/>
  <c r="M1048"/>
  <c r="N1045"/>
  <c r="L1045"/>
  <c r="M1044"/>
  <c r="M1043"/>
  <c r="M1042"/>
  <c r="M1041"/>
  <c r="M1040"/>
  <c r="M1039"/>
  <c r="M1038"/>
  <c r="M1037"/>
  <c r="M1036"/>
  <c r="M1035"/>
  <c r="M1034"/>
  <c r="M1033"/>
  <c r="M1032"/>
  <c r="M1031"/>
  <c r="N1026"/>
  <c r="L1026"/>
  <c r="M1025"/>
  <c r="M1024"/>
  <c r="M1023"/>
  <c r="N1020"/>
  <c r="L1020"/>
  <c r="M1019"/>
  <c r="M1018"/>
  <c r="M1017"/>
  <c r="M1016"/>
  <c r="M1020" s="1"/>
  <c r="N1013"/>
  <c r="L1013"/>
  <c r="M1012"/>
  <c r="M1011"/>
  <c r="M1010"/>
  <c r="M1009"/>
  <c r="M1013" s="1"/>
  <c r="N1006"/>
  <c r="L1006"/>
  <c r="M1005"/>
  <c r="M1006" s="1"/>
  <c r="N1002"/>
  <c r="L1002"/>
  <c r="M1001"/>
  <c r="M1000"/>
  <c r="M999"/>
  <c r="M998"/>
  <c r="N994"/>
  <c r="L994"/>
  <c r="M993"/>
  <c r="M992"/>
  <c r="M991"/>
  <c r="M990"/>
  <c r="N985"/>
  <c r="L985"/>
  <c r="M984"/>
  <c r="M983"/>
  <c r="M982"/>
  <c r="N979"/>
  <c r="L979"/>
  <c r="M978"/>
  <c r="M977"/>
  <c r="M979" s="1"/>
  <c r="N974"/>
  <c r="L974"/>
  <c r="M973"/>
  <c r="M972"/>
  <c r="M971"/>
  <c r="M970"/>
  <c r="M974" s="1"/>
  <c r="N967"/>
  <c r="L967"/>
  <c r="M966"/>
  <c r="M965"/>
  <c r="N962"/>
  <c r="L962"/>
  <c r="M961"/>
  <c r="M960"/>
  <c r="M959"/>
  <c r="M958"/>
  <c r="M962" s="1"/>
  <c r="N955"/>
  <c r="L955"/>
  <c r="M954"/>
  <c r="M953"/>
  <c r="M955" s="1"/>
  <c r="N950"/>
  <c r="L950"/>
  <c r="M949"/>
  <c r="M948"/>
  <c r="M947"/>
  <c r="N944"/>
  <c r="L944"/>
  <c r="M943"/>
  <c r="M942"/>
  <c r="N939"/>
  <c r="L939"/>
  <c r="M938"/>
  <c r="M939" s="1"/>
  <c r="M937"/>
  <c r="M936"/>
  <c r="N933"/>
  <c r="L933"/>
  <c r="M932"/>
  <c r="M931"/>
  <c r="M930"/>
  <c r="N927"/>
  <c r="L927"/>
  <c r="M926"/>
  <c r="M925"/>
  <c r="M924"/>
  <c r="M927" s="1"/>
  <c r="N921"/>
  <c r="L921"/>
  <c r="M920"/>
  <c r="M919"/>
  <c r="M918"/>
  <c r="N915"/>
  <c r="L915"/>
  <c r="M914"/>
  <c r="M913"/>
  <c r="M912"/>
  <c r="N908"/>
  <c r="L908"/>
  <c r="M907"/>
  <c r="M906"/>
  <c r="N900"/>
  <c r="L900"/>
  <c r="M899"/>
  <c r="M898"/>
  <c r="M900" s="1"/>
  <c r="N895"/>
  <c r="L895"/>
  <c r="M894"/>
  <c r="M893"/>
  <c r="M895" s="1"/>
  <c r="N890"/>
  <c r="L890"/>
  <c r="M889"/>
  <c r="M888"/>
  <c r="N885"/>
  <c r="N902" s="1"/>
  <c r="L885"/>
  <c r="M884"/>
  <c r="M883"/>
  <c r="N879"/>
  <c r="L879"/>
  <c r="M877"/>
  <c r="M876"/>
  <c r="M879" s="1"/>
  <c r="N870"/>
  <c r="L870"/>
  <c r="M868"/>
  <c r="M867"/>
  <c r="N864"/>
  <c r="L864"/>
  <c r="M863"/>
  <c r="M862"/>
  <c r="N859"/>
  <c r="L859"/>
  <c r="M856"/>
  <c r="M855"/>
  <c r="M859" s="1"/>
  <c r="N852"/>
  <c r="L852"/>
  <c r="L872" s="1"/>
  <c r="L83" s="1"/>
  <c r="M851"/>
  <c r="M850"/>
  <c r="N847"/>
  <c r="L847"/>
  <c r="M846"/>
  <c r="M845"/>
  <c r="M844"/>
  <c r="N839"/>
  <c r="L839"/>
  <c r="M838"/>
  <c r="M839" s="1"/>
  <c r="M837"/>
  <c r="N834"/>
  <c r="L834"/>
  <c r="M833"/>
  <c r="M832"/>
  <c r="M831"/>
  <c r="M834" s="1"/>
  <c r="N828"/>
  <c r="L828"/>
  <c r="M827"/>
  <c r="M826"/>
  <c r="N823"/>
  <c r="L823"/>
  <c r="M822"/>
  <c r="M821"/>
  <c r="N818"/>
  <c r="L818"/>
  <c r="M817"/>
  <c r="M816"/>
  <c r="M818" s="1"/>
  <c r="N813"/>
  <c r="L813"/>
  <c r="M811"/>
  <c r="M810"/>
  <c r="M813" s="1"/>
  <c r="N804"/>
  <c r="L804"/>
  <c r="M803"/>
  <c r="M802"/>
  <c r="M804" s="1"/>
  <c r="N799"/>
  <c r="L799"/>
  <c r="M798"/>
  <c r="M797"/>
  <c r="N794"/>
  <c r="L794"/>
  <c r="M793"/>
  <c r="M792"/>
  <c r="N789"/>
  <c r="L789"/>
  <c r="M788"/>
  <c r="M787"/>
  <c r="M789" s="1"/>
  <c r="N784"/>
  <c r="L784"/>
  <c r="M783"/>
  <c r="M782"/>
  <c r="M784" s="1"/>
  <c r="N779"/>
  <c r="L779"/>
  <c r="M778"/>
  <c r="M777"/>
  <c r="N775"/>
  <c r="L775"/>
  <c r="M774"/>
  <c r="M773"/>
  <c r="N770"/>
  <c r="L770"/>
  <c r="M769"/>
  <c r="M768"/>
  <c r="M770" s="1"/>
  <c r="N765"/>
  <c r="L765"/>
  <c r="M764"/>
  <c r="M763"/>
  <c r="M765" s="1"/>
  <c r="N760"/>
  <c r="L760"/>
  <c r="M759"/>
  <c r="M758"/>
  <c r="N755"/>
  <c r="L755"/>
  <c r="M754"/>
  <c r="M753"/>
  <c r="N750"/>
  <c r="L750"/>
  <c r="M749"/>
  <c r="M748"/>
  <c r="M750" s="1"/>
  <c r="N745"/>
  <c r="L745"/>
  <c r="M744"/>
  <c r="M743"/>
  <c r="M745" s="1"/>
  <c r="N740"/>
  <c r="L740"/>
  <c r="M739"/>
  <c r="M738"/>
  <c r="N735"/>
  <c r="L735"/>
  <c r="M734"/>
  <c r="M733"/>
  <c r="N730"/>
  <c r="L730"/>
  <c r="M729"/>
  <c r="M728"/>
  <c r="M730" s="1"/>
  <c r="N725"/>
  <c r="L725"/>
  <c r="M724"/>
  <c r="M723"/>
  <c r="M725" s="1"/>
  <c r="N720"/>
  <c r="L720"/>
  <c r="M719"/>
  <c r="M718"/>
  <c r="N715"/>
  <c r="N806" s="1"/>
  <c r="N81" s="1"/>
  <c r="L715"/>
  <c r="M714"/>
  <c r="M713"/>
  <c r="N711"/>
  <c r="L711"/>
  <c r="M710"/>
  <c r="M709"/>
  <c r="M708"/>
  <c r="N703"/>
  <c r="L703"/>
  <c r="M701"/>
  <c r="M703" s="1"/>
  <c r="N698"/>
  <c r="L698"/>
  <c r="M696"/>
  <c r="M698" s="1"/>
  <c r="N693"/>
  <c r="L693"/>
  <c r="M691"/>
  <c r="M693" s="1"/>
  <c r="N688"/>
  <c r="L688"/>
  <c r="M686"/>
  <c r="M688" s="1"/>
  <c r="N683"/>
  <c r="L683"/>
  <c r="M681"/>
  <c r="M683" s="1"/>
  <c r="N678"/>
  <c r="L678"/>
  <c r="M676"/>
  <c r="M678" s="1"/>
  <c r="N673"/>
  <c r="L673"/>
  <c r="M671"/>
  <c r="M673" s="1"/>
  <c r="N668"/>
  <c r="L668"/>
  <c r="M666"/>
  <c r="M668" s="1"/>
  <c r="N661"/>
  <c r="L661"/>
  <c r="M660"/>
  <c r="M659"/>
  <c r="N656"/>
  <c r="N663" s="1"/>
  <c r="L656"/>
  <c r="L663" s="1"/>
  <c r="M655"/>
  <c r="M654"/>
  <c r="N651"/>
  <c r="L651"/>
  <c r="M649"/>
  <c r="M651" s="1"/>
  <c r="N646"/>
  <c r="L646"/>
  <c r="M644"/>
  <c r="M646" s="1"/>
  <c r="N641"/>
  <c r="L641"/>
  <c r="M639"/>
  <c r="M641" s="1"/>
  <c r="N637"/>
  <c r="L637"/>
  <c r="M635"/>
  <c r="M637" s="1"/>
  <c r="N632"/>
  <c r="L632"/>
  <c r="M630"/>
  <c r="N628"/>
  <c r="L628"/>
  <c r="M627"/>
  <c r="M626"/>
  <c r="M625"/>
  <c r="M624"/>
  <c r="M623"/>
  <c r="M622"/>
  <c r="M621"/>
  <c r="M620"/>
  <c r="M619"/>
  <c r="M618"/>
  <c r="M617"/>
  <c r="M616"/>
  <c r="M615"/>
  <c r="M614"/>
  <c r="M613"/>
  <c r="M612"/>
  <c r="M611"/>
  <c r="M610"/>
  <c r="M628" s="1"/>
  <c r="N602"/>
  <c r="L602"/>
  <c r="M601"/>
  <c r="M600"/>
  <c r="M599"/>
  <c r="M598"/>
  <c r="M597"/>
  <c r="N594"/>
  <c r="L594"/>
  <c r="M592"/>
  <c r="M591"/>
  <c r="M590"/>
  <c r="M589"/>
  <c r="M588"/>
  <c r="M587"/>
  <c r="N584"/>
  <c r="L584"/>
  <c r="M582"/>
  <c r="M581"/>
  <c r="M580"/>
  <c r="M579"/>
  <c r="M578"/>
  <c r="M577"/>
  <c r="N572"/>
  <c r="L572"/>
  <c r="M570"/>
  <c r="M572" s="1"/>
  <c r="N565"/>
  <c r="L565"/>
  <c r="M564"/>
  <c r="M563"/>
  <c r="M562"/>
  <c r="M561"/>
  <c r="N558"/>
  <c r="L558"/>
  <c r="M557"/>
  <c r="M558" s="1"/>
  <c r="N551"/>
  <c r="L551"/>
  <c r="M550"/>
  <c r="M549"/>
  <c r="M548"/>
  <c r="M551" s="1"/>
  <c r="N545"/>
  <c r="L545"/>
  <c r="M544"/>
  <c r="M543"/>
  <c r="M542"/>
  <c r="N539"/>
  <c r="L539"/>
  <c r="M538"/>
  <c r="M539" s="1"/>
  <c r="M537"/>
  <c r="N534"/>
  <c r="L534"/>
  <c r="M533"/>
  <c r="M534" s="1"/>
  <c r="N530"/>
  <c r="L530"/>
  <c r="M529"/>
  <c r="M528"/>
  <c r="M527"/>
  <c r="N521"/>
  <c r="L521"/>
  <c r="M520"/>
  <c r="M519"/>
  <c r="M518"/>
  <c r="N515"/>
  <c r="L515"/>
  <c r="M514"/>
  <c r="M513"/>
  <c r="M515" s="1"/>
  <c r="N510"/>
  <c r="L510"/>
  <c r="M509"/>
  <c r="M508"/>
  <c r="M510" s="1"/>
  <c r="N505"/>
  <c r="L505"/>
  <c r="M504"/>
  <c r="M503"/>
  <c r="N500"/>
  <c r="L500"/>
  <c r="M499"/>
  <c r="M498"/>
  <c r="N493"/>
  <c r="L493"/>
  <c r="M491"/>
  <c r="M490"/>
  <c r="M489"/>
  <c r="N486"/>
  <c r="L486"/>
  <c r="M484"/>
  <c r="M483"/>
  <c r="M482"/>
  <c r="M486" s="1"/>
  <c r="N479"/>
  <c r="L479"/>
  <c r="M477"/>
  <c r="M476"/>
  <c r="M475"/>
  <c r="N469"/>
  <c r="L469"/>
  <c r="M467"/>
  <c r="M466"/>
  <c r="M465"/>
  <c r="M469" s="1"/>
  <c r="N462"/>
  <c r="L462"/>
  <c r="M460"/>
  <c r="M459"/>
  <c r="M458"/>
  <c r="N455"/>
  <c r="L455"/>
  <c r="M453"/>
  <c r="M452"/>
  <c r="M451"/>
  <c r="M455" s="1"/>
  <c r="N448"/>
  <c r="L448"/>
  <c r="M445"/>
  <c r="M444"/>
  <c r="M443"/>
  <c r="N440"/>
  <c r="L440"/>
  <c r="M438"/>
  <c r="M437"/>
  <c r="M436"/>
  <c r="M440" s="1"/>
  <c r="N433"/>
  <c r="L433"/>
  <c r="M431"/>
  <c r="M430"/>
  <c r="M429"/>
  <c r="N426"/>
  <c r="L426"/>
  <c r="M424"/>
  <c r="M423"/>
  <c r="M422"/>
  <c r="M426" s="1"/>
  <c r="N419"/>
  <c r="L419"/>
  <c r="L495" s="1"/>
  <c r="L78" s="1"/>
  <c r="M417"/>
  <c r="M416"/>
  <c r="M415"/>
  <c r="N410"/>
  <c r="L410"/>
  <c r="M409"/>
  <c r="M410" s="1"/>
  <c r="N406"/>
  <c r="L406"/>
  <c r="M405"/>
  <c r="M406" s="1"/>
  <c r="N402"/>
  <c r="L402"/>
  <c r="M401"/>
  <c r="M402" s="1"/>
  <c r="N398"/>
  <c r="L398"/>
  <c r="M397"/>
  <c r="M398" s="1"/>
  <c r="N394"/>
  <c r="L394"/>
  <c r="M393"/>
  <c r="M394" s="1"/>
  <c r="N390"/>
  <c r="L390"/>
  <c r="M389"/>
  <c r="M390" s="1"/>
  <c r="N386"/>
  <c r="L386"/>
  <c r="M385"/>
  <c r="M386" s="1"/>
  <c r="N380"/>
  <c r="L380"/>
  <c r="M379"/>
  <c r="M380" s="1"/>
  <c r="N376"/>
  <c r="L376"/>
  <c r="M375"/>
  <c r="M376" s="1"/>
  <c r="N372"/>
  <c r="L372"/>
  <c r="M370"/>
  <c r="M372" s="1"/>
  <c r="N367"/>
  <c r="L367"/>
  <c r="M366"/>
  <c r="N362"/>
  <c r="L362"/>
  <c r="M361"/>
  <c r="M360"/>
  <c r="N357"/>
  <c r="L357"/>
  <c r="M356"/>
  <c r="M355"/>
  <c r="M357" s="1"/>
  <c r="N352"/>
  <c r="L352"/>
  <c r="M351"/>
  <c r="M350"/>
  <c r="M352" s="1"/>
  <c r="N347"/>
  <c r="L347"/>
  <c r="M346"/>
  <c r="M345"/>
  <c r="N340"/>
  <c r="L340"/>
  <c r="M339"/>
  <c r="M338"/>
  <c r="N335"/>
  <c r="L335"/>
  <c r="M334"/>
  <c r="M333"/>
  <c r="M335" s="1"/>
  <c r="N330"/>
  <c r="L330"/>
  <c r="M329"/>
  <c r="M328"/>
  <c r="M327"/>
  <c r="N324"/>
  <c r="L324"/>
  <c r="M323"/>
  <c r="M322"/>
  <c r="N319"/>
  <c r="L319"/>
  <c r="M318"/>
  <c r="M319" s="1"/>
  <c r="N315"/>
  <c r="L315"/>
  <c r="M314"/>
  <c r="M315" s="1"/>
  <c r="N311"/>
  <c r="L311"/>
  <c r="M310"/>
  <c r="M309"/>
  <c r="N304"/>
  <c r="L304"/>
  <c r="M303"/>
  <c r="M302"/>
  <c r="M301"/>
  <c r="M300"/>
  <c r="M299"/>
  <c r="M304" s="1"/>
  <c r="N296"/>
  <c r="L296"/>
  <c r="L306" s="1"/>
  <c r="M295"/>
  <c r="M294"/>
  <c r="M293"/>
  <c r="M292"/>
  <c r="M291"/>
  <c r="N288"/>
  <c r="L288"/>
  <c r="M287"/>
  <c r="M286"/>
  <c r="N280"/>
  <c r="N281" s="1"/>
  <c r="L280"/>
  <c r="L281" s="1"/>
  <c r="M279"/>
  <c r="N274"/>
  <c r="L274"/>
  <c r="M273"/>
  <c r="M272"/>
  <c r="M271"/>
  <c r="M270"/>
  <c r="M269"/>
  <c r="M274" s="1"/>
  <c r="M268"/>
  <c r="N265"/>
  <c r="L265"/>
  <c r="M264"/>
  <c r="M265" s="1"/>
  <c r="N261"/>
  <c r="L261"/>
  <c r="M260"/>
  <c r="M261" s="1"/>
  <c r="N257"/>
  <c r="L257"/>
  <c r="M256"/>
  <c r="M255"/>
  <c r="N252"/>
  <c r="L252"/>
  <c r="M251"/>
  <c r="M252" s="1"/>
  <c r="M250"/>
  <c r="N247"/>
  <c r="N276" s="1"/>
  <c r="L247"/>
  <c r="M246"/>
  <c r="M245"/>
  <c r="M244"/>
  <c r="M243"/>
  <c r="M242"/>
  <c r="N239"/>
  <c r="L239"/>
  <c r="M237"/>
  <c r="M236"/>
  <c r="M235"/>
  <c r="M234"/>
  <c r="M233"/>
  <c r="M232"/>
  <c r="N225"/>
  <c r="L225"/>
  <c r="M222"/>
  <c r="M221"/>
  <c r="M220"/>
  <c r="M219"/>
  <c r="M218"/>
  <c r="N213"/>
  <c r="L213"/>
  <c r="M212"/>
  <c r="M211"/>
  <c r="M210"/>
  <c r="M213" s="1"/>
  <c r="N207"/>
  <c r="L207"/>
  <c r="M206"/>
  <c r="M207" s="1"/>
  <c r="N203"/>
  <c r="L203"/>
  <c r="M202"/>
  <c r="M201"/>
  <c r="M200"/>
  <c r="M203" s="1"/>
  <c r="N197"/>
  <c r="L197"/>
  <c r="M196"/>
  <c r="M195"/>
  <c r="N191"/>
  <c r="L191"/>
  <c r="M188"/>
  <c r="M187"/>
  <c r="N182"/>
  <c r="L182"/>
  <c r="M181"/>
  <c r="M180"/>
  <c r="M179"/>
  <c r="N176"/>
  <c r="L176"/>
  <c r="M175"/>
  <c r="M176" s="1"/>
  <c r="N168"/>
  <c r="L168"/>
  <c r="M167"/>
  <c r="M166"/>
  <c r="N163"/>
  <c r="L163"/>
  <c r="M161"/>
  <c r="M163" s="1"/>
  <c r="N158"/>
  <c r="L158"/>
  <c r="M157"/>
  <c r="M156"/>
  <c r="M158" s="1"/>
  <c r="N153"/>
  <c r="L153"/>
  <c r="M150"/>
  <c r="M149"/>
  <c r="M148"/>
  <c r="N145"/>
  <c r="L145"/>
  <c r="M143"/>
  <c r="M145" s="1"/>
  <c r="N140"/>
  <c r="L139"/>
  <c r="L138"/>
  <c r="C138"/>
  <c r="C137"/>
  <c r="L133"/>
  <c r="N124"/>
  <c r="L124"/>
  <c r="N123"/>
  <c r="M123"/>
  <c r="L123"/>
  <c r="N122"/>
  <c r="L122"/>
  <c r="N121"/>
  <c r="L121"/>
  <c r="N119"/>
  <c r="L119"/>
  <c r="N111"/>
  <c r="N110"/>
  <c r="N108"/>
  <c r="M108"/>
  <c r="L108"/>
  <c r="N107"/>
  <c r="M107"/>
  <c r="L107"/>
  <c r="N106"/>
  <c r="L106"/>
  <c r="N105"/>
  <c r="L105"/>
  <c r="N104"/>
  <c r="M104"/>
  <c r="L104"/>
  <c r="N95"/>
  <c r="N94"/>
  <c r="L94"/>
  <c r="N93"/>
  <c r="L93"/>
  <c r="N91"/>
  <c r="L91"/>
  <c r="L90"/>
  <c r="N70"/>
  <c r="L70"/>
  <c r="G47"/>
  <c r="J46"/>
  <c r="J45"/>
  <c r="J44"/>
  <c r="J47" l="1"/>
  <c r="M153"/>
  <c r="N170"/>
  <c r="M168"/>
  <c r="M70" s="1"/>
  <c r="L184"/>
  <c r="L71" s="1"/>
  <c r="M182"/>
  <c r="M184" s="1"/>
  <c r="M71" s="1"/>
  <c r="N133"/>
  <c r="N227"/>
  <c r="M225"/>
  <c r="M239"/>
  <c r="M257"/>
  <c r="N283"/>
  <c r="L364"/>
  <c r="L76" s="1"/>
  <c r="M296"/>
  <c r="M306" s="1"/>
  <c r="M324"/>
  <c r="M347"/>
  <c r="L412"/>
  <c r="L77" s="1"/>
  <c r="M433"/>
  <c r="M462"/>
  <c r="M493"/>
  <c r="N553"/>
  <c r="M505"/>
  <c r="M530"/>
  <c r="M545"/>
  <c r="M584"/>
  <c r="L705"/>
  <c r="L80" s="1"/>
  <c r="M656"/>
  <c r="M711"/>
  <c r="M720"/>
  <c r="M740"/>
  <c r="M760"/>
  <c r="M779"/>
  <c r="M799"/>
  <c r="M828"/>
  <c r="M847"/>
  <c r="M870"/>
  <c r="M890"/>
  <c r="M908"/>
  <c r="M921"/>
  <c r="M944"/>
  <c r="M950"/>
  <c r="M967"/>
  <c r="M994"/>
  <c r="L1076"/>
  <c r="M1045"/>
  <c r="M1070"/>
  <c r="N1132"/>
  <c r="N1156" s="1"/>
  <c r="M1130"/>
  <c r="M1146"/>
  <c r="L1197"/>
  <c r="L95" s="1"/>
  <c r="M1231"/>
  <c r="M1280"/>
  <c r="M1316"/>
  <c r="M1332"/>
  <c r="L1349"/>
  <c r="M1347"/>
  <c r="N1450"/>
  <c r="M1416"/>
  <c r="M1468"/>
  <c r="L1496"/>
  <c r="M1473"/>
  <c r="M1488"/>
  <c r="L1569"/>
  <c r="M1519"/>
  <c r="M1540"/>
  <c r="M1549"/>
  <c r="M1583"/>
  <c r="M1604"/>
  <c r="M1611"/>
  <c r="M1635"/>
  <c r="N1715"/>
  <c r="M1663"/>
  <c r="M1675"/>
  <c r="M1687"/>
  <c r="M1699"/>
  <c r="M1801"/>
  <c r="N1946"/>
  <c r="M1823"/>
  <c r="M1855"/>
  <c r="M1866"/>
  <c r="M1888"/>
  <c r="M1904"/>
  <c r="M1944"/>
  <c r="M2006"/>
  <c r="M2050"/>
  <c r="M106" s="1"/>
  <c r="N2107"/>
  <c r="N109" s="1"/>
  <c r="L2190"/>
  <c r="L111" s="1"/>
  <c r="M2188"/>
  <c r="M2201"/>
  <c r="N2210"/>
  <c r="N113" s="1"/>
  <c r="M2208"/>
  <c r="M2228"/>
  <c r="M2234"/>
  <c r="M2253"/>
  <c r="L2309"/>
  <c r="L120" s="1"/>
  <c r="M2276"/>
  <c r="M2307"/>
  <c r="M2319"/>
  <c r="M121" s="1"/>
  <c r="L2362"/>
  <c r="M2338"/>
  <c r="M2355"/>
  <c r="M2466"/>
  <c r="M2487"/>
  <c r="M2533"/>
  <c r="M1369"/>
  <c r="M91"/>
  <c r="L170"/>
  <c r="N184"/>
  <c r="N71" s="1"/>
  <c r="M191"/>
  <c r="L227"/>
  <c r="L276"/>
  <c r="N306"/>
  <c r="N364" s="1"/>
  <c r="N76" s="1"/>
  <c r="M311"/>
  <c r="M330"/>
  <c r="M340"/>
  <c r="M362"/>
  <c r="N412"/>
  <c r="N77" s="1"/>
  <c r="N495"/>
  <c r="N78" s="1"/>
  <c r="M448"/>
  <c r="M479"/>
  <c r="L553"/>
  <c r="M521"/>
  <c r="M565"/>
  <c r="M594"/>
  <c r="N705"/>
  <c r="N80" s="1"/>
  <c r="M661"/>
  <c r="L806"/>
  <c r="L81" s="1"/>
  <c r="M735"/>
  <c r="M755"/>
  <c r="M775"/>
  <c r="M794"/>
  <c r="M823"/>
  <c r="L841"/>
  <c r="L82" s="1"/>
  <c r="N872"/>
  <c r="N83" s="1"/>
  <c r="M864"/>
  <c r="L902"/>
  <c r="M933"/>
  <c r="M985"/>
  <c r="N1076"/>
  <c r="M1026"/>
  <c r="M1057"/>
  <c r="M1087"/>
  <c r="M1101"/>
  <c r="M1132" s="1"/>
  <c r="M1156" s="1"/>
  <c r="N1318"/>
  <c r="M1324"/>
  <c r="M1349" s="1"/>
  <c r="M280"/>
  <c r="M281" s="1"/>
  <c r="M841"/>
  <c r="M82" s="1"/>
  <c r="N841"/>
  <c r="N82" s="1"/>
  <c r="M915"/>
  <c r="M987" s="1"/>
  <c r="M85" s="1"/>
  <c r="M1223"/>
  <c r="M1374" s="1"/>
  <c r="L1223"/>
  <c r="M1290"/>
  <c r="M1318" s="1"/>
  <c r="M1351" s="1"/>
  <c r="M1376" s="1"/>
  <c r="N1223"/>
  <c r="M1299"/>
  <c r="L1318"/>
  <c r="L1351" s="1"/>
  <c r="L1376" s="1"/>
  <c r="N1349"/>
  <c r="M1360"/>
  <c r="M1402"/>
  <c r="M1409"/>
  <c r="M1439"/>
  <c r="N1496"/>
  <c r="M1478"/>
  <c r="M1496" s="1"/>
  <c r="N1569"/>
  <c r="M1526"/>
  <c r="M1556"/>
  <c r="M1567"/>
  <c r="M1576"/>
  <c r="L1637"/>
  <c r="N1637"/>
  <c r="L1715"/>
  <c r="M1681"/>
  <c r="M1705"/>
  <c r="M1720"/>
  <c r="L1789"/>
  <c r="N1789"/>
  <c r="M1811"/>
  <c r="M1877"/>
  <c r="M1899"/>
  <c r="M1960"/>
  <c r="N1994"/>
  <c r="M2072"/>
  <c r="L2082"/>
  <c r="L112" s="1"/>
  <c r="L2107"/>
  <c r="L109" s="1"/>
  <c r="L2134"/>
  <c r="L110" s="1"/>
  <c r="M2152"/>
  <c r="M105" s="1"/>
  <c r="L2210"/>
  <c r="L113" s="1"/>
  <c r="M2242"/>
  <c r="M122" s="1"/>
  <c r="N2309"/>
  <c r="N120" s="1"/>
  <c r="M2294"/>
  <c r="N2362"/>
  <c r="M2360"/>
  <c r="M2371"/>
  <c r="N2450"/>
  <c r="L2490"/>
  <c r="M2509"/>
  <c r="M2525"/>
  <c r="M2557"/>
  <c r="M2559" s="1"/>
  <c r="M2576" s="1"/>
  <c r="M1965"/>
  <c r="L1994"/>
  <c r="M1986"/>
  <c r="M1983"/>
  <c r="M2082"/>
  <c r="M112" s="1"/>
  <c r="N2082"/>
  <c r="N112" s="1"/>
  <c r="M2134"/>
  <c r="M110" s="1"/>
  <c r="M2122"/>
  <c r="M2210"/>
  <c r="M113" s="1"/>
  <c r="M2195"/>
  <c r="N72"/>
  <c r="N1371"/>
  <c r="N96"/>
  <c r="L910"/>
  <c r="L84"/>
  <c r="N69"/>
  <c r="N73" s="1"/>
  <c r="N193"/>
  <c r="N229" s="1"/>
  <c r="N1364" s="1"/>
  <c r="M170"/>
  <c r="L193"/>
  <c r="L69"/>
  <c r="L229"/>
  <c r="L1364" s="1"/>
  <c r="L72"/>
  <c r="L283"/>
  <c r="M663"/>
  <c r="N910"/>
  <c r="N84"/>
  <c r="M197"/>
  <c r="M227" s="1"/>
  <c r="M247"/>
  <c r="M276" s="1"/>
  <c r="M288"/>
  <c r="M364" s="1"/>
  <c r="M76" s="1"/>
  <c r="M367"/>
  <c r="M412" s="1"/>
  <c r="M77" s="1"/>
  <c r="M419"/>
  <c r="M495" s="1"/>
  <c r="M78" s="1"/>
  <c r="M500"/>
  <c r="M553" s="1"/>
  <c r="L567"/>
  <c r="L604" s="1"/>
  <c r="N567"/>
  <c r="N604" s="1"/>
  <c r="M632"/>
  <c r="M715"/>
  <c r="M806" s="1"/>
  <c r="M81" s="1"/>
  <c r="M852"/>
  <c r="M872" s="1"/>
  <c r="M83" s="1"/>
  <c r="M885"/>
  <c r="M902" s="1"/>
  <c r="L987"/>
  <c r="N987"/>
  <c r="N1233"/>
  <c r="N1374"/>
  <c r="M1233"/>
  <c r="M567"/>
  <c r="M604" s="1"/>
  <c r="M606" s="1"/>
  <c r="M1002"/>
  <c r="M1076" s="1"/>
  <c r="L1233"/>
  <c r="L1374"/>
  <c r="M1569"/>
  <c r="M1190"/>
  <c r="M1197" s="1"/>
  <c r="M95" s="1"/>
  <c r="M1259"/>
  <c r="M1282" s="1"/>
  <c r="M94" s="1"/>
  <c r="M1512"/>
  <c r="M1637"/>
  <c r="N1651"/>
  <c r="M1656"/>
  <c r="M1715" s="1"/>
  <c r="M1789"/>
  <c r="N2021"/>
  <c r="N103" s="1"/>
  <c r="N115" s="1"/>
  <c r="M2107"/>
  <c r="M109" s="1"/>
  <c r="N2212"/>
  <c r="L1651"/>
  <c r="L2021"/>
  <c r="L103" s="1"/>
  <c r="L115" s="1"/>
  <c r="L2212"/>
  <c r="M1917"/>
  <c r="M1920" s="1"/>
  <c r="M2170"/>
  <c r="M2190" s="1"/>
  <c r="L2321"/>
  <c r="M2577"/>
  <c r="N2321"/>
  <c r="N2512"/>
  <c r="N118" s="1"/>
  <c r="N126" s="1"/>
  <c r="M2332"/>
  <c r="M2362" s="1"/>
  <c r="M2381"/>
  <c r="M2450" s="1"/>
  <c r="M2472"/>
  <c r="M2479"/>
  <c r="M2481" s="1"/>
  <c r="L2481"/>
  <c r="L2482" s="1"/>
  <c r="M2489"/>
  <c r="M2490" s="1"/>
  <c r="M2548"/>
  <c r="M2551" s="1"/>
  <c r="M2270"/>
  <c r="M2309" s="1"/>
  <c r="M283" l="1"/>
  <c r="M1994"/>
  <c r="M1450"/>
  <c r="N1368"/>
  <c r="N90"/>
  <c r="M124"/>
  <c r="L1367"/>
  <c r="L89"/>
  <c r="M1368"/>
  <c r="M90"/>
  <c r="M1651"/>
  <c r="M705"/>
  <c r="M80" s="1"/>
  <c r="N1351"/>
  <c r="N1376" s="1"/>
  <c r="L73"/>
  <c r="M1380"/>
  <c r="M93"/>
  <c r="N1367"/>
  <c r="N89"/>
  <c r="M120"/>
  <c r="M2321"/>
  <c r="M111"/>
  <c r="M2212"/>
  <c r="M1367"/>
  <c r="M89"/>
  <c r="M910"/>
  <c r="M84"/>
  <c r="L606"/>
  <c r="L79"/>
  <c r="M79"/>
  <c r="M1371"/>
  <c r="M96"/>
  <c r="N606"/>
  <c r="N79"/>
  <c r="M87"/>
  <c r="M72"/>
  <c r="M2561"/>
  <c r="M119" s="1"/>
  <c r="M2475"/>
  <c r="L2493"/>
  <c r="L2512" s="1"/>
  <c r="L118" s="1"/>
  <c r="L126" s="1"/>
  <c r="M1946"/>
  <c r="M2021" s="1"/>
  <c r="M103" s="1"/>
  <c r="M115" s="1"/>
  <c r="L996"/>
  <c r="L1366" s="1"/>
  <c r="L85"/>
  <c r="M2482"/>
  <c r="L128"/>
  <c r="N128"/>
  <c r="N996"/>
  <c r="N1366" s="1"/>
  <c r="N1372" s="1"/>
  <c r="N1378" s="1"/>
  <c r="N1382" s="1"/>
  <c r="N1386" s="1"/>
  <c r="N1393" s="1"/>
  <c r="N92" s="1"/>
  <c r="N85"/>
  <c r="L1371"/>
  <c r="L96"/>
  <c r="M193"/>
  <c r="M229" s="1"/>
  <c r="M1364" s="1"/>
  <c r="M69"/>
  <c r="M73" s="1"/>
  <c r="M2493" l="1"/>
  <c r="M2512" s="1"/>
  <c r="M118" s="1"/>
  <c r="M126" s="1"/>
  <c r="M996"/>
  <c r="M1366" s="1"/>
  <c r="L1372"/>
  <c r="L1378" s="1"/>
  <c r="L1382" s="1"/>
  <c r="L1386" s="1"/>
  <c r="L1393" s="1"/>
  <c r="L92" s="1"/>
  <c r="N87"/>
  <c r="N98" s="1"/>
  <c r="L87"/>
  <c r="M1372"/>
  <c r="M1378" s="1"/>
  <c r="M1382" s="1"/>
  <c r="M1386" s="1"/>
  <c r="M1393" s="1"/>
  <c r="M92" s="1"/>
  <c r="M98" s="1"/>
  <c r="M128"/>
  <c r="M1395" l="1"/>
  <c r="M100"/>
  <c r="L98"/>
  <c r="N1395"/>
  <c r="N100"/>
  <c r="N130" s="1"/>
  <c r="L1395" l="1"/>
  <c r="L100"/>
  <c r="L130" s="1"/>
</calcChain>
</file>

<file path=xl/sharedStrings.xml><?xml version="1.0" encoding="utf-8"?>
<sst xmlns="http://schemas.openxmlformats.org/spreadsheetml/2006/main" count="3287" uniqueCount="696">
  <si>
    <t>RESULTS OF OPERATIONS</t>
  </si>
  <si>
    <t xml:space="preserve"> </t>
  </si>
  <si>
    <t>USER SPECIFIC INFORMATION</t>
  </si>
  <si>
    <t>STATE:</t>
  </si>
  <si>
    <t>PERIOD:</t>
  </si>
  <si>
    <t>FILE:</t>
  </si>
  <si>
    <t>PREPARED BY:</t>
  </si>
  <si>
    <t>Revenue Requirement Department</t>
  </si>
  <si>
    <t>DATE:</t>
  </si>
  <si>
    <t>TIME:</t>
  </si>
  <si>
    <t>TYPE OF RATE BASE:</t>
  </si>
  <si>
    <t>ALLOCATION METHOD:</t>
  </si>
  <si>
    <t>FERC JURISDICTION:</t>
  </si>
  <si>
    <t>8 OR 12 CP:</t>
  </si>
  <si>
    <t>DEMAND %</t>
  </si>
  <si>
    <t>ENERGY %</t>
  </si>
  <si>
    <t>TAX INFORMATION</t>
  </si>
  <si>
    <t>TAX RATE ASSUMPTIONS:</t>
  </si>
  <si>
    <t>TAX RATE</t>
  </si>
  <si>
    <t>FEDERAL RATE</t>
  </si>
  <si>
    <t>STATE EFFECTIVE RATE</t>
  </si>
  <si>
    <t>TAX GROSS UP FACTOR</t>
  </si>
  <si>
    <t>FEDERAL/STATE COMBINED RATE</t>
  </si>
  <si>
    <t>CAPITAL STRUCTURE INFORMATION</t>
  </si>
  <si>
    <t>CAPITAL</t>
  </si>
  <si>
    <t>EMBEDDED</t>
  </si>
  <si>
    <t>WEIGHTED</t>
  </si>
  <si>
    <t>STRUCTURE</t>
  </si>
  <si>
    <t>COST</t>
  </si>
  <si>
    <t>DEBT</t>
  </si>
  <si>
    <t>PREFERRED</t>
  </si>
  <si>
    <t>COMMON</t>
  </si>
  <si>
    <t>OTHER INFORMATION</t>
  </si>
  <si>
    <t xml:space="preserve">  </t>
  </si>
  <si>
    <t>RESULTS OF OPERATIONS SUMMARY</t>
  </si>
  <si>
    <t>JUNE 2013</t>
  </si>
  <si>
    <t>JUNE 2015</t>
  </si>
  <si>
    <t>ACTUAL RESULTS</t>
  </si>
  <si>
    <t>NORMALIZED RESULTS</t>
  </si>
  <si>
    <t>Description of Account Summary:</t>
  </si>
  <si>
    <t>Ref</t>
  </si>
  <si>
    <t>TOTAL</t>
  </si>
  <si>
    <t>OTHER</t>
  </si>
  <si>
    <t>Operating Revenues</t>
  </si>
  <si>
    <t>General Business Revenues</t>
  </si>
  <si>
    <t>Interdepartmental</t>
  </si>
  <si>
    <t>Special Sales</t>
  </si>
  <si>
    <t>Other Operating Revenues</t>
  </si>
  <si>
    <t xml:space="preserve">   Total Operating Revenues</t>
  </si>
  <si>
    <t>Operating Expenses:</t>
  </si>
  <si>
    <t>Steam Production</t>
  </si>
  <si>
    <t>Nuclear Production</t>
  </si>
  <si>
    <t>Hydro Production</t>
  </si>
  <si>
    <t>Other Power Supply</t>
  </si>
  <si>
    <t>Transmission</t>
  </si>
  <si>
    <t>Distribution</t>
  </si>
  <si>
    <t>Customer Accounting</t>
  </si>
  <si>
    <t>Customer Service &amp; Infor</t>
  </si>
  <si>
    <t>Sales</t>
  </si>
  <si>
    <t>Administrative &amp; General</t>
  </si>
  <si>
    <t xml:space="preserve">    Total O &amp; M Expenses</t>
  </si>
  <si>
    <t>Depreciation</t>
  </si>
  <si>
    <t xml:space="preserve">Amortization </t>
  </si>
  <si>
    <t>Taxes Other Than Income</t>
  </si>
  <si>
    <t>Income Taxes - Federal</t>
  </si>
  <si>
    <t>Income Taxes - State</t>
  </si>
  <si>
    <t>Income Taxes - Def Net</t>
  </si>
  <si>
    <t>Investment Tax Credit Adj.</t>
  </si>
  <si>
    <t xml:space="preserve">Misc Revenue &amp; Expense </t>
  </si>
  <si>
    <t>Total Operating Expenses</t>
  </si>
  <si>
    <t>Operating Revenue for Return</t>
  </si>
  <si>
    <t>Rate Base:</t>
  </si>
  <si>
    <t>Electric Plant in Service</t>
  </si>
  <si>
    <t>Plant Held for Future Use</t>
  </si>
  <si>
    <t>Misc Deferred Debits</t>
  </si>
  <si>
    <t>Elec Plant Acq Adj</t>
  </si>
  <si>
    <t>Nuclear Fuel</t>
  </si>
  <si>
    <t>Prepayments</t>
  </si>
  <si>
    <t>Fuel Stock</t>
  </si>
  <si>
    <t>Material &amp; Supplies</t>
  </si>
  <si>
    <t>Working Capital</t>
  </si>
  <si>
    <t>Weatherization Loans</t>
  </si>
  <si>
    <t>Miscellaneous Rate Base</t>
  </si>
  <si>
    <t xml:space="preserve">     Total Electric Plant</t>
  </si>
  <si>
    <t>Rate Base Deductions:</t>
  </si>
  <si>
    <t>Accum Prov For Depr</t>
  </si>
  <si>
    <t>Accum Prov For Amort</t>
  </si>
  <si>
    <t>Accum Def Income Taxes</t>
  </si>
  <si>
    <t>Unamortized ITC</t>
  </si>
  <si>
    <t>Customer Adv for Const</t>
  </si>
  <si>
    <t>Customer Service Deposits</t>
  </si>
  <si>
    <t>Misc. Rate Base Deductions</t>
  </si>
  <si>
    <t xml:space="preserve">     Total Rate Base Deductions</t>
  </si>
  <si>
    <t>Total Rate Base</t>
  </si>
  <si>
    <t>Return on Rate Base</t>
  </si>
  <si>
    <t>Return on Equity</t>
  </si>
  <si>
    <t>Net Power Costs</t>
  </si>
  <si>
    <t>100 Basis Points in Equity:</t>
  </si>
  <si>
    <t xml:space="preserve">   Revenue Requirement Impact</t>
  </si>
  <si>
    <t xml:space="preserve">   Rate Base Decrease</t>
  </si>
  <si>
    <t>FERC</t>
  </si>
  <si>
    <t>BUS</t>
  </si>
  <si>
    <t>ACCT</t>
  </si>
  <si>
    <t>DESCRIP</t>
  </si>
  <si>
    <t>FUNC</t>
  </si>
  <si>
    <t>FACTOR</t>
  </si>
  <si>
    <t>UTAH</t>
  </si>
  <si>
    <t>Sales to Ultimate Customers</t>
  </si>
  <si>
    <t>Residential Sales</t>
  </si>
  <si>
    <t>B1</t>
  </si>
  <si>
    <t>Commercial &amp; Industrial Sales</t>
  </si>
  <si>
    <t>Public Street &amp; Highway Lighting</t>
  </si>
  <si>
    <t>Other Sales to Public Authority</t>
  </si>
  <si>
    <t>Total Sales to Ultimate Customers</t>
  </si>
  <si>
    <t>Sales for Resale-Non NPC</t>
  </si>
  <si>
    <t>447NPC</t>
  </si>
  <si>
    <t>Sales for Resale-NPC</t>
  </si>
  <si>
    <t>Total Sales for Resale</t>
  </si>
  <si>
    <t>Provision for Rate Refund</t>
  </si>
  <si>
    <t>Total Sales from Electricity</t>
  </si>
  <si>
    <t>Forfeited Discounts &amp; Interest</t>
  </si>
  <si>
    <t>Misc Electric Revenue</t>
  </si>
  <si>
    <t>Water Sales</t>
  </si>
  <si>
    <t>Rent of Electric Property</t>
  </si>
  <si>
    <t>Other Electric Revenue</t>
  </si>
  <si>
    <t>Total Other Electric Revenues</t>
  </si>
  <si>
    <t>Total Electric Operating Revenues</t>
  </si>
  <si>
    <t>Summary of Revenues by Factor</t>
  </si>
  <si>
    <t>S</t>
  </si>
  <si>
    <t>CN</t>
  </si>
  <si>
    <t>SE</t>
  </si>
  <si>
    <t>SO</t>
  </si>
  <si>
    <t>SG</t>
  </si>
  <si>
    <t>DGP</t>
  </si>
  <si>
    <t>Miscellaneous Revenues</t>
  </si>
  <si>
    <t>Gain on Sale of Utility Plant - CR</t>
  </si>
  <si>
    <t>Loss on Sale of Utility Plant</t>
  </si>
  <si>
    <t>Gain from Emission Allowances</t>
  </si>
  <si>
    <t>Gain from Disposition of NOX Credits</t>
  </si>
  <si>
    <t>Impact Housing Interest Income</t>
  </si>
  <si>
    <t>(Gain) / Loss on Sale of Utility Plant</t>
  </si>
  <si>
    <t>Total Miscellaneous Revenues</t>
  </si>
  <si>
    <t>Miscellaneous Expenses</t>
  </si>
  <si>
    <t>Interest on Customer Deposits</t>
  </si>
  <si>
    <t>Total Miscellaneous Expenses</t>
  </si>
  <si>
    <t>Net Misc Revenue and Expense</t>
  </si>
  <si>
    <t>Operation Supervision &amp; Engineering</t>
  </si>
  <si>
    <t>B2</t>
  </si>
  <si>
    <t>Fuel Related-Non NPC</t>
  </si>
  <si>
    <t>501NPC</t>
  </si>
  <si>
    <t xml:space="preserve">Fuel Related-NPC </t>
  </si>
  <si>
    <t>Total Fuel Related</t>
  </si>
  <si>
    <t>Steam Expenses</t>
  </si>
  <si>
    <t>Steam From Other Sources-Non-NPC</t>
  </si>
  <si>
    <t>503NPC</t>
  </si>
  <si>
    <t>Steam From Other Sources-NPC</t>
  </si>
  <si>
    <t>Electric Expenses</t>
  </si>
  <si>
    <t>Misc. Steam Expense</t>
  </si>
  <si>
    <t>Rents</t>
  </si>
  <si>
    <t>Maint Supervision &amp; Engineering</t>
  </si>
  <si>
    <t>Maintenance of Structures</t>
  </si>
  <si>
    <t>Maintenance of Boiler Plant</t>
  </si>
  <si>
    <t>Maintenance of Electric Plant</t>
  </si>
  <si>
    <t>Maintenance of Misc. Steam Plant</t>
  </si>
  <si>
    <t>Total Steam Power Generation</t>
  </si>
  <si>
    <t>Operation Super &amp; Engineering</t>
  </si>
  <si>
    <t>Nuclear Fuel Expense</t>
  </si>
  <si>
    <t>Coolants and Water</t>
  </si>
  <si>
    <t>Misc. Nuclear Expenses</t>
  </si>
  <si>
    <t>Maintenance Super &amp; Engineering</t>
  </si>
  <si>
    <t>Maintenance of Reactor Plant</t>
  </si>
  <si>
    <t>Maintenance of Misc Nuclear</t>
  </si>
  <si>
    <t>Total Nuclear Power Generation</t>
  </si>
  <si>
    <t>Water For Power</t>
  </si>
  <si>
    <t>Hydraulic Expenses</t>
  </si>
  <si>
    <t>Misc. Hydro Expenses</t>
  </si>
  <si>
    <t>Rents (Hydro Generation)</t>
  </si>
  <si>
    <t>Maintenance of Dams &amp; Waterways</t>
  </si>
  <si>
    <t>Maintenance of Misc. Hydro Plant</t>
  </si>
  <si>
    <t xml:space="preserve">Total Hydraulic Power Generation </t>
  </si>
  <si>
    <t>Fuel-Non-NPC</t>
  </si>
  <si>
    <t>547NPC</t>
  </si>
  <si>
    <t>Fuel-NPC</t>
  </si>
  <si>
    <t>Generation Expense</t>
  </si>
  <si>
    <t>Miscellaneous Other</t>
  </si>
  <si>
    <t>Maint of Generation &amp; Electric Plant</t>
  </si>
  <si>
    <t>Maintenance of Misc. Other</t>
  </si>
  <si>
    <t>Total Other Power Generation</t>
  </si>
  <si>
    <t>Purchased Power-Non NPC</t>
  </si>
  <si>
    <t>555NPC</t>
  </si>
  <si>
    <t>Purchased Power-NPC</t>
  </si>
  <si>
    <t>Seasonal Contracts</t>
  </si>
  <si>
    <t>Total Purchased Power</t>
  </si>
  <si>
    <t>System Control &amp; Load Dispatch</t>
  </si>
  <si>
    <t>Other Expenses</t>
  </si>
  <si>
    <t>Embedded Cost Differentials</t>
  </si>
  <si>
    <t>Company Owned Hydro</t>
  </si>
  <si>
    <t>Mid-C Contract</t>
  </si>
  <si>
    <t>Existing QF Contracts</t>
  </si>
  <si>
    <t xml:space="preserve">2010 Protocol Stipulated Embedded Cost Differential </t>
  </si>
  <si>
    <t>Klamath Dam Removal Surcharge Re-allocation</t>
  </si>
  <si>
    <t>Total Other Power Supply</t>
  </si>
  <si>
    <t>Total Production Expense</t>
  </si>
  <si>
    <t>Summary of Production Expense by Factor</t>
  </si>
  <si>
    <t>SNPPH</t>
  </si>
  <si>
    <t>TROJP</t>
  </si>
  <si>
    <t>SGCT</t>
  </si>
  <si>
    <t>DEU</t>
  </si>
  <si>
    <t>DEP</t>
  </si>
  <si>
    <t>SNPPS</t>
  </si>
  <si>
    <t>SNPPO</t>
  </si>
  <si>
    <t>DGU</t>
  </si>
  <si>
    <t>MC</t>
  </si>
  <si>
    <t>SSGCT</t>
  </si>
  <si>
    <t>SSECT</t>
  </si>
  <si>
    <t>SSGC</t>
  </si>
  <si>
    <t>SSGCH</t>
  </si>
  <si>
    <t>SSECH</t>
  </si>
  <si>
    <t>Total Production Expense by Factor</t>
  </si>
  <si>
    <t>Load Dispatching</t>
  </si>
  <si>
    <t>Station Expense</t>
  </si>
  <si>
    <t>Overhead Line Expense</t>
  </si>
  <si>
    <t>Underground Line Expense</t>
  </si>
  <si>
    <t>Transmission of Electricity by Others</t>
  </si>
  <si>
    <t>565NPC</t>
  </si>
  <si>
    <t>Transmission of Electricity by Others-NPC</t>
  </si>
  <si>
    <t>Total Transmission of Electricity by Others</t>
  </si>
  <si>
    <t>Misc. Transmission Expense</t>
  </si>
  <si>
    <t>Rents - Transmission</t>
  </si>
  <si>
    <t>Maintenance of Station Equipment</t>
  </si>
  <si>
    <t>Maintenance of Overhead Lines</t>
  </si>
  <si>
    <t>Maintenance of Underground Lines</t>
  </si>
  <si>
    <t>Maint of Misc. Transmission Plant</t>
  </si>
  <si>
    <t>Total Transmission Expense</t>
  </si>
  <si>
    <t>Summary of Transmission Expense by Factor</t>
  </si>
  <si>
    <t>SNPT</t>
  </si>
  <si>
    <t>Total Transmission Expense by Factor</t>
  </si>
  <si>
    <t>Overhead Line Expenses</t>
  </si>
  <si>
    <t>Street Lighting &amp; Signal Systems</t>
  </si>
  <si>
    <t>Meter Expenses</t>
  </si>
  <si>
    <t>Customer Installation Expenses</t>
  </si>
  <si>
    <t>Misc. Distribution Expenses</t>
  </si>
  <si>
    <t>Maintenance of Line Transformers</t>
  </si>
  <si>
    <t>Maint of Street Lighting &amp; Signal Sys.</t>
  </si>
  <si>
    <t>Maintenance of Meters</t>
  </si>
  <si>
    <t>Maint of Misc. Distribution Plant</t>
  </si>
  <si>
    <t>Total Distribution Expense</t>
  </si>
  <si>
    <t>Summary of Distribution Expense by Factor</t>
  </si>
  <si>
    <t>SNPD</t>
  </si>
  <si>
    <t>Total Distribution Expense by Factor</t>
  </si>
  <si>
    <t>Supervision</t>
  </si>
  <si>
    <t>Meter Reading Expense</t>
  </si>
  <si>
    <t>Customer Receipts &amp; Collections</t>
  </si>
  <si>
    <t>Uncollectible Accounts</t>
  </si>
  <si>
    <t>Misc. Customer Accounts Expense</t>
  </si>
  <si>
    <t>Total Customer Accounts Expense</t>
  </si>
  <si>
    <t>Summary of Customer Accts Exp by Factor</t>
  </si>
  <si>
    <t>Total Customer Accounts Expense by Factor</t>
  </si>
  <si>
    <t>Customer Assistance</t>
  </si>
  <si>
    <t>Informational &amp; Instructional Adv</t>
  </si>
  <si>
    <t>Misc. Customer Service</t>
  </si>
  <si>
    <t>Total Customer Service Expense</t>
  </si>
  <si>
    <t>Summary of Customer Service Exp by Factor</t>
  </si>
  <si>
    <t>Total Customer Service Expense by Factor</t>
  </si>
  <si>
    <t>Demonstration &amp; Selling Expense</t>
  </si>
  <si>
    <t>Advertising Expense</t>
  </si>
  <si>
    <t>Misc. Sales Expense</t>
  </si>
  <si>
    <t>Total Sales Expense</t>
  </si>
  <si>
    <t>Total Sales Expense by Factor</t>
  </si>
  <si>
    <t>Total Customer Service Exp Including Sales</t>
  </si>
  <si>
    <t>Administrative &amp; General Salaries</t>
  </si>
  <si>
    <t>Office Supplies &amp; expenses</t>
  </si>
  <si>
    <t>A&amp;G Expenses Transferred</t>
  </si>
  <si>
    <t>Outside Services</t>
  </si>
  <si>
    <t>Property Insurance</t>
  </si>
  <si>
    <t>Injuries &amp; Damages</t>
  </si>
  <si>
    <t>Employee Pensions &amp; Benefits</t>
  </si>
  <si>
    <t>Franchise Requirements</t>
  </si>
  <si>
    <t>Regulatory Commission Expense</t>
  </si>
  <si>
    <t>Duplicate Charges</t>
  </si>
  <si>
    <t>Misc General Expenses</t>
  </si>
  <si>
    <t>Maintenance of General Plant</t>
  </si>
  <si>
    <t>Total Administrative &amp; General Expense</t>
  </si>
  <si>
    <t>Summary of A&amp;G Expense by Factor</t>
  </si>
  <si>
    <t>Total A&amp;G Expense by Factor</t>
  </si>
  <si>
    <t>Total O&amp;M Expense</t>
  </si>
  <si>
    <t>403SP</t>
  </si>
  <si>
    <t>Steam Depreciation</t>
  </si>
  <si>
    <t>B3</t>
  </si>
  <si>
    <t>403NP</t>
  </si>
  <si>
    <t>Nuclear Depreciation</t>
  </si>
  <si>
    <t>403HP</t>
  </si>
  <si>
    <t>Hydro Depreciation</t>
  </si>
  <si>
    <t>403OP</t>
  </si>
  <si>
    <t>Other Production Depreciation</t>
  </si>
  <si>
    <t>403TP</t>
  </si>
  <si>
    <t>Transmission Depreciation</t>
  </si>
  <si>
    <t>Distribution Depreciation</t>
  </si>
  <si>
    <t>Land &amp; Land Rights</t>
  </si>
  <si>
    <t>Structures</t>
  </si>
  <si>
    <t>Station Equipment</t>
  </si>
  <si>
    <t>Storage Battery Equipment</t>
  </si>
  <si>
    <t>Poles &amp; Towers</t>
  </si>
  <si>
    <t>OH Conductors</t>
  </si>
  <si>
    <t>UG Conduit</t>
  </si>
  <si>
    <t>UG Conductor</t>
  </si>
  <si>
    <t>Line Trans</t>
  </si>
  <si>
    <t>Services</t>
  </si>
  <si>
    <t>Meters</t>
  </si>
  <si>
    <t>Inst Cust Prem</t>
  </si>
  <si>
    <t>Leased Property</t>
  </si>
  <si>
    <t>Street Lighting</t>
  </si>
  <si>
    <t>403GP</t>
  </si>
  <si>
    <t>General Depreciation</t>
  </si>
  <si>
    <t>403GV0</t>
  </si>
  <si>
    <t>General Vehicles</t>
  </si>
  <si>
    <t>403MP</t>
  </si>
  <si>
    <t>Mining Depreciation</t>
  </si>
  <si>
    <t>403EP</t>
  </si>
  <si>
    <t>Experimental Plant Depreciation</t>
  </si>
  <si>
    <t>ARO Depreciation</t>
  </si>
  <si>
    <t>Total Depreciation Expense</t>
  </si>
  <si>
    <t>Summary</t>
  </si>
  <si>
    <t>Total Depreciation Expense By Factor</t>
  </si>
  <si>
    <t>404GP</t>
  </si>
  <si>
    <t>Amort of LT Plant - Leasehold Improvements</t>
  </si>
  <si>
    <t>B4</t>
  </si>
  <si>
    <t>404SP</t>
  </si>
  <si>
    <t>Amort of LT Plant - Cap Lease Steam</t>
  </si>
  <si>
    <t>404IP</t>
  </si>
  <si>
    <t>Amort of LT Plant - Intangible Plant</t>
  </si>
  <si>
    <t>404MP</t>
  </si>
  <si>
    <t>Amort of LT Plant - Mining Plant</t>
  </si>
  <si>
    <t>404OP</t>
  </si>
  <si>
    <t>Amort of LT Plant - Other Plant</t>
  </si>
  <si>
    <t>404HP</t>
  </si>
  <si>
    <t>Amortization of Other Electric Plant</t>
  </si>
  <si>
    <t>Total Amortization of Limited Term Plant</t>
  </si>
  <si>
    <t>Amortization of Plant Acquisition Adj</t>
  </si>
  <si>
    <t>Amort of Prop Losses, Unrec Plant, etc</t>
  </si>
  <si>
    <t>Total Amortization Expense</t>
  </si>
  <si>
    <t>Summary of Amortization Expense by Factor</t>
  </si>
  <si>
    <t>Total Amortization Expense by Factor</t>
  </si>
  <si>
    <t>Total Taxes Other Than Income</t>
  </si>
  <si>
    <t>B5</t>
  </si>
  <si>
    <t>Deferred Investment Tax Credit - Fed</t>
  </si>
  <si>
    <t>B7</t>
  </si>
  <si>
    <t>Deferred Investment Tax Credit - Idaho</t>
  </si>
  <si>
    <t>Total Deferred ITC</t>
  </si>
  <si>
    <t>Interest on Long-Term Debt</t>
  </si>
  <si>
    <t>B6</t>
  </si>
  <si>
    <t>Amortization of Debt Disc &amp; Exp</t>
  </si>
  <si>
    <t>Amortization of Premium on Debt</t>
  </si>
  <si>
    <t>Other Interest Expense</t>
  </si>
  <si>
    <t>AFUDC - Borrowed</t>
  </si>
  <si>
    <t>Total Elec. Interest Deductions for Tax</t>
  </si>
  <si>
    <t>Non-Utility Portion of Interest</t>
  </si>
  <si>
    <t>Total Non-utility Interest</t>
  </si>
  <si>
    <t>Total Interest Deductions for Tax</t>
  </si>
  <si>
    <t>Interest &amp; Dividends</t>
  </si>
  <si>
    <t>Total Operating Deductions for Tax</t>
  </si>
  <si>
    <t>Deferred Income Tax - Federal-DR</t>
  </si>
  <si>
    <t>41110</t>
  </si>
  <si>
    <t>Deferred Income Tax - Federal-CR</t>
  </si>
  <si>
    <t>Total Deferred Income Taxes</t>
  </si>
  <si>
    <t>SCHMAF</t>
  </si>
  <si>
    <t xml:space="preserve">  Additions - Flow Through</t>
  </si>
  <si>
    <t>SCHMAP</t>
  </si>
  <si>
    <t xml:space="preserve">  Additions - Permanent</t>
  </si>
  <si>
    <t>SCHMAT</t>
  </si>
  <si>
    <t xml:space="preserve">  Additions - Temporary</t>
  </si>
  <si>
    <t>TOTAL SCHEDULE - M ADDITIONS</t>
  </si>
  <si>
    <t>SCHMDF</t>
  </si>
  <si>
    <t xml:space="preserve">  Deductions - Flow Through</t>
  </si>
  <si>
    <t>SCHMDP</t>
  </si>
  <si>
    <t xml:space="preserve">  Deductions - Permanent</t>
  </si>
  <si>
    <t>SCHMDT</t>
  </si>
  <si>
    <t xml:space="preserve">  Deductions - Temporary</t>
  </si>
  <si>
    <t>TOTAL SCHEDULE - M DEDUCTIONS</t>
  </si>
  <si>
    <t>TOTAL SCHEDULE - M ADJUSTMENTS</t>
  </si>
  <si>
    <t>State Income Taxes</t>
  </si>
  <si>
    <t>PTC</t>
  </si>
  <si>
    <t>Total State Tax Expense</t>
  </si>
  <si>
    <t>Calculation of Taxable Income:</t>
  </si>
  <si>
    <t>Operating Deductions:</t>
  </si>
  <si>
    <t xml:space="preserve">   O &amp; M Expenses</t>
  </si>
  <si>
    <t xml:space="preserve">   Depreciation Expense</t>
  </si>
  <si>
    <t xml:space="preserve">   Amortization Expense</t>
  </si>
  <si>
    <t xml:space="preserve">   Taxes Other Than Income</t>
  </si>
  <si>
    <t xml:space="preserve">   Interest &amp; Dividends (AFUDC-Equity)</t>
  </si>
  <si>
    <t xml:space="preserve">   Misc Revenue &amp; Expense</t>
  </si>
  <si>
    <t xml:space="preserve">    Total Operating Deductions</t>
  </si>
  <si>
    <t>Other Deductions:</t>
  </si>
  <si>
    <t xml:space="preserve">   Interest Deductions</t>
  </si>
  <si>
    <t xml:space="preserve">   Interest on PCRBS</t>
  </si>
  <si>
    <t xml:space="preserve">   Schedule M Adjustments</t>
  </si>
  <si>
    <t xml:space="preserve">    Income Before State Taxes</t>
  </si>
  <si>
    <t>Total Taxable Income</t>
  </si>
  <si>
    <t>Tax Rate</t>
  </si>
  <si>
    <t>Federal Income Tax - Calculated</t>
  </si>
  <si>
    <t>Adjustments to Calculated Tax:</t>
  </si>
  <si>
    <t>PMI</t>
  </si>
  <si>
    <t>IRS Settle</t>
  </si>
  <si>
    <t>Federal Income Tax Expense</t>
  </si>
  <si>
    <t>Land and Land Rights</t>
  </si>
  <si>
    <t>B8</t>
  </si>
  <si>
    <t>Structures and Improvements</t>
  </si>
  <si>
    <t>Boiler Plant Equipment</t>
  </si>
  <si>
    <t>Turbogenerator Units</t>
  </si>
  <si>
    <t>Accessory Electric Equipment</t>
  </si>
  <si>
    <t>Misc Power Plant Equipment</t>
  </si>
  <si>
    <t>Steam Plant ARO</t>
  </si>
  <si>
    <t>SP</t>
  </si>
  <si>
    <t>Unclassified Steam Plant - Account 300</t>
  </si>
  <si>
    <t>Total Steam Production Plant</t>
  </si>
  <si>
    <t>Summary of Steam Production Plant by Factor</t>
  </si>
  <si>
    <t>Total Steam Production Plant by Factor</t>
  </si>
  <si>
    <t>Reactor Plant Equipment</t>
  </si>
  <si>
    <t>Misc. Power Plant Equipment</t>
  </si>
  <si>
    <t>NP</t>
  </si>
  <si>
    <t>Unclassified Nuclear Plant - Acct 300</t>
  </si>
  <si>
    <t>Total Nuclear Production Plant</t>
  </si>
  <si>
    <t>Summary of Nuclear Production Plant by Factor</t>
  </si>
  <si>
    <t>Total Nuclear Plant by Factor</t>
  </si>
  <si>
    <t>Reservoirs, Dams &amp; Waterways</t>
  </si>
  <si>
    <t>Water Wheel, Turbines, &amp; Generators</t>
  </si>
  <si>
    <t>Roads, Railroads &amp; Bridges</t>
  </si>
  <si>
    <t>Hydro Plant ARO</t>
  </si>
  <si>
    <t>HP</t>
  </si>
  <si>
    <t>Unclassified Hydro Plant - Acct 300</t>
  </si>
  <si>
    <t>Total Hydraulic Production Plant</t>
  </si>
  <si>
    <t>Summary of Hydraulic Plant by Factor</t>
  </si>
  <si>
    <t>Total Hydraulic Plant by Factor</t>
  </si>
  <si>
    <t>Fuel Holders, Producers &amp; Accessories</t>
  </si>
  <si>
    <t>Prime Movers</t>
  </si>
  <si>
    <t>Generators</t>
  </si>
  <si>
    <t>Accessory Electric Plant</t>
  </si>
  <si>
    <t>Other Production ARO</t>
  </si>
  <si>
    <t>OP</t>
  </si>
  <si>
    <t>Unclassified Other Prod Plant-Acct 300</t>
  </si>
  <si>
    <t>Total Other Production Plant</t>
  </si>
  <si>
    <t>Summary of Other Production Plant by Factor</t>
  </si>
  <si>
    <t>Total of Other Production Plant by Factor</t>
  </si>
  <si>
    <t>Experimental Plant</t>
  </si>
  <si>
    <t>Total Experimental Production Plant</t>
  </si>
  <si>
    <t>Total Production Plant</t>
  </si>
  <si>
    <t>Towers and Fixtures</t>
  </si>
  <si>
    <t>Poles and Fixtures</t>
  </si>
  <si>
    <t>Clearing and Grading</t>
  </si>
  <si>
    <t>Underground Conduit</t>
  </si>
  <si>
    <t xml:space="preserve">Underground Conductors </t>
  </si>
  <si>
    <t>Roads and Trails</t>
  </si>
  <si>
    <t>TP</t>
  </si>
  <si>
    <t>Unclassified Trans Plant - Acct 300</t>
  </si>
  <si>
    <t>TS0</t>
  </si>
  <si>
    <t>Unclassified Trans Sub Plant - Acct 300</t>
  </si>
  <si>
    <t>Total Transmission Plant</t>
  </si>
  <si>
    <t>Summary of Transmission Plant by Factor</t>
  </si>
  <si>
    <t>Total Transmission Plant by Factor</t>
  </si>
  <si>
    <t>Poles, Towers &amp; Fixtures</t>
  </si>
  <si>
    <t>Overhead Conductors</t>
  </si>
  <si>
    <t>Line Transformers</t>
  </si>
  <si>
    <t>Installations on Customers' Premises</t>
  </si>
  <si>
    <t>Street Lights</t>
  </si>
  <si>
    <t>DP</t>
  </si>
  <si>
    <t>Unclassified Dist Plant - Acct 300</t>
  </si>
  <si>
    <t>DS0</t>
  </si>
  <si>
    <t>Unclassified Dist Sub Plant - Acct 300</t>
  </si>
  <si>
    <t>Total Distribution Plant</t>
  </si>
  <si>
    <t>Summary of Distribution Plant by Factor</t>
  </si>
  <si>
    <t>Total Distribution Plant by Factor</t>
  </si>
  <si>
    <t>Office Furniture &amp; Equipment</t>
  </si>
  <si>
    <t>Transportation Equipment</t>
  </si>
  <si>
    <t>Stores Equipment</t>
  </si>
  <si>
    <t>Tools, Shop &amp; Garage Equipment</t>
  </si>
  <si>
    <t>Laboratory Equipment</t>
  </si>
  <si>
    <t>Power Operated Equipment</t>
  </si>
  <si>
    <t>Communication Equipment</t>
  </si>
  <si>
    <t>Misc. Equipment</t>
  </si>
  <si>
    <t>Coal Mine</t>
  </si>
  <si>
    <t>MP</t>
  </si>
  <si>
    <t>399L</t>
  </si>
  <si>
    <t>WIDCO Capital Lease</t>
  </si>
  <si>
    <t>Tab 8</t>
  </si>
  <si>
    <t>Remove Capital Leases</t>
  </si>
  <si>
    <t>General Capital Leases</t>
  </si>
  <si>
    <t>B9</t>
  </si>
  <si>
    <t>General Gas Line Capital Leases</t>
  </si>
  <si>
    <t>GP</t>
  </si>
  <si>
    <t>Unclassified Gen Plant - Acct 300</t>
  </si>
  <si>
    <t>399G</t>
  </si>
  <si>
    <t>Total General Plant</t>
  </si>
  <si>
    <t>Summary of General Plant by Factor</t>
  </si>
  <si>
    <t>Less Capital Leases</t>
  </si>
  <si>
    <t>Total General Plant by Factor</t>
  </si>
  <si>
    <t>Organization</t>
  </si>
  <si>
    <t>Franchise &amp; Consent</t>
  </si>
  <si>
    <t>Miscellaneous Intangible Plant</t>
  </si>
  <si>
    <t>Less Non-Utility Plant</t>
  </si>
  <si>
    <t>IP</t>
  </si>
  <si>
    <t>Unclassified Intangible Plant - Acct 300</t>
  </si>
  <si>
    <t>Total Intangible Plant</t>
  </si>
  <si>
    <t>Summary of Intangible Plant by Factor</t>
  </si>
  <si>
    <t>Total Intangible Plant by Factor</t>
  </si>
  <si>
    <t>Summary of Unclassified Plant (Account 106)</t>
  </si>
  <si>
    <t>Total Unclassified Plant by Factor</t>
  </si>
  <si>
    <t>Total Electric Plant In Service</t>
  </si>
  <si>
    <t>Summary of Electric Plant by Factor</t>
  </si>
  <si>
    <t>Plant Held For Future Use</t>
  </si>
  <si>
    <t>Total Plant Held For Future Use</t>
  </si>
  <si>
    <t>B10</t>
  </si>
  <si>
    <t>Electric Plant Acquisition Adjustments</t>
  </si>
  <si>
    <t>Total Electric Plant Acquisition Adjustment</t>
  </si>
  <si>
    <t>B15</t>
  </si>
  <si>
    <t>Accum  Provision for Asset Acquisition Adjustments</t>
  </si>
  <si>
    <t>Total Nuclear Fuel</t>
  </si>
  <si>
    <t>Weatherization</t>
  </si>
  <si>
    <t>B16</t>
  </si>
  <si>
    <t>182W</t>
  </si>
  <si>
    <t>186W</t>
  </si>
  <si>
    <t>Total Weatherization</t>
  </si>
  <si>
    <t>Total Fuel Stock</t>
  </si>
  <si>
    <t>B13</t>
  </si>
  <si>
    <t>Fuel Stock - Undistributed</t>
  </si>
  <si>
    <t>UAMPS Working Capital Deposit</t>
  </si>
  <si>
    <t>DG&amp;T Working Capital Deposit</t>
  </si>
  <si>
    <t>Provo Working Capital Deposit</t>
  </si>
  <si>
    <t>Materials and Supplies</t>
  </si>
  <si>
    <t>Total Materials and Supplies</t>
  </si>
  <si>
    <t>Stores Expense Undistributed</t>
  </si>
  <si>
    <t>Total Materials &amp; Supplies</t>
  </si>
  <si>
    <t>Total Prepayments</t>
  </si>
  <si>
    <t>182M</t>
  </si>
  <si>
    <t>Misc Regulatory Assets</t>
  </si>
  <si>
    <t>B11</t>
  </si>
  <si>
    <t>186M</t>
  </si>
  <si>
    <t>Total Misc. Deferred Debits</t>
  </si>
  <si>
    <t>CWC</t>
  </si>
  <si>
    <t>Cash Working Capital</t>
  </si>
  <si>
    <t>B14</t>
  </si>
  <si>
    <t>OWC</t>
  </si>
  <si>
    <t>Other Work. Cap.</t>
  </si>
  <si>
    <t>Cash</t>
  </si>
  <si>
    <t>Working Funds</t>
  </si>
  <si>
    <t>Notes Receivable</t>
  </si>
  <si>
    <t>Other A/R</t>
  </si>
  <si>
    <t>A/P</t>
  </si>
  <si>
    <t xml:space="preserve">Other Msc. Df. Crd. </t>
  </si>
  <si>
    <t>Asset Retir. Oblig.</t>
  </si>
  <si>
    <t>ARO Reg Liability</t>
  </si>
  <si>
    <t>Cholla Reclamation</t>
  </si>
  <si>
    <t>Total Working Capital</t>
  </si>
  <si>
    <t>Unrec Plant &amp; Reg Study Costs</t>
  </si>
  <si>
    <t>Nuclear Plant - Trojan</t>
  </si>
  <si>
    <t>Misc Deferred Debits-Trojan</t>
  </si>
  <si>
    <t>Total Miscellaneous Rate Base</t>
  </si>
  <si>
    <t>Total Rate Base Additions</t>
  </si>
  <si>
    <t>Total Customer Service Deposits</t>
  </si>
  <si>
    <t>Prop Ins</t>
  </si>
  <si>
    <t>Inj &amp; Dam</t>
  </si>
  <si>
    <t>Pen &amp; Ben</t>
  </si>
  <si>
    <t>Reg Liab.</t>
  </si>
  <si>
    <t>Accum Misc. Operating Provisions</t>
  </si>
  <si>
    <t>Prv-Trojan</t>
  </si>
  <si>
    <t xml:space="preserve">ARO  </t>
  </si>
  <si>
    <t>Customer Advances for Construction</t>
  </si>
  <si>
    <t>Total Customer Advances for Construction</t>
  </si>
  <si>
    <t>B20</t>
  </si>
  <si>
    <t>SO2 Emissions</t>
  </si>
  <si>
    <t>B19</t>
  </si>
  <si>
    <t>Other Deferred Credits</t>
  </si>
  <si>
    <t>Accumulated Deferred Income Taxes</t>
  </si>
  <si>
    <t>P</t>
  </si>
  <si>
    <t>Total Accum Deferred Income Taxes</t>
  </si>
  <si>
    <t xml:space="preserve">Accumulated Deferred Income Taxes </t>
  </si>
  <si>
    <t>Total Accum Deferred Income Tax</t>
  </si>
  <si>
    <t>Accumulated Investment Tax Credit</t>
  </si>
  <si>
    <t>Total Accumlated ITC</t>
  </si>
  <si>
    <t>Total Rate Base Deductions</t>
  </si>
  <si>
    <t>108SP</t>
  </si>
  <si>
    <t>Steam Prod Plant Accumulated Depr</t>
  </si>
  <si>
    <t>B17</t>
  </si>
  <si>
    <t>108NP</t>
  </si>
  <si>
    <t>Nuclear Prod Plant Accumulated Depr</t>
  </si>
  <si>
    <t>108HP</t>
  </si>
  <si>
    <t>Hydraulic Prod Plant Accum Depr</t>
  </si>
  <si>
    <t>108OP</t>
  </si>
  <si>
    <t>Other Production Plant - Accum Depr</t>
  </si>
  <si>
    <t>108EP</t>
  </si>
  <si>
    <t>Experimental Plant - Accum Depr</t>
  </si>
  <si>
    <t>Total Production Plant Accum Depreciation</t>
  </si>
  <si>
    <t>Summary of Prod Plant Depreciation by Factor</t>
  </si>
  <si>
    <t>Total of Prod Plant Depreciation by Factor</t>
  </si>
  <si>
    <t>108TP</t>
  </si>
  <si>
    <t>Transmission Plant Accumulated Depr</t>
  </si>
  <si>
    <t>Total Trans Plant Accum Depreciation</t>
  </si>
  <si>
    <t>108D00</t>
  </si>
  <si>
    <t>108DS</t>
  </si>
  <si>
    <t>108DP</t>
  </si>
  <si>
    <t>Total Distribution Plant Accum Depreciation</t>
  </si>
  <si>
    <t>Summary of Distribution Plant Depr by Factor</t>
  </si>
  <si>
    <t>Total Distribution Depreciation by Factor</t>
  </si>
  <si>
    <t>108GP</t>
  </si>
  <si>
    <t>General Plant Accumulated Depr</t>
  </si>
  <si>
    <t>108MP</t>
  </si>
  <si>
    <t>Mining Plant Accumulated Depr.</t>
  </si>
  <si>
    <t>Less Centralia Situs Depreciation</t>
  </si>
  <si>
    <t>Accum Depr - Capital Lease</t>
  </si>
  <si>
    <t>Total General Plant Accum Depreciation</t>
  </si>
  <si>
    <t>Summary of General Depreciation by Factor</t>
  </si>
  <si>
    <t>Total General Depreciation by Factor</t>
  </si>
  <si>
    <t>Total Accum Depreciation - Plant In Service</t>
  </si>
  <si>
    <t>111SP</t>
  </si>
  <si>
    <t>Accum Prov for Amort-Steam</t>
  </si>
  <si>
    <t>B18</t>
  </si>
  <si>
    <t>111GP</t>
  </si>
  <si>
    <t>Accum Prov for Amort-General</t>
  </si>
  <si>
    <t>111HP</t>
  </si>
  <si>
    <t>Accum Prov for Amort-Hydro</t>
  </si>
  <si>
    <t>111IP</t>
  </si>
  <si>
    <t>Accum Prov for Amort-Intangible Plant</t>
  </si>
  <si>
    <t>Accum Amtr - Capital Lease</t>
  </si>
  <si>
    <t>Remove Capital Lease Amtr</t>
  </si>
  <si>
    <t>Total Accum Provision for Amortization</t>
  </si>
  <si>
    <t>Summary of Amortization by Factor</t>
  </si>
  <si>
    <t>Less Capital Lease</t>
  </si>
  <si>
    <t>Total Provision For Amortization by Factor</t>
  </si>
  <si>
    <t>end</t>
  </si>
  <si>
    <t>Rocky Mountain Power</t>
  </si>
  <si>
    <t>TWELVE MONTHS ENDING JUNE 2015</t>
  </si>
  <si>
    <t>UT GRC JAM - June 2015 Test Period</t>
  </si>
  <si>
    <t>13-Month Average</t>
  </si>
  <si>
    <t>ROLLED-IN</t>
  </si>
  <si>
    <t>Separate Jurisdiction</t>
  </si>
  <si>
    <t>12 Coincident Peaks</t>
  </si>
  <si>
    <t xml:space="preserve">  75% Demand</t>
  </si>
  <si>
    <t xml:space="preserve">  25% Energy</t>
  </si>
  <si>
    <t xml:space="preserve">  ROLLED-IN</t>
  </si>
  <si>
    <t>SG-P</t>
  </si>
  <si>
    <t>GPS</t>
  </si>
  <si>
    <t>OPRV-ID</t>
  </si>
  <si>
    <t>EXCTAX</t>
  </si>
  <si>
    <t>SNP</t>
  </si>
  <si>
    <t>OTH</t>
  </si>
  <si>
    <t>NUTIL</t>
  </si>
  <si>
    <t>TROJD</t>
  </si>
  <si>
    <t>DITEXP</t>
  </si>
  <si>
    <t>BADDEBT</t>
  </si>
  <si>
    <t>IBT</t>
  </si>
  <si>
    <t>CIAC</t>
  </si>
  <si>
    <t>SCHMDEXP</t>
  </si>
  <si>
    <t>TAXDEPR</t>
  </si>
  <si>
    <t>CNP</t>
  </si>
  <si>
    <t>DITBAL</t>
  </si>
  <si>
    <t>ITC84</t>
  </si>
  <si>
    <t>ITC85</t>
  </si>
  <si>
    <t>ITC86</t>
  </si>
  <si>
    <t>ITC88</t>
  </si>
  <si>
    <t>ITC89</t>
  </si>
  <si>
    <t>ITC90</t>
  </si>
  <si>
    <t>PT</t>
  </si>
  <si>
    <t>DPW</t>
  </si>
  <si>
    <t>CUST</t>
  </si>
  <si>
    <t>T</t>
  </si>
  <si>
    <t>DMSC</t>
  </si>
  <si>
    <t>OTHSE</t>
  </si>
  <si>
    <t>OTHSO</t>
  </si>
  <si>
    <t>OTHSGR</t>
  </si>
  <si>
    <t>G</t>
  </si>
  <si>
    <t>PTD</t>
  </si>
  <si>
    <t>LABOR</t>
  </si>
  <si>
    <t>G-SITUS</t>
  </si>
  <si>
    <t>G-DGP</t>
  </si>
  <si>
    <t>G-DGU</t>
  </si>
  <si>
    <t>G-SG</t>
  </si>
  <si>
    <t>I-SITUS</t>
  </si>
  <si>
    <t>I-SG</t>
  </si>
  <si>
    <t>I-DGU</t>
  </si>
  <si>
    <t>I-DGP</t>
  </si>
  <si>
    <t>SCHMAP-SO</t>
  </si>
  <si>
    <t>BOOKDEPR</t>
  </si>
  <si>
    <t>SCHMAT-SITUS</t>
  </si>
  <si>
    <t>SCHMAT-SNP</t>
  </si>
  <si>
    <t>SCHMAT-SE</t>
  </si>
  <si>
    <t>SCHMAT-GPS</t>
  </si>
  <si>
    <t>SCHMAT-SO</t>
  </si>
  <si>
    <t>SCHMDP-SO</t>
  </si>
  <si>
    <t>SCHMDT-SNP</t>
  </si>
  <si>
    <t>SCHMDT-SG</t>
  </si>
  <si>
    <t>SCHMDT-GPS</t>
  </si>
  <si>
    <t>SCHMDT-SO</t>
  </si>
  <si>
    <t>MSS</t>
  </si>
  <si>
    <t>DDS2</t>
  </si>
  <si>
    <t>DEFSG</t>
  </si>
  <si>
    <t>DDSO2</t>
  </si>
  <si>
    <t>ACCMDIT</t>
  </si>
</sst>
</file>

<file path=xl/styles.xml><?xml version="1.0" encoding="utf-8"?>
<styleSheet xmlns="http://schemas.openxmlformats.org/spreadsheetml/2006/main">
  <numFmts count="8">
    <numFmt numFmtId="43" formatCode="_(* #,##0.00_);_(* \(#,##0.00\);_(* &quot;-&quot;??_);_(@_)"/>
    <numFmt numFmtId="164" formatCode="_(* #,##0_);_(* \(#,##0\);_(* &quot;-&quot;??_);_(@_)"/>
    <numFmt numFmtId="165" formatCode="m/d/yyyy;@"/>
    <numFmt numFmtId="166" formatCode="0.000"/>
    <numFmt numFmtId="167" formatCode="0.000%"/>
    <numFmt numFmtId="168" formatCode="0.0000%"/>
    <numFmt numFmtId="169" formatCode="mmmm\ yy"/>
    <numFmt numFmtId="170" formatCode="0.0%"/>
  </numFmts>
  <fonts count="19">
    <font>
      <sz val="10"/>
      <name val="Arial"/>
    </font>
    <font>
      <sz val="9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b/>
      <u/>
      <sz val="10"/>
      <name val="Arial"/>
      <family val="2"/>
    </font>
    <font>
      <b/>
      <sz val="9"/>
      <name val="Arial"/>
      <family val="2"/>
    </font>
    <font>
      <sz val="9"/>
      <color rgb="FFC00000"/>
      <name val="Arial"/>
      <family val="2"/>
    </font>
    <font>
      <sz val="10"/>
      <color rgb="FFC00000"/>
      <name val="Arial"/>
      <family val="2"/>
    </font>
    <font>
      <sz val="9"/>
      <color theme="0"/>
      <name val="Arial"/>
      <family val="2"/>
    </font>
    <font>
      <sz val="8"/>
      <name val="Arial"/>
      <family val="2"/>
    </font>
    <font>
      <u/>
      <sz val="9"/>
      <name val="Arial"/>
      <family val="2"/>
    </font>
    <font>
      <sz val="6"/>
      <name val="Arial"/>
      <family val="2"/>
    </font>
    <font>
      <sz val="5"/>
      <name val="Arial"/>
      <family val="2"/>
    </font>
    <font>
      <sz val="7"/>
      <name val="Arial"/>
      <family val="2"/>
    </font>
    <font>
      <sz val="12"/>
      <name val="Times New Roman"/>
      <family val="1"/>
    </font>
    <font>
      <b/>
      <sz val="10"/>
      <color indexed="8"/>
      <name val="Arial"/>
      <family val="2"/>
    </font>
    <font>
      <b/>
      <sz val="1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8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" fontId="17" fillId="3" borderId="0" applyNumberFormat="0" applyProtection="0">
      <alignment horizontal="left" vertical="center" indent="1"/>
    </xf>
    <xf numFmtId="4" fontId="18" fillId="0" borderId="0" applyNumberFormat="0" applyProtection="0">
      <alignment horizontal="left" vertical="center"/>
    </xf>
  </cellStyleXfs>
  <cellXfs count="149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center"/>
    </xf>
    <xf numFmtId="164" fontId="1" fillId="0" borderId="0" xfId="1" applyNumberFormat="1" applyFont="1" applyFill="1"/>
    <xf numFmtId="0" fontId="2" fillId="0" borderId="0" xfId="0" applyFont="1" applyFill="1"/>
    <xf numFmtId="0" fontId="3" fillId="0" borderId="0" xfId="0" quotePrefix="1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1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"/>
    </xf>
    <xf numFmtId="0" fontId="2" fillId="0" borderId="1" xfId="0" applyFont="1" applyFill="1" applyBorder="1"/>
    <xf numFmtId="0" fontId="2" fillId="0" borderId="2" xfId="0" applyFont="1" applyFill="1" applyBorder="1"/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/>
    <xf numFmtId="0" fontId="2" fillId="0" borderId="4" xfId="0" applyFont="1" applyFill="1" applyBorder="1"/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2" fillId="0" borderId="0" xfId="0" quotePrefix="1" applyFont="1" applyFill="1"/>
    <xf numFmtId="0" fontId="2" fillId="0" borderId="5" xfId="0" applyFont="1" applyFill="1" applyBorder="1"/>
    <xf numFmtId="0" fontId="2" fillId="0" borderId="0" xfId="0" quotePrefix="1" applyFont="1" applyFill="1" applyBorder="1" applyAlignment="1">
      <alignment horizontal="left"/>
    </xf>
    <xf numFmtId="165" fontId="2" fillId="0" borderId="0" xfId="0" applyNumberFormat="1" applyFont="1" applyFill="1" applyBorder="1" applyAlignment="1">
      <alignment horizontal="left"/>
    </xf>
    <xf numFmtId="19" fontId="2" fillId="0" borderId="0" xfId="0" applyNumberFormat="1" applyFont="1" applyFill="1" applyBorder="1" applyAlignment="1">
      <alignment horizontal="left"/>
    </xf>
    <xf numFmtId="0" fontId="4" fillId="0" borderId="0" xfId="0" applyFont="1" applyFill="1" applyBorder="1"/>
    <xf numFmtId="0" fontId="2" fillId="0" borderId="0" xfId="0" applyFont="1" applyFill="1" applyBorder="1" applyAlignment="1">
      <alignment horizontal="left"/>
    </xf>
    <xf numFmtId="9" fontId="2" fillId="0" borderId="0" xfId="0" applyNumberFormat="1" applyFont="1" applyFill="1" applyBorder="1" applyAlignment="1">
      <alignment horizontal="left"/>
    </xf>
    <xf numFmtId="0" fontId="2" fillId="0" borderId="6" xfId="0" applyFont="1" applyFill="1" applyBorder="1"/>
    <xf numFmtId="0" fontId="2" fillId="0" borderId="7" xfId="0" applyFont="1" applyFill="1" applyBorder="1"/>
    <xf numFmtId="0" fontId="2" fillId="0" borderId="7" xfId="0" applyFont="1" applyFill="1" applyBorder="1" applyAlignment="1">
      <alignment horizontal="center"/>
    </xf>
    <xf numFmtId="0" fontId="2" fillId="0" borderId="8" xfId="0" applyFont="1" applyFill="1" applyBorder="1"/>
    <xf numFmtId="0" fontId="5" fillId="0" borderId="0" xfId="0" applyFont="1" applyFill="1" applyBorder="1"/>
    <xf numFmtId="0" fontId="5" fillId="0" borderId="0" xfId="0" applyFont="1" applyFill="1" applyBorder="1" applyAlignment="1">
      <alignment horizontal="right"/>
    </xf>
    <xf numFmtId="10" fontId="2" fillId="0" borderId="0" xfId="0" applyNumberFormat="1" applyFont="1" applyFill="1" applyBorder="1" applyAlignment="1">
      <alignment horizontal="right"/>
    </xf>
    <xf numFmtId="10" fontId="2" fillId="0" borderId="0" xfId="2" applyNumberFormat="1" applyFont="1" applyFill="1" applyBorder="1"/>
    <xf numFmtId="166" fontId="2" fillId="0" borderId="0" xfId="0" applyNumberFormat="1" applyFont="1" applyFill="1" applyBorder="1" applyAlignment="1">
      <alignment horizontal="right"/>
    </xf>
    <xf numFmtId="166" fontId="2" fillId="0" borderId="5" xfId="0" applyNumberFormat="1" applyFont="1" applyFill="1" applyBorder="1"/>
    <xf numFmtId="167" fontId="2" fillId="0" borderId="0" xfId="0" applyNumberFormat="1" applyFont="1" applyFill="1" applyBorder="1"/>
    <xf numFmtId="0" fontId="5" fillId="0" borderId="0" xfId="0" applyFont="1" applyFill="1" applyBorder="1" applyAlignment="1">
      <alignment horizontal="center"/>
    </xf>
    <xf numFmtId="10" fontId="2" fillId="0" borderId="0" xfId="0" applyNumberFormat="1" applyFont="1" applyFill="1" applyBorder="1" applyAlignment="1"/>
    <xf numFmtId="10" fontId="2" fillId="0" borderId="0" xfId="0" applyNumberFormat="1" applyFont="1" applyFill="1" applyBorder="1" applyAlignment="1">
      <alignment horizontal="center"/>
    </xf>
    <xf numFmtId="167" fontId="2" fillId="0" borderId="0" xfId="0" applyNumberFormat="1" applyFont="1" applyFill="1" applyBorder="1" applyAlignment="1">
      <alignment horizontal="center"/>
    </xf>
    <xf numFmtId="167" fontId="1" fillId="0" borderId="0" xfId="0" applyNumberFormat="1" applyFont="1" applyFill="1"/>
    <xf numFmtId="10" fontId="2" fillId="0" borderId="9" xfId="0" applyNumberFormat="1" applyFont="1" applyFill="1" applyBorder="1" applyAlignment="1"/>
    <xf numFmtId="10" fontId="2" fillId="0" borderId="0" xfId="0" applyNumberFormat="1" applyFont="1" applyFill="1" applyBorder="1"/>
    <xf numFmtId="167" fontId="2" fillId="0" borderId="9" xfId="0" applyNumberFormat="1" applyFont="1" applyFill="1" applyBorder="1" applyAlignment="1">
      <alignment horizontal="center"/>
    </xf>
    <xf numFmtId="0" fontId="1" fillId="0" borderId="1" xfId="0" applyFont="1" applyFill="1" applyBorder="1" applyAlignment="1" applyProtection="1">
      <alignment horizontal="left"/>
    </xf>
    <xf numFmtId="0" fontId="2" fillId="0" borderId="2" xfId="0" applyFont="1" applyFill="1" applyBorder="1" applyAlignment="1" applyProtection="1">
      <alignment horizontal="centerContinuous" wrapText="1"/>
    </xf>
    <xf numFmtId="0" fontId="2" fillId="0" borderId="3" xfId="0" applyFont="1" applyFill="1" applyBorder="1" applyAlignment="1" applyProtection="1">
      <alignment horizontal="centerContinuous" wrapText="1"/>
    </xf>
    <xf numFmtId="0" fontId="1" fillId="0" borderId="4" xfId="0" applyFont="1" applyFill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centerContinuous" wrapText="1"/>
    </xf>
    <xf numFmtId="0" fontId="2" fillId="0" borderId="5" xfId="0" applyFont="1" applyFill="1" applyBorder="1" applyAlignment="1" applyProtection="1">
      <alignment horizontal="centerContinuous" wrapText="1"/>
    </xf>
    <xf numFmtId="0" fontId="1" fillId="0" borderId="6" xfId="0" applyFont="1" applyFill="1" applyBorder="1" applyAlignment="1" applyProtection="1">
      <alignment horizontal="left"/>
    </xf>
    <xf numFmtId="0" fontId="2" fillId="0" borderId="7" xfId="0" applyFont="1" applyFill="1" applyBorder="1" applyAlignment="1" applyProtection="1">
      <alignment horizontal="centerContinuous" wrapText="1"/>
    </xf>
    <xf numFmtId="0" fontId="2" fillId="0" borderId="8" xfId="0" applyFont="1" applyFill="1" applyBorder="1" applyAlignment="1" applyProtection="1">
      <alignment horizontal="centerContinuous" wrapText="1"/>
    </xf>
    <xf numFmtId="168" fontId="2" fillId="0" borderId="0" xfId="0" applyNumberFormat="1" applyFont="1" applyFill="1"/>
    <xf numFmtId="0" fontId="4" fillId="0" borderId="0" xfId="0" applyFont="1" applyFill="1" applyAlignment="1"/>
    <xf numFmtId="0" fontId="6" fillId="0" borderId="0" xfId="0" applyFont="1" applyFill="1" applyAlignment="1">
      <alignment horizontal="left"/>
    </xf>
    <xf numFmtId="169" fontId="3" fillId="0" borderId="0" xfId="0" applyNumberFormat="1" applyFont="1" applyFill="1" applyAlignment="1">
      <alignment horizontal="centerContinuous"/>
    </xf>
    <xf numFmtId="17" fontId="4" fillId="0" borderId="0" xfId="0" quotePrefix="1" applyNumberFormat="1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4" fillId="0" borderId="0" xfId="0" applyFont="1" applyFill="1" applyBorder="1" applyAlignment="1">
      <alignment horizontal="centerContinuous"/>
    </xf>
    <xf numFmtId="0" fontId="2" fillId="0" borderId="10" xfId="0" applyFont="1" applyFill="1" applyBorder="1"/>
    <xf numFmtId="0" fontId="4" fillId="0" borderId="10" xfId="0" applyFont="1" applyFill="1" applyBorder="1"/>
    <xf numFmtId="0" fontId="4" fillId="0" borderId="10" xfId="0" applyFont="1" applyFill="1" applyBorder="1" applyAlignment="1">
      <alignment horizontal="center"/>
    </xf>
    <xf numFmtId="0" fontId="1" fillId="0" borderId="10" xfId="0" applyFont="1" applyFill="1" applyBorder="1"/>
    <xf numFmtId="164" fontId="1" fillId="0" borderId="10" xfId="1" applyNumberFormat="1" applyFont="1" applyFill="1" applyBorder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/>
    <xf numFmtId="37" fontId="1" fillId="0" borderId="0" xfId="0" applyNumberFormat="1" applyFont="1" applyFill="1"/>
    <xf numFmtId="0" fontId="7" fillId="0" borderId="0" xfId="0" applyFont="1" applyFill="1" applyBorder="1" applyAlignment="1">
      <alignment horizontal="center"/>
    </xf>
    <xf numFmtId="164" fontId="1" fillId="0" borderId="0" xfId="1" applyNumberFormat="1" applyFont="1" applyFill="1" applyBorder="1"/>
    <xf numFmtId="0" fontId="1" fillId="0" borderId="0" xfId="0" quotePrefix="1" applyFont="1" applyFill="1" applyAlignment="1">
      <alignment horizontal="left"/>
    </xf>
    <xf numFmtId="0" fontId="1" fillId="0" borderId="0" xfId="0" applyFont="1" applyFill="1" applyBorder="1" applyAlignment="1" applyProtection="1">
      <alignment horizontal="center"/>
      <protection locked="0"/>
    </xf>
    <xf numFmtId="37" fontId="1" fillId="0" borderId="0" xfId="0" applyNumberFormat="1" applyFont="1" applyFill="1" applyBorder="1"/>
    <xf numFmtId="43" fontId="1" fillId="0" borderId="0" xfId="1" applyFont="1" applyFill="1" applyBorder="1"/>
    <xf numFmtId="0" fontId="1" fillId="0" borderId="0" xfId="0" applyFont="1" applyFill="1" applyAlignment="1" applyProtection="1">
      <alignment horizontal="center"/>
      <protection locked="0"/>
    </xf>
    <xf numFmtId="37" fontId="1" fillId="0" borderId="10" xfId="0" applyNumberFormat="1" applyFont="1" applyFill="1" applyBorder="1"/>
    <xf numFmtId="37" fontId="1" fillId="0" borderId="11" xfId="0" applyNumberFormat="1" applyFont="1" applyFill="1" applyBorder="1"/>
    <xf numFmtId="2" fontId="1" fillId="0" borderId="0" xfId="0" applyNumberFormat="1" applyFont="1" applyFill="1" applyAlignment="1" applyProtection="1">
      <alignment horizontal="center"/>
      <protection locked="0"/>
    </xf>
    <xf numFmtId="37" fontId="1" fillId="0" borderId="12" xfId="0" applyNumberFormat="1" applyFont="1" applyFill="1" applyBorder="1"/>
    <xf numFmtId="9" fontId="1" fillId="0" borderId="0" xfId="2" applyFont="1" applyFill="1" applyBorder="1"/>
    <xf numFmtId="10" fontId="1" fillId="0" borderId="0" xfId="2" applyNumberFormat="1" applyFont="1" applyFill="1" applyBorder="1"/>
    <xf numFmtId="37" fontId="1" fillId="0" borderId="13" xfId="0" applyNumberFormat="1" applyFont="1" applyFill="1" applyBorder="1"/>
    <xf numFmtId="43" fontId="8" fillId="0" borderId="0" xfId="1" applyFont="1" applyFill="1" applyBorder="1"/>
    <xf numFmtId="164" fontId="8" fillId="0" borderId="0" xfId="1" applyNumberFormat="1" applyFont="1" applyFill="1" applyBorder="1"/>
    <xf numFmtId="0" fontId="8" fillId="0" borderId="0" xfId="0" applyFont="1" applyFill="1" applyBorder="1"/>
    <xf numFmtId="170" fontId="9" fillId="0" borderId="0" xfId="2" applyNumberFormat="1" applyFont="1" applyFill="1" applyAlignment="1">
      <alignment vertical="top"/>
    </xf>
    <xf numFmtId="0" fontId="1" fillId="0" borderId="12" xfId="0" applyFont="1" applyFill="1" applyBorder="1"/>
    <xf numFmtId="167" fontId="1" fillId="0" borderId="0" xfId="0" applyNumberFormat="1" applyFont="1" applyFill="1" applyBorder="1"/>
    <xf numFmtId="0" fontId="1" fillId="2" borderId="0" xfId="0" applyFont="1" applyFill="1"/>
    <xf numFmtId="2" fontId="1" fillId="2" borderId="0" xfId="0" applyNumberFormat="1" applyFont="1" applyFill="1" applyAlignment="1" applyProtection="1">
      <alignment horizontal="center"/>
      <protection locked="0"/>
    </xf>
    <xf numFmtId="164" fontId="10" fillId="2" borderId="0" xfId="1" applyNumberFormat="1" applyFont="1" applyFill="1"/>
    <xf numFmtId="164" fontId="10" fillId="2" borderId="0" xfId="0" applyNumberFormat="1" applyFont="1" applyFill="1" applyAlignment="1" applyProtection="1">
      <alignment horizontal="center"/>
      <protection locked="0"/>
    </xf>
    <xf numFmtId="164" fontId="10" fillId="2" borderId="0" xfId="0" applyNumberFormat="1" applyFont="1" applyFill="1"/>
    <xf numFmtId="164" fontId="1" fillId="0" borderId="0" xfId="0" applyNumberFormat="1" applyFont="1" applyFill="1"/>
    <xf numFmtId="164" fontId="1" fillId="0" borderId="0" xfId="0" applyNumberFormat="1" applyFont="1" applyFill="1" applyBorder="1"/>
    <xf numFmtId="0" fontId="7" fillId="0" borderId="0" xfId="0" applyFont="1" applyFill="1" applyBorder="1"/>
    <xf numFmtId="0" fontId="7" fillId="0" borderId="0" xfId="0" applyFont="1" applyFill="1" applyBorder="1" applyAlignment="1" applyProtection="1">
      <alignment horizontal="center"/>
      <protection locked="0"/>
    </xf>
    <xf numFmtId="37" fontId="7" fillId="0" borderId="0" xfId="0" applyNumberFormat="1" applyFont="1" applyFill="1" applyBorder="1"/>
    <xf numFmtId="164" fontId="7" fillId="0" borderId="0" xfId="1" applyNumberFormat="1" applyFont="1" applyFill="1" applyBorder="1"/>
    <xf numFmtId="0" fontId="7" fillId="0" borderId="0" xfId="0" applyFont="1" applyFill="1" applyBorder="1" applyAlignment="1">
      <alignment horizontal="left"/>
    </xf>
    <xf numFmtId="17" fontId="7" fillId="0" borderId="0" xfId="0" quotePrefix="1" applyNumberFormat="1" applyFont="1" applyFill="1" applyBorder="1" applyAlignment="1">
      <alignment horizontal="centerContinuous"/>
    </xf>
    <xf numFmtId="0" fontId="7" fillId="0" borderId="0" xfId="0" applyFont="1" applyFill="1" applyBorder="1" applyAlignment="1">
      <alignment horizontal="centerContinuous"/>
    </xf>
    <xf numFmtId="164" fontId="11" fillId="0" borderId="0" xfId="1" applyNumberFormat="1" applyFont="1" applyFill="1" applyBorder="1"/>
    <xf numFmtId="0" fontId="7" fillId="0" borderId="0" xfId="0" quotePrefix="1" applyFont="1" applyFill="1" applyBorder="1" applyAlignment="1">
      <alignment horizontal="center"/>
    </xf>
    <xf numFmtId="0" fontId="7" fillId="0" borderId="10" xfId="0" applyFont="1" applyFill="1" applyBorder="1"/>
    <xf numFmtId="0" fontId="7" fillId="0" borderId="10" xfId="0" applyFont="1" applyFill="1" applyBorder="1" applyAlignment="1">
      <alignment horizontal="left"/>
    </xf>
    <xf numFmtId="0" fontId="7" fillId="0" borderId="10" xfId="0" applyFont="1" applyFill="1" applyBorder="1" applyAlignment="1" applyProtection="1">
      <alignment horizontal="center"/>
      <protection locked="0"/>
    </xf>
    <xf numFmtId="0" fontId="7" fillId="0" borderId="10" xfId="0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164" fontId="1" fillId="0" borderId="0" xfId="1" quotePrefix="1" applyNumberFormat="1" applyFont="1" applyFill="1" applyAlignment="1">
      <alignment horizontal="left"/>
    </xf>
    <xf numFmtId="164" fontId="1" fillId="0" borderId="11" xfId="1" applyNumberFormat="1" applyFont="1" applyFill="1" applyBorder="1"/>
    <xf numFmtId="164" fontId="1" fillId="0" borderId="0" xfId="1" quotePrefix="1" applyNumberFormat="1" applyFont="1" applyFill="1" applyAlignment="1"/>
    <xf numFmtId="0" fontId="7" fillId="0" borderId="0" xfId="0" applyFont="1" applyFill="1" applyAlignment="1">
      <alignment horizontal="left"/>
    </xf>
    <xf numFmtId="0" fontId="7" fillId="0" borderId="0" xfId="0" applyFont="1" applyFill="1" applyAlignment="1" applyProtection="1">
      <alignment horizontal="center"/>
      <protection locked="0"/>
    </xf>
    <xf numFmtId="164" fontId="7" fillId="0" borderId="13" xfId="1" applyNumberFormat="1" applyFont="1" applyFill="1" applyBorder="1"/>
    <xf numFmtId="164" fontId="1" fillId="0" borderId="0" xfId="1" applyNumberFormat="1" applyFont="1" applyFill="1" applyAlignment="1">
      <alignment horizontal="centerContinuous"/>
    </xf>
    <xf numFmtId="0" fontId="12" fillId="0" borderId="0" xfId="0" applyFont="1" applyFill="1" applyAlignment="1">
      <alignment horizontal="left"/>
    </xf>
    <xf numFmtId="0" fontId="12" fillId="0" borderId="0" xfId="0" applyFont="1" applyFill="1"/>
    <xf numFmtId="0" fontId="12" fillId="0" borderId="0" xfId="0" quotePrefix="1" applyFont="1" applyFill="1" applyAlignment="1">
      <alignment horizontal="left"/>
    </xf>
    <xf numFmtId="0" fontId="12" fillId="0" borderId="0" xfId="0" applyFont="1" applyFill="1" applyAlignment="1" applyProtection="1">
      <alignment horizontal="center"/>
      <protection locked="0"/>
    </xf>
    <xf numFmtId="164" fontId="12" fillId="0" borderId="0" xfId="1" applyNumberFormat="1" applyFont="1" applyFill="1" applyAlignment="1">
      <alignment horizontal="center"/>
    </xf>
    <xf numFmtId="164" fontId="1" fillId="0" borderId="11" xfId="1" quotePrefix="1" applyNumberFormat="1" applyFont="1" applyFill="1" applyBorder="1" applyAlignment="1">
      <alignment horizontal="left"/>
    </xf>
    <xf numFmtId="164" fontId="1" fillId="0" borderId="0" xfId="1" quotePrefix="1" applyNumberFormat="1" applyFont="1" applyFill="1" applyBorder="1" applyAlignment="1">
      <alignment horizontal="left"/>
    </xf>
    <xf numFmtId="0" fontId="7" fillId="0" borderId="0" xfId="0" applyFont="1" applyFill="1"/>
    <xf numFmtId="0" fontId="12" fillId="0" borderId="0" xfId="0" applyFont="1" applyFill="1" applyAlignment="1">
      <alignment horizontal="center"/>
    </xf>
    <xf numFmtId="43" fontId="1" fillId="0" borderId="0" xfId="1" applyFont="1" applyFill="1"/>
    <xf numFmtId="164" fontId="1" fillId="0" borderId="9" xfId="1" applyNumberFormat="1" applyFont="1" applyFill="1" applyBorder="1"/>
    <xf numFmtId="164" fontId="7" fillId="0" borderId="10" xfId="1" applyNumberFormat="1" applyFont="1" applyFill="1" applyBorder="1"/>
    <xf numFmtId="164" fontId="1" fillId="0" borderId="0" xfId="1" applyNumberFormat="1" applyFont="1" applyFill="1" applyBorder="1" applyAlignment="1"/>
    <xf numFmtId="0" fontId="1" fillId="0" borderId="0" xfId="0" applyFont="1" applyFill="1" applyAlignment="1">
      <alignment horizontal="left" indent="1"/>
    </xf>
    <xf numFmtId="0" fontId="1" fillId="0" borderId="0" xfId="0" quotePrefix="1" applyFont="1" applyFill="1" applyAlignment="1" applyProtection="1">
      <alignment horizontal="center"/>
      <protection locked="0"/>
    </xf>
    <xf numFmtId="164" fontId="7" fillId="0" borderId="9" xfId="1" applyNumberFormat="1" applyFont="1" applyFill="1" applyBorder="1"/>
    <xf numFmtId="1" fontId="1" fillId="0" borderId="0" xfId="0" applyNumberFormat="1" applyFont="1" applyFill="1" applyAlignment="1">
      <alignment horizontal="center"/>
    </xf>
    <xf numFmtId="0" fontId="13" fillId="0" borderId="0" xfId="0" applyFont="1" applyFill="1"/>
    <xf numFmtId="0" fontId="14" fillId="0" borderId="0" xfId="0" applyFont="1" applyFill="1"/>
    <xf numFmtId="0" fontId="15" fillId="0" borderId="0" xfId="0" applyFont="1" applyFill="1"/>
    <xf numFmtId="164" fontId="7" fillId="0" borderId="11" xfId="1" applyNumberFormat="1" applyFont="1" applyFill="1" applyBorder="1"/>
    <xf numFmtId="164" fontId="1" fillId="0" borderId="13" xfId="1" applyNumberFormat="1" applyFont="1" applyFill="1" applyBorder="1"/>
    <xf numFmtId="164" fontId="7" fillId="0" borderId="0" xfId="1" applyNumberFormat="1" applyFont="1" applyFill="1" applyBorder="1" applyAlignment="1">
      <alignment horizontal="centerContinuous"/>
    </xf>
    <xf numFmtId="164" fontId="1" fillId="0" borderId="0" xfId="1" quotePrefix="1" applyNumberFormat="1" applyFont="1" applyFill="1" applyBorder="1"/>
    <xf numFmtId="164" fontId="1" fillId="0" borderId="0" xfId="1" quotePrefix="1" applyNumberFormat="1" applyFont="1" applyFill="1"/>
    <xf numFmtId="170" fontId="1" fillId="0" borderId="0" xfId="2" applyNumberFormat="1" applyFont="1" applyFill="1" applyBorder="1"/>
    <xf numFmtId="170" fontId="1" fillId="0" borderId="0" xfId="2" applyNumberFormat="1" applyFont="1" applyFill="1"/>
    <xf numFmtId="9" fontId="1" fillId="0" borderId="0" xfId="2" applyFont="1" applyFill="1"/>
    <xf numFmtId="164" fontId="1" fillId="0" borderId="10" xfId="1" quotePrefix="1" applyNumberFormat="1" applyFont="1" applyFill="1" applyBorder="1" applyAlignment="1">
      <alignment horizontal="left"/>
    </xf>
    <xf numFmtId="164" fontId="1" fillId="0" borderId="12" xfId="1" applyNumberFormat="1" applyFont="1" applyFill="1" applyBorder="1"/>
    <xf numFmtId="0" fontId="15" fillId="0" borderId="0" xfId="0" applyFont="1" applyFill="1" applyAlignment="1">
      <alignment horizontal="left"/>
    </xf>
    <xf numFmtId="164" fontId="1" fillId="2" borderId="0" xfId="1" applyNumberFormat="1" applyFont="1" applyFill="1"/>
    <xf numFmtId="0" fontId="7" fillId="0" borderId="0" xfId="0" applyFont="1" applyFill="1" applyBorder="1" applyAlignment="1" applyProtection="1">
      <alignment horizontal="centerContinuous"/>
      <protection locked="0"/>
    </xf>
  </cellXfs>
  <cellStyles count="8">
    <cellStyle name="Comma" xfId="1" builtinId="3"/>
    <cellStyle name="Comma 10" xfId="3"/>
    <cellStyle name="Comma 2" xfId="4"/>
    <cellStyle name="Comma 4" xfId="5"/>
    <cellStyle name="Normal" xfId="0" builtinId="0"/>
    <cellStyle name="Percent" xfId="2" builtinId="5"/>
    <cellStyle name="SAPBEXchaText" xfId="6"/>
    <cellStyle name="SAPBEXtitle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74083</xdr:colOff>
      <xdr:row>50</xdr:row>
      <xdr:rowOff>63500</xdr:rowOff>
    </xdr:from>
    <xdr:to>
      <xdr:col>13</xdr:col>
      <xdr:colOff>1026582</xdr:colOff>
      <xdr:row>55</xdr:row>
      <xdr:rowOff>116417</xdr:rowOff>
    </xdr:to>
    <xdr:sp macro="" textlink="">
      <xdr:nvSpPr>
        <xdr:cNvPr id="2" name="TextBox 1"/>
        <xdr:cNvSpPr txBox="1"/>
      </xdr:nvSpPr>
      <xdr:spPr>
        <a:xfrm>
          <a:off x="483658" y="8302625"/>
          <a:ext cx="7591424" cy="86254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 rtl="1"/>
          <a:r>
            <a:rPr lang="en-US" sz="1000" b="0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For information and support regarding capital structure and cost of debt, see the testimony of Mr. Bruce Williams.</a:t>
          </a:r>
          <a:endParaRPr lang="en-US" sz="1000">
            <a:solidFill>
              <a:sysClr val="windowText" lastClr="000000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l" rtl="1"/>
          <a:r>
            <a:rPr lang="en-US" sz="1000" b="0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For information and support regarding return on common equity, see the testimony of Dr. Sam Hadaway.</a:t>
          </a:r>
          <a:endParaRPr lang="en-US" sz="1000">
            <a:solidFill>
              <a:sysClr val="windowText" lastClr="000000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E2626"/>
  <sheetViews>
    <sheetView tabSelected="1" view="pageBreakPreview" zoomScale="90" zoomScaleNormal="90" zoomScaleSheetLayoutView="90" workbookViewId="0">
      <selection activeCell="H11" sqref="H11"/>
    </sheetView>
  </sheetViews>
  <sheetFormatPr defaultRowHeight="12"/>
  <cols>
    <col min="1" max="1" width="4.7109375" style="1" customWidth="1"/>
    <col min="2" max="2" width="1.42578125" style="1" customWidth="1"/>
    <col min="3" max="3" width="8.140625" style="1" customWidth="1"/>
    <col min="4" max="4" width="1.5703125" style="1" customWidth="1"/>
    <col min="5" max="5" width="8.140625" style="1" customWidth="1"/>
    <col min="6" max="6" width="12.85546875" style="1" customWidth="1"/>
    <col min="7" max="7" width="10.140625" style="1" customWidth="1"/>
    <col min="8" max="8" width="5.7109375" style="2" customWidth="1"/>
    <col min="9" max="9" width="17.140625" style="2" customWidth="1"/>
    <col min="10" max="10" width="16.28515625" style="2" customWidth="1"/>
    <col min="11" max="11" width="3" style="2" customWidth="1"/>
    <col min="12" max="12" width="16.5703125" style="1" bestFit="1" customWidth="1"/>
    <col min="13" max="13" width="17" style="1" hidden="1" customWidth="1"/>
    <col min="14" max="14" width="16.42578125" style="1" customWidth="1"/>
    <col min="15" max="18" width="15.7109375" style="1" customWidth="1"/>
    <col min="19" max="19" width="15.7109375" style="3" customWidth="1"/>
    <col min="20" max="23" width="15.7109375" style="1" customWidth="1"/>
    <col min="24" max="16384" width="9.140625" style="1"/>
  </cols>
  <sheetData>
    <row r="1" spans="1:14" ht="15">
      <c r="A1" s="4"/>
      <c r="B1" s="4"/>
      <c r="C1" s="5" t="s">
        <v>628</v>
      </c>
      <c r="D1" s="6"/>
      <c r="E1" s="6"/>
      <c r="F1" s="6"/>
      <c r="G1" s="6"/>
      <c r="H1" s="7"/>
      <c r="I1" s="5"/>
      <c r="J1" s="5"/>
      <c r="K1" s="5"/>
      <c r="L1" s="7"/>
      <c r="M1" s="6"/>
      <c r="N1" s="6"/>
    </row>
    <row r="2" spans="1:14" ht="15">
      <c r="A2" s="4"/>
      <c r="B2" s="4"/>
      <c r="C2" s="8" t="s">
        <v>0</v>
      </c>
      <c r="D2" s="6"/>
      <c r="E2" s="6"/>
      <c r="F2" s="6"/>
      <c r="G2" s="6"/>
      <c r="H2" s="7"/>
      <c r="I2" s="8"/>
      <c r="J2" s="8"/>
      <c r="K2" s="8"/>
      <c r="L2" s="7"/>
      <c r="M2" s="6"/>
      <c r="N2" s="6"/>
    </row>
    <row r="3" spans="1:14" ht="12.75">
      <c r="A3" s="4"/>
      <c r="B3" s="4"/>
      <c r="C3" s="4"/>
      <c r="D3" s="4"/>
      <c r="E3" s="4"/>
      <c r="F3" s="4"/>
      <c r="G3" s="4"/>
      <c r="H3" s="9"/>
      <c r="I3" s="9"/>
      <c r="J3" s="9"/>
      <c r="K3" s="9"/>
      <c r="L3" s="4"/>
      <c r="M3" s="4"/>
      <c r="N3" s="4"/>
    </row>
    <row r="4" spans="1:14" ht="12.75">
      <c r="A4" s="4"/>
      <c r="B4" s="4"/>
      <c r="C4" s="4"/>
      <c r="D4" s="4"/>
      <c r="E4" s="4"/>
      <c r="F4" s="4"/>
      <c r="G4" s="4"/>
      <c r="H4" s="9"/>
      <c r="I4" s="9"/>
      <c r="J4" s="9"/>
      <c r="K4" s="9"/>
      <c r="L4" s="9" t="s">
        <v>1</v>
      </c>
      <c r="M4" s="4"/>
      <c r="N4" s="4"/>
    </row>
    <row r="5" spans="1:14" ht="13.5" thickBot="1">
      <c r="A5" s="4"/>
      <c r="B5" s="4"/>
      <c r="C5" s="6" t="s">
        <v>2</v>
      </c>
      <c r="D5" s="6"/>
      <c r="E5" s="6"/>
      <c r="F5" s="6"/>
      <c r="G5" s="6"/>
      <c r="H5" s="7"/>
      <c r="I5" s="6"/>
      <c r="J5" s="6"/>
      <c r="K5" s="6"/>
      <c r="L5" s="7"/>
      <c r="M5" s="6"/>
      <c r="N5" s="6"/>
    </row>
    <row r="6" spans="1:14" ht="12.75">
      <c r="A6" s="4"/>
      <c r="B6" s="4"/>
      <c r="C6" s="10"/>
      <c r="D6" s="11"/>
      <c r="E6" s="11"/>
      <c r="F6" s="11"/>
      <c r="G6" s="11"/>
      <c r="H6" s="12"/>
      <c r="I6" s="12"/>
      <c r="J6" s="12"/>
      <c r="K6" s="12"/>
      <c r="L6" s="11"/>
      <c r="M6" s="11"/>
      <c r="N6" s="13"/>
    </row>
    <row r="7" spans="1:14" ht="12.75">
      <c r="A7" s="4"/>
      <c r="B7" s="4"/>
      <c r="C7" s="14"/>
      <c r="D7" s="15"/>
      <c r="E7" s="15"/>
      <c r="F7" s="15" t="s">
        <v>3</v>
      </c>
      <c r="G7" s="15"/>
      <c r="H7" s="16"/>
      <c r="I7" s="17" t="s">
        <v>106</v>
      </c>
      <c r="J7" s="16"/>
      <c r="K7" s="16"/>
      <c r="M7" s="15"/>
      <c r="N7" s="18"/>
    </row>
    <row r="8" spans="1:14" ht="12.75">
      <c r="A8" s="4"/>
      <c r="B8" s="4"/>
      <c r="C8" s="14"/>
      <c r="D8" s="15"/>
      <c r="E8" s="15"/>
      <c r="F8" s="15" t="s">
        <v>4</v>
      </c>
      <c r="G8" s="19"/>
      <c r="H8" s="16"/>
      <c r="I8" s="4" t="s">
        <v>629</v>
      </c>
      <c r="J8" s="16"/>
      <c r="K8" s="16"/>
      <c r="M8" s="15"/>
      <c r="N8" s="18"/>
    </row>
    <row r="9" spans="1:14" ht="12.75">
      <c r="A9" s="4"/>
      <c r="B9" s="4"/>
      <c r="C9" s="14"/>
      <c r="D9" s="15"/>
      <c r="E9" s="15"/>
      <c r="F9" s="15"/>
      <c r="G9" s="15"/>
      <c r="H9" s="16"/>
      <c r="I9" s="15"/>
      <c r="J9" s="16"/>
      <c r="K9" s="16"/>
      <c r="M9" s="15"/>
      <c r="N9" s="18"/>
    </row>
    <row r="10" spans="1:14" ht="12.75">
      <c r="A10" s="4"/>
      <c r="B10" s="4"/>
      <c r="C10" s="14"/>
      <c r="D10" s="15"/>
      <c r="E10" s="15"/>
      <c r="F10" s="15" t="s">
        <v>5</v>
      </c>
      <c r="G10" s="15"/>
      <c r="H10" s="16"/>
      <c r="I10" s="15" t="s">
        <v>630</v>
      </c>
      <c r="J10" s="16"/>
      <c r="K10" s="16"/>
      <c r="M10" s="15"/>
      <c r="N10" s="18"/>
    </row>
    <row r="11" spans="1:14" ht="12.75">
      <c r="A11" s="4"/>
      <c r="B11" s="4"/>
      <c r="C11" s="14"/>
      <c r="D11" s="15"/>
      <c r="E11" s="15"/>
      <c r="F11" s="15" t="s">
        <v>6</v>
      </c>
      <c r="G11" s="15"/>
      <c r="H11" s="16"/>
      <c r="I11" s="15" t="s">
        <v>7</v>
      </c>
      <c r="J11" s="16"/>
      <c r="K11" s="16"/>
      <c r="M11" s="15"/>
      <c r="N11" s="18"/>
    </row>
    <row r="12" spans="1:14" ht="12.75">
      <c r="A12" s="4"/>
      <c r="B12" s="4"/>
      <c r="C12" s="14"/>
      <c r="D12" s="15"/>
      <c r="E12" s="15"/>
      <c r="F12" s="19" t="s">
        <v>8</v>
      </c>
      <c r="G12" s="15"/>
      <c r="H12" s="16"/>
      <c r="I12" s="20">
        <v>41622</v>
      </c>
      <c r="J12" s="16"/>
      <c r="K12" s="16"/>
      <c r="M12" s="15"/>
      <c r="N12" s="18"/>
    </row>
    <row r="13" spans="1:14" ht="12.75">
      <c r="A13" s="4"/>
      <c r="B13" s="4"/>
      <c r="C13" s="14"/>
      <c r="D13" s="15"/>
      <c r="E13" s="15"/>
      <c r="F13" s="15" t="s">
        <v>9</v>
      </c>
      <c r="G13" s="15"/>
      <c r="H13" s="16"/>
      <c r="I13" s="21">
        <v>0.45458333333333334</v>
      </c>
      <c r="J13" s="16"/>
      <c r="K13" s="16"/>
      <c r="M13" s="15"/>
      <c r="N13" s="18"/>
    </row>
    <row r="14" spans="1:14" ht="12.75">
      <c r="A14" s="4"/>
      <c r="B14" s="4"/>
      <c r="C14" s="14"/>
      <c r="D14" s="15"/>
      <c r="E14" s="15"/>
      <c r="F14" s="15"/>
      <c r="G14" s="15"/>
      <c r="H14" s="16"/>
      <c r="I14" s="15"/>
      <c r="J14" s="16"/>
      <c r="K14" s="16"/>
      <c r="M14" s="15"/>
      <c r="N14" s="18"/>
    </row>
    <row r="15" spans="1:14" ht="12.75">
      <c r="A15" s="4"/>
      <c r="B15" s="4"/>
      <c r="C15" s="14"/>
      <c r="D15" s="15"/>
      <c r="E15" s="15"/>
      <c r="F15" s="19" t="s">
        <v>10</v>
      </c>
      <c r="G15" s="15"/>
      <c r="H15" s="16"/>
      <c r="I15" s="15" t="s">
        <v>631</v>
      </c>
      <c r="J15" s="16"/>
      <c r="K15" s="16"/>
      <c r="M15" s="15"/>
      <c r="N15" s="18"/>
    </row>
    <row r="16" spans="1:14" ht="12.75">
      <c r="A16" s="4"/>
      <c r="B16" s="4"/>
      <c r="C16" s="14"/>
      <c r="D16" s="15"/>
      <c r="E16" s="15"/>
      <c r="F16" s="15" t="s">
        <v>11</v>
      </c>
      <c r="G16" s="15"/>
      <c r="H16" s="16"/>
      <c r="I16" s="22" t="s">
        <v>632</v>
      </c>
      <c r="J16" s="16"/>
      <c r="K16" s="16"/>
      <c r="M16" s="15"/>
      <c r="N16" s="18"/>
    </row>
    <row r="17" spans="1:14" ht="12.75">
      <c r="A17" s="4"/>
      <c r="B17" s="4"/>
      <c r="C17" s="14"/>
      <c r="D17" s="15"/>
      <c r="E17" s="4"/>
      <c r="F17" s="23" t="s">
        <v>1</v>
      </c>
      <c r="G17" s="15"/>
      <c r="H17" s="16"/>
      <c r="I17" s="15" t="s">
        <v>1</v>
      </c>
      <c r="J17" s="16"/>
      <c r="K17" s="16"/>
      <c r="M17" s="15"/>
      <c r="N17" s="18"/>
    </row>
    <row r="18" spans="1:14" ht="12.75">
      <c r="A18" s="4"/>
      <c r="B18" s="4"/>
      <c r="C18" s="14"/>
      <c r="D18" s="15"/>
      <c r="E18" s="15"/>
      <c r="F18" s="19" t="s">
        <v>12</v>
      </c>
      <c r="G18" s="15"/>
      <c r="H18" s="16"/>
      <c r="I18" s="15" t="s">
        <v>633</v>
      </c>
      <c r="J18" s="16"/>
      <c r="K18" s="16"/>
      <c r="M18" s="15"/>
      <c r="N18" s="18"/>
    </row>
    <row r="19" spans="1:14" ht="12.75">
      <c r="A19" s="4"/>
      <c r="B19" s="4"/>
      <c r="C19" s="14"/>
      <c r="D19" s="15"/>
      <c r="E19" s="15"/>
      <c r="F19" s="15"/>
      <c r="G19" s="15"/>
      <c r="H19" s="16"/>
      <c r="I19" s="15"/>
      <c r="J19" s="16"/>
      <c r="K19" s="16"/>
      <c r="M19" s="15"/>
      <c r="N19" s="18" t="s">
        <v>1</v>
      </c>
    </row>
    <row r="20" spans="1:14" ht="12.75">
      <c r="A20" s="4"/>
      <c r="B20" s="4"/>
      <c r="C20" s="14"/>
      <c r="D20" s="15"/>
      <c r="E20" s="15"/>
      <c r="F20" s="19" t="s">
        <v>13</v>
      </c>
      <c r="G20" s="15"/>
      <c r="H20" s="16"/>
      <c r="I20" s="15" t="s">
        <v>634</v>
      </c>
      <c r="J20" s="16"/>
      <c r="K20" s="16"/>
      <c r="M20" s="15"/>
      <c r="N20" s="18"/>
    </row>
    <row r="21" spans="1:14" ht="12.75">
      <c r="A21" s="4"/>
      <c r="B21" s="4"/>
      <c r="C21" s="14"/>
      <c r="D21" s="15"/>
      <c r="E21" s="15"/>
      <c r="F21" s="15"/>
      <c r="G21" s="15"/>
      <c r="H21" s="16"/>
      <c r="I21" s="15"/>
      <c r="J21" s="16"/>
      <c r="K21" s="16"/>
      <c r="M21" s="15"/>
      <c r="N21" s="18"/>
    </row>
    <row r="22" spans="1:14" ht="12.75">
      <c r="A22" s="4"/>
      <c r="B22" s="4"/>
      <c r="C22" s="14"/>
      <c r="D22" s="15"/>
      <c r="E22" s="15"/>
      <c r="F22" s="15" t="s">
        <v>14</v>
      </c>
      <c r="G22" s="15"/>
      <c r="H22" s="16"/>
      <c r="I22" s="24" t="s">
        <v>635</v>
      </c>
      <c r="J22" s="16"/>
      <c r="K22" s="16"/>
      <c r="M22" s="15"/>
      <c r="N22" s="18"/>
    </row>
    <row r="23" spans="1:14" ht="12.75">
      <c r="A23" s="4"/>
      <c r="B23" s="4"/>
      <c r="C23" s="14"/>
      <c r="D23" s="15"/>
      <c r="E23" s="15"/>
      <c r="F23" s="15" t="s">
        <v>15</v>
      </c>
      <c r="G23" s="15"/>
      <c r="H23" s="16"/>
      <c r="I23" s="4" t="s">
        <v>636</v>
      </c>
      <c r="J23" s="16"/>
      <c r="K23" s="16"/>
      <c r="M23" s="15"/>
      <c r="N23" s="18"/>
    </row>
    <row r="24" spans="1:14" ht="13.5" thickBot="1">
      <c r="A24" s="4"/>
      <c r="B24" s="4"/>
      <c r="C24" s="25"/>
      <c r="D24" s="26"/>
      <c r="E24" s="26"/>
      <c r="F24" s="26"/>
      <c r="G24" s="26"/>
      <c r="H24" s="27"/>
      <c r="I24" s="27"/>
      <c r="J24" s="27"/>
      <c r="K24" s="27"/>
      <c r="L24" s="26"/>
      <c r="M24" s="26"/>
      <c r="N24" s="28"/>
    </row>
    <row r="25" spans="1:14" ht="12.75">
      <c r="A25" s="4"/>
      <c r="B25" s="4"/>
      <c r="C25" s="4"/>
      <c r="D25" s="4"/>
      <c r="E25" s="4"/>
      <c r="F25" s="4"/>
      <c r="G25" s="4"/>
      <c r="H25" s="9"/>
      <c r="I25" s="9"/>
      <c r="J25" s="9"/>
      <c r="K25" s="9"/>
      <c r="L25" s="4"/>
      <c r="M25" s="4"/>
      <c r="N25" s="4"/>
    </row>
    <row r="26" spans="1:14" ht="13.5" thickBot="1">
      <c r="A26" s="4"/>
      <c r="B26" s="4"/>
      <c r="C26" s="6" t="s">
        <v>16</v>
      </c>
      <c r="D26" s="6"/>
      <c r="E26" s="6"/>
      <c r="F26" s="6"/>
      <c r="G26" s="6"/>
      <c r="H26" s="6"/>
      <c r="I26" s="6"/>
      <c r="J26" s="6"/>
      <c r="K26" s="6"/>
      <c r="L26" s="7"/>
      <c r="M26" s="6"/>
      <c r="N26" s="6"/>
    </row>
    <row r="27" spans="1:14" ht="12.75">
      <c r="A27" s="4"/>
      <c r="B27" s="4"/>
      <c r="C27" s="10"/>
      <c r="D27" s="11"/>
      <c r="E27" s="11"/>
      <c r="F27" s="11"/>
      <c r="G27" s="11"/>
      <c r="H27" s="12"/>
      <c r="I27" s="12"/>
      <c r="J27" s="12"/>
      <c r="K27" s="12"/>
      <c r="L27" s="11"/>
      <c r="M27" s="11"/>
      <c r="N27" s="13"/>
    </row>
    <row r="28" spans="1:14" ht="12.75">
      <c r="A28" s="4"/>
      <c r="B28" s="4"/>
      <c r="C28" s="14"/>
      <c r="D28" s="15"/>
      <c r="E28" s="15"/>
      <c r="F28" s="29" t="s">
        <v>17</v>
      </c>
      <c r="G28" s="15"/>
      <c r="H28" s="16"/>
      <c r="I28" s="16"/>
      <c r="J28" s="30" t="s">
        <v>18</v>
      </c>
      <c r="K28" s="16"/>
      <c r="L28" s="15"/>
      <c r="N28" s="18"/>
    </row>
    <row r="29" spans="1:14" ht="12.75">
      <c r="A29" s="4"/>
      <c r="B29" s="4"/>
      <c r="C29" s="14"/>
      <c r="D29" s="15"/>
      <c r="E29" s="15"/>
      <c r="F29" s="23" t="s">
        <v>19</v>
      </c>
      <c r="G29" s="15"/>
      <c r="H29" s="16"/>
      <c r="I29" s="16"/>
      <c r="J29" s="31">
        <v>0.35</v>
      </c>
      <c r="K29" s="16"/>
      <c r="L29" s="32"/>
      <c r="N29" s="18"/>
    </row>
    <row r="30" spans="1:14" ht="12.75">
      <c r="A30" s="4"/>
      <c r="B30" s="4"/>
      <c r="C30" s="14"/>
      <c r="D30" s="15"/>
      <c r="E30" s="15"/>
      <c r="F30" s="23" t="s">
        <v>20</v>
      </c>
      <c r="G30" s="15"/>
      <c r="H30" s="16"/>
      <c r="I30" s="16"/>
      <c r="J30" s="31">
        <v>4.5400000000000003E-2</v>
      </c>
      <c r="K30" s="16"/>
      <c r="L30" s="15"/>
      <c r="N30" s="18"/>
    </row>
    <row r="31" spans="1:14" ht="12.75">
      <c r="A31" s="4"/>
      <c r="B31" s="4"/>
      <c r="C31" s="14"/>
      <c r="D31" s="15"/>
      <c r="E31" s="15"/>
      <c r="F31" s="15" t="s">
        <v>21</v>
      </c>
      <c r="G31" s="15"/>
      <c r="H31" s="16"/>
      <c r="I31" s="16"/>
      <c r="J31" s="33">
        <v>1.6147701000350743</v>
      </c>
      <c r="K31" s="16"/>
      <c r="L31" s="15"/>
      <c r="N31" s="34" t="s">
        <v>1</v>
      </c>
    </row>
    <row r="32" spans="1:14" ht="12.75">
      <c r="A32" s="4"/>
      <c r="B32" s="4"/>
      <c r="C32" s="14"/>
      <c r="D32" s="15"/>
      <c r="E32" s="15"/>
      <c r="F32" s="15" t="s">
        <v>22</v>
      </c>
      <c r="G32" s="15"/>
      <c r="H32" s="16"/>
      <c r="I32" s="16"/>
      <c r="J32" s="31">
        <v>0.37951000000000001</v>
      </c>
      <c r="K32" s="16"/>
      <c r="L32" s="15"/>
      <c r="N32" s="18"/>
    </row>
    <row r="33" spans="1:14" ht="12.75">
      <c r="A33" s="4"/>
      <c r="B33" s="4"/>
      <c r="C33" s="14"/>
      <c r="D33" s="15"/>
      <c r="E33" s="15"/>
      <c r="F33" s="15"/>
      <c r="G33" s="15"/>
      <c r="H33" s="16"/>
      <c r="I33" s="16"/>
      <c r="J33" s="16"/>
      <c r="K33" s="16"/>
      <c r="L33" s="15"/>
      <c r="M33" s="35"/>
      <c r="N33" s="18"/>
    </row>
    <row r="34" spans="1:14" ht="13.5" thickBot="1">
      <c r="A34" s="4"/>
      <c r="B34" s="4"/>
      <c r="C34" s="25"/>
      <c r="D34" s="26"/>
      <c r="E34" s="26"/>
      <c r="F34" s="26"/>
      <c r="G34" s="26"/>
      <c r="H34" s="27"/>
      <c r="I34" s="27"/>
      <c r="J34" s="27"/>
      <c r="K34" s="27"/>
      <c r="L34" s="26"/>
      <c r="M34" s="26"/>
      <c r="N34" s="28"/>
    </row>
    <row r="35" spans="1:14" ht="12.75">
      <c r="A35" s="4"/>
      <c r="B35" s="4"/>
      <c r="C35" s="4"/>
      <c r="D35" s="4"/>
      <c r="E35" s="4"/>
      <c r="F35" s="4"/>
      <c r="G35" s="4"/>
      <c r="H35" s="9"/>
      <c r="I35" s="9"/>
      <c r="J35" s="9"/>
      <c r="K35" s="9"/>
      <c r="L35" s="4"/>
      <c r="M35" s="4"/>
      <c r="N35" s="4"/>
    </row>
    <row r="36" spans="1:14" ht="13.5" thickBot="1">
      <c r="A36" s="4"/>
      <c r="B36" s="4"/>
      <c r="C36" s="6" t="s">
        <v>23</v>
      </c>
      <c r="D36" s="6"/>
      <c r="E36" s="6"/>
      <c r="F36" s="6"/>
      <c r="G36" s="6"/>
      <c r="H36" s="6"/>
      <c r="I36" s="6"/>
      <c r="J36" s="6"/>
      <c r="K36" s="6"/>
      <c r="L36" s="7"/>
      <c r="M36" s="6"/>
      <c r="N36" s="6"/>
    </row>
    <row r="37" spans="1:14" ht="12.75">
      <c r="A37" s="4"/>
      <c r="B37" s="4"/>
      <c r="C37" s="10"/>
      <c r="D37" s="11"/>
      <c r="E37" s="11"/>
      <c r="F37" s="11"/>
      <c r="G37" s="11"/>
      <c r="H37" s="12"/>
      <c r="I37" s="12"/>
      <c r="J37" s="12"/>
      <c r="K37" s="12"/>
      <c r="L37" s="11"/>
      <c r="M37" s="11"/>
      <c r="N37" s="13"/>
    </row>
    <row r="38" spans="1:14" ht="12.75">
      <c r="A38" s="4"/>
      <c r="B38" s="4"/>
      <c r="C38" s="14"/>
      <c r="D38" s="15"/>
      <c r="E38" s="15"/>
      <c r="F38" s="29"/>
      <c r="G38" s="29"/>
      <c r="H38" s="16"/>
      <c r="I38" s="16"/>
      <c r="J38" s="16"/>
      <c r="K38" s="16"/>
      <c r="L38" s="15"/>
      <c r="M38" s="15"/>
      <c r="N38" s="18"/>
    </row>
    <row r="39" spans="1:14" ht="12.75">
      <c r="A39" s="4"/>
      <c r="B39" s="4"/>
      <c r="C39" s="14"/>
      <c r="D39" s="15"/>
      <c r="E39" s="15"/>
      <c r="F39" s="15"/>
      <c r="G39" s="15"/>
      <c r="H39" s="16"/>
      <c r="I39" s="16"/>
      <c r="J39" s="16"/>
      <c r="K39" s="16"/>
      <c r="L39" s="15"/>
      <c r="M39" s="15"/>
      <c r="N39" s="18"/>
    </row>
    <row r="40" spans="1:14" ht="12.75">
      <c r="A40" s="4"/>
      <c r="B40" s="4"/>
      <c r="C40" s="14"/>
      <c r="D40" s="15"/>
      <c r="E40" s="15"/>
      <c r="F40" s="15"/>
      <c r="G40" s="16" t="s">
        <v>24</v>
      </c>
      <c r="H40" s="16"/>
      <c r="I40" s="16" t="s">
        <v>25</v>
      </c>
      <c r="J40" s="16" t="s">
        <v>26</v>
      </c>
      <c r="K40" s="16"/>
      <c r="N40" s="18"/>
    </row>
    <row r="41" spans="1:14" ht="12.75">
      <c r="A41" s="4"/>
      <c r="B41" s="4"/>
      <c r="C41" s="14"/>
      <c r="D41" s="15"/>
      <c r="E41" s="15"/>
      <c r="F41" s="15"/>
      <c r="G41" s="36" t="s">
        <v>27</v>
      </c>
      <c r="H41" s="16"/>
      <c r="I41" s="36" t="s">
        <v>28</v>
      </c>
      <c r="J41" s="36" t="s">
        <v>28</v>
      </c>
      <c r="K41" s="16"/>
      <c r="N41" s="18"/>
    </row>
    <row r="42" spans="1:14" ht="12.75">
      <c r="A42" s="4"/>
      <c r="B42" s="4"/>
      <c r="C42" s="14"/>
      <c r="D42" s="15"/>
      <c r="E42" s="15"/>
      <c r="F42" s="15"/>
      <c r="G42" s="15"/>
      <c r="H42" s="16"/>
      <c r="I42" s="15"/>
      <c r="J42" s="15"/>
      <c r="K42" s="16"/>
      <c r="N42" s="18"/>
    </row>
    <row r="43" spans="1:14" ht="12.75">
      <c r="A43" s="4"/>
      <c r="B43" s="4"/>
      <c r="C43" s="14"/>
      <c r="D43" s="15"/>
      <c r="E43" s="15"/>
      <c r="F43" s="15"/>
      <c r="G43" s="15"/>
      <c r="H43" s="16"/>
      <c r="I43" s="15"/>
      <c r="J43" s="15"/>
      <c r="K43" s="16"/>
      <c r="N43" s="18"/>
    </row>
    <row r="44" spans="1:14" ht="12.75">
      <c r="A44" s="4"/>
      <c r="B44" s="4"/>
      <c r="C44" s="14"/>
      <c r="D44" s="15" t="s">
        <v>29</v>
      </c>
      <c r="E44" s="15"/>
      <c r="F44" s="15"/>
      <c r="G44" s="37">
        <v>0.48381999999999997</v>
      </c>
      <c r="H44" s="16"/>
      <c r="I44" s="38">
        <v>5.2810000000000003E-2</v>
      </c>
      <c r="J44" s="39">
        <f>G44*I44</f>
        <v>2.5550534199999999E-2</v>
      </c>
      <c r="K44" s="16"/>
      <c r="L44" s="40"/>
      <c r="N44" s="18"/>
    </row>
    <row r="45" spans="1:14" ht="12.75">
      <c r="A45" s="4"/>
      <c r="B45" s="4"/>
      <c r="C45" s="14"/>
      <c r="D45" s="15" t="s">
        <v>30</v>
      </c>
      <c r="E45" s="15"/>
      <c r="F45" s="15"/>
      <c r="G45" s="37">
        <v>1.6000000000000001E-4</v>
      </c>
      <c r="H45" s="16"/>
      <c r="I45" s="38">
        <v>6.7530000000000007E-2</v>
      </c>
      <c r="J45" s="39">
        <f>G45*I45</f>
        <v>1.0804800000000002E-5</v>
      </c>
      <c r="K45" s="16"/>
      <c r="N45" s="18"/>
    </row>
    <row r="46" spans="1:14" ht="12.75">
      <c r="A46" s="4"/>
      <c r="B46" s="4"/>
      <c r="C46" s="14"/>
      <c r="D46" s="15" t="s">
        <v>31</v>
      </c>
      <c r="E46" s="15"/>
      <c r="F46" s="15"/>
      <c r="G46" s="37">
        <v>0.51602000000000003</v>
      </c>
      <c r="H46" s="16"/>
      <c r="I46" s="38">
        <v>0.1</v>
      </c>
      <c r="J46" s="39">
        <f>G46*I46</f>
        <v>5.1602000000000009E-2</v>
      </c>
      <c r="K46" s="16"/>
      <c r="N46" s="18"/>
    </row>
    <row r="47" spans="1:14" ht="13.5" thickBot="1">
      <c r="A47" s="4"/>
      <c r="B47" s="4"/>
      <c r="C47" s="14"/>
      <c r="D47" s="15"/>
      <c r="E47" s="15"/>
      <c r="F47" s="15"/>
      <c r="G47" s="41">
        <f>SUM(G44:G46)</f>
        <v>1</v>
      </c>
      <c r="H47" s="16"/>
      <c r="I47" s="42"/>
      <c r="J47" s="43">
        <f>SUM(J44:J46)</f>
        <v>7.7163339000000011E-2</v>
      </c>
      <c r="K47" s="16"/>
      <c r="L47" s="40"/>
      <c r="N47" s="18"/>
    </row>
    <row r="48" spans="1:14" ht="14.25" thickTop="1" thickBot="1">
      <c r="A48" s="4"/>
      <c r="B48" s="4"/>
      <c r="C48" s="25"/>
      <c r="D48" s="26"/>
      <c r="E48" s="26"/>
      <c r="F48" s="26"/>
      <c r="G48" s="26"/>
      <c r="H48" s="27"/>
      <c r="I48" s="27"/>
      <c r="J48" s="27"/>
      <c r="K48" s="27"/>
      <c r="L48" s="26"/>
      <c r="M48" s="26"/>
      <c r="N48" s="28"/>
    </row>
    <row r="49" spans="1:14" ht="12.75">
      <c r="A49" s="4"/>
      <c r="B49" s="4"/>
      <c r="C49" s="4"/>
      <c r="D49" s="4"/>
      <c r="E49" s="4"/>
      <c r="F49" s="4"/>
      <c r="G49" s="4"/>
      <c r="H49" s="9"/>
      <c r="I49" s="9"/>
      <c r="J49" s="9"/>
      <c r="K49" s="9"/>
      <c r="L49" s="4"/>
      <c r="M49" s="4"/>
      <c r="N49" s="4"/>
    </row>
    <row r="50" spans="1:14" ht="13.5" thickBot="1">
      <c r="A50" s="4"/>
      <c r="B50" s="4"/>
      <c r="C50" s="6" t="s">
        <v>32</v>
      </c>
      <c r="D50" s="6"/>
      <c r="E50" s="6"/>
      <c r="F50" s="6"/>
      <c r="G50" s="6"/>
      <c r="H50" s="6"/>
      <c r="I50" s="6"/>
      <c r="J50" s="6"/>
      <c r="K50" s="6"/>
      <c r="L50" s="7"/>
      <c r="M50" s="6"/>
      <c r="N50" s="6"/>
    </row>
    <row r="51" spans="1:14" ht="12.75">
      <c r="A51" s="4"/>
      <c r="B51" s="4"/>
      <c r="C51" s="44" t="s">
        <v>1</v>
      </c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6"/>
    </row>
    <row r="52" spans="1:14" ht="12.75">
      <c r="A52" s="4"/>
      <c r="B52" s="4"/>
      <c r="C52" s="47" t="s">
        <v>1</v>
      </c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9"/>
    </row>
    <row r="53" spans="1:14" ht="12.75">
      <c r="A53" s="4"/>
      <c r="B53" s="4"/>
      <c r="C53" s="47" t="s">
        <v>1</v>
      </c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9"/>
    </row>
    <row r="54" spans="1:14" ht="12.75">
      <c r="A54" s="4"/>
      <c r="B54" s="4"/>
      <c r="C54" s="47" t="s">
        <v>1</v>
      </c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9"/>
    </row>
    <row r="55" spans="1:14" ht="12.75">
      <c r="A55" s="4"/>
      <c r="B55" s="4"/>
      <c r="C55" s="47" t="s">
        <v>33</v>
      </c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9"/>
    </row>
    <row r="56" spans="1:14" ht="13.5" thickBot="1">
      <c r="A56" s="4"/>
      <c r="B56" s="4"/>
      <c r="C56" s="50" t="s">
        <v>1</v>
      </c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2"/>
    </row>
    <row r="57" spans="1:14" ht="12.75">
      <c r="A57" s="4"/>
      <c r="B57" s="4"/>
      <c r="C57" s="4"/>
      <c r="D57" s="4"/>
      <c r="E57" s="4"/>
      <c r="F57" s="4"/>
      <c r="G57" s="4"/>
      <c r="H57" s="9"/>
      <c r="I57" s="9"/>
      <c r="J57" s="9"/>
      <c r="K57" s="9"/>
      <c r="L57" s="53"/>
      <c r="M57" s="4"/>
      <c r="N57" s="4"/>
    </row>
    <row r="58" spans="1:14" ht="12.75">
      <c r="A58" s="4"/>
      <c r="B58" s="4"/>
      <c r="C58" s="4"/>
      <c r="D58" s="4"/>
      <c r="E58" s="4"/>
      <c r="F58" s="4"/>
      <c r="G58" s="4"/>
      <c r="H58" s="9"/>
      <c r="I58" s="9"/>
      <c r="J58" s="9"/>
      <c r="K58" s="9"/>
      <c r="L58" s="53"/>
      <c r="M58" s="4"/>
      <c r="N58" s="4"/>
    </row>
    <row r="59" spans="1:14" ht="12.75">
      <c r="A59" s="4"/>
      <c r="B59" s="4"/>
      <c r="C59" s="4"/>
      <c r="D59" s="4"/>
      <c r="E59" s="4"/>
      <c r="F59" s="4"/>
      <c r="G59" s="4"/>
      <c r="H59" s="9"/>
      <c r="I59" s="9"/>
      <c r="J59" s="9"/>
      <c r="K59" s="9"/>
      <c r="L59" s="53"/>
      <c r="M59" s="4"/>
      <c r="N59" s="4"/>
    </row>
    <row r="60" spans="1:14" ht="11.65" customHeight="1">
      <c r="A60" s="4"/>
      <c r="B60" s="54" t="s">
        <v>637</v>
      </c>
      <c r="C60" s="4"/>
      <c r="D60" s="4"/>
      <c r="E60" s="4"/>
      <c r="F60" s="4"/>
      <c r="G60" s="4"/>
      <c r="H60" s="9"/>
      <c r="I60" s="9"/>
      <c r="J60" s="9"/>
      <c r="K60" s="9"/>
      <c r="L60" s="4"/>
      <c r="M60" s="4"/>
      <c r="N60" s="4"/>
    </row>
    <row r="61" spans="1:14" ht="11.65" customHeight="1">
      <c r="A61" s="4"/>
      <c r="B61" s="55" t="s">
        <v>631</v>
      </c>
      <c r="C61" s="55"/>
      <c r="D61" s="55"/>
      <c r="E61" s="55"/>
      <c r="F61" s="55"/>
      <c r="G61" s="4"/>
      <c r="H61" s="9"/>
      <c r="I61" s="9"/>
      <c r="J61" s="9"/>
      <c r="K61" s="9"/>
      <c r="L61" s="4"/>
      <c r="M61" s="4"/>
      <c r="N61" s="4"/>
    </row>
    <row r="62" spans="1:14" ht="15">
      <c r="A62" s="4"/>
      <c r="B62" s="4"/>
      <c r="C62" s="56" t="s">
        <v>34</v>
      </c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</row>
    <row r="63" spans="1:14" ht="11.65" customHeight="1">
      <c r="A63" s="4"/>
      <c r="B63" s="4"/>
      <c r="C63" s="4"/>
      <c r="D63" s="4"/>
      <c r="E63" s="4"/>
      <c r="F63" s="4"/>
      <c r="G63" s="4"/>
      <c r="H63" s="9"/>
      <c r="I63" s="9"/>
      <c r="J63" s="9"/>
      <c r="K63" s="9"/>
      <c r="L63" s="57"/>
      <c r="M63" s="58"/>
      <c r="N63" s="58"/>
    </row>
    <row r="64" spans="1:14" ht="11.65" customHeight="1">
      <c r="A64" s="4"/>
      <c r="B64" s="4"/>
      <c r="C64" s="4"/>
      <c r="D64" s="4"/>
      <c r="E64" s="4"/>
      <c r="F64" s="4"/>
      <c r="G64" s="4"/>
      <c r="H64" s="9"/>
      <c r="I64" s="57" t="s">
        <v>35</v>
      </c>
      <c r="J64" s="57"/>
      <c r="K64" s="9"/>
      <c r="L64" s="57" t="s">
        <v>36</v>
      </c>
      <c r="M64" s="58"/>
      <c r="N64" s="58"/>
    </row>
    <row r="65" spans="1:23" ht="11.65" customHeight="1">
      <c r="A65" s="4"/>
      <c r="B65" s="4"/>
      <c r="C65" s="4"/>
      <c r="D65" s="4"/>
      <c r="E65" s="4"/>
      <c r="F65" s="4"/>
      <c r="G65" s="4"/>
      <c r="H65" s="16"/>
      <c r="I65" s="58" t="s">
        <v>37</v>
      </c>
      <c r="J65" s="58"/>
      <c r="K65" s="16"/>
      <c r="L65" s="58" t="s">
        <v>38</v>
      </c>
      <c r="M65" s="58"/>
      <c r="N65" s="59"/>
    </row>
    <row r="66" spans="1:23" s="63" customFormat="1" ht="11.65" customHeight="1">
      <c r="A66" s="60"/>
      <c r="B66" s="60"/>
      <c r="C66" s="61" t="s">
        <v>39</v>
      </c>
      <c r="D66" s="60"/>
      <c r="E66" s="60"/>
      <c r="F66" s="60"/>
      <c r="G66" s="60"/>
      <c r="H66" s="62" t="s">
        <v>40</v>
      </c>
      <c r="I66" s="62" t="s">
        <v>41</v>
      </c>
      <c r="J66" s="62" t="s">
        <v>106</v>
      </c>
      <c r="K66" s="62"/>
      <c r="L66" s="62" t="s">
        <v>41</v>
      </c>
      <c r="M66" s="62" t="s">
        <v>42</v>
      </c>
      <c r="N66" s="62" t="s">
        <v>106</v>
      </c>
      <c r="S66" s="64"/>
    </row>
    <row r="67" spans="1:23" ht="11.65" customHeight="1">
      <c r="H67" s="65"/>
      <c r="I67" s="65"/>
      <c r="J67" s="65"/>
      <c r="K67" s="65"/>
      <c r="N67" s="66"/>
    </row>
    <row r="68" spans="1:23" ht="11.65" customHeight="1">
      <c r="A68" s="2">
        <v>1</v>
      </c>
      <c r="C68" s="1" t="s">
        <v>43</v>
      </c>
      <c r="H68" s="65"/>
      <c r="I68" s="65"/>
      <c r="J68" s="65"/>
      <c r="K68" s="65"/>
      <c r="L68" s="67"/>
      <c r="N68" s="66"/>
      <c r="O68" s="68"/>
      <c r="P68" s="68"/>
      <c r="Q68" s="68"/>
      <c r="R68" s="66"/>
      <c r="S68" s="66"/>
      <c r="T68" s="66"/>
      <c r="U68" s="66"/>
      <c r="V68" s="69"/>
      <c r="W68" s="66"/>
    </row>
    <row r="69" spans="1:23" ht="11.65" customHeight="1">
      <c r="A69" s="2">
        <v>2</v>
      </c>
      <c r="E69" s="70" t="s">
        <v>44</v>
      </c>
      <c r="H69" s="71">
        <v>9.3000000000000007</v>
      </c>
      <c r="I69" s="67">
        <v>4440553238.3099995</v>
      </c>
      <c r="J69" s="67">
        <v>1939614637.6999998</v>
      </c>
      <c r="K69" s="71"/>
      <c r="L69" s="67">
        <f>L170-L168</f>
        <v>4446426363.2052994</v>
      </c>
      <c r="M69" s="67">
        <f>M170-M168</f>
        <v>2562318900.5852995</v>
      </c>
      <c r="N69" s="72">
        <f>N170-N168</f>
        <v>1884107462.6199996</v>
      </c>
      <c r="O69" s="73"/>
      <c r="P69" s="73"/>
      <c r="Q69" s="72"/>
      <c r="R69" s="73"/>
      <c r="S69" s="73"/>
      <c r="T69" s="72"/>
      <c r="U69" s="73"/>
      <c r="V69" s="69"/>
      <c r="W69" s="66"/>
    </row>
    <row r="70" spans="1:23" ht="11.65" customHeight="1">
      <c r="A70" s="2">
        <v>3</v>
      </c>
      <c r="E70" s="70" t="s">
        <v>45</v>
      </c>
      <c r="H70" s="71">
        <v>9.3000000000000007</v>
      </c>
      <c r="I70" s="67">
        <v>0</v>
      </c>
      <c r="J70" s="67">
        <v>0</v>
      </c>
      <c r="K70" s="71"/>
      <c r="L70" s="67">
        <f>L168</f>
        <v>0</v>
      </c>
      <c r="M70" s="67">
        <f>M168</f>
        <v>0</v>
      </c>
      <c r="N70" s="72">
        <f>N168</f>
        <v>0</v>
      </c>
      <c r="O70" s="73"/>
      <c r="P70" s="73"/>
      <c r="Q70" s="72"/>
      <c r="R70" s="66"/>
      <c r="S70" s="66"/>
      <c r="T70" s="72"/>
      <c r="U70" s="73"/>
      <c r="V70" s="69"/>
      <c r="W70" s="66"/>
    </row>
    <row r="71" spans="1:23" ht="11.65" customHeight="1">
      <c r="A71" s="2">
        <v>4</v>
      </c>
      <c r="E71" s="70" t="s">
        <v>46</v>
      </c>
      <c r="H71" s="71">
        <v>9.3000000000000007</v>
      </c>
      <c r="I71" s="67">
        <v>328817227.15999997</v>
      </c>
      <c r="J71" s="67">
        <v>135326218.84823573</v>
      </c>
      <c r="K71" s="71"/>
      <c r="L71" s="67">
        <f>L184</f>
        <v>361434449.14999998</v>
      </c>
      <c r="M71" s="67">
        <f>M184</f>
        <v>212204057.46307352</v>
      </c>
      <c r="N71" s="72">
        <f>N184</f>
        <v>149230391.68692645</v>
      </c>
      <c r="O71" s="73"/>
      <c r="P71" s="73"/>
      <c r="Q71" s="72"/>
      <c r="R71" s="66"/>
      <c r="S71" s="66"/>
      <c r="T71" s="72"/>
      <c r="U71" s="73"/>
      <c r="V71" s="69"/>
      <c r="W71" s="66"/>
    </row>
    <row r="72" spans="1:23" ht="11.65" customHeight="1">
      <c r="A72" s="2">
        <v>5</v>
      </c>
      <c r="E72" s="70" t="s">
        <v>47</v>
      </c>
      <c r="H72" s="74">
        <v>9.4</v>
      </c>
      <c r="I72" s="75">
        <v>204043998.68000001</v>
      </c>
      <c r="J72" s="75">
        <v>81139726.265325516</v>
      </c>
      <c r="K72" s="74"/>
      <c r="L72" s="75">
        <f>L227+L191</f>
        <v>177957091.43076825</v>
      </c>
      <c r="M72" s="75">
        <f>M227+M191</f>
        <v>107569974.75869757</v>
      </c>
      <c r="N72" s="75">
        <f>N227+N191</f>
        <v>70387116.672070682</v>
      </c>
      <c r="O72" s="73"/>
      <c r="P72" s="73"/>
      <c r="Q72" s="72"/>
      <c r="R72" s="66"/>
      <c r="S72" s="66"/>
      <c r="T72" s="72"/>
      <c r="U72" s="73"/>
      <c r="V72" s="69"/>
      <c r="W72" s="66"/>
    </row>
    <row r="73" spans="1:23" ht="11.65" customHeight="1">
      <c r="A73" s="2">
        <v>6</v>
      </c>
      <c r="E73" s="70" t="s">
        <v>48</v>
      </c>
      <c r="H73" s="74">
        <v>9.4</v>
      </c>
      <c r="I73" s="76">
        <v>4973414464.1499996</v>
      </c>
      <c r="J73" s="76">
        <v>2156080582.813561</v>
      </c>
      <c r="K73" s="74"/>
      <c r="L73" s="76">
        <f t="shared" ref="L73:N73" si="0">SUM(L69:L72)</f>
        <v>4985817903.786067</v>
      </c>
      <c r="M73" s="76">
        <f t="shared" si="0"/>
        <v>2882092932.8070707</v>
      </c>
      <c r="N73" s="76">
        <f t="shared" si="0"/>
        <v>2103724970.9789968</v>
      </c>
      <c r="O73" s="73"/>
      <c r="P73" s="73"/>
      <c r="Q73" s="72"/>
      <c r="R73" s="66"/>
      <c r="S73" s="66"/>
      <c r="T73" s="72"/>
      <c r="U73" s="73"/>
      <c r="V73" s="69"/>
      <c r="W73" s="66"/>
    </row>
    <row r="74" spans="1:23" ht="11.65" customHeight="1">
      <c r="A74" s="2">
        <v>7</v>
      </c>
      <c r="H74" s="74"/>
      <c r="I74" s="1"/>
      <c r="J74" s="1"/>
      <c r="K74" s="74"/>
      <c r="O74" s="73"/>
      <c r="P74" s="73"/>
      <c r="Q74" s="72"/>
      <c r="R74" s="66"/>
      <c r="S74" s="66"/>
      <c r="T74" s="72"/>
      <c r="U74" s="73"/>
      <c r="V74" s="69"/>
      <c r="W74" s="66"/>
    </row>
    <row r="75" spans="1:23" ht="11.65" customHeight="1">
      <c r="A75" s="2">
        <v>8</v>
      </c>
      <c r="C75" s="1" t="s">
        <v>49</v>
      </c>
      <c r="H75" s="74"/>
      <c r="I75" s="1"/>
      <c r="J75" s="1"/>
      <c r="K75" s="74"/>
      <c r="O75" s="73"/>
      <c r="P75" s="73"/>
      <c r="Q75" s="72"/>
      <c r="R75" s="66"/>
      <c r="S75" s="66"/>
      <c r="T75" s="72"/>
      <c r="U75" s="73"/>
      <c r="V75" s="69"/>
      <c r="W75" s="66"/>
    </row>
    <row r="76" spans="1:23" ht="11.65" customHeight="1">
      <c r="A76" s="2">
        <v>9</v>
      </c>
      <c r="D76" s="70" t="s">
        <v>50</v>
      </c>
      <c r="E76" s="70"/>
      <c r="H76" s="74">
        <v>9.5</v>
      </c>
      <c r="I76" s="67">
        <v>1088441448.0599995</v>
      </c>
      <c r="J76" s="67">
        <v>458734055.98097372</v>
      </c>
      <c r="K76" s="74"/>
      <c r="L76" s="67">
        <f>L364</f>
        <v>1180564072.0288386</v>
      </c>
      <c r="M76" s="67">
        <f>M364</f>
        <v>682884751.23813999</v>
      </c>
      <c r="N76" s="67">
        <f>N364</f>
        <v>497679320.79069895</v>
      </c>
      <c r="O76" s="73"/>
      <c r="P76" s="73"/>
      <c r="Q76" s="72"/>
      <c r="R76" s="66"/>
      <c r="S76" s="66"/>
      <c r="T76" s="72"/>
      <c r="U76" s="73"/>
      <c r="V76" s="69"/>
      <c r="W76" s="66"/>
    </row>
    <row r="77" spans="1:23" ht="11.65" customHeight="1">
      <c r="A77" s="2">
        <v>10</v>
      </c>
      <c r="D77" s="70" t="s">
        <v>51</v>
      </c>
      <c r="E77" s="70"/>
      <c r="H77" s="74">
        <v>9.6</v>
      </c>
      <c r="I77" s="67">
        <v>0</v>
      </c>
      <c r="J77" s="67">
        <v>0</v>
      </c>
      <c r="K77" s="74"/>
      <c r="L77" s="67">
        <f>L412</f>
        <v>0</v>
      </c>
      <c r="M77" s="67">
        <f>M412</f>
        <v>0</v>
      </c>
      <c r="N77" s="67">
        <f>N412</f>
        <v>0</v>
      </c>
      <c r="O77" s="73"/>
      <c r="P77" s="73"/>
      <c r="Q77" s="72"/>
      <c r="R77" s="66"/>
      <c r="S77" s="66"/>
      <c r="T77" s="72"/>
      <c r="U77" s="73"/>
      <c r="V77" s="69"/>
      <c r="W77" s="66"/>
    </row>
    <row r="78" spans="1:23" ht="11.65" customHeight="1">
      <c r="A78" s="2">
        <v>11</v>
      </c>
      <c r="D78" s="70" t="s">
        <v>52</v>
      </c>
      <c r="E78" s="70"/>
      <c r="H78" s="74">
        <v>9.6999999999999993</v>
      </c>
      <c r="I78" s="67">
        <v>38234151.060000002</v>
      </c>
      <c r="J78" s="67">
        <v>16298575.177304681</v>
      </c>
      <c r="K78" s="74"/>
      <c r="L78" s="67">
        <f>L495</f>
        <v>41202492.466666259</v>
      </c>
      <c r="M78" s="67">
        <f>M495</f>
        <v>23638563.300135162</v>
      </c>
      <c r="N78" s="67">
        <f>N495</f>
        <v>17563929.166531093</v>
      </c>
      <c r="O78" s="73"/>
      <c r="P78" s="73"/>
      <c r="Q78" s="72"/>
      <c r="R78" s="66"/>
      <c r="S78" s="66"/>
      <c r="T78" s="72"/>
      <c r="U78" s="73"/>
      <c r="V78" s="69"/>
      <c r="W78" s="66"/>
    </row>
    <row r="79" spans="1:23" ht="11.65" customHeight="1">
      <c r="A79" s="2">
        <v>12</v>
      </c>
      <c r="D79" s="70" t="s">
        <v>53</v>
      </c>
      <c r="E79" s="70"/>
      <c r="H79" s="74">
        <v>9.9</v>
      </c>
      <c r="I79" s="67">
        <v>1045573187.5699998</v>
      </c>
      <c r="J79" s="67">
        <v>450257528.18017161</v>
      </c>
      <c r="K79" s="74"/>
      <c r="L79" s="67">
        <f>L553+L604</f>
        <v>1001264172.0952196</v>
      </c>
      <c r="M79" s="67">
        <f>M553+M604</f>
        <v>573203288.91704607</v>
      </c>
      <c r="N79" s="67">
        <f>N553+N604</f>
        <v>428060883.17817354</v>
      </c>
      <c r="O79" s="73"/>
      <c r="P79" s="73"/>
      <c r="Q79" s="72"/>
      <c r="R79" s="66"/>
      <c r="S79" s="66"/>
      <c r="T79" s="72"/>
      <c r="U79" s="73"/>
      <c r="V79" s="69"/>
      <c r="W79" s="66"/>
    </row>
    <row r="80" spans="1:23" ht="11.65" customHeight="1">
      <c r="A80" s="2">
        <v>13</v>
      </c>
      <c r="D80" s="1" t="s">
        <v>54</v>
      </c>
      <c r="H80" s="77">
        <v>9.1</v>
      </c>
      <c r="I80" s="67">
        <v>201709293.80999997</v>
      </c>
      <c r="J80" s="67">
        <v>85930305.546177641</v>
      </c>
      <c r="K80" s="77"/>
      <c r="L80" s="67">
        <f>L705</f>
        <v>212186217.89986554</v>
      </c>
      <c r="M80" s="67">
        <f>M705</f>
        <v>121788364.81688628</v>
      </c>
      <c r="N80" s="67">
        <f>N705</f>
        <v>90397853.082979307</v>
      </c>
      <c r="O80" s="73"/>
      <c r="P80" s="73"/>
      <c r="Q80" s="72"/>
      <c r="R80" s="66"/>
      <c r="S80" s="66"/>
      <c r="T80" s="72"/>
      <c r="U80" s="73"/>
      <c r="V80" s="69"/>
      <c r="W80" s="66"/>
    </row>
    <row r="81" spans="1:23" ht="11.65" customHeight="1">
      <c r="A81" s="2">
        <v>14</v>
      </c>
      <c r="D81" s="1" t="s">
        <v>55</v>
      </c>
      <c r="H81" s="77">
        <v>9.1199999999999992</v>
      </c>
      <c r="I81" s="67">
        <v>204447519.61000001</v>
      </c>
      <c r="J81" s="67">
        <v>83148949.786068797</v>
      </c>
      <c r="K81" s="77"/>
      <c r="L81" s="67">
        <f>L806</f>
        <v>207724696.94673276</v>
      </c>
      <c r="M81" s="67">
        <f>M806</f>
        <v>123289979.56655702</v>
      </c>
      <c r="N81" s="67">
        <f>N806</f>
        <v>84434717.380175769</v>
      </c>
      <c r="O81" s="73"/>
      <c r="P81" s="73"/>
      <c r="Q81" s="72"/>
      <c r="R81" s="66"/>
      <c r="S81" s="66"/>
      <c r="T81" s="72"/>
      <c r="U81" s="73"/>
      <c r="V81" s="69"/>
      <c r="W81" s="66"/>
    </row>
    <row r="82" spans="1:23" ht="11.65" customHeight="1">
      <c r="A82" s="2">
        <v>15</v>
      </c>
      <c r="D82" s="1" t="s">
        <v>56</v>
      </c>
      <c r="H82" s="77">
        <v>9.1199999999999992</v>
      </c>
      <c r="I82" s="67">
        <v>87552406.719999999</v>
      </c>
      <c r="J82" s="67">
        <v>34191360.667359844</v>
      </c>
      <c r="K82" s="77"/>
      <c r="L82" s="67">
        <f>L841</f>
        <v>89076167.701635689</v>
      </c>
      <c r="M82" s="67">
        <f>M841</f>
        <v>54425194.757178903</v>
      </c>
      <c r="N82" s="67">
        <f>N841</f>
        <v>34650972.944456786</v>
      </c>
      <c r="O82" s="73"/>
      <c r="P82" s="73"/>
      <c r="Q82" s="72"/>
      <c r="R82" s="66"/>
      <c r="S82" s="66"/>
      <c r="T82" s="72"/>
      <c r="U82" s="73"/>
      <c r="V82" s="69"/>
      <c r="W82" s="66"/>
    </row>
    <row r="83" spans="1:23" ht="11.65" customHeight="1">
      <c r="A83" s="2">
        <v>16</v>
      </c>
      <c r="D83" s="1" t="s">
        <v>57</v>
      </c>
      <c r="H83" s="77">
        <v>9.1300000000000008</v>
      </c>
      <c r="I83" s="67">
        <v>109336776.66999999</v>
      </c>
      <c r="J83" s="67">
        <v>50948786.210376583</v>
      </c>
      <c r="K83" s="77"/>
      <c r="L83" s="67">
        <f>L872</f>
        <v>18511489.381552238</v>
      </c>
      <c r="M83" s="67">
        <f>M872</f>
        <v>13741278.025410006</v>
      </c>
      <c r="N83" s="67">
        <f>N872</f>
        <v>4770211.356142235</v>
      </c>
      <c r="O83" s="73"/>
      <c r="P83" s="73"/>
      <c r="Q83" s="72"/>
      <c r="R83" s="66"/>
      <c r="S83" s="66"/>
      <c r="T83" s="72"/>
      <c r="U83" s="73"/>
      <c r="V83" s="69"/>
      <c r="W83" s="66"/>
    </row>
    <row r="84" spans="1:23" ht="11.65" customHeight="1">
      <c r="A84" s="2">
        <v>17</v>
      </c>
      <c r="D84" s="1" t="s">
        <v>58</v>
      </c>
      <c r="H84" s="77">
        <v>9.1300000000000008</v>
      </c>
      <c r="I84" s="67">
        <v>0</v>
      </c>
      <c r="J84" s="67">
        <v>0</v>
      </c>
      <c r="K84" s="77"/>
      <c r="L84" s="67">
        <f>L902</f>
        <v>0</v>
      </c>
      <c r="M84" s="67">
        <f>M902</f>
        <v>0</v>
      </c>
      <c r="N84" s="67">
        <f>N902</f>
        <v>0</v>
      </c>
      <c r="O84" s="73"/>
      <c r="P84" s="73"/>
      <c r="Q84" s="72"/>
      <c r="R84" s="66"/>
      <c r="S84" s="66"/>
      <c r="T84" s="72"/>
      <c r="U84" s="73"/>
      <c r="V84" s="69"/>
      <c r="W84" s="66"/>
    </row>
    <row r="85" spans="1:23" ht="11.65" customHeight="1">
      <c r="A85" s="2">
        <v>18</v>
      </c>
      <c r="D85" s="1" t="s">
        <v>59</v>
      </c>
      <c r="H85" s="77">
        <v>9.14</v>
      </c>
      <c r="I85" s="67">
        <v>193795857.17000005</v>
      </c>
      <c r="J85" s="67">
        <v>80957095.39650166</v>
      </c>
      <c r="K85" s="77"/>
      <c r="L85" s="67">
        <f>L987</f>
        <v>147136723.76626062</v>
      </c>
      <c r="M85" s="67">
        <f>M987</f>
        <v>86426265.894157693</v>
      </c>
      <c r="N85" s="67">
        <f>N987</f>
        <v>60710457.872102916</v>
      </c>
      <c r="O85" s="73"/>
      <c r="P85" s="73"/>
      <c r="Q85" s="72"/>
      <c r="R85" s="66"/>
      <c r="S85" s="66"/>
      <c r="T85" s="72"/>
      <c r="U85" s="73"/>
      <c r="V85" s="69"/>
      <c r="W85" s="66"/>
    </row>
    <row r="86" spans="1:23" ht="11.65" customHeight="1">
      <c r="A86" s="2">
        <v>19</v>
      </c>
      <c r="H86" s="77"/>
      <c r="I86" s="78"/>
      <c r="J86" s="78"/>
      <c r="K86" s="77"/>
      <c r="L86" s="78"/>
      <c r="M86" s="78"/>
      <c r="N86" s="78"/>
      <c r="O86" s="73"/>
      <c r="P86" s="73"/>
      <c r="Q86" s="72"/>
      <c r="R86" s="66"/>
      <c r="S86" s="66"/>
      <c r="T86" s="72"/>
      <c r="U86" s="73"/>
      <c r="V86" s="69"/>
      <c r="W86" s="66"/>
    </row>
    <row r="87" spans="1:23" ht="11.65" customHeight="1">
      <c r="A87" s="2">
        <v>20</v>
      </c>
      <c r="D87" s="1" t="s">
        <v>60</v>
      </c>
      <c r="H87" s="77">
        <v>9.14</v>
      </c>
      <c r="I87" s="72">
        <v>2969090640.6699991</v>
      </c>
      <c r="J87" s="72">
        <v>1260466656.9449344</v>
      </c>
      <c r="K87" s="77"/>
      <c r="L87" s="72">
        <f t="shared" ref="L87:N87" si="1">SUM(L76:L85)</f>
        <v>2897666032.2867713</v>
      </c>
      <c r="M87" s="72">
        <f t="shared" si="1"/>
        <v>1679397686.515511</v>
      </c>
      <c r="N87" s="72">
        <f t="shared" si="1"/>
        <v>1218268345.7712607</v>
      </c>
      <c r="O87" s="73"/>
      <c r="P87" s="73"/>
      <c r="Q87" s="72"/>
      <c r="R87" s="66"/>
      <c r="S87" s="66"/>
      <c r="T87" s="72"/>
      <c r="U87" s="73"/>
      <c r="V87" s="69"/>
      <c r="W87" s="66"/>
    </row>
    <row r="88" spans="1:23" ht="11.65" customHeight="1">
      <c r="A88" s="2">
        <v>21</v>
      </c>
      <c r="H88" s="77"/>
      <c r="I88" s="72"/>
      <c r="J88" s="72"/>
      <c r="K88" s="77"/>
      <c r="L88" s="72"/>
      <c r="O88" s="73"/>
      <c r="P88" s="73"/>
      <c r="Q88" s="72"/>
      <c r="R88" s="66"/>
      <c r="S88" s="66"/>
      <c r="T88" s="72"/>
      <c r="U88" s="73"/>
      <c r="V88" s="69"/>
      <c r="W88" s="66"/>
    </row>
    <row r="89" spans="1:23" ht="11.65" customHeight="1">
      <c r="A89" s="2">
        <v>22</v>
      </c>
      <c r="D89" s="1" t="s">
        <v>61</v>
      </c>
      <c r="H89" s="77">
        <v>9.16</v>
      </c>
      <c r="I89" s="67">
        <v>572553051.07000005</v>
      </c>
      <c r="J89" s="67">
        <v>237353567.69973207</v>
      </c>
      <c r="K89" s="77"/>
      <c r="L89" s="67">
        <f>L1076</f>
        <v>647565137.58581889</v>
      </c>
      <c r="M89" s="67">
        <f>M1076</f>
        <v>385174469.3040306</v>
      </c>
      <c r="N89" s="67">
        <f>N1076</f>
        <v>262390668.28178856</v>
      </c>
      <c r="O89" s="73"/>
      <c r="P89" s="73"/>
      <c r="Q89" s="72"/>
      <c r="R89" s="66"/>
      <c r="S89" s="66"/>
      <c r="T89" s="72"/>
      <c r="U89" s="73"/>
      <c r="V89" s="69"/>
      <c r="W89" s="66"/>
    </row>
    <row r="90" spans="1:23" ht="11.65" customHeight="1">
      <c r="A90" s="2">
        <v>23</v>
      </c>
      <c r="D90" s="1" t="s">
        <v>62</v>
      </c>
      <c r="H90" s="77">
        <v>9.17</v>
      </c>
      <c r="I90" s="67">
        <v>53648630.940000005</v>
      </c>
      <c r="J90" s="67">
        <v>22373318.513653882</v>
      </c>
      <c r="K90" s="77"/>
      <c r="L90" s="67">
        <f>L1156</f>
        <v>50677104.847570591</v>
      </c>
      <c r="M90" s="67">
        <f>M1156</f>
        <v>27791143.675528295</v>
      </c>
      <c r="N90" s="67">
        <f>N1156</f>
        <v>22885961.172042299</v>
      </c>
      <c r="O90" s="73"/>
      <c r="P90" s="73"/>
      <c r="Q90" s="72"/>
      <c r="R90" s="66"/>
      <c r="S90" s="66"/>
      <c r="T90" s="72"/>
      <c r="U90" s="73"/>
      <c r="V90" s="69"/>
      <c r="W90" s="66"/>
    </row>
    <row r="91" spans="1:23" ht="11.65" customHeight="1">
      <c r="A91" s="2">
        <v>24</v>
      </c>
      <c r="D91" s="1" t="s">
        <v>63</v>
      </c>
      <c r="H91" s="77">
        <v>9.17</v>
      </c>
      <c r="I91" s="67">
        <v>163744910.06</v>
      </c>
      <c r="J91" s="67">
        <v>56381205.333257236</v>
      </c>
      <c r="K91" s="77"/>
      <c r="L91" s="67">
        <f>L1184</f>
        <v>179488279.06</v>
      </c>
      <c r="M91" s="67">
        <f>M1184</f>
        <v>116420163.36783347</v>
      </c>
      <c r="N91" s="67">
        <f>N1184</f>
        <v>63068115.69216653</v>
      </c>
      <c r="O91" s="73"/>
      <c r="P91" s="73"/>
      <c r="Q91" s="72"/>
      <c r="R91" s="66"/>
      <c r="S91" s="66"/>
      <c r="T91" s="72"/>
      <c r="U91" s="73"/>
      <c r="V91" s="69"/>
      <c r="W91" s="66"/>
    </row>
    <row r="92" spans="1:23" ht="11.65" customHeight="1">
      <c r="A92" s="2">
        <v>25</v>
      </c>
      <c r="D92" s="1" t="s">
        <v>64</v>
      </c>
      <c r="H92" s="77">
        <v>9.1999999999999993</v>
      </c>
      <c r="I92" s="3">
        <v>12635437.721481174</v>
      </c>
      <c r="J92" s="3">
        <v>21573999.33647088</v>
      </c>
      <c r="K92" s="77"/>
      <c r="L92" s="3">
        <f>L1393</f>
        <v>151096470.33495718</v>
      </c>
      <c r="M92" s="3">
        <f>M1393</f>
        <v>102822722.09559171</v>
      </c>
      <c r="N92" s="67">
        <f>N1393</f>
        <v>48273748.239365205</v>
      </c>
      <c r="O92" s="73"/>
      <c r="P92" s="69"/>
      <c r="Q92" s="72"/>
      <c r="R92" s="66"/>
      <c r="S92" s="66"/>
      <c r="T92" s="72"/>
      <c r="U92" s="73"/>
      <c r="V92" s="69"/>
      <c r="W92" s="66"/>
    </row>
    <row r="93" spans="1:23" ht="11.65" customHeight="1">
      <c r="A93" s="2">
        <v>26</v>
      </c>
      <c r="D93" s="1" t="s">
        <v>65</v>
      </c>
      <c r="H93" s="77">
        <v>9.1999999999999993</v>
      </c>
      <c r="I93" s="3">
        <v>10954096.090973748</v>
      </c>
      <c r="J93" s="3">
        <v>6869149.0406823605</v>
      </c>
      <c r="K93" s="77"/>
      <c r="L93" s="3">
        <f>L1360</f>
        <v>30364421.631818958</v>
      </c>
      <c r="M93" s="3">
        <f>M1360</f>
        <v>19613228.477682501</v>
      </c>
      <c r="N93" s="67">
        <f>N1360</f>
        <v>10751193.154136455</v>
      </c>
      <c r="O93" s="73"/>
      <c r="P93" s="69"/>
      <c r="Q93" s="73"/>
      <c r="R93" s="66"/>
      <c r="S93" s="66"/>
      <c r="T93" s="72"/>
      <c r="U93" s="73"/>
      <c r="V93" s="69"/>
      <c r="W93" s="66"/>
    </row>
    <row r="94" spans="1:23" ht="11.65" customHeight="1">
      <c r="A94" s="2">
        <v>27</v>
      </c>
      <c r="D94" s="1" t="s">
        <v>66</v>
      </c>
      <c r="H94" s="77">
        <v>9.19</v>
      </c>
      <c r="I94" s="67">
        <v>257849216.95104828</v>
      </c>
      <c r="J94" s="67">
        <v>112745649.497072</v>
      </c>
      <c r="K94" s="77"/>
      <c r="L94" s="67">
        <f>L1282</f>
        <v>91192528.337590754</v>
      </c>
      <c r="M94" s="67">
        <f>M1282</f>
        <v>27710898.147829503</v>
      </c>
      <c r="N94" s="67">
        <f>N1282</f>
        <v>63481630.189761236</v>
      </c>
      <c r="O94" s="73"/>
      <c r="P94" s="79"/>
      <c r="Q94" s="73"/>
      <c r="R94" s="66"/>
      <c r="S94" s="66"/>
      <c r="T94" s="72"/>
      <c r="U94" s="73"/>
      <c r="V94" s="69"/>
      <c r="W94" s="66"/>
    </row>
    <row r="95" spans="1:23" ht="11.65" customHeight="1">
      <c r="A95" s="2">
        <v>28</v>
      </c>
      <c r="D95" s="1" t="s">
        <v>67</v>
      </c>
      <c r="H95" s="77">
        <v>9.17</v>
      </c>
      <c r="I95" s="67">
        <v>-1831667</v>
      </c>
      <c r="J95" s="67">
        <v>-1502644.1144811981</v>
      </c>
      <c r="K95" s="77"/>
      <c r="L95" s="67">
        <f>L1197</f>
        <v>-4995526</v>
      </c>
      <c r="M95" s="67">
        <f>M1197</f>
        <v>-897347.81442489149</v>
      </c>
      <c r="N95" s="67">
        <f>N1197</f>
        <v>-4098178.1855751085</v>
      </c>
      <c r="O95" s="73"/>
      <c r="P95" s="73"/>
      <c r="Q95" s="73"/>
      <c r="R95" s="66"/>
      <c r="S95" s="66"/>
      <c r="T95" s="72"/>
      <c r="U95" s="73"/>
      <c r="V95" s="69"/>
      <c r="W95" s="66"/>
    </row>
    <row r="96" spans="1:23" ht="11.65" customHeight="1">
      <c r="A96" s="2">
        <v>29</v>
      </c>
      <c r="D96" s="1" t="s">
        <v>68</v>
      </c>
      <c r="H96" s="74">
        <v>9.4</v>
      </c>
      <c r="I96" s="67">
        <v>-435262.51999999996</v>
      </c>
      <c r="J96" s="67">
        <v>-266711.17554332141</v>
      </c>
      <c r="K96" s="74"/>
      <c r="L96" s="67">
        <f>L283</f>
        <v>480110.0570000002</v>
      </c>
      <c r="M96" s="67">
        <f>M283</f>
        <v>-201906.9330090257</v>
      </c>
      <c r="N96" s="67">
        <f>N283</f>
        <v>682016.9900090259</v>
      </c>
      <c r="O96" s="73"/>
      <c r="P96" s="73"/>
      <c r="Q96" s="72"/>
      <c r="R96" s="66"/>
      <c r="S96" s="66"/>
      <c r="T96" s="72"/>
      <c r="U96" s="73"/>
      <c r="V96" s="69"/>
      <c r="W96" s="66"/>
    </row>
    <row r="97" spans="1:23" ht="11.65" customHeight="1">
      <c r="A97" s="2">
        <v>30</v>
      </c>
      <c r="H97" s="74"/>
      <c r="I97" s="78"/>
      <c r="J97" s="78"/>
      <c r="K97" s="74"/>
      <c r="L97" s="78"/>
      <c r="M97" s="78"/>
      <c r="N97" s="78"/>
      <c r="O97" s="72"/>
      <c r="P97" s="72"/>
      <c r="Q97" s="72"/>
      <c r="R97" s="72"/>
      <c r="S97" s="66"/>
      <c r="T97" s="72"/>
      <c r="U97" s="73"/>
      <c r="V97" s="69"/>
      <c r="W97" s="66"/>
    </row>
    <row r="98" spans="1:23" ht="11.65" customHeight="1">
      <c r="A98" s="2">
        <v>31</v>
      </c>
      <c r="D98" s="1" t="s">
        <v>69</v>
      </c>
      <c r="H98" s="77">
        <v>9.1999999999999993</v>
      </c>
      <c r="I98" s="72">
        <v>4038209053.9835029</v>
      </c>
      <c r="J98" s="72">
        <v>1715994191.0757782</v>
      </c>
      <c r="K98" s="77"/>
      <c r="L98" s="72">
        <f t="shared" ref="L98:N98" si="2">SUM(L87:L96)</f>
        <v>4043534558.1415272</v>
      </c>
      <c r="M98" s="72">
        <f t="shared" si="2"/>
        <v>2357831056.8365731</v>
      </c>
      <c r="N98" s="72">
        <f t="shared" si="2"/>
        <v>1685703501.304955</v>
      </c>
      <c r="O98" s="72"/>
      <c r="P98" s="72"/>
      <c r="Q98" s="72"/>
      <c r="R98" s="72"/>
      <c r="S98" s="66"/>
      <c r="T98" s="72"/>
      <c r="U98" s="73"/>
      <c r="V98" s="69"/>
      <c r="W98" s="66"/>
    </row>
    <row r="99" spans="1:23" ht="11.65" customHeight="1">
      <c r="A99" s="2">
        <v>32</v>
      </c>
      <c r="H99" s="74"/>
      <c r="I99" s="1"/>
      <c r="J99" s="1"/>
      <c r="K99" s="74"/>
      <c r="O99" s="80"/>
      <c r="P99" s="80"/>
      <c r="Q99" s="80"/>
      <c r="R99" s="80"/>
      <c r="S99" s="66"/>
      <c r="T99" s="72"/>
      <c r="U99" s="73"/>
      <c r="V99" s="69"/>
      <c r="W99" s="66"/>
    </row>
    <row r="100" spans="1:23" ht="11.65" customHeight="1" thickBot="1">
      <c r="A100" s="2">
        <v>33</v>
      </c>
      <c r="C100" s="1" t="s">
        <v>70</v>
      </c>
      <c r="H100" s="74"/>
      <c r="I100" s="81">
        <v>935205410.16649675</v>
      </c>
      <c r="J100" s="81">
        <v>440086391.73778272</v>
      </c>
      <c r="K100" s="74"/>
      <c r="L100" s="81">
        <f t="shared" ref="L100:N100" si="3">L73-L98</f>
        <v>942283345.64453983</v>
      </c>
      <c r="M100" s="81">
        <f t="shared" si="3"/>
        <v>524261875.97049761</v>
      </c>
      <c r="N100" s="81">
        <f t="shared" si="3"/>
        <v>418021469.67404175</v>
      </c>
      <c r="O100" s="82"/>
      <c r="P100" s="83"/>
      <c r="Q100" s="83"/>
      <c r="R100" s="84"/>
      <c r="S100" s="66"/>
      <c r="T100" s="72"/>
      <c r="U100" s="73"/>
      <c r="V100" s="69"/>
      <c r="W100" s="66"/>
    </row>
    <row r="101" spans="1:23" ht="11.65" customHeight="1" thickTop="1">
      <c r="A101" s="2">
        <v>34</v>
      </c>
      <c r="H101" s="74"/>
      <c r="I101" s="1"/>
      <c r="J101" s="1"/>
      <c r="K101" s="74"/>
      <c r="O101" s="85"/>
      <c r="P101" s="85"/>
      <c r="Q101" s="85"/>
      <c r="R101" s="85"/>
      <c r="S101" s="66"/>
      <c r="T101" s="72"/>
      <c r="U101" s="73"/>
      <c r="V101" s="69"/>
      <c r="W101" s="66"/>
    </row>
    <row r="102" spans="1:23" ht="11.65" customHeight="1">
      <c r="A102" s="2">
        <v>35</v>
      </c>
      <c r="C102" s="1" t="s">
        <v>71</v>
      </c>
      <c r="H102" s="77"/>
      <c r="I102" s="1"/>
      <c r="J102" s="1"/>
      <c r="K102" s="77"/>
      <c r="O102" s="73"/>
      <c r="P102" s="73"/>
      <c r="Q102" s="72"/>
      <c r="R102" s="66"/>
      <c r="S102" s="66"/>
      <c r="T102" s="72"/>
      <c r="U102" s="73"/>
      <c r="V102" s="69"/>
      <c r="W102" s="66"/>
    </row>
    <row r="103" spans="1:23" ht="11.65" customHeight="1">
      <c r="A103" s="2">
        <v>36</v>
      </c>
      <c r="D103" s="1" t="s">
        <v>72</v>
      </c>
      <c r="H103" s="77">
        <v>9.3000000000000007</v>
      </c>
      <c r="I103" s="67">
        <v>23605170059.718422</v>
      </c>
      <c r="J103" s="67">
        <v>10033832358.591002</v>
      </c>
      <c r="K103" s="77"/>
      <c r="L103" s="67">
        <f>L2021</f>
        <v>25693450383.053612</v>
      </c>
      <c r="M103" s="67">
        <f>M2021</f>
        <v>14781368769.327274</v>
      </c>
      <c r="N103" s="67">
        <f>N2021</f>
        <v>10912081613.726336</v>
      </c>
      <c r="O103" s="73"/>
      <c r="P103" s="73"/>
      <c r="Q103" s="72"/>
      <c r="R103" s="66"/>
      <c r="S103" s="66"/>
      <c r="T103" s="72"/>
      <c r="U103" s="73"/>
      <c r="V103" s="69"/>
      <c r="W103" s="66"/>
    </row>
    <row r="104" spans="1:23" ht="11.65" customHeight="1">
      <c r="A104" s="2">
        <v>37</v>
      </c>
      <c r="D104" s="1" t="s">
        <v>73</v>
      </c>
      <c r="H104" s="77">
        <v>9.31</v>
      </c>
      <c r="I104" s="67">
        <v>49098055.779999979</v>
      </c>
      <c r="J104" s="67">
        <v>20907183.578297377</v>
      </c>
      <c r="K104" s="77"/>
      <c r="L104" s="67">
        <f>L2044</f>
        <v>43898698.003846124</v>
      </c>
      <c r="M104" s="67">
        <f>M2044</f>
        <v>25247028.151304618</v>
      </c>
      <c r="N104" s="67">
        <f>N2044</f>
        <v>18651669.85254151</v>
      </c>
      <c r="O104" s="73"/>
      <c r="P104" s="73"/>
      <c r="Q104" s="72"/>
      <c r="R104" s="66"/>
      <c r="S104" s="66"/>
      <c r="T104" s="72"/>
      <c r="U104" s="73"/>
      <c r="V104" s="69"/>
      <c r="W104" s="66"/>
    </row>
    <row r="105" spans="1:23" ht="11.65" customHeight="1">
      <c r="A105" s="2">
        <v>38</v>
      </c>
      <c r="D105" s="1" t="s">
        <v>74</v>
      </c>
      <c r="H105" s="77">
        <v>9.33</v>
      </c>
      <c r="I105" s="67">
        <v>311085925.55307585</v>
      </c>
      <c r="J105" s="67">
        <v>39292021.830076426</v>
      </c>
      <c r="K105" s="77"/>
      <c r="L105" s="67">
        <f>L2152+L2163</f>
        <v>621010302.65344882</v>
      </c>
      <c r="M105" s="67">
        <f>M2152+M2163</f>
        <v>450723105.29842603</v>
      </c>
      <c r="N105" s="67">
        <f>N2152+N2163</f>
        <v>170287197.35502279</v>
      </c>
      <c r="O105" s="73"/>
      <c r="P105" s="73"/>
      <c r="Q105" s="72"/>
      <c r="R105" s="66"/>
      <c r="S105" s="66"/>
      <c r="T105" s="72"/>
      <c r="U105" s="73"/>
      <c r="V105" s="69"/>
      <c r="W105" s="66"/>
    </row>
    <row r="106" spans="1:23" ht="11.65" customHeight="1">
      <c r="A106" s="2">
        <v>39</v>
      </c>
      <c r="D106" s="1" t="s">
        <v>75</v>
      </c>
      <c r="H106" s="77">
        <v>9.31</v>
      </c>
      <c r="I106" s="67">
        <v>46282303.147692412</v>
      </c>
      <c r="J106" s="67">
        <v>19729366.974768385</v>
      </c>
      <c r="K106" s="77"/>
      <c r="L106" s="67">
        <f>L2050+L2056</f>
        <v>36241176.361538574</v>
      </c>
      <c r="M106" s="67">
        <f>M2050+M2056</f>
        <v>20792172.75961332</v>
      </c>
      <c r="N106" s="67">
        <f>N2050+N2056</f>
        <v>15449003.601925239</v>
      </c>
      <c r="O106" s="73"/>
      <c r="P106" s="73"/>
      <c r="Q106" s="72"/>
      <c r="R106" s="66"/>
      <c r="S106" s="66"/>
      <c r="T106" s="72"/>
      <c r="U106" s="73"/>
      <c r="V106" s="69"/>
      <c r="W106" s="66"/>
    </row>
    <row r="107" spans="1:23" ht="11.65" customHeight="1">
      <c r="A107" s="2">
        <v>40</v>
      </c>
      <c r="D107" s="1" t="s">
        <v>76</v>
      </c>
      <c r="H107" s="77">
        <v>9.31</v>
      </c>
      <c r="I107" s="67">
        <v>0</v>
      </c>
      <c r="J107" s="67">
        <v>0</v>
      </c>
      <c r="K107" s="77"/>
      <c r="L107" s="67">
        <f>L2060</f>
        <v>0</v>
      </c>
      <c r="M107" s="67">
        <f>M2060</f>
        <v>0</v>
      </c>
      <c r="N107" s="67">
        <f>N2060</f>
        <v>0</v>
      </c>
      <c r="O107" s="73"/>
      <c r="P107" s="73"/>
      <c r="Q107" s="72"/>
      <c r="R107" s="66"/>
      <c r="S107" s="66"/>
      <c r="T107" s="72"/>
      <c r="U107" s="73"/>
      <c r="V107" s="69"/>
      <c r="W107" s="66"/>
    </row>
    <row r="108" spans="1:23" ht="11.65" customHeight="1">
      <c r="A108" s="2">
        <v>41</v>
      </c>
      <c r="D108" s="1" t="s">
        <v>77</v>
      </c>
      <c r="H108" s="77">
        <v>9.32</v>
      </c>
      <c r="I108" s="67">
        <v>32526049.292307593</v>
      </c>
      <c r="J108" s="67">
        <v>13702489.247671839</v>
      </c>
      <c r="K108" s="77"/>
      <c r="L108" s="67">
        <f>L2142</f>
        <v>32526049.292307593</v>
      </c>
      <c r="M108" s="67">
        <f>M2142</f>
        <v>18823560.04463575</v>
      </c>
      <c r="N108" s="67">
        <f>N2142</f>
        <v>13702489.247671839</v>
      </c>
      <c r="O108" s="73"/>
      <c r="P108" s="73"/>
      <c r="Q108" s="72"/>
      <c r="R108" s="66"/>
      <c r="S108" s="66"/>
      <c r="T108" s="72"/>
      <c r="U108" s="73"/>
      <c r="V108" s="69"/>
      <c r="W108" s="66"/>
    </row>
    <row r="109" spans="1:23" ht="11.65" customHeight="1">
      <c r="A109" s="2">
        <v>42</v>
      </c>
      <c r="D109" s="1" t="s">
        <v>78</v>
      </c>
      <c r="H109" s="77">
        <v>9.32</v>
      </c>
      <c r="I109" s="67">
        <v>264624814.99692282</v>
      </c>
      <c r="J109" s="67">
        <v>111067593.47283451</v>
      </c>
      <c r="K109" s="77"/>
      <c r="L109" s="67">
        <f>L2107</f>
        <v>232716648.80613342</v>
      </c>
      <c r="M109" s="67">
        <f>M2107</f>
        <v>135041462.3567425</v>
      </c>
      <c r="N109" s="67">
        <f>N2107</f>
        <v>97675186.449390993</v>
      </c>
      <c r="O109" s="73"/>
      <c r="P109" s="73"/>
      <c r="Q109" s="72"/>
      <c r="R109" s="66"/>
      <c r="S109" s="66"/>
      <c r="T109" s="72"/>
      <c r="U109" s="73"/>
      <c r="V109" s="69"/>
      <c r="W109" s="66"/>
    </row>
    <row r="110" spans="1:23" ht="11.65" customHeight="1">
      <c r="A110" s="2">
        <v>43</v>
      </c>
      <c r="D110" s="1" t="s">
        <v>79</v>
      </c>
      <c r="H110" s="77">
        <v>9.32</v>
      </c>
      <c r="I110" s="67">
        <v>204876481.78769204</v>
      </c>
      <c r="J110" s="67">
        <v>86820549.438081697</v>
      </c>
      <c r="K110" s="77"/>
      <c r="L110" s="67">
        <f>L2134</f>
        <v>204876481.78769204</v>
      </c>
      <c r="M110" s="67">
        <f>M2134</f>
        <v>118055932.3496104</v>
      </c>
      <c r="N110" s="67">
        <f>N2134</f>
        <v>86820549.438081697</v>
      </c>
      <c r="O110" s="73"/>
      <c r="P110" s="73"/>
      <c r="Q110" s="72"/>
      <c r="R110" s="66"/>
      <c r="S110" s="66"/>
      <c r="T110" s="72"/>
      <c r="U110" s="73"/>
      <c r="V110" s="69"/>
      <c r="W110" s="66"/>
    </row>
    <row r="111" spans="1:23" ht="11.65" customHeight="1">
      <c r="A111" s="2">
        <v>44</v>
      </c>
      <c r="D111" s="1" t="s">
        <v>80</v>
      </c>
      <c r="H111" s="77">
        <v>9.33</v>
      </c>
      <c r="I111" s="67">
        <v>59104797.939526953</v>
      </c>
      <c r="J111" s="67">
        <v>26494228.678558283</v>
      </c>
      <c r="K111" s="77"/>
      <c r="L111" s="67">
        <f>L2190</f>
        <v>59557915.080194749</v>
      </c>
      <c r="M111" s="67">
        <f>M2190</f>
        <v>33325850.297849473</v>
      </c>
      <c r="N111" s="67">
        <f>N2190</f>
        <v>26232064.782345284</v>
      </c>
      <c r="O111" s="73"/>
      <c r="P111" s="73"/>
      <c r="Q111" s="72"/>
      <c r="R111" s="66"/>
      <c r="S111" s="66"/>
      <c r="T111" s="72"/>
      <c r="U111" s="73"/>
      <c r="V111" s="69"/>
      <c r="W111" s="66"/>
    </row>
    <row r="112" spans="1:23" ht="11.65" customHeight="1">
      <c r="A112" s="2">
        <v>45</v>
      </c>
      <c r="D112" s="1" t="s">
        <v>81</v>
      </c>
      <c r="H112" s="77">
        <v>9.31</v>
      </c>
      <c r="I112" s="67">
        <v>-6814340.0838460829</v>
      </c>
      <c r="J112" s="67">
        <v>4640730.4428546047</v>
      </c>
      <c r="K112" s="77"/>
      <c r="L112" s="67">
        <f>L2082</f>
        <v>-6817175.0838460829</v>
      </c>
      <c r="M112" s="67">
        <f>M2082</f>
        <v>-11455070.526700689</v>
      </c>
      <c r="N112" s="67">
        <f>N2082</f>
        <v>4637895.4428546047</v>
      </c>
      <c r="O112" s="73"/>
      <c r="P112" s="73"/>
      <c r="Q112" s="72"/>
      <c r="R112" s="66"/>
      <c r="S112" s="66"/>
      <c r="T112" s="72"/>
      <c r="U112" s="73"/>
      <c r="V112" s="69"/>
      <c r="W112" s="66"/>
    </row>
    <row r="113" spans="1:23" ht="11.65" customHeight="1">
      <c r="A113" s="2">
        <v>46</v>
      </c>
      <c r="D113" s="1" t="s">
        <v>82</v>
      </c>
      <c r="H113" s="77">
        <v>9.34</v>
      </c>
      <c r="I113" s="67">
        <v>0</v>
      </c>
      <c r="J113" s="67">
        <v>0</v>
      </c>
      <c r="K113" s="77"/>
      <c r="L113" s="67">
        <f>L2210</f>
        <v>0</v>
      </c>
      <c r="M113" s="67">
        <f>M2210</f>
        <v>0</v>
      </c>
      <c r="N113" s="67">
        <f>N2210</f>
        <v>0</v>
      </c>
      <c r="O113" s="73"/>
      <c r="P113" s="73"/>
      <c r="Q113" s="72"/>
      <c r="R113" s="66"/>
      <c r="S113" s="66"/>
      <c r="T113" s="72"/>
      <c r="U113" s="73"/>
      <c r="V113" s="69"/>
      <c r="W113" s="66"/>
    </row>
    <row r="114" spans="1:23" ht="11.65" customHeight="1">
      <c r="A114" s="2">
        <v>47</v>
      </c>
      <c r="H114" s="77"/>
      <c r="I114" s="86"/>
      <c r="J114" s="86"/>
      <c r="K114" s="77"/>
      <c r="L114" s="86"/>
      <c r="M114" s="86"/>
      <c r="N114" s="86"/>
      <c r="O114" s="73"/>
      <c r="P114" s="73"/>
      <c r="Q114" s="72"/>
      <c r="R114" s="66"/>
      <c r="S114" s="66"/>
      <c r="T114" s="72"/>
      <c r="U114" s="73"/>
      <c r="V114" s="69"/>
      <c r="W114" s="66"/>
    </row>
    <row r="115" spans="1:23" ht="11.65" customHeight="1">
      <c r="A115" s="2">
        <v>48</v>
      </c>
      <c r="D115" s="1" t="s">
        <v>83</v>
      </c>
      <c r="H115" s="77"/>
      <c r="I115" s="67">
        <v>24565954148.131794</v>
      </c>
      <c r="J115" s="67">
        <v>10356486522.254141</v>
      </c>
      <c r="K115" s="77"/>
      <c r="L115" s="67">
        <f t="shared" ref="L115:N115" si="4">SUM(L103:L114)</f>
        <v>26917460479.954929</v>
      </c>
      <c r="M115" s="67">
        <f t="shared" si="4"/>
        <v>15571922810.058756</v>
      </c>
      <c r="N115" s="67">
        <f t="shared" si="4"/>
        <v>11345537669.896166</v>
      </c>
      <c r="O115" s="73"/>
      <c r="P115" s="73"/>
      <c r="Q115" s="72"/>
      <c r="R115" s="66"/>
      <c r="S115" s="66"/>
      <c r="T115" s="72"/>
      <c r="U115" s="73"/>
      <c r="V115" s="69"/>
      <c r="W115" s="66"/>
    </row>
    <row r="116" spans="1:23" ht="11.65" customHeight="1">
      <c r="A116" s="2">
        <v>49</v>
      </c>
      <c r="H116" s="77"/>
      <c r="I116" s="1"/>
      <c r="J116" s="1"/>
      <c r="K116" s="77"/>
      <c r="O116" s="73"/>
      <c r="P116" s="73"/>
      <c r="Q116" s="72"/>
      <c r="R116" s="66"/>
      <c r="S116" s="66"/>
      <c r="T116" s="72"/>
      <c r="U116" s="73"/>
      <c r="V116" s="69"/>
      <c r="W116" s="66"/>
    </row>
    <row r="117" spans="1:23" ht="11.65" customHeight="1">
      <c r="A117" s="2">
        <v>50</v>
      </c>
      <c r="C117" s="1" t="s">
        <v>84</v>
      </c>
      <c r="H117" s="77"/>
      <c r="I117" s="1"/>
      <c r="J117" s="1"/>
      <c r="K117" s="77"/>
      <c r="O117" s="73"/>
      <c r="P117" s="73"/>
      <c r="Q117" s="72"/>
      <c r="R117" s="66"/>
      <c r="S117" s="66"/>
      <c r="T117" s="72"/>
      <c r="U117" s="73"/>
      <c r="V117" s="69"/>
      <c r="W117" s="66"/>
    </row>
    <row r="118" spans="1:23" ht="11.65" customHeight="1">
      <c r="A118" s="2">
        <v>51</v>
      </c>
      <c r="D118" s="1" t="s">
        <v>85</v>
      </c>
      <c r="H118" s="77">
        <v>9.3800000000000008</v>
      </c>
      <c r="I118" s="67">
        <v>-7379345760.9069157</v>
      </c>
      <c r="J118" s="67">
        <v>-2947460107.0236158</v>
      </c>
      <c r="K118" s="77"/>
      <c r="L118" s="67">
        <f>L2512</f>
        <v>-8111260441.2252445</v>
      </c>
      <c r="M118" s="67">
        <f>M2512</f>
        <v>-4876350421.2710705</v>
      </c>
      <c r="N118" s="67">
        <f>N2512</f>
        <v>-3234910019.954175</v>
      </c>
      <c r="O118" s="73"/>
      <c r="P118" s="73"/>
      <c r="Q118" s="72"/>
      <c r="R118" s="66"/>
      <c r="S118" s="66"/>
      <c r="T118" s="72"/>
      <c r="U118" s="73"/>
      <c r="V118" s="69"/>
      <c r="W118" s="66"/>
    </row>
    <row r="119" spans="1:23" ht="11.65" customHeight="1">
      <c r="A119" s="2">
        <v>52</v>
      </c>
      <c r="D119" s="1" t="s">
        <v>86</v>
      </c>
      <c r="H119" s="77">
        <v>9.39</v>
      </c>
      <c r="I119" s="67">
        <v>-502655380.65615255</v>
      </c>
      <c r="J119" s="67">
        <v>-212964427.25935405</v>
      </c>
      <c r="K119" s="77"/>
      <c r="L119" s="67">
        <f>L2561</f>
        <v>-523484726.97008622</v>
      </c>
      <c r="M119" s="67">
        <f>M2561</f>
        <v>-302234759.50799996</v>
      </c>
      <c r="N119" s="67">
        <f>N2561</f>
        <v>-221249967.46208617</v>
      </c>
      <c r="O119" s="73"/>
      <c r="P119" s="73"/>
      <c r="Q119" s="72"/>
      <c r="R119" s="66"/>
      <c r="S119" s="66"/>
      <c r="T119" s="72"/>
      <c r="U119" s="73"/>
      <c r="V119" s="69"/>
      <c r="W119" s="66"/>
    </row>
    <row r="120" spans="1:23" ht="11.65" customHeight="1">
      <c r="A120" s="2">
        <v>53</v>
      </c>
      <c r="D120" s="1" t="s">
        <v>87</v>
      </c>
      <c r="H120" s="77">
        <v>9.35</v>
      </c>
      <c r="I120" s="67">
        <v>-3634945473.9438443</v>
      </c>
      <c r="J120" s="67">
        <v>-1553478567.8260279</v>
      </c>
      <c r="K120" s="77"/>
      <c r="L120" s="67">
        <f>L2309</f>
        <v>-4165943608.4020615</v>
      </c>
      <c r="M120" s="67">
        <f>M2309</f>
        <v>-2361838889.5838423</v>
      </c>
      <c r="N120" s="67">
        <f>N2309</f>
        <v>-1804104718.8182199</v>
      </c>
      <c r="O120" s="73"/>
      <c r="P120" s="73"/>
      <c r="Q120" s="72"/>
      <c r="R120" s="66"/>
      <c r="S120" s="66"/>
      <c r="T120" s="72"/>
      <c r="U120" s="73"/>
      <c r="V120" s="69"/>
      <c r="W120" s="66"/>
    </row>
    <row r="121" spans="1:23" ht="11.65" customHeight="1">
      <c r="A121" s="2">
        <v>54</v>
      </c>
      <c r="D121" s="1" t="s">
        <v>88</v>
      </c>
      <c r="H121" s="77">
        <v>9.35</v>
      </c>
      <c r="I121" s="67">
        <v>-2606988.4615384522</v>
      </c>
      <c r="J121" s="67">
        <v>-108792.51753461518</v>
      </c>
      <c r="K121" s="77"/>
      <c r="L121" s="67">
        <f>L2319</f>
        <v>-788851.99999999034</v>
      </c>
      <c r="M121" s="67">
        <f>M2319</f>
        <v>-708110.73676999053</v>
      </c>
      <c r="N121" s="67">
        <f>N2319</f>
        <v>-80741.263229999779</v>
      </c>
      <c r="O121" s="73"/>
      <c r="P121" s="73"/>
      <c r="Q121" s="72"/>
      <c r="R121" s="66"/>
      <c r="S121" s="66"/>
      <c r="T121" s="72"/>
      <c r="U121" s="73"/>
      <c r="V121" s="69"/>
      <c r="W121" s="66"/>
    </row>
    <row r="122" spans="1:23" ht="11.65" customHeight="1">
      <c r="A122" s="2">
        <v>55</v>
      </c>
      <c r="D122" s="1" t="s">
        <v>89</v>
      </c>
      <c r="H122" s="77">
        <v>9.34</v>
      </c>
      <c r="I122" s="67">
        <v>-20902842.876153778</v>
      </c>
      <c r="J122" s="67">
        <v>-8237437.7077401374</v>
      </c>
      <c r="K122" s="77"/>
      <c r="L122" s="67">
        <f>L2242</f>
        <v>-20902842.876153752</v>
      </c>
      <c r="M122" s="67">
        <f>M2242</f>
        <v>-10977885.216238856</v>
      </c>
      <c r="N122" s="67">
        <f>N2242</f>
        <v>-9924957.6599148959</v>
      </c>
      <c r="O122" s="73"/>
      <c r="P122" s="73"/>
      <c r="Q122" s="72"/>
      <c r="R122" s="66"/>
      <c r="S122" s="66"/>
      <c r="T122" s="72"/>
      <c r="U122" s="73"/>
      <c r="V122" s="69"/>
      <c r="W122" s="66"/>
    </row>
    <row r="123" spans="1:23" ht="11.65" customHeight="1">
      <c r="A123" s="2">
        <v>56</v>
      </c>
      <c r="D123" s="1" t="s">
        <v>90</v>
      </c>
      <c r="H123" s="77">
        <v>9.34</v>
      </c>
      <c r="I123" s="67">
        <v>0</v>
      </c>
      <c r="J123" s="67">
        <v>0</v>
      </c>
      <c r="K123" s="77"/>
      <c r="L123" s="67">
        <f>L2216</f>
        <v>-15625767.562307693</v>
      </c>
      <c r="M123" s="67">
        <f>M2216</f>
        <v>0</v>
      </c>
      <c r="N123" s="67">
        <f>N2216</f>
        <v>-15625767.562307693</v>
      </c>
      <c r="O123" s="73"/>
      <c r="P123" s="73"/>
      <c r="Q123" s="72"/>
      <c r="R123" s="66"/>
      <c r="S123" s="66"/>
      <c r="T123" s="72"/>
      <c r="U123" s="73"/>
      <c r="V123" s="69"/>
      <c r="W123" s="66"/>
    </row>
    <row r="124" spans="1:23" ht="11.65" customHeight="1">
      <c r="A124" s="2">
        <v>57</v>
      </c>
      <c r="D124" s="1" t="s">
        <v>91</v>
      </c>
      <c r="H124" s="77">
        <v>9.34</v>
      </c>
      <c r="I124" s="67">
        <v>-105083207.4684613</v>
      </c>
      <c r="J124" s="67">
        <v>-30517433.707391419</v>
      </c>
      <c r="K124" s="77"/>
      <c r="L124" s="67">
        <f>L2223+L2228+L2234+L2246+L2253</f>
        <v>-104911819.99688438</v>
      </c>
      <c r="M124" s="67">
        <f>M2223+M2228+M2234+M2246+M2253</f>
        <v>-74598773.07959199</v>
      </c>
      <c r="N124" s="67">
        <f>N2223+N2228+N2234+N2246+N2253</f>
        <v>-30313046.917292379</v>
      </c>
      <c r="O124" s="73"/>
      <c r="P124" s="73"/>
      <c r="Q124" s="72"/>
      <c r="R124" s="66"/>
      <c r="S124" s="66"/>
      <c r="T124" s="72"/>
      <c r="U124" s="73"/>
      <c r="V124" s="69"/>
      <c r="W124" s="66"/>
    </row>
    <row r="125" spans="1:23" ht="11.65" customHeight="1">
      <c r="A125" s="2">
        <v>58</v>
      </c>
      <c r="H125" s="77"/>
      <c r="I125" s="78"/>
      <c r="J125" s="78"/>
      <c r="K125" s="77"/>
      <c r="L125" s="78"/>
      <c r="M125" s="78"/>
      <c r="N125" s="78"/>
      <c r="O125" s="73"/>
      <c r="P125" s="73"/>
      <c r="Q125" s="72"/>
      <c r="R125" s="66"/>
      <c r="S125" s="66"/>
      <c r="T125" s="72"/>
      <c r="U125" s="73"/>
      <c r="V125" s="69"/>
      <c r="W125" s="66"/>
    </row>
    <row r="126" spans="1:23" ht="11.65" customHeight="1">
      <c r="A126" s="2">
        <v>59</v>
      </c>
      <c r="D126" s="1" t="s">
        <v>92</v>
      </c>
      <c r="H126" s="77"/>
      <c r="I126" s="72">
        <v>-11645539654.313066</v>
      </c>
      <c r="J126" s="72">
        <v>-4752766766.0416632</v>
      </c>
      <c r="K126" s="77"/>
      <c r="L126" s="72">
        <f t="shared" ref="L126:N126" si="5">SUM(L118:L124)</f>
        <v>-12942918059.03274</v>
      </c>
      <c r="M126" s="72">
        <f t="shared" si="5"/>
        <v>-7626708839.3955135</v>
      </c>
      <c r="N126" s="72">
        <f t="shared" si="5"/>
        <v>-5316209219.6372261</v>
      </c>
      <c r="O126" s="73"/>
      <c r="P126" s="73"/>
      <c r="Q126" s="72"/>
      <c r="R126" s="66"/>
      <c r="S126" s="66"/>
      <c r="T126" s="72"/>
      <c r="U126" s="73"/>
      <c r="V126" s="69"/>
      <c r="W126" s="66"/>
    </row>
    <row r="127" spans="1:23" ht="11.65" customHeight="1">
      <c r="A127" s="2">
        <v>60</v>
      </c>
      <c r="H127" s="77"/>
      <c r="I127" s="1"/>
      <c r="J127" s="1"/>
      <c r="K127" s="77"/>
      <c r="N127" s="66"/>
      <c r="O127" s="73"/>
      <c r="P127" s="73"/>
      <c r="Q127" s="66"/>
      <c r="R127" s="66"/>
      <c r="S127" s="66"/>
      <c r="T127" s="72"/>
      <c r="U127" s="73"/>
      <c r="V127" s="69"/>
      <c r="W127" s="66"/>
    </row>
    <row r="128" spans="1:23" ht="11.65" customHeight="1" thickBot="1">
      <c r="A128" s="2">
        <v>61</v>
      </c>
      <c r="C128" s="1" t="s">
        <v>93</v>
      </c>
      <c r="H128" s="77"/>
      <c r="I128" s="81">
        <v>12920414493.818727</v>
      </c>
      <c r="J128" s="81">
        <v>5603719756.2124777</v>
      </c>
      <c r="K128" s="77"/>
      <c r="L128" s="81">
        <f t="shared" ref="L128:N128" si="6">L115+L126</f>
        <v>13974542420.92219</v>
      </c>
      <c r="M128" s="81">
        <f t="shared" si="6"/>
        <v>7945213970.6632423</v>
      </c>
      <c r="N128" s="81">
        <f t="shared" si="6"/>
        <v>6029328450.2589397</v>
      </c>
      <c r="O128" s="73"/>
      <c r="P128" s="73"/>
      <c r="Q128" s="72"/>
      <c r="R128" s="66"/>
      <c r="S128" s="73"/>
      <c r="T128" s="72"/>
      <c r="U128" s="73"/>
      <c r="V128" s="69"/>
      <c r="W128" s="66"/>
    </row>
    <row r="129" spans="1:23" ht="11.65" customHeight="1" thickTop="1">
      <c r="A129" s="2">
        <v>62</v>
      </c>
      <c r="H129" s="77"/>
      <c r="I129" s="1"/>
      <c r="J129" s="1"/>
      <c r="K129" s="77"/>
      <c r="N129" s="66"/>
      <c r="O129" s="73"/>
      <c r="P129" s="73"/>
      <c r="Q129" s="72"/>
      <c r="R129" s="66"/>
      <c r="S129" s="66"/>
      <c r="T129" s="72"/>
      <c r="U129" s="66"/>
      <c r="V129" s="69"/>
      <c r="W129" s="66"/>
    </row>
    <row r="130" spans="1:23" ht="11.65" customHeight="1">
      <c r="A130" s="2">
        <v>63</v>
      </c>
      <c r="C130" s="1" t="s">
        <v>94</v>
      </c>
      <c r="H130" s="77"/>
      <c r="I130" s="40">
        <v>7.2381997544576429E-2</v>
      </c>
      <c r="J130" s="40">
        <v>7.8534689613963607E-2</v>
      </c>
      <c r="K130" s="77"/>
      <c r="L130" s="40">
        <f>L100/L128</f>
        <v>6.7428565262629747E-2</v>
      </c>
      <c r="M130" s="40"/>
      <c r="N130" s="87">
        <f>N100/N128</f>
        <v>6.9331348113252825E-2</v>
      </c>
      <c r="O130" s="73"/>
      <c r="P130" s="73"/>
      <c r="Q130" s="80"/>
      <c r="R130" s="66"/>
      <c r="S130" s="66"/>
      <c r="T130" s="72"/>
      <c r="U130" s="66"/>
      <c r="V130" s="69"/>
      <c r="W130" s="66"/>
    </row>
    <row r="131" spans="1:23" ht="11.65" customHeight="1">
      <c r="A131" s="2">
        <v>64</v>
      </c>
      <c r="H131" s="77"/>
      <c r="I131" s="40"/>
      <c r="J131" s="40"/>
      <c r="K131" s="77"/>
      <c r="L131" s="40"/>
      <c r="M131" s="40"/>
      <c r="N131" s="87"/>
      <c r="O131" s="73"/>
      <c r="P131" s="73"/>
      <c r="Q131" s="80"/>
      <c r="R131" s="66"/>
      <c r="S131" s="66"/>
      <c r="T131" s="72"/>
      <c r="U131" s="66"/>
      <c r="V131" s="69"/>
      <c r="W131" s="66"/>
    </row>
    <row r="132" spans="1:23" ht="11.65" customHeight="1">
      <c r="A132" s="2">
        <v>65</v>
      </c>
      <c r="C132" s="1" t="s">
        <v>95</v>
      </c>
      <c r="H132" s="77"/>
      <c r="I132" s="40">
        <v>9.0734193528499721E-2</v>
      </c>
      <c r="J132" s="40">
        <v>0.10265755322267277</v>
      </c>
      <c r="K132" s="77"/>
      <c r="L132" s="40">
        <v>8.11348906294906E-2</v>
      </c>
      <c r="M132" s="40"/>
      <c r="N132" s="87">
        <v>8.4822311370204295E-2</v>
      </c>
      <c r="O132" s="73"/>
      <c r="P132" s="73"/>
      <c r="Q132" s="80"/>
      <c r="R132" s="66"/>
      <c r="S132" s="66"/>
      <c r="T132" s="72"/>
      <c r="U132" s="66"/>
      <c r="V132" s="69"/>
      <c r="W132" s="66"/>
    </row>
    <row r="133" spans="1:23" ht="11.65" customHeight="1">
      <c r="A133" s="2">
        <v>66</v>
      </c>
      <c r="C133" s="1" t="s">
        <v>96</v>
      </c>
      <c r="H133" s="77"/>
      <c r="I133" s="3">
        <v>1529690650.4299998</v>
      </c>
      <c r="J133" s="3">
        <v>644727437.34926808</v>
      </c>
      <c r="K133" s="77"/>
      <c r="L133" s="3">
        <f>-L182+L304+L319+L510+L565+L661</f>
        <v>1521859577.9159997</v>
      </c>
      <c r="M133" s="3" t="s">
        <v>1</v>
      </c>
      <c r="N133" s="3">
        <f>-N182+N304+N319+N510+N565+N661</f>
        <v>641066299.94715166</v>
      </c>
      <c r="O133" s="73"/>
      <c r="P133" s="73"/>
      <c r="Q133" s="72"/>
      <c r="R133" s="66"/>
      <c r="S133" s="66"/>
      <c r="T133" s="72"/>
      <c r="U133" s="66"/>
      <c r="V133" s="69"/>
      <c r="W133" s="66"/>
    </row>
    <row r="134" spans="1:23" ht="11.65" customHeight="1">
      <c r="A134" s="2">
        <v>67</v>
      </c>
      <c r="C134" s="88" t="s">
        <v>97</v>
      </c>
      <c r="D134" s="88"/>
      <c r="E134" s="88"/>
      <c r="F134" s="88"/>
      <c r="G134" s="88"/>
      <c r="H134" s="89"/>
      <c r="I134" s="147"/>
      <c r="J134" s="147"/>
      <c r="K134" s="91"/>
      <c r="L134" s="90"/>
      <c r="M134" s="92"/>
      <c r="N134" s="90"/>
      <c r="O134" s="73"/>
      <c r="P134" s="73"/>
      <c r="Q134" s="94"/>
      <c r="R134" s="66"/>
      <c r="S134" s="66"/>
      <c r="T134" s="94"/>
      <c r="U134" s="66"/>
      <c r="V134" s="69"/>
      <c r="W134" s="66"/>
    </row>
    <row r="135" spans="1:23" ht="11.65" customHeight="1">
      <c r="A135" s="2">
        <v>68</v>
      </c>
      <c r="D135" s="1" t="s">
        <v>98</v>
      </c>
      <c r="H135" s="74"/>
      <c r="I135" s="67">
        <v>107450438.96114908</v>
      </c>
      <c r="J135" s="67">
        <v>46602386.317277662</v>
      </c>
      <c r="K135" s="74"/>
      <c r="L135" s="67">
        <v>116216915.34181446</v>
      </c>
      <c r="M135" s="67"/>
      <c r="N135" s="67">
        <v>50141888.94104027</v>
      </c>
      <c r="O135" s="73"/>
      <c r="P135" s="73"/>
      <c r="Q135" s="72"/>
      <c r="R135" s="66"/>
      <c r="S135" s="66"/>
      <c r="T135" s="72"/>
      <c r="U135" s="66"/>
      <c r="V135" s="69"/>
      <c r="W135" s="66"/>
    </row>
    <row r="136" spans="1:23" ht="11.65" customHeight="1">
      <c r="A136" s="2">
        <v>69</v>
      </c>
      <c r="D136" s="1" t="s">
        <v>99</v>
      </c>
      <c r="H136" s="74"/>
      <c r="I136" s="67">
        <v>-859814720.01326561</v>
      </c>
      <c r="J136" s="67">
        <v>-345496777.87236404</v>
      </c>
      <c r="K136" s="74"/>
      <c r="L136" s="67">
        <v>-993424168.87158394</v>
      </c>
      <c r="M136" s="67"/>
      <c r="N136" s="67">
        <v>-417665378.91955662</v>
      </c>
      <c r="O136" s="73"/>
      <c r="P136" s="73"/>
      <c r="Q136" s="72"/>
      <c r="R136" s="66"/>
      <c r="S136" s="66"/>
      <c r="T136" s="80"/>
      <c r="U136" s="66"/>
      <c r="V136" s="69"/>
      <c r="W136" s="66"/>
    </row>
    <row r="137" spans="1:23" s="95" customFormat="1">
      <c r="A137" s="2"/>
      <c r="C137" s="95" t="str">
        <f>$B$60</f>
        <v xml:space="preserve">  ROLLED-IN</v>
      </c>
      <c r="H137" s="96"/>
      <c r="I137" s="96"/>
      <c r="J137" s="96"/>
      <c r="K137" s="96"/>
      <c r="L137" s="97"/>
      <c r="O137" s="72"/>
      <c r="P137" s="72"/>
      <c r="Q137" s="72"/>
      <c r="T137" s="80"/>
      <c r="V137" s="98"/>
    </row>
    <row r="138" spans="1:23" s="95" customFormat="1" ht="11.65" customHeight="1">
      <c r="A138" s="2"/>
      <c r="C138" s="99" t="str">
        <f>$B$61</f>
        <v>13-Month Average</v>
      </c>
      <c r="H138" s="96"/>
      <c r="I138" s="100" t="s">
        <v>35</v>
      </c>
      <c r="J138" s="148"/>
      <c r="K138" s="96"/>
      <c r="L138" s="100" t="str">
        <f>+L64</f>
        <v>JUNE 2015</v>
      </c>
      <c r="M138" s="101"/>
      <c r="N138" s="101"/>
      <c r="O138" s="102"/>
      <c r="P138" s="102"/>
      <c r="Q138" s="102"/>
      <c r="T138" s="80"/>
      <c r="V138" s="98"/>
    </row>
    <row r="139" spans="1:23" s="95" customFormat="1" ht="11.65" customHeight="1">
      <c r="A139" s="2"/>
      <c r="C139" s="99" t="s">
        <v>100</v>
      </c>
      <c r="D139" s="68"/>
      <c r="E139" s="103"/>
      <c r="F139" s="99" t="s">
        <v>101</v>
      </c>
      <c r="G139" s="99"/>
      <c r="H139" s="96"/>
      <c r="I139" s="148" t="s">
        <v>37</v>
      </c>
      <c r="J139" s="148"/>
      <c r="K139" s="96"/>
      <c r="L139" s="101" t="str">
        <f>+L65</f>
        <v>NORMALIZED RESULTS</v>
      </c>
      <c r="M139" s="101"/>
      <c r="N139" s="101"/>
      <c r="O139" s="102"/>
      <c r="P139" s="102"/>
      <c r="Q139" s="102"/>
      <c r="T139" s="72"/>
      <c r="V139" s="98"/>
    </row>
    <row r="140" spans="1:23" s="95" customFormat="1" ht="11.65" customHeight="1">
      <c r="A140" s="2"/>
      <c r="B140" s="104"/>
      <c r="C140" s="105" t="s">
        <v>102</v>
      </c>
      <c r="D140" s="105" t="s">
        <v>103</v>
      </c>
      <c r="E140" s="105"/>
      <c r="F140" s="105" t="s">
        <v>104</v>
      </c>
      <c r="G140" s="105" t="s">
        <v>105</v>
      </c>
      <c r="H140" s="106" t="s">
        <v>40</v>
      </c>
      <c r="I140" s="106" t="s">
        <v>41</v>
      </c>
      <c r="J140" s="107" t="s">
        <v>106</v>
      </c>
      <c r="K140" s="106"/>
      <c r="L140" s="107" t="s">
        <v>41</v>
      </c>
      <c r="M140" s="107" t="s">
        <v>42</v>
      </c>
      <c r="N140" s="107" t="str">
        <f>$N$66</f>
        <v>UTAH</v>
      </c>
      <c r="O140" s="102"/>
      <c r="P140" s="102"/>
      <c r="Q140" s="102"/>
      <c r="T140" s="72"/>
      <c r="V140" s="98"/>
    </row>
    <row r="141" spans="1:23" s="66" customFormat="1" ht="11.65" customHeight="1">
      <c r="A141" s="2">
        <v>70</v>
      </c>
      <c r="B141" s="1"/>
      <c r="C141" s="108" t="s">
        <v>107</v>
      </c>
      <c r="D141" s="1"/>
      <c r="E141" s="1"/>
      <c r="F141" s="1"/>
      <c r="G141" s="1"/>
      <c r="H141" s="74"/>
      <c r="I141" s="74"/>
      <c r="J141" s="74"/>
      <c r="K141" s="74"/>
      <c r="L141" s="1"/>
      <c r="M141" s="1"/>
      <c r="N141" s="1"/>
      <c r="O141" s="102"/>
      <c r="P141" s="102"/>
      <c r="Q141" s="102"/>
      <c r="T141" s="72"/>
      <c r="V141" s="69"/>
    </row>
    <row r="142" spans="1:23" ht="11.65" customHeight="1">
      <c r="A142" s="2">
        <v>71</v>
      </c>
      <c r="C142" s="108">
        <v>440</v>
      </c>
      <c r="D142" s="1" t="s">
        <v>108</v>
      </c>
      <c r="H142" s="74"/>
      <c r="I142" s="74"/>
      <c r="J142" s="74"/>
      <c r="K142" s="74"/>
      <c r="N142" s="109"/>
      <c r="O142" s="102"/>
      <c r="P142" s="102"/>
      <c r="Q142" s="102"/>
      <c r="R142" s="66"/>
      <c r="S142" s="66"/>
      <c r="T142" s="72"/>
      <c r="U142" s="66"/>
      <c r="V142" s="69"/>
      <c r="W142" s="66"/>
    </row>
    <row r="143" spans="1:23" ht="11.65" customHeight="1">
      <c r="A143" s="2">
        <v>72</v>
      </c>
      <c r="C143" s="108"/>
      <c r="F143" s="108">
        <v>0</v>
      </c>
      <c r="G143" s="1" t="s">
        <v>128</v>
      </c>
      <c r="H143" s="74"/>
      <c r="I143" s="3">
        <v>1674501124.95</v>
      </c>
      <c r="J143" s="3">
        <v>736401406.79999995</v>
      </c>
      <c r="K143" s="74"/>
      <c r="L143" s="3">
        <v>1629935945.5415485</v>
      </c>
      <c r="M143" s="3">
        <f>L143-N143</f>
        <v>948960106.27154863</v>
      </c>
      <c r="N143" s="109">
        <v>680975839.26999986</v>
      </c>
      <c r="O143" s="69"/>
      <c r="P143" s="69"/>
      <c r="Q143" s="69"/>
      <c r="R143" s="66"/>
      <c r="S143" s="66"/>
      <c r="T143" s="69"/>
      <c r="U143" s="66"/>
      <c r="V143" s="66"/>
      <c r="W143" s="66"/>
    </row>
    <row r="144" spans="1:23" ht="11.65" customHeight="1">
      <c r="A144" s="2">
        <v>73</v>
      </c>
      <c r="C144" s="108"/>
      <c r="H144" s="74"/>
      <c r="I144" s="3"/>
      <c r="J144" s="3"/>
      <c r="K144" s="74"/>
      <c r="L144" s="3"/>
      <c r="M144" s="3"/>
      <c r="N144" s="3"/>
      <c r="O144" s="3"/>
      <c r="P144" s="3"/>
      <c r="Q144" s="3"/>
      <c r="S144" s="1"/>
      <c r="T144" s="3"/>
    </row>
    <row r="145" spans="1:20" ht="11.65" customHeight="1">
      <c r="A145" s="2">
        <v>74</v>
      </c>
      <c r="C145" s="108"/>
      <c r="H145" s="74" t="s">
        <v>109</v>
      </c>
      <c r="I145" s="110">
        <v>1674501124.95</v>
      </c>
      <c r="J145" s="110">
        <v>736401406.79999995</v>
      </c>
      <c r="K145" s="74"/>
      <c r="L145" s="110">
        <f>SUBTOTAL(9,L143:L144)</f>
        <v>1629935945.5415485</v>
      </c>
      <c r="M145" s="110">
        <f>SUBTOTAL(9,M143:M144)</f>
        <v>948960106.27154863</v>
      </c>
      <c r="N145" s="110">
        <f>SUBTOTAL(9,N143:N144)</f>
        <v>680975839.26999986</v>
      </c>
      <c r="O145" s="3"/>
      <c r="P145" s="3"/>
      <c r="Q145" s="3"/>
      <c r="S145" s="1"/>
      <c r="T145" s="3"/>
    </row>
    <row r="146" spans="1:20" ht="11.65" customHeight="1">
      <c r="A146" s="2">
        <v>75</v>
      </c>
      <c r="C146" s="108"/>
      <c r="H146" s="74"/>
      <c r="I146" s="3"/>
      <c r="J146" s="3"/>
      <c r="K146" s="74"/>
      <c r="L146" s="3"/>
      <c r="M146" s="3"/>
      <c r="N146" s="3"/>
      <c r="O146" s="3"/>
      <c r="P146" s="3"/>
      <c r="Q146" s="3"/>
      <c r="S146" s="1"/>
      <c r="T146" s="3"/>
    </row>
    <row r="147" spans="1:20" ht="11.65" customHeight="1">
      <c r="A147" s="2">
        <v>76</v>
      </c>
      <c r="C147" s="108">
        <v>442</v>
      </c>
      <c r="D147" s="1" t="s">
        <v>110</v>
      </c>
      <c r="H147" s="74"/>
      <c r="I147" s="3"/>
      <c r="J147" s="3"/>
      <c r="K147" s="74"/>
      <c r="L147" s="3"/>
      <c r="M147" s="3"/>
      <c r="N147" s="3"/>
      <c r="O147" s="3"/>
      <c r="P147" s="3"/>
      <c r="Q147" s="3"/>
      <c r="S147" s="1"/>
      <c r="T147" s="3"/>
    </row>
    <row r="148" spans="1:20" ht="11.65" customHeight="1">
      <c r="A148" s="2">
        <v>77</v>
      </c>
      <c r="C148" s="108"/>
      <c r="F148" s="108">
        <v>0</v>
      </c>
      <c r="G148" s="1" t="s">
        <v>128</v>
      </c>
      <c r="H148" s="74"/>
      <c r="I148" s="3">
        <v>2729422574.0999994</v>
      </c>
      <c r="J148" s="3">
        <v>1176343237.5799999</v>
      </c>
      <c r="K148" s="74"/>
      <c r="L148" s="3">
        <v>2781358408.3051968</v>
      </c>
      <c r="M148" s="3">
        <f>L148-N148</f>
        <v>1603895887.595197</v>
      </c>
      <c r="N148" s="109">
        <v>1177462520.7099998</v>
      </c>
      <c r="O148" s="3"/>
      <c r="P148" s="3"/>
    </row>
    <row r="149" spans="1:20" ht="11.65" customHeight="1">
      <c r="A149" s="2">
        <v>78</v>
      </c>
      <c r="C149" s="108"/>
      <c r="F149" s="108" t="s">
        <v>572</v>
      </c>
      <c r="G149" s="1" t="s">
        <v>130</v>
      </c>
      <c r="H149" s="74"/>
      <c r="I149" s="3">
        <v>0</v>
      </c>
      <c r="J149" s="3">
        <v>0</v>
      </c>
      <c r="K149" s="74"/>
      <c r="L149" s="3">
        <v>0</v>
      </c>
      <c r="M149" s="3">
        <f>L149-N149</f>
        <v>0</v>
      </c>
      <c r="N149" s="109">
        <v>0</v>
      </c>
      <c r="O149" s="3"/>
      <c r="P149" s="3"/>
    </row>
    <row r="150" spans="1:20" ht="11.65" customHeight="1">
      <c r="A150" s="2">
        <v>79</v>
      </c>
      <c r="C150" s="108"/>
      <c r="F150" s="108" t="s">
        <v>660</v>
      </c>
      <c r="G150" s="1" t="s">
        <v>132</v>
      </c>
      <c r="H150" s="74"/>
      <c r="I150" s="3">
        <v>0</v>
      </c>
      <c r="J150" s="3">
        <v>0</v>
      </c>
      <c r="K150" s="74"/>
      <c r="L150" s="3">
        <v>0</v>
      </c>
      <c r="M150" s="3">
        <f>L150-N150</f>
        <v>0</v>
      </c>
      <c r="N150" s="109">
        <v>0</v>
      </c>
      <c r="O150" s="3"/>
      <c r="P150" s="3"/>
    </row>
    <row r="151" spans="1:20" ht="11.65" customHeight="1">
      <c r="A151" s="2">
        <v>80</v>
      </c>
      <c r="C151" s="108"/>
      <c r="H151" s="74"/>
      <c r="I151" s="111"/>
      <c r="J151" s="111"/>
      <c r="K151" s="74"/>
      <c r="L151" s="111"/>
      <c r="M151" s="3"/>
      <c r="N151" s="3"/>
      <c r="O151" s="3"/>
      <c r="P151" s="3"/>
    </row>
    <row r="152" spans="1:20" ht="11.65" customHeight="1">
      <c r="A152" s="2">
        <v>81</v>
      </c>
      <c r="C152" s="108"/>
      <c r="H152" s="74"/>
      <c r="I152" s="3"/>
      <c r="J152" s="3"/>
      <c r="K152" s="74"/>
      <c r="L152" s="3"/>
      <c r="M152" s="3"/>
      <c r="N152" s="3"/>
      <c r="O152" s="3"/>
      <c r="P152" s="3"/>
    </row>
    <row r="153" spans="1:20" ht="11.65" customHeight="1">
      <c r="A153" s="2">
        <v>82</v>
      </c>
      <c r="C153" s="108"/>
      <c r="H153" s="74" t="s">
        <v>109</v>
      </c>
      <c r="I153" s="110">
        <v>2729422574.0999994</v>
      </c>
      <c r="J153" s="110">
        <v>1176343237.5799999</v>
      </c>
      <c r="K153" s="74"/>
      <c r="L153" s="110">
        <f>SUBTOTAL(9,L148:L151)</f>
        <v>2781358408.3051968</v>
      </c>
      <c r="M153" s="110">
        <f>SUBTOTAL(9,M148:M151)</f>
        <v>1603895887.595197</v>
      </c>
      <c r="N153" s="110">
        <f>SUBTOTAL(9,N148:N151)</f>
        <v>1177462520.7099998</v>
      </c>
      <c r="O153" s="3"/>
      <c r="P153" s="3"/>
    </row>
    <row r="154" spans="1:20" ht="11.65" customHeight="1">
      <c r="A154" s="2">
        <v>83</v>
      </c>
      <c r="C154" s="108"/>
      <c r="H154" s="74"/>
      <c r="I154" s="3"/>
      <c r="J154" s="3"/>
      <c r="K154" s="74"/>
      <c r="L154" s="3"/>
      <c r="M154" s="3"/>
      <c r="N154" s="3"/>
      <c r="O154" s="3"/>
      <c r="P154" s="3"/>
    </row>
    <row r="155" spans="1:20" ht="11.65" customHeight="1">
      <c r="A155" s="2">
        <v>84</v>
      </c>
      <c r="C155" s="108">
        <v>444</v>
      </c>
      <c r="D155" s="1" t="s">
        <v>111</v>
      </c>
      <c r="H155" s="74"/>
      <c r="I155" s="3"/>
      <c r="J155" s="3"/>
      <c r="K155" s="74"/>
      <c r="L155" s="3"/>
      <c r="M155" s="3"/>
      <c r="N155" s="3"/>
      <c r="O155" s="3"/>
      <c r="P155" s="3"/>
    </row>
    <row r="156" spans="1:20" ht="11.65" customHeight="1">
      <c r="A156" s="2">
        <v>85</v>
      </c>
      <c r="C156" s="108"/>
      <c r="F156" s="108">
        <v>0</v>
      </c>
      <c r="G156" s="1" t="s">
        <v>128</v>
      </c>
      <c r="H156" s="74"/>
      <c r="I156" s="3">
        <v>19607534.219999999</v>
      </c>
      <c r="J156" s="3">
        <v>9841405.5399999991</v>
      </c>
      <c r="K156" s="74"/>
      <c r="L156" s="3">
        <v>19100052.098553617</v>
      </c>
      <c r="M156" s="3">
        <f>L156-N156</f>
        <v>9469489.4585536197</v>
      </c>
      <c r="N156" s="109">
        <v>9630562.6399999969</v>
      </c>
      <c r="O156" s="3"/>
      <c r="P156" s="3"/>
    </row>
    <row r="157" spans="1:20" ht="11.65" customHeight="1">
      <c r="A157" s="2">
        <v>86</v>
      </c>
      <c r="C157" s="108"/>
      <c r="F157" s="108">
        <v>0</v>
      </c>
      <c r="G157" s="1" t="s">
        <v>131</v>
      </c>
      <c r="H157" s="74"/>
      <c r="I157" s="3">
        <v>0</v>
      </c>
      <c r="J157" s="3">
        <v>0</v>
      </c>
      <c r="K157" s="74"/>
      <c r="L157" s="3">
        <v>0</v>
      </c>
      <c r="M157" s="3">
        <f>L157-N157</f>
        <v>0</v>
      </c>
      <c r="N157" s="109">
        <v>0</v>
      </c>
      <c r="O157" s="3"/>
      <c r="P157" s="3"/>
    </row>
    <row r="158" spans="1:20" ht="11.65" customHeight="1">
      <c r="A158" s="2">
        <v>87</v>
      </c>
      <c r="C158" s="108"/>
      <c r="H158" s="74" t="s">
        <v>109</v>
      </c>
      <c r="I158" s="110">
        <v>19607534.219999999</v>
      </c>
      <c r="J158" s="110">
        <v>9841405.5399999991</v>
      </c>
      <c r="K158" s="74"/>
      <c r="L158" s="110">
        <f>SUBTOTAL(9,L156:L157)</f>
        <v>19100052.098553617</v>
      </c>
      <c r="M158" s="110">
        <f>SUBTOTAL(9,M156:M157)</f>
        <v>9469489.4585536197</v>
      </c>
      <c r="N158" s="110">
        <f>SUBTOTAL(9,N156:N157)</f>
        <v>9630562.6399999969</v>
      </c>
      <c r="O158" s="3"/>
      <c r="P158" s="3"/>
    </row>
    <row r="159" spans="1:20" ht="11.65" customHeight="1">
      <c r="A159" s="2">
        <v>88</v>
      </c>
      <c r="C159" s="108"/>
      <c r="H159" s="74"/>
      <c r="I159" s="3"/>
      <c r="J159" s="3"/>
      <c r="K159" s="74"/>
      <c r="L159" s="3"/>
      <c r="M159" s="3"/>
      <c r="N159" s="3"/>
      <c r="O159" s="3"/>
      <c r="P159" s="3"/>
    </row>
    <row r="160" spans="1:20" ht="11.65" customHeight="1">
      <c r="A160" s="2">
        <v>89</v>
      </c>
      <c r="C160" s="108">
        <v>445</v>
      </c>
      <c r="D160" s="1" t="s">
        <v>112</v>
      </c>
      <c r="H160" s="74"/>
      <c r="I160" s="3"/>
      <c r="J160" s="3"/>
      <c r="K160" s="74"/>
      <c r="L160" s="3"/>
      <c r="M160" s="3"/>
      <c r="N160" s="3"/>
      <c r="O160" s="3"/>
      <c r="P160" s="3"/>
    </row>
    <row r="161" spans="1:16" ht="11.65" customHeight="1">
      <c r="A161" s="2">
        <v>90</v>
      </c>
      <c r="C161" s="108"/>
      <c r="F161" s="108">
        <v>0</v>
      </c>
      <c r="G161" s="1" t="s">
        <v>128</v>
      </c>
      <c r="H161" s="74"/>
      <c r="I161" s="3">
        <v>17022005.040000003</v>
      </c>
      <c r="J161" s="3">
        <v>17028587.780000001</v>
      </c>
      <c r="K161" s="74"/>
      <c r="L161" s="3">
        <v>16031957.260000002</v>
      </c>
      <c r="M161" s="3">
        <f>L161-N161</f>
        <v>-6582.7400000002235</v>
      </c>
      <c r="N161" s="109">
        <v>16038540.000000002</v>
      </c>
      <c r="O161" s="3"/>
      <c r="P161" s="3"/>
    </row>
    <row r="162" spans="1:16" ht="11.65" customHeight="1">
      <c r="A162" s="2">
        <v>91</v>
      </c>
      <c r="C162" s="108"/>
      <c r="H162" s="74"/>
      <c r="I162" s="3"/>
      <c r="J162" s="3"/>
      <c r="K162" s="74"/>
      <c r="L162" s="3"/>
      <c r="M162" s="3"/>
      <c r="N162" s="3"/>
      <c r="O162" s="3"/>
      <c r="P162" s="3"/>
    </row>
    <row r="163" spans="1:16" ht="11.65" customHeight="1">
      <c r="A163" s="2">
        <v>92</v>
      </c>
      <c r="C163" s="108"/>
      <c r="H163" s="74" t="s">
        <v>109</v>
      </c>
      <c r="I163" s="110">
        <v>17022005.040000003</v>
      </c>
      <c r="J163" s="110">
        <v>17028587.780000001</v>
      </c>
      <c r="K163" s="74"/>
      <c r="L163" s="110">
        <f>SUBTOTAL(9,L161)</f>
        <v>16031957.260000002</v>
      </c>
      <c r="M163" s="110">
        <f>SUBTOTAL(9,M161)</f>
        <v>-6582.7400000002235</v>
      </c>
      <c r="N163" s="110">
        <f>SUBTOTAL(9,N161)</f>
        <v>16038540.000000002</v>
      </c>
      <c r="O163" s="3"/>
      <c r="P163" s="3"/>
    </row>
    <row r="164" spans="1:16" ht="11.65" customHeight="1">
      <c r="A164" s="2">
        <v>93</v>
      </c>
      <c r="C164" s="108"/>
      <c r="H164" s="74"/>
      <c r="I164" s="3"/>
      <c r="J164" s="3"/>
      <c r="K164" s="74"/>
      <c r="L164" s="3"/>
      <c r="M164" s="3"/>
      <c r="N164" s="3"/>
      <c r="O164" s="3"/>
      <c r="P164" s="3"/>
    </row>
    <row r="165" spans="1:16" ht="11.65" customHeight="1">
      <c r="A165" s="2">
        <v>94</v>
      </c>
      <c r="C165" s="108">
        <v>448</v>
      </c>
      <c r="D165" s="1" t="s">
        <v>45</v>
      </c>
      <c r="H165" s="74"/>
      <c r="I165" s="3"/>
      <c r="J165" s="3"/>
      <c r="K165" s="74"/>
      <c r="L165" s="3"/>
      <c r="M165" s="3"/>
      <c r="N165" s="3"/>
      <c r="O165" s="3"/>
      <c r="P165" s="3"/>
    </row>
    <row r="166" spans="1:16" ht="11.65" customHeight="1">
      <c r="A166" s="2">
        <v>95</v>
      </c>
      <c r="C166" s="108"/>
      <c r="F166" s="108" t="s">
        <v>661</v>
      </c>
      <c r="G166" s="1" t="s">
        <v>128</v>
      </c>
      <c r="H166" s="74"/>
      <c r="I166" s="3">
        <v>0</v>
      </c>
      <c r="J166" s="3">
        <v>0</v>
      </c>
      <c r="K166" s="74"/>
      <c r="L166" s="3">
        <v>0</v>
      </c>
      <c r="M166" s="3">
        <f>L166-N166</f>
        <v>0</v>
      </c>
      <c r="N166" s="109">
        <v>0</v>
      </c>
      <c r="O166" s="3"/>
      <c r="P166" s="3"/>
    </row>
    <row r="167" spans="1:16" ht="11.65" customHeight="1">
      <c r="A167" s="2">
        <v>96</v>
      </c>
      <c r="C167" s="108"/>
      <c r="F167" s="108" t="s">
        <v>488</v>
      </c>
      <c r="G167" s="1" t="s">
        <v>131</v>
      </c>
      <c r="H167" s="74"/>
      <c r="I167" s="3">
        <v>0</v>
      </c>
      <c r="J167" s="3">
        <v>0</v>
      </c>
      <c r="K167" s="74"/>
      <c r="L167" s="3">
        <v>0</v>
      </c>
      <c r="M167" s="3">
        <f>L167-N167</f>
        <v>0</v>
      </c>
      <c r="N167" s="109">
        <v>0</v>
      </c>
      <c r="O167" s="3"/>
      <c r="P167" s="3"/>
    </row>
    <row r="168" spans="1:16" ht="11.65" customHeight="1">
      <c r="A168" s="2">
        <v>97</v>
      </c>
      <c r="C168" s="108"/>
      <c r="H168" s="74" t="s">
        <v>109</v>
      </c>
      <c r="I168" s="110">
        <v>0</v>
      </c>
      <c r="J168" s="110">
        <v>0</v>
      </c>
      <c r="K168" s="74"/>
      <c r="L168" s="110">
        <f>SUBTOTAL(9,L166:L167)</f>
        <v>0</v>
      </c>
      <c r="M168" s="110">
        <f>SUBTOTAL(9,M166:M167)</f>
        <v>0</v>
      </c>
      <c r="N168" s="110">
        <f>SUBTOTAL(9,N166:N167)</f>
        <v>0</v>
      </c>
      <c r="O168" s="3"/>
      <c r="P168" s="3"/>
    </row>
    <row r="169" spans="1:16" ht="11.65" customHeight="1">
      <c r="A169" s="2">
        <v>98</v>
      </c>
      <c r="C169" s="108"/>
      <c r="H169" s="74"/>
      <c r="I169" s="3"/>
      <c r="J169" s="3"/>
      <c r="K169" s="74"/>
      <c r="L169" s="3"/>
      <c r="M169" s="3"/>
      <c r="N169" s="3"/>
      <c r="O169" s="3"/>
      <c r="P169" s="3"/>
    </row>
    <row r="170" spans="1:16" ht="11.65" customHeight="1" thickBot="1">
      <c r="A170" s="2">
        <v>99</v>
      </c>
      <c r="C170" s="112" t="s">
        <v>113</v>
      </c>
      <c r="H170" s="113" t="s">
        <v>109</v>
      </c>
      <c r="I170" s="114">
        <v>4440553238.3099995</v>
      </c>
      <c r="J170" s="114">
        <v>1939614637.6999998</v>
      </c>
      <c r="K170" s="113"/>
      <c r="L170" s="114">
        <f>SUBTOTAL(9,L143:L168)</f>
        <v>4446426363.2052994</v>
      </c>
      <c r="M170" s="114">
        <f>SUBTOTAL(9,M143:M168)</f>
        <v>2562318900.5852995</v>
      </c>
      <c r="N170" s="114">
        <f>SUBTOTAL(9,N143:N168)</f>
        <v>1884107462.6199996</v>
      </c>
      <c r="O170" s="3"/>
      <c r="P170" s="3"/>
    </row>
    <row r="171" spans="1:16" ht="11.65" customHeight="1" thickTop="1">
      <c r="A171" s="2">
        <v>100</v>
      </c>
      <c r="C171" s="108"/>
      <c r="H171" s="74"/>
      <c r="I171" s="115"/>
      <c r="J171" s="115"/>
      <c r="K171" s="74"/>
      <c r="L171" s="115"/>
      <c r="M171" s="3"/>
      <c r="N171" s="3"/>
      <c r="O171" s="3"/>
      <c r="P171" s="3"/>
    </row>
    <row r="172" spans="1:16" ht="11.65" customHeight="1">
      <c r="A172" s="2">
        <v>101</v>
      </c>
      <c r="C172" s="108"/>
      <c r="E172" s="70"/>
      <c r="H172" s="74"/>
      <c r="I172" s="115"/>
      <c r="J172" s="115"/>
      <c r="K172" s="74"/>
      <c r="L172" s="115"/>
      <c r="M172" s="115"/>
      <c r="N172" s="115"/>
      <c r="O172" s="3"/>
      <c r="P172" s="3"/>
    </row>
    <row r="173" spans="1:16" ht="11.65" customHeight="1">
      <c r="A173" s="2">
        <v>102</v>
      </c>
      <c r="C173" s="116"/>
      <c r="D173" s="117"/>
      <c r="E173" s="118"/>
      <c r="G173" s="117"/>
      <c r="H173" s="119"/>
      <c r="I173" s="120"/>
      <c r="J173" s="120"/>
      <c r="K173" s="119"/>
      <c r="L173" s="120"/>
      <c r="M173" s="120"/>
      <c r="N173" s="120"/>
      <c r="O173" s="3"/>
      <c r="P173" s="3"/>
    </row>
    <row r="174" spans="1:16" ht="11.65" customHeight="1">
      <c r="A174" s="2">
        <v>103</v>
      </c>
      <c r="C174" s="108">
        <v>447</v>
      </c>
      <c r="D174" s="1" t="s">
        <v>114</v>
      </c>
      <c r="H174" s="74"/>
      <c r="I174" s="3"/>
      <c r="J174" s="3"/>
      <c r="K174" s="74"/>
      <c r="L174" s="3"/>
      <c r="M174" s="3"/>
      <c r="N174" s="3"/>
      <c r="O174" s="3"/>
      <c r="P174" s="3"/>
    </row>
    <row r="175" spans="1:16" ht="11.65" customHeight="1">
      <c r="A175" s="2">
        <v>104</v>
      </c>
      <c r="C175" s="108"/>
      <c r="F175" s="108" t="s">
        <v>572</v>
      </c>
      <c r="G175" s="1" t="s">
        <v>128</v>
      </c>
      <c r="H175" s="74"/>
      <c r="I175" s="3">
        <v>11361066.880000001</v>
      </c>
      <c r="J175" s="3">
        <v>0</v>
      </c>
      <c r="K175" s="74"/>
      <c r="L175" s="3">
        <v>11361066.880000001</v>
      </c>
      <c r="M175" s="3">
        <f>L175-N175</f>
        <v>11361066.880000001</v>
      </c>
      <c r="N175" s="109">
        <v>0</v>
      </c>
      <c r="O175" s="3"/>
      <c r="P175" s="3"/>
    </row>
    <row r="176" spans="1:16" ht="11.65" customHeight="1">
      <c r="A176" s="2">
        <v>105</v>
      </c>
      <c r="C176" s="108"/>
      <c r="F176" s="108"/>
      <c r="H176" s="74"/>
      <c r="I176" s="110">
        <v>11361066.880000001</v>
      </c>
      <c r="J176" s="110">
        <v>0</v>
      </c>
      <c r="K176" s="74"/>
      <c r="L176" s="110">
        <f>SUBTOTAL(9,L175:L175)</f>
        <v>11361066.880000001</v>
      </c>
      <c r="M176" s="110">
        <f>SUBTOTAL(9,M175:M175)</f>
        <v>11361066.880000001</v>
      </c>
      <c r="N176" s="121">
        <f>SUBTOTAL(9,N175:N175)</f>
        <v>0</v>
      </c>
      <c r="O176" s="3"/>
      <c r="P176" s="3"/>
    </row>
    <row r="177" spans="1:16" ht="11.65" customHeight="1">
      <c r="A177" s="2">
        <v>106</v>
      </c>
      <c r="C177" s="108"/>
      <c r="F177" s="108"/>
      <c r="H177" s="74"/>
      <c r="I177" s="69"/>
      <c r="J177" s="69"/>
      <c r="K177" s="74"/>
      <c r="L177" s="69"/>
      <c r="M177" s="69"/>
      <c r="N177" s="122"/>
      <c r="O177" s="3"/>
      <c r="P177" s="3"/>
    </row>
    <row r="178" spans="1:16" ht="11.65" customHeight="1">
      <c r="A178" s="2">
        <v>107</v>
      </c>
      <c r="C178" s="108" t="s">
        <v>115</v>
      </c>
      <c r="D178" s="1" t="s">
        <v>116</v>
      </c>
      <c r="F178" s="108"/>
      <c r="H178" s="74"/>
      <c r="I178" s="3"/>
      <c r="J178" s="3"/>
      <c r="K178" s="74"/>
      <c r="L178" s="3"/>
      <c r="M178" s="3"/>
      <c r="N178" s="109"/>
      <c r="O178" s="3"/>
      <c r="P178" s="3"/>
    </row>
    <row r="179" spans="1:16" ht="11.65" customHeight="1">
      <c r="A179" s="2">
        <v>108</v>
      </c>
      <c r="C179" s="108" t="s">
        <v>1</v>
      </c>
      <c r="F179" s="108" t="s">
        <v>572</v>
      </c>
      <c r="G179" s="1" t="s">
        <v>132</v>
      </c>
      <c r="H179" s="74"/>
      <c r="I179" s="3">
        <v>317456160.27999997</v>
      </c>
      <c r="J179" s="3">
        <v>135326218.84823573</v>
      </c>
      <c r="K179" s="74"/>
      <c r="L179" s="3">
        <v>350073382.26999998</v>
      </c>
      <c r="M179" s="3">
        <f>L179-N179</f>
        <v>200842990.58307353</v>
      </c>
      <c r="N179" s="109">
        <v>149230391.68692645</v>
      </c>
      <c r="O179" s="3"/>
      <c r="P179" s="3"/>
    </row>
    <row r="180" spans="1:16" ht="11.65" customHeight="1">
      <c r="A180" s="2">
        <v>109</v>
      </c>
      <c r="C180" s="108"/>
      <c r="F180" s="108" t="s">
        <v>572</v>
      </c>
      <c r="G180" s="1" t="s">
        <v>130</v>
      </c>
      <c r="H180" s="74"/>
      <c r="I180" s="3">
        <v>0</v>
      </c>
      <c r="J180" s="3">
        <v>0</v>
      </c>
      <c r="K180" s="74"/>
      <c r="L180" s="3">
        <v>0</v>
      </c>
      <c r="M180" s="3">
        <f>L180-N180</f>
        <v>0</v>
      </c>
      <c r="N180" s="109">
        <v>0</v>
      </c>
      <c r="O180" s="3"/>
      <c r="P180" s="3"/>
    </row>
    <row r="181" spans="1:16" ht="11.65" customHeight="1">
      <c r="A181" s="2">
        <v>110</v>
      </c>
      <c r="C181" s="108"/>
      <c r="F181" s="108" t="s">
        <v>572</v>
      </c>
      <c r="G181" s="1" t="s">
        <v>132</v>
      </c>
      <c r="H181" s="74"/>
      <c r="I181" s="3">
        <v>0</v>
      </c>
      <c r="J181" s="3">
        <v>0</v>
      </c>
      <c r="K181" s="74"/>
      <c r="L181" s="3">
        <v>0</v>
      </c>
      <c r="M181" s="3">
        <f>L181-N181</f>
        <v>0</v>
      </c>
      <c r="N181" s="109">
        <v>0</v>
      </c>
      <c r="O181" s="3"/>
      <c r="P181" s="3"/>
    </row>
    <row r="182" spans="1:16" ht="11.65" customHeight="1">
      <c r="A182" s="2">
        <v>111</v>
      </c>
      <c r="C182" s="108"/>
      <c r="F182" s="108"/>
      <c r="H182" s="74"/>
      <c r="I182" s="110">
        <v>317456160.27999997</v>
      </c>
      <c r="J182" s="110">
        <v>135326218.84823573</v>
      </c>
      <c r="K182" s="74"/>
      <c r="L182" s="110">
        <f>SUBTOTAL(9,L179:L181)</f>
        <v>350073382.26999998</v>
      </c>
      <c r="M182" s="110">
        <f>SUBTOTAL(9,M179:M181)</f>
        <v>200842990.58307353</v>
      </c>
      <c r="N182" s="121">
        <f>SUBTOTAL(9,N179:N181)</f>
        <v>149230391.68692645</v>
      </c>
      <c r="O182" s="3"/>
      <c r="P182" s="3"/>
    </row>
    <row r="183" spans="1:16" ht="11.65" customHeight="1">
      <c r="A183" s="2">
        <v>112</v>
      </c>
      <c r="C183" s="108"/>
      <c r="H183" s="74"/>
      <c r="I183" s="3"/>
      <c r="J183" s="3"/>
      <c r="K183" s="74"/>
      <c r="L183" s="3"/>
      <c r="M183" s="3"/>
      <c r="N183" s="3"/>
      <c r="O183" s="3"/>
      <c r="P183" s="3"/>
    </row>
    <row r="184" spans="1:16" ht="11.65" customHeight="1">
      <c r="A184" s="2">
        <v>113</v>
      </c>
      <c r="C184" s="108"/>
      <c r="D184" s="1" t="s">
        <v>117</v>
      </c>
      <c r="H184" s="74" t="s">
        <v>109</v>
      </c>
      <c r="I184" s="110">
        <v>328817227.15999997</v>
      </c>
      <c r="J184" s="110">
        <v>135326218.84823573</v>
      </c>
      <c r="K184" s="74"/>
      <c r="L184" s="110">
        <f>SUBTOTAL(9,L175:L182)</f>
        <v>361434449.14999998</v>
      </c>
      <c r="M184" s="110">
        <f>SUBTOTAL(9,M175:M182)</f>
        <v>212204057.46307352</v>
      </c>
      <c r="N184" s="110">
        <f>SUBTOTAL(9,N175:N182)</f>
        <v>149230391.68692645</v>
      </c>
      <c r="O184" s="3"/>
      <c r="P184" s="3"/>
    </row>
    <row r="185" spans="1:16" ht="11.65" customHeight="1">
      <c r="A185" s="2">
        <v>114</v>
      </c>
      <c r="C185" s="108"/>
      <c r="H185" s="74"/>
      <c r="I185" s="69"/>
      <c r="J185" s="69"/>
      <c r="K185" s="74"/>
      <c r="L185" s="69"/>
      <c r="M185" s="69"/>
      <c r="N185" s="69"/>
      <c r="O185" s="3"/>
      <c r="P185" s="3"/>
    </row>
    <row r="186" spans="1:16" ht="11.65" customHeight="1">
      <c r="A186" s="2">
        <v>115</v>
      </c>
      <c r="C186" s="108">
        <v>449</v>
      </c>
      <c r="D186" s="1" t="s">
        <v>118</v>
      </c>
      <c r="H186" s="74"/>
      <c r="I186" s="3"/>
      <c r="J186" s="3"/>
      <c r="K186" s="74"/>
      <c r="L186" s="3"/>
      <c r="M186" s="3"/>
      <c r="N186" s="3"/>
      <c r="O186" s="3"/>
      <c r="P186" s="3"/>
    </row>
    <row r="187" spans="1:16" ht="11.65" customHeight="1">
      <c r="A187" s="2">
        <v>116</v>
      </c>
      <c r="C187" s="108"/>
      <c r="F187" s="108" t="s">
        <v>572</v>
      </c>
      <c r="G187" s="1" t="s">
        <v>128</v>
      </c>
      <c r="H187" s="74"/>
      <c r="I187" s="3">
        <v>0</v>
      </c>
      <c r="J187" s="3">
        <v>0</v>
      </c>
      <c r="K187" s="74"/>
      <c r="L187" s="3">
        <v>0</v>
      </c>
      <c r="M187" s="3">
        <f>L187-N187</f>
        <v>0</v>
      </c>
      <c r="N187" s="109">
        <v>0</v>
      </c>
      <c r="O187" s="3"/>
      <c r="P187" s="3"/>
    </row>
    <row r="188" spans="1:16" ht="11.65" customHeight="1">
      <c r="A188" s="2">
        <v>117</v>
      </c>
      <c r="C188" s="108"/>
      <c r="F188" s="108" t="s">
        <v>572</v>
      </c>
      <c r="G188" s="1" t="s">
        <v>132</v>
      </c>
      <c r="H188" s="74"/>
      <c r="I188" s="3">
        <v>0</v>
      </c>
      <c r="J188" s="3">
        <v>0</v>
      </c>
      <c r="K188" s="74"/>
      <c r="L188" s="3">
        <v>0</v>
      </c>
      <c r="M188" s="3">
        <f>L188-N188</f>
        <v>0</v>
      </c>
      <c r="N188" s="109">
        <v>0</v>
      </c>
      <c r="O188" s="3"/>
      <c r="P188" s="3"/>
    </row>
    <row r="189" spans="1:16" ht="11.65" customHeight="1">
      <c r="A189" s="2">
        <v>118</v>
      </c>
      <c r="C189" s="108"/>
      <c r="H189" s="74"/>
      <c r="I189" s="3"/>
      <c r="J189" s="3"/>
      <c r="K189" s="74"/>
      <c r="L189" s="3"/>
      <c r="M189" s="3"/>
      <c r="N189" s="3"/>
      <c r="O189" s="3"/>
      <c r="P189" s="3"/>
    </row>
    <row r="190" spans="1:16" ht="11.65" customHeight="1">
      <c r="A190" s="2">
        <v>119</v>
      </c>
      <c r="C190" s="108"/>
      <c r="H190" s="74"/>
      <c r="I190" s="3"/>
      <c r="J190" s="3"/>
      <c r="K190" s="74"/>
      <c r="L190" s="3"/>
      <c r="M190" s="3"/>
      <c r="N190" s="3"/>
      <c r="O190" s="3"/>
      <c r="P190" s="3"/>
    </row>
    <row r="191" spans="1:16" ht="11.65" customHeight="1">
      <c r="A191" s="2">
        <v>120</v>
      </c>
      <c r="C191" s="108"/>
      <c r="H191" s="74" t="s">
        <v>109</v>
      </c>
      <c r="I191" s="110">
        <v>0</v>
      </c>
      <c r="J191" s="110">
        <v>0</v>
      </c>
      <c r="K191" s="74"/>
      <c r="L191" s="110">
        <f>SUBTOTAL(9,L187:L188)</f>
        <v>0</v>
      </c>
      <c r="M191" s="110">
        <f>SUBTOTAL(9,M187:M188)</f>
        <v>0</v>
      </c>
      <c r="N191" s="110">
        <f>SUBTOTAL(9,N187:N188)</f>
        <v>0</v>
      </c>
      <c r="O191" s="3"/>
      <c r="P191" s="3"/>
    </row>
    <row r="192" spans="1:16" ht="11.65" customHeight="1">
      <c r="A192" s="2">
        <v>121</v>
      </c>
      <c r="C192" s="108"/>
      <c r="H192" s="74"/>
      <c r="I192" s="3"/>
      <c r="J192" s="3"/>
      <c r="K192" s="74"/>
      <c r="L192" s="3"/>
      <c r="M192" s="3"/>
      <c r="N192" s="3"/>
      <c r="O192" s="3"/>
      <c r="P192" s="3"/>
    </row>
    <row r="193" spans="1:16" ht="11.65" customHeight="1" thickBot="1">
      <c r="A193" s="2">
        <v>122</v>
      </c>
      <c r="C193" s="112" t="s">
        <v>119</v>
      </c>
      <c r="F193" s="123"/>
      <c r="G193" s="123"/>
      <c r="H193" s="113" t="s">
        <v>109</v>
      </c>
      <c r="I193" s="114">
        <v>4769370465.4699993</v>
      </c>
      <c r="J193" s="114">
        <v>2074940856.5482354</v>
      </c>
      <c r="K193" s="113"/>
      <c r="L193" s="114">
        <f>SUBTOTAL(9,L175:L191)+L170</f>
        <v>4807860812.355299</v>
      </c>
      <c r="M193" s="114">
        <f>SUBTOTAL(9,M175:M191)+M170</f>
        <v>2774522958.0483732</v>
      </c>
      <c r="N193" s="114">
        <f>SUBTOTAL(9,N175:N191)+N170</f>
        <v>2033337854.306926</v>
      </c>
      <c r="O193" s="3"/>
      <c r="P193" s="3"/>
    </row>
    <row r="194" spans="1:16" ht="11.65" customHeight="1" thickTop="1">
      <c r="A194" s="2">
        <v>123</v>
      </c>
      <c r="C194" s="108">
        <v>450</v>
      </c>
      <c r="D194" s="1" t="s">
        <v>120</v>
      </c>
      <c r="H194" s="74"/>
      <c r="I194" s="3"/>
      <c r="J194" s="3"/>
      <c r="K194" s="74"/>
      <c r="L194" s="3"/>
      <c r="M194" s="3"/>
      <c r="N194" s="3"/>
      <c r="O194" s="3"/>
      <c r="P194" s="3"/>
    </row>
    <row r="195" spans="1:16" ht="11.65" customHeight="1">
      <c r="A195" s="2">
        <v>124</v>
      </c>
      <c r="C195" s="108"/>
      <c r="F195" s="108" t="s">
        <v>662</v>
      </c>
      <c r="G195" s="1" t="s">
        <v>128</v>
      </c>
      <c r="H195" s="74"/>
      <c r="I195" s="3">
        <v>9670114.9100000001</v>
      </c>
      <c r="J195" s="3">
        <v>3627201.35</v>
      </c>
      <c r="K195" s="74"/>
      <c r="L195" s="3">
        <v>9670114.9100000001</v>
      </c>
      <c r="M195" s="3">
        <f>L195-N195</f>
        <v>6042913.5600000005</v>
      </c>
      <c r="N195" s="109">
        <v>3627201.35</v>
      </c>
      <c r="O195" s="3"/>
      <c r="P195" s="3"/>
    </row>
    <row r="196" spans="1:16" ht="11.65" customHeight="1">
      <c r="A196" s="2">
        <v>125</v>
      </c>
      <c r="C196" s="108"/>
      <c r="F196" s="108" t="s">
        <v>662</v>
      </c>
      <c r="G196" s="1" t="s">
        <v>131</v>
      </c>
      <c r="H196" s="74"/>
      <c r="I196" s="3">
        <v>0</v>
      </c>
      <c r="J196" s="3">
        <v>0</v>
      </c>
      <c r="K196" s="74"/>
      <c r="L196" s="3">
        <v>0</v>
      </c>
      <c r="M196" s="3">
        <f>L196-N196</f>
        <v>0</v>
      </c>
      <c r="N196" s="109">
        <v>0</v>
      </c>
      <c r="O196" s="3"/>
      <c r="P196" s="3"/>
    </row>
    <row r="197" spans="1:16" ht="11.65" customHeight="1">
      <c r="A197" s="2">
        <v>126</v>
      </c>
      <c r="C197" s="108"/>
      <c r="H197" s="74" t="s">
        <v>109</v>
      </c>
      <c r="I197" s="110">
        <v>9670114.9100000001</v>
      </c>
      <c r="J197" s="110">
        <v>3627201.35</v>
      </c>
      <c r="K197" s="74"/>
      <c r="L197" s="110">
        <f>SUBTOTAL(9,L195:L196)</f>
        <v>9670114.9100000001</v>
      </c>
      <c r="M197" s="110">
        <f>SUBTOTAL(9,M195:M196)</f>
        <v>6042913.5600000005</v>
      </c>
      <c r="N197" s="110">
        <f>SUBTOTAL(9,N195:N196)</f>
        <v>3627201.35</v>
      </c>
      <c r="O197" s="3"/>
      <c r="P197" s="3"/>
    </row>
    <row r="198" spans="1:16" ht="11.65" customHeight="1">
      <c r="A198" s="2">
        <v>127</v>
      </c>
      <c r="C198" s="108"/>
      <c r="H198" s="74"/>
      <c r="I198" s="3"/>
      <c r="J198" s="3"/>
      <c r="K198" s="74"/>
      <c r="L198" s="3"/>
      <c r="M198" s="3"/>
      <c r="N198" s="3"/>
      <c r="O198" s="3"/>
      <c r="P198" s="3"/>
    </row>
    <row r="199" spans="1:16" ht="11.65" customHeight="1">
      <c r="A199" s="2">
        <v>128</v>
      </c>
      <c r="C199" s="108">
        <v>451</v>
      </c>
      <c r="D199" s="1" t="s">
        <v>121</v>
      </c>
      <c r="H199" s="74"/>
      <c r="I199" s="3"/>
      <c r="J199" s="3"/>
      <c r="K199" s="74"/>
      <c r="L199" s="3"/>
      <c r="M199" s="3"/>
      <c r="N199" s="3"/>
      <c r="O199" s="3"/>
      <c r="P199" s="3"/>
    </row>
    <row r="200" spans="1:16" ht="11.65" customHeight="1">
      <c r="A200" s="2">
        <v>129</v>
      </c>
      <c r="C200" s="108"/>
      <c r="F200" s="108" t="s">
        <v>662</v>
      </c>
      <c r="G200" s="1" t="s">
        <v>128</v>
      </c>
      <c r="H200" s="74"/>
      <c r="I200" s="3">
        <v>6428997.5500000007</v>
      </c>
      <c r="J200" s="3">
        <v>3919411.11</v>
      </c>
      <c r="K200" s="74"/>
      <c r="L200" s="3">
        <v>6428997.5500000007</v>
      </c>
      <c r="M200" s="3">
        <f>L200-N200</f>
        <v>2509586.4400000009</v>
      </c>
      <c r="N200" s="109">
        <v>3919411.11</v>
      </c>
      <c r="O200" s="3"/>
      <c r="P200" s="3"/>
    </row>
    <row r="201" spans="1:16" ht="11.65" customHeight="1">
      <c r="A201" s="2">
        <v>130</v>
      </c>
      <c r="C201" s="108"/>
      <c r="F201" s="108" t="s">
        <v>488</v>
      </c>
      <c r="G201" s="1" t="s">
        <v>132</v>
      </c>
      <c r="H201" s="74"/>
      <c r="I201" s="3">
        <v>0</v>
      </c>
      <c r="J201" s="3">
        <v>0</v>
      </c>
      <c r="K201" s="74"/>
      <c r="L201" s="3">
        <v>0</v>
      </c>
      <c r="M201" s="3">
        <f>L201-N201</f>
        <v>0</v>
      </c>
      <c r="N201" s="109">
        <v>0</v>
      </c>
      <c r="O201" s="3"/>
      <c r="P201" s="3"/>
    </row>
    <row r="202" spans="1:16" ht="11.65" customHeight="1">
      <c r="A202" s="2">
        <v>131</v>
      </c>
      <c r="C202" s="108"/>
      <c r="F202" s="108" t="s">
        <v>662</v>
      </c>
      <c r="G202" s="1" t="s">
        <v>131</v>
      </c>
      <c r="H202" s="74"/>
      <c r="I202" s="3">
        <v>11855.16</v>
      </c>
      <c r="J202" s="3">
        <v>5034.9202436862133</v>
      </c>
      <c r="K202" s="74"/>
      <c r="L202" s="3">
        <v>11855.16</v>
      </c>
      <c r="M202" s="3">
        <f>L202-N202</f>
        <v>6820.2397563137865</v>
      </c>
      <c r="N202" s="109">
        <v>5034.9202436862133</v>
      </c>
      <c r="O202" s="3"/>
      <c r="P202" s="3"/>
    </row>
    <row r="203" spans="1:16" ht="11.65" customHeight="1">
      <c r="A203" s="2">
        <v>132</v>
      </c>
      <c r="C203" s="108"/>
      <c r="H203" s="74" t="s">
        <v>109</v>
      </c>
      <c r="I203" s="110">
        <v>6440852.7100000009</v>
      </c>
      <c r="J203" s="110">
        <v>3924446.0302436859</v>
      </c>
      <c r="K203" s="74"/>
      <c r="L203" s="110">
        <f>SUBTOTAL(9,L200:L202)</f>
        <v>6440852.7100000009</v>
      </c>
      <c r="M203" s="110">
        <f>SUBTOTAL(9,M200:M202)</f>
        <v>2516406.6797563145</v>
      </c>
      <c r="N203" s="110">
        <f>SUBTOTAL(9,N200:N202)</f>
        <v>3924446.0302436859</v>
      </c>
      <c r="O203" s="3"/>
      <c r="P203" s="3"/>
    </row>
    <row r="204" spans="1:16" ht="11.65" customHeight="1">
      <c r="A204" s="2">
        <v>133</v>
      </c>
      <c r="C204" s="108"/>
      <c r="H204" s="74"/>
      <c r="I204" s="3"/>
      <c r="J204" s="3"/>
      <c r="K204" s="74"/>
      <c r="L204" s="3"/>
      <c r="M204" s="3"/>
      <c r="N204" s="3"/>
      <c r="O204" s="3"/>
      <c r="P204" s="3"/>
    </row>
    <row r="205" spans="1:16" ht="11.65" customHeight="1">
      <c r="A205" s="2">
        <v>134</v>
      </c>
      <c r="C205" s="108">
        <v>453</v>
      </c>
      <c r="D205" s="1" t="s">
        <v>122</v>
      </c>
      <c r="H205" s="74"/>
      <c r="I205" s="3"/>
      <c r="J205" s="3"/>
      <c r="K205" s="74"/>
      <c r="L205" s="3"/>
      <c r="M205" s="3"/>
      <c r="N205" s="3"/>
      <c r="O205" s="3"/>
      <c r="P205" s="3"/>
    </row>
    <row r="206" spans="1:16" ht="11.65" customHeight="1">
      <c r="A206" s="2">
        <v>135</v>
      </c>
      <c r="C206" s="108"/>
      <c r="F206" s="108" t="s">
        <v>572</v>
      </c>
      <c r="G206" s="1" t="s">
        <v>132</v>
      </c>
      <c r="H206" s="74"/>
      <c r="I206" s="3">
        <v>1982.26</v>
      </c>
      <c r="J206" s="3">
        <v>845.00407973656149</v>
      </c>
      <c r="K206" s="74"/>
      <c r="L206" s="3">
        <v>1982.26</v>
      </c>
      <c r="M206" s="3">
        <f>L206-N206</f>
        <v>1137.2559202634384</v>
      </c>
      <c r="N206" s="109">
        <v>845.00407973656149</v>
      </c>
      <c r="O206" s="3"/>
      <c r="P206" s="3"/>
    </row>
    <row r="207" spans="1:16" ht="11.65" customHeight="1">
      <c r="A207" s="2">
        <v>136</v>
      </c>
      <c r="C207" s="108"/>
      <c r="H207" s="74" t="s">
        <v>109</v>
      </c>
      <c r="I207" s="110">
        <v>1982.26</v>
      </c>
      <c r="J207" s="110">
        <v>845.00407973656149</v>
      </c>
      <c r="K207" s="74"/>
      <c r="L207" s="110">
        <f>SUBTOTAL(9,L206)</f>
        <v>1982.26</v>
      </c>
      <c r="M207" s="110">
        <f>SUBTOTAL(9,M206)</f>
        <v>1137.2559202634384</v>
      </c>
      <c r="N207" s="110">
        <f>SUBTOTAL(9,N206)</f>
        <v>845.00407973656149</v>
      </c>
      <c r="O207" s="3"/>
      <c r="P207" s="3"/>
    </row>
    <row r="208" spans="1:16" ht="11.65" customHeight="1">
      <c r="A208" s="2">
        <v>137</v>
      </c>
      <c r="C208" s="108"/>
      <c r="H208" s="74"/>
      <c r="I208" s="3"/>
      <c r="J208" s="3"/>
      <c r="K208" s="74"/>
      <c r="L208" s="3"/>
      <c r="M208" s="3"/>
      <c r="N208" s="3"/>
      <c r="O208" s="3"/>
      <c r="P208" s="3"/>
    </row>
    <row r="209" spans="1:16" ht="11.65" customHeight="1">
      <c r="A209" s="2">
        <v>138</v>
      </c>
      <c r="C209" s="108">
        <v>454</v>
      </c>
      <c r="D209" s="1" t="s">
        <v>123</v>
      </c>
      <c r="H209" s="74"/>
      <c r="I209" s="3"/>
      <c r="J209" s="3"/>
      <c r="K209" s="74"/>
      <c r="L209" s="3"/>
      <c r="M209" s="3"/>
      <c r="N209" s="3"/>
      <c r="O209" s="3"/>
      <c r="P209" s="3"/>
    </row>
    <row r="210" spans="1:16" ht="11.65" customHeight="1">
      <c r="A210" s="2">
        <v>139</v>
      </c>
      <c r="C210" s="108"/>
      <c r="F210" s="108" t="s">
        <v>661</v>
      </c>
      <c r="G210" s="1" t="s">
        <v>128</v>
      </c>
      <c r="H210" s="74"/>
      <c r="I210" s="3">
        <v>8908696.5300000012</v>
      </c>
      <c r="J210" s="3">
        <v>3437330.19</v>
      </c>
      <c r="K210" s="74"/>
      <c r="L210" s="3">
        <v>8749544.2300000004</v>
      </c>
      <c r="M210" s="3">
        <f>L210-N210</f>
        <v>5471366.3400000008</v>
      </c>
      <c r="N210" s="109">
        <v>3278177.8899999997</v>
      </c>
      <c r="O210" s="3"/>
      <c r="P210" s="3"/>
    </row>
    <row r="211" spans="1:16" ht="11.65" customHeight="1">
      <c r="A211" s="2">
        <v>140</v>
      </c>
      <c r="C211" s="108"/>
      <c r="F211" s="108" t="s">
        <v>663</v>
      </c>
      <c r="G211" s="1" t="s">
        <v>132</v>
      </c>
      <c r="H211" s="74"/>
      <c r="I211" s="3">
        <v>5421042.3700000001</v>
      </c>
      <c r="J211" s="3">
        <v>2310899.1348636197</v>
      </c>
      <c r="K211" s="74"/>
      <c r="L211" s="3">
        <v>5421042.3700000001</v>
      </c>
      <c r="M211" s="3">
        <f>L211-N211</f>
        <v>3110143.2351363804</v>
      </c>
      <c r="N211" s="109">
        <v>2310899.1348636197</v>
      </c>
      <c r="O211" s="3"/>
      <c r="P211" s="3"/>
    </row>
    <row r="212" spans="1:16" ht="11.65" customHeight="1">
      <c r="A212" s="2">
        <v>141</v>
      </c>
      <c r="C212" s="108"/>
      <c r="F212" s="108" t="s">
        <v>488</v>
      </c>
      <c r="G212" s="1" t="s">
        <v>131</v>
      </c>
      <c r="H212" s="74"/>
      <c r="I212" s="3">
        <v>3680755.9</v>
      </c>
      <c r="J212" s="3">
        <v>1563227.5222753186</v>
      </c>
      <c r="K212" s="74"/>
      <c r="L212" s="3">
        <v>3680755.9</v>
      </c>
      <c r="M212" s="3">
        <f>L212-N212</f>
        <v>2117528.377724681</v>
      </c>
      <c r="N212" s="109">
        <v>1563227.5222753186</v>
      </c>
      <c r="O212" s="3"/>
      <c r="P212" s="3"/>
    </row>
    <row r="213" spans="1:16" ht="11.65" customHeight="1">
      <c r="A213" s="2">
        <v>142</v>
      </c>
      <c r="C213" s="108"/>
      <c r="H213" s="74" t="s">
        <v>109</v>
      </c>
      <c r="I213" s="110">
        <v>18010494.800000001</v>
      </c>
      <c r="J213" s="110">
        <v>7311456.8471389385</v>
      </c>
      <c r="K213" s="74"/>
      <c r="L213" s="110">
        <f>SUBTOTAL(9,L210:L212)</f>
        <v>17851342.5</v>
      </c>
      <c r="M213" s="110">
        <f>SUBTOTAL(9,M210:M212)</f>
        <v>10699037.952861063</v>
      </c>
      <c r="N213" s="110">
        <f>SUBTOTAL(9,N210:N212)</f>
        <v>7152304.5471389377</v>
      </c>
      <c r="O213" s="3"/>
      <c r="P213" s="3"/>
    </row>
    <row r="214" spans="1:16" ht="11.65" customHeight="1">
      <c r="A214" s="2">
        <v>143</v>
      </c>
      <c r="C214" s="108"/>
      <c r="H214" s="74"/>
      <c r="I214" s="115"/>
      <c r="J214" s="115"/>
      <c r="K214" s="74"/>
      <c r="L214" s="115"/>
      <c r="M214" s="3"/>
      <c r="N214" s="3"/>
      <c r="O214" s="3"/>
      <c r="P214" s="3"/>
    </row>
    <row r="215" spans="1:16" ht="11.65" customHeight="1">
      <c r="A215" s="2">
        <v>144</v>
      </c>
      <c r="C215" s="108"/>
      <c r="E215" s="70"/>
      <c r="H215" s="74"/>
      <c r="I215" s="115"/>
      <c r="J215" s="115"/>
      <c r="K215" s="74"/>
      <c r="L215" s="115"/>
      <c r="M215" s="115"/>
      <c r="N215" s="7"/>
      <c r="O215" s="3"/>
      <c r="P215" s="3"/>
    </row>
    <row r="216" spans="1:16" ht="11.65" customHeight="1">
      <c r="A216" s="2">
        <v>145</v>
      </c>
      <c r="C216" s="116"/>
      <c r="D216" s="117"/>
      <c r="E216" s="118"/>
      <c r="G216" s="117"/>
      <c r="H216" s="119"/>
      <c r="I216" s="120"/>
      <c r="J216" s="120"/>
      <c r="K216" s="119"/>
      <c r="L216" s="120"/>
      <c r="M216" s="120"/>
      <c r="N216" s="124"/>
      <c r="O216" s="3"/>
      <c r="P216" s="3"/>
    </row>
    <row r="217" spans="1:16" ht="11.65" customHeight="1">
      <c r="A217" s="2">
        <v>146</v>
      </c>
      <c r="C217" s="108">
        <v>456</v>
      </c>
      <c r="D217" s="1" t="s">
        <v>124</v>
      </c>
      <c r="H217" s="74"/>
      <c r="I217" s="3"/>
      <c r="J217" s="3"/>
      <c r="K217" s="74"/>
      <c r="L217" s="3"/>
      <c r="M217" s="3"/>
      <c r="N217" s="3"/>
      <c r="O217" s="3"/>
      <c r="P217" s="3"/>
    </row>
    <row r="218" spans="1:16" ht="11.65" customHeight="1">
      <c r="A218" s="2">
        <v>147</v>
      </c>
      <c r="C218" s="108"/>
      <c r="F218" s="108" t="s">
        <v>664</v>
      </c>
      <c r="G218" s="1" t="s">
        <v>128</v>
      </c>
      <c r="H218" s="74"/>
      <c r="I218" s="3">
        <v>13392028.85</v>
      </c>
      <c r="J218" s="3">
        <v>-359934.7</v>
      </c>
      <c r="K218" s="74"/>
      <c r="L218" s="3">
        <v>12315025.699119283</v>
      </c>
      <c r="M218" s="3">
        <f>L218-N218</f>
        <v>12674960.399119282</v>
      </c>
      <c r="N218" s="109">
        <v>-359934.7</v>
      </c>
      <c r="O218" s="3"/>
      <c r="P218" s="3"/>
    </row>
    <row r="219" spans="1:16" ht="11.65" customHeight="1">
      <c r="A219" s="2">
        <v>148</v>
      </c>
      <c r="C219" s="108"/>
      <c r="F219" s="108" t="s">
        <v>662</v>
      </c>
      <c r="G219" s="1" t="s">
        <v>129</v>
      </c>
      <c r="H219" s="74"/>
      <c r="I219" s="3">
        <v>0</v>
      </c>
      <c r="J219" s="3">
        <v>0</v>
      </c>
      <c r="K219" s="74"/>
      <c r="L219" s="3">
        <v>0</v>
      </c>
      <c r="M219" s="3">
        <f>L219-N219</f>
        <v>0</v>
      </c>
      <c r="N219" s="109">
        <v>0</v>
      </c>
      <c r="O219" s="3"/>
      <c r="P219" s="3"/>
    </row>
    <row r="220" spans="1:16" ht="11.65" customHeight="1">
      <c r="A220" s="2">
        <v>149</v>
      </c>
      <c r="C220" s="108"/>
      <c r="F220" s="108" t="s">
        <v>665</v>
      </c>
      <c r="G220" s="1" t="s">
        <v>130</v>
      </c>
      <c r="H220" s="74"/>
      <c r="I220" s="3">
        <v>13596926.24</v>
      </c>
      <c r="J220" s="3">
        <v>5706864.1734222751</v>
      </c>
      <c r="K220" s="74"/>
      <c r="L220" s="3">
        <v>13596926.24</v>
      </c>
      <c r="M220" s="3">
        <f>L220-N220</f>
        <v>7890062.0665777251</v>
      </c>
      <c r="N220" s="109">
        <v>5706864.1734222751</v>
      </c>
      <c r="O220" s="3"/>
      <c r="P220" s="3"/>
    </row>
    <row r="221" spans="1:16" ht="11.65" customHeight="1">
      <c r="A221" s="2">
        <v>150</v>
      </c>
      <c r="C221" s="108"/>
      <c r="F221" s="108" t="s">
        <v>666</v>
      </c>
      <c r="G221" s="1" t="s">
        <v>131</v>
      </c>
      <c r="H221" s="74"/>
      <c r="I221" s="3">
        <v>308636.51</v>
      </c>
      <c r="J221" s="3">
        <v>131078.80552769109</v>
      </c>
      <c r="K221" s="74"/>
      <c r="L221" s="3">
        <v>308636.51</v>
      </c>
      <c r="M221" s="3">
        <f>L221-N221</f>
        <v>177557.70447230892</v>
      </c>
      <c r="N221" s="109">
        <v>131078.80552769109</v>
      </c>
      <c r="O221" s="3"/>
      <c r="P221" s="3"/>
    </row>
    <row r="222" spans="1:16" ht="11.65" customHeight="1">
      <c r="A222" s="2">
        <v>151</v>
      </c>
      <c r="C222" s="108"/>
      <c r="F222" s="108" t="s">
        <v>667</v>
      </c>
      <c r="G222" s="1" t="s">
        <v>132</v>
      </c>
      <c r="H222" s="74"/>
      <c r="I222" s="3">
        <v>142622962.40000001</v>
      </c>
      <c r="J222" s="3">
        <v>60797768.754913189</v>
      </c>
      <c r="K222" s="74"/>
      <c r="L222" s="3">
        <v>117772210.60164896</v>
      </c>
      <c r="M222" s="3">
        <f>L222-N222</f>
        <v>67567899.139990598</v>
      </c>
      <c r="N222" s="109">
        <v>50204311.461658359</v>
      </c>
      <c r="O222" s="3"/>
      <c r="P222" s="3"/>
    </row>
    <row r="223" spans="1:16" ht="11.65" customHeight="1">
      <c r="A223" s="2">
        <v>152</v>
      </c>
      <c r="C223" s="108"/>
      <c r="H223" s="74"/>
      <c r="I223" s="3"/>
      <c r="J223" s="3"/>
      <c r="K223" s="74"/>
      <c r="L223" s="3"/>
      <c r="M223" s="3"/>
      <c r="N223" s="3"/>
      <c r="O223" s="3"/>
      <c r="P223" s="3"/>
    </row>
    <row r="224" spans="1:16" ht="11.65" customHeight="1">
      <c r="A224" s="2">
        <v>153</v>
      </c>
      <c r="C224" s="108"/>
      <c r="H224" s="74"/>
      <c r="I224" s="3"/>
      <c r="J224" s="3"/>
      <c r="K224" s="74"/>
      <c r="L224" s="3"/>
      <c r="M224" s="3"/>
      <c r="N224" s="3"/>
      <c r="O224" s="3"/>
      <c r="P224" s="3"/>
    </row>
    <row r="225" spans="1:16" ht="11.65" customHeight="1">
      <c r="A225" s="2">
        <v>154</v>
      </c>
      <c r="C225" s="108"/>
      <c r="H225" s="74" t="s">
        <v>109</v>
      </c>
      <c r="I225" s="110">
        <v>169920554</v>
      </c>
      <c r="J225" s="110">
        <v>66275777.033863157</v>
      </c>
      <c r="K225" s="74"/>
      <c r="L225" s="110">
        <f>SUBTOTAL(9,L218:L224)</f>
        <v>143992799.05076826</v>
      </c>
      <c r="M225" s="110">
        <f>SUBTOTAL(9,M218:M224)</f>
        <v>88310479.310159907</v>
      </c>
      <c r="N225" s="110">
        <f>SUBTOTAL(9,N218:N224)</f>
        <v>55682319.740608327</v>
      </c>
      <c r="O225" s="3"/>
      <c r="P225" s="3"/>
    </row>
    <row r="226" spans="1:16" ht="11.65" customHeight="1">
      <c r="A226" s="2">
        <v>155</v>
      </c>
      <c r="C226" s="108"/>
      <c r="H226" s="74"/>
      <c r="I226" s="3"/>
      <c r="J226" s="3"/>
      <c r="K226" s="74"/>
      <c r="L226" s="3"/>
      <c r="M226" s="3"/>
      <c r="N226" s="3"/>
      <c r="O226" s="3"/>
      <c r="P226" s="3"/>
    </row>
    <row r="227" spans="1:16" ht="11.65" customHeight="1" thickBot="1">
      <c r="A227" s="2">
        <v>156</v>
      </c>
      <c r="C227" s="123" t="s">
        <v>125</v>
      </c>
      <c r="D227" s="123"/>
      <c r="H227" s="113" t="s">
        <v>109</v>
      </c>
      <c r="I227" s="114">
        <v>204043998.68000001</v>
      </c>
      <c r="J227" s="114">
        <v>81139726.265325516</v>
      </c>
      <c r="K227" s="113"/>
      <c r="L227" s="114">
        <f>SUBTOTAL(9,L195:L225)</f>
        <v>177957091.43076825</v>
      </c>
      <c r="M227" s="114">
        <f>SUBTOTAL(9,M195:M225)</f>
        <v>107569974.75869757</v>
      </c>
      <c r="N227" s="114">
        <f>SUBTOTAL(9,N195:N225)</f>
        <v>70387116.672070682</v>
      </c>
      <c r="O227" s="3"/>
      <c r="P227" s="3"/>
    </row>
    <row r="228" spans="1:16" ht="11.65" customHeight="1" thickTop="1">
      <c r="A228" s="2">
        <v>157</v>
      </c>
      <c r="C228" s="108"/>
      <c r="H228" s="74"/>
      <c r="I228" s="3"/>
      <c r="J228" s="3"/>
      <c r="K228" s="74"/>
      <c r="L228" s="3"/>
      <c r="M228" s="3"/>
      <c r="N228" s="3"/>
      <c r="O228" s="3"/>
      <c r="P228" s="3"/>
    </row>
    <row r="229" spans="1:16" ht="11.65" customHeight="1" thickBot="1">
      <c r="A229" s="2">
        <v>158</v>
      </c>
      <c r="C229" s="112" t="s">
        <v>126</v>
      </c>
      <c r="H229" s="113" t="s">
        <v>109</v>
      </c>
      <c r="I229" s="114">
        <v>4973414464.1499996</v>
      </c>
      <c r="J229" s="114">
        <v>2156080582.813561</v>
      </c>
      <c r="K229" s="113"/>
      <c r="L229" s="114">
        <f>L227+L193</f>
        <v>4985817903.786067</v>
      </c>
      <c r="M229" s="114">
        <f>M227+M193</f>
        <v>2882092932.8070707</v>
      </c>
      <c r="N229" s="114">
        <f>N227+N193</f>
        <v>2103724970.9789968</v>
      </c>
      <c r="O229" s="3"/>
      <c r="P229" s="3"/>
    </row>
    <row r="230" spans="1:16" ht="11.65" customHeight="1" thickTop="1">
      <c r="A230" s="2">
        <v>159</v>
      </c>
      <c r="C230" s="108"/>
      <c r="H230" s="74"/>
      <c r="I230" s="3"/>
      <c r="J230" s="3"/>
      <c r="K230" s="74"/>
      <c r="L230" s="3"/>
      <c r="M230" s="3"/>
      <c r="N230" s="3"/>
      <c r="O230" s="3"/>
      <c r="P230" s="3"/>
    </row>
    <row r="231" spans="1:16" ht="15" customHeight="1">
      <c r="A231" s="2">
        <v>160</v>
      </c>
      <c r="C231" s="108" t="s">
        <v>127</v>
      </c>
      <c r="H231" s="74"/>
      <c r="I231" s="3"/>
      <c r="J231" s="3"/>
      <c r="K231" s="74"/>
      <c r="L231" s="3"/>
      <c r="M231" s="3"/>
      <c r="N231" s="3"/>
      <c r="O231" s="3"/>
      <c r="P231" s="3"/>
    </row>
    <row r="232" spans="1:16" ht="11.65" customHeight="1">
      <c r="A232" s="2">
        <v>161</v>
      </c>
      <c r="C232" s="108"/>
      <c r="D232" s="108" t="s">
        <v>1</v>
      </c>
      <c r="E232" s="70" t="s">
        <v>128</v>
      </c>
      <c r="H232" s="74"/>
      <c r="I232" s="3">
        <v>4490314143.0299997</v>
      </c>
      <c r="J232" s="3">
        <v>1950238645.6499996</v>
      </c>
      <c r="K232" s="74"/>
      <c r="L232" s="3">
        <v>4494951112.4744186</v>
      </c>
      <c r="M232" s="3">
        <f t="shared" ref="M232:M237" si="7">L232-N232</f>
        <v>2600378794.2044191</v>
      </c>
      <c r="N232" s="109">
        <v>1894572318.2699995</v>
      </c>
      <c r="O232" s="3"/>
      <c r="P232" s="3"/>
    </row>
    <row r="233" spans="1:16" ht="11.65" customHeight="1">
      <c r="A233" s="2">
        <v>162</v>
      </c>
      <c r="C233" s="108"/>
      <c r="D233" s="1" t="s">
        <v>1</v>
      </c>
      <c r="E233" s="1" t="s">
        <v>129</v>
      </c>
      <c r="H233" s="74"/>
      <c r="I233" s="3">
        <v>0</v>
      </c>
      <c r="J233" s="3">
        <v>0</v>
      </c>
      <c r="K233" s="74"/>
      <c r="L233" s="3">
        <v>0</v>
      </c>
      <c r="M233" s="3">
        <f t="shared" si="7"/>
        <v>0</v>
      </c>
      <c r="N233" s="109">
        <v>0</v>
      </c>
      <c r="O233" s="3"/>
      <c r="P233" s="3"/>
    </row>
    <row r="234" spans="1:16" ht="11.65" customHeight="1">
      <c r="A234" s="2">
        <v>163</v>
      </c>
      <c r="C234" s="108"/>
      <c r="D234" s="1" t="s">
        <v>1</v>
      </c>
      <c r="E234" s="1" t="s">
        <v>130</v>
      </c>
      <c r="H234" s="74"/>
      <c r="I234" s="3">
        <v>13596926.24</v>
      </c>
      <c r="J234" s="3">
        <v>5706864.1734222751</v>
      </c>
      <c r="K234" s="74"/>
      <c r="L234" s="3">
        <v>13596926.24</v>
      </c>
      <c r="M234" s="3">
        <f t="shared" si="7"/>
        <v>7890062.0665777251</v>
      </c>
      <c r="N234" s="109">
        <v>5706864.1734222751</v>
      </c>
      <c r="O234" s="3"/>
      <c r="P234" s="3"/>
    </row>
    <row r="235" spans="1:16" ht="11.65" customHeight="1">
      <c r="A235" s="2">
        <v>164</v>
      </c>
      <c r="C235" s="108"/>
      <c r="D235" s="1" t="s">
        <v>1</v>
      </c>
      <c r="E235" s="1" t="s">
        <v>131</v>
      </c>
      <c r="H235" s="74"/>
      <c r="I235" s="3">
        <v>4001247.5700000003</v>
      </c>
      <c r="J235" s="3">
        <v>1699341.248046696</v>
      </c>
      <c r="K235" s="74"/>
      <c r="L235" s="3">
        <v>4001247.5700000003</v>
      </c>
      <c r="M235" s="3">
        <f t="shared" si="7"/>
        <v>2301906.3219533041</v>
      </c>
      <c r="N235" s="109">
        <v>1699341.248046696</v>
      </c>
      <c r="O235" s="125"/>
      <c r="P235" s="3"/>
    </row>
    <row r="236" spans="1:16" ht="11.65" customHeight="1">
      <c r="A236" s="2">
        <v>165</v>
      </c>
      <c r="C236" s="108"/>
      <c r="D236" s="1" t="s">
        <v>1</v>
      </c>
      <c r="E236" s="1" t="s">
        <v>132</v>
      </c>
      <c r="H236" s="74"/>
      <c r="I236" s="3">
        <v>465502147.30999994</v>
      </c>
      <c r="J236" s="3">
        <v>198435731.74209225</v>
      </c>
      <c r="K236" s="74"/>
      <c r="L236" s="3">
        <v>473268617.5016489</v>
      </c>
      <c r="M236" s="3">
        <f t="shared" si="7"/>
        <v>271522170.21412075</v>
      </c>
      <c r="N236" s="109">
        <v>201746447.28752816</v>
      </c>
      <c r="O236" s="3"/>
      <c r="P236" s="3"/>
    </row>
    <row r="237" spans="1:16" ht="11.65" customHeight="1">
      <c r="A237" s="2">
        <v>166</v>
      </c>
      <c r="C237" s="108"/>
      <c r="D237" s="1" t="s">
        <v>1</v>
      </c>
      <c r="E237" s="1" t="s">
        <v>133</v>
      </c>
      <c r="H237" s="74"/>
      <c r="I237" s="3">
        <v>0</v>
      </c>
      <c r="J237" s="3">
        <v>0</v>
      </c>
      <c r="K237" s="74"/>
      <c r="L237" s="3">
        <v>0</v>
      </c>
      <c r="M237" s="3">
        <f t="shared" si="7"/>
        <v>0</v>
      </c>
      <c r="N237" s="109">
        <v>0</v>
      </c>
      <c r="O237" s="3"/>
      <c r="P237" s="3"/>
    </row>
    <row r="238" spans="1:16" ht="11.65" customHeight="1">
      <c r="A238" s="2">
        <v>167</v>
      </c>
      <c r="C238" s="108"/>
      <c r="H238" s="74"/>
      <c r="I238" s="3"/>
      <c r="J238" s="3"/>
      <c r="K238" s="74"/>
      <c r="L238" s="3"/>
      <c r="M238" s="3"/>
      <c r="N238" s="3"/>
      <c r="O238" s="3"/>
      <c r="P238" s="3"/>
    </row>
    <row r="239" spans="1:16" ht="11.65" customHeight="1" thickBot="1">
      <c r="A239" s="2">
        <v>168</v>
      </c>
      <c r="C239" s="108" t="s">
        <v>126</v>
      </c>
      <c r="H239" s="74" t="s">
        <v>1</v>
      </c>
      <c r="I239" s="126">
        <v>4973414464.1499996</v>
      </c>
      <c r="J239" s="126">
        <v>2156080582.813561</v>
      </c>
      <c r="K239" s="74"/>
      <c r="L239" s="126">
        <f>SUM(L232:L237)</f>
        <v>4985817903.786067</v>
      </c>
      <c r="M239" s="126">
        <f>SUM(M232:M237)</f>
        <v>2882092932.8070712</v>
      </c>
      <c r="N239" s="126">
        <f>SUM(N232:N237)</f>
        <v>2103724970.9789968</v>
      </c>
      <c r="O239" s="3"/>
      <c r="P239" s="3"/>
    </row>
    <row r="240" spans="1:16" ht="11.65" customHeight="1" thickTop="1">
      <c r="A240" s="2">
        <v>169</v>
      </c>
      <c r="C240" s="108" t="s">
        <v>134</v>
      </c>
      <c r="H240" s="74"/>
      <c r="I240" s="3"/>
      <c r="J240" s="3"/>
      <c r="K240" s="74"/>
      <c r="L240" s="3"/>
      <c r="M240" s="3"/>
      <c r="N240" s="3"/>
      <c r="O240" s="3"/>
      <c r="P240" s="3"/>
    </row>
    <row r="241" spans="1:16" ht="11.65" customHeight="1">
      <c r="A241" s="2">
        <v>170</v>
      </c>
      <c r="C241" s="108">
        <v>41160</v>
      </c>
      <c r="D241" s="1" t="s">
        <v>135</v>
      </c>
      <c r="H241" s="74"/>
      <c r="I241" s="3"/>
      <c r="J241" s="3"/>
      <c r="K241" s="74"/>
      <c r="L241" s="3"/>
      <c r="M241" s="3"/>
      <c r="N241" s="3"/>
      <c r="O241" s="3"/>
      <c r="P241" s="3"/>
    </row>
    <row r="242" spans="1:16" ht="11.65" customHeight="1">
      <c r="A242" s="2">
        <v>171</v>
      </c>
      <c r="C242" s="108"/>
      <c r="F242" s="108" t="s">
        <v>661</v>
      </c>
      <c r="G242" s="1" t="s">
        <v>128</v>
      </c>
      <c r="H242" s="74"/>
      <c r="I242" s="3">
        <v>0</v>
      </c>
      <c r="J242" s="3">
        <v>0</v>
      </c>
      <c r="K242" s="74"/>
      <c r="L242" s="3">
        <v>0</v>
      </c>
      <c r="M242" s="3">
        <f>L242-N242</f>
        <v>0</v>
      </c>
      <c r="N242" s="109">
        <v>0</v>
      </c>
      <c r="O242" s="3"/>
      <c r="P242" s="3"/>
    </row>
    <row r="243" spans="1:16" ht="11.65" customHeight="1">
      <c r="A243" s="2">
        <v>172</v>
      </c>
      <c r="C243" s="108"/>
      <c r="F243" s="108" t="s">
        <v>663</v>
      </c>
      <c r="G243" s="1" t="s">
        <v>132</v>
      </c>
      <c r="H243" s="74"/>
      <c r="I243" s="3">
        <v>0</v>
      </c>
      <c r="J243" s="3">
        <v>0</v>
      </c>
      <c r="K243" s="74"/>
      <c r="L243" s="3">
        <v>0</v>
      </c>
      <c r="M243" s="3">
        <f>L243-N243</f>
        <v>0</v>
      </c>
      <c r="N243" s="109">
        <v>0</v>
      </c>
      <c r="O243" s="3"/>
      <c r="P243" s="3"/>
    </row>
    <row r="244" spans="1:16" ht="11.65" customHeight="1">
      <c r="A244" s="2">
        <v>173</v>
      </c>
      <c r="C244" s="108"/>
      <c r="F244" s="108" t="s">
        <v>668</v>
      </c>
      <c r="G244" s="1" t="s">
        <v>131</v>
      </c>
      <c r="H244" s="74"/>
      <c r="I244" s="3">
        <v>0</v>
      </c>
      <c r="J244" s="3">
        <v>0</v>
      </c>
      <c r="K244" s="74"/>
      <c r="L244" s="3">
        <v>0</v>
      </c>
      <c r="M244" s="3">
        <f>L244-N244</f>
        <v>0</v>
      </c>
      <c r="N244" s="109">
        <v>0</v>
      </c>
      <c r="O244" s="3"/>
      <c r="P244" s="3"/>
    </row>
    <row r="245" spans="1:16" ht="11.65" customHeight="1">
      <c r="A245" s="2">
        <v>174</v>
      </c>
      <c r="C245" s="108"/>
      <c r="F245" s="108" t="s">
        <v>663</v>
      </c>
      <c r="G245" s="1" t="s">
        <v>132</v>
      </c>
      <c r="H245" s="74"/>
      <c r="I245" s="3">
        <v>0</v>
      </c>
      <c r="J245" s="3">
        <v>0</v>
      </c>
      <c r="K245" s="74"/>
      <c r="L245" s="3">
        <v>0</v>
      </c>
      <c r="M245" s="3">
        <f>L245-N245</f>
        <v>0</v>
      </c>
      <c r="N245" s="109">
        <v>0</v>
      </c>
      <c r="O245" s="3"/>
      <c r="P245" s="3"/>
    </row>
    <row r="246" spans="1:16" ht="11.65" customHeight="1">
      <c r="A246" s="2">
        <v>175</v>
      </c>
      <c r="C246" s="108"/>
      <c r="F246" s="108" t="s">
        <v>572</v>
      </c>
      <c r="G246" s="1" t="s">
        <v>132</v>
      </c>
      <c r="H246" s="74"/>
      <c r="I246" s="3">
        <v>0</v>
      </c>
      <c r="J246" s="3">
        <v>0</v>
      </c>
      <c r="K246" s="74"/>
      <c r="L246" s="3">
        <v>0</v>
      </c>
      <c r="M246" s="3">
        <f>L246-N246</f>
        <v>0</v>
      </c>
      <c r="N246" s="109">
        <v>0</v>
      </c>
      <c r="O246" s="3"/>
      <c r="P246" s="3"/>
    </row>
    <row r="247" spans="1:16" ht="11.65" customHeight="1">
      <c r="A247" s="2">
        <v>176</v>
      </c>
      <c r="C247" s="108"/>
      <c r="H247" s="74" t="s">
        <v>109</v>
      </c>
      <c r="I247" s="110">
        <v>0</v>
      </c>
      <c r="J247" s="110">
        <v>0</v>
      </c>
      <c r="K247" s="74"/>
      <c r="L247" s="110">
        <f>SUBTOTAL(9,L242:L246)</f>
        <v>0</v>
      </c>
      <c r="M247" s="110">
        <f>SUBTOTAL(9,M242:M246)</f>
        <v>0</v>
      </c>
      <c r="N247" s="110">
        <f>SUBTOTAL(9,N242:N246)</f>
        <v>0</v>
      </c>
      <c r="O247" s="3"/>
      <c r="P247" s="3"/>
    </row>
    <row r="248" spans="1:16" ht="11.65" customHeight="1">
      <c r="A248" s="2">
        <v>177</v>
      </c>
      <c r="C248" s="108"/>
      <c r="H248" s="74"/>
      <c r="I248" s="3"/>
      <c r="J248" s="3"/>
      <c r="K248" s="74"/>
      <c r="L248" s="3"/>
      <c r="M248" s="3"/>
      <c r="N248" s="3"/>
      <c r="O248" s="3"/>
      <c r="P248" s="3"/>
    </row>
    <row r="249" spans="1:16" ht="11.65" customHeight="1">
      <c r="A249" s="2">
        <v>178</v>
      </c>
      <c r="C249" s="108">
        <v>41170</v>
      </c>
      <c r="D249" s="1" t="s">
        <v>136</v>
      </c>
      <c r="H249" s="74"/>
      <c r="I249" s="3"/>
      <c r="J249" s="3"/>
      <c r="K249" s="74"/>
      <c r="L249" s="3"/>
      <c r="M249" s="3"/>
      <c r="N249" s="3"/>
      <c r="O249" s="3"/>
      <c r="P249" s="3"/>
    </row>
    <row r="250" spans="1:16" ht="11.65" customHeight="1">
      <c r="A250" s="2">
        <v>179</v>
      </c>
      <c r="C250" s="108"/>
      <c r="F250" s="108" t="s">
        <v>661</v>
      </c>
      <c r="G250" s="1" t="s">
        <v>128</v>
      </c>
      <c r="H250" s="74"/>
      <c r="I250" s="3">
        <v>0</v>
      </c>
      <c r="J250" s="3">
        <v>0</v>
      </c>
      <c r="K250" s="74"/>
      <c r="L250" s="3">
        <v>0</v>
      </c>
      <c r="M250" s="3">
        <f>L250-N250</f>
        <v>0</v>
      </c>
      <c r="N250" s="109">
        <v>0</v>
      </c>
      <c r="O250" s="3"/>
      <c r="P250" s="3"/>
    </row>
    <row r="251" spans="1:16" ht="11.65" customHeight="1">
      <c r="A251" s="2">
        <v>180</v>
      </c>
      <c r="C251" s="108"/>
      <c r="F251" s="108" t="s">
        <v>663</v>
      </c>
      <c r="G251" s="1" t="s">
        <v>132</v>
      </c>
      <c r="H251" s="74"/>
      <c r="I251" s="3">
        <v>0</v>
      </c>
      <c r="J251" s="3">
        <v>0</v>
      </c>
      <c r="K251" s="74"/>
      <c r="L251" s="3">
        <v>0</v>
      </c>
      <c r="M251" s="3">
        <f>L251-N251</f>
        <v>0</v>
      </c>
      <c r="N251" s="109">
        <v>0</v>
      </c>
      <c r="O251" s="3"/>
      <c r="P251" s="3"/>
    </row>
    <row r="252" spans="1:16" ht="11.65" customHeight="1">
      <c r="A252" s="2">
        <v>181</v>
      </c>
      <c r="C252" s="108"/>
      <c r="H252" s="74" t="s">
        <v>109</v>
      </c>
      <c r="I252" s="110">
        <v>0</v>
      </c>
      <c r="J252" s="110">
        <v>0</v>
      </c>
      <c r="K252" s="74"/>
      <c r="L252" s="110">
        <f>SUBTOTAL(9,L250:L251)</f>
        <v>0</v>
      </c>
      <c r="M252" s="110">
        <f>SUBTOTAL(9,M250:M251)</f>
        <v>0</v>
      </c>
      <c r="N252" s="110">
        <f>SUBTOTAL(9,N250:N251)</f>
        <v>0</v>
      </c>
      <c r="O252" s="3"/>
      <c r="P252" s="3"/>
    </row>
    <row r="253" spans="1:16" ht="11.65" customHeight="1">
      <c r="A253" s="2">
        <v>182</v>
      </c>
      <c r="C253" s="108"/>
      <c r="H253" s="74"/>
      <c r="I253" s="3"/>
      <c r="J253" s="3"/>
      <c r="K253" s="74"/>
      <c r="L253" s="3"/>
      <c r="M253" s="3"/>
      <c r="N253" s="3"/>
      <c r="O253" s="3"/>
      <c r="P253" s="3"/>
    </row>
    <row r="254" spans="1:16" ht="11.65" customHeight="1">
      <c r="A254" s="2">
        <v>183</v>
      </c>
      <c r="C254" s="108">
        <v>4118</v>
      </c>
      <c r="D254" s="1" t="s">
        <v>137</v>
      </c>
      <c r="H254" s="74"/>
      <c r="I254" s="3"/>
      <c r="J254" s="3"/>
      <c r="K254" s="74"/>
      <c r="L254" s="3"/>
      <c r="M254" s="3"/>
      <c r="N254" s="3"/>
      <c r="O254" s="3"/>
      <c r="P254" s="3"/>
    </row>
    <row r="255" spans="1:16" ht="11.65" customHeight="1">
      <c r="A255" s="2">
        <v>184</v>
      </c>
      <c r="C255" s="108"/>
      <c r="F255" s="108" t="s">
        <v>572</v>
      </c>
      <c r="G255" s="1" t="s">
        <v>128</v>
      </c>
      <c r="H255" s="74"/>
      <c r="I255" s="3">
        <v>0</v>
      </c>
      <c r="J255" s="3">
        <v>0</v>
      </c>
      <c r="K255" s="74"/>
      <c r="L255" s="3">
        <v>0</v>
      </c>
      <c r="M255" s="3">
        <f>L255-N255</f>
        <v>0</v>
      </c>
      <c r="N255" s="109">
        <v>0</v>
      </c>
      <c r="O255" s="3"/>
      <c r="P255" s="3"/>
    </row>
    <row r="256" spans="1:16" ht="11.65" customHeight="1">
      <c r="A256" s="2">
        <v>185</v>
      </c>
      <c r="C256" s="108"/>
      <c r="F256" s="108" t="s">
        <v>572</v>
      </c>
      <c r="G256" s="1" t="s">
        <v>130</v>
      </c>
      <c r="H256" s="74"/>
      <c r="I256" s="3">
        <v>-58584.81</v>
      </c>
      <c r="J256" s="3">
        <v>-24589.053981346817</v>
      </c>
      <c r="K256" s="74"/>
      <c r="L256" s="3">
        <v>-56360.543000000005</v>
      </c>
      <c r="M256" s="3">
        <f>L256-N256</f>
        <v>-32705.052195386681</v>
      </c>
      <c r="N256" s="109">
        <v>-23655.490804613324</v>
      </c>
      <c r="O256" s="3"/>
      <c r="P256" s="3"/>
    </row>
    <row r="257" spans="1:16" ht="11.65" customHeight="1">
      <c r="A257" s="2">
        <v>186</v>
      </c>
      <c r="C257" s="108"/>
      <c r="H257" s="74" t="s">
        <v>109</v>
      </c>
      <c r="I257" s="110">
        <v>-58584.81</v>
      </c>
      <c r="J257" s="110">
        <v>-24589.053981346817</v>
      </c>
      <c r="K257" s="74"/>
      <c r="L257" s="110">
        <f>SUBTOTAL(9,L255:L256)</f>
        <v>-56360.543000000005</v>
      </c>
      <c r="M257" s="110">
        <f>SUBTOTAL(9,M255:M256)</f>
        <v>-32705.052195386681</v>
      </c>
      <c r="N257" s="110">
        <f>SUBTOTAL(9,N255:N256)</f>
        <v>-23655.490804613324</v>
      </c>
      <c r="O257" s="3"/>
      <c r="P257" s="3"/>
    </row>
    <row r="258" spans="1:16" ht="11.65" customHeight="1">
      <c r="A258" s="2">
        <v>187</v>
      </c>
      <c r="C258" s="108"/>
      <c r="H258" s="74"/>
      <c r="I258" s="3"/>
      <c r="J258" s="3"/>
      <c r="K258" s="74"/>
      <c r="L258" s="3"/>
      <c r="M258" s="3"/>
      <c r="N258" s="3"/>
      <c r="O258" s="3"/>
      <c r="P258" s="3"/>
    </row>
    <row r="259" spans="1:16" ht="11.65" customHeight="1">
      <c r="A259" s="2">
        <v>188</v>
      </c>
      <c r="C259" s="108">
        <v>41181</v>
      </c>
      <c r="D259" s="70" t="s">
        <v>138</v>
      </c>
      <c r="H259" s="74"/>
      <c r="I259" s="3"/>
      <c r="J259" s="3"/>
      <c r="K259" s="74"/>
      <c r="L259" s="3"/>
      <c r="M259" s="3"/>
      <c r="N259" s="3"/>
      <c r="O259" s="3"/>
      <c r="P259" s="3"/>
    </row>
    <row r="260" spans="1:16" ht="11.65" customHeight="1">
      <c r="A260" s="2">
        <v>189</v>
      </c>
      <c r="C260" s="108"/>
      <c r="F260" s="108" t="s">
        <v>572</v>
      </c>
      <c r="G260" s="1" t="s">
        <v>130</v>
      </c>
      <c r="H260" s="74"/>
      <c r="I260" s="3">
        <v>0</v>
      </c>
      <c r="J260" s="3">
        <v>0</v>
      </c>
      <c r="K260" s="74"/>
      <c r="L260" s="3">
        <v>0</v>
      </c>
      <c r="M260" s="3">
        <f>L260-N260</f>
        <v>0</v>
      </c>
      <c r="N260" s="109">
        <v>0</v>
      </c>
      <c r="O260" s="3"/>
      <c r="P260" s="3"/>
    </row>
    <row r="261" spans="1:16" ht="11.65" customHeight="1">
      <c r="A261" s="2">
        <v>190</v>
      </c>
      <c r="C261" s="108"/>
      <c r="H261" s="74" t="s">
        <v>109</v>
      </c>
      <c r="I261" s="110">
        <v>0</v>
      </c>
      <c r="J261" s="110">
        <v>0</v>
      </c>
      <c r="K261" s="74"/>
      <c r="L261" s="110">
        <f>SUBTOTAL(9,L260)</f>
        <v>0</v>
      </c>
      <c r="M261" s="110">
        <f>SUBTOTAL(9,M260)</f>
        <v>0</v>
      </c>
      <c r="N261" s="110">
        <f>SUBTOTAL(9,N260)</f>
        <v>0</v>
      </c>
      <c r="O261" s="3"/>
      <c r="P261" s="3"/>
    </row>
    <row r="262" spans="1:16" ht="11.65" customHeight="1">
      <c r="A262" s="2">
        <v>191</v>
      </c>
      <c r="C262" s="108"/>
      <c r="H262" s="74"/>
      <c r="I262" s="3"/>
      <c r="J262" s="3"/>
      <c r="K262" s="74"/>
      <c r="L262" s="3"/>
      <c r="M262" s="3"/>
      <c r="N262" s="3"/>
      <c r="O262" s="3"/>
      <c r="P262" s="3"/>
    </row>
    <row r="263" spans="1:16" ht="11.65" customHeight="1">
      <c r="A263" s="2">
        <v>192</v>
      </c>
      <c r="C263" s="108">
        <v>4194</v>
      </c>
      <c r="D263" s="1" t="s">
        <v>139</v>
      </c>
      <c r="H263" s="74"/>
      <c r="I263" s="3"/>
      <c r="J263" s="3"/>
      <c r="K263" s="74"/>
      <c r="L263" s="3"/>
      <c r="M263" s="3"/>
      <c r="N263" s="3"/>
      <c r="O263" s="3"/>
      <c r="P263" s="3"/>
    </row>
    <row r="264" spans="1:16" ht="11.65" customHeight="1">
      <c r="A264" s="2">
        <v>193</v>
      </c>
      <c r="C264" s="108"/>
      <c r="F264" s="108" t="s">
        <v>572</v>
      </c>
      <c r="G264" s="1" t="s">
        <v>132</v>
      </c>
      <c r="H264" s="74"/>
      <c r="I264" s="3">
        <v>0</v>
      </c>
      <c r="J264" s="3">
        <v>0</v>
      </c>
      <c r="K264" s="74"/>
      <c r="L264" s="3">
        <v>0</v>
      </c>
      <c r="M264" s="3">
        <f>L264-N264</f>
        <v>0</v>
      </c>
      <c r="N264" s="109">
        <v>0</v>
      </c>
      <c r="O264" s="3"/>
      <c r="P264" s="3"/>
    </row>
    <row r="265" spans="1:16" ht="11.65" customHeight="1">
      <c r="A265" s="2">
        <v>194</v>
      </c>
      <c r="C265" s="108"/>
      <c r="H265" s="74" t="s">
        <v>109</v>
      </c>
      <c r="I265" s="110">
        <v>0</v>
      </c>
      <c r="J265" s="110">
        <v>0</v>
      </c>
      <c r="K265" s="74"/>
      <c r="L265" s="110">
        <f>SUBTOTAL(9,L264)</f>
        <v>0</v>
      </c>
      <c r="M265" s="110">
        <f>SUBTOTAL(9,M264)</f>
        <v>0</v>
      </c>
      <c r="N265" s="110">
        <f>SUBTOTAL(9,N264)</f>
        <v>0</v>
      </c>
      <c r="O265" s="3"/>
      <c r="P265" s="3"/>
    </row>
    <row r="266" spans="1:16" ht="11.65" customHeight="1">
      <c r="A266" s="2">
        <v>195</v>
      </c>
      <c r="C266" s="108"/>
      <c r="H266" s="74"/>
      <c r="I266" s="3"/>
      <c r="J266" s="3"/>
      <c r="K266" s="74"/>
      <c r="L266" s="3"/>
      <c r="M266" s="3"/>
      <c r="N266" s="3"/>
      <c r="O266" s="3"/>
      <c r="P266" s="3"/>
    </row>
    <row r="267" spans="1:16" ht="11.65" customHeight="1">
      <c r="A267" s="2">
        <v>196</v>
      </c>
      <c r="C267" s="108">
        <v>421</v>
      </c>
      <c r="D267" s="1" t="s">
        <v>140</v>
      </c>
      <c r="H267" s="74"/>
      <c r="I267" s="3"/>
      <c r="J267" s="3"/>
      <c r="K267" s="74"/>
      <c r="L267" s="3"/>
      <c r="M267" s="3"/>
      <c r="N267" s="3"/>
      <c r="O267" s="3"/>
      <c r="P267" s="3"/>
    </row>
    <row r="268" spans="1:16" ht="11.65" customHeight="1">
      <c r="A268" s="2">
        <v>197</v>
      </c>
      <c r="C268" s="108"/>
      <c r="F268" s="108" t="s">
        <v>661</v>
      </c>
      <c r="G268" s="1" t="s">
        <v>128</v>
      </c>
      <c r="H268" s="74"/>
      <c r="I268" s="3">
        <v>-59670.139999999992</v>
      </c>
      <c r="J268" s="3">
        <v>-107509.75999999999</v>
      </c>
      <c r="K268" s="74"/>
      <c r="L268" s="3">
        <v>8927.8000000000029</v>
      </c>
      <c r="M268" s="3">
        <f t="shared" ref="M268:M273" si="8">L268-N268</f>
        <v>62411.199999999997</v>
      </c>
      <c r="N268" s="109">
        <v>-53483.399999999994</v>
      </c>
      <c r="O268" s="3"/>
      <c r="P268" s="3"/>
    </row>
    <row r="269" spans="1:16" ht="11.65" customHeight="1">
      <c r="A269" s="2">
        <v>198</v>
      </c>
      <c r="C269" s="108"/>
      <c r="F269" s="108" t="s">
        <v>663</v>
      </c>
      <c r="G269" s="1" t="s">
        <v>132</v>
      </c>
      <c r="H269" s="74"/>
      <c r="I269" s="3">
        <v>0</v>
      </c>
      <c r="J269" s="3">
        <v>0</v>
      </c>
      <c r="K269" s="74"/>
      <c r="L269" s="3">
        <v>0</v>
      </c>
      <c r="M269" s="3">
        <f t="shared" si="8"/>
        <v>0</v>
      </c>
      <c r="N269" s="109">
        <v>0</v>
      </c>
      <c r="O269" s="3"/>
      <c r="P269" s="3"/>
    </row>
    <row r="270" spans="1:16" ht="11.65" customHeight="1">
      <c r="A270" s="2">
        <v>199</v>
      </c>
      <c r="C270" s="108"/>
      <c r="F270" s="108" t="s">
        <v>663</v>
      </c>
      <c r="G270" s="1" t="s">
        <v>132</v>
      </c>
      <c r="H270" s="74"/>
      <c r="I270" s="3">
        <v>1563.39</v>
      </c>
      <c r="J270" s="3">
        <v>666.44684764831209</v>
      </c>
      <c r="K270" s="74"/>
      <c r="L270" s="3">
        <v>1563.39</v>
      </c>
      <c r="M270" s="3">
        <f t="shared" si="8"/>
        <v>896.94315235168801</v>
      </c>
      <c r="N270" s="109">
        <v>666.44684764831209</v>
      </c>
      <c r="O270" s="3"/>
      <c r="P270" s="3"/>
    </row>
    <row r="271" spans="1:16" ht="11.65" customHeight="1">
      <c r="A271" s="2">
        <v>200</v>
      </c>
      <c r="C271" s="108"/>
      <c r="F271" s="108" t="s">
        <v>662</v>
      </c>
      <c r="G271" s="1" t="s">
        <v>129</v>
      </c>
      <c r="H271" s="74"/>
      <c r="I271" s="3">
        <v>6.22</v>
      </c>
      <c r="J271" s="3">
        <v>2.8692198959383854</v>
      </c>
      <c r="K271" s="74"/>
      <c r="L271" s="3">
        <v>0</v>
      </c>
      <c r="M271" s="3">
        <f t="shared" si="8"/>
        <v>0</v>
      </c>
      <c r="N271" s="109">
        <v>0</v>
      </c>
      <c r="O271" s="3"/>
      <c r="P271" s="3"/>
    </row>
    <row r="272" spans="1:16" ht="11.65" customHeight="1">
      <c r="A272" s="2">
        <v>201</v>
      </c>
      <c r="C272" s="108"/>
      <c r="F272" s="108" t="s">
        <v>669</v>
      </c>
      <c r="G272" s="1" t="s">
        <v>131</v>
      </c>
      <c r="H272" s="74"/>
      <c r="I272" s="3">
        <v>-330573.96999999997</v>
      </c>
      <c r="J272" s="3">
        <v>-140395.70731974253</v>
      </c>
      <c r="K272" s="74"/>
      <c r="L272" s="3">
        <v>1.0000000067520887E-2</v>
      </c>
      <c r="M272" s="3">
        <f t="shared" si="8"/>
        <v>5.7529715350654485E-3</v>
      </c>
      <c r="N272" s="109">
        <v>4.2470285324554382E-3</v>
      </c>
      <c r="O272" s="3"/>
      <c r="P272" s="3"/>
    </row>
    <row r="273" spans="1:16" ht="11.65" customHeight="1">
      <c r="A273" s="2">
        <v>202</v>
      </c>
      <c r="C273" s="108"/>
      <c r="F273" s="108" t="s">
        <v>572</v>
      </c>
      <c r="G273" s="1" t="s">
        <v>132</v>
      </c>
      <c r="H273" s="74"/>
      <c r="I273" s="3">
        <v>11996.79</v>
      </c>
      <c r="J273" s="3">
        <v>5114.029690223676</v>
      </c>
      <c r="K273" s="74"/>
      <c r="L273" s="3">
        <v>-405269.67000000004</v>
      </c>
      <c r="M273" s="3">
        <f t="shared" si="8"/>
        <v>-232510.02971896224</v>
      </c>
      <c r="N273" s="109">
        <v>-172759.64028103781</v>
      </c>
      <c r="O273" s="3"/>
      <c r="P273" s="3"/>
    </row>
    <row r="274" spans="1:16" ht="11.65" customHeight="1">
      <c r="A274" s="2">
        <v>203</v>
      </c>
      <c r="C274" s="108"/>
      <c r="H274" s="74" t="s">
        <v>109</v>
      </c>
      <c r="I274" s="110">
        <v>-376677.70999999996</v>
      </c>
      <c r="J274" s="110">
        <v>-242122.12156197458</v>
      </c>
      <c r="K274" s="74"/>
      <c r="L274" s="110">
        <f>SUBTOTAL(9,L268:L273)</f>
        <v>-394778.47</v>
      </c>
      <c r="M274" s="110">
        <f>SUBTOTAL(9,M268:M273)</f>
        <v>-169201.88081363903</v>
      </c>
      <c r="N274" s="110">
        <f>SUBTOTAL(9,N268:N273)</f>
        <v>-225576.58918636094</v>
      </c>
      <c r="O274" s="3"/>
      <c r="P274" s="3"/>
    </row>
    <row r="275" spans="1:16" ht="11.65" customHeight="1">
      <c r="A275" s="2">
        <v>204</v>
      </c>
      <c r="C275" s="108"/>
      <c r="H275" s="74"/>
      <c r="I275" s="3"/>
      <c r="J275" s="3"/>
      <c r="K275" s="74"/>
      <c r="L275" s="3"/>
      <c r="M275" s="3"/>
      <c r="N275" s="3"/>
      <c r="O275" s="3"/>
      <c r="P275" s="3"/>
    </row>
    <row r="276" spans="1:16" ht="11.65" customHeight="1" thickBot="1">
      <c r="A276" s="2">
        <v>205</v>
      </c>
      <c r="C276" s="112" t="s">
        <v>141</v>
      </c>
      <c r="H276" s="113" t="s">
        <v>1</v>
      </c>
      <c r="I276" s="114">
        <v>-435262.51999999996</v>
      </c>
      <c r="J276" s="114">
        <v>-266711.17554332141</v>
      </c>
      <c r="K276" s="113"/>
      <c r="L276" s="114">
        <f>SUBTOTAL(9,L242:L274)</f>
        <v>-451139.01299999998</v>
      </c>
      <c r="M276" s="114">
        <f>SUBTOTAL(9,M242:M274)</f>
        <v>-201906.9330090257</v>
      </c>
      <c r="N276" s="114">
        <f>SUBTOTAL(9,N242:N274)</f>
        <v>-249232.07999097428</v>
      </c>
      <c r="O276" s="3"/>
      <c r="P276" s="3"/>
    </row>
    <row r="277" spans="1:16" ht="11.65" customHeight="1" thickTop="1">
      <c r="A277" s="2">
        <v>206</v>
      </c>
      <c r="C277" s="108" t="s">
        <v>142</v>
      </c>
      <c r="H277" s="74"/>
      <c r="I277" s="3"/>
      <c r="J277" s="3"/>
      <c r="K277" s="74"/>
      <c r="L277" s="3"/>
      <c r="M277" s="3"/>
      <c r="N277" s="3"/>
      <c r="O277" s="3"/>
      <c r="P277" s="3"/>
    </row>
    <row r="278" spans="1:16" ht="11.65" customHeight="1">
      <c r="A278" s="2">
        <v>207</v>
      </c>
      <c r="C278" s="108">
        <v>4311</v>
      </c>
      <c r="D278" s="1" t="s">
        <v>143</v>
      </c>
      <c r="H278" s="74"/>
      <c r="I278" s="3"/>
      <c r="J278" s="3"/>
      <c r="K278" s="74"/>
      <c r="L278" s="3"/>
      <c r="M278" s="3"/>
      <c r="N278" s="3"/>
      <c r="O278" s="3"/>
      <c r="P278" s="3"/>
    </row>
    <row r="279" spans="1:16" ht="11.65" customHeight="1">
      <c r="A279" s="2">
        <v>208</v>
      </c>
      <c r="C279" s="108"/>
      <c r="F279" s="108" t="s">
        <v>662</v>
      </c>
      <c r="G279" s="1" t="s">
        <v>128</v>
      </c>
      <c r="H279" s="74"/>
      <c r="I279" s="3">
        <v>0</v>
      </c>
      <c r="J279" s="3">
        <v>0</v>
      </c>
      <c r="K279" s="74"/>
      <c r="L279" s="3">
        <v>931249.07000000018</v>
      </c>
      <c r="M279" s="3">
        <f>L279-N279</f>
        <v>0</v>
      </c>
      <c r="N279" s="109">
        <v>931249.07000000018</v>
      </c>
      <c r="O279" s="3"/>
      <c r="P279" s="3"/>
    </row>
    <row r="280" spans="1:16" ht="11.65" customHeight="1">
      <c r="A280" s="2">
        <v>209</v>
      </c>
      <c r="C280" s="108"/>
      <c r="H280" s="74" t="s">
        <v>109</v>
      </c>
      <c r="I280" s="110">
        <v>0</v>
      </c>
      <c r="J280" s="110">
        <v>0</v>
      </c>
      <c r="K280" s="74"/>
      <c r="L280" s="110">
        <f>SUBTOTAL(9,L279)</f>
        <v>931249.07000000018</v>
      </c>
      <c r="M280" s="110">
        <f>SUBTOTAL(9,M279)</f>
        <v>0</v>
      </c>
      <c r="N280" s="110">
        <f>SUBTOTAL(9,N279)</f>
        <v>931249.07000000018</v>
      </c>
      <c r="O280" s="3"/>
      <c r="P280" s="3"/>
    </row>
    <row r="281" spans="1:16" ht="11.65" customHeight="1">
      <c r="A281" s="2">
        <v>210</v>
      </c>
      <c r="C281" s="112" t="s">
        <v>144</v>
      </c>
      <c r="H281" s="113"/>
      <c r="I281" s="127">
        <v>0</v>
      </c>
      <c r="J281" s="127">
        <v>0</v>
      </c>
      <c r="K281" s="113"/>
      <c r="L281" s="127">
        <f>SUBTOTAL(9,L279:L280)</f>
        <v>931249.07000000018</v>
      </c>
      <c r="M281" s="127">
        <f>SUBTOTAL(9,M279:M280)</f>
        <v>0</v>
      </c>
      <c r="N281" s="127">
        <f>SUBTOTAL(9,N279:N280)</f>
        <v>931249.07000000018</v>
      </c>
      <c r="O281" s="3"/>
      <c r="P281" s="3"/>
    </row>
    <row r="282" spans="1:16" ht="11.65" customHeight="1">
      <c r="A282" s="2">
        <v>211</v>
      </c>
      <c r="C282" s="108"/>
      <c r="H282" s="74"/>
      <c r="I282" s="3"/>
      <c r="J282" s="3"/>
      <c r="K282" s="74"/>
      <c r="L282" s="3"/>
      <c r="M282" s="3"/>
      <c r="N282" s="3"/>
      <c r="O282" s="3"/>
      <c r="P282" s="3"/>
    </row>
    <row r="283" spans="1:16" ht="11.65" customHeight="1" thickBot="1">
      <c r="A283" s="2">
        <v>212</v>
      </c>
      <c r="C283" s="112" t="s">
        <v>145</v>
      </c>
      <c r="H283" s="113" t="s">
        <v>109</v>
      </c>
      <c r="I283" s="114">
        <v>-435262.51999999996</v>
      </c>
      <c r="J283" s="114">
        <v>-266711.17554332141</v>
      </c>
      <c r="K283" s="113"/>
      <c r="L283" s="114">
        <f>L281+L276</f>
        <v>480110.0570000002</v>
      </c>
      <c r="M283" s="114">
        <f>M281+M276</f>
        <v>-201906.9330090257</v>
      </c>
      <c r="N283" s="114">
        <f>N281+N276</f>
        <v>682016.9900090259</v>
      </c>
      <c r="O283" s="3"/>
      <c r="P283" s="3"/>
    </row>
    <row r="284" spans="1:16" ht="15" customHeight="1" thickTop="1">
      <c r="A284" s="2">
        <v>213</v>
      </c>
      <c r="C284" s="108"/>
      <c r="H284" s="74"/>
      <c r="I284" s="115"/>
      <c r="J284" s="115"/>
      <c r="K284" s="74"/>
      <c r="L284" s="115"/>
      <c r="M284" s="3"/>
      <c r="N284" s="3"/>
      <c r="O284" s="3"/>
      <c r="P284" s="3"/>
    </row>
    <row r="285" spans="1:16" ht="11.65" customHeight="1">
      <c r="A285" s="2">
        <v>214</v>
      </c>
      <c r="C285" s="108">
        <v>500</v>
      </c>
      <c r="D285" s="1" t="s">
        <v>146</v>
      </c>
      <c r="H285" s="74"/>
      <c r="I285" s="3"/>
      <c r="J285" s="3"/>
      <c r="K285" s="74"/>
      <c r="L285" s="3"/>
      <c r="M285" s="3"/>
      <c r="N285" s="3"/>
      <c r="O285" s="3"/>
      <c r="P285" s="3"/>
    </row>
    <row r="286" spans="1:16" ht="11.65" customHeight="1">
      <c r="A286" s="2">
        <v>215</v>
      </c>
      <c r="C286" s="108"/>
      <c r="F286" s="108" t="s">
        <v>572</v>
      </c>
      <c r="G286" s="1" t="s">
        <v>132</v>
      </c>
      <c r="H286" s="74"/>
      <c r="I286" s="3">
        <v>17159296.829999998</v>
      </c>
      <c r="J286" s="3">
        <v>7314719.4751246786</v>
      </c>
      <c r="K286" s="74"/>
      <c r="L286" s="3">
        <v>17243763.713814873</v>
      </c>
      <c r="M286" s="3">
        <f>L286-N286</f>
        <v>9893037.4275623895</v>
      </c>
      <c r="N286" s="109">
        <v>7350726.2862524847</v>
      </c>
      <c r="O286" s="3"/>
      <c r="P286" s="3"/>
    </row>
    <row r="287" spans="1:16" ht="11.65" customHeight="1">
      <c r="A287" s="2">
        <v>216</v>
      </c>
      <c r="C287" s="108"/>
      <c r="F287" s="108" t="s">
        <v>572</v>
      </c>
      <c r="G287" s="1" t="s">
        <v>132</v>
      </c>
      <c r="H287" s="74"/>
      <c r="I287" s="3">
        <v>1400062.34</v>
      </c>
      <c r="J287" s="3">
        <v>596823.01473344408</v>
      </c>
      <c r="K287" s="74"/>
      <c r="L287" s="3">
        <v>1442542.558883223</v>
      </c>
      <c r="M287" s="3">
        <f>L287-N287</f>
        <v>827610.94171396038</v>
      </c>
      <c r="N287" s="109">
        <v>614931.61716926261</v>
      </c>
      <c r="O287" s="3"/>
      <c r="P287" s="3"/>
    </row>
    <row r="288" spans="1:16" ht="11.65" customHeight="1">
      <c r="A288" s="2">
        <v>217</v>
      </c>
      <c r="C288" s="108"/>
      <c r="H288" s="74" t="s">
        <v>147</v>
      </c>
      <c r="I288" s="110">
        <v>18559359.169999998</v>
      </c>
      <c r="J288" s="110">
        <v>7911542.4898581225</v>
      </c>
      <c r="K288" s="74"/>
      <c r="L288" s="110">
        <f>SUBTOTAL(9,L286:L287)</f>
        <v>18686306.272698097</v>
      </c>
      <c r="M288" s="110">
        <f>SUBTOTAL(9,M286:M287)</f>
        <v>10720648.36927635</v>
      </c>
      <c r="N288" s="110">
        <f>SUBTOTAL(9,N286:N287)</f>
        <v>7965657.9034217475</v>
      </c>
      <c r="O288" s="3"/>
      <c r="P288" s="3"/>
    </row>
    <row r="289" spans="1:16" ht="11.65" customHeight="1">
      <c r="A289" s="2">
        <v>218</v>
      </c>
      <c r="C289" s="108"/>
      <c r="H289" s="74"/>
      <c r="I289" s="3"/>
      <c r="J289" s="3"/>
      <c r="K289" s="74"/>
      <c r="L289" s="3"/>
      <c r="M289" s="3"/>
      <c r="N289" s="3"/>
      <c r="O289" s="3"/>
      <c r="P289" s="3"/>
    </row>
    <row r="290" spans="1:16" ht="11.65" customHeight="1">
      <c r="A290" s="2">
        <v>219</v>
      </c>
      <c r="C290" s="108">
        <v>501</v>
      </c>
      <c r="D290" s="1" t="s">
        <v>148</v>
      </c>
      <c r="H290" s="74"/>
      <c r="I290" s="3"/>
      <c r="J290" s="3"/>
      <c r="K290" s="74"/>
      <c r="L290" s="3"/>
      <c r="M290" s="3"/>
      <c r="N290" s="3"/>
      <c r="O290" s="3"/>
      <c r="P290" s="3"/>
    </row>
    <row r="291" spans="1:16" ht="11.65" customHeight="1">
      <c r="A291" s="2">
        <v>220</v>
      </c>
      <c r="C291" s="108"/>
      <c r="F291" s="108" t="s">
        <v>572</v>
      </c>
      <c r="G291" s="1" t="s">
        <v>130</v>
      </c>
      <c r="H291" s="74"/>
      <c r="I291" s="3">
        <v>13951393.109999999</v>
      </c>
      <c r="J291" s="3">
        <v>5855640.0250641769</v>
      </c>
      <c r="K291" s="74"/>
      <c r="L291" s="3">
        <v>14205112.629314506</v>
      </c>
      <c r="M291" s="3">
        <f>L291-N291</f>
        <v>8242982.1512379227</v>
      </c>
      <c r="N291" s="109">
        <v>5962130.4780765837</v>
      </c>
      <c r="O291" s="3"/>
      <c r="P291" s="3"/>
    </row>
    <row r="292" spans="1:16" ht="11.65" customHeight="1">
      <c r="A292" s="2">
        <v>221</v>
      </c>
      <c r="C292" s="108"/>
      <c r="F292" s="108" t="s">
        <v>572</v>
      </c>
      <c r="G292" s="1" t="s">
        <v>130</v>
      </c>
      <c r="H292" s="74"/>
      <c r="I292" s="3">
        <v>0</v>
      </c>
      <c r="J292" s="3">
        <v>0</v>
      </c>
      <c r="K292" s="74"/>
      <c r="L292" s="3">
        <v>0</v>
      </c>
      <c r="M292" s="3">
        <f>L292-N292</f>
        <v>0</v>
      </c>
      <c r="N292" s="109">
        <v>0</v>
      </c>
      <c r="O292" s="3"/>
      <c r="P292" s="3"/>
    </row>
    <row r="293" spans="1:16" ht="11.65" customHeight="1">
      <c r="A293" s="2">
        <v>222</v>
      </c>
      <c r="C293" s="108"/>
      <c r="F293" s="108" t="s">
        <v>572</v>
      </c>
      <c r="G293" s="1" t="s">
        <v>130</v>
      </c>
      <c r="H293" s="74"/>
      <c r="I293" s="3">
        <v>0</v>
      </c>
      <c r="J293" s="3">
        <v>0</v>
      </c>
      <c r="K293" s="74"/>
      <c r="L293" s="3">
        <v>0</v>
      </c>
      <c r="M293" s="3">
        <f>L293-N293</f>
        <v>0</v>
      </c>
      <c r="N293" s="109">
        <v>0</v>
      </c>
      <c r="O293" s="3"/>
      <c r="P293" s="3"/>
    </row>
    <row r="294" spans="1:16" ht="11.65" customHeight="1">
      <c r="A294" s="2">
        <v>223</v>
      </c>
      <c r="C294" s="108"/>
      <c r="F294" s="108" t="s">
        <v>572</v>
      </c>
      <c r="G294" s="1" t="s">
        <v>130</v>
      </c>
      <c r="H294" s="74"/>
      <c r="I294" s="3">
        <v>0</v>
      </c>
      <c r="J294" s="3">
        <v>0</v>
      </c>
      <c r="K294" s="74"/>
      <c r="L294" s="3">
        <v>0</v>
      </c>
      <c r="M294" s="3">
        <f>L294-N294</f>
        <v>0</v>
      </c>
      <c r="N294" s="109">
        <v>0</v>
      </c>
      <c r="O294" s="3"/>
      <c r="P294" s="3"/>
    </row>
    <row r="295" spans="1:16" ht="11.65" customHeight="1">
      <c r="A295" s="2">
        <v>224</v>
      </c>
      <c r="C295" s="108"/>
      <c r="F295" s="108" t="s">
        <v>572</v>
      </c>
      <c r="G295" s="1" t="s">
        <v>130</v>
      </c>
      <c r="H295" s="74"/>
      <c r="I295" s="3">
        <v>3663243.32</v>
      </c>
      <c r="J295" s="3">
        <v>1537526.3270852654</v>
      </c>
      <c r="K295" s="74"/>
      <c r="L295" s="3">
        <v>3774392.2121672616</v>
      </c>
      <c r="M295" s="3">
        <f>L295-N295</f>
        <v>2190214.780308119</v>
      </c>
      <c r="N295" s="109">
        <v>1584177.4318591428</v>
      </c>
      <c r="O295" s="3"/>
      <c r="P295" s="3"/>
    </row>
    <row r="296" spans="1:16" ht="11.65" customHeight="1">
      <c r="A296" s="2">
        <v>225</v>
      </c>
      <c r="C296" s="108"/>
      <c r="H296" s="74" t="s">
        <v>147</v>
      </c>
      <c r="I296" s="110">
        <v>17614636.43</v>
      </c>
      <c r="J296" s="110">
        <v>7393166.3521494418</v>
      </c>
      <c r="K296" s="74"/>
      <c r="L296" s="110">
        <f>SUBTOTAL(9,L291:L295)</f>
        <v>17979504.841481768</v>
      </c>
      <c r="M296" s="110">
        <f>SUBTOTAL(9,M291:M295)</f>
        <v>10433196.931546042</v>
      </c>
      <c r="N296" s="110">
        <f>SUBTOTAL(9,N291:N295)</f>
        <v>7546307.9099357268</v>
      </c>
      <c r="O296" s="3"/>
      <c r="P296" s="3"/>
    </row>
    <row r="297" spans="1:16" ht="11.65" customHeight="1">
      <c r="A297" s="2">
        <v>226</v>
      </c>
      <c r="C297" s="108"/>
      <c r="H297" s="74"/>
      <c r="I297" s="3"/>
      <c r="J297" s="3"/>
      <c r="K297" s="74"/>
      <c r="L297" s="3"/>
      <c r="M297" s="3"/>
      <c r="N297" s="3"/>
      <c r="O297" s="3"/>
      <c r="P297" s="3"/>
    </row>
    <row r="298" spans="1:16" ht="11.65" customHeight="1">
      <c r="A298" s="2">
        <v>227</v>
      </c>
      <c r="C298" s="108" t="s">
        <v>149</v>
      </c>
      <c r="D298" s="1" t="s">
        <v>150</v>
      </c>
      <c r="H298" s="74"/>
      <c r="I298" s="3"/>
      <c r="J298" s="3"/>
      <c r="K298" s="74"/>
      <c r="L298" s="3"/>
      <c r="M298" s="3"/>
      <c r="N298" s="3"/>
      <c r="O298" s="3"/>
      <c r="P298" s="3"/>
    </row>
    <row r="299" spans="1:16" ht="11.65" customHeight="1">
      <c r="A299" s="2">
        <v>228</v>
      </c>
      <c r="C299" s="108"/>
      <c r="F299" s="108" t="s">
        <v>572</v>
      </c>
      <c r="G299" s="1" t="s">
        <v>128</v>
      </c>
      <c r="H299" s="74"/>
      <c r="I299" s="3">
        <v>183669.26</v>
      </c>
      <c r="J299" s="3">
        <v>0</v>
      </c>
      <c r="K299" s="74"/>
      <c r="L299" s="3">
        <v>0</v>
      </c>
      <c r="M299" s="3">
        <f>L299-N299</f>
        <v>0</v>
      </c>
      <c r="N299" s="109">
        <v>0</v>
      </c>
      <c r="O299" s="3"/>
      <c r="P299" s="3"/>
    </row>
    <row r="300" spans="1:16" ht="11.65" customHeight="1">
      <c r="A300" s="2">
        <v>229</v>
      </c>
      <c r="C300" s="108"/>
      <c r="F300" s="108" t="s">
        <v>572</v>
      </c>
      <c r="G300" s="1" t="s">
        <v>130</v>
      </c>
      <c r="H300" s="74"/>
      <c r="I300" s="3">
        <v>715201106.16999996</v>
      </c>
      <c r="J300" s="3">
        <v>300182224.83154058</v>
      </c>
      <c r="K300" s="74"/>
      <c r="L300" s="3">
        <v>776505423.13908732</v>
      </c>
      <c r="M300" s="3">
        <f>L300-N300</f>
        <v>450592720.40307826</v>
      </c>
      <c r="N300" s="109">
        <v>325912702.73600906</v>
      </c>
      <c r="O300" s="3"/>
      <c r="P300" s="3"/>
    </row>
    <row r="301" spans="1:16" ht="11.65" customHeight="1">
      <c r="A301" s="2">
        <v>230</v>
      </c>
      <c r="C301" s="108"/>
      <c r="F301" s="108" t="s">
        <v>572</v>
      </c>
      <c r="G301" s="1" t="s">
        <v>130</v>
      </c>
      <c r="H301" s="74"/>
      <c r="I301" s="3">
        <v>0</v>
      </c>
      <c r="J301" s="3">
        <v>0</v>
      </c>
      <c r="K301" s="74"/>
      <c r="L301" s="3">
        <v>0</v>
      </c>
      <c r="M301" s="3">
        <f>L301-N301</f>
        <v>0</v>
      </c>
      <c r="N301" s="109">
        <v>0</v>
      </c>
      <c r="O301" s="3"/>
      <c r="P301" s="3"/>
    </row>
    <row r="302" spans="1:16" ht="11.65" customHeight="1">
      <c r="A302" s="2">
        <v>231</v>
      </c>
      <c r="C302" s="108"/>
      <c r="F302" s="108" t="s">
        <v>572</v>
      </c>
      <c r="G302" s="1" t="s">
        <v>130</v>
      </c>
      <c r="H302" s="74"/>
      <c r="I302" s="3">
        <v>0</v>
      </c>
      <c r="J302" s="3">
        <v>0</v>
      </c>
      <c r="K302" s="74"/>
      <c r="L302" s="3">
        <v>0</v>
      </c>
      <c r="M302" s="3">
        <f>L302-N302</f>
        <v>0</v>
      </c>
      <c r="N302" s="109">
        <v>0</v>
      </c>
      <c r="O302" s="3"/>
      <c r="P302" s="3"/>
    </row>
    <row r="303" spans="1:16" ht="11.65" customHeight="1">
      <c r="A303" s="2">
        <v>232</v>
      </c>
      <c r="C303" s="108"/>
      <c r="F303" s="108" t="s">
        <v>572</v>
      </c>
      <c r="G303" s="1" t="s">
        <v>130</v>
      </c>
      <c r="H303" s="74"/>
      <c r="I303" s="3">
        <v>50877989.68</v>
      </c>
      <c r="J303" s="3">
        <v>21354368.72977699</v>
      </c>
      <c r="K303" s="74"/>
      <c r="L303" s="3">
        <v>50877989.68</v>
      </c>
      <c r="M303" s="3">
        <f>L303-N303</f>
        <v>29523620.95022301</v>
      </c>
      <c r="N303" s="109">
        <v>21354368.72977699</v>
      </c>
      <c r="O303" s="3"/>
      <c r="P303" s="3"/>
    </row>
    <row r="304" spans="1:16" ht="11.65" customHeight="1">
      <c r="A304" s="2">
        <v>233</v>
      </c>
      <c r="C304" s="108"/>
      <c r="H304" s="74" t="s">
        <v>147</v>
      </c>
      <c r="I304" s="110">
        <v>766262765.1099999</v>
      </c>
      <c r="J304" s="110">
        <v>321536593.56131756</v>
      </c>
      <c r="K304" s="74"/>
      <c r="L304" s="110">
        <f>SUBTOTAL(9,L299:L303)</f>
        <v>827383412.81908727</v>
      </c>
      <c r="M304" s="110">
        <f>SUBTOTAL(9,M299:M303)</f>
        <v>480116341.35330129</v>
      </c>
      <c r="N304" s="110">
        <f>SUBTOTAL(9,N299:N303)</f>
        <v>347267071.46578604</v>
      </c>
      <c r="O304" s="3"/>
      <c r="P304" s="3"/>
    </row>
    <row r="305" spans="1:16" ht="11.65" customHeight="1">
      <c r="A305" s="2">
        <v>234</v>
      </c>
      <c r="C305" s="108"/>
      <c r="H305" s="74"/>
      <c r="I305" s="3"/>
      <c r="J305" s="3"/>
      <c r="K305" s="74"/>
      <c r="L305" s="3"/>
      <c r="M305" s="3"/>
      <c r="N305" s="3"/>
      <c r="O305" s="3"/>
      <c r="P305" s="3"/>
    </row>
    <row r="306" spans="1:16" ht="11.65" customHeight="1">
      <c r="A306" s="2">
        <v>235</v>
      </c>
      <c r="C306" s="108"/>
      <c r="D306" s="1" t="s">
        <v>151</v>
      </c>
      <c r="H306" s="74"/>
      <c r="I306" s="110">
        <v>783877401.53999996</v>
      </c>
      <c r="J306" s="110">
        <v>328929759.91346699</v>
      </c>
      <c r="K306" s="74"/>
      <c r="L306" s="110">
        <f>SUBTOTAL(9,L291:L304)</f>
        <v>845362917.66056907</v>
      </c>
      <c r="M306" s="110">
        <f>SUBTOTAL(9,M291:M304)</f>
        <v>490549538.28484732</v>
      </c>
      <c r="N306" s="110">
        <f>SUBTOTAL(9,N291:N304)</f>
        <v>354813379.37572175</v>
      </c>
      <c r="O306" s="3"/>
      <c r="P306" s="3"/>
    </row>
    <row r="307" spans="1:16" ht="11.65" customHeight="1">
      <c r="A307" s="2">
        <v>236</v>
      </c>
      <c r="C307" s="108"/>
      <c r="H307" s="74"/>
      <c r="I307" s="3"/>
      <c r="J307" s="3"/>
      <c r="K307" s="74"/>
      <c r="L307" s="3"/>
      <c r="M307" s="3"/>
      <c r="N307" s="3"/>
      <c r="O307" s="3"/>
      <c r="P307" s="3"/>
    </row>
    <row r="308" spans="1:16" ht="11.65" customHeight="1">
      <c r="A308" s="2">
        <v>237</v>
      </c>
      <c r="C308" s="108">
        <v>502</v>
      </c>
      <c r="D308" s="1" t="s">
        <v>152</v>
      </c>
      <c r="H308" s="74"/>
      <c r="I308" s="3"/>
      <c r="J308" s="3"/>
      <c r="K308" s="74"/>
      <c r="L308" s="3"/>
      <c r="M308" s="3"/>
      <c r="N308" s="3"/>
      <c r="O308" s="3"/>
      <c r="P308" s="3"/>
    </row>
    <row r="309" spans="1:16" ht="11.65" customHeight="1">
      <c r="A309" s="2">
        <v>238</v>
      </c>
      <c r="C309" s="108"/>
      <c r="F309" s="108" t="s">
        <v>572</v>
      </c>
      <c r="G309" s="1" t="s">
        <v>132</v>
      </c>
      <c r="H309" s="74"/>
      <c r="I309" s="3">
        <v>34934763.939999998</v>
      </c>
      <c r="J309" s="3">
        <v>14892101.97145365</v>
      </c>
      <c r="K309" s="74"/>
      <c r="L309" s="3">
        <v>35744726.090180814</v>
      </c>
      <c r="M309" s="3">
        <f>L309-N309</f>
        <v>20507350.884471826</v>
      </c>
      <c r="N309" s="109">
        <v>15237375.205708988</v>
      </c>
      <c r="O309" s="3"/>
      <c r="P309" s="3"/>
    </row>
    <row r="310" spans="1:16" ht="11.65" customHeight="1">
      <c r="A310" s="2">
        <v>239</v>
      </c>
      <c r="C310" s="108"/>
      <c r="F310" s="108" t="s">
        <v>572</v>
      </c>
      <c r="G310" s="1" t="s">
        <v>132</v>
      </c>
      <c r="H310" s="74"/>
      <c r="I310" s="3">
        <v>7791538.1399999997</v>
      </c>
      <c r="J310" s="3">
        <v>3321401.589964495</v>
      </c>
      <c r="K310" s="74"/>
      <c r="L310" s="3">
        <v>8027946.3599541048</v>
      </c>
      <c r="M310" s="3">
        <f>L310-N310</f>
        <v>4605767.9241951741</v>
      </c>
      <c r="N310" s="109">
        <v>3422178.4357589302</v>
      </c>
      <c r="O310" s="3"/>
      <c r="P310" s="3"/>
    </row>
    <row r="311" spans="1:16" ht="11.65" customHeight="1">
      <c r="A311" s="2">
        <v>240</v>
      </c>
      <c r="C311" s="108"/>
      <c r="H311" s="74" t="s">
        <v>147</v>
      </c>
      <c r="I311" s="110">
        <v>42726302.079999998</v>
      </c>
      <c r="J311" s="110">
        <v>18213503.561418146</v>
      </c>
      <c r="K311" s="74"/>
      <c r="L311" s="110">
        <f>SUBTOTAL(9,L309:L310)</f>
        <v>43772672.450134918</v>
      </c>
      <c r="M311" s="110">
        <f>SUBTOTAL(9,M309:M310)</f>
        <v>25113118.808667</v>
      </c>
      <c r="N311" s="110">
        <f>SUBTOTAL(9,N309:N310)</f>
        <v>18659553.641467918</v>
      </c>
      <c r="O311" s="3"/>
      <c r="P311" s="3"/>
    </row>
    <row r="312" spans="1:16" ht="11.65" customHeight="1">
      <c r="A312" s="2">
        <v>241</v>
      </c>
      <c r="C312" s="108"/>
      <c r="H312" s="74"/>
      <c r="I312" s="69"/>
      <c r="J312" s="69"/>
      <c r="K312" s="74"/>
      <c r="L312" s="69"/>
      <c r="M312" s="69"/>
      <c r="N312" s="69"/>
      <c r="O312" s="3"/>
      <c r="P312" s="3"/>
    </row>
    <row r="313" spans="1:16" ht="11.65" customHeight="1">
      <c r="A313" s="2">
        <v>242</v>
      </c>
      <c r="C313" s="108">
        <v>503</v>
      </c>
      <c r="D313" s="1" t="s">
        <v>153</v>
      </c>
      <c r="H313" s="74"/>
      <c r="I313" s="69"/>
      <c r="J313" s="69"/>
      <c r="K313" s="74"/>
      <c r="L313" s="69"/>
      <c r="M313" s="69"/>
      <c r="N313" s="69"/>
      <c r="O313" s="3"/>
      <c r="P313" s="3"/>
    </row>
    <row r="314" spans="1:16" ht="11.65" customHeight="1">
      <c r="A314" s="2">
        <v>243</v>
      </c>
      <c r="C314" s="108"/>
      <c r="F314" s="108" t="s">
        <v>572</v>
      </c>
      <c r="G314" s="1" t="s">
        <v>130</v>
      </c>
      <c r="H314" s="74"/>
      <c r="I314" s="3">
        <v>0</v>
      </c>
      <c r="J314" s="3">
        <v>0</v>
      </c>
      <c r="K314" s="74"/>
      <c r="L314" s="3">
        <v>0</v>
      </c>
      <c r="M314" s="3">
        <f>L314-N314</f>
        <v>0</v>
      </c>
      <c r="N314" s="109">
        <v>0</v>
      </c>
      <c r="O314" s="3"/>
      <c r="P314" s="3"/>
    </row>
    <row r="315" spans="1:16" ht="11.65" customHeight="1">
      <c r="A315" s="2">
        <v>244</v>
      </c>
      <c r="C315" s="108"/>
      <c r="H315" s="74" t="s">
        <v>147</v>
      </c>
      <c r="I315" s="110">
        <v>0</v>
      </c>
      <c r="J315" s="110">
        <v>0</v>
      </c>
      <c r="K315" s="74"/>
      <c r="L315" s="110">
        <f>SUBTOTAL(9,L314)</f>
        <v>0</v>
      </c>
      <c r="M315" s="110">
        <f>SUBTOTAL(9,M314)</f>
        <v>0</v>
      </c>
      <c r="N315" s="110">
        <f>SUBTOTAL(9,N314)</f>
        <v>0</v>
      </c>
      <c r="O315" s="3"/>
      <c r="P315" s="3"/>
    </row>
    <row r="316" spans="1:16" ht="11.65" customHeight="1">
      <c r="A316" s="2">
        <v>245</v>
      </c>
      <c r="C316" s="108"/>
      <c r="H316" s="74"/>
      <c r="I316" s="3"/>
      <c r="J316" s="3"/>
      <c r="K316" s="74"/>
      <c r="L316" s="3"/>
      <c r="M316" s="3"/>
      <c r="N316" s="3"/>
      <c r="O316" s="3"/>
      <c r="P316" s="3"/>
    </row>
    <row r="317" spans="1:16" ht="11.65" customHeight="1">
      <c r="A317" s="2">
        <v>246</v>
      </c>
      <c r="C317" s="108" t="s">
        <v>154</v>
      </c>
      <c r="D317" s="1" t="s">
        <v>155</v>
      </c>
      <c r="H317" s="74"/>
      <c r="I317" s="3"/>
      <c r="J317" s="3"/>
      <c r="K317" s="74"/>
      <c r="L317" s="3"/>
      <c r="M317" s="3"/>
      <c r="N317" s="3"/>
      <c r="O317" s="3"/>
      <c r="P317" s="3"/>
    </row>
    <row r="318" spans="1:16" ht="11.65" customHeight="1">
      <c r="A318" s="2">
        <v>247</v>
      </c>
      <c r="C318" s="108"/>
      <c r="F318" s="108" t="s">
        <v>572</v>
      </c>
      <c r="G318" s="1" t="s">
        <v>130</v>
      </c>
      <c r="H318" s="74"/>
      <c r="I318" s="3">
        <v>3995104.89</v>
      </c>
      <c r="J318" s="3">
        <v>1676814.3449019063</v>
      </c>
      <c r="K318" s="74"/>
      <c r="L318" s="3">
        <v>3757234.29</v>
      </c>
      <c r="M318" s="3">
        <f>L318-N318</f>
        <v>2180258.3336492451</v>
      </c>
      <c r="N318" s="109">
        <v>1576975.9563507552</v>
      </c>
      <c r="O318" s="3"/>
      <c r="P318" s="3"/>
    </row>
    <row r="319" spans="1:16" ht="11.65" customHeight="1">
      <c r="A319" s="2">
        <v>248</v>
      </c>
      <c r="C319" s="108"/>
      <c r="H319" s="74" t="s">
        <v>147</v>
      </c>
      <c r="I319" s="110">
        <v>3995104.89</v>
      </c>
      <c r="J319" s="110">
        <v>1676814.3449019063</v>
      </c>
      <c r="K319" s="74"/>
      <c r="L319" s="110">
        <f>SUBTOTAL(9,L318)</f>
        <v>3757234.29</v>
      </c>
      <c r="M319" s="110">
        <f>SUBTOTAL(9,M318)</f>
        <v>2180258.3336492451</v>
      </c>
      <c r="N319" s="110">
        <f>SUBTOTAL(9,N318)</f>
        <v>1576975.9563507552</v>
      </c>
      <c r="O319" s="3"/>
      <c r="P319" s="3"/>
    </row>
    <row r="320" spans="1:16" ht="11.65" customHeight="1">
      <c r="A320" s="2">
        <v>249</v>
      </c>
      <c r="C320" s="108"/>
      <c r="H320" s="74"/>
      <c r="I320" s="3"/>
      <c r="J320" s="3"/>
      <c r="K320" s="74"/>
      <c r="L320" s="3"/>
      <c r="M320" s="3"/>
      <c r="N320" s="3"/>
      <c r="O320" s="3"/>
      <c r="P320" s="3"/>
    </row>
    <row r="321" spans="1:16" ht="11.65" customHeight="1">
      <c r="A321" s="2">
        <v>250</v>
      </c>
      <c r="C321" s="108">
        <v>505</v>
      </c>
      <c r="D321" s="1" t="s">
        <v>156</v>
      </c>
      <c r="H321" s="74"/>
      <c r="I321" s="3"/>
      <c r="J321" s="3"/>
      <c r="K321" s="74"/>
      <c r="L321" s="3"/>
      <c r="M321" s="3"/>
      <c r="N321" s="3"/>
      <c r="O321" s="3"/>
      <c r="P321" s="3"/>
    </row>
    <row r="322" spans="1:16" ht="11.65" customHeight="1">
      <c r="A322" s="2">
        <v>251</v>
      </c>
      <c r="C322" s="108"/>
      <c r="F322" s="108" t="s">
        <v>572</v>
      </c>
      <c r="G322" s="1" t="s">
        <v>132</v>
      </c>
      <c r="H322" s="74"/>
      <c r="I322" s="3">
        <v>3091819.54</v>
      </c>
      <c r="J322" s="3">
        <v>1317990.6395272159</v>
      </c>
      <c r="K322" s="74"/>
      <c r="L322" s="3">
        <v>3162188.1539424965</v>
      </c>
      <c r="M322" s="3">
        <f>L322-N322</f>
        <v>1814200.5584827508</v>
      </c>
      <c r="N322" s="109">
        <v>1347987.5954597457</v>
      </c>
      <c r="O322" s="3"/>
      <c r="P322" s="3"/>
    </row>
    <row r="323" spans="1:16" ht="11.65" customHeight="1">
      <c r="A323" s="2">
        <v>252</v>
      </c>
      <c r="C323" s="108"/>
      <c r="F323" s="108" t="s">
        <v>572</v>
      </c>
      <c r="G323" s="1" t="s">
        <v>132</v>
      </c>
      <c r="H323" s="74"/>
      <c r="I323" s="3">
        <v>866672.78</v>
      </c>
      <c r="J323" s="3">
        <v>369448.02139811503</v>
      </c>
      <c r="K323" s="74"/>
      <c r="L323" s="3">
        <v>892969.0729168792</v>
      </c>
      <c r="M323" s="3">
        <f>L323-N323</f>
        <v>512311.38437282445</v>
      </c>
      <c r="N323" s="109">
        <v>380657.68854405475</v>
      </c>
      <c r="O323" s="3"/>
      <c r="P323" s="3"/>
    </row>
    <row r="324" spans="1:16" ht="11.65" customHeight="1">
      <c r="A324" s="2">
        <v>253</v>
      </c>
      <c r="C324" s="108"/>
      <c r="H324" s="74" t="s">
        <v>147</v>
      </c>
      <c r="I324" s="110">
        <v>3958492.3200000003</v>
      </c>
      <c r="J324" s="110">
        <v>1687438.6609253308</v>
      </c>
      <c r="K324" s="74"/>
      <c r="L324" s="110">
        <f>SUBTOTAL(9,L322:L323)</f>
        <v>4055157.2268593758</v>
      </c>
      <c r="M324" s="110">
        <f>SUBTOTAL(9,M322:M323)</f>
        <v>2326511.9428555751</v>
      </c>
      <c r="N324" s="110">
        <f>SUBTOTAL(9,N322:N323)</f>
        <v>1728645.2840038005</v>
      </c>
      <c r="O324" s="3"/>
      <c r="P324" s="3"/>
    </row>
    <row r="325" spans="1:16" ht="11.65" customHeight="1">
      <c r="A325" s="2">
        <v>254</v>
      </c>
      <c r="C325" s="108"/>
      <c r="H325" s="74"/>
      <c r="I325" s="3"/>
      <c r="J325" s="3"/>
      <c r="K325" s="74"/>
      <c r="L325" s="3"/>
      <c r="M325" s="3"/>
      <c r="N325" s="3"/>
      <c r="O325" s="3"/>
      <c r="P325" s="3"/>
    </row>
    <row r="326" spans="1:16" ht="11.65" customHeight="1">
      <c r="A326" s="2">
        <v>255</v>
      </c>
      <c r="C326" s="108">
        <v>506</v>
      </c>
      <c r="D326" s="1" t="s">
        <v>157</v>
      </c>
      <c r="H326" s="74"/>
      <c r="I326" s="3"/>
      <c r="J326" s="3"/>
      <c r="K326" s="74"/>
      <c r="L326" s="3"/>
      <c r="M326" s="3"/>
      <c r="N326" s="3"/>
      <c r="O326" s="3"/>
      <c r="P326" s="3"/>
    </row>
    <row r="327" spans="1:16" ht="11.65" customHeight="1">
      <c r="A327" s="2">
        <v>256</v>
      </c>
      <c r="C327" s="108"/>
      <c r="F327" s="108" t="s">
        <v>572</v>
      </c>
      <c r="G327" s="1" t="s">
        <v>132</v>
      </c>
      <c r="H327" s="74"/>
      <c r="I327" s="3">
        <v>52211101.590000004</v>
      </c>
      <c r="J327" s="3">
        <v>22256713.978534643</v>
      </c>
      <c r="K327" s="74"/>
      <c r="L327" s="3">
        <v>53129615.932465963</v>
      </c>
      <c r="M327" s="3">
        <f>L327-N327</f>
        <v>30481354.746864498</v>
      </c>
      <c r="N327" s="109">
        <v>22648261.185601465</v>
      </c>
      <c r="O327" s="3"/>
      <c r="P327" s="3"/>
    </row>
    <row r="328" spans="1:16" ht="11.65" customHeight="1">
      <c r="A328" s="2">
        <v>257</v>
      </c>
      <c r="C328" s="108"/>
      <c r="F328" s="108" t="s">
        <v>572</v>
      </c>
      <c r="G328" s="1" t="s">
        <v>130</v>
      </c>
      <c r="H328" s="74"/>
      <c r="I328" s="3">
        <v>0</v>
      </c>
      <c r="J328" s="3">
        <v>0</v>
      </c>
      <c r="K328" s="74"/>
      <c r="L328" s="3">
        <v>0</v>
      </c>
      <c r="M328" s="3">
        <f>L328-N328</f>
        <v>0</v>
      </c>
      <c r="N328" s="109">
        <v>0</v>
      </c>
      <c r="O328" s="3"/>
      <c r="P328" s="3"/>
    </row>
    <row r="329" spans="1:16" ht="11.65" customHeight="1">
      <c r="A329" s="2">
        <v>258</v>
      </c>
      <c r="C329" s="108"/>
      <c r="F329" s="108" t="s">
        <v>572</v>
      </c>
      <c r="G329" s="1" t="s">
        <v>132</v>
      </c>
      <c r="H329" s="74"/>
      <c r="I329" s="3">
        <v>1869299.47</v>
      </c>
      <c r="J329" s="3">
        <v>796850.90674250212</v>
      </c>
      <c r="K329" s="74"/>
      <c r="L329" s="3">
        <v>1926017.1234752678</v>
      </c>
      <c r="M329" s="3">
        <f>L329-N329</f>
        <v>1104988.4355235975</v>
      </c>
      <c r="N329" s="109">
        <v>821028.68795167038</v>
      </c>
      <c r="O329" s="3"/>
      <c r="P329" s="3"/>
    </row>
    <row r="330" spans="1:16" ht="11.65" customHeight="1">
      <c r="A330" s="2">
        <v>259</v>
      </c>
      <c r="C330" s="108"/>
      <c r="H330" s="74" t="s">
        <v>147</v>
      </c>
      <c r="I330" s="110">
        <v>54080401.060000002</v>
      </c>
      <c r="J330" s="110">
        <v>23053564.885277145</v>
      </c>
      <c r="K330" s="74"/>
      <c r="L330" s="110">
        <f>SUBTOTAL(9,L327:L329)</f>
        <v>55055633.055941232</v>
      </c>
      <c r="M330" s="110">
        <f>SUBTOTAL(9,M327:M329)</f>
        <v>31586343.182388097</v>
      </c>
      <c r="N330" s="110">
        <f>SUBTOTAL(9,N327:N329)</f>
        <v>23469289.873553135</v>
      </c>
      <c r="O330" s="3"/>
      <c r="P330" s="3"/>
    </row>
    <row r="331" spans="1:16" ht="11.65" customHeight="1">
      <c r="A331" s="2">
        <v>260</v>
      </c>
      <c r="C331" s="108"/>
      <c r="H331" s="74"/>
      <c r="I331" s="3"/>
      <c r="J331" s="3"/>
      <c r="K331" s="74"/>
      <c r="L331" s="3"/>
      <c r="M331" s="3"/>
      <c r="N331" s="3"/>
      <c r="O331" s="3"/>
      <c r="P331" s="3"/>
    </row>
    <row r="332" spans="1:16" ht="11.65" customHeight="1">
      <c r="A332" s="2">
        <v>261</v>
      </c>
      <c r="C332" s="108">
        <v>507</v>
      </c>
      <c r="D332" s="1" t="s">
        <v>158</v>
      </c>
      <c r="H332" s="74"/>
      <c r="I332" s="3"/>
      <c r="J332" s="3"/>
      <c r="K332" s="74"/>
      <c r="L332" s="3"/>
      <c r="M332" s="3"/>
      <c r="N332" s="3"/>
      <c r="O332" s="3"/>
      <c r="P332" s="3"/>
    </row>
    <row r="333" spans="1:16" ht="11.65" customHeight="1">
      <c r="A333" s="2">
        <v>262</v>
      </c>
      <c r="C333" s="108"/>
      <c r="F333" s="108" t="s">
        <v>572</v>
      </c>
      <c r="G333" s="1" t="s">
        <v>132</v>
      </c>
      <c r="H333" s="74"/>
      <c r="I333" s="3">
        <v>426655.17</v>
      </c>
      <c r="J333" s="3">
        <v>181875.91904729762</v>
      </c>
      <c r="K333" s="74"/>
      <c r="L333" s="3">
        <v>439600.59713666496</v>
      </c>
      <c r="M333" s="3">
        <f>L333-N333</f>
        <v>252206.26035182821</v>
      </c>
      <c r="N333" s="109">
        <v>187394.33678483675</v>
      </c>
      <c r="O333" s="3"/>
      <c r="P333" s="3"/>
    </row>
    <row r="334" spans="1:16" ht="11.65" customHeight="1">
      <c r="A334" s="2">
        <v>263</v>
      </c>
      <c r="C334" s="108"/>
      <c r="F334" s="108" t="s">
        <v>572</v>
      </c>
      <c r="G334" s="1" t="s">
        <v>132</v>
      </c>
      <c r="H334" s="74"/>
      <c r="I334" s="3">
        <v>0</v>
      </c>
      <c r="J334" s="3">
        <v>0</v>
      </c>
      <c r="K334" s="74"/>
      <c r="L334" s="3">
        <v>0</v>
      </c>
      <c r="M334" s="3">
        <f>L334-N334</f>
        <v>0</v>
      </c>
      <c r="N334" s="109">
        <v>0</v>
      </c>
      <c r="O334" s="3"/>
      <c r="P334" s="3"/>
    </row>
    <row r="335" spans="1:16" ht="11.65" customHeight="1">
      <c r="A335" s="2">
        <v>264</v>
      </c>
      <c r="C335" s="108"/>
      <c r="H335" s="74" t="s">
        <v>147</v>
      </c>
      <c r="I335" s="110">
        <v>426655.17</v>
      </c>
      <c r="J335" s="110">
        <v>181875.91904729762</v>
      </c>
      <c r="K335" s="74"/>
      <c r="L335" s="110">
        <f>SUBTOTAL(9,L333:L334)</f>
        <v>439600.59713666496</v>
      </c>
      <c r="M335" s="110">
        <f>SUBTOTAL(9,M333:M334)</f>
        <v>252206.26035182821</v>
      </c>
      <c r="N335" s="110">
        <f>SUBTOTAL(9,N333:N334)</f>
        <v>187394.33678483675</v>
      </c>
      <c r="O335" s="3"/>
      <c r="P335" s="3"/>
    </row>
    <row r="336" spans="1:16" ht="11.65" customHeight="1">
      <c r="A336" s="2">
        <v>265</v>
      </c>
      <c r="C336" s="108"/>
      <c r="H336" s="74"/>
      <c r="I336" s="3"/>
      <c r="J336" s="3"/>
      <c r="K336" s="74"/>
      <c r="L336" s="3"/>
      <c r="M336" s="3"/>
      <c r="N336" s="3"/>
      <c r="O336" s="3"/>
      <c r="P336" s="3"/>
    </row>
    <row r="337" spans="1:16" ht="11.65" customHeight="1">
      <c r="A337" s="2">
        <v>266</v>
      </c>
      <c r="C337" s="108">
        <v>510</v>
      </c>
      <c r="D337" s="1" t="s">
        <v>159</v>
      </c>
      <c r="H337" s="74"/>
      <c r="I337" s="3"/>
      <c r="J337" s="3"/>
      <c r="K337" s="74"/>
      <c r="L337" s="3"/>
      <c r="M337" s="3"/>
      <c r="N337" s="3"/>
      <c r="O337" s="3"/>
      <c r="P337" s="3"/>
    </row>
    <row r="338" spans="1:16" ht="11.65" customHeight="1">
      <c r="A338" s="2">
        <v>267</v>
      </c>
      <c r="C338" s="108"/>
      <c r="F338" s="108" t="s">
        <v>572</v>
      </c>
      <c r="G338" s="1" t="s">
        <v>132</v>
      </c>
      <c r="H338" s="74"/>
      <c r="I338" s="3">
        <v>4288881.5599999996</v>
      </c>
      <c r="J338" s="3">
        <v>1828278.0340151687</v>
      </c>
      <c r="K338" s="74"/>
      <c r="L338" s="3">
        <v>18248134.691014051</v>
      </c>
      <c r="M338" s="3">
        <f>L338-N338</f>
        <v>10469261.959137732</v>
      </c>
      <c r="N338" s="109">
        <v>7778872.7318763193</v>
      </c>
      <c r="O338" s="3"/>
      <c r="P338" s="3"/>
    </row>
    <row r="339" spans="1:16" ht="11.65" customHeight="1">
      <c r="A339" s="2">
        <v>268</v>
      </c>
      <c r="C339" s="108"/>
      <c r="F339" s="108" t="s">
        <v>572</v>
      </c>
      <c r="G339" s="1" t="s">
        <v>132</v>
      </c>
      <c r="H339" s="74"/>
      <c r="I339" s="3">
        <v>2684420.33</v>
      </c>
      <c r="J339" s="3">
        <v>1144323.2121809283</v>
      </c>
      <c r="K339" s="74"/>
      <c r="L339" s="3">
        <v>-833679.79657913931</v>
      </c>
      <c r="M339" s="3">
        <f>L339-N339</f>
        <v>-478296.12879422744</v>
      </c>
      <c r="N339" s="109">
        <v>-355383.66778491187</v>
      </c>
      <c r="O339" s="3"/>
      <c r="P339" s="3"/>
    </row>
    <row r="340" spans="1:16" ht="11.65" customHeight="1">
      <c r="A340" s="2">
        <v>269</v>
      </c>
      <c r="C340" s="108"/>
      <c r="H340" s="74" t="s">
        <v>147</v>
      </c>
      <c r="I340" s="110">
        <v>6973301.8899999997</v>
      </c>
      <c r="J340" s="110">
        <v>2972601.2461960968</v>
      </c>
      <c r="K340" s="74"/>
      <c r="L340" s="110">
        <f>SUBTOTAL(9,L338:L339)</f>
        <v>17414454.894434914</v>
      </c>
      <c r="M340" s="110">
        <f>SUBTOTAL(9,M338:M339)</f>
        <v>9990965.8303435054</v>
      </c>
      <c r="N340" s="110">
        <f>SUBTOTAL(9,N338:N339)</f>
        <v>7423489.0640914077</v>
      </c>
      <c r="O340" s="3"/>
      <c r="P340" s="3"/>
    </row>
    <row r="341" spans="1:16" ht="11.65" customHeight="1">
      <c r="A341" s="2">
        <v>270</v>
      </c>
      <c r="C341" s="108"/>
      <c r="H341" s="74"/>
      <c r="I341" s="115"/>
      <c r="J341" s="115"/>
      <c r="K341" s="74"/>
      <c r="L341" s="115"/>
      <c r="M341" s="3"/>
      <c r="N341" s="3"/>
      <c r="O341" s="3"/>
      <c r="P341" s="3"/>
    </row>
    <row r="342" spans="1:16" ht="11.65" customHeight="1">
      <c r="A342" s="2">
        <v>271</v>
      </c>
      <c r="C342" s="108"/>
      <c r="E342" s="70"/>
      <c r="H342" s="74"/>
      <c r="I342" s="115"/>
      <c r="J342" s="115"/>
      <c r="K342" s="74"/>
      <c r="L342" s="115"/>
      <c r="M342" s="115"/>
      <c r="N342" s="115"/>
      <c r="O342" s="3"/>
      <c r="P342" s="3"/>
    </row>
    <row r="343" spans="1:16" ht="11.65" customHeight="1">
      <c r="A343" s="2">
        <v>272</v>
      </c>
      <c r="C343" s="116"/>
      <c r="D343" s="117"/>
      <c r="E343" s="118"/>
      <c r="G343" s="117"/>
      <c r="H343" s="119"/>
      <c r="I343" s="120"/>
      <c r="J343" s="120"/>
      <c r="K343" s="119"/>
      <c r="L343" s="120"/>
      <c r="M343" s="120"/>
      <c r="N343" s="120"/>
      <c r="O343" s="3"/>
      <c r="P343" s="3"/>
    </row>
    <row r="344" spans="1:16" ht="11.65" customHeight="1">
      <c r="A344" s="2">
        <v>273</v>
      </c>
      <c r="C344" s="108">
        <v>511</v>
      </c>
      <c r="D344" s="1" t="s">
        <v>160</v>
      </c>
      <c r="H344" s="74"/>
      <c r="I344" s="3"/>
      <c r="J344" s="3"/>
      <c r="K344" s="74"/>
      <c r="L344" s="3"/>
      <c r="M344" s="3"/>
      <c r="N344" s="3"/>
      <c r="O344" s="3"/>
      <c r="P344" s="3"/>
    </row>
    <row r="345" spans="1:16" ht="11.65" customHeight="1">
      <c r="A345" s="2">
        <v>274</v>
      </c>
      <c r="C345" s="108"/>
      <c r="F345" s="108" t="s">
        <v>572</v>
      </c>
      <c r="G345" s="1" t="s">
        <v>132</v>
      </c>
      <c r="H345" s="74"/>
      <c r="I345" s="3">
        <v>26816624.91</v>
      </c>
      <c r="J345" s="3">
        <v>11431475.918252449</v>
      </c>
      <c r="K345" s="74"/>
      <c r="L345" s="3">
        <v>27509704.342977449</v>
      </c>
      <c r="M345" s="3">
        <f>L345-N345</f>
        <v>15782780.325864382</v>
      </c>
      <c r="N345" s="109">
        <v>11726924.017113067</v>
      </c>
      <c r="O345" s="3"/>
      <c r="P345" s="3"/>
    </row>
    <row r="346" spans="1:16" ht="11.65" customHeight="1">
      <c r="A346" s="2">
        <v>275</v>
      </c>
      <c r="C346" s="108"/>
      <c r="F346" s="108" t="s">
        <v>572</v>
      </c>
      <c r="G346" s="1" t="s">
        <v>132</v>
      </c>
      <c r="H346" s="74"/>
      <c r="I346" s="3">
        <v>668927.06000000006</v>
      </c>
      <c r="J346" s="3">
        <v>285152.3487061151</v>
      </c>
      <c r="K346" s="74"/>
      <c r="L346" s="3">
        <v>688943.40120832156</v>
      </c>
      <c r="M346" s="3">
        <f>L346-N346</f>
        <v>395258.42308808787</v>
      </c>
      <c r="N346" s="109">
        <v>293684.97812023369</v>
      </c>
      <c r="O346" s="3"/>
      <c r="P346" s="3"/>
    </row>
    <row r="347" spans="1:16" ht="11.65" customHeight="1">
      <c r="A347" s="2">
        <v>276</v>
      </c>
      <c r="C347" s="108"/>
      <c r="H347" s="74" t="s">
        <v>147</v>
      </c>
      <c r="I347" s="110">
        <v>27485551.969999999</v>
      </c>
      <c r="J347" s="110">
        <v>11716628.266958565</v>
      </c>
      <c r="K347" s="74"/>
      <c r="L347" s="110">
        <f>SUBTOTAL(9,L345:L346)</f>
        <v>28198647.744185772</v>
      </c>
      <c r="M347" s="110">
        <f>SUBTOTAL(9,M345:M346)</f>
        <v>16178038.748952471</v>
      </c>
      <c r="N347" s="110">
        <f>SUBTOTAL(9,N345:N346)</f>
        <v>12020608.995233301</v>
      </c>
      <c r="O347" s="3"/>
      <c r="P347" s="3"/>
    </row>
    <row r="348" spans="1:16" ht="11.65" customHeight="1">
      <c r="A348" s="2">
        <v>277</v>
      </c>
      <c r="C348" s="108"/>
      <c r="H348" s="74"/>
      <c r="I348" s="3"/>
      <c r="J348" s="3"/>
      <c r="K348" s="74"/>
      <c r="L348" s="3"/>
      <c r="M348" s="3"/>
      <c r="N348" s="3"/>
      <c r="O348" s="3"/>
      <c r="P348" s="3"/>
    </row>
    <row r="349" spans="1:16" ht="11.65" customHeight="1">
      <c r="A349" s="2">
        <v>278</v>
      </c>
      <c r="C349" s="108">
        <v>512</v>
      </c>
      <c r="D349" s="1" t="s">
        <v>161</v>
      </c>
      <c r="H349" s="74"/>
      <c r="I349" s="3"/>
      <c r="J349" s="3"/>
      <c r="K349" s="74"/>
      <c r="L349" s="3"/>
      <c r="M349" s="3"/>
      <c r="N349" s="3"/>
      <c r="O349" s="3"/>
      <c r="P349" s="3"/>
    </row>
    <row r="350" spans="1:16" ht="11.65" customHeight="1">
      <c r="A350" s="2">
        <v>279</v>
      </c>
      <c r="C350" s="108"/>
      <c r="F350" s="108" t="s">
        <v>572</v>
      </c>
      <c r="G350" s="1" t="s">
        <v>132</v>
      </c>
      <c r="H350" s="74"/>
      <c r="I350" s="3">
        <v>94768838.170000002</v>
      </c>
      <c r="J350" s="3">
        <v>40398360.90399038</v>
      </c>
      <c r="K350" s="74"/>
      <c r="L350" s="3">
        <v>107695256.59859239</v>
      </c>
      <c r="M350" s="3">
        <f>L350-N350</f>
        <v>61786581.04942809</v>
      </c>
      <c r="N350" s="109">
        <v>45908675.549164295</v>
      </c>
      <c r="O350" s="3"/>
      <c r="P350" s="3"/>
    </row>
    <row r="351" spans="1:16" ht="11.65" customHeight="1">
      <c r="A351" s="2">
        <v>280</v>
      </c>
      <c r="C351" s="108"/>
      <c r="F351" s="108" t="s">
        <v>572</v>
      </c>
      <c r="G351" s="1" t="s">
        <v>132</v>
      </c>
      <c r="H351" s="74"/>
      <c r="I351" s="3">
        <v>7647764.2800000003</v>
      </c>
      <c r="J351" s="3">
        <v>3260113.212930467</v>
      </c>
      <c r="K351" s="74"/>
      <c r="L351" s="3">
        <v>11048045.150216468</v>
      </c>
      <c r="M351" s="3">
        <f>L351-N351</f>
        <v>6338449.423598038</v>
      </c>
      <c r="N351" s="109">
        <v>4709595.7266184296</v>
      </c>
      <c r="O351" s="3"/>
      <c r="P351" s="3"/>
    </row>
    <row r="352" spans="1:16" ht="11.65" customHeight="1">
      <c r="A352" s="2">
        <v>281</v>
      </c>
      <c r="C352" s="108"/>
      <c r="H352" s="74" t="s">
        <v>147</v>
      </c>
      <c r="I352" s="110">
        <v>102416602.45</v>
      </c>
      <c r="J352" s="110">
        <v>43658474.116920844</v>
      </c>
      <c r="K352" s="74"/>
      <c r="L352" s="110">
        <f>SUBTOTAL(9,L350:L351)</f>
        <v>118743301.74880886</v>
      </c>
      <c r="M352" s="110">
        <f>SUBTOTAL(9,M350:M351)</f>
        <v>68125030.473026127</v>
      </c>
      <c r="N352" s="110">
        <f>SUBTOTAL(9,N350:N351)</f>
        <v>50618271.275782727</v>
      </c>
      <c r="O352" s="3"/>
      <c r="P352" s="3"/>
    </row>
    <row r="353" spans="1:16" ht="11.65" customHeight="1">
      <c r="A353" s="2">
        <v>282</v>
      </c>
      <c r="C353" s="108"/>
      <c r="H353" s="74"/>
      <c r="I353" s="3"/>
      <c r="J353" s="3"/>
      <c r="K353" s="74"/>
      <c r="L353" s="3"/>
      <c r="M353" s="3"/>
      <c r="N353" s="3"/>
      <c r="O353" s="3"/>
      <c r="P353" s="3"/>
    </row>
    <row r="354" spans="1:16" ht="11.65" customHeight="1">
      <c r="A354" s="2">
        <v>283</v>
      </c>
      <c r="C354" s="108">
        <v>513</v>
      </c>
      <c r="D354" s="1" t="s">
        <v>162</v>
      </c>
      <c r="H354" s="74"/>
      <c r="I354" s="3"/>
      <c r="J354" s="3"/>
      <c r="K354" s="74"/>
      <c r="L354" s="3"/>
      <c r="M354" s="3"/>
      <c r="N354" s="3"/>
      <c r="O354" s="3"/>
      <c r="P354" s="3"/>
    </row>
    <row r="355" spans="1:16" ht="11.65" customHeight="1">
      <c r="A355" s="2">
        <v>284</v>
      </c>
      <c r="C355" s="108"/>
      <c r="F355" s="108" t="s">
        <v>572</v>
      </c>
      <c r="G355" s="1" t="s">
        <v>132</v>
      </c>
      <c r="H355" s="74"/>
      <c r="I355" s="3">
        <v>28781887.66</v>
      </c>
      <c r="J355" s="3">
        <v>12269234.356350528</v>
      </c>
      <c r="K355" s="74"/>
      <c r="L355" s="3">
        <v>29498311.662888322</v>
      </c>
      <c r="M355" s="3">
        <f>L355-N355</f>
        <v>16923677.810375921</v>
      </c>
      <c r="N355" s="109">
        <v>12574633.852512399</v>
      </c>
      <c r="O355" s="3"/>
      <c r="P355" s="3"/>
    </row>
    <row r="356" spans="1:16" ht="11.65" customHeight="1">
      <c r="A356" s="2">
        <v>285</v>
      </c>
      <c r="C356" s="108"/>
      <c r="F356" s="108" t="s">
        <v>572</v>
      </c>
      <c r="G356" s="1" t="s">
        <v>132</v>
      </c>
      <c r="H356" s="74"/>
      <c r="I356" s="3">
        <v>774187.57</v>
      </c>
      <c r="J356" s="3">
        <v>330023.13275318814</v>
      </c>
      <c r="K356" s="74"/>
      <c r="L356" s="3">
        <v>797353.62723852939</v>
      </c>
      <c r="M356" s="3">
        <f>L356-N356</f>
        <v>457455.19413222506</v>
      </c>
      <c r="N356" s="109">
        <v>339898.43310630432</v>
      </c>
      <c r="O356" s="3"/>
      <c r="P356" s="3"/>
    </row>
    <row r="357" spans="1:16" ht="11.65" customHeight="1">
      <c r="A357" s="2">
        <v>286</v>
      </c>
      <c r="C357" s="108"/>
      <c r="H357" s="74" t="s">
        <v>147</v>
      </c>
      <c r="I357" s="110">
        <v>29556075.23</v>
      </c>
      <c r="J357" s="110">
        <v>12599257.489103716</v>
      </c>
      <c r="K357" s="74"/>
      <c r="L357" s="110">
        <f>SUBTOTAL(9,L355:L356)</f>
        <v>30295665.290126853</v>
      </c>
      <c r="M357" s="110">
        <f>SUBTOTAL(9,M355:M356)</f>
        <v>17381133.004508145</v>
      </c>
      <c r="N357" s="110">
        <f>SUBTOTAL(9,N355:N356)</f>
        <v>12914532.285618704</v>
      </c>
      <c r="O357" s="3"/>
      <c r="P357" s="3"/>
    </row>
    <row r="358" spans="1:16" ht="11.65" customHeight="1">
      <c r="A358" s="2">
        <v>287</v>
      </c>
      <c r="C358" s="108"/>
      <c r="H358" s="74"/>
      <c r="I358" s="3"/>
      <c r="J358" s="3"/>
      <c r="K358" s="74"/>
      <c r="L358" s="3"/>
      <c r="M358" s="3"/>
      <c r="N358" s="3"/>
      <c r="O358" s="3"/>
      <c r="P358" s="3"/>
    </row>
    <row r="359" spans="1:16" ht="11.65" customHeight="1">
      <c r="A359" s="2">
        <v>288</v>
      </c>
      <c r="C359" s="108">
        <v>514</v>
      </c>
      <c r="D359" s="1" t="s">
        <v>163</v>
      </c>
      <c r="H359" s="74"/>
      <c r="I359" s="3"/>
      <c r="J359" s="3"/>
      <c r="K359" s="74"/>
      <c r="L359" s="3"/>
      <c r="M359" s="3"/>
      <c r="N359" s="3"/>
      <c r="O359" s="3"/>
      <c r="P359" s="3"/>
    </row>
    <row r="360" spans="1:16" ht="11.65" customHeight="1">
      <c r="A360" s="2">
        <v>289</v>
      </c>
      <c r="C360" s="108"/>
      <c r="F360" s="108" t="s">
        <v>572</v>
      </c>
      <c r="G360" s="1" t="s">
        <v>132</v>
      </c>
      <c r="H360" s="74"/>
      <c r="I360" s="3">
        <v>10256178.48</v>
      </c>
      <c r="J360" s="3">
        <v>4372036.2909539249</v>
      </c>
      <c r="K360" s="74"/>
      <c r="L360" s="3">
        <v>10528876.118165392</v>
      </c>
      <c r="M360" s="3">
        <f>L360-N360</f>
        <v>6040593.4131263923</v>
      </c>
      <c r="N360" s="109">
        <v>4488282.7050390001</v>
      </c>
      <c r="O360" s="3"/>
      <c r="P360" s="3"/>
    </row>
    <row r="361" spans="1:16" ht="11.65" customHeight="1">
      <c r="A361" s="2">
        <v>290</v>
      </c>
      <c r="C361" s="108"/>
      <c r="F361" s="108" t="s">
        <v>572</v>
      </c>
      <c r="G361" s="1" t="s">
        <v>132</v>
      </c>
      <c r="H361" s="74"/>
      <c r="I361" s="3">
        <v>4130021.81</v>
      </c>
      <c r="J361" s="3">
        <v>1760558.7959455259</v>
      </c>
      <c r="K361" s="74"/>
      <c r="L361" s="3">
        <v>4253604.6797777144</v>
      </c>
      <c r="M361" s="3">
        <f>L361-N361</f>
        <v>2440364.5861478681</v>
      </c>
      <c r="N361" s="109">
        <v>1813240.0936298463</v>
      </c>
      <c r="O361" s="3"/>
      <c r="P361" s="3"/>
    </row>
    <row r="362" spans="1:16" ht="11.65" customHeight="1">
      <c r="A362" s="2">
        <v>291</v>
      </c>
      <c r="C362" s="108"/>
      <c r="H362" s="74" t="s">
        <v>147</v>
      </c>
      <c r="I362" s="110">
        <v>14386200.290000001</v>
      </c>
      <c r="J362" s="110">
        <v>6132595.086899451</v>
      </c>
      <c r="K362" s="74"/>
      <c r="L362" s="110">
        <f>SUBTOTAL(9,L360:L361)</f>
        <v>14782480.797943108</v>
      </c>
      <c r="M362" s="110">
        <f>SUBTOTAL(9,M360:M361)</f>
        <v>8480957.9992742613</v>
      </c>
      <c r="N362" s="110">
        <f>SUBTOTAL(9,N360:N361)</f>
        <v>6301522.7986688465</v>
      </c>
      <c r="O362" s="3"/>
      <c r="P362" s="3"/>
    </row>
    <row r="363" spans="1:16" ht="11.65" customHeight="1">
      <c r="A363" s="2">
        <v>292</v>
      </c>
      <c r="C363" s="108"/>
      <c r="H363" s="74"/>
      <c r="I363" s="3"/>
      <c r="J363" s="3"/>
      <c r="K363" s="74"/>
      <c r="L363" s="3"/>
      <c r="M363" s="3"/>
      <c r="N363" s="3"/>
      <c r="O363" s="3"/>
      <c r="P363" s="3"/>
    </row>
    <row r="364" spans="1:16" ht="11.65" customHeight="1" thickBot="1">
      <c r="A364" s="2">
        <v>293</v>
      </c>
      <c r="C364" s="112" t="s">
        <v>164</v>
      </c>
      <c r="H364" s="113" t="s">
        <v>147</v>
      </c>
      <c r="I364" s="114">
        <v>1088441448.0599995</v>
      </c>
      <c r="J364" s="114">
        <v>458734055.98097372</v>
      </c>
      <c r="K364" s="113"/>
      <c r="L364" s="114">
        <f>SUBTOTAL(9,L286:L362)</f>
        <v>1180564072.0288386</v>
      </c>
      <c r="M364" s="114">
        <f>SUBTOTAL(9,M286:M362)</f>
        <v>682884751.23813999</v>
      </c>
      <c r="N364" s="114">
        <f>SUBTOTAL(9,N286:N362)</f>
        <v>497679320.79069895</v>
      </c>
      <c r="O364" s="3"/>
      <c r="P364" s="3"/>
    </row>
    <row r="365" spans="1:16" ht="11.65" customHeight="1" thickTop="1">
      <c r="A365" s="2">
        <v>294</v>
      </c>
      <c r="C365" s="108">
        <v>517</v>
      </c>
      <c r="D365" s="1" t="s">
        <v>165</v>
      </c>
      <c r="H365" s="74"/>
      <c r="I365" s="3"/>
      <c r="J365" s="3"/>
      <c r="K365" s="74"/>
      <c r="L365" s="3"/>
      <c r="M365" s="3"/>
      <c r="N365" s="3"/>
      <c r="O365" s="3"/>
      <c r="P365" s="3"/>
    </row>
    <row r="366" spans="1:16" ht="11.65" customHeight="1">
      <c r="A366" s="2">
        <v>295</v>
      </c>
      <c r="C366" s="108"/>
      <c r="F366" s="108" t="s">
        <v>572</v>
      </c>
      <c r="G366" s="1" t="s">
        <v>132</v>
      </c>
      <c r="H366" s="74"/>
      <c r="I366" s="3">
        <v>0</v>
      </c>
      <c r="J366" s="3">
        <v>0</v>
      </c>
      <c r="K366" s="74"/>
      <c r="L366" s="3">
        <v>0</v>
      </c>
      <c r="M366" s="3">
        <f>L366-N366</f>
        <v>0</v>
      </c>
      <c r="N366" s="109">
        <v>0</v>
      </c>
      <c r="O366" s="3"/>
      <c r="P366" s="3"/>
    </row>
    <row r="367" spans="1:16" ht="11.65" customHeight="1">
      <c r="A367" s="2">
        <v>296</v>
      </c>
      <c r="C367" s="108"/>
      <c r="H367" s="74" t="s">
        <v>147</v>
      </c>
      <c r="I367" s="110">
        <v>0</v>
      </c>
      <c r="J367" s="110">
        <v>0</v>
      </c>
      <c r="K367" s="74"/>
      <c r="L367" s="110">
        <f>SUBTOTAL(9,L366)</f>
        <v>0</v>
      </c>
      <c r="M367" s="110">
        <f>SUBTOTAL(9,M366)</f>
        <v>0</v>
      </c>
      <c r="N367" s="110">
        <f>SUBTOTAL(9,N366)</f>
        <v>0</v>
      </c>
      <c r="O367" s="3"/>
      <c r="P367" s="3"/>
    </row>
    <row r="368" spans="1:16" ht="11.65" customHeight="1">
      <c r="A368" s="2">
        <v>297</v>
      </c>
      <c r="C368" s="108"/>
      <c r="H368" s="74"/>
      <c r="I368" s="3"/>
      <c r="J368" s="3"/>
      <c r="K368" s="74"/>
      <c r="L368" s="3"/>
      <c r="M368" s="3"/>
      <c r="N368" s="3"/>
      <c r="O368" s="3"/>
      <c r="P368" s="3"/>
    </row>
    <row r="369" spans="1:16" ht="11.65" customHeight="1">
      <c r="A369" s="2">
        <v>298</v>
      </c>
      <c r="C369" s="108">
        <v>518</v>
      </c>
      <c r="D369" s="1" t="s">
        <v>166</v>
      </c>
      <c r="H369" s="74"/>
      <c r="I369" s="3"/>
      <c r="J369" s="3"/>
      <c r="K369" s="74"/>
      <c r="L369" s="3"/>
      <c r="M369" s="3"/>
      <c r="N369" s="3"/>
      <c r="O369" s="3"/>
      <c r="P369" s="3"/>
    </row>
    <row r="370" spans="1:16" ht="11.65" customHeight="1">
      <c r="A370" s="2">
        <v>299</v>
      </c>
      <c r="C370" s="108"/>
      <c r="F370" s="108" t="s">
        <v>572</v>
      </c>
      <c r="G370" s="1" t="s">
        <v>130</v>
      </c>
      <c r="H370" s="74"/>
      <c r="I370" s="3">
        <v>0</v>
      </c>
      <c r="J370" s="3">
        <v>0</v>
      </c>
      <c r="K370" s="74"/>
      <c r="L370" s="3">
        <v>0</v>
      </c>
      <c r="M370" s="3">
        <f>L370-N370</f>
        <v>0</v>
      </c>
      <c r="N370" s="109">
        <v>0</v>
      </c>
      <c r="O370" s="3"/>
      <c r="P370" s="3"/>
    </row>
    <row r="371" spans="1:16" ht="11.65" customHeight="1">
      <c r="A371" s="2">
        <v>300</v>
      </c>
      <c r="C371" s="108"/>
      <c r="H371" s="74"/>
      <c r="I371" s="3"/>
      <c r="J371" s="3"/>
      <c r="K371" s="74"/>
      <c r="L371" s="3"/>
      <c r="M371" s="3"/>
      <c r="N371" s="3"/>
      <c r="O371" s="3"/>
      <c r="P371" s="3"/>
    </row>
    <row r="372" spans="1:16" ht="11.65" customHeight="1">
      <c r="A372" s="2">
        <v>301</v>
      </c>
      <c r="C372" s="108"/>
      <c r="H372" s="74" t="s">
        <v>147</v>
      </c>
      <c r="I372" s="110">
        <v>0</v>
      </c>
      <c r="J372" s="110">
        <v>0</v>
      </c>
      <c r="K372" s="74"/>
      <c r="L372" s="110">
        <f>SUBTOTAL(9,L370)</f>
        <v>0</v>
      </c>
      <c r="M372" s="110">
        <f>SUBTOTAL(9,M370)</f>
        <v>0</v>
      </c>
      <c r="N372" s="110">
        <f>SUBTOTAL(9,N370)</f>
        <v>0</v>
      </c>
      <c r="O372" s="3"/>
      <c r="P372" s="3"/>
    </row>
    <row r="373" spans="1:16" ht="11.65" customHeight="1">
      <c r="A373" s="2">
        <v>302</v>
      </c>
      <c r="C373" s="108"/>
      <c r="H373" s="74"/>
      <c r="I373" s="3"/>
      <c r="J373" s="3"/>
      <c r="K373" s="74"/>
      <c r="L373" s="3"/>
      <c r="M373" s="3"/>
      <c r="N373" s="3"/>
      <c r="O373" s="3"/>
      <c r="P373" s="3"/>
    </row>
    <row r="374" spans="1:16" ht="11.65" customHeight="1">
      <c r="A374" s="2">
        <v>303</v>
      </c>
      <c r="C374" s="108">
        <v>519</v>
      </c>
      <c r="D374" s="1" t="s">
        <v>167</v>
      </c>
      <c r="H374" s="74"/>
      <c r="I374" s="3"/>
      <c r="J374" s="3"/>
      <c r="K374" s="74"/>
      <c r="L374" s="3"/>
      <c r="M374" s="3"/>
      <c r="N374" s="3"/>
      <c r="O374" s="3"/>
      <c r="P374" s="3"/>
    </row>
    <row r="375" spans="1:16" ht="11.65" customHeight="1">
      <c r="A375" s="2">
        <v>304</v>
      </c>
      <c r="C375" s="108"/>
      <c r="F375" s="108" t="s">
        <v>572</v>
      </c>
      <c r="G375" s="1" t="s">
        <v>132</v>
      </c>
      <c r="H375" s="74"/>
      <c r="I375" s="3">
        <v>0</v>
      </c>
      <c r="J375" s="3">
        <v>0</v>
      </c>
      <c r="K375" s="74"/>
      <c r="L375" s="3">
        <v>0</v>
      </c>
      <c r="M375" s="3">
        <f>L375-N375</f>
        <v>0</v>
      </c>
      <c r="N375" s="109">
        <v>0</v>
      </c>
      <c r="O375" s="3"/>
      <c r="P375" s="3"/>
    </row>
    <row r="376" spans="1:16" ht="11.65" customHeight="1">
      <c r="A376" s="2">
        <v>305</v>
      </c>
      <c r="C376" s="108"/>
      <c r="H376" s="74" t="s">
        <v>147</v>
      </c>
      <c r="I376" s="110">
        <v>0</v>
      </c>
      <c r="J376" s="110">
        <v>0</v>
      </c>
      <c r="K376" s="74"/>
      <c r="L376" s="110">
        <f>SUBTOTAL(9,L375)</f>
        <v>0</v>
      </c>
      <c r="M376" s="110">
        <f>SUBTOTAL(9,M375)</f>
        <v>0</v>
      </c>
      <c r="N376" s="110">
        <f>SUBTOTAL(9,N375)</f>
        <v>0</v>
      </c>
      <c r="O376" s="3"/>
      <c r="P376" s="3"/>
    </row>
    <row r="377" spans="1:16" ht="11.65" customHeight="1">
      <c r="A377" s="2">
        <v>306</v>
      </c>
      <c r="C377" s="108"/>
      <c r="H377" s="74"/>
      <c r="I377" s="3"/>
      <c r="J377" s="3"/>
      <c r="K377" s="74"/>
      <c r="L377" s="3"/>
      <c r="M377" s="3"/>
      <c r="N377" s="3"/>
      <c r="O377" s="3"/>
      <c r="P377" s="3"/>
    </row>
    <row r="378" spans="1:16" ht="11.65" customHeight="1">
      <c r="A378" s="2">
        <v>307</v>
      </c>
      <c r="C378" s="108">
        <v>520</v>
      </c>
      <c r="D378" s="1" t="s">
        <v>152</v>
      </c>
      <c r="H378" s="74"/>
      <c r="I378" s="3"/>
      <c r="J378" s="3"/>
      <c r="K378" s="74"/>
      <c r="L378" s="3"/>
      <c r="M378" s="3"/>
      <c r="N378" s="3"/>
      <c r="O378" s="3"/>
      <c r="P378" s="3"/>
    </row>
    <row r="379" spans="1:16" ht="11.65" customHeight="1">
      <c r="A379" s="2">
        <v>308</v>
      </c>
      <c r="C379" s="108"/>
      <c r="F379" s="108" t="s">
        <v>572</v>
      </c>
      <c r="G379" s="1" t="s">
        <v>132</v>
      </c>
      <c r="H379" s="74"/>
      <c r="I379" s="3">
        <v>0</v>
      </c>
      <c r="J379" s="3">
        <v>0</v>
      </c>
      <c r="K379" s="74"/>
      <c r="L379" s="3">
        <v>0</v>
      </c>
      <c r="M379" s="3">
        <f>L379-N379</f>
        <v>0</v>
      </c>
      <c r="N379" s="109">
        <v>0</v>
      </c>
      <c r="O379" s="3"/>
      <c r="P379" s="3"/>
    </row>
    <row r="380" spans="1:16" ht="11.65" customHeight="1">
      <c r="A380" s="2">
        <v>309</v>
      </c>
      <c r="C380" s="108"/>
      <c r="H380" s="74" t="s">
        <v>147</v>
      </c>
      <c r="I380" s="110">
        <v>0</v>
      </c>
      <c r="J380" s="110">
        <v>0</v>
      </c>
      <c r="K380" s="74"/>
      <c r="L380" s="110">
        <f>SUBTOTAL(9,L379)</f>
        <v>0</v>
      </c>
      <c r="M380" s="110">
        <f>SUBTOTAL(9,M379)</f>
        <v>0</v>
      </c>
      <c r="N380" s="110">
        <f>SUBTOTAL(9,N379)</f>
        <v>0</v>
      </c>
      <c r="O380" s="3"/>
      <c r="P380" s="3"/>
    </row>
    <row r="381" spans="1:16" ht="11.65" customHeight="1">
      <c r="A381" s="2">
        <v>310</v>
      </c>
      <c r="C381" s="108"/>
      <c r="H381" s="74"/>
      <c r="I381" s="115"/>
      <c r="J381" s="115"/>
      <c r="K381" s="74"/>
      <c r="L381" s="115"/>
      <c r="M381" s="3"/>
      <c r="N381" s="3"/>
      <c r="O381" s="3"/>
      <c r="P381" s="3"/>
    </row>
    <row r="382" spans="1:16" ht="11.65" customHeight="1">
      <c r="A382" s="2">
        <v>311</v>
      </c>
      <c r="C382" s="108"/>
      <c r="E382" s="70"/>
      <c r="H382" s="74"/>
      <c r="I382" s="115"/>
      <c r="J382" s="115"/>
      <c r="K382" s="74"/>
      <c r="L382" s="115"/>
      <c r="M382" s="115"/>
      <c r="N382" s="115"/>
      <c r="O382" s="3"/>
      <c r="P382" s="3"/>
    </row>
    <row r="383" spans="1:16" ht="11.65" customHeight="1">
      <c r="A383" s="2">
        <v>312</v>
      </c>
      <c r="C383" s="116"/>
      <c r="D383" s="117"/>
      <c r="E383" s="118"/>
      <c r="G383" s="117"/>
      <c r="H383" s="119"/>
      <c r="I383" s="120"/>
      <c r="J383" s="120"/>
      <c r="K383" s="119"/>
      <c r="L383" s="120"/>
      <c r="M383" s="120"/>
      <c r="N383" s="120"/>
      <c r="O383" s="3"/>
      <c r="P383" s="3"/>
    </row>
    <row r="384" spans="1:16" ht="11.65" customHeight="1">
      <c r="A384" s="2">
        <v>313</v>
      </c>
      <c r="C384" s="108">
        <v>523</v>
      </c>
      <c r="D384" s="1" t="s">
        <v>156</v>
      </c>
      <c r="H384" s="74"/>
      <c r="I384" s="3"/>
      <c r="J384" s="3"/>
      <c r="K384" s="74"/>
      <c r="L384" s="3"/>
      <c r="M384" s="3"/>
      <c r="N384" s="3"/>
      <c r="O384" s="3"/>
      <c r="P384" s="3"/>
    </row>
    <row r="385" spans="1:16" ht="11.65" customHeight="1">
      <c r="A385" s="2">
        <v>314</v>
      </c>
      <c r="C385" s="108"/>
      <c r="F385" s="108" t="s">
        <v>572</v>
      </c>
      <c r="G385" s="1" t="s">
        <v>132</v>
      </c>
      <c r="H385" s="74"/>
      <c r="I385" s="3">
        <v>0</v>
      </c>
      <c r="J385" s="3">
        <v>0</v>
      </c>
      <c r="K385" s="74"/>
      <c r="L385" s="3">
        <v>0</v>
      </c>
      <c r="M385" s="3">
        <f>L385-N385</f>
        <v>0</v>
      </c>
      <c r="N385" s="109">
        <v>0</v>
      </c>
      <c r="O385" s="3"/>
      <c r="P385" s="3"/>
    </row>
    <row r="386" spans="1:16" ht="11.65" customHeight="1">
      <c r="A386" s="2">
        <v>315</v>
      </c>
      <c r="C386" s="108"/>
      <c r="H386" s="74" t="s">
        <v>147</v>
      </c>
      <c r="I386" s="110">
        <v>0</v>
      </c>
      <c r="J386" s="110">
        <v>0</v>
      </c>
      <c r="K386" s="74"/>
      <c r="L386" s="110">
        <f>SUBTOTAL(9,L385)</f>
        <v>0</v>
      </c>
      <c r="M386" s="110">
        <f>SUBTOTAL(9,M385)</f>
        <v>0</v>
      </c>
      <c r="N386" s="110">
        <f>SUBTOTAL(9,N385)</f>
        <v>0</v>
      </c>
      <c r="O386" s="3"/>
      <c r="P386" s="3"/>
    </row>
    <row r="387" spans="1:16" ht="11.65" customHeight="1">
      <c r="A387" s="2">
        <v>316</v>
      </c>
      <c r="C387" s="108"/>
      <c r="H387" s="74"/>
      <c r="I387" s="3"/>
      <c r="J387" s="3"/>
      <c r="K387" s="74"/>
      <c r="L387" s="3"/>
      <c r="M387" s="3"/>
      <c r="N387" s="3"/>
      <c r="O387" s="3"/>
      <c r="P387" s="3"/>
    </row>
    <row r="388" spans="1:16" ht="11.65" customHeight="1">
      <c r="A388" s="2">
        <v>317</v>
      </c>
      <c r="C388" s="108">
        <v>524</v>
      </c>
      <c r="D388" s="1" t="s">
        <v>168</v>
      </c>
      <c r="H388" s="74"/>
      <c r="I388" s="3"/>
      <c r="J388" s="3"/>
      <c r="K388" s="74"/>
      <c r="L388" s="3"/>
      <c r="M388" s="3"/>
      <c r="N388" s="3"/>
      <c r="O388" s="3"/>
      <c r="P388" s="3"/>
    </row>
    <row r="389" spans="1:16" ht="11.65" customHeight="1">
      <c r="A389" s="2">
        <v>318</v>
      </c>
      <c r="C389" s="108"/>
      <c r="F389" s="108" t="s">
        <v>572</v>
      </c>
      <c r="G389" s="1" t="s">
        <v>132</v>
      </c>
      <c r="H389" s="74"/>
      <c r="I389" s="3">
        <v>0</v>
      </c>
      <c r="J389" s="3">
        <v>0</v>
      </c>
      <c r="K389" s="74"/>
      <c r="L389" s="3">
        <v>0</v>
      </c>
      <c r="M389" s="3">
        <f>L389-N389</f>
        <v>0</v>
      </c>
      <c r="N389" s="109">
        <v>0</v>
      </c>
      <c r="O389" s="3"/>
      <c r="P389" s="3"/>
    </row>
    <row r="390" spans="1:16" ht="11.65" customHeight="1">
      <c r="A390" s="2">
        <v>319</v>
      </c>
      <c r="C390" s="108"/>
      <c r="H390" s="74" t="s">
        <v>147</v>
      </c>
      <c r="I390" s="110">
        <v>0</v>
      </c>
      <c r="J390" s="110">
        <v>0</v>
      </c>
      <c r="K390" s="74"/>
      <c r="L390" s="110">
        <f>SUBTOTAL(9,L389)</f>
        <v>0</v>
      </c>
      <c r="M390" s="110">
        <f>SUBTOTAL(9,M389)</f>
        <v>0</v>
      </c>
      <c r="N390" s="110">
        <f>SUBTOTAL(9,N389)</f>
        <v>0</v>
      </c>
      <c r="O390" s="3"/>
      <c r="P390" s="3"/>
    </row>
    <row r="391" spans="1:16" ht="11.65" customHeight="1">
      <c r="A391" s="2">
        <v>320</v>
      </c>
      <c r="C391" s="108"/>
      <c r="H391" s="74"/>
      <c r="I391" s="3"/>
      <c r="J391" s="3"/>
      <c r="K391" s="74"/>
      <c r="L391" s="3"/>
      <c r="M391" s="3"/>
      <c r="N391" s="3"/>
      <c r="O391" s="3"/>
      <c r="P391" s="3"/>
    </row>
    <row r="392" spans="1:16" ht="11.65" customHeight="1">
      <c r="A392" s="2">
        <v>321</v>
      </c>
      <c r="C392" s="108">
        <v>528</v>
      </c>
      <c r="D392" s="1" t="s">
        <v>169</v>
      </c>
      <c r="H392" s="74"/>
      <c r="I392" s="3"/>
      <c r="J392" s="3"/>
      <c r="K392" s="74"/>
      <c r="L392" s="3"/>
      <c r="M392" s="3"/>
      <c r="N392" s="3"/>
      <c r="O392" s="3"/>
      <c r="P392" s="3"/>
    </row>
    <row r="393" spans="1:16" ht="11.65" customHeight="1">
      <c r="A393" s="2">
        <v>322</v>
      </c>
      <c r="C393" s="108"/>
      <c r="F393" s="108" t="s">
        <v>572</v>
      </c>
      <c r="G393" s="1" t="s">
        <v>132</v>
      </c>
      <c r="H393" s="74"/>
      <c r="I393" s="3">
        <v>0</v>
      </c>
      <c r="J393" s="3">
        <v>0</v>
      </c>
      <c r="K393" s="74"/>
      <c r="L393" s="3">
        <v>0</v>
      </c>
      <c r="M393" s="3">
        <f>L393-N393</f>
        <v>0</v>
      </c>
      <c r="N393" s="109">
        <v>0</v>
      </c>
      <c r="O393" s="3"/>
      <c r="P393" s="3"/>
    </row>
    <row r="394" spans="1:16" ht="11.65" customHeight="1">
      <c r="A394" s="2">
        <v>323</v>
      </c>
      <c r="C394" s="108"/>
      <c r="H394" s="74" t="s">
        <v>147</v>
      </c>
      <c r="I394" s="110">
        <v>0</v>
      </c>
      <c r="J394" s="110">
        <v>0</v>
      </c>
      <c r="K394" s="74"/>
      <c r="L394" s="110">
        <f>SUBTOTAL(9,L393)</f>
        <v>0</v>
      </c>
      <c r="M394" s="110">
        <f>SUBTOTAL(9,M393)</f>
        <v>0</v>
      </c>
      <c r="N394" s="110">
        <f>SUBTOTAL(9,N393)</f>
        <v>0</v>
      </c>
      <c r="O394" s="3"/>
      <c r="P394" s="3"/>
    </row>
    <row r="395" spans="1:16" ht="11.65" customHeight="1">
      <c r="A395" s="2">
        <v>324</v>
      </c>
      <c r="C395" s="108"/>
      <c r="H395" s="74"/>
      <c r="I395" s="3"/>
      <c r="J395" s="3"/>
      <c r="K395" s="74"/>
      <c r="L395" s="3"/>
      <c r="M395" s="3"/>
      <c r="N395" s="3"/>
      <c r="O395" s="3"/>
      <c r="P395" s="3"/>
    </row>
    <row r="396" spans="1:16" ht="11.65" customHeight="1">
      <c r="A396" s="2">
        <v>325</v>
      </c>
      <c r="C396" s="108">
        <v>529</v>
      </c>
      <c r="D396" s="1" t="s">
        <v>160</v>
      </c>
      <c r="H396" s="74"/>
      <c r="I396" s="3"/>
      <c r="J396" s="3"/>
      <c r="K396" s="74"/>
      <c r="L396" s="3"/>
      <c r="M396" s="3"/>
      <c r="N396" s="3"/>
      <c r="O396" s="3"/>
      <c r="P396" s="3"/>
    </row>
    <row r="397" spans="1:16" ht="11.65" customHeight="1">
      <c r="A397" s="2">
        <v>326</v>
      </c>
      <c r="C397" s="108"/>
      <c r="F397" s="108" t="s">
        <v>572</v>
      </c>
      <c r="G397" s="1" t="s">
        <v>132</v>
      </c>
      <c r="H397" s="74"/>
      <c r="I397" s="3">
        <v>0</v>
      </c>
      <c r="J397" s="3">
        <v>0</v>
      </c>
      <c r="K397" s="74"/>
      <c r="L397" s="3">
        <v>0</v>
      </c>
      <c r="M397" s="3">
        <f>L397-N397</f>
        <v>0</v>
      </c>
      <c r="N397" s="109">
        <v>0</v>
      </c>
      <c r="O397" s="3"/>
      <c r="P397" s="3"/>
    </row>
    <row r="398" spans="1:16" ht="11.65" customHeight="1">
      <c r="A398" s="2">
        <v>327</v>
      </c>
      <c r="C398" s="108"/>
      <c r="H398" s="74" t="s">
        <v>147</v>
      </c>
      <c r="I398" s="110">
        <v>0</v>
      </c>
      <c r="J398" s="110">
        <v>0</v>
      </c>
      <c r="K398" s="74"/>
      <c r="L398" s="110">
        <f>SUBTOTAL(9,L397)</f>
        <v>0</v>
      </c>
      <c r="M398" s="110">
        <f>SUBTOTAL(9,M397)</f>
        <v>0</v>
      </c>
      <c r="N398" s="110">
        <f>SUBTOTAL(9,N397)</f>
        <v>0</v>
      </c>
      <c r="O398" s="3"/>
      <c r="P398" s="3"/>
    </row>
    <row r="399" spans="1:16" ht="11.65" customHeight="1">
      <c r="A399" s="2">
        <v>328</v>
      </c>
      <c r="C399" s="108"/>
      <c r="H399" s="74"/>
      <c r="I399" s="3"/>
      <c r="J399" s="3"/>
      <c r="K399" s="74"/>
      <c r="L399" s="3"/>
      <c r="M399" s="3"/>
      <c r="N399" s="3"/>
      <c r="O399" s="3"/>
      <c r="P399" s="3"/>
    </row>
    <row r="400" spans="1:16" ht="11.65" customHeight="1">
      <c r="A400" s="2">
        <v>329</v>
      </c>
      <c r="C400" s="108">
        <v>530</v>
      </c>
      <c r="D400" s="1" t="s">
        <v>170</v>
      </c>
      <c r="H400" s="74"/>
      <c r="I400" s="3"/>
      <c r="J400" s="3"/>
      <c r="K400" s="74"/>
      <c r="L400" s="3"/>
      <c r="M400" s="3"/>
      <c r="N400" s="3"/>
      <c r="O400" s="3"/>
      <c r="P400" s="3"/>
    </row>
    <row r="401" spans="1:16" ht="11.65" customHeight="1">
      <c r="A401" s="2">
        <v>330</v>
      </c>
      <c r="C401" s="108"/>
      <c r="F401" s="108" t="s">
        <v>572</v>
      </c>
      <c r="G401" s="1" t="s">
        <v>132</v>
      </c>
      <c r="H401" s="74"/>
      <c r="I401" s="3">
        <v>0</v>
      </c>
      <c r="J401" s="3">
        <v>0</v>
      </c>
      <c r="K401" s="74"/>
      <c r="L401" s="3">
        <v>0</v>
      </c>
      <c r="M401" s="3">
        <f>L401-N401</f>
        <v>0</v>
      </c>
      <c r="N401" s="109">
        <v>0</v>
      </c>
      <c r="O401" s="3"/>
      <c r="P401" s="3"/>
    </row>
    <row r="402" spans="1:16" ht="11.65" customHeight="1">
      <c r="A402" s="2">
        <v>331</v>
      </c>
      <c r="C402" s="108"/>
      <c r="H402" s="74" t="s">
        <v>147</v>
      </c>
      <c r="I402" s="110">
        <v>0</v>
      </c>
      <c r="J402" s="110">
        <v>0</v>
      </c>
      <c r="K402" s="74"/>
      <c r="L402" s="110">
        <f>SUBTOTAL(9,L401)</f>
        <v>0</v>
      </c>
      <c r="M402" s="110">
        <f>SUBTOTAL(9,M401)</f>
        <v>0</v>
      </c>
      <c r="N402" s="110">
        <f>SUBTOTAL(9,N401)</f>
        <v>0</v>
      </c>
      <c r="O402" s="3"/>
      <c r="P402" s="3"/>
    </row>
    <row r="403" spans="1:16" ht="11.65" customHeight="1">
      <c r="A403" s="2">
        <v>332</v>
      </c>
      <c r="C403" s="108"/>
      <c r="H403" s="74"/>
      <c r="I403" s="3"/>
      <c r="J403" s="3"/>
      <c r="K403" s="74"/>
      <c r="L403" s="3"/>
      <c r="M403" s="3"/>
      <c r="N403" s="3"/>
      <c r="O403" s="3"/>
      <c r="P403" s="3"/>
    </row>
    <row r="404" spans="1:16" ht="11.65" customHeight="1">
      <c r="A404" s="2">
        <v>333</v>
      </c>
      <c r="C404" s="108">
        <v>531</v>
      </c>
      <c r="D404" s="1" t="s">
        <v>162</v>
      </c>
      <c r="H404" s="74"/>
      <c r="I404" s="3"/>
      <c r="J404" s="3"/>
      <c r="K404" s="74"/>
      <c r="L404" s="3"/>
      <c r="M404" s="3"/>
      <c r="N404" s="3"/>
      <c r="O404" s="3"/>
      <c r="P404" s="3"/>
    </row>
    <row r="405" spans="1:16" ht="11.65" customHeight="1">
      <c r="A405" s="2">
        <v>334</v>
      </c>
      <c r="C405" s="108"/>
      <c r="F405" s="108" t="s">
        <v>572</v>
      </c>
      <c r="G405" s="1" t="s">
        <v>132</v>
      </c>
      <c r="H405" s="74"/>
      <c r="I405" s="3">
        <v>0</v>
      </c>
      <c r="J405" s="3">
        <v>0</v>
      </c>
      <c r="K405" s="74"/>
      <c r="L405" s="3">
        <v>0</v>
      </c>
      <c r="M405" s="3">
        <f>L405-N405</f>
        <v>0</v>
      </c>
      <c r="N405" s="109">
        <v>0</v>
      </c>
      <c r="O405" s="3"/>
      <c r="P405" s="3"/>
    </row>
    <row r="406" spans="1:16" ht="11.65" customHeight="1">
      <c r="A406" s="2">
        <v>335</v>
      </c>
      <c r="C406" s="108"/>
      <c r="H406" s="74" t="s">
        <v>147</v>
      </c>
      <c r="I406" s="110">
        <v>0</v>
      </c>
      <c r="J406" s="110">
        <v>0</v>
      </c>
      <c r="K406" s="74"/>
      <c r="L406" s="110">
        <f>SUBTOTAL(9,L405)</f>
        <v>0</v>
      </c>
      <c r="M406" s="110">
        <f>SUBTOTAL(9,M405)</f>
        <v>0</v>
      </c>
      <c r="N406" s="110">
        <f>SUBTOTAL(9,N405)</f>
        <v>0</v>
      </c>
      <c r="O406" s="3"/>
      <c r="P406" s="3"/>
    </row>
    <row r="407" spans="1:16" ht="11.65" customHeight="1">
      <c r="A407" s="2">
        <v>336</v>
      </c>
      <c r="C407" s="108"/>
      <c r="H407" s="74"/>
      <c r="I407" s="3"/>
      <c r="J407" s="3"/>
      <c r="K407" s="74"/>
      <c r="L407" s="3"/>
      <c r="M407" s="3"/>
      <c r="N407" s="3"/>
      <c r="O407" s="3"/>
      <c r="P407" s="3"/>
    </row>
    <row r="408" spans="1:16" ht="11.65" customHeight="1">
      <c r="A408" s="2">
        <v>337</v>
      </c>
      <c r="C408" s="108">
        <v>532</v>
      </c>
      <c r="D408" s="1" t="s">
        <v>171</v>
      </c>
      <c r="H408" s="74"/>
      <c r="I408" s="3"/>
      <c r="J408" s="3"/>
      <c r="K408" s="74"/>
      <c r="L408" s="3"/>
      <c r="M408" s="3"/>
      <c r="N408" s="3"/>
      <c r="O408" s="3"/>
      <c r="P408" s="3"/>
    </row>
    <row r="409" spans="1:16" ht="11.65" customHeight="1">
      <c r="A409" s="2">
        <v>338</v>
      </c>
      <c r="C409" s="108"/>
      <c r="F409" s="108" t="s">
        <v>572</v>
      </c>
      <c r="G409" s="1" t="s">
        <v>132</v>
      </c>
      <c r="H409" s="74"/>
      <c r="I409" s="3">
        <v>0</v>
      </c>
      <c r="J409" s="3">
        <v>0</v>
      </c>
      <c r="K409" s="74"/>
      <c r="L409" s="3">
        <v>0</v>
      </c>
      <c r="M409" s="3">
        <f>L409-N409</f>
        <v>0</v>
      </c>
      <c r="N409" s="109">
        <v>0</v>
      </c>
      <c r="O409" s="3"/>
      <c r="P409" s="3"/>
    </row>
    <row r="410" spans="1:16" ht="11.65" customHeight="1">
      <c r="A410" s="2">
        <v>339</v>
      </c>
      <c r="C410" s="108"/>
      <c r="H410" s="74" t="s">
        <v>147</v>
      </c>
      <c r="I410" s="110">
        <v>0</v>
      </c>
      <c r="J410" s="110">
        <v>0</v>
      </c>
      <c r="K410" s="74"/>
      <c r="L410" s="110">
        <f>SUBTOTAL(9,L409)</f>
        <v>0</v>
      </c>
      <c r="M410" s="110">
        <f>SUBTOTAL(9,M409)</f>
        <v>0</v>
      </c>
      <c r="N410" s="110">
        <f>SUBTOTAL(9,N409)</f>
        <v>0</v>
      </c>
      <c r="O410" s="3"/>
      <c r="P410" s="3"/>
    </row>
    <row r="411" spans="1:16" ht="11.65" customHeight="1">
      <c r="A411" s="2">
        <v>340</v>
      </c>
      <c r="C411" s="108"/>
      <c r="H411" s="74"/>
      <c r="I411" s="3"/>
      <c r="J411" s="3"/>
      <c r="K411" s="74"/>
      <c r="L411" s="3"/>
      <c r="M411" s="3"/>
      <c r="N411" s="3"/>
      <c r="O411" s="3"/>
      <c r="P411" s="3"/>
    </row>
    <row r="412" spans="1:16" ht="11.65" customHeight="1" thickBot="1">
      <c r="A412" s="2">
        <v>341</v>
      </c>
      <c r="C412" s="112" t="s">
        <v>172</v>
      </c>
      <c r="H412" s="113" t="s">
        <v>147</v>
      </c>
      <c r="I412" s="114">
        <v>0</v>
      </c>
      <c r="J412" s="114">
        <v>0</v>
      </c>
      <c r="K412" s="113"/>
      <c r="L412" s="114">
        <f>SUBTOTAL(9,L365:L410)</f>
        <v>0</v>
      </c>
      <c r="M412" s="114">
        <f>SUBTOTAL(9,M365:M410)</f>
        <v>0</v>
      </c>
      <c r="N412" s="114">
        <f>SUBTOTAL(9,N365:N410)</f>
        <v>0</v>
      </c>
      <c r="O412" s="3"/>
      <c r="P412" s="3"/>
    </row>
    <row r="413" spans="1:16" ht="11.65" customHeight="1" thickTop="1">
      <c r="A413" s="2">
        <v>342</v>
      </c>
      <c r="C413" s="108"/>
      <c r="H413" s="74"/>
      <c r="I413" s="3"/>
      <c r="J413" s="3"/>
      <c r="K413" s="74"/>
      <c r="L413" s="3"/>
      <c r="M413" s="3"/>
      <c r="N413" s="3"/>
      <c r="O413" s="3"/>
      <c r="P413" s="3"/>
    </row>
    <row r="414" spans="1:16" ht="11.65" customHeight="1">
      <c r="A414" s="2">
        <v>343</v>
      </c>
      <c r="C414" s="108">
        <v>535</v>
      </c>
      <c r="D414" s="1" t="s">
        <v>165</v>
      </c>
      <c r="H414" s="74"/>
      <c r="I414" s="3"/>
      <c r="J414" s="3"/>
      <c r="K414" s="74"/>
      <c r="L414" s="3"/>
      <c r="M414" s="3"/>
      <c r="N414" s="3"/>
      <c r="O414" s="3"/>
      <c r="P414" s="3"/>
    </row>
    <row r="415" spans="1:16" ht="11.65" customHeight="1">
      <c r="A415" s="2">
        <v>344</v>
      </c>
      <c r="C415" s="108"/>
      <c r="F415" s="108" t="s">
        <v>572</v>
      </c>
      <c r="G415" s="1" t="s">
        <v>133</v>
      </c>
      <c r="H415" s="74"/>
      <c r="I415" s="3">
        <v>0</v>
      </c>
      <c r="J415" s="3">
        <v>0</v>
      </c>
      <c r="K415" s="74"/>
      <c r="L415" s="3">
        <v>0</v>
      </c>
      <c r="M415" s="3">
        <f>L415-N415</f>
        <v>0</v>
      </c>
      <c r="N415" s="109">
        <v>0</v>
      </c>
      <c r="O415" s="3"/>
      <c r="P415" s="3"/>
    </row>
    <row r="416" spans="1:16" ht="11.65" customHeight="1">
      <c r="A416" s="2">
        <v>345</v>
      </c>
      <c r="C416" s="108"/>
      <c r="F416" s="108" t="s">
        <v>572</v>
      </c>
      <c r="G416" s="1" t="s">
        <v>132</v>
      </c>
      <c r="H416" s="74"/>
      <c r="I416" s="3">
        <v>6130954.8440710362</v>
      </c>
      <c r="J416" s="3">
        <v>2613522.8758692904</v>
      </c>
      <c r="K416" s="74"/>
      <c r="L416" s="3">
        <v>7938590.7311075069</v>
      </c>
      <c r="M416" s="3">
        <f>L416-N416</f>
        <v>4554503.09621365</v>
      </c>
      <c r="N416" s="109">
        <v>3384087.6348938565</v>
      </c>
      <c r="O416" s="3"/>
      <c r="P416" s="3"/>
    </row>
    <row r="417" spans="1:16" ht="11.65" customHeight="1">
      <c r="A417" s="2">
        <v>346</v>
      </c>
      <c r="C417" s="108"/>
      <c r="F417" s="108" t="s">
        <v>572</v>
      </c>
      <c r="G417" s="1" t="s">
        <v>132</v>
      </c>
      <c r="H417" s="74"/>
      <c r="I417" s="3">
        <v>176329.33592896326</v>
      </c>
      <c r="J417" s="3">
        <v>75166.228565986603</v>
      </c>
      <c r="K417" s="74"/>
      <c r="L417" s="3">
        <v>-84368.922588639311</v>
      </c>
      <c r="M417" s="3">
        <f>L417-N417</f>
        <v>-48403.870683047535</v>
      </c>
      <c r="N417" s="109">
        <v>-35965.051905591776</v>
      </c>
      <c r="O417" s="3"/>
      <c r="P417" s="3"/>
    </row>
    <row r="418" spans="1:16" ht="11.65" customHeight="1">
      <c r="A418" s="2">
        <v>347</v>
      </c>
      <c r="C418" s="108"/>
      <c r="H418" s="74"/>
      <c r="I418" s="3"/>
      <c r="J418" s="3"/>
      <c r="K418" s="74"/>
      <c r="L418" s="3"/>
      <c r="M418" s="3"/>
      <c r="N418" s="3"/>
      <c r="O418" s="3"/>
      <c r="P418" s="3"/>
    </row>
    <row r="419" spans="1:16" ht="11.65" customHeight="1">
      <c r="A419" s="2">
        <v>348</v>
      </c>
      <c r="C419" s="108"/>
      <c r="H419" s="74" t="s">
        <v>147</v>
      </c>
      <c r="I419" s="110">
        <v>6307284.1799999997</v>
      </c>
      <c r="J419" s="110">
        <v>2688689.1044352772</v>
      </c>
      <c r="K419" s="74"/>
      <c r="L419" s="110">
        <f>SUBTOTAL(9,L415:L418)</f>
        <v>7854221.8085188679</v>
      </c>
      <c r="M419" s="110">
        <f>SUBTOTAL(9,M415:M418)</f>
        <v>4506099.225530602</v>
      </c>
      <c r="N419" s="110">
        <f>SUBTOTAL(9,N415:N418)</f>
        <v>3348122.5829882645</v>
      </c>
      <c r="O419" s="3"/>
      <c r="P419" s="3"/>
    </row>
    <row r="420" spans="1:16" ht="11.65" customHeight="1">
      <c r="A420" s="2">
        <v>349</v>
      </c>
      <c r="C420" s="108"/>
      <c r="H420" s="74"/>
      <c r="I420" s="3"/>
      <c r="J420" s="3"/>
      <c r="K420" s="74"/>
      <c r="L420" s="3"/>
      <c r="M420" s="3"/>
      <c r="N420" s="3"/>
      <c r="O420" s="3"/>
      <c r="P420" s="3"/>
    </row>
    <row r="421" spans="1:16" ht="11.65" customHeight="1">
      <c r="A421" s="2">
        <v>350</v>
      </c>
      <c r="C421" s="108">
        <v>536</v>
      </c>
      <c r="D421" s="1" t="s">
        <v>173</v>
      </c>
      <c r="H421" s="74"/>
      <c r="I421" s="3"/>
      <c r="J421" s="3"/>
      <c r="K421" s="74"/>
      <c r="L421" s="3"/>
      <c r="M421" s="3"/>
      <c r="N421" s="3"/>
      <c r="O421" s="3"/>
      <c r="P421" s="3"/>
    </row>
    <row r="422" spans="1:16" ht="11.65" customHeight="1">
      <c r="A422" s="2">
        <v>351</v>
      </c>
      <c r="C422" s="108"/>
      <c r="F422" s="108" t="s">
        <v>572</v>
      </c>
      <c r="G422" s="1" t="s">
        <v>133</v>
      </c>
      <c r="H422" s="74"/>
      <c r="I422" s="3">
        <v>0</v>
      </c>
      <c r="J422" s="3">
        <v>0</v>
      </c>
      <c r="K422" s="74"/>
      <c r="L422" s="3">
        <v>0</v>
      </c>
      <c r="M422" s="3">
        <f>L422-N422</f>
        <v>0</v>
      </c>
      <c r="N422" s="109">
        <v>0</v>
      </c>
      <c r="O422" s="3"/>
      <c r="P422" s="3"/>
    </row>
    <row r="423" spans="1:16" ht="11.65" customHeight="1">
      <c r="A423" s="2">
        <v>352</v>
      </c>
      <c r="C423" s="108"/>
      <c r="F423" s="108" t="s">
        <v>572</v>
      </c>
      <c r="G423" s="1" t="s">
        <v>132</v>
      </c>
      <c r="H423" s="74"/>
      <c r="I423" s="3">
        <v>145453.91</v>
      </c>
      <c r="J423" s="3">
        <v>62004.554076475666</v>
      </c>
      <c r="K423" s="74"/>
      <c r="L423" s="3">
        <v>147747.08589251523</v>
      </c>
      <c r="M423" s="3">
        <f>L423-N423</f>
        <v>84764.989523540658</v>
      </c>
      <c r="N423" s="109">
        <v>62982.096368974577</v>
      </c>
      <c r="O423" s="3"/>
      <c r="P423" s="3"/>
    </row>
    <row r="424" spans="1:16" ht="11.65" customHeight="1">
      <c r="A424" s="2">
        <v>353</v>
      </c>
      <c r="C424" s="108"/>
      <c r="F424" s="108" t="s">
        <v>572</v>
      </c>
      <c r="G424" s="1" t="s">
        <v>132</v>
      </c>
      <c r="H424" s="74"/>
      <c r="I424" s="3">
        <v>0</v>
      </c>
      <c r="J424" s="3">
        <v>0</v>
      </c>
      <c r="K424" s="74"/>
      <c r="L424" s="3">
        <v>0</v>
      </c>
      <c r="M424" s="3">
        <f>L424-N424</f>
        <v>0</v>
      </c>
      <c r="N424" s="109">
        <v>0</v>
      </c>
      <c r="O424" s="3"/>
      <c r="P424" s="3"/>
    </row>
    <row r="425" spans="1:16" ht="11.65" customHeight="1">
      <c r="A425" s="2">
        <v>354</v>
      </c>
      <c r="C425" s="108"/>
      <c r="H425" s="74"/>
      <c r="I425" s="3"/>
      <c r="J425" s="3"/>
      <c r="K425" s="74"/>
      <c r="L425" s="3"/>
      <c r="M425" s="3"/>
      <c r="N425" s="3"/>
      <c r="O425" s="3"/>
      <c r="P425" s="3"/>
    </row>
    <row r="426" spans="1:16" ht="11.65" customHeight="1">
      <c r="A426" s="2">
        <v>355</v>
      </c>
      <c r="C426" s="108"/>
      <c r="H426" s="74" t="s">
        <v>147</v>
      </c>
      <c r="I426" s="110">
        <v>145453.91</v>
      </c>
      <c r="J426" s="110">
        <v>62004.554076475666</v>
      </c>
      <c r="K426" s="74"/>
      <c r="L426" s="110">
        <f>SUBTOTAL(9,L422:L425)</f>
        <v>147747.08589251523</v>
      </c>
      <c r="M426" s="110">
        <f>SUBTOTAL(9,M422:M425)</f>
        <v>84764.989523540658</v>
      </c>
      <c r="N426" s="110">
        <f>SUBTOTAL(9,N422:N425)</f>
        <v>62982.096368974577</v>
      </c>
      <c r="O426" s="3"/>
      <c r="P426" s="3"/>
    </row>
    <row r="427" spans="1:16" ht="11.65" customHeight="1">
      <c r="A427" s="2">
        <v>356</v>
      </c>
      <c r="C427" s="108"/>
      <c r="H427" s="74"/>
      <c r="I427" s="3"/>
      <c r="J427" s="3"/>
      <c r="K427" s="74"/>
      <c r="L427" s="3"/>
      <c r="M427" s="3"/>
      <c r="N427" s="3"/>
      <c r="O427" s="3"/>
      <c r="P427" s="3"/>
    </row>
    <row r="428" spans="1:16" ht="11.65" customHeight="1">
      <c r="A428" s="2">
        <v>357</v>
      </c>
      <c r="C428" s="108">
        <v>537</v>
      </c>
      <c r="D428" s="1" t="s">
        <v>174</v>
      </c>
      <c r="H428" s="74"/>
      <c r="I428" s="3"/>
      <c r="J428" s="3"/>
      <c r="K428" s="74"/>
      <c r="L428" s="3"/>
      <c r="M428" s="3"/>
      <c r="N428" s="3"/>
      <c r="O428" s="3"/>
      <c r="P428" s="3"/>
    </row>
    <row r="429" spans="1:16" ht="11.65" customHeight="1">
      <c r="A429" s="2">
        <v>358</v>
      </c>
      <c r="C429" s="108"/>
      <c r="F429" s="108" t="s">
        <v>572</v>
      </c>
      <c r="G429" s="1" t="s">
        <v>133</v>
      </c>
      <c r="H429" s="74"/>
      <c r="I429" s="3">
        <v>0</v>
      </c>
      <c r="J429" s="3">
        <v>0</v>
      </c>
      <c r="K429" s="74"/>
      <c r="L429" s="3">
        <v>0</v>
      </c>
      <c r="M429" s="3">
        <f>L429-N429</f>
        <v>0</v>
      </c>
      <c r="N429" s="109">
        <v>0</v>
      </c>
      <c r="O429" s="3"/>
      <c r="P429" s="3"/>
    </row>
    <row r="430" spans="1:16" ht="11.65" customHeight="1">
      <c r="A430" s="2">
        <v>359</v>
      </c>
      <c r="C430" s="108"/>
      <c r="F430" s="108" t="s">
        <v>572</v>
      </c>
      <c r="G430" s="1" t="s">
        <v>132</v>
      </c>
      <c r="H430" s="74"/>
      <c r="I430" s="3">
        <v>4237348.8845009273</v>
      </c>
      <c r="J430" s="3">
        <v>1806310.521662371</v>
      </c>
      <c r="K430" s="74"/>
      <c r="L430" s="3">
        <v>5273078.7020812668</v>
      </c>
      <c r="M430" s="3">
        <f>L430-N430</f>
        <v>3025253.9888596698</v>
      </c>
      <c r="N430" s="109">
        <v>2247824.713221597</v>
      </c>
      <c r="O430" s="3"/>
      <c r="P430" s="3"/>
    </row>
    <row r="431" spans="1:16" ht="11.65" customHeight="1">
      <c r="A431" s="2">
        <v>360</v>
      </c>
      <c r="C431" s="108"/>
      <c r="F431" s="108" t="s">
        <v>572</v>
      </c>
      <c r="G431" s="1" t="s">
        <v>132</v>
      </c>
      <c r="H431" s="74"/>
      <c r="I431" s="3">
        <v>189104.96549907318</v>
      </c>
      <c r="J431" s="3">
        <v>80612.264458324615</v>
      </c>
      <c r="K431" s="74"/>
      <c r="L431" s="3">
        <v>192095.97231901137</v>
      </c>
      <c r="M431" s="3">
        <f>L431-N431</f>
        <v>110208.69198720515</v>
      </c>
      <c r="N431" s="109">
        <v>81887.280331806222</v>
      </c>
      <c r="O431" s="3"/>
      <c r="P431" s="3"/>
    </row>
    <row r="432" spans="1:16" ht="11.65" customHeight="1">
      <c r="A432" s="2">
        <v>361</v>
      </c>
      <c r="C432" s="108"/>
      <c r="H432" s="74"/>
      <c r="I432" s="3"/>
      <c r="J432" s="3"/>
      <c r="K432" s="74"/>
      <c r="L432" s="3"/>
      <c r="M432" s="3"/>
      <c r="N432" s="3"/>
      <c r="O432" s="3"/>
      <c r="P432" s="3"/>
    </row>
    <row r="433" spans="1:16" ht="11.65" customHeight="1">
      <c r="A433" s="2">
        <v>362</v>
      </c>
      <c r="C433" s="108"/>
      <c r="H433" s="74" t="s">
        <v>147</v>
      </c>
      <c r="I433" s="110">
        <v>4426453.8500000006</v>
      </c>
      <c r="J433" s="110">
        <v>1886922.7861206955</v>
      </c>
      <c r="K433" s="74"/>
      <c r="L433" s="110">
        <f>SUBTOTAL(9,L429:L432)</f>
        <v>5465174.6744002784</v>
      </c>
      <c r="M433" s="110">
        <f>SUBTOTAL(9,M429:M432)</f>
        <v>3135462.6808468751</v>
      </c>
      <c r="N433" s="110">
        <f>SUBTOTAL(9,N429:N432)</f>
        <v>2329711.9935534033</v>
      </c>
      <c r="O433" s="3"/>
      <c r="P433" s="3"/>
    </row>
    <row r="434" spans="1:16" ht="11.65" customHeight="1">
      <c r="A434" s="2">
        <v>363</v>
      </c>
      <c r="C434" s="108"/>
      <c r="H434" s="74"/>
      <c r="I434" s="3"/>
      <c r="J434" s="3"/>
      <c r="K434" s="74"/>
      <c r="L434" s="3"/>
      <c r="M434" s="3"/>
      <c r="N434" s="3"/>
      <c r="O434" s="3"/>
      <c r="P434" s="3"/>
    </row>
    <row r="435" spans="1:16" ht="11.65" customHeight="1">
      <c r="A435" s="2">
        <v>364</v>
      </c>
      <c r="C435" s="108">
        <v>538</v>
      </c>
      <c r="D435" s="1" t="s">
        <v>156</v>
      </c>
      <c r="H435" s="74"/>
      <c r="I435" s="3"/>
      <c r="J435" s="3"/>
      <c r="K435" s="74"/>
      <c r="L435" s="3"/>
      <c r="M435" s="3"/>
      <c r="N435" s="3"/>
      <c r="O435" s="3"/>
      <c r="P435" s="3"/>
    </row>
    <row r="436" spans="1:16" ht="11.65" customHeight="1">
      <c r="A436" s="2">
        <v>365</v>
      </c>
      <c r="C436" s="108"/>
      <c r="F436" s="108" t="s">
        <v>572</v>
      </c>
      <c r="G436" s="1" t="s">
        <v>133</v>
      </c>
      <c r="H436" s="74"/>
      <c r="I436" s="3">
        <v>0</v>
      </c>
      <c r="J436" s="3">
        <v>0</v>
      </c>
      <c r="K436" s="74"/>
      <c r="L436" s="3">
        <v>0</v>
      </c>
      <c r="M436" s="3">
        <f>L436-N436</f>
        <v>0</v>
      </c>
      <c r="N436" s="109">
        <v>0</v>
      </c>
      <c r="O436" s="3"/>
      <c r="P436" s="3"/>
    </row>
    <row r="437" spans="1:16" ht="11.65" customHeight="1">
      <c r="A437" s="2">
        <v>366</v>
      </c>
      <c r="C437" s="108"/>
      <c r="F437" s="108" t="s">
        <v>572</v>
      </c>
      <c r="G437" s="1" t="s">
        <v>132</v>
      </c>
      <c r="H437" s="74"/>
      <c r="I437" s="3">
        <v>0</v>
      </c>
      <c r="J437" s="3">
        <v>0</v>
      </c>
      <c r="K437" s="74"/>
      <c r="L437" s="3">
        <v>0</v>
      </c>
      <c r="M437" s="3">
        <f>L437-N437</f>
        <v>0</v>
      </c>
      <c r="N437" s="109">
        <v>0</v>
      </c>
      <c r="O437" s="3"/>
      <c r="P437" s="3"/>
    </row>
    <row r="438" spans="1:16" ht="11.65" customHeight="1">
      <c r="A438" s="2">
        <v>367</v>
      </c>
      <c r="C438" s="108"/>
      <c r="F438" s="108" t="s">
        <v>572</v>
      </c>
      <c r="G438" s="1" t="s">
        <v>132</v>
      </c>
      <c r="H438" s="74"/>
      <c r="I438" s="3">
        <v>0</v>
      </c>
      <c r="J438" s="3">
        <v>0</v>
      </c>
      <c r="K438" s="74"/>
      <c r="L438" s="3">
        <v>0</v>
      </c>
      <c r="M438" s="3">
        <f>L438-N438</f>
        <v>0</v>
      </c>
      <c r="N438" s="109">
        <v>0</v>
      </c>
      <c r="O438" s="3"/>
      <c r="P438" s="3"/>
    </row>
    <row r="439" spans="1:16" ht="11.65" customHeight="1">
      <c r="A439" s="2">
        <v>368</v>
      </c>
      <c r="C439" s="108"/>
      <c r="H439" s="74"/>
      <c r="I439" s="3"/>
      <c r="J439" s="3"/>
      <c r="K439" s="74"/>
      <c r="L439" s="3"/>
      <c r="M439" s="3"/>
      <c r="N439" s="3"/>
      <c r="O439" s="3"/>
      <c r="P439" s="3"/>
    </row>
    <row r="440" spans="1:16" ht="11.65" customHeight="1">
      <c r="A440" s="2">
        <v>369</v>
      </c>
      <c r="C440" s="108"/>
      <c r="H440" s="74" t="s">
        <v>147</v>
      </c>
      <c r="I440" s="110">
        <v>0</v>
      </c>
      <c r="J440" s="110">
        <v>0</v>
      </c>
      <c r="K440" s="74"/>
      <c r="L440" s="110">
        <f>SUBTOTAL(9,L436:L439)</f>
        <v>0</v>
      </c>
      <c r="M440" s="110">
        <f>SUBTOTAL(9,M436:M439)</f>
        <v>0</v>
      </c>
      <c r="N440" s="110">
        <f>SUBTOTAL(9,N436:N439)</f>
        <v>0</v>
      </c>
      <c r="O440" s="3"/>
      <c r="P440" s="3"/>
    </row>
    <row r="441" spans="1:16" ht="11.65" customHeight="1">
      <c r="A441" s="2">
        <v>370</v>
      </c>
      <c r="C441" s="108"/>
      <c r="H441" s="74"/>
      <c r="I441" s="3"/>
      <c r="J441" s="3"/>
      <c r="K441" s="74"/>
      <c r="L441" s="3"/>
      <c r="M441" s="3"/>
      <c r="N441" s="3"/>
      <c r="O441" s="3"/>
      <c r="P441" s="3"/>
    </row>
    <row r="442" spans="1:16" ht="11.65" customHeight="1">
      <c r="A442" s="2">
        <v>371</v>
      </c>
      <c r="C442" s="108">
        <v>539</v>
      </c>
      <c r="D442" s="1" t="s">
        <v>175</v>
      </c>
      <c r="H442" s="74"/>
      <c r="I442" s="3"/>
      <c r="J442" s="3"/>
      <c r="K442" s="74"/>
      <c r="L442" s="3"/>
      <c r="M442" s="3"/>
      <c r="N442" s="3"/>
      <c r="O442" s="3"/>
      <c r="P442" s="3"/>
    </row>
    <row r="443" spans="1:16" ht="11.65" customHeight="1">
      <c r="A443" s="2">
        <v>372</v>
      </c>
      <c r="C443" s="108"/>
      <c r="F443" s="108" t="s">
        <v>572</v>
      </c>
      <c r="G443" s="1" t="s">
        <v>133</v>
      </c>
      <c r="H443" s="74"/>
      <c r="I443" s="3">
        <v>0</v>
      </c>
      <c r="J443" s="3">
        <v>0</v>
      </c>
      <c r="K443" s="74"/>
      <c r="L443" s="3">
        <v>0</v>
      </c>
      <c r="M443" s="3">
        <f>L443-N443</f>
        <v>0</v>
      </c>
      <c r="N443" s="109">
        <v>0</v>
      </c>
      <c r="O443" s="3"/>
      <c r="P443" s="3"/>
    </row>
    <row r="444" spans="1:16" ht="11.65" customHeight="1">
      <c r="A444" s="2">
        <v>373</v>
      </c>
      <c r="C444" s="108"/>
      <c r="F444" s="108" t="s">
        <v>572</v>
      </c>
      <c r="G444" s="1" t="s">
        <v>132</v>
      </c>
      <c r="H444" s="74"/>
      <c r="I444" s="3">
        <v>12171664.278430227</v>
      </c>
      <c r="J444" s="3">
        <v>5188575.6522642402</v>
      </c>
      <c r="K444" s="74"/>
      <c r="L444" s="3">
        <v>12316158.405593172</v>
      </c>
      <c r="M444" s="3">
        <f>L444-N444</f>
        <v>7065987.3385242829</v>
      </c>
      <c r="N444" s="109">
        <v>5250171.0670688888</v>
      </c>
      <c r="O444" s="3"/>
      <c r="P444" s="3"/>
    </row>
    <row r="445" spans="1:16" ht="11.65" customHeight="1">
      <c r="A445" s="2">
        <v>374</v>
      </c>
      <c r="C445" s="108"/>
      <c r="F445" s="108" t="s">
        <v>572</v>
      </c>
      <c r="G445" s="1" t="s">
        <v>132</v>
      </c>
      <c r="H445" s="74"/>
      <c r="I445" s="3">
        <v>5519727.8115697736</v>
      </c>
      <c r="J445" s="3">
        <v>2352967.0778867663</v>
      </c>
      <c r="K445" s="74"/>
      <c r="L445" s="3">
        <v>5554144.43222789</v>
      </c>
      <c r="M445" s="3">
        <f>L445-N445</f>
        <v>3186506.128131215</v>
      </c>
      <c r="N445" s="109">
        <v>2367638.304096675</v>
      </c>
      <c r="O445" s="3"/>
      <c r="P445" s="3"/>
    </row>
    <row r="446" spans="1:16" ht="11.65" customHeight="1">
      <c r="A446" s="2">
        <v>375</v>
      </c>
      <c r="C446" s="108"/>
      <c r="H446" s="74"/>
      <c r="I446" s="3"/>
      <c r="J446" s="3"/>
      <c r="K446" s="74"/>
      <c r="L446" s="3"/>
      <c r="M446" s="3"/>
      <c r="N446" s="3"/>
      <c r="O446" s="3"/>
      <c r="P446" s="3"/>
    </row>
    <row r="447" spans="1:16" ht="11.65" customHeight="1">
      <c r="A447" s="2">
        <v>376</v>
      </c>
      <c r="C447" s="108"/>
      <c r="H447" s="74"/>
      <c r="I447" s="3"/>
      <c r="J447" s="3"/>
      <c r="K447" s="74"/>
      <c r="L447" s="3"/>
      <c r="M447" s="3"/>
      <c r="N447" s="3"/>
      <c r="O447" s="3"/>
      <c r="P447" s="3"/>
    </row>
    <row r="448" spans="1:16" ht="11.65" customHeight="1">
      <c r="A448" s="2">
        <v>377</v>
      </c>
      <c r="C448" s="108"/>
      <c r="H448" s="74" t="s">
        <v>147</v>
      </c>
      <c r="I448" s="110">
        <v>17691392.09</v>
      </c>
      <c r="J448" s="110">
        <v>7541542.730151007</v>
      </c>
      <c r="K448" s="74"/>
      <c r="L448" s="110">
        <f>SUBTOTAL(9,L443:L446)</f>
        <v>17870302.837821063</v>
      </c>
      <c r="M448" s="110">
        <f>SUBTOTAL(9,M443:M446)</f>
        <v>10252493.466655498</v>
      </c>
      <c r="N448" s="110">
        <f>SUBTOTAL(9,N443:N446)</f>
        <v>7617809.3711655643</v>
      </c>
      <c r="O448" s="3"/>
      <c r="P448" s="3"/>
    </row>
    <row r="449" spans="1:16" ht="11.65" customHeight="1">
      <c r="A449" s="2">
        <v>378</v>
      </c>
      <c r="C449" s="108"/>
      <c r="H449" s="74"/>
      <c r="I449" s="3"/>
      <c r="J449" s="3"/>
      <c r="K449" s="74"/>
      <c r="L449" s="3"/>
      <c r="M449" s="3"/>
      <c r="N449" s="3"/>
      <c r="O449" s="3"/>
      <c r="P449" s="3"/>
    </row>
    <row r="450" spans="1:16" ht="11.65" customHeight="1">
      <c r="A450" s="2">
        <v>379</v>
      </c>
      <c r="C450" s="108">
        <v>540</v>
      </c>
      <c r="D450" s="1" t="s">
        <v>176</v>
      </c>
      <c r="H450" s="74"/>
      <c r="I450" s="3"/>
      <c r="J450" s="3"/>
      <c r="K450" s="74"/>
      <c r="L450" s="3"/>
      <c r="M450" s="3"/>
      <c r="N450" s="3"/>
      <c r="O450" s="3"/>
      <c r="P450" s="3"/>
    </row>
    <row r="451" spans="1:16" ht="11.65" customHeight="1">
      <c r="A451" s="2">
        <v>380</v>
      </c>
      <c r="C451" s="108"/>
      <c r="F451" s="108" t="s">
        <v>572</v>
      </c>
      <c r="G451" s="1" t="s">
        <v>133</v>
      </c>
      <c r="H451" s="74"/>
      <c r="I451" s="3">
        <v>0</v>
      </c>
      <c r="J451" s="3">
        <v>0</v>
      </c>
      <c r="K451" s="74"/>
      <c r="L451" s="3">
        <v>0</v>
      </c>
      <c r="M451" s="3">
        <f>L451-N451</f>
        <v>0</v>
      </c>
      <c r="N451" s="109">
        <v>0</v>
      </c>
      <c r="O451" s="3"/>
      <c r="P451" s="3"/>
    </row>
    <row r="452" spans="1:16" ht="11.65" customHeight="1">
      <c r="A452" s="2">
        <v>381</v>
      </c>
      <c r="C452" s="108"/>
      <c r="F452" s="108" t="s">
        <v>572</v>
      </c>
      <c r="G452" s="1" t="s">
        <v>132</v>
      </c>
      <c r="H452" s="74"/>
      <c r="I452" s="3">
        <v>716316.7066569305</v>
      </c>
      <c r="J452" s="3">
        <v>305353.75758405257</v>
      </c>
      <c r="K452" s="74"/>
      <c r="L452" s="3">
        <v>727857.43791545404</v>
      </c>
      <c r="M452" s="3">
        <f>L452-N452</f>
        <v>417584.06080793048</v>
      </c>
      <c r="N452" s="109">
        <v>310273.37710752356</v>
      </c>
      <c r="O452" s="3"/>
      <c r="P452" s="3"/>
    </row>
    <row r="453" spans="1:16" ht="11.65" customHeight="1">
      <c r="A453" s="2">
        <v>382</v>
      </c>
      <c r="C453" s="108"/>
      <c r="F453" s="108" t="s">
        <v>572</v>
      </c>
      <c r="G453" s="1" t="s">
        <v>132</v>
      </c>
      <c r="H453" s="74"/>
      <c r="I453" s="3">
        <v>9596.5033430695203</v>
      </c>
      <c r="J453" s="3">
        <v>4090.8278813572874</v>
      </c>
      <c r="K453" s="74"/>
      <c r="L453" s="3">
        <v>9750.9997019840739</v>
      </c>
      <c r="M453" s="3">
        <f>L453-N453</f>
        <v>5594.3126227479806</v>
      </c>
      <c r="N453" s="109">
        <v>4156.6870792360933</v>
      </c>
      <c r="O453" s="3"/>
      <c r="P453" s="3"/>
    </row>
    <row r="454" spans="1:16" ht="11.65" customHeight="1">
      <c r="A454" s="2">
        <v>383</v>
      </c>
      <c r="C454" s="108"/>
      <c r="H454" s="74"/>
      <c r="I454" s="3"/>
      <c r="J454" s="3"/>
      <c r="K454" s="74"/>
      <c r="L454" s="3"/>
      <c r="M454" s="3"/>
      <c r="N454" s="3"/>
      <c r="O454" s="3"/>
      <c r="P454" s="3"/>
    </row>
    <row r="455" spans="1:16" ht="11.65" customHeight="1">
      <c r="A455" s="2">
        <v>384</v>
      </c>
      <c r="C455" s="108"/>
      <c r="H455" s="74" t="s">
        <v>147</v>
      </c>
      <c r="I455" s="110">
        <v>725913.21000000008</v>
      </c>
      <c r="J455" s="110">
        <v>309444.58546540985</v>
      </c>
      <c r="K455" s="74"/>
      <c r="L455" s="110">
        <f>SUBTOTAL(9,L451:L454)</f>
        <v>737608.43761743815</v>
      </c>
      <c r="M455" s="110">
        <f>SUBTOTAL(9,M451:M454)</f>
        <v>423178.37343067845</v>
      </c>
      <c r="N455" s="110">
        <f>SUBTOTAL(9,N451:N454)</f>
        <v>314430.06418675964</v>
      </c>
      <c r="O455" s="3"/>
      <c r="P455" s="3"/>
    </row>
    <row r="456" spans="1:16" ht="11.65" customHeight="1">
      <c r="A456" s="2">
        <v>385</v>
      </c>
      <c r="C456" s="108"/>
      <c r="H456" s="74"/>
      <c r="I456" s="3"/>
      <c r="J456" s="3"/>
      <c r="K456" s="74"/>
      <c r="L456" s="3"/>
      <c r="M456" s="3"/>
      <c r="N456" s="3"/>
      <c r="O456" s="3"/>
      <c r="P456" s="3"/>
    </row>
    <row r="457" spans="1:16" ht="11.65" customHeight="1">
      <c r="A457" s="2">
        <v>386</v>
      </c>
      <c r="C457" s="108">
        <v>541</v>
      </c>
      <c r="D457" s="1" t="s">
        <v>159</v>
      </c>
      <c r="H457" s="74"/>
      <c r="I457" s="3"/>
      <c r="J457" s="3"/>
      <c r="K457" s="74"/>
      <c r="L457" s="3"/>
      <c r="M457" s="3"/>
      <c r="N457" s="3"/>
      <c r="O457" s="3"/>
      <c r="P457" s="3"/>
    </row>
    <row r="458" spans="1:16" ht="11.65" customHeight="1">
      <c r="A458" s="2">
        <v>387</v>
      </c>
      <c r="C458" s="108"/>
      <c r="F458" s="108" t="s">
        <v>572</v>
      </c>
      <c r="G458" s="1" t="s">
        <v>133</v>
      </c>
      <c r="H458" s="74"/>
      <c r="I458" s="3">
        <v>0</v>
      </c>
      <c r="J458" s="3">
        <v>0</v>
      </c>
      <c r="K458" s="74"/>
      <c r="L458" s="3">
        <v>0</v>
      </c>
      <c r="M458" s="3">
        <f>L458-N458</f>
        <v>0</v>
      </c>
      <c r="N458" s="109">
        <v>0</v>
      </c>
      <c r="O458" s="3"/>
      <c r="P458" s="3"/>
    </row>
    <row r="459" spans="1:16" ht="11.65" customHeight="1">
      <c r="A459" s="2">
        <v>388</v>
      </c>
      <c r="C459" s="108"/>
      <c r="F459" s="108" t="s">
        <v>572</v>
      </c>
      <c r="G459" s="1" t="s">
        <v>132</v>
      </c>
      <c r="H459" s="74"/>
      <c r="I459" s="3">
        <v>408.78</v>
      </c>
      <c r="J459" s="3">
        <v>174.25603488680173</v>
      </c>
      <c r="K459" s="74"/>
      <c r="L459" s="3">
        <v>421.32225201072379</v>
      </c>
      <c r="M459" s="3">
        <f>L459-N459</f>
        <v>241.71966615777953</v>
      </c>
      <c r="N459" s="109">
        <v>179.60258585294426</v>
      </c>
      <c r="O459" s="3"/>
      <c r="P459" s="3"/>
    </row>
    <row r="460" spans="1:16" ht="11.65" customHeight="1">
      <c r="A460" s="2">
        <v>389</v>
      </c>
      <c r="C460" s="108"/>
      <c r="F460" s="108" t="s">
        <v>572</v>
      </c>
      <c r="G460" s="1" t="s">
        <v>132</v>
      </c>
      <c r="H460" s="74"/>
      <c r="I460" s="3">
        <v>0</v>
      </c>
      <c r="J460" s="3">
        <v>0</v>
      </c>
      <c r="K460" s="74"/>
      <c r="L460" s="3">
        <v>0</v>
      </c>
      <c r="M460" s="3">
        <f>L460-N460</f>
        <v>0</v>
      </c>
      <c r="N460" s="109">
        <v>0</v>
      </c>
      <c r="O460" s="3"/>
      <c r="P460" s="3"/>
    </row>
    <row r="461" spans="1:16" ht="11.65" customHeight="1">
      <c r="A461" s="2">
        <v>390</v>
      </c>
      <c r="C461" s="108"/>
      <c r="H461" s="74"/>
      <c r="I461" s="3"/>
      <c r="J461" s="3"/>
      <c r="K461" s="74"/>
      <c r="L461" s="3"/>
      <c r="M461" s="3"/>
      <c r="N461" s="3"/>
      <c r="O461" s="3"/>
      <c r="P461" s="3"/>
    </row>
    <row r="462" spans="1:16" ht="11.65" customHeight="1">
      <c r="A462" s="2">
        <v>391</v>
      </c>
      <c r="C462" s="108"/>
      <c r="H462" s="74" t="s">
        <v>147</v>
      </c>
      <c r="I462" s="110">
        <v>408.78</v>
      </c>
      <c r="J462" s="110">
        <v>174.25603488680173</v>
      </c>
      <c r="K462" s="74"/>
      <c r="L462" s="110">
        <f>SUBTOTAL(9,L458:L461)</f>
        <v>421.32225201072379</v>
      </c>
      <c r="M462" s="110">
        <f>SUBTOTAL(9,M458:M461)</f>
        <v>241.71966615777953</v>
      </c>
      <c r="N462" s="110">
        <f>SUBTOTAL(9,N458:N461)</f>
        <v>179.60258585294426</v>
      </c>
      <c r="O462" s="3"/>
      <c r="P462" s="3"/>
    </row>
    <row r="463" spans="1:16" ht="11.65" customHeight="1">
      <c r="A463" s="2">
        <v>392</v>
      </c>
      <c r="C463" s="108"/>
      <c r="H463" s="74"/>
      <c r="I463" s="3"/>
      <c r="J463" s="3"/>
      <c r="K463" s="74"/>
      <c r="L463" s="3"/>
      <c r="M463" s="3"/>
      <c r="N463" s="3"/>
      <c r="O463" s="3"/>
      <c r="P463" s="3"/>
    </row>
    <row r="464" spans="1:16" ht="11.65" customHeight="1">
      <c r="A464" s="2">
        <v>393</v>
      </c>
      <c r="C464" s="108">
        <v>542</v>
      </c>
      <c r="D464" s="1" t="s">
        <v>160</v>
      </c>
      <c r="H464" s="74"/>
      <c r="I464" s="3"/>
      <c r="J464" s="3"/>
      <c r="K464" s="74"/>
      <c r="L464" s="3"/>
      <c r="M464" s="3"/>
      <c r="N464" s="3"/>
      <c r="O464" s="3"/>
      <c r="P464" s="3"/>
    </row>
    <row r="465" spans="1:16" ht="11.65" customHeight="1">
      <c r="A465" s="2">
        <v>394</v>
      </c>
      <c r="C465" s="108"/>
      <c r="F465" s="108" t="s">
        <v>572</v>
      </c>
      <c r="G465" s="1" t="s">
        <v>133</v>
      </c>
      <c r="H465" s="74"/>
      <c r="I465" s="3">
        <v>0</v>
      </c>
      <c r="J465" s="3">
        <v>0</v>
      </c>
      <c r="K465" s="74"/>
      <c r="L465" s="3">
        <v>0</v>
      </c>
      <c r="M465" s="3">
        <f>L465-N465</f>
        <v>0</v>
      </c>
      <c r="N465" s="109">
        <v>0</v>
      </c>
      <c r="O465" s="3"/>
      <c r="P465" s="3"/>
    </row>
    <row r="466" spans="1:16" ht="11.65" customHeight="1">
      <c r="A466" s="2">
        <v>395</v>
      </c>
      <c r="C466" s="108"/>
      <c r="F466" s="108" t="s">
        <v>572</v>
      </c>
      <c r="G466" s="1" t="s">
        <v>132</v>
      </c>
      <c r="H466" s="74"/>
      <c r="I466" s="3">
        <v>594568.95999999996</v>
      </c>
      <c r="J466" s="3">
        <v>253454.74200393714</v>
      </c>
      <c r="K466" s="74"/>
      <c r="L466" s="3">
        <v>606380.23637264583</v>
      </c>
      <c r="M466" s="3">
        <f>L466-N466</f>
        <v>347890.54601592862</v>
      </c>
      <c r="N466" s="109">
        <v>258489.69035671721</v>
      </c>
      <c r="O466" s="3"/>
      <c r="P466" s="3"/>
    </row>
    <row r="467" spans="1:16" ht="11.65" customHeight="1">
      <c r="A467" s="2">
        <v>396</v>
      </c>
      <c r="C467" s="108"/>
      <c r="F467" s="108" t="s">
        <v>572</v>
      </c>
      <c r="G467" s="1" t="s">
        <v>132</v>
      </c>
      <c r="H467" s="74"/>
      <c r="I467" s="3">
        <v>159940.89000000001</v>
      </c>
      <c r="J467" s="3">
        <v>68180.109857786883</v>
      </c>
      <c r="K467" s="74"/>
      <c r="L467" s="3">
        <v>162813.63085997396</v>
      </c>
      <c r="M467" s="3">
        <f>L467-N467</f>
        <v>93408.919917211388</v>
      </c>
      <c r="N467" s="109">
        <v>69404.710942762569</v>
      </c>
      <c r="O467" s="3"/>
      <c r="P467" s="3"/>
    </row>
    <row r="468" spans="1:16" ht="11.65" customHeight="1">
      <c r="A468" s="2">
        <v>397</v>
      </c>
      <c r="C468" s="108"/>
      <c r="H468" s="74"/>
      <c r="I468" s="3"/>
      <c r="J468" s="3"/>
      <c r="K468" s="74"/>
      <c r="L468" s="3"/>
      <c r="M468" s="3"/>
      <c r="N468" s="3"/>
      <c r="O468" s="3"/>
      <c r="P468" s="3"/>
    </row>
    <row r="469" spans="1:16" ht="11.65" customHeight="1">
      <c r="A469" s="2">
        <v>398</v>
      </c>
      <c r="C469" s="108"/>
      <c r="H469" s="74" t="s">
        <v>147</v>
      </c>
      <c r="I469" s="110">
        <v>754509.85</v>
      </c>
      <c r="J469" s="110">
        <v>321634.85186172405</v>
      </c>
      <c r="K469" s="74"/>
      <c r="L469" s="110">
        <f>SUBTOTAL(9,L465:L468)</f>
        <v>769193.86723261978</v>
      </c>
      <c r="M469" s="110">
        <f>SUBTOTAL(9,M465:M468)</f>
        <v>441299.46593314002</v>
      </c>
      <c r="N469" s="110">
        <f>SUBTOTAL(9,N465:N468)</f>
        <v>327894.40129947977</v>
      </c>
      <c r="O469" s="3"/>
      <c r="P469" s="3"/>
    </row>
    <row r="470" spans="1:16" ht="11.65" customHeight="1">
      <c r="A470" s="2">
        <v>399</v>
      </c>
      <c r="C470" s="108"/>
      <c r="H470" s="74"/>
      <c r="I470" s="3"/>
      <c r="J470" s="3"/>
      <c r="K470" s="74"/>
      <c r="L470" s="3"/>
      <c r="M470" s="3"/>
      <c r="N470" s="3"/>
      <c r="O470" s="3"/>
      <c r="P470" s="3"/>
    </row>
    <row r="471" spans="1:16" ht="11.65" customHeight="1">
      <c r="A471" s="2">
        <v>400</v>
      </c>
      <c r="C471" s="108"/>
      <c r="H471" s="74"/>
      <c r="I471" s="115"/>
      <c r="J471" s="115"/>
      <c r="K471" s="74"/>
      <c r="L471" s="115"/>
      <c r="M471" s="3"/>
      <c r="N471" s="3"/>
      <c r="O471" s="3"/>
      <c r="P471" s="3"/>
    </row>
    <row r="472" spans="1:16" ht="11.65" customHeight="1">
      <c r="A472" s="2">
        <v>401</v>
      </c>
      <c r="C472" s="108"/>
      <c r="E472" s="70"/>
      <c r="H472" s="74"/>
      <c r="I472" s="115"/>
      <c r="J472" s="115"/>
      <c r="K472" s="74"/>
      <c r="L472" s="115"/>
      <c r="M472" s="115"/>
      <c r="N472" s="115"/>
      <c r="O472" s="3"/>
      <c r="P472" s="3"/>
    </row>
    <row r="473" spans="1:16" ht="11.65" customHeight="1">
      <c r="A473" s="2">
        <v>402</v>
      </c>
      <c r="C473" s="116"/>
      <c r="D473" s="117"/>
      <c r="E473" s="118"/>
      <c r="G473" s="117"/>
      <c r="H473" s="119"/>
      <c r="I473" s="120"/>
      <c r="J473" s="120"/>
      <c r="K473" s="119"/>
      <c r="L473" s="120"/>
      <c r="M473" s="120"/>
      <c r="N473" s="120"/>
      <c r="O473" s="3"/>
      <c r="P473" s="3"/>
    </row>
    <row r="474" spans="1:16" ht="11.65" customHeight="1">
      <c r="A474" s="2">
        <v>403</v>
      </c>
      <c r="C474" s="108">
        <v>543</v>
      </c>
      <c r="D474" s="1" t="s">
        <v>177</v>
      </c>
      <c r="H474" s="74"/>
      <c r="I474" s="3"/>
      <c r="J474" s="3"/>
      <c r="K474" s="74"/>
      <c r="L474" s="3"/>
      <c r="M474" s="3"/>
      <c r="N474" s="3"/>
      <c r="O474" s="3"/>
      <c r="P474" s="3"/>
    </row>
    <row r="475" spans="1:16" ht="11.65" customHeight="1">
      <c r="A475" s="2">
        <v>404</v>
      </c>
      <c r="C475" s="108"/>
      <c r="F475" s="108" t="s">
        <v>572</v>
      </c>
      <c r="G475" s="1" t="s">
        <v>133</v>
      </c>
      <c r="H475" s="74"/>
      <c r="I475" s="3">
        <v>0</v>
      </c>
      <c r="J475" s="3">
        <v>0</v>
      </c>
      <c r="K475" s="74"/>
      <c r="L475" s="3">
        <v>0</v>
      </c>
      <c r="M475" s="3">
        <f>L475-N475</f>
        <v>0</v>
      </c>
      <c r="N475" s="109">
        <v>0</v>
      </c>
      <c r="O475" s="3"/>
      <c r="P475" s="3"/>
    </row>
    <row r="476" spans="1:16" ht="11.65" customHeight="1">
      <c r="A476" s="2">
        <v>405</v>
      </c>
      <c r="C476" s="108"/>
      <c r="F476" s="108" t="s">
        <v>572</v>
      </c>
      <c r="G476" s="1" t="s">
        <v>132</v>
      </c>
      <c r="H476" s="74"/>
      <c r="I476" s="3">
        <v>1803106.68</v>
      </c>
      <c r="J476" s="3">
        <v>768634.03428422438</v>
      </c>
      <c r="K476" s="74"/>
      <c r="L476" s="3">
        <v>1849817.4741233333</v>
      </c>
      <c r="M476" s="3">
        <f>L476-N476</f>
        <v>1061271.4143722421</v>
      </c>
      <c r="N476" s="109">
        <v>788546.05975109118</v>
      </c>
      <c r="O476" s="3"/>
      <c r="P476" s="3"/>
    </row>
    <row r="477" spans="1:16" ht="11.65" customHeight="1">
      <c r="A477" s="2">
        <v>406</v>
      </c>
      <c r="C477" s="108"/>
      <c r="F477" s="108" t="s">
        <v>572</v>
      </c>
      <c r="G477" s="1" t="s">
        <v>132</v>
      </c>
      <c r="H477" s="74"/>
      <c r="I477" s="3">
        <v>506745.92</v>
      </c>
      <c r="J477" s="3">
        <v>216017.25797315044</v>
      </c>
      <c r="K477" s="74"/>
      <c r="L477" s="3">
        <v>517369.5093453658</v>
      </c>
      <c r="M477" s="3">
        <f>L477-N477</f>
        <v>296823.59401229286</v>
      </c>
      <c r="N477" s="109">
        <v>220545.91533307295</v>
      </c>
      <c r="O477" s="3"/>
      <c r="P477" s="3"/>
    </row>
    <row r="478" spans="1:16" ht="11.65" customHeight="1">
      <c r="A478" s="2">
        <v>407</v>
      </c>
      <c r="C478" s="108"/>
      <c r="H478" s="74"/>
      <c r="I478" s="3"/>
      <c r="J478" s="3"/>
      <c r="K478" s="74"/>
      <c r="L478" s="3"/>
      <c r="M478" s="3"/>
      <c r="N478" s="3"/>
      <c r="O478" s="3"/>
      <c r="P478" s="3"/>
    </row>
    <row r="479" spans="1:16" ht="11.65" customHeight="1">
      <c r="A479" s="2">
        <v>408</v>
      </c>
      <c r="C479" s="108"/>
      <c r="H479" s="74" t="s">
        <v>147</v>
      </c>
      <c r="I479" s="110">
        <v>2309852.6</v>
      </c>
      <c r="J479" s="110">
        <v>984651.29225737485</v>
      </c>
      <c r="K479" s="74"/>
      <c r="L479" s="110">
        <f>SUBTOTAL(9,L475:L478)</f>
        <v>2367186.9834686993</v>
      </c>
      <c r="M479" s="110">
        <f>SUBTOTAL(9,M475:M478)</f>
        <v>1358095.0083845349</v>
      </c>
      <c r="N479" s="110">
        <f>SUBTOTAL(9,N475:N478)</f>
        <v>1009091.9750841642</v>
      </c>
      <c r="O479" s="3"/>
      <c r="P479" s="3"/>
    </row>
    <row r="480" spans="1:16" ht="11.65" customHeight="1">
      <c r="A480" s="2">
        <v>409</v>
      </c>
      <c r="C480" s="108"/>
      <c r="H480" s="74"/>
      <c r="I480" s="3"/>
      <c r="J480" s="3"/>
      <c r="K480" s="74"/>
      <c r="L480" s="3"/>
      <c r="M480" s="3"/>
      <c r="N480" s="3"/>
      <c r="O480" s="3"/>
      <c r="P480" s="3"/>
    </row>
    <row r="481" spans="1:16" ht="11.65" customHeight="1">
      <c r="A481" s="2">
        <v>410</v>
      </c>
      <c r="C481" s="108">
        <v>544</v>
      </c>
      <c r="D481" s="1" t="s">
        <v>162</v>
      </c>
      <c r="H481" s="74"/>
      <c r="I481" s="3"/>
      <c r="J481" s="3"/>
      <c r="K481" s="74"/>
      <c r="L481" s="3"/>
      <c r="M481" s="3"/>
      <c r="N481" s="3"/>
      <c r="O481" s="3"/>
      <c r="P481" s="3"/>
    </row>
    <row r="482" spans="1:16" ht="11.65" customHeight="1">
      <c r="A482" s="2">
        <v>411</v>
      </c>
      <c r="C482" s="108"/>
      <c r="F482" s="108" t="s">
        <v>572</v>
      </c>
      <c r="G482" s="1" t="s">
        <v>133</v>
      </c>
      <c r="H482" s="74"/>
      <c r="I482" s="3">
        <v>0</v>
      </c>
      <c r="J482" s="3">
        <v>0</v>
      </c>
      <c r="K482" s="74"/>
      <c r="L482" s="3">
        <v>0</v>
      </c>
      <c r="M482" s="3">
        <f>L482-N482</f>
        <v>0</v>
      </c>
      <c r="N482" s="109">
        <v>0</v>
      </c>
      <c r="O482" s="3"/>
      <c r="P482" s="3"/>
    </row>
    <row r="483" spans="1:16" ht="11.65" customHeight="1">
      <c r="A483" s="2">
        <v>412</v>
      </c>
      <c r="C483" s="108"/>
      <c r="F483" s="108" t="s">
        <v>572</v>
      </c>
      <c r="G483" s="1" t="s">
        <v>132</v>
      </c>
      <c r="H483" s="74"/>
      <c r="I483" s="3">
        <v>1927769.63</v>
      </c>
      <c r="J483" s="3">
        <v>821775.7519912835</v>
      </c>
      <c r="K483" s="74"/>
      <c r="L483" s="3">
        <v>1964795.5323432288</v>
      </c>
      <c r="M483" s="3">
        <f>L483-N483</f>
        <v>1127236.2612697079</v>
      </c>
      <c r="N483" s="109">
        <v>837559.27107352088</v>
      </c>
      <c r="O483" s="3"/>
      <c r="P483" s="3"/>
    </row>
    <row r="484" spans="1:16" ht="11.65" customHeight="1">
      <c r="A484" s="2">
        <v>413</v>
      </c>
      <c r="C484" s="108"/>
      <c r="F484" s="108" t="s">
        <v>572</v>
      </c>
      <c r="G484" s="1" t="s">
        <v>132</v>
      </c>
      <c r="H484" s="74"/>
      <c r="I484" s="3">
        <v>611876.29</v>
      </c>
      <c r="J484" s="3">
        <v>260832.56552827152</v>
      </c>
      <c r="K484" s="74"/>
      <c r="L484" s="3">
        <v>623670.40589695366</v>
      </c>
      <c r="M484" s="3">
        <f>L484-N484</f>
        <v>357810.20723790635</v>
      </c>
      <c r="N484" s="109">
        <v>265860.19865904731</v>
      </c>
      <c r="O484" s="3"/>
      <c r="P484" s="3"/>
    </row>
    <row r="485" spans="1:16" ht="11.65" customHeight="1">
      <c r="A485" s="2">
        <v>414</v>
      </c>
      <c r="C485" s="108"/>
      <c r="H485" s="74"/>
      <c r="I485" s="3"/>
      <c r="J485" s="3"/>
      <c r="K485" s="74"/>
      <c r="L485" s="3"/>
      <c r="M485" s="3"/>
      <c r="N485" s="3"/>
      <c r="O485" s="3"/>
      <c r="P485" s="3"/>
    </row>
    <row r="486" spans="1:16" ht="11.65" customHeight="1">
      <c r="A486" s="2">
        <v>415</v>
      </c>
      <c r="C486" s="108"/>
      <c r="H486" s="74" t="s">
        <v>147</v>
      </c>
      <c r="I486" s="110">
        <v>2539645.92</v>
      </c>
      <c r="J486" s="110">
        <v>1082608.3175195551</v>
      </c>
      <c r="K486" s="74"/>
      <c r="L486" s="110">
        <f>SUBTOTAL(9,L482:L485)</f>
        <v>2588465.9382401826</v>
      </c>
      <c r="M486" s="110">
        <f>SUBTOTAL(9,M482:M485)</f>
        <v>1485046.4685076142</v>
      </c>
      <c r="N486" s="110">
        <f>SUBTOTAL(9,N482:N485)</f>
        <v>1103419.4697325681</v>
      </c>
      <c r="O486" s="3"/>
      <c r="P486" s="3"/>
    </row>
    <row r="487" spans="1:16" ht="11.65" customHeight="1">
      <c r="A487" s="2">
        <v>416</v>
      </c>
      <c r="C487" s="108"/>
      <c r="H487" s="74"/>
      <c r="I487" s="3"/>
      <c r="J487" s="3"/>
      <c r="K487" s="74"/>
      <c r="L487" s="3"/>
      <c r="M487" s="3"/>
      <c r="N487" s="3"/>
      <c r="O487" s="3"/>
      <c r="P487" s="3"/>
    </row>
    <row r="488" spans="1:16" ht="11.65" customHeight="1">
      <c r="A488" s="2">
        <v>417</v>
      </c>
      <c r="C488" s="108">
        <v>545</v>
      </c>
      <c r="D488" s="1" t="s">
        <v>178</v>
      </c>
      <c r="H488" s="74"/>
      <c r="I488" s="3"/>
      <c r="J488" s="3"/>
      <c r="K488" s="74"/>
      <c r="L488" s="3"/>
      <c r="M488" s="3"/>
      <c r="N488" s="3"/>
      <c r="O488" s="3"/>
      <c r="P488" s="3"/>
    </row>
    <row r="489" spans="1:16" ht="11.65" customHeight="1">
      <c r="A489" s="2">
        <v>418</v>
      </c>
      <c r="C489" s="108"/>
      <c r="F489" s="108" t="s">
        <v>572</v>
      </c>
      <c r="G489" s="1" t="s">
        <v>133</v>
      </c>
      <c r="H489" s="74"/>
      <c r="I489" s="3">
        <v>0</v>
      </c>
      <c r="J489" s="3">
        <v>0</v>
      </c>
      <c r="K489" s="74"/>
      <c r="L489" s="3">
        <v>0</v>
      </c>
      <c r="M489" s="3">
        <f>L489-N489</f>
        <v>0</v>
      </c>
      <c r="N489" s="109">
        <v>0</v>
      </c>
      <c r="O489" s="3"/>
      <c r="P489" s="3"/>
    </row>
    <row r="490" spans="1:16" ht="11.65" customHeight="1">
      <c r="A490" s="2">
        <v>419</v>
      </c>
      <c r="C490" s="108"/>
      <c r="F490" s="108" t="s">
        <v>572</v>
      </c>
      <c r="G490" s="1" t="s">
        <v>132</v>
      </c>
      <c r="H490" s="74"/>
      <c r="I490" s="3">
        <v>2640306.3668993991</v>
      </c>
      <c r="J490" s="3">
        <v>1125518.1720785422</v>
      </c>
      <c r="K490" s="74"/>
      <c r="L490" s="3">
        <v>2695805.7942490135</v>
      </c>
      <c r="M490" s="3">
        <f>L490-N490</f>
        <v>1546629.1502578731</v>
      </c>
      <c r="N490" s="109">
        <v>1149176.6439911404</v>
      </c>
      <c r="O490" s="3"/>
      <c r="P490" s="3"/>
    </row>
    <row r="491" spans="1:16" ht="11.65" customHeight="1">
      <c r="A491" s="2">
        <v>420</v>
      </c>
      <c r="C491" s="108"/>
      <c r="F491" s="108" t="s">
        <v>572</v>
      </c>
      <c r="G491" s="1" t="s">
        <v>132</v>
      </c>
      <c r="H491" s="74"/>
      <c r="I491" s="3">
        <v>692930.30310060107</v>
      </c>
      <c r="J491" s="3">
        <v>295384.52730373415</v>
      </c>
      <c r="K491" s="74"/>
      <c r="L491" s="3">
        <v>706363.71697356692</v>
      </c>
      <c r="M491" s="3">
        <f>L491-N491</f>
        <v>405252.75139864441</v>
      </c>
      <c r="N491" s="109">
        <v>301110.96557492251</v>
      </c>
      <c r="O491" s="3"/>
      <c r="P491" s="3"/>
    </row>
    <row r="492" spans="1:16" ht="11.65" customHeight="1">
      <c r="A492" s="2">
        <v>421</v>
      </c>
      <c r="C492" s="108"/>
      <c r="H492" s="74"/>
      <c r="I492" s="3"/>
      <c r="J492" s="3"/>
      <c r="K492" s="74"/>
      <c r="L492" s="3"/>
      <c r="M492" s="3"/>
      <c r="N492" s="3"/>
      <c r="O492" s="3"/>
      <c r="P492" s="3"/>
    </row>
    <row r="493" spans="1:16" ht="11.65" customHeight="1">
      <c r="A493" s="2">
        <v>422</v>
      </c>
      <c r="C493" s="108"/>
      <c r="H493" s="74" t="s">
        <v>147</v>
      </c>
      <c r="I493" s="110">
        <v>3333236.67</v>
      </c>
      <c r="J493" s="110">
        <v>1420902.6993822763</v>
      </c>
      <c r="K493" s="74"/>
      <c r="L493" s="110">
        <f>SUBTOTAL(9,L489:L492)</f>
        <v>3402169.5112225804</v>
      </c>
      <c r="M493" s="110">
        <f>SUBTOTAL(9,M489:M492)</f>
        <v>1951881.9016565175</v>
      </c>
      <c r="N493" s="110">
        <f>SUBTOTAL(9,N489:N492)</f>
        <v>1450287.6095660629</v>
      </c>
      <c r="O493" s="3"/>
      <c r="P493" s="3"/>
    </row>
    <row r="494" spans="1:16" ht="11.65" customHeight="1">
      <c r="A494" s="2">
        <v>423</v>
      </c>
      <c r="C494" s="108"/>
      <c r="H494" s="74"/>
      <c r="I494" s="3"/>
      <c r="J494" s="3"/>
      <c r="K494" s="74"/>
      <c r="L494" s="3"/>
      <c r="M494" s="3"/>
      <c r="N494" s="3"/>
      <c r="O494" s="3"/>
      <c r="P494" s="3"/>
    </row>
    <row r="495" spans="1:16" ht="11.65" customHeight="1" thickBot="1">
      <c r="A495" s="2">
        <v>424</v>
      </c>
      <c r="C495" s="112" t="s">
        <v>179</v>
      </c>
      <c r="H495" s="113" t="s">
        <v>147</v>
      </c>
      <c r="I495" s="114">
        <v>38234151.060000002</v>
      </c>
      <c r="J495" s="114">
        <v>16298575.177304681</v>
      </c>
      <c r="K495" s="113"/>
      <c r="L495" s="114">
        <f>SUBTOTAL(9,L415:L493)</f>
        <v>41202492.466666259</v>
      </c>
      <c r="M495" s="114">
        <f>SUBTOTAL(9,M415:M493)</f>
        <v>23638563.300135162</v>
      </c>
      <c r="N495" s="114">
        <f>SUBTOTAL(9,N415:N493)</f>
        <v>17563929.166531093</v>
      </c>
      <c r="O495" s="3"/>
      <c r="P495" s="3"/>
    </row>
    <row r="496" spans="1:16" ht="11.65" customHeight="1" thickTop="1">
      <c r="A496" s="2">
        <v>425</v>
      </c>
      <c r="C496" s="108"/>
      <c r="H496" s="74"/>
      <c r="I496" s="3"/>
      <c r="J496" s="3"/>
      <c r="K496" s="74"/>
      <c r="L496" s="3"/>
      <c r="M496" s="3"/>
      <c r="N496" s="3"/>
      <c r="O496" s="3"/>
      <c r="P496" s="3"/>
    </row>
    <row r="497" spans="1:16" ht="11.65" customHeight="1">
      <c r="A497" s="2">
        <v>426</v>
      </c>
      <c r="C497" s="108">
        <v>546</v>
      </c>
      <c r="D497" s="1" t="s">
        <v>165</v>
      </c>
      <c r="H497" s="74"/>
      <c r="I497" s="3"/>
      <c r="J497" s="3"/>
      <c r="K497" s="74"/>
      <c r="L497" s="3"/>
      <c r="M497" s="3"/>
      <c r="N497" s="3"/>
      <c r="O497" s="3"/>
      <c r="P497" s="3"/>
    </row>
    <row r="498" spans="1:16" ht="11.65" customHeight="1">
      <c r="A498" s="2">
        <v>427</v>
      </c>
      <c r="C498" s="108"/>
      <c r="F498" s="108" t="s">
        <v>572</v>
      </c>
      <c r="G498" s="1" t="s">
        <v>132</v>
      </c>
      <c r="H498" s="74"/>
      <c r="I498" s="3">
        <v>435665.88</v>
      </c>
      <c r="J498" s="3">
        <v>185717.03308446886</v>
      </c>
      <c r="K498" s="74"/>
      <c r="L498" s="3">
        <v>458497.28223107575</v>
      </c>
      <c r="M498" s="3">
        <f>L498-N498</f>
        <v>263047.60659146</v>
      </c>
      <c r="N498" s="109">
        <v>195449.67563961574</v>
      </c>
      <c r="O498" s="3"/>
      <c r="P498" s="3"/>
    </row>
    <row r="499" spans="1:16" ht="11.65" customHeight="1">
      <c r="A499" s="2">
        <v>428</v>
      </c>
      <c r="C499" s="108"/>
      <c r="F499" s="108" t="s">
        <v>572</v>
      </c>
      <c r="G499" s="1" t="s">
        <v>132</v>
      </c>
      <c r="H499" s="74"/>
      <c r="I499" s="3">
        <v>0</v>
      </c>
      <c r="J499" s="3">
        <v>0</v>
      </c>
      <c r="K499" s="74"/>
      <c r="L499" s="3">
        <v>0</v>
      </c>
      <c r="M499" s="3">
        <f>L499-N499</f>
        <v>0</v>
      </c>
      <c r="N499" s="109">
        <v>0</v>
      </c>
      <c r="O499" s="3"/>
      <c r="P499" s="3"/>
    </row>
    <row r="500" spans="1:16" ht="11.65" customHeight="1">
      <c r="A500" s="2">
        <v>429</v>
      </c>
      <c r="C500" s="108"/>
      <c r="H500" s="74" t="s">
        <v>147</v>
      </c>
      <c r="I500" s="110">
        <v>435665.88</v>
      </c>
      <c r="J500" s="110">
        <v>185717.03308446886</v>
      </c>
      <c r="K500" s="74"/>
      <c r="L500" s="110">
        <f>SUBTOTAL(9,L498:L499)</f>
        <v>458497.28223107575</v>
      </c>
      <c r="M500" s="110">
        <f>SUBTOTAL(9,M498:M499)</f>
        <v>263047.60659146</v>
      </c>
      <c r="N500" s="110">
        <f>SUBTOTAL(9,N498:N499)</f>
        <v>195449.67563961574</v>
      </c>
      <c r="O500" s="3"/>
      <c r="P500" s="3"/>
    </row>
    <row r="501" spans="1:16" ht="11.65" customHeight="1">
      <c r="A501" s="2">
        <v>430</v>
      </c>
      <c r="C501" s="108"/>
      <c r="H501" s="74"/>
      <c r="I501" s="3"/>
      <c r="J501" s="3"/>
      <c r="K501" s="74"/>
      <c r="L501" s="3"/>
      <c r="M501" s="3"/>
      <c r="N501" s="3"/>
      <c r="O501" s="3"/>
      <c r="P501" s="3"/>
    </row>
    <row r="502" spans="1:16" ht="11.65" customHeight="1">
      <c r="A502" s="2">
        <v>431</v>
      </c>
      <c r="C502" s="108">
        <v>547</v>
      </c>
      <c r="D502" s="1" t="s">
        <v>180</v>
      </c>
      <c r="H502" s="74"/>
      <c r="I502" s="3"/>
      <c r="J502" s="3"/>
      <c r="K502" s="74"/>
      <c r="L502" s="3"/>
      <c r="M502" s="3"/>
      <c r="N502" s="3"/>
      <c r="O502" s="3"/>
      <c r="P502" s="3"/>
    </row>
    <row r="503" spans="1:16" ht="11.65" customHeight="1">
      <c r="A503" s="2">
        <v>432</v>
      </c>
      <c r="C503" s="108"/>
      <c r="F503" s="108" t="s">
        <v>572</v>
      </c>
      <c r="G503" s="1" t="s">
        <v>130</v>
      </c>
      <c r="H503" s="74"/>
      <c r="I503" s="3">
        <v>0</v>
      </c>
      <c r="J503" s="3">
        <v>0</v>
      </c>
      <c r="K503" s="74"/>
      <c r="L503" s="3">
        <v>0</v>
      </c>
      <c r="M503" s="3">
        <f>L503-N503</f>
        <v>0</v>
      </c>
      <c r="N503" s="109">
        <v>0</v>
      </c>
      <c r="O503" s="3"/>
      <c r="P503" s="3"/>
    </row>
    <row r="504" spans="1:16" ht="11.65" customHeight="1">
      <c r="A504" s="2">
        <v>433</v>
      </c>
      <c r="C504" s="108"/>
      <c r="F504" s="108" t="s">
        <v>572</v>
      </c>
      <c r="G504" s="1" t="s">
        <v>130</v>
      </c>
      <c r="H504" s="74"/>
      <c r="I504" s="3">
        <v>0</v>
      </c>
      <c r="J504" s="3">
        <v>0</v>
      </c>
      <c r="K504" s="74"/>
      <c r="L504" s="3">
        <v>0</v>
      </c>
      <c r="M504" s="3">
        <f>L504-N504</f>
        <v>0</v>
      </c>
      <c r="N504" s="109">
        <v>0</v>
      </c>
      <c r="O504" s="3"/>
      <c r="P504" s="3"/>
    </row>
    <row r="505" spans="1:16" ht="11.65" customHeight="1">
      <c r="A505" s="2">
        <v>434</v>
      </c>
      <c r="C505" s="108"/>
      <c r="H505" s="74" t="s">
        <v>147</v>
      </c>
      <c r="I505" s="110">
        <v>0</v>
      </c>
      <c r="J505" s="110">
        <v>0</v>
      </c>
      <c r="K505" s="74"/>
      <c r="L505" s="110">
        <f>SUBTOTAL(9,L503:L504)</f>
        <v>0</v>
      </c>
      <c r="M505" s="110">
        <f>SUBTOTAL(9,M503:M504)</f>
        <v>0</v>
      </c>
      <c r="N505" s="110">
        <f>SUBTOTAL(9,N503:N504)</f>
        <v>0</v>
      </c>
      <c r="O505" s="3"/>
      <c r="P505" s="3"/>
    </row>
    <row r="506" spans="1:16" ht="11.65" customHeight="1">
      <c r="A506" s="2">
        <v>435</v>
      </c>
      <c r="C506" s="108"/>
      <c r="H506" s="74"/>
      <c r="I506" s="3"/>
      <c r="J506" s="3"/>
      <c r="K506" s="74"/>
      <c r="L506" s="3"/>
      <c r="M506" s="3"/>
      <c r="N506" s="3"/>
      <c r="O506" s="3"/>
      <c r="P506" s="3"/>
    </row>
    <row r="507" spans="1:16" ht="11.65" customHeight="1">
      <c r="A507" s="2">
        <v>436</v>
      </c>
      <c r="C507" s="108" t="s">
        <v>181</v>
      </c>
      <c r="D507" s="1" t="s">
        <v>182</v>
      </c>
      <c r="H507" s="74"/>
      <c r="I507" s="3"/>
      <c r="J507" s="3"/>
      <c r="K507" s="74"/>
      <c r="L507" s="3"/>
      <c r="M507" s="3"/>
      <c r="N507" s="3"/>
      <c r="O507" s="3"/>
      <c r="P507" s="3"/>
    </row>
    <row r="508" spans="1:16" ht="11.65" customHeight="1">
      <c r="A508" s="2">
        <v>437</v>
      </c>
      <c r="C508" s="108"/>
      <c r="F508" s="108" t="s">
        <v>572</v>
      </c>
      <c r="G508" s="1" t="s">
        <v>130</v>
      </c>
      <c r="H508" s="74"/>
      <c r="I508" s="3">
        <v>309594556.81</v>
      </c>
      <c r="J508" s="3">
        <v>129942168.79310924</v>
      </c>
      <c r="K508" s="74"/>
      <c r="L508" s="3">
        <v>292396305.30691254</v>
      </c>
      <c r="M508" s="3">
        <f>L508-N508</f>
        <v>169672538.93917936</v>
      </c>
      <c r="N508" s="109">
        <v>122723766.36773317</v>
      </c>
      <c r="O508" s="3"/>
      <c r="P508" s="3"/>
    </row>
    <row r="509" spans="1:16" ht="11.65" customHeight="1">
      <c r="A509" s="2">
        <v>438</v>
      </c>
      <c r="C509" s="108"/>
      <c r="F509" s="108" t="s">
        <v>572</v>
      </c>
      <c r="G509" s="1" t="s">
        <v>130</v>
      </c>
      <c r="H509" s="74"/>
      <c r="I509" s="3">
        <v>9903584.8699999992</v>
      </c>
      <c r="J509" s="3">
        <v>4156705.1762612117</v>
      </c>
      <c r="K509" s="74"/>
      <c r="L509" s="3">
        <v>9903584.8699999992</v>
      </c>
      <c r="M509" s="3">
        <f>L509-N509</f>
        <v>5746879.6937387874</v>
      </c>
      <c r="N509" s="109">
        <v>4156705.1762612117</v>
      </c>
      <c r="O509" s="3"/>
      <c r="P509" s="3"/>
    </row>
    <row r="510" spans="1:16" ht="11.65" customHeight="1">
      <c r="A510" s="2">
        <v>439</v>
      </c>
      <c r="C510" s="108"/>
      <c r="H510" s="74" t="s">
        <v>147</v>
      </c>
      <c r="I510" s="110">
        <v>319498141.68000001</v>
      </c>
      <c r="J510" s="110">
        <v>134098873.96937045</v>
      </c>
      <c r="K510" s="74"/>
      <c r="L510" s="110">
        <f>SUBTOTAL(9,L508:L509)</f>
        <v>302299890.17691255</v>
      </c>
      <c r="M510" s="110">
        <f>SUBTOTAL(9,M508:M509)</f>
        <v>175419418.63291815</v>
      </c>
      <c r="N510" s="110">
        <f>SUBTOTAL(9,N508:N509)</f>
        <v>126880471.54399438</v>
      </c>
      <c r="O510" s="3"/>
      <c r="P510" s="3"/>
    </row>
    <row r="511" spans="1:16" ht="11.65" customHeight="1">
      <c r="A511" s="2">
        <v>440</v>
      </c>
      <c r="C511" s="108"/>
      <c r="H511" s="74"/>
      <c r="I511" s="3"/>
      <c r="J511" s="3"/>
      <c r="K511" s="74"/>
      <c r="L511" s="3"/>
      <c r="M511" s="3"/>
      <c r="N511" s="3"/>
      <c r="O511" s="3"/>
      <c r="P511" s="3"/>
    </row>
    <row r="512" spans="1:16" ht="11.65" customHeight="1">
      <c r="A512" s="2">
        <v>441</v>
      </c>
      <c r="C512" s="108">
        <v>548</v>
      </c>
      <c r="D512" s="1" t="s">
        <v>183</v>
      </c>
      <c r="H512" s="74"/>
      <c r="I512" s="3"/>
      <c r="J512" s="3"/>
      <c r="K512" s="74"/>
      <c r="L512" s="3"/>
      <c r="M512" s="3"/>
      <c r="N512" s="3"/>
      <c r="O512" s="3"/>
      <c r="P512" s="3"/>
    </row>
    <row r="513" spans="1:16" ht="11.65" customHeight="1">
      <c r="A513" s="2">
        <v>442</v>
      </c>
      <c r="C513" s="108"/>
      <c r="F513" s="108" t="s">
        <v>572</v>
      </c>
      <c r="G513" s="1" t="s">
        <v>132</v>
      </c>
      <c r="H513" s="74"/>
      <c r="I513" s="3">
        <v>14911646.41</v>
      </c>
      <c r="J513" s="3">
        <v>6356583.9254381619</v>
      </c>
      <c r="K513" s="74"/>
      <c r="L513" s="3">
        <v>13736699.8958971</v>
      </c>
      <c r="M513" s="3">
        <f>L513-N513</f>
        <v>7880975.8969515283</v>
      </c>
      <c r="N513" s="109">
        <v>5855723.9989455715</v>
      </c>
      <c r="O513" s="3"/>
      <c r="P513" s="3"/>
    </row>
    <row r="514" spans="1:16" ht="11.65" customHeight="1">
      <c r="A514" s="2">
        <v>443</v>
      </c>
      <c r="C514" s="108"/>
      <c r="F514" s="108" t="s">
        <v>572</v>
      </c>
      <c r="G514" s="1" t="s">
        <v>132</v>
      </c>
      <c r="H514" s="74"/>
      <c r="I514" s="3">
        <v>498309.52</v>
      </c>
      <c r="J514" s="3">
        <v>212420.96262426104</v>
      </c>
      <c r="K514" s="74"/>
      <c r="L514" s="3">
        <v>524423.80989273684</v>
      </c>
      <c r="M514" s="3">
        <f>L514-N514</f>
        <v>300870.7649489083</v>
      </c>
      <c r="N514" s="109">
        <v>223553.04494382854</v>
      </c>
      <c r="O514" s="3"/>
      <c r="P514" s="3"/>
    </row>
    <row r="515" spans="1:16" ht="11.65" customHeight="1">
      <c r="A515" s="2">
        <v>444</v>
      </c>
      <c r="C515" s="108"/>
      <c r="H515" s="74" t="s">
        <v>147</v>
      </c>
      <c r="I515" s="110">
        <v>15409955.93</v>
      </c>
      <c r="J515" s="110">
        <v>6569004.8880624231</v>
      </c>
      <c r="K515" s="74"/>
      <c r="L515" s="110">
        <f>SUBTOTAL(9,L513:L514)</f>
        <v>14261123.705789836</v>
      </c>
      <c r="M515" s="110">
        <f>SUBTOTAL(9,M513:M514)</f>
        <v>8181846.6619004365</v>
      </c>
      <c r="N515" s="110">
        <f>SUBTOTAL(9,N513:N514)</f>
        <v>6079277.0438893996</v>
      </c>
      <c r="O515" s="3"/>
      <c r="P515" s="3"/>
    </row>
    <row r="516" spans="1:16" ht="11.65" customHeight="1">
      <c r="A516" s="2">
        <v>445</v>
      </c>
      <c r="C516" s="108"/>
      <c r="H516" s="74"/>
      <c r="I516" s="3"/>
      <c r="J516" s="3"/>
      <c r="K516" s="74"/>
      <c r="L516" s="3"/>
      <c r="M516" s="3"/>
      <c r="N516" s="3"/>
      <c r="O516" s="3"/>
      <c r="P516" s="3"/>
    </row>
    <row r="517" spans="1:16" ht="11.65" customHeight="1">
      <c r="A517" s="2">
        <v>446</v>
      </c>
      <c r="C517" s="108">
        <v>549</v>
      </c>
      <c r="D517" s="1" t="s">
        <v>184</v>
      </c>
      <c r="H517" s="74"/>
      <c r="I517" s="3"/>
      <c r="J517" s="3"/>
      <c r="K517" s="74"/>
      <c r="L517" s="3"/>
      <c r="M517" s="3"/>
      <c r="N517" s="3"/>
      <c r="O517" s="3"/>
      <c r="P517" s="3"/>
    </row>
    <row r="518" spans="1:16" ht="11.65" customHeight="1">
      <c r="A518" s="2">
        <v>447</v>
      </c>
      <c r="C518" s="108"/>
      <c r="F518" s="108" t="s">
        <v>572</v>
      </c>
      <c r="G518" s="1" t="s">
        <v>128</v>
      </c>
      <c r="H518" s="74"/>
      <c r="I518" s="3">
        <v>91750.15</v>
      </c>
      <c r="J518" s="3">
        <v>0</v>
      </c>
      <c r="K518" s="74"/>
      <c r="L518" s="3">
        <v>96418.365184500683</v>
      </c>
      <c r="M518" s="3">
        <f>L518-N518</f>
        <v>96418.365184500683</v>
      </c>
      <c r="N518" s="109">
        <v>0</v>
      </c>
      <c r="O518" s="3"/>
      <c r="P518" s="3"/>
    </row>
    <row r="519" spans="1:16" ht="11.65" customHeight="1">
      <c r="A519" s="2">
        <v>448</v>
      </c>
      <c r="C519" s="108"/>
      <c r="F519" s="108" t="s">
        <v>572</v>
      </c>
      <c r="G519" s="1" t="s">
        <v>132</v>
      </c>
      <c r="H519" s="74"/>
      <c r="I519" s="3">
        <v>4000195.34</v>
      </c>
      <c r="J519" s="3">
        <v>1705215.9565562448</v>
      </c>
      <c r="K519" s="74"/>
      <c r="L519" s="3">
        <v>4840431.0826765932</v>
      </c>
      <c r="M519" s="3">
        <f>L519-N519</f>
        <v>2777036.7688401728</v>
      </c>
      <c r="N519" s="109">
        <v>2063394.3138364204</v>
      </c>
      <c r="O519" s="3"/>
      <c r="P519" s="3"/>
    </row>
    <row r="520" spans="1:16" ht="11.65" customHeight="1">
      <c r="A520" s="2">
        <v>449</v>
      </c>
      <c r="C520" s="108"/>
      <c r="F520" s="108" t="s">
        <v>572</v>
      </c>
      <c r="G520" s="1" t="s">
        <v>132</v>
      </c>
      <c r="H520" s="74"/>
      <c r="I520" s="3">
        <v>6215271.2800000003</v>
      </c>
      <c r="J520" s="3">
        <v>2649465.5535951294</v>
      </c>
      <c r="K520" s="74"/>
      <c r="L520" s="3">
        <v>4092685.1543409848</v>
      </c>
      <c r="M520" s="3">
        <f>L520-N520</f>
        <v>2348042.3463867353</v>
      </c>
      <c r="N520" s="109">
        <v>1744642.8079542497</v>
      </c>
      <c r="O520" s="3"/>
      <c r="P520" s="3"/>
    </row>
    <row r="521" spans="1:16" ht="11.65" customHeight="1">
      <c r="A521" s="2">
        <v>450</v>
      </c>
      <c r="C521" s="108"/>
      <c r="H521" s="74" t="s">
        <v>147</v>
      </c>
      <c r="I521" s="110">
        <v>10307216.77</v>
      </c>
      <c r="J521" s="110">
        <v>4354681.5101513742</v>
      </c>
      <c r="K521" s="74"/>
      <c r="L521" s="110">
        <f>SUBTOTAL(9,L518:L520)</f>
        <v>9029534.6022020783</v>
      </c>
      <c r="M521" s="110">
        <f>SUBTOTAL(9,M518:M520)</f>
        <v>5221497.4804114085</v>
      </c>
      <c r="N521" s="110">
        <f>SUBTOTAL(9,N518:N520)</f>
        <v>3808037.1217906699</v>
      </c>
      <c r="O521" s="3"/>
      <c r="P521" s="3"/>
    </row>
    <row r="522" spans="1:16" ht="11.65" customHeight="1">
      <c r="A522" s="2">
        <v>451</v>
      </c>
      <c r="C522" s="108"/>
      <c r="H522" s="74"/>
      <c r="I522" s="3"/>
      <c r="J522" s="3"/>
      <c r="K522" s="74"/>
      <c r="L522" s="3"/>
      <c r="M522" s="3"/>
      <c r="N522" s="3"/>
      <c r="O522" s="3"/>
      <c r="P522" s="3"/>
    </row>
    <row r="523" spans="1:16" ht="11.65" customHeight="1">
      <c r="A523" s="2">
        <v>452</v>
      </c>
      <c r="C523" s="108"/>
      <c r="H523" s="74"/>
      <c r="I523" s="115"/>
      <c r="J523" s="115"/>
      <c r="K523" s="74"/>
      <c r="L523" s="115"/>
      <c r="M523" s="3"/>
      <c r="N523" s="3"/>
      <c r="O523" s="3"/>
      <c r="P523" s="3"/>
    </row>
    <row r="524" spans="1:16" ht="11.65" customHeight="1">
      <c r="A524" s="2">
        <v>453</v>
      </c>
      <c r="C524" s="108"/>
      <c r="E524" s="70"/>
      <c r="H524" s="74"/>
      <c r="I524" s="115"/>
      <c r="J524" s="115"/>
      <c r="K524" s="74"/>
      <c r="L524" s="115"/>
      <c r="M524" s="115"/>
      <c r="N524" s="115"/>
      <c r="O524" s="3"/>
      <c r="P524" s="3"/>
    </row>
    <row r="525" spans="1:16" ht="11.65" customHeight="1">
      <c r="A525" s="2">
        <v>454</v>
      </c>
      <c r="C525" s="116"/>
      <c r="D525" s="117"/>
      <c r="E525" s="118"/>
      <c r="G525" s="117"/>
      <c r="H525" s="119"/>
      <c r="I525" s="120"/>
      <c r="J525" s="120"/>
      <c r="K525" s="119"/>
      <c r="L525" s="120"/>
      <c r="M525" s="120"/>
      <c r="N525" s="120"/>
      <c r="O525" s="3"/>
      <c r="P525" s="3"/>
    </row>
    <row r="526" spans="1:16" ht="11.65" customHeight="1">
      <c r="A526" s="2">
        <v>455</v>
      </c>
      <c r="C526" s="108">
        <v>550</v>
      </c>
      <c r="D526" s="1" t="s">
        <v>158</v>
      </c>
      <c r="H526" s="74"/>
      <c r="I526" s="3"/>
      <c r="J526" s="3"/>
      <c r="K526" s="74"/>
      <c r="L526" s="3"/>
      <c r="M526" s="3"/>
      <c r="N526" s="3"/>
      <c r="O526" s="3"/>
      <c r="P526" s="3"/>
    </row>
    <row r="527" spans="1:16" ht="11.65" customHeight="1">
      <c r="A527" s="2">
        <v>456</v>
      </c>
      <c r="C527" s="108"/>
      <c r="F527" s="108" t="s">
        <v>572</v>
      </c>
      <c r="G527" s="1" t="s">
        <v>128</v>
      </c>
      <c r="H527" s="74"/>
      <c r="I527" s="3">
        <v>253036.98</v>
      </c>
      <c r="J527" s="3">
        <v>0</v>
      </c>
      <c r="K527" s="74"/>
      <c r="L527" s="3">
        <v>266297.57564204722</v>
      </c>
      <c r="M527" s="3">
        <f>L527-N527</f>
        <v>266297.57564204722</v>
      </c>
      <c r="N527" s="109">
        <v>0</v>
      </c>
      <c r="O527" s="3"/>
      <c r="P527" s="3"/>
    </row>
    <row r="528" spans="1:16" ht="11.65" customHeight="1">
      <c r="A528" s="2">
        <v>457</v>
      </c>
      <c r="C528" s="108"/>
      <c r="F528" s="108" t="s">
        <v>572</v>
      </c>
      <c r="G528" s="1" t="s">
        <v>132</v>
      </c>
      <c r="H528" s="74"/>
      <c r="I528" s="3">
        <v>884657.95</v>
      </c>
      <c r="J528" s="3">
        <v>377114.79670748691</v>
      </c>
      <c r="K528" s="74"/>
      <c r="L528" s="3">
        <v>931019.1235979161</v>
      </c>
      <c r="M528" s="3">
        <f>L528-N528</f>
        <v>534141.33876999386</v>
      </c>
      <c r="N528" s="109">
        <v>396877.78482792224</v>
      </c>
      <c r="O528" s="3"/>
      <c r="P528" s="3"/>
    </row>
    <row r="529" spans="1:16" ht="11.65" customHeight="1">
      <c r="A529" s="2">
        <v>458</v>
      </c>
      <c r="C529" s="108"/>
      <c r="F529" s="108" t="s">
        <v>572</v>
      </c>
      <c r="G529" s="1" t="s">
        <v>132</v>
      </c>
      <c r="H529" s="74"/>
      <c r="I529" s="3">
        <v>3185283.26</v>
      </c>
      <c r="J529" s="3">
        <v>1357832.6505183852</v>
      </c>
      <c r="K529" s="74"/>
      <c r="L529" s="3">
        <v>3352210.4550536317</v>
      </c>
      <c r="M529" s="3">
        <f>L529-N529</f>
        <v>1923219.5504014296</v>
      </c>
      <c r="N529" s="109">
        <v>1428990.904652202</v>
      </c>
      <c r="O529" s="3"/>
      <c r="P529" s="3"/>
    </row>
    <row r="530" spans="1:16" ht="11.65" customHeight="1">
      <c r="A530" s="2">
        <v>459</v>
      </c>
      <c r="C530" s="108"/>
      <c r="H530" s="74" t="s">
        <v>147</v>
      </c>
      <c r="I530" s="110">
        <v>4322978.1899999995</v>
      </c>
      <c r="J530" s="110">
        <v>1734947.4472258722</v>
      </c>
      <c r="K530" s="74"/>
      <c r="L530" s="110">
        <f>SUBTOTAL(9,L527:L529)</f>
        <v>4549527.1542935949</v>
      </c>
      <c r="M530" s="110">
        <f>SUBTOTAL(9,M527:M529)</f>
        <v>2723658.4648134708</v>
      </c>
      <c r="N530" s="110">
        <f>SUBTOTAL(9,N527:N529)</f>
        <v>1825868.6894801243</v>
      </c>
      <c r="O530" s="3"/>
      <c r="P530" s="3"/>
    </row>
    <row r="531" spans="1:16" ht="11.65" customHeight="1">
      <c r="A531" s="2">
        <v>460</v>
      </c>
      <c r="C531" s="116"/>
      <c r="D531" s="117"/>
      <c r="E531" s="118"/>
      <c r="G531" s="117"/>
      <c r="H531" s="119"/>
      <c r="I531" s="120"/>
      <c r="J531" s="120"/>
      <c r="K531" s="119"/>
      <c r="L531" s="120"/>
      <c r="M531" s="120"/>
      <c r="N531" s="120"/>
      <c r="O531" s="3"/>
      <c r="P531" s="3"/>
    </row>
    <row r="532" spans="1:16" ht="11.65" customHeight="1">
      <c r="A532" s="2">
        <v>461</v>
      </c>
      <c r="C532" s="108">
        <v>551</v>
      </c>
      <c r="D532" s="1" t="s">
        <v>159</v>
      </c>
      <c r="H532" s="74"/>
      <c r="I532" s="3"/>
      <c r="J532" s="3"/>
      <c r="K532" s="74"/>
      <c r="L532" s="3"/>
      <c r="M532" s="3"/>
      <c r="N532" s="3"/>
      <c r="O532" s="3"/>
      <c r="P532" s="3"/>
    </row>
    <row r="533" spans="1:16" ht="11.65" customHeight="1">
      <c r="A533" s="2">
        <v>462</v>
      </c>
      <c r="C533" s="108"/>
      <c r="F533" s="108" t="s">
        <v>572</v>
      </c>
      <c r="G533" s="1" t="s">
        <v>132</v>
      </c>
      <c r="H533" s="74"/>
      <c r="I533" s="3">
        <v>0</v>
      </c>
      <c r="J533" s="3">
        <v>0</v>
      </c>
      <c r="K533" s="74"/>
      <c r="L533" s="3">
        <v>0</v>
      </c>
      <c r="M533" s="3">
        <f>L533-N533</f>
        <v>0</v>
      </c>
      <c r="N533" s="109">
        <v>0</v>
      </c>
      <c r="O533" s="3"/>
      <c r="P533" s="3"/>
    </row>
    <row r="534" spans="1:16" ht="11.65" customHeight="1">
      <c r="A534" s="2">
        <v>463</v>
      </c>
      <c r="C534" s="108"/>
      <c r="H534" s="74" t="s">
        <v>147</v>
      </c>
      <c r="I534" s="110">
        <v>0</v>
      </c>
      <c r="J534" s="110">
        <v>0</v>
      </c>
      <c r="K534" s="74"/>
      <c r="L534" s="110">
        <f>SUBTOTAL(9,L533)</f>
        <v>0</v>
      </c>
      <c r="M534" s="110">
        <f>SUBTOTAL(9,M533)</f>
        <v>0</v>
      </c>
      <c r="N534" s="110">
        <f>SUBTOTAL(9,N533)</f>
        <v>0</v>
      </c>
      <c r="O534" s="3"/>
      <c r="P534" s="3"/>
    </row>
    <row r="535" spans="1:16" ht="11.65" customHeight="1">
      <c r="A535" s="2">
        <v>464</v>
      </c>
      <c r="C535" s="108"/>
      <c r="H535" s="74"/>
      <c r="I535" s="3"/>
      <c r="J535" s="3"/>
      <c r="K535" s="74"/>
      <c r="L535" s="3"/>
      <c r="M535" s="3"/>
      <c r="N535" s="3"/>
      <c r="O535" s="3"/>
      <c r="P535" s="3"/>
    </row>
    <row r="536" spans="1:16" ht="11.65" customHeight="1">
      <c r="A536" s="2">
        <v>465</v>
      </c>
      <c r="C536" s="108">
        <v>552</v>
      </c>
      <c r="D536" s="1" t="s">
        <v>160</v>
      </c>
      <c r="H536" s="74"/>
      <c r="I536" s="3"/>
      <c r="J536" s="3"/>
      <c r="K536" s="74"/>
      <c r="L536" s="3"/>
      <c r="M536" s="3"/>
      <c r="N536" s="3"/>
      <c r="O536" s="3"/>
      <c r="P536" s="3"/>
    </row>
    <row r="537" spans="1:16" ht="11.65" customHeight="1">
      <c r="A537" s="2">
        <v>466</v>
      </c>
      <c r="C537" s="108"/>
      <c r="F537" s="108" t="s">
        <v>572</v>
      </c>
      <c r="G537" s="1" t="s">
        <v>132</v>
      </c>
      <c r="H537" s="74"/>
      <c r="I537" s="3">
        <v>3606624.04</v>
      </c>
      <c r="J537" s="3">
        <v>1537443.1345413618</v>
      </c>
      <c r="K537" s="74"/>
      <c r="L537" s="3">
        <v>3695120.4623758099</v>
      </c>
      <c r="M537" s="3">
        <f>L537-N537</f>
        <v>2119952.7922288012</v>
      </c>
      <c r="N537" s="109">
        <v>1575167.6701470085</v>
      </c>
      <c r="O537" s="3"/>
      <c r="P537" s="3"/>
    </row>
    <row r="538" spans="1:16" ht="11.65" customHeight="1">
      <c r="A538" s="2">
        <v>467</v>
      </c>
      <c r="C538" s="108"/>
      <c r="F538" s="108" t="s">
        <v>572</v>
      </c>
      <c r="G538" s="1" t="s">
        <v>132</v>
      </c>
      <c r="H538" s="74"/>
      <c r="I538" s="3">
        <v>239629.66</v>
      </c>
      <c r="J538" s="3">
        <v>102150.09147431978</v>
      </c>
      <c r="K538" s="74"/>
      <c r="L538" s="3">
        <v>246088.08020446094</v>
      </c>
      <c r="M538" s="3">
        <f>L538-N538</f>
        <v>141184.87288185558</v>
      </c>
      <c r="N538" s="109">
        <v>104903.20732260535</v>
      </c>
      <c r="O538" s="3"/>
      <c r="P538" s="3"/>
    </row>
    <row r="539" spans="1:16" ht="11.65" customHeight="1">
      <c r="A539" s="2">
        <v>468</v>
      </c>
      <c r="C539" s="108"/>
      <c r="H539" s="74" t="s">
        <v>147</v>
      </c>
      <c r="I539" s="110">
        <v>3846253.7</v>
      </c>
      <c r="J539" s="110">
        <v>1639593.2260156816</v>
      </c>
      <c r="K539" s="74"/>
      <c r="L539" s="110">
        <f>SUBTOTAL(9,L537:L538)</f>
        <v>3941208.5425802707</v>
      </c>
      <c r="M539" s="110">
        <f>SUBTOTAL(9,M537:M538)</f>
        <v>2261137.665110657</v>
      </c>
      <c r="N539" s="110">
        <f>SUBTOTAL(9,N537:N538)</f>
        <v>1680070.8774696139</v>
      </c>
      <c r="O539" s="3"/>
      <c r="P539" s="3"/>
    </row>
    <row r="540" spans="1:16" ht="11.65" customHeight="1">
      <c r="A540" s="2">
        <v>469</v>
      </c>
      <c r="C540" s="108"/>
      <c r="H540" s="74"/>
      <c r="I540" s="3"/>
      <c r="J540" s="3"/>
      <c r="K540" s="74"/>
      <c r="L540" s="3"/>
      <c r="M540" s="3"/>
      <c r="N540" s="3"/>
      <c r="O540" s="3"/>
      <c r="P540" s="3"/>
    </row>
    <row r="541" spans="1:16" ht="11.65" customHeight="1">
      <c r="A541" s="2">
        <v>470</v>
      </c>
      <c r="C541" s="108">
        <v>553</v>
      </c>
      <c r="D541" s="1" t="s">
        <v>185</v>
      </c>
      <c r="H541" s="74"/>
      <c r="I541" s="3"/>
      <c r="J541" s="3"/>
      <c r="K541" s="74"/>
      <c r="L541" s="3"/>
      <c r="M541" s="3"/>
      <c r="N541" s="3"/>
      <c r="O541" s="3"/>
      <c r="P541" s="3"/>
    </row>
    <row r="542" spans="1:16" ht="11.65" customHeight="1">
      <c r="A542" s="2">
        <v>471</v>
      </c>
      <c r="C542" s="108"/>
      <c r="F542" s="108" t="s">
        <v>572</v>
      </c>
      <c r="G542" s="1" t="s">
        <v>132</v>
      </c>
      <c r="H542" s="74"/>
      <c r="I542" s="3">
        <v>10120923.960000001</v>
      </c>
      <c r="J542" s="3">
        <v>4314379.565195038</v>
      </c>
      <c r="K542" s="74"/>
      <c r="L542" s="3">
        <v>8682130.1874287631</v>
      </c>
      <c r="M542" s="3">
        <f>L542-N542</f>
        <v>4981084.194884262</v>
      </c>
      <c r="N542" s="109">
        <v>3701045.9925445011</v>
      </c>
      <c r="O542" s="3"/>
      <c r="P542" s="3"/>
    </row>
    <row r="543" spans="1:16" ht="11.65" customHeight="1">
      <c r="A543" s="2">
        <v>472</v>
      </c>
      <c r="C543" s="108"/>
      <c r="F543" s="108" t="s">
        <v>572</v>
      </c>
      <c r="G543" s="1" t="s">
        <v>132</v>
      </c>
      <c r="H543" s="74"/>
      <c r="I543" s="3">
        <v>13680265.83</v>
      </c>
      <c r="J543" s="3">
        <v>5831667.1063486515</v>
      </c>
      <c r="K543" s="74"/>
      <c r="L543" s="3">
        <v>14048971.87932156</v>
      </c>
      <c r="M543" s="3">
        <f>L543-N543</f>
        <v>8060131.5888798693</v>
      </c>
      <c r="N543" s="109">
        <v>5988840.2904416909</v>
      </c>
      <c r="O543" s="3"/>
      <c r="P543" s="3"/>
    </row>
    <row r="544" spans="1:16" ht="11.65" customHeight="1">
      <c r="A544" s="2">
        <v>473</v>
      </c>
      <c r="C544" s="108"/>
      <c r="F544" s="108" t="s">
        <v>572</v>
      </c>
      <c r="G544" s="1" t="s">
        <v>132</v>
      </c>
      <c r="H544" s="74"/>
      <c r="I544" s="3">
        <v>542480.84</v>
      </c>
      <c r="J544" s="3">
        <v>231250.45300763616</v>
      </c>
      <c r="K544" s="74"/>
      <c r="L544" s="3">
        <v>557101.60613382887</v>
      </c>
      <c r="M544" s="3">
        <f>L544-N544</f>
        <v>319618.56656743679</v>
      </c>
      <c r="N544" s="109">
        <v>237483.03956639211</v>
      </c>
      <c r="O544" s="3"/>
      <c r="P544" s="3"/>
    </row>
    <row r="545" spans="1:16" ht="11.65" customHeight="1">
      <c r="A545" s="2">
        <v>474</v>
      </c>
      <c r="C545" s="108"/>
      <c r="H545" s="74" t="s">
        <v>147</v>
      </c>
      <c r="I545" s="110">
        <v>24343670.629999999</v>
      </c>
      <c r="J545" s="110">
        <v>10377297.124551326</v>
      </c>
      <c r="K545" s="74"/>
      <c r="L545" s="110">
        <f>SUBTOTAL(9,L542:L544)</f>
        <v>23288203.672884155</v>
      </c>
      <c r="M545" s="110">
        <f>SUBTOTAL(9,M542:M544)</f>
        <v>13360834.350331567</v>
      </c>
      <c r="N545" s="110">
        <f>SUBTOTAL(9,N542:N544)</f>
        <v>9927369.3225525841</v>
      </c>
      <c r="O545" s="3"/>
      <c r="P545" s="3"/>
    </row>
    <row r="546" spans="1:16" ht="11.65" customHeight="1">
      <c r="A546" s="2">
        <v>475</v>
      </c>
      <c r="C546" s="108"/>
      <c r="H546" s="74"/>
      <c r="I546" s="3"/>
      <c r="J546" s="3"/>
      <c r="K546" s="74"/>
      <c r="L546" s="3"/>
      <c r="M546" s="3"/>
      <c r="N546" s="3"/>
      <c r="O546" s="3"/>
      <c r="P546" s="3"/>
    </row>
    <row r="547" spans="1:16" ht="11.65" customHeight="1">
      <c r="A547" s="2">
        <v>476</v>
      </c>
      <c r="C547" s="108">
        <v>554</v>
      </c>
      <c r="D547" s="1" t="s">
        <v>186</v>
      </c>
      <c r="H547" s="74"/>
      <c r="I547" s="3"/>
      <c r="J547" s="3"/>
      <c r="K547" s="74"/>
      <c r="L547" s="3"/>
      <c r="M547" s="3"/>
      <c r="N547" s="3"/>
      <c r="O547" s="3"/>
      <c r="P547" s="3"/>
    </row>
    <row r="548" spans="1:16" ht="11.65" customHeight="1">
      <c r="A548" s="2">
        <v>477</v>
      </c>
      <c r="C548" s="108"/>
      <c r="F548" s="108" t="s">
        <v>572</v>
      </c>
      <c r="G548" s="1" t="s">
        <v>132</v>
      </c>
      <c r="H548" s="74"/>
      <c r="I548" s="3">
        <v>289259.03999999998</v>
      </c>
      <c r="J548" s="3">
        <v>123306.26098528004</v>
      </c>
      <c r="K548" s="74"/>
      <c r="L548" s="3">
        <v>295149.17624200537</v>
      </c>
      <c r="M548" s="3">
        <f>L548-N548</f>
        <v>169332.04929832494</v>
      </c>
      <c r="N548" s="109">
        <v>125817.12694368043</v>
      </c>
      <c r="O548" s="3"/>
      <c r="P548" s="3"/>
    </row>
    <row r="549" spans="1:16" ht="11.65" customHeight="1">
      <c r="A549" s="2">
        <v>478</v>
      </c>
      <c r="C549" s="108"/>
      <c r="F549" s="108" t="s">
        <v>572</v>
      </c>
      <c r="G549" s="1" t="s">
        <v>132</v>
      </c>
      <c r="H549" s="74"/>
      <c r="I549" s="3">
        <v>1935526.6</v>
      </c>
      <c r="J549" s="3">
        <v>825082.41776489257</v>
      </c>
      <c r="K549" s="74"/>
      <c r="L549" s="3">
        <v>1987692.2797397769</v>
      </c>
      <c r="M549" s="3">
        <f>L549-N549</f>
        <v>1140372.5105667228</v>
      </c>
      <c r="N549" s="109">
        <v>847319.76917305402</v>
      </c>
      <c r="O549" s="3"/>
      <c r="P549" s="3"/>
    </row>
    <row r="550" spans="1:16" ht="11.65" customHeight="1">
      <c r="A550" s="2">
        <v>479</v>
      </c>
      <c r="C550" s="108"/>
      <c r="F550" s="108" t="s">
        <v>572</v>
      </c>
      <c r="G550" s="1" t="s">
        <v>132</v>
      </c>
      <c r="H550" s="74"/>
      <c r="I550" s="3">
        <v>142634.12</v>
      </c>
      <c r="J550" s="3">
        <v>60802.525052028635</v>
      </c>
      <c r="K550" s="74"/>
      <c r="L550" s="3">
        <v>146478.34814126394</v>
      </c>
      <c r="M550" s="3">
        <f>L550-N550</f>
        <v>84037.093324821893</v>
      </c>
      <c r="N550" s="109">
        <v>62441.254816442044</v>
      </c>
      <c r="O550" s="3"/>
      <c r="P550" s="3"/>
    </row>
    <row r="551" spans="1:16" ht="11.65" customHeight="1">
      <c r="A551" s="2">
        <v>480</v>
      </c>
      <c r="C551" s="108"/>
      <c r="H551" s="74" t="s">
        <v>147</v>
      </c>
      <c r="I551" s="110">
        <v>2367419.7600000002</v>
      </c>
      <c r="J551" s="110">
        <v>1009191.2038022012</v>
      </c>
      <c r="K551" s="74"/>
      <c r="L551" s="110">
        <f>SUBTOTAL(9,L548:L550)</f>
        <v>2429319.8041230459</v>
      </c>
      <c r="M551" s="110">
        <f>SUBTOTAL(9,M548:M550)</f>
        <v>1393741.6531898696</v>
      </c>
      <c r="N551" s="110">
        <f>SUBTOTAL(9,N548:N550)</f>
        <v>1035578.1509331765</v>
      </c>
      <c r="O551" s="3"/>
      <c r="P551" s="3"/>
    </row>
    <row r="552" spans="1:16" ht="11.65" customHeight="1">
      <c r="A552" s="2">
        <v>481</v>
      </c>
      <c r="C552" s="108"/>
      <c r="H552" s="74"/>
      <c r="I552" s="3"/>
      <c r="J552" s="3"/>
      <c r="K552" s="74"/>
      <c r="L552" s="3"/>
      <c r="M552" s="3"/>
      <c r="N552" s="3"/>
      <c r="O552" s="3"/>
      <c r="P552" s="3"/>
    </row>
    <row r="553" spans="1:16" ht="11.65" customHeight="1" thickBot="1">
      <c r="A553" s="2">
        <v>482</v>
      </c>
      <c r="C553" s="112" t="s">
        <v>187</v>
      </c>
      <c r="H553" s="113" t="s">
        <v>147</v>
      </c>
      <c r="I553" s="114">
        <v>380531302.53999996</v>
      </c>
      <c r="J553" s="114">
        <v>159969306.40226379</v>
      </c>
      <c r="K553" s="113"/>
      <c r="L553" s="114">
        <f>SUBTOTAL(9,L498:L551)</f>
        <v>360257304.94101661</v>
      </c>
      <c r="M553" s="114">
        <f>SUBTOTAL(9,M498:M551)</f>
        <v>208825182.51526698</v>
      </c>
      <c r="N553" s="114">
        <f>SUBTOTAL(9,N498:N551)</f>
        <v>151432122.42574954</v>
      </c>
      <c r="O553" s="3"/>
      <c r="P553" s="3"/>
    </row>
    <row r="554" spans="1:16" ht="11.65" customHeight="1" thickTop="1">
      <c r="A554" s="2">
        <v>483</v>
      </c>
      <c r="C554" s="108"/>
      <c r="H554" s="74"/>
      <c r="I554" s="3"/>
      <c r="J554" s="3"/>
      <c r="K554" s="74"/>
      <c r="L554" s="3"/>
      <c r="M554" s="3"/>
      <c r="N554" s="3"/>
      <c r="O554" s="3"/>
      <c r="P554" s="3"/>
    </row>
    <row r="555" spans="1:16">
      <c r="A555" s="2">
        <v>484</v>
      </c>
      <c r="C555" s="108"/>
      <c r="H555" s="74"/>
      <c r="I555" s="3"/>
      <c r="J555" s="3"/>
      <c r="K555" s="74"/>
      <c r="L555" s="3"/>
      <c r="M555" s="3"/>
      <c r="N555" s="3"/>
      <c r="O555" s="3"/>
      <c r="P555" s="3"/>
    </row>
    <row r="556" spans="1:16" ht="11.65" customHeight="1">
      <c r="A556" s="2">
        <v>485</v>
      </c>
      <c r="C556" s="108">
        <v>555</v>
      </c>
      <c r="D556" s="1" t="s">
        <v>188</v>
      </c>
      <c r="H556" s="74"/>
      <c r="I556" s="3"/>
      <c r="J556" s="3"/>
      <c r="K556" s="74"/>
      <c r="L556" s="3"/>
      <c r="M556" s="3"/>
      <c r="N556" s="3"/>
      <c r="O556" s="3"/>
      <c r="P556" s="3"/>
    </row>
    <row r="557" spans="1:16" ht="11.65" customHeight="1">
      <c r="A557" s="2">
        <v>486</v>
      </c>
      <c r="C557" s="108"/>
      <c r="F557" s="108" t="s">
        <v>664</v>
      </c>
      <c r="G557" s="1" t="s">
        <v>128</v>
      </c>
      <c r="H557" s="74"/>
      <c r="I557" s="3">
        <v>-15835237.109999999</v>
      </c>
      <c r="J557" s="3">
        <v>0</v>
      </c>
      <c r="K557" s="74"/>
      <c r="L557" s="3">
        <v>-15835237.109999999</v>
      </c>
      <c r="M557" s="3">
        <f>L557-N557</f>
        <v>-15835237.109999999</v>
      </c>
      <c r="N557" s="109">
        <v>0</v>
      </c>
      <c r="O557" s="3"/>
      <c r="P557" s="3"/>
    </row>
    <row r="558" spans="1:16" ht="11.65" customHeight="1">
      <c r="A558" s="2">
        <v>487</v>
      </c>
      <c r="C558" s="108"/>
      <c r="F558" s="108"/>
      <c r="H558" s="74"/>
      <c r="I558" s="110">
        <v>-15835237.109999999</v>
      </c>
      <c r="J558" s="110">
        <v>0</v>
      </c>
      <c r="K558" s="74"/>
      <c r="L558" s="110">
        <f>SUBTOTAL(9,L557:L557)</f>
        <v>-15835237.109999999</v>
      </c>
      <c r="M558" s="110">
        <f>SUBTOTAL(9,M557:M557)</f>
        <v>-15835237.109999999</v>
      </c>
      <c r="N558" s="121">
        <f>SUBTOTAL(9,N557:N557)</f>
        <v>0</v>
      </c>
      <c r="O558" s="3"/>
      <c r="P558" s="3"/>
    </row>
    <row r="559" spans="1:16" ht="11.65" customHeight="1">
      <c r="A559" s="2">
        <v>488</v>
      </c>
      <c r="C559" s="108"/>
      <c r="F559" s="108"/>
      <c r="H559" s="74"/>
      <c r="I559" s="3"/>
      <c r="J559" s="3"/>
      <c r="K559" s="74"/>
      <c r="L559" s="3"/>
      <c r="M559" s="3"/>
      <c r="N559" s="109"/>
      <c r="O559" s="3"/>
      <c r="P559" s="3"/>
    </row>
    <row r="560" spans="1:16" ht="11.65" customHeight="1">
      <c r="A560" s="2">
        <v>489</v>
      </c>
      <c r="C560" s="108" t="s">
        <v>189</v>
      </c>
      <c r="D560" s="1" t="s">
        <v>190</v>
      </c>
      <c r="F560" s="108"/>
      <c r="H560" s="74"/>
      <c r="I560" s="3"/>
      <c r="J560" s="3"/>
      <c r="K560" s="74"/>
      <c r="L560" s="3"/>
      <c r="M560" s="3"/>
      <c r="N560" s="109"/>
      <c r="O560" s="3"/>
      <c r="P560" s="3"/>
    </row>
    <row r="561" spans="1:16" ht="11.65" customHeight="1">
      <c r="A561" s="2">
        <v>490</v>
      </c>
      <c r="C561" s="108"/>
      <c r="F561" s="108" t="s">
        <v>572</v>
      </c>
      <c r="G561" s="1" t="s">
        <v>132</v>
      </c>
      <c r="H561" s="74"/>
      <c r="I561" s="3">
        <v>610826953.27999997</v>
      </c>
      <c r="J561" s="3">
        <v>260385250.94319314</v>
      </c>
      <c r="K561" s="74"/>
      <c r="L561" s="3">
        <v>563489838.89835215</v>
      </c>
      <c r="M561" s="3">
        <f>L561-N561</f>
        <v>323283603.20817763</v>
      </c>
      <c r="N561" s="109">
        <v>240206235.69017452</v>
      </c>
      <c r="O561" s="3"/>
      <c r="P561" s="3"/>
    </row>
    <row r="562" spans="1:16" ht="11.65" customHeight="1">
      <c r="A562" s="2">
        <v>491</v>
      </c>
      <c r="C562" s="108"/>
      <c r="F562" s="108" t="s">
        <v>572</v>
      </c>
      <c r="G562" s="1" t="s">
        <v>130</v>
      </c>
      <c r="H562" s="74"/>
      <c r="I562" s="3">
        <v>10144110.310000001</v>
      </c>
      <c r="J562" s="3">
        <v>4257657.8468945585</v>
      </c>
      <c r="K562" s="74"/>
      <c r="L562" s="3">
        <v>27590654.331647612</v>
      </c>
      <c r="M562" s="3">
        <f>L562-N562</f>
        <v>16010381.412070617</v>
      </c>
      <c r="N562" s="109">
        <v>11580272.919576995</v>
      </c>
      <c r="O562" s="3"/>
      <c r="P562" s="3"/>
    </row>
    <row r="563" spans="1:16" ht="11.65" customHeight="1">
      <c r="A563" s="2">
        <v>492</v>
      </c>
      <c r="C563" s="108"/>
      <c r="D563" s="1" t="s">
        <v>191</v>
      </c>
      <c r="F563" s="108" t="s">
        <v>572</v>
      </c>
      <c r="G563" s="1" t="s">
        <v>132</v>
      </c>
      <c r="H563" s="74"/>
      <c r="I563" s="3">
        <v>0</v>
      </c>
      <c r="J563" s="3">
        <v>0</v>
      </c>
      <c r="K563" s="74"/>
      <c r="L563" s="3">
        <v>0</v>
      </c>
      <c r="M563" s="3">
        <f>L563-N563</f>
        <v>0</v>
      </c>
      <c r="N563" s="109">
        <v>0</v>
      </c>
      <c r="O563" s="3"/>
      <c r="P563" s="3"/>
    </row>
    <row r="564" spans="1:16" ht="11.65" customHeight="1">
      <c r="A564" s="2">
        <v>493</v>
      </c>
      <c r="C564" s="108"/>
      <c r="G564" s="1" t="s">
        <v>133</v>
      </c>
      <c r="H564" s="74"/>
      <c r="I564" s="3">
        <v>0</v>
      </c>
      <c r="J564" s="3">
        <v>0</v>
      </c>
      <c r="K564" s="74"/>
      <c r="L564" s="3">
        <v>0</v>
      </c>
      <c r="M564" s="3">
        <f>L564-N564</f>
        <v>0</v>
      </c>
      <c r="N564" s="109">
        <v>0</v>
      </c>
      <c r="O564" s="3"/>
      <c r="P564" s="3"/>
    </row>
    <row r="565" spans="1:16" ht="11.65" customHeight="1">
      <c r="A565" s="2">
        <v>494</v>
      </c>
      <c r="C565" s="108"/>
      <c r="F565" s="1" t="s">
        <v>1</v>
      </c>
      <c r="H565" s="74"/>
      <c r="I565" s="110">
        <v>620971063.58999991</v>
      </c>
      <c r="J565" s="110">
        <v>264642908.7900877</v>
      </c>
      <c r="K565" s="74"/>
      <c r="L565" s="110">
        <f>SUBTOTAL(9,L561:L564)</f>
        <v>591080493.22999978</v>
      </c>
      <c r="M565" s="110">
        <f>SUBTOTAL(9,M561:M564)</f>
        <v>339293984.62024826</v>
      </c>
      <c r="N565" s="121">
        <f>SUBTOTAL(9,N561:N564)</f>
        <v>251786508.60975152</v>
      </c>
      <c r="O565" s="3"/>
      <c r="P565" s="3"/>
    </row>
    <row r="566" spans="1:16" ht="11.65" customHeight="1">
      <c r="A566" s="2">
        <v>495</v>
      </c>
      <c r="C566" s="108"/>
      <c r="H566" s="74"/>
      <c r="I566" s="3"/>
      <c r="J566" s="3"/>
      <c r="K566" s="74"/>
      <c r="L566" s="3"/>
      <c r="M566" s="3"/>
      <c r="N566" s="3"/>
      <c r="O566" s="3"/>
      <c r="P566" s="3"/>
    </row>
    <row r="567" spans="1:16" ht="11.65" customHeight="1">
      <c r="A567" s="2">
        <v>496</v>
      </c>
      <c r="C567" s="108"/>
      <c r="D567" s="1" t="s">
        <v>192</v>
      </c>
      <c r="H567" s="74" t="s">
        <v>147</v>
      </c>
      <c r="I567" s="110">
        <v>605135826.4799999</v>
      </c>
      <c r="J567" s="110">
        <v>264642908.7900877</v>
      </c>
      <c r="K567" s="74"/>
      <c r="L567" s="110">
        <f>SUBTOTAL(9,L557:L565)</f>
        <v>575245256.11999977</v>
      </c>
      <c r="M567" s="110">
        <f>SUBTOTAL(9,M557:M565)</f>
        <v>323458747.51024824</v>
      </c>
      <c r="N567" s="110">
        <f>SUBTOTAL(9,N557:N565)</f>
        <v>251786508.60975152</v>
      </c>
      <c r="O567" s="3"/>
      <c r="P567" s="3"/>
    </row>
    <row r="568" spans="1:16" ht="11.65" customHeight="1">
      <c r="A568" s="2">
        <v>497</v>
      </c>
      <c r="C568" s="108"/>
      <c r="H568" s="74"/>
      <c r="I568" s="3"/>
      <c r="J568" s="3"/>
      <c r="K568" s="74"/>
      <c r="L568" s="3"/>
      <c r="M568" s="3"/>
      <c r="N568" s="3"/>
      <c r="O568" s="3"/>
      <c r="P568" s="3"/>
    </row>
    <row r="569" spans="1:16" ht="11.65" customHeight="1">
      <c r="A569" s="2">
        <v>498</v>
      </c>
      <c r="C569" s="108">
        <v>556</v>
      </c>
      <c r="D569" s="1" t="s">
        <v>193</v>
      </c>
      <c r="H569" s="74"/>
      <c r="I569" s="3"/>
      <c r="J569" s="3"/>
      <c r="K569" s="74"/>
      <c r="L569" s="3"/>
      <c r="M569" s="3"/>
      <c r="N569" s="3"/>
      <c r="O569" s="3"/>
      <c r="P569" s="3"/>
    </row>
    <row r="570" spans="1:16" ht="11.65" customHeight="1">
      <c r="A570" s="2">
        <v>499</v>
      </c>
      <c r="C570" s="108"/>
      <c r="F570" s="108" t="s">
        <v>572</v>
      </c>
      <c r="G570" s="1" t="s">
        <v>132</v>
      </c>
      <c r="H570" s="74"/>
      <c r="I570" s="3">
        <v>1480388.69</v>
      </c>
      <c r="J570" s="3">
        <v>631064.78597452596</v>
      </c>
      <c r="K570" s="74"/>
      <c r="L570" s="3">
        <v>1521468.4729485565</v>
      </c>
      <c r="M570" s="3">
        <f>L570-N570</f>
        <v>872892.06681006483</v>
      </c>
      <c r="N570" s="109">
        <v>648576.4061384917</v>
      </c>
      <c r="O570" s="3"/>
      <c r="P570" s="3"/>
    </row>
    <row r="571" spans="1:16" ht="11.65" customHeight="1">
      <c r="A571" s="2">
        <v>500</v>
      </c>
      <c r="C571" s="108"/>
      <c r="H571" s="74"/>
      <c r="I571" s="3"/>
      <c r="J571" s="3"/>
      <c r="K571" s="74"/>
      <c r="L571" s="3"/>
      <c r="M571" s="3"/>
      <c r="N571" s="3"/>
      <c r="O571" s="3"/>
      <c r="P571" s="3"/>
    </row>
    <row r="572" spans="1:16" ht="11.65" customHeight="1">
      <c r="A572" s="2">
        <v>501</v>
      </c>
      <c r="C572" s="108"/>
      <c r="H572" s="74" t="s">
        <v>147</v>
      </c>
      <c r="I572" s="110">
        <v>1480388.69</v>
      </c>
      <c r="J572" s="110">
        <v>631064.78597452596</v>
      </c>
      <c r="K572" s="74"/>
      <c r="L572" s="110">
        <f>SUBTOTAL(9,L570)</f>
        <v>1521468.4729485565</v>
      </c>
      <c r="M572" s="110">
        <f>SUBTOTAL(9,M570)</f>
        <v>872892.06681006483</v>
      </c>
      <c r="N572" s="110">
        <f>SUBTOTAL(9,N570)</f>
        <v>648576.4061384917</v>
      </c>
      <c r="O572" s="3"/>
      <c r="P572" s="3"/>
    </row>
    <row r="573" spans="1:16" ht="11.65" customHeight="1">
      <c r="A573" s="2">
        <v>502</v>
      </c>
      <c r="C573" s="108"/>
      <c r="H573" s="74"/>
      <c r="I573" s="115"/>
      <c r="J573" s="115"/>
      <c r="K573" s="74"/>
      <c r="L573" s="115"/>
      <c r="M573" s="3"/>
      <c r="N573" s="3"/>
      <c r="O573" s="3"/>
      <c r="P573" s="3"/>
    </row>
    <row r="574" spans="1:16" ht="11.65" customHeight="1">
      <c r="A574" s="2">
        <v>503</v>
      </c>
      <c r="C574" s="108"/>
      <c r="E574" s="70"/>
      <c r="H574" s="74"/>
      <c r="I574" s="128"/>
      <c r="J574" s="128"/>
      <c r="K574" s="74"/>
      <c r="L574" s="128"/>
      <c r="M574" s="3"/>
      <c r="N574" s="3"/>
      <c r="O574" s="3"/>
      <c r="P574" s="3"/>
    </row>
    <row r="575" spans="1:16" ht="11.65" customHeight="1">
      <c r="A575" s="2">
        <v>504</v>
      </c>
      <c r="C575" s="116"/>
      <c r="D575" s="117"/>
      <c r="E575" s="118"/>
      <c r="G575" s="117"/>
      <c r="H575" s="119"/>
      <c r="I575" s="120"/>
      <c r="J575" s="120"/>
      <c r="K575" s="119"/>
      <c r="L575" s="120"/>
      <c r="M575" s="3"/>
      <c r="N575" s="3"/>
      <c r="O575" s="3"/>
      <c r="P575" s="3"/>
    </row>
    <row r="576" spans="1:16" ht="11.65" customHeight="1">
      <c r="A576" s="2">
        <v>505</v>
      </c>
      <c r="C576" s="108">
        <v>557</v>
      </c>
      <c r="D576" s="1" t="s">
        <v>194</v>
      </c>
      <c r="H576" s="74"/>
      <c r="I576" s="3"/>
      <c r="J576" s="3"/>
      <c r="K576" s="74"/>
      <c r="L576" s="3"/>
      <c r="M576" s="3"/>
      <c r="N576" s="3"/>
      <c r="O576" s="3"/>
      <c r="P576" s="3"/>
    </row>
    <row r="577" spans="1:16" ht="11.65" customHeight="1">
      <c r="A577" s="2">
        <v>506</v>
      </c>
      <c r="C577" s="108"/>
      <c r="F577" s="108" t="s">
        <v>572</v>
      </c>
      <c r="G577" s="1" t="s">
        <v>128</v>
      </c>
      <c r="H577" s="74"/>
      <c r="I577" s="3">
        <v>-183792.47999999998</v>
      </c>
      <c r="J577" s="3">
        <v>0</v>
      </c>
      <c r="K577" s="74"/>
      <c r="L577" s="3">
        <v>7047990.589346461</v>
      </c>
      <c r="M577" s="3">
        <f t="shared" ref="M577:M582" si="9">L577-N577</f>
        <v>7236132.5036101751</v>
      </c>
      <c r="N577" s="109">
        <v>-188141.91426371437</v>
      </c>
      <c r="O577" s="3"/>
      <c r="P577" s="3"/>
    </row>
    <row r="578" spans="1:16" ht="11.65" customHeight="1">
      <c r="A578" s="2">
        <v>507</v>
      </c>
      <c r="C578" s="108"/>
      <c r="F578" s="108" t="s">
        <v>572</v>
      </c>
      <c r="G578" s="1" t="s">
        <v>132</v>
      </c>
      <c r="H578" s="74"/>
      <c r="I578" s="3">
        <v>61781049.420000002</v>
      </c>
      <c r="J578" s="3">
        <v>26336221.691557176</v>
      </c>
      <c r="K578" s="74"/>
      <c r="L578" s="3">
        <v>56060475.359146982</v>
      </c>
      <c r="M578" s="3">
        <f t="shared" si="9"/>
        <v>32162838.121625073</v>
      </c>
      <c r="N578" s="109">
        <v>23897637.237521909</v>
      </c>
      <c r="O578" s="3"/>
      <c r="P578" s="3"/>
    </row>
    <row r="579" spans="1:16" ht="11.65" customHeight="1">
      <c r="A579" s="2">
        <v>508</v>
      </c>
      <c r="C579" s="108"/>
      <c r="F579" s="108" t="s">
        <v>572</v>
      </c>
      <c r="G579" s="1" t="s">
        <v>206</v>
      </c>
      <c r="H579" s="74"/>
      <c r="I579" s="3">
        <v>1122425.04</v>
      </c>
      <c r="J579" s="3">
        <v>480297.36881361128</v>
      </c>
      <c r="K579" s="74"/>
      <c r="L579" s="3">
        <v>1122425.04</v>
      </c>
      <c r="M579" s="3">
        <f t="shared" si="9"/>
        <v>642127.6711863887</v>
      </c>
      <c r="N579" s="109">
        <v>480297.36881361128</v>
      </c>
      <c r="O579" s="3"/>
      <c r="P579" s="3"/>
    </row>
    <row r="580" spans="1:16" ht="11.65" customHeight="1">
      <c r="A580" s="2">
        <v>509</v>
      </c>
      <c r="C580" s="108"/>
      <c r="F580" s="108" t="s">
        <v>572</v>
      </c>
      <c r="G580" s="1" t="s">
        <v>130</v>
      </c>
      <c r="H580" s="74"/>
      <c r="I580" s="3">
        <v>-4294012.12</v>
      </c>
      <c r="J580" s="3">
        <v>-1802270.8585252303</v>
      </c>
      <c r="K580" s="74"/>
      <c r="L580" s="3">
        <v>9251.572761262767</v>
      </c>
      <c r="M580" s="3">
        <f t="shared" si="9"/>
        <v>5368.5282990711512</v>
      </c>
      <c r="N580" s="109">
        <v>3883.0444621916163</v>
      </c>
      <c r="O580" s="3"/>
      <c r="P580" s="3"/>
    </row>
    <row r="581" spans="1:16" ht="11.65" customHeight="1">
      <c r="A581" s="2">
        <v>510</v>
      </c>
      <c r="C581" s="108"/>
      <c r="F581" s="108" t="s">
        <v>572</v>
      </c>
      <c r="G581" s="1" t="s">
        <v>132</v>
      </c>
      <c r="H581" s="74"/>
      <c r="I581" s="3">
        <v>0</v>
      </c>
      <c r="J581" s="3">
        <v>0</v>
      </c>
      <c r="K581" s="74"/>
      <c r="L581" s="3">
        <v>0</v>
      </c>
      <c r="M581" s="3">
        <f t="shared" si="9"/>
        <v>0</v>
      </c>
      <c r="N581" s="109">
        <v>0</v>
      </c>
      <c r="O581" s="3"/>
      <c r="P581" s="3"/>
    </row>
    <row r="582" spans="1:16" ht="11.65" customHeight="1">
      <c r="A582" s="2">
        <v>511</v>
      </c>
      <c r="C582" s="108"/>
      <c r="F582" s="108" t="s">
        <v>572</v>
      </c>
      <c r="G582" s="1" t="s">
        <v>205</v>
      </c>
      <c r="H582" s="74"/>
      <c r="I582" s="3">
        <v>0</v>
      </c>
      <c r="J582" s="3">
        <v>0</v>
      </c>
      <c r="K582" s="74"/>
      <c r="L582" s="3">
        <v>0</v>
      </c>
      <c r="M582" s="3">
        <f t="shared" si="9"/>
        <v>0</v>
      </c>
      <c r="N582" s="109">
        <v>0</v>
      </c>
      <c r="O582" s="3"/>
      <c r="P582" s="3"/>
    </row>
    <row r="583" spans="1:16" ht="11.65" customHeight="1">
      <c r="A583" s="2">
        <v>512</v>
      </c>
      <c r="C583" s="108"/>
      <c r="H583" s="74"/>
      <c r="I583" s="3"/>
      <c r="J583" s="3"/>
      <c r="K583" s="74"/>
      <c r="L583" s="3"/>
      <c r="M583" s="3"/>
      <c r="N583" s="3"/>
      <c r="O583" s="3"/>
      <c r="P583" s="3"/>
    </row>
    <row r="584" spans="1:16" ht="11.65" customHeight="1">
      <c r="A584" s="2">
        <v>513</v>
      </c>
      <c r="C584" s="108"/>
      <c r="H584" s="74" t="s">
        <v>147</v>
      </c>
      <c r="I584" s="110">
        <v>58425669.860000007</v>
      </c>
      <c r="J584" s="110">
        <v>25014248.201845556</v>
      </c>
      <c r="K584" s="113"/>
      <c r="L584" s="110">
        <f>SUBTOTAL(9,L577:L583)</f>
        <v>64240142.561254703</v>
      </c>
      <c r="M584" s="110">
        <f>SUBTOTAL(9,M577:M583)</f>
        <v>40046466.824720703</v>
      </c>
      <c r="N584" s="110">
        <f>SUBTOTAL(9,N577:N583)</f>
        <v>24193675.736533999</v>
      </c>
      <c r="O584" s="3"/>
      <c r="P584" s="3"/>
    </row>
    <row r="585" spans="1:16" ht="11.65" customHeight="1">
      <c r="A585" s="2">
        <v>514</v>
      </c>
      <c r="C585" s="108"/>
      <c r="H585" s="74"/>
      <c r="I585" s="3"/>
      <c r="J585" s="3"/>
      <c r="K585" s="74"/>
      <c r="L585" s="3"/>
      <c r="M585" s="3"/>
      <c r="N585" s="3"/>
      <c r="O585" s="3"/>
      <c r="P585" s="3"/>
    </row>
    <row r="586" spans="1:16" ht="11.65" customHeight="1">
      <c r="A586" s="2">
        <v>515</v>
      </c>
      <c r="C586" s="1" t="s">
        <v>195</v>
      </c>
      <c r="H586" s="74"/>
      <c r="I586" s="3"/>
      <c r="J586" s="3"/>
      <c r="K586" s="74"/>
      <c r="L586" s="3"/>
      <c r="M586" s="3"/>
      <c r="N586" s="3"/>
      <c r="O586" s="3"/>
      <c r="P586" s="3"/>
    </row>
    <row r="587" spans="1:16" ht="11.65" customHeight="1">
      <c r="A587" s="2">
        <v>516</v>
      </c>
      <c r="C587" s="129" t="s">
        <v>196</v>
      </c>
      <c r="F587" s="108" t="s">
        <v>572</v>
      </c>
      <c r="G587" s="1" t="s">
        <v>133</v>
      </c>
      <c r="H587" s="74"/>
      <c r="I587" s="3">
        <v>0</v>
      </c>
      <c r="J587" s="3">
        <v>0</v>
      </c>
      <c r="K587" s="74"/>
      <c r="L587" s="3">
        <v>0</v>
      </c>
      <c r="M587" s="3">
        <f t="shared" ref="M587:M592" si="10">L587-N587</f>
        <v>0</v>
      </c>
      <c r="N587" s="109">
        <v>0</v>
      </c>
      <c r="O587" s="3"/>
      <c r="P587" s="3"/>
    </row>
    <row r="588" spans="1:16" ht="11.65" customHeight="1">
      <c r="A588" s="2">
        <v>517</v>
      </c>
      <c r="C588" s="129" t="s">
        <v>196</v>
      </c>
      <c r="F588" s="108" t="s">
        <v>572</v>
      </c>
      <c r="G588" s="1" t="s">
        <v>132</v>
      </c>
      <c r="H588" s="74"/>
      <c r="I588" s="3">
        <v>0</v>
      </c>
      <c r="J588" s="3">
        <v>0</v>
      </c>
      <c r="K588" s="74"/>
      <c r="L588" s="3">
        <v>0</v>
      </c>
      <c r="M588" s="3">
        <f t="shared" si="10"/>
        <v>0</v>
      </c>
      <c r="N588" s="109">
        <v>0</v>
      </c>
      <c r="O588" s="3"/>
      <c r="P588" s="3"/>
    </row>
    <row r="589" spans="1:16" ht="11.65" customHeight="1">
      <c r="A589" s="2">
        <v>518</v>
      </c>
      <c r="C589" s="129" t="s">
        <v>197</v>
      </c>
      <c r="F589" s="108" t="s">
        <v>572</v>
      </c>
      <c r="G589" s="1" t="s">
        <v>212</v>
      </c>
      <c r="H589" s="74"/>
      <c r="I589" s="3">
        <v>0</v>
      </c>
      <c r="J589" s="3">
        <v>0</v>
      </c>
      <c r="K589" s="74"/>
      <c r="L589" s="3">
        <v>0</v>
      </c>
      <c r="M589" s="3">
        <f t="shared" si="10"/>
        <v>0</v>
      </c>
      <c r="N589" s="109">
        <v>0</v>
      </c>
      <c r="O589" s="3"/>
      <c r="P589" s="3"/>
    </row>
    <row r="590" spans="1:16" ht="11.65" customHeight="1">
      <c r="A590" s="2">
        <v>519</v>
      </c>
      <c r="C590" s="129" t="s">
        <v>197</v>
      </c>
      <c r="F590" s="108" t="s">
        <v>572</v>
      </c>
      <c r="G590" s="1" t="s">
        <v>132</v>
      </c>
      <c r="H590" s="74"/>
      <c r="I590" s="3">
        <v>0</v>
      </c>
      <c r="J590" s="3">
        <v>0</v>
      </c>
      <c r="K590" s="74"/>
      <c r="L590" s="3">
        <v>0</v>
      </c>
      <c r="M590" s="3">
        <f t="shared" si="10"/>
        <v>0</v>
      </c>
      <c r="N590" s="109">
        <v>0</v>
      </c>
      <c r="O590" s="3"/>
      <c r="P590" s="3"/>
    </row>
    <row r="591" spans="1:16" ht="11.65" customHeight="1">
      <c r="A591" s="2">
        <v>520</v>
      </c>
      <c r="C591" s="129" t="s">
        <v>198</v>
      </c>
      <c r="F591" s="108" t="s">
        <v>572</v>
      </c>
      <c r="G591" s="1" t="s">
        <v>128</v>
      </c>
      <c r="H591" s="74"/>
      <c r="I591" s="3">
        <v>0</v>
      </c>
      <c r="J591" s="3">
        <v>0</v>
      </c>
      <c r="K591" s="74"/>
      <c r="L591" s="3">
        <v>0</v>
      </c>
      <c r="M591" s="3">
        <f t="shared" si="10"/>
        <v>0</v>
      </c>
      <c r="N591" s="109">
        <v>0</v>
      </c>
      <c r="O591" s="3"/>
      <c r="P591" s="3"/>
    </row>
    <row r="592" spans="1:16" ht="11.65" customHeight="1">
      <c r="A592" s="2">
        <v>521</v>
      </c>
      <c r="C592" s="129" t="s">
        <v>198</v>
      </c>
      <c r="F592" s="108" t="s">
        <v>572</v>
      </c>
      <c r="G592" s="1" t="s">
        <v>132</v>
      </c>
      <c r="H592" s="74"/>
      <c r="I592" s="3">
        <v>0</v>
      </c>
      <c r="J592" s="3">
        <v>0</v>
      </c>
      <c r="K592" s="74"/>
      <c r="L592" s="3">
        <v>0</v>
      </c>
      <c r="M592" s="3">
        <f t="shared" si="10"/>
        <v>0</v>
      </c>
      <c r="N592" s="109">
        <v>0</v>
      </c>
      <c r="O592" s="3"/>
      <c r="P592" s="3"/>
    </row>
    <row r="593" spans="1:16" ht="11.65" customHeight="1">
      <c r="A593" s="2">
        <v>522</v>
      </c>
      <c r="C593" s="108"/>
      <c r="H593" s="74"/>
      <c r="I593" s="3"/>
      <c r="J593" s="3"/>
      <c r="K593" s="74"/>
      <c r="L593" s="3"/>
      <c r="M593" s="3"/>
      <c r="N593" s="3"/>
      <c r="O593" s="3"/>
      <c r="P593" s="3"/>
    </row>
    <row r="594" spans="1:16" ht="11.65" customHeight="1">
      <c r="A594" s="2">
        <v>523</v>
      </c>
      <c r="C594" s="108"/>
      <c r="H594" s="74"/>
      <c r="I594" s="110">
        <v>0</v>
      </c>
      <c r="J594" s="110">
        <v>0</v>
      </c>
      <c r="K594" s="74"/>
      <c r="L594" s="110">
        <f>SUBTOTAL(9,L587:L593)</f>
        <v>0</v>
      </c>
      <c r="M594" s="110">
        <f>SUBTOTAL(9,M587:M593)</f>
        <v>0</v>
      </c>
      <c r="N594" s="110">
        <f>SUBTOTAL(9,N587:N593)</f>
        <v>0</v>
      </c>
      <c r="O594" s="3"/>
      <c r="P594" s="3"/>
    </row>
    <row r="595" spans="1:16" ht="11.65" customHeight="1">
      <c r="A595" s="2">
        <v>524</v>
      </c>
      <c r="C595" s="108"/>
      <c r="H595" s="74"/>
      <c r="I595" s="3"/>
      <c r="J595" s="3"/>
      <c r="K595" s="74"/>
      <c r="L595" s="3"/>
      <c r="M595" s="3"/>
      <c r="N595" s="3"/>
      <c r="O595" s="3"/>
      <c r="P595" s="3"/>
    </row>
    <row r="596" spans="1:16" ht="11.65" customHeight="1">
      <c r="A596" s="2">
        <v>525</v>
      </c>
      <c r="C596" s="108" t="s">
        <v>199</v>
      </c>
      <c r="H596" s="74"/>
      <c r="I596" s="3"/>
      <c r="J596" s="3"/>
      <c r="K596" s="74"/>
      <c r="L596" s="3"/>
      <c r="M596" s="3"/>
      <c r="N596" s="3"/>
      <c r="O596" s="3"/>
      <c r="P596" s="3"/>
    </row>
    <row r="597" spans="1:16" ht="11.65" customHeight="1">
      <c r="A597" s="2">
        <v>526</v>
      </c>
      <c r="C597" s="70" t="s">
        <v>196</v>
      </c>
      <c r="F597" s="108" t="s">
        <v>572</v>
      </c>
      <c r="G597" s="1" t="s">
        <v>133</v>
      </c>
      <c r="H597" s="74"/>
      <c r="I597" s="3">
        <v>0</v>
      </c>
      <c r="J597" s="3">
        <v>0</v>
      </c>
      <c r="K597" s="74"/>
      <c r="L597" s="3">
        <v>0</v>
      </c>
      <c r="M597" s="3">
        <f>L597-N597</f>
        <v>0</v>
      </c>
      <c r="N597" s="109">
        <v>0</v>
      </c>
      <c r="O597" s="3"/>
      <c r="P597" s="3"/>
    </row>
    <row r="598" spans="1:16" ht="11.65" customHeight="1">
      <c r="A598" s="2">
        <v>527</v>
      </c>
      <c r="C598" s="70" t="s">
        <v>196</v>
      </c>
      <c r="F598" s="108" t="s">
        <v>572</v>
      </c>
      <c r="G598" s="1" t="s">
        <v>132</v>
      </c>
      <c r="H598" s="74"/>
      <c r="I598" s="3">
        <v>0</v>
      </c>
      <c r="J598" s="3">
        <v>0</v>
      </c>
      <c r="K598" s="74"/>
      <c r="L598" s="3">
        <v>0</v>
      </c>
      <c r="M598" s="3">
        <f>L598-N598</f>
        <v>0</v>
      </c>
      <c r="N598" s="109">
        <v>0</v>
      </c>
      <c r="O598" s="3"/>
      <c r="P598" s="3"/>
    </row>
    <row r="599" spans="1:16" ht="11.65" customHeight="1">
      <c r="A599" s="2">
        <v>528</v>
      </c>
      <c r="C599" s="70" t="s">
        <v>197</v>
      </c>
      <c r="F599" s="108" t="s">
        <v>572</v>
      </c>
      <c r="G599" s="1" t="s">
        <v>212</v>
      </c>
      <c r="H599" s="74"/>
      <c r="I599" s="3">
        <v>0</v>
      </c>
      <c r="J599" s="3">
        <v>0</v>
      </c>
      <c r="K599" s="74"/>
      <c r="L599" s="3">
        <v>0</v>
      </c>
      <c r="M599" s="3">
        <f>L599-N599</f>
        <v>0</v>
      </c>
      <c r="N599" s="109">
        <v>0</v>
      </c>
      <c r="O599" s="3"/>
      <c r="P599" s="3"/>
    </row>
    <row r="600" spans="1:16" ht="11.65" customHeight="1">
      <c r="A600" s="2">
        <v>529</v>
      </c>
      <c r="C600" s="70" t="s">
        <v>197</v>
      </c>
      <c r="F600" s="108" t="s">
        <v>572</v>
      </c>
      <c r="G600" s="1" t="s">
        <v>132</v>
      </c>
      <c r="H600" s="74"/>
      <c r="I600" s="3">
        <v>0</v>
      </c>
      <c r="J600" s="3">
        <v>0</v>
      </c>
      <c r="K600" s="74"/>
      <c r="L600" s="3">
        <v>0</v>
      </c>
      <c r="M600" s="3">
        <f>L600-N600</f>
        <v>0</v>
      </c>
      <c r="N600" s="109">
        <v>0</v>
      </c>
      <c r="O600" s="3"/>
      <c r="P600" s="3"/>
    </row>
    <row r="601" spans="1:16" ht="11.65" customHeight="1">
      <c r="A601" s="2">
        <v>530</v>
      </c>
      <c r="C601" s="70" t="s">
        <v>200</v>
      </c>
      <c r="F601" s="108" t="s">
        <v>572</v>
      </c>
      <c r="G601" s="1" t="s">
        <v>128</v>
      </c>
      <c r="H601" s="74"/>
      <c r="I601" s="3">
        <v>0</v>
      </c>
      <c r="J601" s="3">
        <v>0</v>
      </c>
      <c r="K601" s="74"/>
      <c r="L601" s="3">
        <v>0</v>
      </c>
      <c r="M601" s="3">
        <f>L601-N601</f>
        <v>0</v>
      </c>
      <c r="N601" s="109">
        <v>0</v>
      </c>
      <c r="O601" s="3"/>
      <c r="P601" s="3"/>
    </row>
    <row r="602" spans="1:16" ht="11.65" customHeight="1">
      <c r="A602" s="2">
        <v>531</v>
      </c>
      <c r="C602" s="108"/>
      <c r="H602" s="74"/>
      <c r="I602" s="110">
        <v>0</v>
      </c>
      <c r="J602" s="110">
        <v>0</v>
      </c>
      <c r="K602" s="74"/>
      <c r="L602" s="110">
        <f>SUBTOTAL(9,L597:L601)</f>
        <v>0</v>
      </c>
      <c r="M602" s="110"/>
      <c r="N602" s="110">
        <f>SUBTOTAL(9,N597:N601)</f>
        <v>0</v>
      </c>
      <c r="O602" s="3"/>
      <c r="P602" s="3"/>
    </row>
    <row r="603" spans="1:16" ht="11.65" customHeight="1">
      <c r="A603" s="2">
        <v>532</v>
      </c>
      <c r="C603" s="108"/>
      <c r="H603" s="74"/>
      <c r="I603" s="3"/>
      <c r="J603" s="3"/>
      <c r="K603" s="74"/>
      <c r="L603" s="3"/>
      <c r="M603" s="3"/>
      <c r="N603" s="3"/>
      <c r="O603" s="3"/>
      <c r="P603" s="3"/>
    </row>
    <row r="604" spans="1:16" ht="11.65" customHeight="1" thickBot="1">
      <c r="A604" s="2">
        <v>533</v>
      </c>
      <c r="C604" s="112" t="s">
        <v>201</v>
      </c>
      <c r="H604" s="113" t="s">
        <v>147</v>
      </c>
      <c r="I604" s="114">
        <v>665041885.02999985</v>
      </c>
      <c r="J604" s="114">
        <v>290288221.77790785</v>
      </c>
      <c r="K604" s="113"/>
      <c r="L604" s="114">
        <f>SUBTOTAL(9,L557:L602)</f>
        <v>641006867.15420294</v>
      </c>
      <c r="M604" s="114">
        <f>SUBTOTAL(9,M557:M602)</f>
        <v>364378106.40177906</v>
      </c>
      <c r="N604" s="114">
        <f>SUBTOTAL(9,N557:N602)</f>
        <v>276628760.752424</v>
      </c>
      <c r="O604" s="3"/>
      <c r="P604" s="3"/>
    </row>
    <row r="605" spans="1:16" ht="11.65" customHeight="1" thickTop="1">
      <c r="A605" s="2">
        <v>534</v>
      </c>
      <c r="C605" s="108"/>
      <c r="H605" s="74"/>
      <c r="I605" s="3"/>
      <c r="J605" s="3"/>
      <c r="K605" s="74"/>
      <c r="L605" s="3"/>
      <c r="M605" s="3"/>
      <c r="N605" s="3"/>
      <c r="O605" s="3"/>
      <c r="P605" s="3"/>
    </row>
    <row r="606" spans="1:16" ht="11.65" customHeight="1" thickBot="1">
      <c r="A606" s="2">
        <v>535</v>
      </c>
      <c r="C606" s="112" t="s">
        <v>202</v>
      </c>
      <c r="H606" s="113" t="s">
        <v>147</v>
      </c>
      <c r="I606" s="114">
        <v>2172248786.6899996</v>
      </c>
      <c r="J606" s="114">
        <v>925290159.33844995</v>
      </c>
      <c r="K606" s="113"/>
      <c r="L606" s="114">
        <f>L604+L553+L495+L412+L364</f>
        <v>2223030736.5907245</v>
      </c>
      <c r="M606" s="114">
        <f>M604+M553+M495+M412+M364</f>
        <v>1279726603.4553213</v>
      </c>
      <c r="N606" s="114">
        <f>N604+N553+N495+N412+N364</f>
        <v>943304133.13540363</v>
      </c>
      <c r="O606" s="3"/>
      <c r="P606" s="3"/>
    </row>
    <row r="607" spans="1:16" ht="11.65" customHeight="1" thickTop="1">
      <c r="A607" s="2">
        <v>536</v>
      </c>
      <c r="C607" s="108"/>
      <c r="H607" s="74"/>
      <c r="I607" s="3"/>
      <c r="J607" s="3"/>
      <c r="K607" s="74"/>
      <c r="L607" s="3"/>
      <c r="M607" s="3"/>
      <c r="N607" s="3"/>
      <c r="O607" s="3"/>
      <c r="P607" s="3"/>
    </row>
    <row r="608" spans="1:16" ht="15" customHeight="1">
      <c r="A608" s="2">
        <v>537</v>
      </c>
      <c r="C608" s="108"/>
      <c r="H608" s="74"/>
      <c r="I608" s="115"/>
      <c r="J608" s="115"/>
      <c r="K608" s="74"/>
      <c r="L608" s="115"/>
      <c r="M608" s="3"/>
      <c r="N608" s="3"/>
      <c r="O608" s="3"/>
      <c r="P608" s="3"/>
    </row>
    <row r="609" spans="1:16" ht="11.65" customHeight="1">
      <c r="A609" s="2">
        <v>538</v>
      </c>
      <c r="C609" s="108" t="s">
        <v>203</v>
      </c>
      <c r="H609" s="74"/>
      <c r="I609" s="3"/>
      <c r="J609" s="3"/>
      <c r="K609" s="74"/>
      <c r="L609" s="3"/>
      <c r="M609" s="3"/>
      <c r="N609" s="3"/>
      <c r="O609" s="3"/>
      <c r="P609" s="3"/>
    </row>
    <row r="610" spans="1:16" ht="11.65" customHeight="1">
      <c r="A610" s="2">
        <v>539</v>
      </c>
      <c r="C610" s="108"/>
      <c r="E610" s="108" t="s">
        <v>128</v>
      </c>
      <c r="H610" s="74"/>
      <c r="I610" s="3">
        <v>-15490573.199999999</v>
      </c>
      <c r="J610" s="3">
        <v>0</v>
      </c>
      <c r="K610" s="74"/>
      <c r="L610" s="3">
        <v>-8424530.5798269901</v>
      </c>
      <c r="M610" s="3">
        <f t="shared" ref="M610:M627" si="11">L610-N610</f>
        <v>-8236388.665563276</v>
      </c>
      <c r="N610" s="109">
        <v>-188141.91426371437</v>
      </c>
      <c r="O610" s="3"/>
      <c r="P610" s="3"/>
    </row>
    <row r="611" spans="1:16" ht="11.65" customHeight="1">
      <c r="A611" s="2">
        <v>540</v>
      </c>
      <c r="C611" s="108"/>
      <c r="E611" s="1" t="s">
        <v>132</v>
      </c>
      <c r="H611" s="74"/>
      <c r="I611" s="3">
        <v>1073579857.8099998</v>
      </c>
      <c r="J611" s="3">
        <v>457649026.75352764</v>
      </c>
      <c r="K611" s="74"/>
      <c r="L611" s="3">
        <v>1051312894.0986611</v>
      </c>
      <c r="M611" s="3">
        <f t="shared" si="11"/>
        <v>603155899.25791347</v>
      </c>
      <c r="N611" s="109">
        <v>448156994.84074759</v>
      </c>
      <c r="O611" s="3"/>
      <c r="P611" s="3"/>
    </row>
    <row r="612" spans="1:16" ht="11.65" customHeight="1">
      <c r="A612" s="2">
        <v>541</v>
      </c>
      <c r="C612" s="108"/>
      <c r="E612" s="1" t="s">
        <v>130</v>
      </c>
      <c r="H612" s="74"/>
      <c r="I612" s="3">
        <v>1113037077.0399997</v>
      </c>
      <c r="J612" s="3">
        <v>467160835.21610868</v>
      </c>
      <c r="K612" s="74"/>
      <c r="L612" s="3">
        <v>1179019948.0318904</v>
      </c>
      <c r="M612" s="3">
        <f t="shared" si="11"/>
        <v>684164965.19178438</v>
      </c>
      <c r="N612" s="109">
        <v>494854982.84010607</v>
      </c>
      <c r="O612" s="3"/>
      <c r="P612" s="3"/>
    </row>
    <row r="613" spans="1:16" ht="11.65" customHeight="1">
      <c r="A613" s="2">
        <v>542</v>
      </c>
      <c r="C613" s="108"/>
      <c r="E613" s="1" t="s">
        <v>204</v>
      </c>
      <c r="H613" s="74"/>
      <c r="I613" s="3">
        <v>0</v>
      </c>
      <c r="J613" s="3">
        <v>0</v>
      </c>
      <c r="K613" s="74"/>
      <c r="L613" s="3">
        <v>0</v>
      </c>
      <c r="M613" s="3">
        <f t="shared" si="11"/>
        <v>0</v>
      </c>
      <c r="N613" s="109">
        <v>0</v>
      </c>
      <c r="O613" s="3"/>
      <c r="P613" s="3"/>
    </row>
    <row r="614" spans="1:16" ht="11.65" customHeight="1">
      <c r="A614" s="2">
        <v>543</v>
      </c>
      <c r="C614" s="108"/>
      <c r="E614" s="1" t="s">
        <v>205</v>
      </c>
      <c r="H614" s="74"/>
      <c r="I614" s="3">
        <v>0</v>
      </c>
      <c r="J614" s="3">
        <v>0</v>
      </c>
      <c r="K614" s="74"/>
      <c r="L614" s="3">
        <v>0</v>
      </c>
      <c r="M614" s="3">
        <f t="shared" si="11"/>
        <v>0</v>
      </c>
      <c r="N614" s="109">
        <v>0</v>
      </c>
      <c r="O614" s="3"/>
      <c r="P614" s="3"/>
    </row>
    <row r="615" spans="1:16" ht="11.65" customHeight="1">
      <c r="A615" s="2">
        <v>544</v>
      </c>
      <c r="C615" s="108"/>
      <c r="E615" s="1" t="s">
        <v>206</v>
      </c>
      <c r="H615" s="74"/>
      <c r="I615" s="3">
        <v>1122425.04</v>
      </c>
      <c r="J615" s="3">
        <v>480297.36881361128</v>
      </c>
      <c r="K615" s="74"/>
      <c r="L615" s="3">
        <v>1122425.04</v>
      </c>
      <c r="M615" s="3">
        <f t="shared" si="11"/>
        <v>642127.6711863887</v>
      </c>
      <c r="N615" s="109">
        <v>480297.36881361128</v>
      </c>
      <c r="O615" s="3"/>
      <c r="P615" s="3"/>
    </row>
    <row r="616" spans="1:16" ht="11.65" customHeight="1">
      <c r="A616" s="2">
        <v>545</v>
      </c>
      <c r="C616" s="108"/>
      <c r="E616" s="1" t="s">
        <v>133</v>
      </c>
      <c r="H616" s="74"/>
      <c r="I616" s="3">
        <v>0</v>
      </c>
      <c r="J616" s="3">
        <v>0</v>
      </c>
      <c r="K616" s="74"/>
      <c r="L616" s="3">
        <v>0</v>
      </c>
      <c r="M616" s="3">
        <f>L616-N616</f>
        <v>0</v>
      </c>
      <c r="N616" s="109">
        <v>0</v>
      </c>
      <c r="O616" s="3"/>
      <c r="P616" s="3"/>
    </row>
    <row r="617" spans="1:16" ht="11.65" customHeight="1">
      <c r="A617" s="2">
        <v>546</v>
      </c>
      <c r="C617" s="108"/>
      <c r="E617" s="1" t="s">
        <v>207</v>
      </c>
      <c r="H617" s="74"/>
      <c r="I617" s="3">
        <v>0</v>
      </c>
      <c r="J617" s="3">
        <v>0</v>
      </c>
      <c r="K617" s="74"/>
      <c r="L617" s="3">
        <v>0</v>
      </c>
      <c r="M617" s="3">
        <f t="shared" si="11"/>
        <v>0</v>
      </c>
      <c r="N617" s="109">
        <v>0</v>
      </c>
      <c r="O617" s="3"/>
      <c r="P617" s="3"/>
    </row>
    <row r="618" spans="1:16" ht="11.65" customHeight="1">
      <c r="A618" s="2">
        <v>547</v>
      </c>
      <c r="C618" s="108"/>
      <c r="E618" s="1" t="s">
        <v>208</v>
      </c>
      <c r="H618" s="74"/>
      <c r="I618" s="3">
        <v>0</v>
      </c>
      <c r="J618" s="3">
        <v>0</v>
      </c>
      <c r="K618" s="74"/>
      <c r="L618" s="3">
        <v>0</v>
      </c>
      <c r="M618" s="3">
        <f t="shared" si="11"/>
        <v>0</v>
      </c>
      <c r="N618" s="109">
        <v>0</v>
      </c>
      <c r="O618" s="3"/>
      <c r="P618" s="3"/>
    </row>
    <row r="619" spans="1:16" ht="11.65" customHeight="1">
      <c r="A619" s="2">
        <v>548</v>
      </c>
      <c r="C619" s="108"/>
      <c r="E619" s="1" t="s">
        <v>209</v>
      </c>
      <c r="H619" s="74"/>
      <c r="I619" s="3">
        <v>0</v>
      </c>
      <c r="J619" s="3">
        <v>0</v>
      </c>
      <c r="K619" s="74"/>
      <c r="L619" s="3">
        <v>0</v>
      </c>
      <c r="M619" s="3">
        <f t="shared" si="11"/>
        <v>0</v>
      </c>
      <c r="N619" s="109">
        <v>0</v>
      </c>
      <c r="O619" s="3"/>
      <c r="P619" s="3"/>
    </row>
    <row r="620" spans="1:16" ht="11.65" customHeight="1">
      <c r="A620" s="2">
        <v>549</v>
      </c>
      <c r="C620" s="108"/>
      <c r="E620" s="1" t="s">
        <v>210</v>
      </c>
      <c r="H620" s="74"/>
      <c r="I620" s="3">
        <v>0</v>
      </c>
      <c r="J620" s="3">
        <v>0</v>
      </c>
      <c r="K620" s="74"/>
      <c r="L620" s="3">
        <v>0</v>
      </c>
      <c r="M620" s="3">
        <f t="shared" si="11"/>
        <v>0</v>
      </c>
      <c r="N620" s="109">
        <v>0</v>
      </c>
      <c r="O620" s="3"/>
      <c r="P620" s="3"/>
    </row>
    <row r="621" spans="1:16" ht="11.65" customHeight="1">
      <c r="A621" s="2">
        <v>550</v>
      </c>
      <c r="C621" s="108"/>
      <c r="E621" s="1" t="s">
        <v>211</v>
      </c>
      <c r="H621" s="74"/>
      <c r="I621" s="3">
        <v>0</v>
      </c>
      <c r="J621" s="3">
        <v>0</v>
      </c>
      <c r="K621" s="74"/>
      <c r="L621" s="3">
        <v>0</v>
      </c>
      <c r="M621" s="3">
        <f t="shared" si="11"/>
        <v>0</v>
      </c>
      <c r="N621" s="109">
        <v>0</v>
      </c>
      <c r="O621" s="3"/>
      <c r="P621" s="3"/>
    </row>
    <row r="622" spans="1:16" ht="11.65" customHeight="1">
      <c r="A622" s="2">
        <v>551</v>
      </c>
      <c r="C622" s="108"/>
      <c r="E622" s="1" t="s">
        <v>212</v>
      </c>
      <c r="H622" s="74"/>
      <c r="I622" s="3">
        <v>0</v>
      </c>
      <c r="J622" s="3">
        <v>0</v>
      </c>
      <c r="K622" s="74"/>
      <c r="L622" s="3">
        <v>0</v>
      </c>
      <c r="M622" s="3">
        <f>L622-N622</f>
        <v>0</v>
      </c>
      <c r="N622" s="109">
        <v>0</v>
      </c>
      <c r="O622" s="3"/>
      <c r="P622" s="3"/>
    </row>
    <row r="623" spans="1:16" ht="11.65" customHeight="1">
      <c r="A623" s="2">
        <v>552</v>
      </c>
      <c r="C623" s="108"/>
      <c r="E623" s="1" t="s">
        <v>213</v>
      </c>
      <c r="H623" s="74"/>
      <c r="I623" s="3">
        <v>0</v>
      </c>
      <c r="J623" s="3">
        <v>0</v>
      </c>
      <c r="K623" s="74"/>
      <c r="L623" s="3">
        <v>0</v>
      </c>
      <c r="M623" s="3">
        <f t="shared" si="11"/>
        <v>0</v>
      </c>
      <c r="N623" s="109">
        <v>0</v>
      </c>
      <c r="O623" s="3"/>
      <c r="P623" s="3"/>
    </row>
    <row r="624" spans="1:16" ht="11.65" customHeight="1">
      <c r="A624" s="2">
        <v>553</v>
      </c>
      <c r="C624" s="108"/>
      <c r="E624" s="1" t="s">
        <v>214</v>
      </c>
      <c r="H624" s="74"/>
      <c r="I624" s="3">
        <v>0</v>
      </c>
      <c r="J624" s="3">
        <v>0</v>
      </c>
      <c r="K624" s="74"/>
      <c r="L624" s="3">
        <v>0</v>
      </c>
      <c r="M624" s="3">
        <f t="shared" si="11"/>
        <v>0</v>
      </c>
      <c r="N624" s="109">
        <v>0</v>
      </c>
      <c r="O624" s="3"/>
      <c r="P624" s="3"/>
    </row>
    <row r="625" spans="1:16" ht="11.65" customHeight="1">
      <c r="A625" s="2">
        <v>554</v>
      </c>
      <c r="C625" s="108"/>
      <c r="E625" s="1" t="s">
        <v>215</v>
      </c>
      <c r="H625" s="74"/>
      <c r="I625" s="3">
        <v>0</v>
      </c>
      <c r="J625" s="3">
        <v>0</v>
      </c>
      <c r="K625" s="74"/>
      <c r="L625" s="3">
        <v>0</v>
      </c>
      <c r="M625" s="3">
        <f t="shared" si="11"/>
        <v>0</v>
      </c>
      <c r="N625" s="109">
        <v>0</v>
      </c>
      <c r="O625" s="3"/>
      <c r="P625" s="3"/>
    </row>
    <row r="626" spans="1:16" ht="11.65" customHeight="1">
      <c r="A626" s="2">
        <v>555</v>
      </c>
      <c r="C626" s="108"/>
      <c r="E626" s="1" t="s">
        <v>216</v>
      </c>
      <c r="H626" s="74"/>
      <c r="I626" s="3">
        <v>0</v>
      </c>
      <c r="J626" s="3">
        <v>0</v>
      </c>
      <c r="K626" s="74"/>
      <c r="L626" s="3">
        <v>0</v>
      </c>
      <c r="M626" s="3">
        <f t="shared" si="11"/>
        <v>0</v>
      </c>
      <c r="N626" s="109">
        <v>0</v>
      </c>
      <c r="O626" s="3"/>
      <c r="P626" s="3"/>
    </row>
    <row r="627" spans="1:16" ht="11.65" customHeight="1">
      <c r="A627" s="2">
        <v>556</v>
      </c>
      <c r="C627" s="108"/>
      <c r="E627" s="1" t="s">
        <v>217</v>
      </c>
      <c r="H627" s="74"/>
      <c r="I627" s="3">
        <v>0</v>
      </c>
      <c r="J627" s="3">
        <v>0</v>
      </c>
      <c r="K627" s="74"/>
      <c r="L627" s="3">
        <v>0</v>
      </c>
      <c r="M627" s="3">
        <f t="shared" si="11"/>
        <v>0</v>
      </c>
      <c r="N627" s="109">
        <v>0</v>
      </c>
      <c r="O627" s="3"/>
      <c r="P627" s="3"/>
    </row>
    <row r="628" spans="1:16" ht="11.65" customHeight="1" thickBot="1">
      <c r="A628" s="2">
        <v>557</v>
      </c>
      <c r="C628" s="108" t="s">
        <v>218</v>
      </c>
      <c r="H628" s="74"/>
      <c r="I628" s="126">
        <v>2172248786.6899996</v>
      </c>
      <c r="J628" s="126">
        <v>925290159.33844995</v>
      </c>
      <c r="K628" s="74"/>
      <c r="L628" s="126">
        <f>SUM(L610:L627)</f>
        <v>2223030736.5907245</v>
      </c>
      <c r="M628" s="126">
        <f>SUM(M610:M627)</f>
        <v>1279726603.4553211</v>
      </c>
      <c r="N628" s="126">
        <f>SUM(N610:N627)</f>
        <v>943304133.13540351</v>
      </c>
      <c r="O628" s="3"/>
      <c r="P628" s="3"/>
    </row>
    <row r="629" spans="1:16" ht="11.65" customHeight="1" thickTop="1">
      <c r="A629" s="2">
        <v>558</v>
      </c>
      <c r="C629" s="108">
        <v>560</v>
      </c>
      <c r="D629" s="1" t="s">
        <v>146</v>
      </c>
      <c r="H629" s="74"/>
      <c r="I629" s="3"/>
      <c r="J629" s="3"/>
      <c r="K629" s="74"/>
      <c r="L629" s="3"/>
      <c r="M629" s="3"/>
      <c r="N629" s="3"/>
      <c r="O629" s="3"/>
      <c r="P629" s="3"/>
    </row>
    <row r="630" spans="1:16" ht="11.65" customHeight="1">
      <c r="A630" s="2">
        <v>559</v>
      </c>
      <c r="C630" s="108"/>
      <c r="F630" s="108" t="s">
        <v>663</v>
      </c>
      <c r="G630" s="1" t="s">
        <v>132</v>
      </c>
      <c r="H630" s="74"/>
      <c r="I630" s="3">
        <v>6104205.0800000001</v>
      </c>
      <c r="J630" s="3">
        <v>2602119.9016015274</v>
      </c>
      <c r="K630" s="74"/>
      <c r="L630" s="3">
        <v>6158588.8698111083</v>
      </c>
      <c r="M630" s="3">
        <f>L630-N630</f>
        <v>3533286.0738052535</v>
      </c>
      <c r="N630" s="109">
        <v>2625302.7960058548</v>
      </c>
      <c r="O630" s="3"/>
      <c r="P630" s="3"/>
    </row>
    <row r="631" spans="1:16" ht="11.65" customHeight="1">
      <c r="A631" s="2">
        <v>560</v>
      </c>
      <c r="C631" s="108"/>
      <c r="H631" s="74"/>
      <c r="I631" s="3"/>
      <c r="J631" s="3"/>
      <c r="K631" s="74"/>
      <c r="L631" s="3"/>
      <c r="M631" s="3"/>
      <c r="N631" s="3"/>
      <c r="O631" s="3"/>
      <c r="P631" s="3"/>
    </row>
    <row r="632" spans="1:16" ht="11.65" customHeight="1">
      <c r="A632" s="2">
        <v>561</v>
      </c>
      <c r="C632" s="108"/>
      <c r="H632" s="74" t="s">
        <v>147</v>
      </c>
      <c r="I632" s="110">
        <v>6104205.0800000001</v>
      </c>
      <c r="J632" s="110">
        <v>2602119.9016015274</v>
      </c>
      <c r="K632" s="74"/>
      <c r="L632" s="110">
        <f>SUBTOTAL(9,L630)</f>
        <v>6158588.8698111083</v>
      </c>
      <c r="M632" s="110">
        <f>SUBTOTAL(9,M630)</f>
        <v>3533286.0738052535</v>
      </c>
      <c r="N632" s="110">
        <f>SUBTOTAL(9,N630)</f>
        <v>2625302.7960058548</v>
      </c>
      <c r="O632" s="3"/>
      <c r="P632" s="3"/>
    </row>
    <row r="633" spans="1:16" ht="11.65" customHeight="1">
      <c r="A633" s="2">
        <v>562</v>
      </c>
      <c r="C633" s="108"/>
      <c r="H633" s="74"/>
      <c r="I633" s="3"/>
      <c r="J633" s="3"/>
      <c r="K633" s="74"/>
      <c r="L633" s="3"/>
      <c r="M633" s="3"/>
      <c r="N633" s="3"/>
      <c r="O633" s="3"/>
      <c r="P633" s="3"/>
    </row>
    <row r="634" spans="1:16" ht="11.65" customHeight="1">
      <c r="A634" s="2">
        <v>563</v>
      </c>
      <c r="C634" s="108">
        <v>561</v>
      </c>
      <c r="D634" s="1" t="s">
        <v>219</v>
      </c>
      <c r="H634" s="74"/>
      <c r="I634" s="3"/>
      <c r="J634" s="3"/>
      <c r="K634" s="74"/>
      <c r="L634" s="3"/>
      <c r="M634" s="3"/>
      <c r="N634" s="3"/>
      <c r="O634" s="3"/>
      <c r="P634" s="3"/>
    </row>
    <row r="635" spans="1:16" ht="11.65" customHeight="1">
      <c r="A635" s="2">
        <v>564</v>
      </c>
      <c r="C635" s="108"/>
      <c r="F635" s="108" t="s">
        <v>663</v>
      </c>
      <c r="G635" s="1" t="s">
        <v>132</v>
      </c>
      <c r="H635" s="74"/>
      <c r="I635" s="3">
        <v>8834779.2599999998</v>
      </c>
      <c r="J635" s="3">
        <v>3766117.7233420238</v>
      </c>
      <c r="K635" s="74"/>
      <c r="L635" s="3">
        <v>8991665.2040132154</v>
      </c>
      <c r="M635" s="3">
        <f>L635-N635</f>
        <v>5158669.6428777184</v>
      </c>
      <c r="N635" s="109">
        <v>3832995.5611354965</v>
      </c>
      <c r="O635" s="3"/>
      <c r="P635" s="3"/>
    </row>
    <row r="636" spans="1:16" ht="11.65" customHeight="1">
      <c r="A636" s="2">
        <v>565</v>
      </c>
      <c r="C636" s="108"/>
      <c r="H636" s="74"/>
      <c r="I636" s="3"/>
      <c r="J636" s="3"/>
      <c r="K636" s="74"/>
      <c r="L636" s="3"/>
      <c r="M636" s="3"/>
      <c r="N636" s="3"/>
      <c r="O636" s="3"/>
      <c r="P636" s="3"/>
    </row>
    <row r="637" spans="1:16" ht="11.65" customHeight="1">
      <c r="A637" s="2">
        <v>566</v>
      </c>
      <c r="C637" s="108"/>
      <c r="H637" s="74" t="s">
        <v>147</v>
      </c>
      <c r="I637" s="110">
        <v>8834779.2599999998</v>
      </c>
      <c r="J637" s="110">
        <v>3766117.7233420238</v>
      </c>
      <c r="K637" s="74"/>
      <c r="L637" s="110">
        <f>SUBTOTAL(9,L635)</f>
        <v>8991665.2040132154</v>
      </c>
      <c r="M637" s="110">
        <f>SUBTOTAL(9,M635)</f>
        <v>5158669.6428777184</v>
      </c>
      <c r="N637" s="110">
        <f>SUBTOTAL(9,N635)</f>
        <v>3832995.5611354965</v>
      </c>
      <c r="O637" s="3"/>
      <c r="P637" s="3"/>
    </row>
    <row r="638" spans="1:16" ht="11.65" customHeight="1">
      <c r="A638" s="2">
        <v>567</v>
      </c>
      <c r="C638" s="108">
        <v>562</v>
      </c>
      <c r="D638" s="1" t="s">
        <v>220</v>
      </c>
      <c r="H638" s="74"/>
      <c r="I638" s="3"/>
      <c r="J638" s="3"/>
      <c r="K638" s="74"/>
      <c r="L638" s="3"/>
      <c r="M638" s="3"/>
      <c r="N638" s="3"/>
      <c r="O638" s="3"/>
      <c r="P638" s="3"/>
    </row>
    <row r="639" spans="1:16" ht="11.65" customHeight="1">
      <c r="A639" s="2">
        <v>568</v>
      </c>
      <c r="C639" s="108"/>
      <c r="F639" s="108" t="s">
        <v>663</v>
      </c>
      <c r="G639" s="1" t="s">
        <v>132</v>
      </c>
      <c r="H639" s="74"/>
      <c r="I639" s="3">
        <v>3094755.88</v>
      </c>
      <c r="J639" s="3">
        <v>1319242.3518553129</v>
      </c>
      <c r="K639" s="74"/>
      <c r="L639" s="3">
        <v>3192629.4337747106</v>
      </c>
      <c r="M639" s="3">
        <f>L639-N639</f>
        <v>1831665.2330005141</v>
      </c>
      <c r="N639" s="109">
        <v>1360964.2007741965</v>
      </c>
      <c r="O639" s="3"/>
      <c r="P639" s="3"/>
    </row>
    <row r="640" spans="1:16" ht="11.65" customHeight="1">
      <c r="A640" s="2">
        <v>569</v>
      </c>
      <c r="C640" s="108"/>
      <c r="H640" s="74"/>
      <c r="I640" s="3"/>
      <c r="J640" s="3"/>
      <c r="K640" s="74"/>
      <c r="L640" s="3"/>
      <c r="M640" s="3"/>
      <c r="N640" s="3"/>
      <c r="O640" s="3"/>
      <c r="P640" s="3"/>
    </row>
    <row r="641" spans="1:16" ht="11.65" customHeight="1">
      <c r="A641" s="2">
        <v>570</v>
      </c>
      <c r="C641" s="108"/>
      <c r="H641" s="74" t="s">
        <v>147</v>
      </c>
      <c r="I641" s="110">
        <v>3094755.88</v>
      </c>
      <c r="J641" s="110">
        <v>1319242.3518553129</v>
      </c>
      <c r="K641" s="74"/>
      <c r="L641" s="110">
        <f>SUBTOTAL(9,L639)</f>
        <v>3192629.4337747106</v>
      </c>
      <c r="M641" s="110">
        <f>SUBTOTAL(9,M639)</f>
        <v>1831665.2330005141</v>
      </c>
      <c r="N641" s="110">
        <f>SUBTOTAL(9,N639)</f>
        <v>1360964.2007741965</v>
      </c>
      <c r="O641" s="3"/>
      <c r="P641" s="3"/>
    </row>
    <row r="642" spans="1:16" ht="11.65" customHeight="1">
      <c r="A642" s="2">
        <v>571</v>
      </c>
      <c r="C642" s="108"/>
      <c r="H642" s="74"/>
      <c r="I642" s="3"/>
      <c r="J642" s="3"/>
      <c r="K642" s="74"/>
      <c r="L642" s="3"/>
      <c r="M642" s="3"/>
      <c r="N642" s="3"/>
      <c r="O642" s="3"/>
      <c r="P642" s="3"/>
    </row>
    <row r="643" spans="1:16" ht="11.65" customHeight="1">
      <c r="A643" s="2">
        <v>572</v>
      </c>
      <c r="C643" s="108">
        <v>563</v>
      </c>
      <c r="D643" s="1" t="s">
        <v>221</v>
      </c>
      <c r="H643" s="74"/>
      <c r="I643" s="3"/>
      <c r="J643" s="3"/>
      <c r="K643" s="74"/>
      <c r="L643" s="3"/>
      <c r="M643" s="3"/>
      <c r="N643" s="3"/>
      <c r="O643" s="3"/>
      <c r="P643" s="3"/>
    </row>
    <row r="644" spans="1:16" ht="11.65" customHeight="1">
      <c r="A644" s="2">
        <v>573</v>
      </c>
      <c r="C644" s="108"/>
      <c r="F644" s="108" t="s">
        <v>663</v>
      </c>
      <c r="G644" s="1" t="s">
        <v>132</v>
      </c>
      <c r="H644" s="74"/>
      <c r="I644" s="3">
        <v>266613.99</v>
      </c>
      <c r="J644" s="3">
        <v>113653.05725023095</v>
      </c>
      <c r="K644" s="74"/>
      <c r="L644" s="3">
        <v>274059.47003141418</v>
      </c>
      <c r="M644" s="3">
        <f>L644-N644</f>
        <v>157232.52993930472</v>
      </c>
      <c r="N644" s="109">
        <v>116826.94009210946</v>
      </c>
      <c r="O644" s="3"/>
      <c r="P644" s="3"/>
    </row>
    <row r="645" spans="1:16" ht="11.65" customHeight="1">
      <c r="A645" s="2">
        <v>574</v>
      </c>
      <c r="C645" s="108"/>
      <c r="H645" s="74"/>
      <c r="I645" s="3"/>
      <c r="J645" s="3"/>
      <c r="K645" s="74"/>
      <c r="L645" s="3"/>
      <c r="M645" s="3"/>
      <c r="N645" s="3"/>
      <c r="O645" s="3"/>
      <c r="P645" s="3"/>
    </row>
    <row r="646" spans="1:16" ht="11.65" customHeight="1">
      <c r="A646" s="2">
        <v>575</v>
      </c>
      <c r="C646" s="108"/>
      <c r="H646" s="74" t="s">
        <v>147</v>
      </c>
      <c r="I646" s="110">
        <v>266613.99</v>
      </c>
      <c r="J646" s="110">
        <v>113653.05725023095</v>
      </c>
      <c r="K646" s="74"/>
      <c r="L646" s="110">
        <f>SUBTOTAL(9,L644)</f>
        <v>274059.47003141418</v>
      </c>
      <c r="M646" s="110">
        <f>SUBTOTAL(9,M644)</f>
        <v>157232.52993930472</v>
      </c>
      <c r="N646" s="110">
        <f>SUBTOTAL(9,N644)</f>
        <v>116826.94009210946</v>
      </c>
      <c r="O646" s="3"/>
      <c r="P646" s="3"/>
    </row>
    <row r="647" spans="1:16" ht="11.65" customHeight="1">
      <c r="A647" s="2">
        <v>576</v>
      </c>
      <c r="C647" s="108"/>
      <c r="H647" s="74"/>
      <c r="I647" s="3"/>
      <c r="J647" s="3"/>
      <c r="K647" s="74"/>
      <c r="L647" s="3"/>
      <c r="M647" s="3"/>
      <c r="N647" s="3"/>
      <c r="O647" s="3"/>
      <c r="P647" s="3"/>
    </row>
    <row r="648" spans="1:16" ht="11.65" customHeight="1">
      <c r="A648" s="2">
        <v>577</v>
      </c>
      <c r="C648" s="108">
        <v>564</v>
      </c>
      <c r="D648" s="1" t="s">
        <v>222</v>
      </c>
      <c r="H648" s="74"/>
      <c r="I648" s="3"/>
      <c r="J648" s="3"/>
      <c r="K648" s="74"/>
      <c r="L648" s="3"/>
      <c r="M648" s="3"/>
      <c r="N648" s="3"/>
      <c r="O648" s="3"/>
      <c r="P648" s="3"/>
    </row>
    <row r="649" spans="1:16" ht="11.65" customHeight="1">
      <c r="A649" s="2">
        <v>578</v>
      </c>
      <c r="C649" s="108"/>
      <c r="F649" s="108" t="s">
        <v>663</v>
      </c>
      <c r="G649" s="1" t="s">
        <v>132</v>
      </c>
      <c r="H649" s="74"/>
      <c r="I649" s="3">
        <v>0</v>
      </c>
      <c r="J649" s="3">
        <v>0</v>
      </c>
      <c r="K649" s="74"/>
      <c r="L649" s="3">
        <v>0</v>
      </c>
      <c r="M649" s="3">
        <f>L649-N649</f>
        <v>0</v>
      </c>
      <c r="N649" s="109">
        <v>0</v>
      </c>
      <c r="O649" s="3"/>
      <c r="P649" s="3"/>
    </row>
    <row r="650" spans="1:16" ht="11.65" customHeight="1">
      <c r="A650" s="2">
        <v>579</v>
      </c>
      <c r="C650" s="108"/>
      <c r="H650" s="74"/>
      <c r="I650" s="3"/>
      <c r="J650" s="3"/>
      <c r="K650" s="74"/>
      <c r="L650" s="3"/>
      <c r="M650" s="3"/>
      <c r="N650" s="3"/>
      <c r="O650" s="3"/>
      <c r="P650" s="3"/>
    </row>
    <row r="651" spans="1:16" ht="11.65" customHeight="1">
      <c r="A651" s="2">
        <v>580</v>
      </c>
      <c r="C651" s="108"/>
      <c r="H651" s="74" t="s">
        <v>147</v>
      </c>
      <c r="I651" s="110">
        <v>0</v>
      </c>
      <c r="J651" s="110">
        <v>0</v>
      </c>
      <c r="K651" s="74"/>
      <c r="L651" s="110">
        <f>SUBTOTAL(9,L649)</f>
        <v>0</v>
      </c>
      <c r="M651" s="110">
        <f>SUBTOTAL(9,M649)</f>
        <v>0</v>
      </c>
      <c r="N651" s="110">
        <f>SUBTOTAL(9,N649)</f>
        <v>0</v>
      </c>
      <c r="O651" s="3"/>
      <c r="P651" s="3"/>
    </row>
    <row r="652" spans="1:16" ht="11.65" customHeight="1">
      <c r="A652" s="2">
        <v>581</v>
      </c>
      <c r="C652" s="108"/>
      <c r="H652" s="74"/>
      <c r="I652" s="3"/>
      <c r="J652" s="3"/>
      <c r="K652" s="74"/>
      <c r="L652" s="3"/>
      <c r="M652" s="3"/>
      <c r="N652" s="3"/>
      <c r="O652" s="3"/>
      <c r="P652" s="3"/>
    </row>
    <row r="653" spans="1:16" ht="11.65" customHeight="1">
      <c r="A653" s="2">
        <v>582</v>
      </c>
      <c r="C653" s="108">
        <v>565</v>
      </c>
      <c r="D653" s="1" t="s">
        <v>223</v>
      </c>
      <c r="H653" s="74"/>
      <c r="I653" s="3"/>
      <c r="J653" s="3"/>
      <c r="K653" s="74"/>
      <c r="L653" s="3"/>
      <c r="M653" s="3"/>
      <c r="N653" s="3"/>
      <c r="O653" s="3"/>
      <c r="P653" s="3"/>
    </row>
    <row r="654" spans="1:16" ht="11.65" customHeight="1">
      <c r="A654" s="2">
        <v>583</v>
      </c>
      <c r="C654" s="108"/>
      <c r="F654" s="108" t="s">
        <v>663</v>
      </c>
      <c r="G654" s="1" t="s">
        <v>132</v>
      </c>
      <c r="H654" s="74"/>
      <c r="I654" s="3">
        <v>0</v>
      </c>
      <c r="J654" s="3">
        <v>0</v>
      </c>
      <c r="K654" s="74"/>
      <c r="L654" s="3">
        <v>0</v>
      </c>
      <c r="M654" s="3">
        <f>L654-N654</f>
        <v>0</v>
      </c>
      <c r="N654" s="109">
        <v>0</v>
      </c>
      <c r="O654" s="3"/>
      <c r="P654" s="3"/>
    </row>
    <row r="655" spans="1:16" ht="11.65" customHeight="1">
      <c r="A655" s="2">
        <v>584</v>
      </c>
      <c r="C655" s="108"/>
      <c r="F655" s="108" t="s">
        <v>663</v>
      </c>
      <c r="G655" s="1" t="s">
        <v>130</v>
      </c>
      <c r="H655" s="74"/>
      <c r="I655" s="3">
        <v>0</v>
      </c>
      <c r="J655" s="3">
        <v>0</v>
      </c>
      <c r="K655" s="74"/>
      <c r="L655" s="3">
        <v>0</v>
      </c>
      <c r="M655" s="3">
        <f>L655-N655</f>
        <v>0</v>
      </c>
      <c r="N655" s="109">
        <v>0</v>
      </c>
      <c r="O655" s="3"/>
      <c r="P655" s="3"/>
    </row>
    <row r="656" spans="1:16" ht="11.65" customHeight="1">
      <c r="A656" s="2">
        <v>585</v>
      </c>
      <c r="C656" s="108"/>
      <c r="H656" s="74"/>
      <c r="I656" s="110">
        <v>0</v>
      </c>
      <c r="J656" s="110">
        <v>0</v>
      </c>
      <c r="K656" s="74"/>
      <c r="L656" s="110">
        <f>SUBTOTAL(9,L654:L655)</f>
        <v>0</v>
      </c>
      <c r="M656" s="110">
        <f>SUBTOTAL(9,M654:M655)</f>
        <v>0</v>
      </c>
      <c r="N656" s="110">
        <f>SUBTOTAL(9,N654:N655)</f>
        <v>0</v>
      </c>
      <c r="O656" s="3"/>
      <c r="P656" s="3"/>
    </row>
    <row r="657" spans="1:16" ht="11.65" customHeight="1">
      <c r="A657" s="2">
        <v>586</v>
      </c>
      <c r="C657" s="108"/>
      <c r="H657" s="74"/>
      <c r="I657" s="3"/>
      <c r="J657" s="3"/>
      <c r="K657" s="74"/>
      <c r="L657" s="3"/>
      <c r="M657" s="3"/>
      <c r="N657" s="3"/>
      <c r="O657" s="3"/>
      <c r="P657" s="3"/>
    </row>
    <row r="658" spans="1:16" ht="11.65" customHeight="1">
      <c r="A658" s="2">
        <v>587</v>
      </c>
      <c r="C658" s="108" t="s">
        <v>224</v>
      </c>
      <c r="D658" s="1" t="s">
        <v>225</v>
      </c>
      <c r="H658" s="74"/>
      <c r="I658" s="3"/>
      <c r="J658" s="3"/>
      <c r="K658" s="74"/>
      <c r="L658" s="3"/>
      <c r="M658" s="3"/>
      <c r="N658" s="3"/>
      <c r="O658" s="3"/>
      <c r="P658" s="3"/>
    </row>
    <row r="659" spans="1:16" ht="11.65" customHeight="1">
      <c r="A659" s="2">
        <v>588</v>
      </c>
      <c r="C659" s="108"/>
      <c r="F659" s="108" t="s">
        <v>663</v>
      </c>
      <c r="G659" s="1" t="s">
        <v>132</v>
      </c>
      <c r="H659" s="74"/>
      <c r="I659" s="3">
        <v>128047450.65000001</v>
      </c>
      <c r="J659" s="3">
        <v>54584473.378424644</v>
      </c>
      <c r="K659" s="74"/>
      <c r="L659" s="3">
        <v>139254557.91748896</v>
      </c>
      <c r="M659" s="3">
        <f>L659-N659</f>
        <v>79892683.308613509</v>
      </c>
      <c r="N659" s="109">
        <v>59361874.608875461</v>
      </c>
      <c r="O659" s="3"/>
      <c r="P659" s="3"/>
    </row>
    <row r="660" spans="1:16" ht="11.65" customHeight="1">
      <c r="A660" s="2">
        <v>589</v>
      </c>
      <c r="C660" s="108"/>
      <c r="F660" s="108" t="s">
        <v>663</v>
      </c>
      <c r="G660" s="1" t="s">
        <v>130</v>
      </c>
      <c r="H660" s="74"/>
      <c r="I660" s="3">
        <v>8372284.79</v>
      </c>
      <c r="J660" s="3">
        <v>3513992.1534015201</v>
      </c>
      <c r="K660" s="74"/>
      <c r="L660" s="3">
        <v>8157371.7525110692</v>
      </c>
      <c r="M660" s="3">
        <f>L660-N660</f>
        <v>4733582.3031912129</v>
      </c>
      <c r="N660" s="109">
        <v>3423789.4493198558</v>
      </c>
      <c r="O660" s="3"/>
      <c r="P660" s="3"/>
    </row>
    <row r="661" spans="1:16" ht="11.65" customHeight="1">
      <c r="A661" s="2">
        <v>590</v>
      </c>
      <c r="C661" s="108"/>
      <c r="H661" s="74"/>
      <c r="I661" s="110">
        <v>136419735.44</v>
      </c>
      <c r="J661" s="110">
        <v>58098465.531826168</v>
      </c>
      <c r="K661" s="74"/>
      <c r="L661" s="110">
        <f>SUBTOTAL(9,L659:L660)</f>
        <v>147411929.67000002</v>
      </c>
      <c r="M661" s="110">
        <f>SUBTOTAL(9,M659:M660)</f>
        <v>84626265.611804724</v>
      </c>
      <c r="N661" s="110">
        <f>SUBTOTAL(9,N659:N660)</f>
        <v>62785664.058195315</v>
      </c>
      <c r="O661" s="3"/>
      <c r="P661" s="3"/>
    </row>
    <row r="662" spans="1:16" ht="11.65" customHeight="1">
      <c r="A662" s="2">
        <v>591</v>
      </c>
      <c r="C662" s="108"/>
      <c r="H662" s="74"/>
      <c r="I662" s="3"/>
      <c r="J662" s="3"/>
      <c r="K662" s="74"/>
      <c r="L662" s="3"/>
      <c r="M662" s="3"/>
      <c r="N662" s="3"/>
      <c r="O662" s="3"/>
      <c r="P662" s="3"/>
    </row>
    <row r="663" spans="1:16" ht="11.65" customHeight="1">
      <c r="A663" s="2">
        <v>592</v>
      </c>
      <c r="C663" s="108"/>
      <c r="D663" s="1" t="s">
        <v>226</v>
      </c>
      <c r="H663" s="74" t="s">
        <v>147</v>
      </c>
      <c r="I663" s="110">
        <v>136419735.44</v>
      </c>
      <c r="J663" s="110">
        <v>58098465.531826168</v>
      </c>
      <c r="K663" s="74"/>
      <c r="L663" s="110">
        <f>SUBTOTAL(9,L654:L661)</f>
        <v>147411929.67000002</v>
      </c>
      <c r="M663" s="110">
        <f>SUBTOTAL(9,M654:M661)</f>
        <v>84626265.611804724</v>
      </c>
      <c r="N663" s="110">
        <f>SUBTOTAL(9,N654:N661)</f>
        <v>62785664.058195315</v>
      </c>
      <c r="O663" s="3"/>
      <c r="P663" s="3"/>
    </row>
    <row r="664" spans="1:16" ht="11.65" customHeight="1">
      <c r="A664" s="2">
        <v>593</v>
      </c>
      <c r="C664" s="108"/>
      <c r="H664" s="74"/>
      <c r="I664" s="3"/>
      <c r="J664" s="3"/>
      <c r="K664" s="74"/>
      <c r="L664" s="3"/>
      <c r="M664" s="3"/>
      <c r="N664" s="3"/>
      <c r="O664" s="3"/>
      <c r="P664" s="3"/>
    </row>
    <row r="665" spans="1:16" ht="11.65" customHeight="1">
      <c r="A665" s="2">
        <v>594</v>
      </c>
      <c r="C665" s="108">
        <v>566</v>
      </c>
      <c r="D665" s="1" t="s">
        <v>227</v>
      </c>
      <c r="H665" s="74"/>
      <c r="I665" s="3"/>
      <c r="J665" s="3"/>
      <c r="K665" s="74"/>
      <c r="L665" s="3"/>
      <c r="M665" s="3"/>
      <c r="N665" s="3"/>
      <c r="O665" s="3"/>
      <c r="P665" s="3"/>
    </row>
    <row r="666" spans="1:16" ht="11.65" customHeight="1">
      <c r="A666" s="2">
        <v>595</v>
      </c>
      <c r="C666" s="108"/>
      <c r="F666" s="108" t="s">
        <v>663</v>
      </c>
      <c r="G666" s="1" t="s">
        <v>132</v>
      </c>
      <c r="H666" s="74"/>
      <c r="I666" s="3">
        <v>4429788.07</v>
      </c>
      <c r="J666" s="3">
        <v>1888344.1079971089</v>
      </c>
      <c r="K666" s="74"/>
      <c r="L666" s="3">
        <v>2657667.6824242864</v>
      </c>
      <c r="M666" s="3">
        <f>L666-N666</f>
        <v>1524748.6737006404</v>
      </c>
      <c r="N666" s="109">
        <v>1132919.0087236459</v>
      </c>
      <c r="O666" s="3"/>
      <c r="P666" s="3"/>
    </row>
    <row r="667" spans="1:16" ht="11.65" customHeight="1">
      <c r="A667" s="2">
        <v>596</v>
      </c>
      <c r="C667" s="108"/>
      <c r="H667" s="74"/>
      <c r="I667" s="3"/>
      <c r="J667" s="3"/>
      <c r="K667" s="74"/>
      <c r="L667" s="3"/>
      <c r="M667" s="3"/>
      <c r="N667" s="3"/>
      <c r="O667" s="3"/>
      <c r="P667" s="3"/>
    </row>
    <row r="668" spans="1:16" ht="11.65" customHeight="1">
      <c r="A668" s="2">
        <v>597</v>
      </c>
      <c r="C668" s="108"/>
      <c r="H668" s="74" t="s">
        <v>147</v>
      </c>
      <c r="I668" s="110">
        <v>4429788.07</v>
      </c>
      <c r="J668" s="110">
        <v>1888344.1079971089</v>
      </c>
      <c r="K668" s="74"/>
      <c r="L668" s="110">
        <f>SUBTOTAL(9,L666)</f>
        <v>2657667.6824242864</v>
      </c>
      <c r="M668" s="110">
        <f>SUBTOTAL(9,M666)</f>
        <v>1524748.6737006404</v>
      </c>
      <c r="N668" s="110">
        <f>SUBTOTAL(9,N666)</f>
        <v>1132919.0087236459</v>
      </c>
      <c r="O668" s="3"/>
      <c r="P668" s="3"/>
    </row>
    <row r="669" spans="1:16" ht="11.65" customHeight="1">
      <c r="A669" s="2">
        <v>598</v>
      </c>
      <c r="C669" s="108"/>
      <c r="H669" s="74"/>
      <c r="I669" s="3"/>
      <c r="J669" s="3"/>
      <c r="K669" s="74"/>
      <c r="L669" s="3"/>
      <c r="M669" s="3"/>
      <c r="N669" s="3"/>
      <c r="O669" s="3"/>
      <c r="P669" s="3"/>
    </row>
    <row r="670" spans="1:16" ht="11.65" customHeight="1">
      <c r="A670" s="2">
        <v>599</v>
      </c>
      <c r="C670" s="108">
        <v>567</v>
      </c>
      <c r="D670" s="1" t="s">
        <v>228</v>
      </c>
      <c r="H670" s="74"/>
      <c r="I670" s="3"/>
      <c r="J670" s="3"/>
      <c r="K670" s="74"/>
      <c r="L670" s="3"/>
      <c r="M670" s="3"/>
      <c r="N670" s="3"/>
      <c r="O670" s="3"/>
      <c r="P670" s="3"/>
    </row>
    <row r="671" spans="1:16" ht="11.65" customHeight="1">
      <c r="A671" s="2">
        <v>600</v>
      </c>
      <c r="C671" s="108"/>
      <c r="F671" s="108" t="s">
        <v>663</v>
      </c>
      <c r="G671" s="1" t="s">
        <v>132</v>
      </c>
      <c r="H671" s="74"/>
      <c r="I671" s="3">
        <v>2043029.73</v>
      </c>
      <c r="J671" s="3">
        <v>870909.19297825999</v>
      </c>
      <c r="K671" s="74"/>
      <c r="L671" s="3">
        <v>2133371.0215985253</v>
      </c>
      <c r="M671" s="3">
        <f>L671-N671</f>
        <v>1223950.8563111715</v>
      </c>
      <c r="N671" s="109">
        <v>909420.1652873538</v>
      </c>
      <c r="O671" s="3"/>
      <c r="P671" s="3"/>
    </row>
    <row r="672" spans="1:16" ht="11.65" customHeight="1">
      <c r="A672" s="2">
        <v>601</v>
      </c>
      <c r="C672" s="108"/>
      <c r="H672" s="74"/>
      <c r="I672" s="3"/>
      <c r="J672" s="3"/>
      <c r="K672" s="74"/>
      <c r="L672" s="3"/>
      <c r="M672" s="3"/>
      <c r="N672" s="3"/>
      <c r="O672" s="3"/>
      <c r="P672" s="3"/>
    </row>
    <row r="673" spans="1:16" ht="11.65" customHeight="1">
      <c r="A673" s="2">
        <v>602</v>
      </c>
      <c r="C673" s="108"/>
      <c r="H673" s="74" t="s">
        <v>147</v>
      </c>
      <c r="I673" s="110">
        <v>2043029.73</v>
      </c>
      <c r="J673" s="110">
        <v>870909.19297825999</v>
      </c>
      <c r="K673" s="74"/>
      <c r="L673" s="110">
        <f>SUBTOTAL(9,L671)</f>
        <v>2133371.0215985253</v>
      </c>
      <c r="M673" s="110">
        <f>SUBTOTAL(9,M671)</f>
        <v>1223950.8563111715</v>
      </c>
      <c r="N673" s="110">
        <f>SUBTOTAL(9,N671)</f>
        <v>909420.1652873538</v>
      </c>
      <c r="O673" s="3"/>
      <c r="P673" s="3"/>
    </row>
    <row r="674" spans="1:16" ht="11.65" customHeight="1">
      <c r="A674" s="2">
        <v>603</v>
      </c>
      <c r="C674" s="116"/>
      <c r="D674" s="117"/>
      <c r="E674" s="118"/>
      <c r="G674" s="117"/>
      <c r="H674" s="119"/>
      <c r="I674" s="120"/>
      <c r="J674" s="120"/>
      <c r="K674" s="119"/>
      <c r="L674" s="120"/>
      <c r="M674" s="120"/>
      <c r="N674" s="120"/>
      <c r="O674" s="3"/>
      <c r="P674" s="3"/>
    </row>
    <row r="675" spans="1:16" ht="11.65" customHeight="1">
      <c r="A675" s="2">
        <v>604</v>
      </c>
      <c r="C675" s="108">
        <v>568</v>
      </c>
      <c r="D675" s="1" t="s">
        <v>159</v>
      </c>
      <c r="H675" s="74"/>
      <c r="I675" s="3"/>
      <c r="J675" s="3"/>
      <c r="K675" s="74"/>
      <c r="L675" s="3"/>
      <c r="M675" s="3"/>
      <c r="N675" s="3"/>
      <c r="O675" s="3"/>
      <c r="P675" s="3"/>
    </row>
    <row r="676" spans="1:16" ht="11.65" customHeight="1">
      <c r="A676" s="2">
        <v>605</v>
      </c>
      <c r="C676" s="108"/>
      <c r="F676" s="108" t="s">
        <v>663</v>
      </c>
      <c r="G676" s="1" t="s">
        <v>132</v>
      </c>
      <c r="H676" s="74"/>
      <c r="I676" s="3">
        <v>2229348.39</v>
      </c>
      <c r="J676" s="3">
        <v>950333.70229139226</v>
      </c>
      <c r="K676" s="74"/>
      <c r="L676" s="3">
        <v>2265580.9680138254</v>
      </c>
      <c r="M676" s="3">
        <f>L676-N676</f>
        <v>1299801.9274514415</v>
      </c>
      <c r="N676" s="109">
        <v>965779.04056238371</v>
      </c>
      <c r="O676" s="3"/>
      <c r="P676" s="3"/>
    </row>
    <row r="677" spans="1:16" ht="11.65" customHeight="1">
      <c r="A677" s="2">
        <v>606</v>
      </c>
      <c r="C677" s="108"/>
      <c r="H677" s="74"/>
      <c r="I677" s="3"/>
      <c r="J677" s="3"/>
      <c r="K677" s="74"/>
      <c r="L677" s="3"/>
      <c r="M677" s="3"/>
      <c r="N677" s="3"/>
      <c r="O677" s="3"/>
      <c r="P677" s="3"/>
    </row>
    <row r="678" spans="1:16" ht="11.65" customHeight="1">
      <c r="A678" s="2">
        <v>607</v>
      </c>
      <c r="C678" s="108"/>
      <c r="H678" s="74" t="s">
        <v>147</v>
      </c>
      <c r="I678" s="110">
        <v>2229348.39</v>
      </c>
      <c r="J678" s="110">
        <v>950333.70229139226</v>
      </c>
      <c r="K678" s="74"/>
      <c r="L678" s="110">
        <f>SUBTOTAL(9,L676)</f>
        <v>2265580.9680138254</v>
      </c>
      <c r="M678" s="110">
        <f>SUBTOTAL(9,M676)</f>
        <v>1299801.9274514415</v>
      </c>
      <c r="N678" s="110">
        <f>SUBTOTAL(9,N676)</f>
        <v>965779.04056238371</v>
      </c>
      <c r="O678" s="3"/>
      <c r="P678" s="3"/>
    </row>
    <row r="679" spans="1:16" ht="11.65" customHeight="1">
      <c r="A679" s="2">
        <v>608</v>
      </c>
      <c r="C679" s="108"/>
      <c r="H679" s="74"/>
      <c r="I679" s="3"/>
      <c r="J679" s="3"/>
      <c r="K679" s="74"/>
      <c r="L679" s="3"/>
      <c r="M679" s="3"/>
      <c r="N679" s="3"/>
      <c r="O679" s="3"/>
      <c r="P679" s="3"/>
    </row>
    <row r="680" spans="1:16" ht="11.65" customHeight="1">
      <c r="A680" s="2">
        <v>609</v>
      </c>
      <c r="C680" s="108">
        <v>569</v>
      </c>
      <c r="D680" s="1" t="s">
        <v>160</v>
      </c>
      <c r="H680" s="74"/>
      <c r="I680" s="3"/>
      <c r="J680" s="3"/>
      <c r="K680" s="74"/>
      <c r="L680" s="3"/>
      <c r="M680" s="3"/>
      <c r="N680" s="3"/>
      <c r="O680" s="3"/>
      <c r="P680" s="3"/>
    </row>
    <row r="681" spans="1:16" ht="11.65" customHeight="1">
      <c r="A681" s="2">
        <v>610</v>
      </c>
      <c r="C681" s="108"/>
      <c r="F681" s="108" t="s">
        <v>663</v>
      </c>
      <c r="G681" s="1" t="s">
        <v>132</v>
      </c>
      <c r="H681" s="74"/>
      <c r="I681" s="3">
        <v>4336150.8099999996</v>
      </c>
      <c r="J681" s="3">
        <v>1848428.1198243396</v>
      </c>
      <c r="K681" s="74"/>
      <c r="L681" s="3">
        <v>4418762.7615725277</v>
      </c>
      <c r="M681" s="3">
        <f>L681-N681</f>
        <v>2535118.5570197543</v>
      </c>
      <c r="N681" s="109">
        <v>1883644.2045527736</v>
      </c>
      <c r="O681" s="3"/>
      <c r="P681" s="3"/>
    </row>
    <row r="682" spans="1:16" ht="11.65" customHeight="1">
      <c r="A682" s="2">
        <v>611</v>
      </c>
      <c r="C682" s="108"/>
      <c r="H682" s="74"/>
      <c r="I682" s="3"/>
      <c r="J682" s="3"/>
      <c r="K682" s="74"/>
      <c r="L682" s="3"/>
      <c r="M682" s="3"/>
      <c r="N682" s="3"/>
      <c r="O682" s="3"/>
      <c r="P682" s="3"/>
    </row>
    <row r="683" spans="1:16" ht="11.65" customHeight="1">
      <c r="A683" s="2">
        <v>612</v>
      </c>
      <c r="C683" s="108"/>
      <c r="H683" s="74" t="s">
        <v>147</v>
      </c>
      <c r="I683" s="110">
        <v>4336150.8099999996</v>
      </c>
      <c r="J683" s="110">
        <v>1848428.1198243396</v>
      </c>
      <c r="K683" s="74"/>
      <c r="L683" s="110">
        <f>SUBTOTAL(9,L681)</f>
        <v>4418762.7615725277</v>
      </c>
      <c r="M683" s="110">
        <f>SUBTOTAL(9,M681)</f>
        <v>2535118.5570197543</v>
      </c>
      <c r="N683" s="110">
        <f>SUBTOTAL(9,N681)</f>
        <v>1883644.2045527736</v>
      </c>
      <c r="O683" s="3"/>
      <c r="P683" s="3"/>
    </row>
    <row r="684" spans="1:16" ht="11.65" customHeight="1">
      <c r="A684" s="2">
        <v>613</v>
      </c>
      <c r="C684" s="108"/>
      <c r="H684" s="74"/>
      <c r="I684" s="3"/>
      <c r="J684" s="3"/>
      <c r="K684" s="74"/>
      <c r="L684" s="3"/>
      <c r="M684" s="3"/>
      <c r="N684" s="3"/>
      <c r="O684" s="3"/>
      <c r="P684" s="3"/>
    </row>
    <row r="685" spans="1:16" ht="11.65" customHeight="1">
      <c r="A685" s="2">
        <v>614</v>
      </c>
      <c r="C685" s="108">
        <v>570</v>
      </c>
      <c r="D685" s="1" t="s">
        <v>229</v>
      </c>
      <c r="H685" s="74"/>
      <c r="I685" s="3"/>
      <c r="J685" s="3"/>
      <c r="K685" s="74"/>
      <c r="L685" s="3"/>
      <c r="M685" s="3"/>
      <c r="N685" s="3"/>
      <c r="O685" s="3"/>
      <c r="P685" s="3"/>
    </row>
    <row r="686" spans="1:16" ht="11.65" customHeight="1">
      <c r="A686" s="2">
        <v>615</v>
      </c>
      <c r="C686" s="108"/>
      <c r="F686" s="108" t="s">
        <v>663</v>
      </c>
      <c r="G686" s="1" t="s">
        <v>132</v>
      </c>
      <c r="H686" s="74"/>
      <c r="I686" s="3">
        <v>11718589.539999999</v>
      </c>
      <c r="J686" s="3">
        <v>4995437.5157941924</v>
      </c>
      <c r="K686" s="74"/>
      <c r="L686" s="3">
        <v>11930155.860832771</v>
      </c>
      <c r="M686" s="3">
        <f>L686-N686</f>
        <v>6844531.182790162</v>
      </c>
      <c r="N686" s="109">
        <v>5085624.6780426092</v>
      </c>
      <c r="O686" s="3"/>
      <c r="P686" s="3"/>
    </row>
    <row r="687" spans="1:16" ht="11.65" customHeight="1">
      <c r="A687" s="2">
        <v>616</v>
      </c>
      <c r="C687" s="108"/>
      <c r="H687" s="74"/>
      <c r="I687" s="3"/>
      <c r="J687" s="3"/>
      <c r="K687" s="74"/>
      <c r="L687" s="3"/>
      <c r="M687" s="3"/>
      <c r="N687" s="3"/>
      <c r="O687" s="3"/>
      <c r="P687" s="3"/>
    </row>
    <row r="688" spans="1:16" ht="11.65" customHeight="1">
      <c r="A688" s="2">
        <v>617</v>
      </c>
      <c r="C688" s="108"/>
      <c r="H688" s="74" t="s">
        <v>147</v>
      </c>
      <c r="I688" s="110">
        <v>11718589.539999999</v>
      </c>
      <c r="J688" s="110">
        <v>4995437.5157941924</v>
      </c>
      <c r="K688" s="74"/>
      <c r="L688" s="110">
        <f>SUBTOTAL(9,L686)</f>
        <v>11930155.860832771</v>
      </c>
      <c r="M688" s="110">
        <f>SUBTOTAL(9,M686)</f>
        <v>6844531.182790162</v>
      </c>
      <c r="N688" s="110">
        <f>SUBTOTAL(9,N686)</f>
        <v>5085624.6780426092</v>
      </c>
      <c r="O688" s="3"/>
      <c r="P688" s="3"/>
    </row>
    <row r="689" spans="1:16" ht="11.65" customHeight="1">
      <c r="A689" s="2">
        <v>618</v>
      </c>
      <c r="C689" s="108"/>
      <c r="H689" s="74"/>
      <c r="I689" s="3"/>
      <c r="J689" s="3"/>
      <c r="K689" s="74"/>
      <c r="L689" s="3"/>
      <c r="M689" s="3"/>
      <c r="N689" s="3"/>
      <c r="O689" s="3"/>
      <c r="P689" s="3"/>
    </row>
    <row r="690" spans="1:16" ht="11.65" customHeight="1">
      <c r="A690" s="2">
        <v>619</v>
      </c>
      <c r="C690" s="108">
        <v>571</v>
      </c>
      <c r="D690" s="1" t="s">
        <v>230</v>
      </c>
      <c r="H690" s="74"/>
      <c r="I690" s="3"/>
      <c r="J690" s="3"/>
      <c r="K690" s="74"/>
      <c r="L690" s="3"/>
      <c r="M690" s="3"/>
      <c r="N690" s="3"/>
      <c r="O690" s="3"/>
      <c r="P690" s="3"/>
    </row>
    <row r="691" spans="1:16" ht="11.65" customHeight="1">
      <c r="A691" s="2">
        <v>620</v>
      </c>
      <c r="C691" s="108"/>
      <c r="F691" s="108" t="s">
        <v>663</v>
      </c>
      <c r="G691" s="1" t="s">
        <v>132</v>
      </c>
      <c r="H691" s="74"/>
      <c r="I691" s="3">
        <v>19264118.91</v>
      </c>
      <c r="J691" s="3">
        <v>8211969.7070415802</v>
      </c>
      <c r="K691" s="74"/>
      <c r="L691" s="3">
        <v>19715661.848821733</v>
      </c>
      <c r="M691" s="3">
        <f>L691-N691</f>
        <v>11311206.985705471</v>
      </c>
      <c r="N691" s="109">
        <v>8404454.8631162625</v>
      </c>
      <c r="O691" s="3"/>
      <c r="P691" s="3"/>
    </row>
    <row r="692" spans="1:16" ht="11.65" customHeight="1">
      <c r="A692" s="2">
        <v>621</v>
      </c>
      <c r="C692" s="108"/>
      <c r="H692" s="74"/>
      <c r="I692" s="3"/>
      <c r="J692" s="3"/>
      <c r="K692" s="74"/>
      <c r="L692" s="3"/>
      <c r="M692" s="3"/>
      <c r="N692" s="3"/>
      <c r="O692" s="3"/>
      <c r="P692" s="3"/>
    </row>
    <row r="693" spans="1:16" ht="11.65" customHeight="1">
      <c r="A693" s="2">
        <v>622</v>
      </c>
      <c r="C693" s="108"/>
      <c r="H693" s="74" t="s">
        <v>147</v>
      </c>
      <c r="I693" s="110">
        <v>19264118.91</v>
      </c>
      <c r="J693" s="110">
        <v>8211969.7070415802</v>
      </c>
      <c r="K693" s="74"/>
      <c r="L693" s="110">
        <f>SUBTOTAL(9,L691)</f>
        <v>19715661.848821733</v>
      </c>
      <c r="M693" s="110">
        <f>SUBTOTAL(9,M691)</f>
        <v>11311206.985705471</v>
      </c>
      <c r="N693" s="110">
        <f>SUBTOTAL(9,N691)</f>
        <v>8404454.8631162625</v>
      </c>
      <c r="O693" s="3"/>
      <c r="P693" s="3"/>
    </row>
    <row r="694" spans="1:16" ht="11.65" customHeight="1">
      <c r="A694" s="2">
        <v>623</v>
      </c>
      <c r="C694" s="108"/>
      <c r="H694" s="74"/>
      <c r="I694" s="3"/>
      <c r="J694" s="3"/>
      <c r="K694" s="74"/>
      <c r="L694" s="3"/>
      <c r="M694" s="3"/>
      <c r="N694" s="3"/>
      <c r="O694" s="3"/>
      <c r="P694" s="3"/>
    </row>
    <row r="695" spans="1:16" ht="11.65" customHeight="1">
      <c r="A695" s="2">
        <v>624</v>
      </c>
      <c r="C695" s="108">
        <v>572</v>
      </c>
      <c r="D695" s="1" t="s">
        <v>231</v>
      </c>
      <c r="H695" s="74"/>
      <c r="I695" s="3"/>
      <c r="J695" s="3"/>
      <c r="K695" s="74"/>
      <c r="L695" s="3"/>
      <c r="M695" s="3"/>
      <c r="N695" s="3"/>
      <c r="O695" s="3"/>
      <c r="P695" s="3"/>
    </row>
    <row r="696" spans="1:16" ht="11.65" customHeight="1">
      <c r="A696" s="2">
        <v>625</v>
      </c>
      <c r="C696" s="108"/>
      <c r="F696" s="108" t="s">
        <v>663</v>
      </c>
      <c r="G696" s="1" t="s">
        <v>132</v>
      </c>
      <c r="H696" s="74"/>
      <c r="I696" s="3">
        <v>94122.16</v>
      </c>
      <c r="J696" s="3">
        <v>40122.692882678057</v>
      </c>
      <c r="K696" s="74"/>
      <c r="L696" s="3">
        <v>95854.641497422606</v>
      </c>
      <c r="M696" s="3">
        <f>L696-N696</f>
        <v>54993.420907284271</v>
      </c>
      <c r="N696" s="109">
        <v>40861.220590138335</v>
      </c>
      <c r="O696" s="3"/>
      <c r="P696" s="3"/>
    </row>
    <row r="697" spans="1:16" ht="11.65" customHeight="1">
      <c r="A697" s="2">
        <v>626</v>
      </c>
      <c r="C697" s="108"/>
      <c r="H697" s="74"/>
      <c r="I697" s="3"/>
      <c r="J697" s="3"/>
      <c r="K697" s="74"/>
      <c r="L697" s="3"/>
      <c r="M697" s="3"/>
      <c r="N697" s="3"/>
      <c r="O697" s="3"/>
      <c r="P697" s="3"/>
    </row>
    <row r="698" spans="1:16" ht="11.65" customHeight="1">
      <c r="A698" s="2">
        <v>627</v>
      </c>
      <c r="C698" s="108"/>
      <c r="H698" s="74" t="s">
        <v>147</v>
      </c>
      <c r="I698" s="110">
        <v>94122.16</v>
      </c>
      <c r="J698" s="110">
        <v>40122.692882678057</v>
      </c>
      <c r="K698" s="74"/>
      <c r="L698" s="110">
        <f>SUBTOTAL(9,L696)</f>
        <v>95854.641497422606</v>
      </c>
      <c r="M698" s="110">
        <f>SUBTOTAL(9,M696)</f>
        <v>54993.420907284271</v>
      </c>
      <c r="N698" s="110">
        <f>SUBTOTAL(9,N696)</f>
        <v>40861.220590138335</v>
      </c>
      <c r="O698" s="3"/>
      <c r="P698" s="3"/>
    </row>
    <row r="699" spans="1:16" ht="11.65" customHeight="1">
      <c r="A699" s="2">
        <v>628</v>
      </c>
      <c r="C699" s="108"/>
      <c r="H699" s="74"/>
      <c r="I699" s="3"/>
      <c r="J699" s="3"/>
      <c r="K699" s="74"/>
      <c r="L699" s="3"/>
      <c r="M699" s="3"/>
      <c r="N699" s="3"/>
      <c r="O699" s="3"/>
      <c r="P699" s="3"/>
    </row>
    <row r="700" spans="1:16" ht="11.65" customHeight="1">
      <c r="A700" s="2">
        <v>629</v>
      </c>
      <c r="C700" s="108">
        <v>573</v>
      </c>
      <c r="D700" s="1" t="s">
        <v>232</v>
      </c>
      <c r="H700" s="74"/>
      <c r="I700" s="3"/>
      <c r="J700" s="3"/>
      <c r="K700" s="74"/>
      <c r="L700" s="3"/>
      <c r="M700" s="3"/>
      <c r="N700" s="3"/>
      <c r="O700" s="3"/>
      <c r="P700" s="3"/>
    </row>
    <row r="701" spans="1:16" ht="11.65" customHeight="1">
      <c r="A701" s="2">
        <v>630</v>
      </c>
      <c r="C701" s="108"/>
      <c r="F701" s="108" t="s">
        <v>663</v>
      </c>
      <c r="G701" s="1" t="s">
        <v>132</v>
      </c>
      <c r="H701" s="74"/>
      <c r="I701" s="3">
        <v>2874056.55</v>
      </c>
      <c r="J701" s="3">
        <v>1225161.9414928348</v>
      </c>
      <c r="K701" s="74"/>
      <c r="L701" s="3">
        <v>2940290.4674739791</v>
      </c>
      <c r="M701" s="3">
        <f>L701-N701</f>
        <v>1686894.1215728188</v>
      </c>
      <c r="N701" s="109">
        <v>1253396.3459011603</v>
      </c>
      <c r="O701" s="3"/>
      <c r="P701" s="3"/>
    </row>
    <row r="702" spans="1:16" ht="11.65" customHeight="1">
      <c r="A702" s="2">
        <v>631</v>
      </c>
      <c r="C702" s="108"/>
      <c r="H702" s="74"/>
      <c r="I702" s="3"/>
      <c r="J702" s="3"/>
      <c r="K702" s="74"/>
      <c r="L702" s="3"/>
      <c r="M702" s="3"/>
      <c r="N702" s="3"/>
      <c r="O702" s="3"/>
      <c r="P702" s="3"/>
    </row>
    <row r="703" spans="1:16" ht="11.65" customHeight="1">
      <c r="A703" s="2">
        <v>632</v>
      </c>
      <c r="C703" s="108"/>
      <c r="H703" s="74" t="s">
        <v>147</v>
      </c>
      <c r="I703" s="110">
        <v>2874056.55</v>
      </c>
      <c r="J703" s="110">
        <v>1225161.9414928348</v>
      </c>
      <c r="K703" s="74"/>
      <c r="L703" s="110">
        <f>SUBTOTAL(9,L701)</f>
        <v>2940290.4674739791</v>
      </c>
      <c r="M703" s="110">
        <f>SUBTOTAL(9,M701)</f>
        <v>1686894.1215728188</v>
      </c>
      <c r="N703" s="110">
        <f>SUBTOTAL(9,N701)</f>
        <v>1253396.3459011603</v>
      </c>
      <c r="O703" s="3"/>
      <c r="P703" s="3"/>
    </row>
    <row r="704" spans="1:16" ht="11.65" customHeight="1">
      <c r="A704" s="2">
        <v>633</v>
      </c>
      <c r="C704" s="108"/>
      <c r="H704" s="74"/>
      <c r="I704" s="3"/>
      <c r="J704" s="3"/>
      <c r="K704" s="74"/>
      <c r="L704" s="3"/>
      <c r="M704" s="3"/>
      <c r="N704" s="3"/>
      <c r="O704" s="3"/>
      <c r="P704" s="3"/>
    </row>
    <row r="705" spans="1:16" ht="11.65" customHeight="1" thickBot="1">
      <c r="A705" s="2">
        <v>634</v>
      </c>
      <c r="C705" s="112" t="s">
        <v>233</v>
      </c>
      <c r="H705" s="113" t="s">
        <v>147</v>
      </c>
      <c r="I705" s="114">
        <v>201709293.80999997</v>
      </c>
      <c r="J705" s="114">
        <v>85930305.546177641</v>
      </c>
      <c r="K705" s="113"/>
      <c r="L705" s="114">
        <f>SUBTOTAL(9,L630:L703)</f>
        <v>212186217.89986554</v>
      </c>
      <c r="M705" s="114">
        <f>SUBTOTAL(9,M630:M703)</f>
        <v>121788364.81688628</v>
      </c>
      <c r="N705" s="114">
        <f>SUBTOTAL(9,N630:N703)</f>
        <v>90397853.082979307</v>
      </c>
      <c r="O705" s="3"/>
      <c r="P705" s="3"/>
    </row>
    <row r="706" spans="1:16" ht="11.65" customHeight="1" thickTop="1">
      <c r="A706" s="2">
        <v>635</v>
      </c>
      <c r="C706" s="108"/>
      <c r="H706" s="74"/>
      <c r="I706" s="3"/>
      <c r="J706" s="3"/>
      <c r="K706" s="74"/>
      <c r="L706" s="3"/>
      <c r="M706" s="3"/>
      <c r="N706" s="3"/>
      <c r="O706" s="3"/>
      <c r="P706" s="3"/>
    </row>
    <row r="707" spans="1:16" ht="11.65" customHeight="1">
      <c r="A707" s="2">
        <v>636</v>
      </c>
      <c r="C707" s="108" t="s">
        <v>234</v>
      </c>
      <c r="H707" s="74"/>
      <c r="I707" s="3"/>
      <c r="J707" s="3"/>
      <c r="K707" s="74"/>
      <c r="L707" s="3"/>
      <c r="M707" s="3"/>
      <c r="N707" s="3"/>
      <c r="O707" s="3"/>
      <c r="P707" s="3"/>
    </row>
    <row r="708" spans="1:16" ht="11.65" customHeight="1">
      <c r="A708" s="2">
        <v>637</v>
      </c>
      <c r="C708" s="108"/>
      <c r="E708" s="1" t="s">
        <v>130</v>
      </c>
      <c r="H708" s="74"/>
      <c r="I708" s="3">
        <v>8372284.79</v>
      </c>
      <c r="J708" s="3">
        <v>3513992.1534015201</v>
      </c>
      <c r="K708" s="74"/>
      <c r="L708" s="3">
        <v>8157371.7525110692</v>
      </c>
      <c r="M708" s="3">
        <f>L708-N708</f>
        <v>4733582.3031912129</v>
      </c>
      <c r="N708" s="109">
        <v>3423789.4493198558</v>
      </c>
      <c r="O708" s="3"/>
      <c r="P708" s="3"/>
    </row>
    <row r="709" spans="1:16" ht="11.65" customHeight="1">
      <c r="A709" s="2">
        <v>638</v>
      </c>
      <c r="C709" s="108"/>
      <c r="E709" s="1" t="s">
        <v>132</v>
      </c>
      <c r="H709" s="74"/>
      <c r="I709" s="3">
        <v>193337009.01999998</v>
      </c>
      <c r="J709" s="3">
        <v>82416313.392776117</v>
      </c>
      <c r="K709" s="74"/>
      <c r="L709" s="3">
        <v>204028846.14735448</v>
      </c>
      <c r="M709" s="3">
        <f>L709-N709</f>
        <v>117054782.51369503</v>
      </c>
      <c r="N709" s="109">
        <v>86974063.633659452</v>
      </c>
      <c r="O709" s="3"/>
      <c r="P709" s="3"/>
    </row>
    <row r="710" spans="1:16" ht="11.65" customHeight="1">
      <c r="A710" s="2">
        <v>639</v>
      </c>
      <c r="C710" s="108"/>
      <c r="E710" s="70" t="s">
        <v>235</v>
      </c>
      <c r="H710" s="74"/>
      <c r="I710" s="3">
        <v>0</v>
      </c>
      <c r="J710" s="3">
        <v>0</v>
      </c>
      <c r="K710" s="74"/>
      <c r="L710" s="3">
        <v>0</v>
      </c>
      <c r="M710" s="3">
        <f>L710-N710</f>
        <v>0</v>
      </c>
      <c r="N710" s="109">
        <v>0</v>
      </c>
      <c r="O710" s="3"/>
      <c r="P710" s="3"/>
    </row>
    <row r="711" spans="1:16" ht="11.65" customHeight="1" thickBot="1">
      <c r="A711" s="2">
        <v>640</v>
      </c>
      <c r="C711" s="70" t="s">
        <v>236</v>
      </c>
      <c r="H711" s="74" t="s">
        <v>1</v>
      </c>
      <c r="I711" s="126">
        <v>201709293.80999997</v>
      </c>
      <c r="J711" s="126">
        <v>85930305.546177641</v>
      </c>
      <c r="K711" s="74"/>
      <c r="L711" s="126">
        <f>SUM(L708:L710)</f>
        <v>212186217.89986557</v>
      </c>
      <c r="M711" s="126">
        <f>SUM(M708:M710)</f>
        <v>121788364.81688625</v>
      </c>
      <c r="N711" s="126">
        <f>SUM(N708:N710)</f>
        <v>90397853.082979307</v>
      </c>
      <c r="O711" s="3"/>
      <c r="P711" s="3"/>
    </row>
    <row r="712" spans="1:16" ht="11.65" customHeight="1" thickTop="1">
      <c r="A712" s="2">
        <v>641</v>
      </c>
      <c r="C712" s="108">
        <v>580</v>
      </c>
      <c r="D712" s="1" t="s">
        <v>146</v>
      </c>
      <c r="H712" s="74"/>
      <c r="I712" s="3"/>
      <c r="J712" s="3"/>
      <c r="K712" s="74"/>
      <c r="L712" s="3"/>
      <c r="M712" s="3"/>
      <c r="N712" s="3"/>
      <c r="O712" s="3"/>
      <c r="P712" s="3"/>
    </row>
    <row r="713" spans="1:16" ht="11.65" customHeight="1">
      <c r="A713" s="2">
        <v>642</v>
      </c>
      <c r="C713" s="108"/>
      <c r="F713" s="108" t="s">
        <v>661</v>
      </c>
      <c r="G713" s="1" t="s">
        <v>128</v>
      </c>
      <c r="H713" s="74"/>
      <c r="I713" s="3">
        <v>1282424.55</v>
      </c>
      <c r="J713" s="3">
        <v>526606.28</v>
      </c>
      <c r="K713" s="74"/>
      <c r="L713" s="3">
        <v>1240112.3407923495</v>
      </c>
      <c r="M713" s="3">
        <f>L713-N713</f>
        <v>727316.4322453409</v>
      </c>
      <c r="N713" s="109">
        <v>512795.9085470087</v>
      </c>
      <c r="O713" s="3"/>
      <c r="P713" s="3"/>
    </row>
    <row r="714" spans="1:16" ht="11.65" customHeight="1">
      <c r="A714" s="2">
        <v>643</v>
      </c>
      <c r="C714" s="108"/>
      <c r="F714" s="108" t="s">
        <v>661</v>
      </c>
      <c r="G714" s="1" t="s">
        <v>248</v>
      </c>
      <c r="H714" s="74"/>
      <c r="I714" s="3">
        <v>11769470.199999999</v>
      </c>
      <c r="J714" s="3">
        <v>5686695.12008374</v>
      </c>
      <c r="K714" s="74"/>
      <c r="L714" s="3">
        <v>11886624.871320065</v>
      </c>
      <c r="M714" s="3">
        <f>L714-N714</f>
        <v>6143323.7285038121</v>
      </c>
      <c r="N714" s="109">
        <v>5743301.142816253</v>
      </c>
      <c r="O714" s="3"/>
      <c r="P714" s="3"/>
    </row>
    <row r="715" spans="1:16" ht="11.65" customHeight="1">
      <c r="A715" s="2">
        <v>644</v>
      </c>
      <c r="C715" s="108"/>
      <c r="H715" s="74" t="s">
        <v>147</v>
      </c>
      <c r="I715" s="110">
        <v>13051894.75</v>
      </c>
      <c r="J715" s="110">
        <v>6213301.4000837402</v>
      </c>
      <c r="K715" s="74"/>
      <c r="L715" s="110">
        <f>SUBTOTAL(9,L713:L714)</f>
        <v>13126737.212112416</v>
      </c>
      <c r="M715" s="110">
        <f>SUBTOTAL(9,M713:M714)</f>
        <v>6870640.1607491532</v>
      </c>
      <c r="N715" s="110">
        <f>SUBTOTAL(9,N713:N714)</f>
        <v>6256097.0513632614</v>
      </c>
      <c r="O715" s="3"/>
      <c r="P715" s="3"/>
    </row>
    <row r="716" spans="1:16" ht="11.65" customHeight="1">
      <c r="A716" s="2">
        <v>645</v>
      </c>
      <c r="C716" s="108"/>
      <c r="H716" s="74"/>
      <c r="I716" s="3"/>
      <c r="J716" s="3"/>
      <c r="K716" s="74"/>
      <c r="L716" s="3"/>
      <c r="M716" s="3"/>
      <c r="N716" s="3"/>
      <c r="O716" s="3"/>
      <c r="P716" s="3"/>
    </row>
    <row r="717" spans="1:16" ht="11.65" customHeight="1">
      <c r="A717" s="2">
        <v>646</v>
      </c>
      <c r="C717" s="108">
        <v>581</v>
      </c>
      <c r="D717" s="1" t="s">
        <v>219</v>
      </c>
      <c r="H717" s="74"/>
      <c r="I717" s="3"/>
      <c r="J717" s="3"/>
      <c r="K717" s="74"/>
      <c r="L717" s="3"/>
      <c r="M717" s="3"/>
      <c r="N717" s="3"/>
      <c r="O717" s="3"/>
      <c r="P717" s="3"/>
    </row>
    <row r="718" spans="1:16" ht="11.65" customHeight="1">
      <c r="A718" s="2">
        <v>647</v>
      </c>
      <c r="C718" s="108"/>
      <c r="F718" s="108" t="s">
        <v>661</v>
      </c>
      <c r="G718" s="1" t="s">
        <v>128</v>
      </c>
      <c r="H718" s="74"/>
      <c r="I718" s="3">
        <v>0</v>
      </c>
      <c r="J718" s="3">
        <v>0</v>
      </c>
      <c r="K718" s="74"/>
      <c r="L718" s="3">
        <v>0</v>
      </c>
      <c r="M718" s="3">
        <f>L718-N718</f>
        <v>0</v>
      </c>
      <c r="N718" s="109">
        <v>0</v>
      </c>
      <c r="O718" s="3"/>
      <c r="P718" s="3"/>
    </row>
    <row r="719" spans="1:16" ht="11.65" customHeight="1">
      <c r="A719" s="2">
        <v>648</v>
      </c>
      <c r="C719" s="108"/>
      <c r="F719" s="108" t="s">
        <v>661</v>
      </c>
      <c r="G719" s="1" t="s">
        <v>248</v>
      </c>
      <c r="H719" s="74"/>
      <c r="I719" s="3">
        <v>12451020.029999999</v>
      </c>
      <c r="J719" s="3">
        <v>6016001.8795634406</v>
      </c>
      <c r="K719" s="74"/>
      <c r="L719" s="3">
        <v>12648043.188463135</v>
      </c>
      <c r="M719" s="3">
        <f>L719-N719</f>
        <v>6536844.9564100299</v>
      </c>
      <c r="N719" s="109">
        <v>6111198.2320531048</v>
      </c>
      <c r="O719" s="3"/>
      <c r="P719" s="3"/>
    </row>
    <row r="720" spans="1:16" ht="11.65" customHeight="1">
      <c r="A720" s="2">
        <v>649</v>
      </c>
      <c r="C720" s="108"/>
      <c r="H720" s="74" t="s">
        <v>147</v>
      </c>
      <c r="I720" s="110">
        <v>12451020.029999999</v>
      </c>
      <c r="J720" s="110">
        <v>6016001.8795634406</v>
      </c>
      <c r="K720" s="74"/>
      <c r="L720" s="110">
        <f>SUBTOTAL(9,L718:L719)</f>
        <v>12648043.188463135</v>
      </c>
      <c r="M720" s="110">
        <f>SUBTOTAL(9,M718:M719)</f>
        <v>6536844.9564100299</v>
      </c>
      <c r="N720" s="110">
        <f>SUBTOTAL(9,N718:N719)</f>
        <v>6111198.2320531048</v>
      </c>
      <c r="O720" s="3"/>
      <c r="P720" s="3"/>
    </row>
    <row r="721" spans="1:16" ht="11.65" customHeight="1">
      <c r="A721" s="2">
        <v>650</v>
      </c>
      <c r="C721" s="108"/>
      <c r="H721" s="74"/>
      <c r="I721" s="3"/>
      <c r="J721" s="3"/>
      <c r="K721" s="74"/>
      <c r="L721" s="3"/>
      <c r="M721" s="3"/>
      <c r="N721" s="3"/>
      <c r="O721" s="3"/>
      <c r="P721" s="3"/>
    </row>
    <row r="722" spans="1:16" ht="11.65" customHeight="1">
      <c r="A722" s="2">
        <v>651</v>
      </c>
      <c r="C722" s="108">
        <v>582</v>
      </c>
      <c r="D722" s="1" t="s">
        <v>220</v>
      </c>
      <c r="H722" s="74"/>
      <c r="I722" s="3"/>
      <c r="J722" s="3"/>
      <c r="K722" s="74"/>
      <c r="L722" s="3"/>
      <c r="M722" s="3"/>
      <c r="N722" s="3"/>
      <c r="O722" s="3"/>
      <c r="P722" s="3"/>
    </row>
    <row r="723" spans="1:16" ht="11.65" customHeight="1">
      <c r="A723" s="2">
        <v>652</v>
      </c>
      <c r="C723" s="108"/>
      <c r="F723" s="108" t="s">
        <v>661</v>
      </c>
      <c r="G723" s="1" t="s">
        <v>128</v>
      </c>
      <c r="H723" s="74"/>
      <c r="I723" s="3">
        <v>4315591.8500000006</v>
      </c>
      <c r="J723" s="3">
        <v>1931046.07</v>
      </c>
      <c r="K723" s="74"/>
      <c r="L723" s="3">
        <v>4432949.9118974628</v>
      </c>
      <c r="M723" s="3">
        <f>L723-N723</f>
        <v>2448450.3544156542</v>
      </c>
      <c r="N723" s="109">
        <v>1984499.5574818086</v>
      </c>
      <c r="O723" s="3"/>
      <c r="P723" s="3"/>
    </row>
    <row r="724" spans="1:16" ht="11.65" customHeight="1">
      <c r="A724" s="2">
        <v>653</v>
      </c>
      <c r="C724" s="108"/>
      <c r="F724" s="108" t="s">
        <v>661</v>
      </c>
      <c r="G724" s="1" t="s">
        <v>248</v>
      </c>
      <c r="H724" s="74"/>
      <c r="I724" s="3">
        <v>37808.44</v>
      </c>
      <c r="J724" s="3">
        <v>18268.033105345632</v>
      </c>
      <c r="K724" s="74"/>
      <c r="L724" s="3">
        <v>38565.741508116655</v>
      </c>
      <c r="M724" s="3">
        <f>L724-N724</f>
        <v>19931.800446214147</v>
      </c>
      <c r="N724" s="109">
        <v>18633.941061902507</v>
      </c>
      <c r="O724" s="3"/>
      <c r="P724" s="3"/>
    </row>
    <row r="725" spans="1:16" ht="11.65" customHeight="1">
      <c r="A725" s="2">
        <v>654</v>
      </c>
      <c r="C725" s="108"/>
      <c r="H725" s="74" t="s">
        <v>147</v>
      </c>
      <c r="I725" s="110">
        <v>4353400.290000001</v>
      </c>
      <c r="J725" s="110">
        <v>1949314.1031053457</v>
      </c>
      <c r="K725" s="74"/>
      <c r="L725" s="110">
        <f>SUBTOTAL(9,L723:L724)</f>
        <v>4471515.6534055797</v>
      </c>
      <c r="M725" s="110">
        <f>SUBTOTAL(9,M723:M724)</f>
        <v>2468382.1548618684</v>
      </c>
      <c r="N725" s="110">
        <f>SUBTOTAL(9,N723:N724)</f>
        <v>2003133.4985437111</v>
      </c>
      <c r="O725" s="3"/>
      <c r="P725" s="3"/>
    </row>
    <row r="726" spans="1:16" ht="11.65" customHeight="1">
      <c r="A726" s="2">
        <v>655</v>
      </c>
      <c r="C726" s="108"/>
      <c r="H726" s="74"/>
      <c r="I726" s="3"/>
      <c r="J726" s="3"/>
      <c r="K726" s="74"/>
      <c r="L726" s="3"/>
      <c r="M726" s="3"/>
      <c r="N726" s="3"/>
      <c r="O726" s="3"/>
      <c r="P726" s="3"/>
    </row>
    <row r="727" spans="1:16" ht="11.65" customHeight="1">
      <c r="A727" s="2">
        <v>656</v>
      </c>
      <c r="C727" s="108">
        <v>583</v>
      </c>
      <c r="D727" s="1" t="s">
        <v>237</v>
      </c>
      <c r="H727" s="74"/>
      <c r="I727" s="3"/>
      <c r="J727" s="3"/>
      <c r="K727" s="74"/>
      <c r="L727" s="3"/>
      <c r="M727" s="3"/>
      <c r="N727" s="3"/>
      <c r="O727" s="3"/>
      <c r="P727" s="3"/>
    </row>
    <row r="728" spans="1:16" ht="11.65" customHeight="1">
      <c r="A728" s="2">
        <v>657</v>
      </c>
      <c r="C728" s="108"/>
      <c r="F728" s="108" t="s">
        <v>661</v>
      </c>
      <c r="G728" s="1" t="s">
        <v>128</v>
      </c>
      <c r="H728" s="74"/>
      <c r="I728" s="3">
        <v>5345586.6900000004</v>
      </c>
      <c r="J728" s="3">
        <v>2049085.28</v>
      </c>
      <c r="K728" s="74"/>
      <c r="L728" s="3">
        <v>5451515.9897149587</v>
      </c>
      <c r="M728" s="3">
        <f>L728-N728</f>
        <v>3361982.7940081283</v>
      </c>
      <c r="N728" s="109">
        <v>2089533.1957068301</v>
      </c>
      <c r="O728" s="3"/>
      <c r="P728" s="3"/>
    </row>
    <row r="729" spans="1:16" ht="11.65" customHeight="1">
      <c r="A729" s="2">
        <v>658</v>
      </c>
      <c r="C729" s="108"/>
      <c r="F729" s="108" t="s">
        <v>661</v>
      </c>
      <c r="G729" s="1" t="s">
        <v>248</v>
      </c>
      <c r="H729" s="74"/>
      <c r="I729" s="3">
        <v>19473.48</v>
      </c>
      <c r="J729" s="3">
        <v>9409.0678514185201</v>
      </c>
      <c r="K729" s="74"/>
      <c r="L729" s="3">
        <v>19854.809624231493</v>
      </c>
      <c r="M729" s="3">
        <f>L729-N729</f>
        <v>10261.493435682163</v>
      </c>
      <c r="N729" s="109">
        <v>9593.31618854933</v>
      </c>
      <c r="O729" s="3"/>
      <c r="P729" s="3"/>
    </row>
    <row r="730" spans="1:16" ht="11.65" customHeight="1">
      <c r="A730" s="2">
        <v>659</v>
      </c>
      <c r="C730" s="108"/>
      <c r="H730" s="74" t="s">
        <v>147</v>
      </c>
      <c r="I730" s="110">
        <v>5365060.1700000009</v>
      </c>
      <c r="J730" s="110">
        <v>2058494.3478514187</v>
      </c>
      <c r="K730" s="74"/>
      <c r="L730" s="110">
        <f>SUBTOTAL(9,L728:L729)</f>
        <v>5471370.7993391901</v>
      </c>
      <c r="M730" s="110">
        <f>SUBTOTAL(9,M728:M729)</f>
        <v>3372244.2874438106</v>
      </c>
      <c r="N730" s="110">
        <f>SUBTOTAL(9,N728:N729)</f>
        <v>2099126.5118953795</v>
      </c>
      <c r="O730" s="3"/>
      <c r="P730" s="3"/>
    </row>
    <row r="731" spans="1:16" ht="11.65" customHeight="1">
      <c r="A731" s="2">
        <v>660</v>
      </c>
      <c r="C731" s="108"/>
      <c r="H731" s="74"/>
      <c r="I731" s="3"/>
      <c r="J731" s="3"/>
      <c r="K731" s="74"/>
      <c r="L731" s="3"/>
      <c r="M731" s="3"/>
      <c r="N731" s="3"/>
      <c r="O731" s="3"/>
      <c r="P731" s="3"/>
    </row>
    <row r="732" spans="1:16" ht="11.65" customHeight="1">
      <c r="A732" s="2">
        <v>661</v>
      </c>
      <c r="C732" s="108">
        <v>584</v>
      </c>
      <c r="D732" s="1" t="s">
        <v>222</v>
      </c>
      <c r="H732" s="74"/>
      <c r="I732" s="3"/>
      <c r="J732" s="3"/>
      <c r="K732" s="74"/>
      <c r="L732" s="3"/>
      <c r="M732" s="3"/>
      <c r="N732" s="3"/>
      <c r="O732" s="3"/>
      <c r="P732" s="3"/>
    </row>
    <row r="733" spans="1:16" ht="11.65" customHeight="1">
      <c r="A733" s="2">
        <v>662</v>
      </c>
      <c r="C733" s="108"/>
      <c r="F733" s="108" t="s">
        <v>661</v>
      </c>
      <c r="G733" s="1" t="s">
        <v>128</v>
      </c>
      <c r="H733" s="74"/>
      <c r="I733" s="3">
        <v>210.13</v>
      </c>
      <c r="J733" s="3">
        <v>196.72</v>
      </c>
      <c r="K733" s="74"/>
      <c r="L733" s="3">
        <v>218.43477022058821</v>
      </c>
      <c r="M733" s="3">
        <f>L733-N733</f>
        <v>13.939990808823524</v>
      </c>
      <c r="N733" s="109">
        <v>204.49477941176468</v>
      </c>
      <c r="O733" s="3"/>
      <c r="P733" s="3"/>
    </row>
    <row r="734" spans="1:16" ht="11.65" customHeight="1">
      <c r="A734" s="2">
        <v>663</v>
      </c>
      <c r="C734" s="108"/>
      <c r="F734" s="108" t="s">
        <v>661</v>
      </c>
      <c r="G734" s="1" t="s">
        <v>248</v>
      </c>
      <c r="H734" s="74"/>
      <c r="I734" s="3">
        <v>0</v>
      </c>
      <c r="J734" s="3">
        <v>0</v>
      </c>
      <c r="K734" s="74"/>
      <c r="L734" s="3">
        <v>0</v>
      </c>
      <c r="M734" s="3">
        <f>L734-N734</f>
        <v>0</v>
      </c>
      <c r="N734" s="109">
        <v>0</v>
      </c>
      <c r="O734" s="3"/>
      <c r="P734" s="3"/>
    </row>
    <row r="735" spans="1:16" ht="11.65" customHeight="1">
      <c r="A735" s="2">
        <v>664</v>
      </c>
      <c r="C735" s="108"/>
      <c r="H735" s="74" t="s">
        <v>147</v>
      </c>
      <c r="I735" s="110">
        <v>210.13</v>
      </c>
      <c r="J735" s="110">
        <v>196.72</v>
      </c>
      <c r="K735" s="74"/>
      <c r="L735" s="110">
        <f>SUBTOTAL(9,L733:L734)</f>
        <v>218.43477022058821</v>
      </c>
      <c r="M735" s="110">
        <f>SUBTOTAL(9,M733:M734)</f>
        <v>13.939990808823524</v>
      </c>
      <c r="N735" s="110">
        <f>SUBTOTAL(9,N733:N734)</f>
        <v>204.49477941176468</v>
      </c>
      <c r="O735" s="3"/>
      <c r="P735" s="3"/>
    </row>
    <row r="736" spans="1:16" ht="11.65" customHeight="1">
      <c r="A736" s="2">
        <v>665</v>
      </c>
      <c r="C736" s="108"/>
      <c r="H736" s="74"/>
      <c r="I736" s="3"/>
      <c r="J736" s="3"/>
      <c r="K736" s="74"/>
      <c r="L736" s="3"/>
      <c r="M736" s="3"/>
      <c r="N736" s="3"/>
      <c r="O736" s="3"/>
      <c r="P736" s="3"/>
    </row>
    <row r="737" spans="1:16" ht="11.65" customHeight="1">
      <c r="A737" s="2">
        <v>666</v>
      </c>
      <c r="C737" s="108">
        <v>585</v>
      </c>
      <c r="D737" s="1" t="s">
        <v>238</v>
      </c>
      <c r="H737" s="74"/>
      <c r="I737" s="3"/>
      <c r="J737" s="3"/>
      <c r="K737" s="74"/>
      <c r="L737" s="3"/>
      <c r="M737" s="3"/>
      <c r="N737" s="3"/>
      <c r="O737" s="3"/>
      <c r="P737" s="3"/>
    </row>
    <row r="738" spans="1:16" ht="11.65" customHeight="1">
      <c r="A738" s="2">
        <v>667</v>
      </c>
      <c r="C738" s="108"/>
      <c r="F738" s="108" t="s">
        <v>661</v>
      </c>
      <c r="G738" s="1" t="s">
        <v>128</v>
      </c>
      <c r="H738" s="74"/>
      <c r="I738" s="3">
        <v>0</v>
      </c>
      <c r="J738" s="3">
        <v>0</v>
      </c>
      <c r="K738" s="74"/>
      <c r="L738" s="3">
        <v>0</v>
      </c>
      <c r="M738" s="3">
        <f>L738-N738</f>
        <v>0</v>
      </c>
      <c r="N738" s="109">
        <v>0</v>
      </c>
      <c r="O738" s="3"/>
      <c r="P738" s="3"/>
    </row>
    <row r="739" spans="1:16" ht="11.65" customHeight="1">
      <c r="A739" s="2">
        <v>668</v>
      </c>
      <c r="C739" s="108"/>
      <c r="F739" s="108" t="s">
        <v>661</v>
      </c>
      <c r="G739" s="1" t="s">
        <v>248</v>
      </c>
      <c r="H739" s="74"/>
      <c r="I739" s="3">
        <v>215765.28</v>
      </c>
      <c r="J739" s="3">
        <v>104252.04737418867</v>
      </c>
      <c r="K739" s="74"/>
      <c r="L739" s="3">
        <v>218883.15142599924</v>
      </c>
      <c r="M739" s="3">
        <f>L739-N739</f>
        <v>113124.63146451616</v>
      </c>
      <c r="N739" s="109">
        <v>105758.51996148308</v>
      </c>
      <c r="O739" s="3"/>
      <c r="P739" s="3"/>
    </row>
    <row r="740" spans="1:16" ht="11.65" customHeight="1">
      <c r="A740" s="2">
        <v>669</v>
      </c>
      <c r="C740" s="108"/>
      <c r="H740" s="74" t="s">
        <v>147</v>
      </c>
      <c r="I740" s="110">
        <v>215765.28</v>
      </c>
      <c r="J740" s="110">
        <v>104252.04737418867</v>
      </c>
      <c r="K740" s="74"/>
      <c r="L740" s="110">
        <f>SUBTOTAL(9,L738:L739)</f>
        <v>218883.15142599924</v>
      </c>
      <c r="M740" s="110">
        <f>SUBTOTAL(9,M738:M739)</f>
        <v>113124.63146451616</v>
      </c>
      <c r="N740" s="110">
        <f>SUBTOTAL(9,N738:N739)</f>
        <v>105758.51996148308</v>
      </c>
      <c r="O740" s="3"/>
      <c r="P740" s="3"/>
    </row>
    <row r="741" spans="1:16" ht="11.65" customHeight="1">
      <c r="A741" s="2">
        <v>670</v>
      </c>
      <c r="C741" s="108"/>
      <c r="H741" s="74"/>
      <c r="I741" s="3"/>
      <c r="J741" s="3"/>
      <c r="K741" s="74"/>
      <c r="L741" s="3"/>
      <c r="M741" s="3"/>
      <c r="N741" s="3"/>
      <c r="O741" s="3"/>
      <c r="P741" s="3"/>
    </row>
    <row r="742" spans="1:16" ht="11.65" customHeight="1">
      <c r="A742" s="2">
        <v>671</v>
      </c>
      <c r="C742" s="108">
        <v>586</v>
      </c>
      <c r="D742" s="1" t="s">
        <v>239</v>
      </c>
      <c r="H742" s="74"/>
      <c r="I742" s="3"/>
      <c r="J742" s="3"/>
      <c r="K742" s="74"/>
      <c r="L742" s="3"/>
      <c r="M742" s="3"/>
      <c r="N742" s="3"/>
      <c r="O742" s="3"/>
      <c r="P742" s="3"/>
    </row>
    <row r="743" spans="1:16" ht="11.65" customHeight="1">
      <c r="A743" s="2">
        <v>672</v>
      </c>
      <c r="C743" s="108"/>
      <c r="F743" s="108" t="s">
        <v>661</v>
      </c>
      <c r="G743" s="1" t="s">
        <v>128</v>
      </c>
      <c r="H743" s="74"/>
      <c r="I743" s="3">
        <v>6567304.7300000004</v>
      </c>
      <c r="J743" s="3">
        <v>1766867.06</v>
      </c>
      <c r="K743" s="74"/>
      <c r="L743" s="3">
        <v>6694439.3221250111</v>
      </c>
      <c r="M743" s="3">
        <f>L743-N743</f>
        <v>4893521.9224611949</v>
      </c>
      <c r="N743" s="109">
        <v>1800917.3996638167</v>
      </c>
      <c r="O743" s="3"/>
      <c r="P743" s="3"/>
    </row>
    <row r="744" spans="1:16" ht="11.65" customHeight="1">
      <c r="A744" s="2">
        <v>673</v>
      </c>
      <c r="C744" s="108"/>
      <c r="F744" s="108" t="s">
        <v>661</v>
      </c>
      <c r="G744" s="1" t="s">
        <v>248</v>
      </c>
      <c r="H744" s="74"/>
      <c r="I744" s="3">
        <v>489923.31</v>
      </c>
      <c r="J744" s="3">
        <v>236717.91923074613</v>
      </c>
      <c r="K744" s="74"/>
      <c r="L744" s="3">
        <v>501026.61764182168</v>
      </c>
      <c r="M744" s="3">
        <f>L744-N744</f>
        <v>258943.87532978377</v>
      </c>
      <c r="N744" s="109">
        <v>242082.74231203791</v>
      </c>
      <c r="O744" s="3"/>
      <c r="P744" s="3"/>
    </row>
    <row r="745" spans="1:16" ht="11.65" customHeight="1">
      <c r="A745" s="2">
        <v>674</v>
      </c>
      <c r="C745" s="108"/>
      <c r="H745" s="74" t="s">
        <v>147</v>
      </c>
      <c r="I745" s="110">
        <v>7057228.04</v>
      </c>
      <c r="J745" s="110">
        <v>2003584.9792307462</v>
      </c>
      <c r="K745" s="74"/>
      <c r="L745" s="110">
        <f>SUBTOTAL(9,L743:L744)</f>
        <v>7195465.9397668326</v>
      </c>
      <c r="M745" s="110">
        <f>SUBTOTAL(9,M743:M744)</f>
        <v>5152465.797790979</v>
      </c>
      <c r="N745" s="110">
        <f>SUBTOTAL(9,N743:N744)</f>
        <v>2043000.1419758545</v>
      </c>
      <c r="O745" s="3"/>
      <c r="P745" s="3"/>
    </row>
    <row r="746" spans="1:16" ht="11.65" customHeight="1">
      <c r="A746" s="2">
        <v>675</v>
      </c>
      <c r="C746" s="108"/>
      <c r="H746" s="74"/>
      <c r="I746" s="3"/>
      <c r="J746" s="3"/>
      <c r="K746" s="74"/>
      <c r="L746" s="3"/>
      <c r="M746" s="3"/>
      <c r="N746" s="3"/>
      <c r="O746" s="3"/>
      <c r="P746" s="3"/>
    </row>
    <row r="747" spans="1:16" ht="11.65" customHeight="1">
      <c r="A747" s="2">
        <v>676</v>
      </c>
      <c r="C747" s="108">
        <v>587</v>
      </c>
      <c r="D747" s="1" t="s">
        <v>240</v>
      </c>
      <c r="H747" s="74"/>
      <c r="I747" s="3"/>
      <c r="J747" s="3"/>
      <c r="K747" s="74"/>
      <c r="L747" s="3"/>
      <c r="M747" s="3"/>
      <c r="N747" s="3"/>
      <c r="O747" s="3"/>
      <c r="P747" s="3"/>
    </row>
    <row r="748" spans="1:16" ht="11.65" customHeight="1">
      <c r="A748" s="2">
        <v>677</v>
      </c>
      <c r="C748" s="108"/>
      <c r="F748" s="108" t="s">
        <v>661</v>
      </c>
      <c r="G748" s="1" t="s">
        <v>128</v>
      </c>
      <c r="H748" s="74"/>
      <c r="I748" s="3">
        <v>11822640.640000001</v>
      </c>
      <c r="J748" s="3">
        <v>4503465.99</v>
      </c>
      <c r="K748" s="74"/>
      <c r="L748" s="3">
        <v>12051227.077287192</v>
      </c>
      <c r="M748" s="3">
        <f>L748-N748</f>
        <v>7460604.1036138739</v>
      </c>
      <c r="N748" s="109">
        <v>4590622.9736733176</v>
      </c>
      <c r="O748" s="3"/>
      <c r="P748" s="3"/>
    </row>
    <row r="749" spans="1:16" ht="11.65" customHeight="1">
      <c r="A749" s="2">
        <v>678</v>
      </c>
      <c r="C749" s="108"/>
      <c r="F749" s="108" t="s">
        <v>661</v>
      </c>
      <c r="G749" s="1" t="s">
        <v>248</v>
      </c>
      <c r="H749" s="74"/>
      <c r="I749" s="3">
        <v>0</v>
      </c>
      <c r="J749" s="3">
        <v>0</v>
      </c>
      <c r="K749" s="74"/>
      <c r="L749" s="3">
        <v>0</v>
      </c>
      <c r="M749" s="3">
        <f>L749-N749</f>
        <v>0</v>
      </c>
      <c r="N749" s="109">
        <v>0</v>
      </c>
      <c r="O749" s="3"/>
      <c r="P749" s="3"/>
    </row>
    <row r="750" spans="1:16" ht="11.65" customHeight="1">
      <c r="A750" s="2">
        <v>679</v>
      </c>
      <c r="C750" s="108"/>
      <c r="H750" s="74" t="s">
        <v>147</v>
      </c>
      <c r="I750" s="110">
        <v>11822640.640000001</v>
      </c>
      <c r="J750" s="110">
        <v>4503465.99</v>
      </c>
      <c r="K750" s="74"/>
      <c r="L750" s="110">
        <f>SUBTOTAL(9,L748:L749)</f>
        <v>12051227.077287192</v>
      </c>
      <c r="M750" s="110">
        <f>SUBTOTAL(9,M748:M749)</f>
        <v>7460604.1036138739</v>
      </c>
      <c r="N750" s="110">
        <f>SUBTOTAL(9,N748:N749)</f>
        <v>4590622.9736733176</v>
      </c>
      <c r="O750" s="3"/>
      <c r="P750" s="3"/>
    </row>
    <row r="751" spans="1:16" ht="11.65" customHeight="1">
      <c r="A751" s="2">
        <v>680</v>
      </c>
      <c r="C751" s="108"/>
      <c r="H751" s="74"/>
      <c r="I751" s="115"/>
      <c r="J751" s="115"/>
      <c r="K751" s="74"/>
      <c r="L751" s="115"/>
      <c r="M751" s="3"/>
      <c r="N751" s="3"/>
      <c r="O751" s="3"/>
      <c r="P751" s="3"/>
    </row>
    <row r="752" spans="1:16" ht="11.65" customHeight="1">
      <c r="A752" s="2">
        <v>681</v>
      </c>
      <c r="C752" s="108">
        <v>588</v>
      </c>
      <c r="D752" s="1" t="s">
        <v>241</v>
      </c>
      <c r="H752" s="74"/>
      <c r="I752" s="3"/>
      <c r="J752" s="3"/>
      <c r="K752" s="74"/>
      <c r="L752" s="3"/>
      <c r="M752" s="3"/>
      <c r="N752" s="3"/>
      <c r="O752" s="3"/>
      <c r="P752" s="3"/>
    </row>
    <row r="753" spans="1:16" ht="11.65" customHeight="1">
      <c r="A753" s="2">
        <v>682</v>
      </c>
      <c r="C753" s="108"/>
      <c r="F753" s="108" t="s">
        <v>661</v>
      </c>
      <c r="G753" s="1" t="s">
        <v>128</v>
      </c>
      <c r="H753" s="74"/>
      <c r="I753" s="3">
        <v>888438.29</v>
      </c>
      <c r="J753" s="3">
        <v>395108.23</v>
      </c>
      <c r="K753" s="74"/>
      <c r="L753" s="3">
        <v>914094.15870472521</v>
      </c>
      <c r="M753" s="3">
        <f>L753-N753</f>
        <v>508654.14950030256</v>
      </c>
      <c r="N753" s="109">
        <v>405440.00920442265</v>
      </c>
      <c r="O753" s="3"/>
      <c r="P753" s="3"/>
    </row>
    <row r="754" spans="1:16" ht="11.65" customHeight="1">
      <c r="A754" s="2">
        <v>683</v>
      </c>
      <c r="C754" s="108"/>
      <c r="F754" s="108" t="s">
        <v>661</v>
      </c>
      <c r="G754" s="1" t="s">
        <v>248</v>
      </c>
      <c r="H754" s="74"/>
      <c r="I754" s="3">
        <v>3529937.57</v>
      </c>
      <c r="J754" s="3">
        <v>1705571.993675574</v>
      </c>
      <c r="K754" s="74"/>
      <c r="L754" s="3">
        <v>3583324.5467175273</v>
      </c>
      <c r="M754" s="3">
        <f>L754-N754</f>
        <v>1851957.3851357899</v>
      </c>
      <c r="N754" s="109">
        <v>1731367.1615817375</v>
      </c>
      <c r="O754" s="3"/>
      <c r="P754" s="3"/>
    </row>
    <row r="755" spans="1:16" ht="11.65" customHeight="1">
      <c r="A755" s="2">
        <v>684</v>
      </c>
      <c r="C755" s="108"/>
      <c r="H755" s="74" t="s">
        <v>147</v>
      </c>
      <c r="I755" s="110">
        <v>4418375.8599999994</v>
      </c>
      <c r="J755" s="110">
        <v>2100680.2236755742</v>
      </c>
      <c r="K755" s="74"/>
      <c r="L755" s="110">
        <f>SUBTOTAL(9,L753:L754)</f>
        <v>4497418.7054222524</v>
      </c>
      <c r="M755" s="110">
        <f>SUBTOTAL(9,M753:M754)</f>
        <v>2360611.5346360924</v>
      </c>
      <c r="N755" s="110">
        <f>SUBTOTAL(9,N753:N754)</f>
        <v>2136807.17078616</v>
      </c>
      <c r="O755" s="3"/>
      <c r="P755" s="3"/>
    </row>
    <row r="756" spans="1:16" ht="11.65" customHeight="1">
      <c r="A756" s="2">
        <v>685</v>
      </c>
      <c r="C756" s="108"/>
      <c r="H756" s="74"/>
      <c r="I756" s="3"/>
      <c r="J756" s="3"/>
      <c r="K756" s="74"/>
      <c r="L756" s="3"/>
      <c r="M756" s="3"/>
      <c r="N756" s="3"/>
      <c r="O756" s="3"/>
      <c r="P756" s="3"/>
    </row>
    <row r="757" spans="1:16" ht="11.65" customHeight="1">
      <c r="A757" s="2">
        <v>686</v>
      </c>
      <c r="C757" s="108">
        <v>589</v>
      </c>
      <c r="D757" s="1" t="s">
        <v>158</v>
      </c>
      <c r="H757" s="74"/>
      <c r="I757" s="3"/>
      <c r="J757" s="3"/>
      <c r="K757" s="74"/>
      <c r="L757" s="3"/>
      <c r="M757" s="3"/>
      <c r="N757" s="3"/>
      <c r="O757" s="3"/>
      <c r="P757" s="3"/>
    </row>
    <row r="758" spans="1:16" ht="11.65" customHeight="1">
      <c r="A758" s="2">
        <v>687</v>
      </c>
      <c r="C758" s="108"/>
      <c r="F758" s="108" t="s">
        <v>661</v>
      </c>
      <c r="G758" s="1" t="s">
        <v>128</v>
      </c>
      <c r="H758" s="74"/>
      <c r="I758" s="3">
        <v>3586018.02</v>
      </c>
      <c r="J758" s="3">
        <v>497605.88</v>
      </c>
      <c r="K758" s="74"/>
      <c r="L758" s="3">
        <v>3709306.0919444361</v>
      </c>
      <c r="M758" s="3">
        <f>L758-N758</f>
        <v>3207537.0729466067</v>
      </c>
      <c r="N758" s="109">
        <v>501769.01899782947</v>
      </c>
      <c r="O758" s="3"/>
      <c r="P758" s="3"/>
    </row>
    <row r="759" spans="1:16" ht="11.65" customHeight="1">
      <c r="A759" s="2">
        <v>688</v>
      </c>
      <c r="C759" s="108"/>
      <c r="F759" s="108" t="s">
        <v>661</v>
      </c>
      <c r="G759" s="1" t="s">
        <v>248</v>
      </c>
      <c r="H759" s="74"/>
      <c r="I759" s="3">
        <v>29416.55</v>
      </c>
      <c r="J759" s="3">
        <v>14213.294948034223</v>
      </c>
      <c r="K759" s="74"/>
      <c r="L759" s="3">
        <v>30579.152619485289</v>
      </c>
      <c r="M759" s="3">
        <f>L759-N759</f>
        <v>15804.118992438685</v>
      </c>
      <c r="N759" s="109">
        <v>14775.033627046603</v>
      </c>
      <c r="O759" s="3"/>
      <c r="P759" s="3"/>
    </row>
    <row r="760" spans="1:16" ht="11.65" customHeight="1">
      <c r="A760" s="2">
        <v>689</v>
      </c>
      <c r="C760" s="108"/>
      <c r="H760" s="74" t="s">
        <v>147</v>
      </c>
      <c r="I760" s="110">
        <v>3615434.57</v>
      </c>
      <c r="J760" s="110">
        <v>511819.17494803423</v>
      </c>
      <c r="K760" s="74"/>
      <c r="L760" s="110">
        <f>SUBTOTAL(9,L758:L759)</f>
        <v>3739885.2445639214</v>
      </c>
      <c r="M760" s="110">
        <f>SUBTOTAL(9,M758:M759)</f>
        <v>3223341.1919390452</v>
      </c>
      <c r="N760" s="110">
        <f>SUBTOTAL(9,N758:N759)</f>
        <v>516544.05262487609</v>
      </c>
      <c r="O760" s="3"/>
      <c r="P760" s="3"/>
    </row>
    <row r="761" spans="1:16" ht="11.65" customHeight="1">
      <c r="A761" s="2">
        <v>690</v>
      </c>
      <c r="C761" s="108"/>
      <c r="H761" s="74"/>
      <c r="I761" s="3"/>
      <c r="J761" s="3"/>
      <c r="K761" s="74"/>
      <c r="L761" s="3"/>
      <c r="M761" s="3"/>
      <c r="N761" s="3"/>
      <c r="O761" s="3"/>
      <c r="P761" s="3"/>
    </row>
    <row r="762" spans="1:16" ht="11.65" customHeight="1">
      <c r="A762" s="2">
        <v>691</v>
      </c>
      <c r="C762" s="108">
        <v>590</v>
      </c>
      <c r="D762" s="1" t="s">
        <v>159</v>
      </c>
      <c r="H762" s="74"/>
      <c r="I762" s="3"/>
      <c r="J762" s="3"/>
      <c r="K762" s="74"/>
      <c r="L762" s="3"/>
      <c r="M762" s="3"/>
      <c r="N762" s="3"/>
      <c r="O762" s="3"/>
      <c r="P762" s="3"/>
    </row>
    <row r="763" spans="1:16" ht="11.65" customHeight="1">
      <c r="A763" s="2">
        <v>692</v>
      </c>
      <c r="C763" s="108"/>
      <c r="F763" s="108" t="s">
        <v>661</v>
      </c>
      <c r="G763" s="1" t="s">
        <v>128</v>
      </c>
      <c r="H763" s="74"/>
      <c r="I763" s="3">
        <v>1751101.27</v>
      </c>
      <c r="J763" s="3">
        <v>764881.38</v>
      </c>
      <c r="K763" s="74"/>
      <c r="L763" s="3">
        <v>1778611.5580626901</v>
      </c>
      <c r="M763" s="3">
        <f>L763-N763</f>
        <v>1001784.5584627975</v>
      </c>
      <c r="N763" s="109">
        <v>776826.99959989253</v>
      </c>
      <c r="O763" s="3"/>
      <c r="P763" s="3"/>
    </row>
    <row r="764" spans="1:16" ht="11.65" customHeight="1">
      <c r="A764" s="2">
        <v>693</v>
      </c>
      <c r="C764" s="108"/>
      <c r="F764" s="108" t="s">
        <v>661</v>
      </c>
      <c r="G764" s="1" t="s">
        <v>248</v>
      </c>
      <c r="H764" s="74"/>
      <c r="I764" s="3">
        <v>3389112.66</v>
      </c>
      <c r="J764" s="3">
        <v>1637529.1408644738</v>
      </c>
      <c r="K764" s="74"/>
      <c r="L764" s="3">
        <v>3439739.4342184137</v>
      </c>
      <c r="M764" s="3">
        <f>L764-N764</f>
        <v>1777748.7819178998</v>
      </c>
      <c r="N764" s="109">
        <v>1661990.6523005138</v>
      </c>
      <c r="O764" s="3"/>
      <c r="P764" s="3"/>
    </row>
    <row r="765" spans="1:16" ht="11.65" customHeight="1">
      <c r="A765" s="2">
        <v>694</v>
      </c>
      <c r="C765" s="108"/>
      <c r="H765" s="74" t="s">
        <v>147</v>
      </c>
      <c r="I765" s="110">
        <v>5140213.93</v>
      </c>
      <c r="J765" s="110">
        <v>2402410.5208644737</v>
      </c>
      <c r="K765" s="74"/>
      <c r="L765" s="110">
        <f>SUBTOTAL(9,L763:L764)</f>
        <v>5218350.9922811035</v>
      </c>
      <c r="M765" s="110">
        <f>SUBTOTAL(9,M763:M764)</f>
        <v>2779533.3403806975</v>
      </c>
      <c r="N765" s="110">
        <f>SUBTOTAL(9,N763:N764)</f>
        <v>2438817.6519004065</v>
      </c>
      <c r="O765" s="3"/>
      <c r="P765" s="3"/>
    </row>
    <row r="766" spans="1:16" ht="11.65" customHeight="1">
      <c r="A766" s="2">
        <v>695</v>
      </c>
      <c r="C766" s="108"/>
      <c r="H766" s="74"/>
      <c r="I766" s="3"/>
      <c r="J766" s="3"/>
      <c r="K766" s="74"/>
      <c r="L766" s="3"/>
      <c r="M766" s="3"/>
      <c r="N766" s="3"/>
      <c r="O766" s="3"/>
      <c r="P766" s="3"/>
    </row>
    <row r="767" spans="1:16" ht="11.65" customHeight="1">
      <c r="A767" s="2">
        <v>696</v>
      </c>
      <c r="C767" s="108">
        <v>591</v>
      </c>
      <c r="D767" s="1" t="s">
        <v>160</v>
      </c>
      <c r="H767" s="74"/>
      <c r="I767" s="3"/>
      <c r="J767" s="3"/>
      <c r="K767" s="74"/>
      <c r="L767" s="3"/>
      <c r="M767" s="3"/>
      <c r="N767" s="3"/>
      <c r="O767" s="3"/>
      <c r="P767" s="3"/>
    </row>
    <row r="768" spans="1:16" ht="11.65" customHeight="1">
      <c r="A768" s="2">
        <v>697</v>
      </c>
      <c r="C768" s="108"/>
      <c r="F768" s="108" t="s">
        <v>661</v>
      </c>
      <c r="G768" s="1" t="s">
        <v>128</v>
      </c>
      <c r="H768" s="74"/>
      <c r="I768" s="3">
        <v>1203081.3199999998</v>
      </c>
      <c r="J768" s="3">
        <v>402467</v>
      </c>
      <c r="K768" s="74"/>
      <c r="L768" s="3">
        <v>1224210.1400366973</v>
      </c>
      <c r="M768" s="3">
        <f>L768-N768</f>
        <v>814674.91225163825</v>
      </c>
      <c r="N768" s="109">
        <v>409535.22778505896</v>
      </c>
      <c r="O768" s="3"/>
      <c r="P768" s="3"/>
    </row>
    <row r="769" spans="1:16" ht="11.65" customHeight="1">
      <c r="A769" s="2">
        <v>698</v>
      </c>
      <c r="C769" s="108"/>
      <c r="F769" s="108" t="s">
        <v>661</v>
      </c>
      <c r="G769" s="1" t="s">
        <v>248</v>
      </c>
      <c r="H769" s="74"/>
      <c r="I769" s="3">
        <v>102416.95</v>
      </c>
      <c r="J769" s="3">
        <v>49485.147579443328</v>
      </c>
      <c r="K769" s="74"/>
      <c r="L769" s="3">
        <v>104215.62251638269</v>
      </c>
      <c r="M769" s="3">
        <f>L769-N769</f>
        <v>53861.404193080205</v>
      </c>
      <c r="N769" s="109">
        <v>50354.218323302484</v>
      </c>
      <c r="O769" s="3"/>
      <c r="P769" s="3"/>
    </row>
    <row r="770" spans="1:16" ht="11.65" customHeight="1">
      <c r="A770" s="2">
        <v>699</v>
      </c>
      <c r="C770" s="108"/>
      <c r="H770" s="74" t="s">
        <v>147</v>
      </c>
      <c r="I770" s="110">
        <v>1305498.2699999998</v>
      </c>
      <c r="J770" s="110">
        <v>451952.14757944335</v>
      </c>
      <c r="K770" s="74"/>
      <c r="L770" s="110">
        <f>SUBTOTAL(9,L768:L769)</f>
        <v>1328425.76255308</v>
      </c>
      <c r="M770" s="110">
        <f>SUBTOTAL(9,M768:M769)</f>
        <v>868536.31644471851</v>
      </c>
      <c r="N770" s="110">
        <f>SUBTOTAL(9,N768:N769)</f>
        <v>459889.44610836147</v>
      </c>
      <c r="O770" s="3"/>
      <c r="P770" s="3"/>
    </row>
    <row r="771" spans="1:16" ht="11.65" customHeight="1">
      <c r="A771" s="2">
        <v>700</v>
      </c>
      <c r="C771" s="108"/>
      <c r="H771" s="74"/>
      <c r="I771" s="3"/>
      <c r="J771" s="3"/>
      <c r="K771" s="74"/>
      <c r="L771" s="3"/>
      <c r="M771" s="3"/>
      <c r="N771" s="3"/>
      <c r="O771" s="3"/>
      <c r="P771" s="3"/>
    </row>
    <row r="772" spans="1:16" ht="11.65" customHeight="1">
      <c r="A772" s="2">
        <v>701</v>
      </c>
      <c r="C772" s="108">
        <v>592</v>
      </c>
      <c r="D772" s="1" t="s">
        <v>229</v>
      </c>
      <c r="H772" s="74"/>
      <c r="I772" s="3"/>
      <c r="J772" s="3"/>
      <c r="K772" s="74"/>
      <c r="L772" s="3"/>
      <c r="M772" s="3"/>
      <c r="N772" s="3"/>
      <c r="O772" s="3"/>
      <c r="P772" s="3"/>
    </row>
    <row r="773" spans="1:16" ht="11.65" customHeight="1">
      <c r="A773" s="2">
        <v>702</v>
      </c>
      <c r="C773" s="108"/>
      <c r="F773" s="108" t="s">
        <v>661</v>
      </c>
      <c r="G773" s="1" t="s">
        <v>128</v>
      </c>
      <c r="H773" s="74"/>
      <c r="I773" s="3">
        <v>9164018.3300000001</v>
      </c>
      <c r="J773" s="3">
        <v>3446564.03</v>
      </c>
      <c r="K773" s="74"/>
      <c r="L773" s="3">
        <v>9312971.9987267088</v>
      </c>
      <c r="M773" s="3">
        <f>L773-N773</f>
        <v>5811193.3905629404</v>
      </c>
      <c r="N773" s="109">
        <v>3501778.6081637689</v>
      </c>
      <c r="O773" s="3"/>
      <c r="P773" s="3"/>
    </row>
    <row r="774" spans="1:16" ht="11.65" customHeight="1">
      <c r="A774" s="2">
        <v>703</v>
      </c>
      <c r="C774" s="108"/>
      <c r="F774" s="108" t="s">
        <v>661</v>
      </c>
      <c r="G774" s="1" t="s">
        <v>248</v>
      </c>
      <c r="H774" s="74"/>
      <c r="I774" s="3">
        <v>1641855.34</v>
      </c>
      <c r="J774" s="3">
        <v>793300.85307165573</v>
      </c>
      <c r="K774" s="74"/>
      <c r="L774" s="3">
        <v>1666847.7130593269</v>
      </c>
      <c r="M774" s="3">
        <f>L774-N774</f>
        <v>861471.20972468937</v>
      </c>
      <c r="N774" s="109">
        <v>805376.5033346375</v>
      </c>
      <c r="O774" s="3"/>
      <c r="P774" s="3"/>
    </row>
    <row r="775" spans="1:16" ht="11.65" customHeight="1">
      <c r="A775" s="2">
        <v>704</v>
      </c>
      <c r="C775" s="108"/>
      <c r="H775" s="74" t="s">
        <v>147</v>
      </c>
      <c r="I775" s="110">
        <v>10805873.67</v>
      </c>
      <c r="J775" s="110">
        <v>4239864.8830716554</v>
      </c>
      <c r="K775" s="74"/>
      <c r="L775" s="110">
        <f>SUBTOTAL(9,L773:L774)</f>
        <v>10979819.711786035</v>
      </c>
      <c r="M775" s="110">
        <f>SUBTOTAL(9,M773:M774)</f>
        <v>6672664.6002876293</v>
      </c>
      <c r="N775" s="110">
        <f>SUBTOTAL(9,N773:N774)</f>
        <v>4307155.1114984062</v>
      </c>
      <c r="O775" s="3"/>
      <c r="P775" s="3"/>
    </row>
    <row r="776" spans="1:16" ht="11.65" customHeight="1">
      <c r="A776" s="2">
        <v>705</v>
      </c>
      <c r="C776" s="108">
        <v>593</v>
      </c>
      <c r="D776" s="1" t="s">
        <v>230</v>
      </c>
      <c r="H776" s="74"/>
      <c r="I776" s="3"/>
      <c r="J776" s="3"/>
      <c r="K776" s="74"/>
      <c r="L776" s="3"/>
      <c r="M776" s="3"/>
      <c r="N776" s="3"/>
      <c r="O776" s="3"/>
      <c r="P776" s="3"/>
    </row>
    <row r="777" spans="1:16" ht="11.65" customHeight="1">
      <c r="A777" s="2">
        <v>706</v>
      </c>
      <c r="C777" s="108"/>
      <c r="F777" s="108" t="s">
        <v>661</v>
      </c>
      <c r="G777" s="1" t="s">
        <v>128</v>
      </c>
      <c r="H777" s="74"/>
      <c r="I777" s="3">
        <v>88512888.790000007</v>
      </c>
      <c r="J777" s="3">
        <v>31734005.640000001</v>
      </c>
      <c r="K777" s="74"/>
      <c r="L777" s="3">
        <v>89885779.713821083</v>
      </c>
      <c r="M777" s="3">
        <f>L777-N777</f>
        <v>57671010.16553022</v>
      </c>
      <c r="N777" s="109">
        <v>32214769.548290864</v>
      </c>
      <c r="O777" s="3"/>
      <c r="P777" s="3"/>
    </row>
    <row r="778" spans="1:16" ht="11.65" customHeight="1">
      <c r="A778" s="2">
        <v>707</v>
      </c>
      <c r="C778" s="108"/>
      <c r="F778" s="108" t="s">
        <v>661</v>
      </c>
      <c r="G778" s="1" t="s">
        <v>248</v>
      </c>
      <c r="H778" s="74"/>
      <c r="I778" s="3">
        <v>1419277.63</v>
      </c>
      <c r="J778" s="3">
        <v>685757.220623662</v>
      </c>
      <c r="K778" s="74"/>
      <c r="L778" s="3">
        <v>1415276.9329018309</v>
      </c>
      <c r="M778" s="3">
        <f>L778-N778</f>
        <v>731452.74276114604</v>
      </c>
      <c r="N778" s="109">
        <v>683824.19014068483</v>
      </c>
      <c r="O778" s="3"/>
      <c r="P778" s="3"/>
    </row>
    <row r="779" spans="1:16" ht="11.65" customHeight="1">
      <c r="A779" s="2">
        <v>708</v>
      </c>
      <c r="C779" s="108"/>
      <c r="H779" s="74" t="s">
        <v>147</v>
      </c>
      <c r="I779" s="110">
        <v>89932166.420000002</v>
      </c>
      <c r="J779" s="110">
        <v>32419762.860623661</v>
      </c>
      <c r="K779" s="74"/>
      <c r="L779" s="110">
        <f>SUBTOTAL(9,L777:L778)</f>
        <v>91301056.646722913</v>
      </c>
      <c r="M779" s="110">
        <f>SUBTOTAL(9,M777:M778)</f>
        <v>58402462.908291362</v>
      </c>
      <c r="N779" s="110">
        <f>SUBTOTAL(9,N777:N778)</f>
        <v>32898593.738431547</v>
      </c>
      <c r="O779" s="3"/>
      <c r="P779" s="3"/>
    </row>
    <row r="780" spans="1:16" ht="11.65" customHeight="1">
      <c r="A780" s="2">
        <v>709</v>
      </c>
      <c r="C780" s="108"/>
      <c r="H780" s="74"/>
      <c r="I780" s="3"/>
      <c r="J780" s="3"/>
      <c r="K780" s="74"/>
      <c r="L780" s="3"/>
      <c r="M780" s="3"/>
      <c r="N780" s="3"/>
      <c r="O780" s="3"/>
      <c r="P780" s="3"/>
    </row>
    <row r="781" spans="1:16" ht="11.65" customHeight="1">
      <c r="A781" s="2">
        <v>710</v>
      </c>
      <c r="C781" s="108">
        <v>594</v>
      </c>
      <c r="D781" s="1" t="s">
        <v>231</v>
      </c>
      <c r="H781" s="74"/>
      <c r="I781" s="3"/>
      <c r="J781" s="3"/>
      <c r="K781" s="74"/>
      <c r="L781" s="3"/>
      <c r="M781" s="3"/>
      <c r="N781" s="3"/>
      <c r="O781" s="3"/>
      <c r="P781" s="3"/>
    </row>
    <row r="782" spans="1:16" ht="11.65" customHeight="1">
      <c r="A782" s="2">
        <v>711</v>
      </c>
      <c r="C782" s="108"/>
      <c r="F782" s="108" t="s">
        <v>661</v>
      </c>
      <c r="G782" s="1" t="s">
        <v>128</v>
      </c>
      <c r="H782" s="74"/>
      <c r="I782" s="3">
        <v>20476757.429999996</v>
      </c>
      <c r="J782" s="3">
        <v>10891352.74</v>
      </c>
      <c r="K782" s="74"/>
      <c r="L782" s="3">
        <v>20808952.214009825</v>
      </c>
      <c r="M782" s="3">
        <f>L782-N782</f>
        <v>9741707.5102572162</v>
      </c>
      <c r="N782" s="109">
        <v>11067244.703752609</v>
      </c>
      <c r="O782" s="3"/>
      <c r="P782" s="3"/>
    </row>
    <row r="783" spans="1:16" ht="11.65" customHeight="1">
      <c r="A783" s="2">
        <v>712</v>
      </c>
      <c r="C783" s="108"/>
      <c r="F783" s="108" t="s">
        <v>661</v>
      </c>
      <c r="G783" s="1" t="s">
        <v>248</v>
      </c>
      <c r="H783" s="74"/>
      <c r="I783" s="3">
        <v>54630.15</v>
      </c>
      <c r="J783" s="3">
        <v>26395.836187634235</v>
      </c>
      <c r="K783" s="74"/>
      <c r="L783" s="3">
        <v>55497.243646619121</v>
      </c>
      <c r="M783" s="3">
        <f>L783-N783</f>
        <v>28682.450859826789</v>
      </c>
      <c r="N783" s="109">
        <v>26814.792786792332</v>
      </c>
      <c r="O783" s="3"/>
      <c r="P783" s="3"/>
    </row>
    <row r="784" spans="1:16" ht="11.65" customHeight="1">
      <c r="A784" s="2">
        <v>713</v>
      </c>
      <c r="C784" s="108"/>
      <c r="H784" s="74" t="s">
        <v>147</v>
      </c>
      <c r="I784" s="110">
        <v>20531387.579999994</v>
      </c>
      <c r="J784" s="110">
        <v>10917748.576187635</v>
      </c>
      <c r="K784" s="74"/>
      <c r="L784" s="110">
        <f>SUBTOTAL(9,L782:L783)</f>
        <v>20864449.457656443</v>
      </c>
      <c r="M784" s="110">
        <f>SUBTOTAL(9,M782:M783)</f>
        <v>9770389.9611170422</v>
      </c>
      <c r="N784" s="110">
        <f>SUBTOTAL(9,N782:N783)</f>
        <v>11094059.496539401</v>
      </c>
      <c r="O784" s="3"/>
      <c r="P784" s="3"/>
    </row>
    <row r="785" spans="1:16" ht="11.65" customHeight="1">
      <c r="A785" s="2">
        <v>714</v>
      </c>
      <c r="C785" s="108"/>
      <c r="H785" s="74"/>
      <c r="I785" s="3"/>
      <c r="J785" s="3"/>
      <c r="K785" s="74"/>
      <c r="L785" s="3"/>
      <c r="M785" s="3"/>
      <c r="N785" s="3"/>
      <c r="O785" s="3"/>
      <c r="P785" s="3"/>
    </row>
    <row r="786" spans="1:16" ht="11.65" customHeight="1">
      <c r="A786" s="2">
        <v>715</v>
      </c>
      <c r="C786" s="108">
        <v>595</v>
      </c>
      <c r="D786" s="1" t="s">
        <v>242</v>
      </c>
      <c r="H786" s="74"/>
      <c r="I786" s="3"/>
      <c r="J786" s="3"/>
      <c r="K786" s="74"/>
      <c r="L786" s="3"/>
      <c r="M786" s="3"/>
      <c r="N786" s="3"/>
      <c r="O786" s="3"/>
      <c r="P786" s="3"/>
    </row>
    <row r="787" spans="1:16" ht="11.65" customHeight="1">
      <c r="A787" s="2">
        <v>716</v>
      </c>
      <c r="C787" s="108"/>
      <c r="F787" s="108" t="s">
        <v>661</v>
      </c>
      <c r="G787" s="1" t="s">
        <v>128</v>
      </c>
      <c r="H787" s="74"/>
      <c r="I787" s="3">
        <v>47837.760000000002</v>
      </c>
      <c r="J787" s="3">
        <v>0</v>
      </c>
      <c r="K787" s="74"/>
      <c r="L787" s="3">
        <v>48622.102108292493</v>
      </c>
      <c r="M787" s="3">
        <f>L787-N787</f>
        <v>48622.102108292493</v>
      </c>
      <c r="N787" s="109">
        <v>0</v>
      </c>
      <c r="O787" s="3"/>
      <c r="P787" s="3"/>
    </row>
    <row r="788" spans="1:16" ht="11.65" customHeight="1">
      <c r="A788" s="2">
        <v>717</v>
      </c>
      <c r="C788" s="108"/>
      <c r="F788" s="108" t="s">
        <v>661</v>
      </c>
      <c r="G788" s="1" t="s">
        <v>248</v>
      </c>
      <c r="H788" s="74"/>
      <c r="I788" s="3">
        <v>974120.44</v>
      </c>
      <c r="J788" s="3">
        <v>470669.10051072866</v>
      </c>
      <c r="K788" s="74"/>
      <c r="L788" s="3">
        <v>989541.59161792428</v>
      </c>
      <c r="M788" s="3">
        <f>L788-N788</f>
        <v>511421.40060256765</v>
      </c>
      <c r="N788" s="109">
        <v>478120.19101535663</v>
      </c>
      <c r="O788" s="3"/>
      <c r="P788" s="3"/>
    </row>
    <row r="789" spans="1:16" ht="11.65" customHeight="1">
      <c r="A789" s="2">
        <v>718</v>
      </c>
      <c r="C789" s="108"/>
      <c r="H789" s="74" t="s">
        <v>147</v>
      </c>
      <c r="I789" s="110">
        <v>1021958.2</v>
      </c>
      <c r="J789" s="110">
        <v>470669.10051072866</v>
      </c>
      <c r="K789" s="74"/>
      <c r="L789" s="110">
        <f>SUBTOTAL(9,L787:L788)</f>
        <v>1038163.6937262168</v>
      </c>
      <c r="M789" s="110">
        <f>SUBTOTAL(9,M787:M788)</f>
        <v>560043.50271086011</v>
      </c>
      <c r="N789" s="110">
        <f>SUBTOTAL(9,N787:N788)</f>
        <v>478120.19101535663</v>
      </c>
      <c r="O789" s="3"/>
      <c r="P789" s="3"/>
    </row>
    <row r="790" spans="1:16" ht="11.65" customHeight="1">
      <c r="A790" s="2">
        <v>719</v>
      </c>
      <c r="C790" s="108"/>
      <c r="H790" s="74"/>
      <c r="I790" s="115"/>
      <c r="J790" s="115"/>
      <c r="K790" s="74"/>
      <c r="L790" s="115"/>
      <c r="M790" s="3"/>
      <c r="N790" s="3"/>
      <c r="O790" s="3"/>
      <c r="P790" s="3"/>
    </row>
    <row r="791" spans="1:16" ht="11.65" customHeight="1">
      <c r="A791" s="2">
        <v>720</v>
      </c>
      <c r="C791" s="108">
        <v>596</v>
      </c>
      <c r="D791" s="1" t="s">
        <v>243</v>
      </c>
      <c r="H791" s="74"/>
      <c r="I791" s="3"/>
      <c r="J791" s="3"/>
      <c r="K791" s="74"/>
      <c r="L791" s="3"/>
      <c r="M791" s="3"/>
      <c r="N791" s="3"/>
      <c r="O791" s="3"/>
      <c r="P791" s="3"/>
    </row>
    <row r="792" spans="1:16" ht="11.65" customHeight="1">
      <c r="A792" s="2">
        <v>721</v>
      </c>
      <c r="C792" s="108"/>
      <c r="F792" s="108" t="s">
        <v>661</v>
      </c>
      <c r="G792" s="1" t="s">
        <v>128</v>
      </c>
      <c r="H792" s="74"/>
      <c r="I792" s="3">
        <v>3636532.05</v>
      </c>
      <c r="J792" s="3">
        <v>1694291.86</v>
      </c>
      <c r="K792" s="74"/>
      <c r="L792" s="3">
        <v>3696371.1762759103</v>
      </c>
      <c r="M792" s="3">
        <f>L792-N792</f>
        <v>1973081.6120652354</v>
      </c>
      <c r="N792" s="109">
        <v>1723289.564210675</v>
      </c>
      <c r="O792" s="3"/>
      <c r="P792" s="3"/>
    </row>
    <row r="793" spans="1:16" ht="11.65" customHeight="1">
      <c r="A793" s="2">
        <v>722</v>
      </c>
      <c r="C793" s="108"/>
      <c r="F793" s="108" t="s">
        <v>661</v>
      </c>
      <c r="G793" s="1" t="s">
        <v>248</v>
      </c>
      <c r="H793" s="74"/>
      <c r="I793" s="3">
        <v>0</v>
      </c>
      <c r="J793" s="3">
        <v>0</v>
      </c>
      <c r="K793" s="74"/>
      <c r="L793" s="3">
        <v>0</v>
      </c>
      <c r="M793" s="3">
        <f>L793-N793</f>
        <v>0</v>
      </c>
      <c r="N793" s="109">
        <v>0</v>
      </c>
      <c r="O793" s="3"/>
      <c r="P793" s="3"/>
    </row>
    <row r="794" spans="1:16" ht="11.65" customHeight="1">
      <c r="A794" s="2">
        <v>723</v>
      </c>
      <c r="C794" s="108"/>
      <c r="H794" s="74" t="s">
        <v>147</v>
      </c>
      <c r="I794" s="110">
        <v>3636532.05</v>
      </c>
      <c r="J794" s="110">
        <v>1694291.86</v>
      </c>
      <c r="K794" s="74"/>
      <c r="L794" s="110">
        <f>SUBTOTAL(9,L792:L793)</f>
        <v>3696371.1762759103</v>
      </c>
      <c r="M794" s="110">
        <f>SUBTOTAL(9,M792:M793)</f>
        <v>1973081.6120652354</v>
      </c>
      <c r="N794" s="110">
        <f>SUBTOTAL(9,N792:N793)</f>
        <v>1723289.564210675</v>
      </c>
      <c r="O794" s="3"/>
      <c r="P794" s="3"/>
    </row>
    <row r="795" spans="1:16" ht="11.65" customHeight="1">
      <c r="A795" s="2">
        <v>724</v>
      </c>
      <c r="C795" s="108"/>
      <c r="H795" s="74"/>
      <c r="I795" s="3"/>
      <c r="J795" s="3"/>
      <c r="K795" s="74"/>
      <c r="L795" s="3"/>
      <c r="M795" s="3"/>
      <c r="N795" s="3"/>
      <c r="O795" s="3"/>
      <c r="P795" s="3"/>
    </row>
    <row r="796" spans="1:16" ht="11.65" customHeight="1">
      <c r="A796" s="2">
        <v>725</v>
      </c>
      <c r="C796" s="108">
        <v>597</v>
      </c>
      <c r="D796" s="1" t="s">
        <v>244</v>
      </c>
      <c r="H796" s="74"/>
      <c r="I796" s="3"/>
      <c r="J796" s="3"/>
      <c r="K796" s="74"/>
      <c r="L796" s="3"/>
      <c r="M796" s="3"/>
      <c r="N796" s="3"/>
      <c r="O796" s="3"/>
      <c r="P796" s="3"/>
    </row>
    <row r="797" spans="1:16" ht="11.65" customHeight="1">
      <c r="A797" s="2">
        <v>726</v>
      </c>
      <c r="C797" s="108"/>
      <c r="F797" s="108" t="s">
        <v>661</v>
      </c>
      <c r="G797" s="1" t="s">
        <v>128</v>
      </c>
      <c r="H797" s="74"/>
      <c r="I797" s="3">
        <v>4999586.09</v>
      </c>
      <c r="J797" s="3">
        <v>2676851.9</v>
      </c>
      <c r="K797" s="74"/>
      <c r="L797" s="3">
        <v>5078234.8387146723</v>
      </c>
      <c r="M797" s="3">
        <f>L797-N797</f>
        <v>2359261.6376928589</v>
      </c>
      <c r="N797" s="109">
        <v>2718973.2010218133</v>
      </c>
      <c r="O797" s="3"/>
      <c r="P797" s="3"/>
    </row>
    <row r="798" spans="1:16" ht="11.65" customHeight="1">
      <c r="A798" s="2">
        <v>727</v>
      </c>
      <c r="C798" s="108"/>
      <c r="F798" s="108" t="s">
        <v>661</v>
      </c>
      <c r="G798" s="1" t="s">
        <v>248</v>
      </c>
      <c r="H798" s="74"/>
      <c r="I798" s="3">
        <v>1769437.79</v>
      </c>
      <c r="J798" s="3">
        <v>854945.30124939338</v>
      </c>
      <c r="K798" s="74"/>
      <c r="L798" s="3">
        <v>1796765.0861200737</v>
      </c>
      <c r="M798" s="3">
        <f>L798-N798</f>
        <v>928615.96185653086</v>
      </c>
      <c r="N798" s="109">
        <v>868149.12426354282</v>
      </c>
      <c r="O798" s="3"/>
      <c r="P798" s="3"/>
    </row>
    <row r="799" spans="1:16" ht="11.65" customHeight="1">
      <c r="A799" s="2">
        <v>728</v>
      </c>
      <c r="C799" s="108"/>
      <c r="H799" s="74" t="s">
        <v>147</v>
      </c>
      <c r="I799" s="110">
        <v>6769023.8799999999</v>
      </c>
      <c r="J799" s="110">
        <v>3531797.2012493932</v>
      </c>
      <c r="K799" s="74"/>
      <c r="L799" s="110">
        <f>SUBTOTAL(9,L797:L798)</f>
        <v>6874999.9248347459</v>
      </c>
      <c r="M799" s="110">
        <f>SUBTOTAL(9,M797:M798)</f>
        <v>3287877.5995493899</v>
      </c>
      <c r="N799" s="110">
        <f>SUBTOTAL(9,N797:N798)</f>
        <v>3587122.325285356</v>
      </c>
      <c r="O799" s="3"/>
      <c r="P799" s="3"/>
    </row>
    <row r="800" spans="1:16" ht="11.65" customHeight="1">
      <c r="A800" s="2">
        <v>729</v>
      </c>
      <c r="C800" s="108"/>
      <c r="H800" s="74"/>
      <c r="I800" s="3"/>
      <c r="J800" s="3"/>
      <c r="K800" s="74"/>
      <c r="L800" s="3"/>
      <c r="M800" s="3"/>
      <c r="N800" s="3"/>
      <c r="O800" s="3"/>
      <c r="P800" s="3"/>
    </row>
    <row r="801" spans="1:16" ht="11.65" customHeight="1">
      <c r="A801" s="2">
        <v>730</v>
      </c>
      <c r="C801" s="108">
        <v>598</v>
      </c>
      <c r="D801" s="1" t="s">
        <v>245</v>
      </c>
      <c r="H801" s="74"/>
      <c r="I801" s="3"/>
      <c r="J801" s="3"/>
      <c r="K801" s="74"/>
      <c r="L801" s="3"/>
      <c r="M801" s="3"/>
      <c r="N801" s="3"/>
      <c r="O801" s="3"/>
      <c r="P801" s="3"/>
    </row>
    <row r="802" spans="1:16" ht="11.65" customHeight="1">
      <c r="A802" s="2">
        <v>731</v>
      </c>
      <c r="C802" s="108"/>
      <c r="F802" s="108" t="s">
        <v>661</v>
      </c>
      <c r="G802" s="1" t="s">
        <v>128</v>
      </c>
      <c r="H802" s="74"/>
      <c r="I802" s="3">
        <v>1962415.6799999997</v>
      </c>
      <c r="J802" s="3">
        <v>1080313.8999999999</v>
      </c>
      <c r="K802" s="74"/>
      <c r="L802" s="3">
        <v>1996657.4260380263</v>
      </c>
      <c r="M802" s="3">
        <f>L802-N802</f>
        <v>897377.16135826521</v>
      </c>
      <c r="N802" s="109">
        <v>1099280.2646797611</v>
      </c>
      <c r="O802" s="3"/>
      <c r="P802" s="3"/>
    </row>
    <row r="803" spans="1:16" ht="11.65" customHeight="1">
      <c r="A803" s="2">
        <v>732</v>
      </c>
      <c r="C803" s="108"/>
      <c r="F803" s="108" t="s">
        <v>661</v>
      </c>
      <c r="G803" s="1" t="s">
        <v>248</v>
      </c>
      <c r="H803" s="74"/>
      <c r="I803" s="3">
        <v>991420.17</v>
      </c>
      <c r="J803" s="3">
        <v>479027.87014929461</v>
      </c>
      <c r="K803" s="74"/>
      <c r="L803" s="3">
        <v>1005636.7483015698</v>
      </c>
      <c r="M803" s="3">
        <f>L803-N803</f>
        <v>519739.80545163446</v>
      </c>
      <c r="N803" s="109">
        <v>485896.94284993538</v>
      </c>
      <c r="O803" s="3"/>
      <c r="P803" s="3"/>
    </row>
    <row r="804" spans="1:16" ht="11.65" customHeight="1">
      <c r="A804" s="2">
        <v>733</v>
      </c>
      <c r="C804" s="108"/>
      <c r="H804" s="74" t="s">
        <v>147</v>
      </c>
      <c r="I804" s="110">
        <v>2953835.8499999996</v>
      </c>
      <c r="J804" s="110">
        <v>1559341.7701492945</v>
      </c>
      <c r="K804" s="74"/>
      <c r="L804" s="110">
        <f>SUBTOTAL(9,L802:L803)</f>
        <v>3002294.1743395962</v>
      </c>
      <c r="M804" s="110">
        <f>SUBTOTAL(9,M802:M803)</f>
        <v>1417116.9668098995</v>
      </c>
      <c r="N804" s="110">
        <f>SUBTOTAL(9,N802:N803)</f>
        <v>1585177.2075296966</v>
      </c>
      <c r="O804" s="3"/>
      <c r="P804" s="3"/>
    </row>
    <row r="805" spans="1:16" ht="11.65" customHeight="1">
      <c r="A805" s="2">
        <v>734</v>
      </c>
      <c r="C805" s="108"/>
      <c r="H805" s="74"/>
      <c r="I805" s="3"/>
      <c r="J805" s="3"/>
      <c r="K805" s="74"/>
      <c r="L805" s="3"/>
      <c r="M805" s="3"/>
      <c r="N805" s="3"/>
      <c r="O805" s="3"/>
      <c r="P805" s="3"/>
    </row>
    <row r="806" spans="1:16" ht="11.65" customHeight="1" thickBot="1">
      <c r="A806" s="2">
        <v>735</v>
      </c>
      <c r="C806" s="112" t="s">
        <v>246</v>
      </c>
      <c r="H806" s="113" t="s">
        <v>147</v>
      </c>
      <c r="I806" s="114">
        <v>204447519.61000001</v>
      </c>
      <c r="J806" s="114">
        <v>83148949.786068797</v>
      </c>
      <c r="K806" s="113"/>
      <c r="L806" s="114">
        <f>SUBTOTAL(9,L713:L804)</f>
        <v>207724696.94673276</v>
      </c>
      <c r="M806" s="114">
        <f>SUBTOTAL(9,M713:M804)</f>
        <v>123289979.56655702</v>
      </c>
      <c r="N806" s="114">
        <f>SUBTOTAL(9,N713:N804)</f>
        <v>84434717.380175769</v>
      </c>
      <c r="O806" s="3"/>
      <c r="P806" s="3"/>
    </row>
    <row r="807" spans="1:16" ht="11.65" customHeight="1" thickTop="1">
      <c r="A807" s="2">
        <v>736</v>
      </c>
      <c r="C807" s="108"/>
      <c r="H807" s="74"/>
      <c r="I807" s="3"/>
      <c r="J807" s="3"/>
      <c r="K807" s="74"/>
      <c r="L807" s="3"/>
      <c r="M807" s="3"/>
      <c r="N807" s="3"/>
      <c r="O807" s="3"/>
      <c r="P807" s="3"/>
    </row>
    <row r="808" spans="1:16" ht="11.65" customHeight="1">
      <c r="A808" s="2">
        <v>737</v>
      </c>
      <c r="C808" s="108"/>
      <c r="H808" s="74"/>
      <c r="I808" s="3"/>
      <c r="J808" s="3"/>
      <c r="K808" s="74"/>
      <c r="L808" s="3"/>
      <c r="M808" s="3"/>
      <c r="N808" s="3"/>
      <c r="O808" s="3"/>
      <c r="P808" s="3"/>
    </row>
    <row r="809" spans="1:16" ht="11.65" customHeight="1">
      <c r="A809" s="2">
        <v>738</v>
      </c>
      <c r="C809" s="108" t="s">
        <v>247</v>
      </c>
      <c r="H809" s="74"/>
      <c r="I809" s="3"/>
      <c r="J809" s="3"/>
      <c r="K809" s="74"/>
      <c r="L809" s="3"/>
      <c r="M809" s="3"/>
      <c r="N809" s="3"/>
      <c r="O809" s="3"/>
      <c r="P809" s="3"/>
    </row>
    <row r="810" spans="1:16" ht="11.65" customHeight="1">
      <c r="A810" s="2">
        <v>739</v>
      </c>
      <c r="C810" s="108"/>
      <c r="E810" s="108" t="s">
        <v>128</v>
      </c>
      <c r="H810" s="74"/>
      <c r="I810" s="3">
        <v>165562433.62000003</v>
      </c>
      <c r="J810" s="3">
        <v>64360709.960000001</v>
      </c>
      <c r="K810" s="74"/>
      <c r="L810" s="3">
        <v>168324274.49503025</v>
      </c>
      <c r="M810" s="3">
        <f>L810-N810</f>
        <v>102926793.81947137</v>
      </c>
      <c r="N810" s="109">
        <v>65397480.67555888</v>
      </c>
      <c r="O810" s="3"/>
      <c r="P810" s="3"/>
    </row>
    <row r="811" spans="1:16" ht="11.65" customHeight="1">
      <c r="A811" s="2">
        <v>740</v>
      </c>
      <c r="C811" s="108"/>
      <c r="E811" s="70" t="s">
        <v>248</v>
      </c>
      <c r="H811" s="74"/>
      <c r="I811" s="3">
        <v>38885085.990000002</v>
      </c>
      <c r="J811" s="3">
        <v>18788239.826068774</v>
      </c>
      <c r="K811" s="74"/>
      <c r="L811" s="3">
        <v>39400422.451702528</v>
      </c>
      <c r="M811" s="3">
        <f>L811-N811</f>
        <v>20363185.747085646</v>
      </c>
      <c r="N811" s="109">
        <v>19037236.704616882</v>
      </c>
      <c r="O811" s="3"/>
      <c r="P811" s="3"/>
    </row>
    <row r="812" spans="1:16" ht="11.65" customHeight="1">
      <c r="A812" s="2">
        <v>741</v>
      </c>
      <c r="C812" s="108"/>
      <c r="H812" s="74"/>
      <c r="I812" s="3"/>
      <c r="J812" s="3"/>
      <c r="K812" s="74"/>
      <c r="L812" s="3"/>
      <c r="M812" s="3"/>
      <c r="N812" s="3"/>
      <c r="O812" s="3"/>
      <c r="P812" s="3"/>
    </row>
    <row r="813" spans="1:16" ht="11.65" customHeight="1" thickBot="1">
      <c r="A813" s="2">
        <v>742</v>
      </c>
      <c r="C813" s="108" t="s">
        <v>249</v>
      </c>
      <c r="H813" s="74" t="s">
        <v>1</v>
      </c>
      <c r="I813" s="126">
        <v>204447519.61000004</v>
      </c>
      <c r="J813" s="126">
        <v>83148949.786068767</v>
      </c>
      <c r="K813" s="74"/>
      <c r="L813" s="126">
        <f>SUM(L810:L811)</f>
        <v>207724696.94673279</v>
      </c>
      <c r="M813" s="126">
        <f>SUM(M810:M811)</f>
        <v>123289979.56655702</v>
      </c>
      <c r="N813" s="126">
        <f>SUM(N810:N811)</f>
        <v>84434717.380175769</v>
      </c>
      <c r="O813" s="3"/>
      <c r="P813" s="3"/>
    </row>
    <row r="814" spans="1:16" ht="11.65" customHeight="1" thickTop="1">
      <c r="A814" s="2">
        <v>743</v>
      </c>
      <c r="C814" s="108"/>
      <c r="H814" s="74"/>
      <c r="I814" s="3"/>
      <c r="J814" s="3"/>
      <c r="K814" s="74"/>
      <c r="L814" s="3"/>
      <c r="M814" s="3"/>
      <c r="N814" s="3"/>
      <c r="O814" s="3"/>
      <c r="P814" s="3"/>
    </row>
    <row r="815" spans="1:16" ht="11.65" customHeight="1">
      <c r="A815" s="2">
        <v>744</v>
      </c>
      <c r="C815" s="108">
        <v>901</v>
      </c>
      <c r="D815" s="1" t="s">
        <v>250</v>
      </c>
      <c r="H815" s="74"/>
      <c r="I815" s="3"/>
      <c r="J815" s="3"/>
      <c r="K815" s="74"/>
      <c r="L815" s="3"/>
      <c r="M815" s="3"/>
      <c r="N815" s="3"/>
      <c r="O815" s="3"/>
      <c r="P815" s="3"/>
    </row>
    <row r="816" spans="1:16" ht="11.65" customHeight="1">
      <c r="A816" s="2">
        <v>745</v>
      </c>
      <c r="C816" s="108"/>
      <c r="F816" s="108" t="s">
        <v>662</v>
      </c>
      <c r="G816" s="1" t="s">
        <v>128</v>
      </c>
      <c r="H816" s="74"/>
      <c r="I816" s="3">
        <v>2144.15</v>
      </c>
      <c r="J816" s="3">
        <v>0</v>
      </c>
      <c r="K816" s="74"/>
      <c r="L816" s="3">
        <v>4141.9739663910796</v>
      </c>
      <c r="M816" s="3">
        <f>L816-N816</f>
        <v>4141.9739663910796</v>
      </c>
      <c r="N816" s="109">
        <v>0</v>
      </c>
      <c r="O816" s="3"/>
      <c r="P816" s="3"/>
    </row>
    <row r="817" spans="1:57" ht="11.65" customHeight="1">
      <c r="A817" s="2">
        <v>746</v>
      </c>
      <c r="C817" s="108"/>
      <c r="F817" s="108" t="s">
        <v>662</v>
      </c>
      <c r="G817" s="1" t="s">
        <v>129</v>
      </c>
      <c r="H817" s="74"/>
      <c r="I817" s="3">
        <v>2410149</v>
      </c>
      <c r="J817" s="3">
        <v>1111776.1194495184</v>
      </c>
      <c r="K817" s="74"/>
      <c r="L817" s="3">
        <v>2455922.5992075759</v>
      </c>
      <c r="M817" s="3">
        <f>L817-N817</f>
        <v>1323031.604909973</v>
      </c>
      <c r="N817" s="109">
        <v>1132890.9942976029</v>
      </c>
      <c r="O817" s="3"/>
      <c r="P817" s="3"/>
    </row>
    <row r="818" spans="1:57" ht="11.65" customHeight="1">
      <c r="A818" s="2">
        <v>747</v>
      </c>
      <c r="C818" s="108"/>
      <c r="H818" s="74" t="s">
        <v>147</v>
      </c>
      <c r="I818" s="110">
        <v>2412293.15</v>
      </c>
      <c r="J818" s="110">
        <v>1111776.1194495184</v>
      </c>
      <c r="K818" s="74"/>
      <c r="L818" s="110">
        <f>SUBTOTAL(9,L816:L817)</f>
        <v>2460064.5731739672</v>
      </c>
      <c r="M818" s="110">
        <f>SUBTOTAL(9,M816:M817)</f>
        <v>1327173.578876364</v>
      </c>
      <c r="N818" s="110">
        <f>SUBTOTAL(9,N816:N817)</f>
        <v>1132890.9942976029</v>
      </c>
      <c r="O818" s="3"/>
      <c r="P818" s="3"/>
    </row>
    <row r="819" spans="1:57" ht="11.65" customHeight="1">
      <c r="A819" s="2">
        <v>748</v>
      </c>
      <c r="C819" s="108"/>
      <c r="H819" s="74"/>
      <c r="I819" s="3"/>
      <c r="J819" s="3"/>
      <c r="K819" s="74"/>
      <c r="L819" s="3"/>
      <c r="M819" s="3"/>
      <c r="N819" s="3"/>
      <c r="O819" s="3"/>
      <c r="P819" s="3"/>
    </row>
    <row r="820" spans="1:57" ht="11.65" customHeight="1">
      <c r="A820" s="2">
        <v>749</v>
      </c>
      <c r="C820" s="108">
        <v>902</v>
      </c>
      <c r="D820" s="1" t="s">
        <v>251</v>
      </c>
      <c r="H820" s="74"/>
      <c r="I820" s="3"/>
      <c r="J820" s="3"/>
      <c r="K820" s="74"/>
      <c r="L820" s="3"/>
      <c r="M820" s="3"/>
      <c r="N820" s="3"/>
      <c r="O820" s="3"/>
      <c r="P820" s="3"/>
    </row>
    <row r="821" spans="1:57" ht="11.65" customHeight="1">
      <c r="A821" s="2">
        <v>750</v>
      </c>
      <c r="C821" s="108"/>
      <c r="F821" s="108" t="s">
        <v>662</v>
      </c>
      <c r="G821" s="1" t="s">
        <v>128</v>
      </c>
      <c r="H821" s="74"/>
      <c r="I821" s="3">
        <v>18216362.650000002</v>
      </c>
      <c r="J821" s="3">
        <v>3949703.74</v>
      </c>
      <c r="K821" s="74"/>
      <c r="L821" s="3">
        <v>18564152.829196226</v>
      </c>
      <c r="M821" s="3">
        <f>L821-N821</f>
        <v>14539261.569137009</v>
      </c>
      <c r="N821" s="109">
        <v>4024891.260059217</v>
      </c>
      <c r="O821" s="3"/>
      <c r="P821" s="3"/>
    </row>
    <row r="822" spans="1:57" ht="11.65" customHeight="1">
      <c r="A822" s="2">
        <v>751</v>
      </c>
      <c r="C822" s="108"/>
      <c r="F822" s="108" t="s">
        <v>662</v>
      </c>
      <c r="G822" s="1" t="s">
        <v>129</v>
      </c>
      <c r="H822" s="74"/>
      <c r="I822" s="3">
        <v>2130586.87</v>
      </c>
      <c r="J822" s="3">
        <v>982817.07997252257</v>
      </c>
      <c r="K822" s="74"/>
      <c r="L822" s="3">
        <v>2169816.8323677154</v>
      </c>
      <c r="M822" s="3">
        <f>L822-N822</f>
        <v>1168903.387677771</v>
      </c>
      <c r="N822" s="109">
        <v>1000913.4446899443</v>
      </c>
      <c r="O822" s="3"/>
      <c r="P822" s="3"/>
    </row>
    <row r="823" spans="1:57" ht="11.65" customHeight="1">
      <c r="A823" s="2">
        <v>752</v>
      </c>
      <c r="C823" s="108"/>
      <c r="H823" s="74" t="s">
        <v>147</v>
      </c>
      <c r="I823" s="110">
        <v>20346949.520000003</v>
      </c>
      <c r="J823" s="110">
        <v>4932520.8199725226</v>
      </c>
      <c r="K823" s="74"/>
      <c r="L823" s="110">
        <f>SUBTOTAL(9,L821:L822)</f>
        <v>20733969.66156394</v>
      </c>
      <c r="M823" s="110">
        <f>SUBTOTAL(9,M821:M822)</f>
        <v>15708164.956814781</v>
      </c>
      <c r="N823" s="110">
        <f>SUBTOTAL(9,N821:N822)</f>
        <v>5025804.7047491614</v>
      </c>
      <c r="O823" s="3"/>
      <c r="P823" s="3"/>
    </row>
    <row r="824" spans="1:57" ht="11.65" customHeight="1">
      <c r="A824" s="2">
        <v>753</v>
      </c>
      <c r="C824" s="108"/>
      <c r="H824" s="74"/>
      <c r="I824" s="115"/>
      <c r="J824" s="115"/>
      <c r="K824" s="74"/>
      <c r="L824" s="115"/>
      <c r="M824" s="3"/>
      <c r="N824" s="3"/>
      <c r="O824" s="3"/>
      <c r="P824" s="3"/>
    </row>
    <row r="825" spans="1:57" ht="11.65" customHeight="1">
      <c r="A825" s="2">
        <v>754</v>
      </c>
      <c r="C825" s="108">
        <v>903</v>
      </c>
      <c r="D825" s="1" t="s">
        <v>252</v>
      </c>
      <c r="H825" s="74"/>
      <c r="I825" s="3"/>
      <c r="J825" s="3"/>
      <c r="K825" s="74"/>
      <c r="L825" s="3"/>
      <c r="M825" s="3"/>
      <c r="N825" s="3"/>
      <c r="O825" s="3"/>
      <c r="P825" s="3"/>
    </row>
    <row r="826" spans="1:57" ht="11.65" customHeight="1">
      <c r="A826" s="2">
        <v>755</v>
      </c>
      <c r="C826" s="108"/>
      <c r="F826" s="108" t="s">
        <v>662</v>
      </c>
      <c r="G826" s="1" t="s">
        <v>128</v>
      </c>
      <c r="H826" s="74"/>
      <c r="I826" s="3">
        <v>7929433.6200000001</v>
      </c>
      <c r="J826" s="3">
        <v>3749325.81</v>
      </c>
      <c r="K826" s="74"/>
      <c r="L826" s="3">
        <v>7980987.1866301987</v>
      </c>
      <c r="M826" s="3">
        <f>L826-N826</f>
        <v>4167711.2198147317</v>
      </c>
      <c r="N826" s="109">
        <v>3813275.966815467</v>
      </c>
      <c r="O826" s="3"/>
      <c r="P826" s="3"/>
    </row>
    <row r="827" spans="1:57" ht="11.65" customHeight="1">
      <c r="A827" s="2">
        <v>756</v>
      </c>
      <c r="C827" s="108"/>
      <c r="F827" s="108" t="s">
        <v>662</v>
      </c>
      <c r="G827" s="1" t="s">
        <v>129</v>
      </c>
      <c r="H827" s="74"/>
      <c r="I827" s="3">
        <v>44590290.219999999</v>
      </c>
      <c r="J827" s="3">
        <v>20569026.987924565</v>
      </c>
      <c r="K827" s="74"/>
      <c r="L827" s="3">
        <v>45431526.242064819</v>
      </c>
      <c r="M827" s="3">
        <f>L827-N827</f>
        <v>24474446.017534394</v>
      </c>
      <c r="N827" s="109">
        <v>20957080.224530425</v>
      </c>
      <c r="O827" s="3"/>
      <c r="P827" s="3"/>
    </row>
    <row r="828" spans="1:57" ht="11.65" customHeight="1">
      <c r="A828" s="2">
        <v>757</v>
      </c>
      <c r="C828" s="108"/>
      <c r="H828" s="74" t="s">
        <v>147</v>
      </c>
      <c r="I828" s="110">
        <v>52519723.839999996</v>
      </c>
      <c r="J828" s="110">
        <v>24318352.797924563</v>
      </c>
      <c r="K828" s="74"/>
      <c r="L828" s="110">
        <f>SUBTOTAL(9,L826:L827)</f>
        <v>53412513.428695016</v>
      </c>
      <c r="M828" s="110">
        <f>SUBTOTAL(9,M826:M827)</f>
        <v>28642157.237349126</v>
      </c>
      <c r="N828" s="110">
        <f>SUBTOTAL(9,N826:N827)</f>
        <v>24770356.191345893</v>
      </c>
      <c r="O828" s="3"/>
      <c r="P828" s="3"/>
    </row>
    <row r="829" spans="1:57" ht="11.65" customHeight="1">
      <c r="A829" s="2">
        <v>758</v>
      </c>
      <c r="C829" s="108"/>
      <c r="H829" s="74"/>
      <c r="I829" s="3"/>
      <c r="J829" s="3"/>
      <c r="K829" s="74"/>
      <c r="L829" s="3"/>
      <c r="M829" s="3"/>
      <c r="N829" s="3"/>
      <c r="O829" s="3"/>
      <c r="P829" s="3"/>
    </row>
    <row r="830" spans="1:57" ht="11.65" customHeight="1">
      <c r="A830" s="2">
        <v>759</v>
      </c>
      <c r="C830" s="108">
        <v>904</v>
      </c>
      <c r="D830" s="1" t="s">
        <v>253</v>
      </c>
      <c r="H830" s="74"/>
      <c r="I830" s="3"/>
      <c r="J830" s="3"/>
      <c r="K830" s="74"/>
      <c r="L830" s="3"/>
      <c r="M830" s="3"/>
      <c r="N830" s="3"/>
      <c r="O830" s="3"/>
      <c r="P830" s="3"/>
    </row>
    <row r="831" spans="1:57" ht="11.65" customHeight="1">
      <c r="A831" s="2">
        <v>760</v>
      </c>
      <c r="C831" s="108"/>
      <c r="F831" s="108" t="s">
        <v>662</v>
      </c>
      <c r="G831" s="1" t="s">
        <v>128</v>
      </c>
      <c r="H831" s="74"/>
      <c r="I831" s="3">
        <v>12149707.739999998</v>
      </c>
      <c r="J831" s="3">
        <v>3772374.6</v>
      </c>
      <c r="K831" s="74"/>
      <c r="L831" s="3">
        <v>12343303.568159245</v>
      </c>
      <c r="M831" s="3">
        <f>L831-N831</f>
        <v>8678885.3906978201</v>
      </c>
      <c r="N831" s="109">
        <v>3664418.1774614253</v>
      </c>
      <c r="O831" s="3"/>
      <c r="P831" s="3"/>
    </row>
    <row r="832" spans="1:57" ht="11.65" customHeight="1">
      <c r="A832" s="2">
        <v>761</v>
      </c>
      <c r="C832" s="108"/>
      <c r="F832" s="108" t="s">
        <v>572</v>
      </c>
      <c r="G832" s="1" t="s">
        <v>132</v>
      </c>
      <c r="H832" s="74"/>
      <c r="I832" s="3">
        <v>0</v>
      </c>
      <c r="J832" s="3">
        <v>0</v>
      </c>
      <c r="K832" s="74"/>
      <c r="L832" s="3">
        <v>0</v>
      </c>
      <c r="M832" s="3">
        <f>L832-N832</f>
        <v>0</v>
      </c>
      <c r="N832" s="109">
        <v>0</v>
      </c>
      <c r="O832" s="3"/>
      <c r="P832" s="3"/>
      <c r="AA832" s="1" t="s">
        <v>132</v>
      </c>
      <c r="AR832" s="1" t="s">
        <v>132</v>
      </c>
      <c r="AS832" s="1" t="s">
        <v>132</v>
      </c>
      <c r="AT832" s="1" t="s">
        <v>132</v>
      </c>
      <c r="AU832" s="1" t="s">
        <v>132</v>
      </c>
      <c r="AV832" s="1" t="s">
        <v>132</v>
      </c>
      <c r="AW832" s="1" t="s">
        <v>132</v>
      </c>
      <c r="AX832" s="1" t="s">
        <v>132</v>
      </c>
      <c r="AY832" s="1" t="s">
        <v>132</v>
      </c>
      <c r="AZ832" s="1" t="s">
        <v>132</v>
      </c>
      <c r="BA832" s="1" t="s">
        <v>132</v>
      </c>
      <c r="BB832" s="1" t="s">
        <v>132</v>
      </c>
      <c r="BC832" s="1" t="s">
        <v>132</v>
      </c>
      <c r="BD832" s="1" t="s">
        <v>132</v>
      </c>
      <c r="BE832" s="1" t="s">
        <v>132</v>
      </c>
    </row>
    <row r="833" spans="1:16">
      <c r="A833" s="2">
        <v>762</v>
      </c>
      <c r="C833" s="108"/>
      <c r="F833" s="108" t="s">
        <v>662</v>
      </c>
      <c r="G833" s="1" t="s">
        <v>129</v>
      </c>
      <c r="H833" s="74"/>
      <c r="I833" s="3">
        <v>13604.36</v>
      </c>
      <c r="J833" s="3">
        <v>6275.5466854515007</v>
      </c>
      <c r="K833" s="74"/>
      <c r="L833" s="3">
        <v>14094.065412061889</v>
      </c>
      <c r="M833" s="3">
        <f>L833-N833</f>
        <v>7592.6228244501508</v>
      </c>
      <c r="N833" s="109">
        <v>6501.4425876117384</v>
      </c>
      <c r="O833" s="3"/>
      <c r="P833" s="3"/>
    </row>
    <row r="834" spans="1:16">
      <c r="A834" s="2">
        <v>763</v>
      </c>
      <c r="C834" s="108"/>
      <c r="H834" s="74" t="s">
        <v>147</v>
      </c>
      <c r="I834" s="110">
        <v>12163312.099999998</v>
      </c>
      <c r="J834" s="110">
        <v>3778650.1466854517</v>
      </c>
      <c r="K834" s="74"/>
      <c r="L834" s="110">
        <f>SUBTOTAL(9,L831:L833)</f>
        <v>12357397.633571306</v>
      </c>
      <c r="M834" s="110">
        <f>SUBTOTAL(9,M831:M833)</f>
        <v>8686478.0135222711</v>
      </c>
      <c r="N834" s="110">
        <f>SUBTOTAL(9,N831:N833)</f>
        <v>3670919.620049037</v>
      </c>
      <c r="O834" s="3"/>
      <c r="P834" s="3"/>
    </row>
    <row r="835" spans="1:16">
      <c r="A835" s="2">
        <v>764</v>
      </c>
      <c r="C835" s="108"/>
      <c r="H835" s="74"/>
      <c r="I835" s="3"/>
      <c r="J835" s="3"/>
      <c r="K835" s="74"/>
      <c r="L835" s="3"/>
      <c r="M835" s="3"/>
      <c r="N835" s="3"/>
      <c r="O835" s="3"/>
      <c r="P835" s="3"/>
    </row>
    <row r="836" spans="1:16">
      <c r="A836" s="2">
        <v>765</v>
      </c>
      <c r="C836" s="108">
        <v>905</v>
      </c>
      <c r="D836" s="1" t="s">
        <v>254</v>
      </c>
      <c r="H836" s="74"/>
      <c r="I836" s="3"/>
      <c r="J836" s="3"/>
      <c r="K836" s="74"/>
      <c r="L836" s="3"/>
      <c r="M836" s="3"/>
      <c r="N836" s="3"/>
      <c r="O836" s="3"/>
      <c r="P836" s="3"/>
    </row>
    <row r="837" spans="1:16">
      <c r="A837" s="2">
        <v>766</v>
      </c>
      <c r="C837" s="108"/>
      <c r="F837" s="108" t="s">
        <v>662</v>
      </c>
      <c r="G837" s="1" t="s">
        <v>128</v>
      </c>
      <c r="H837" s="74"/>
      <c r="I837" s="3">
        <v>1604.51</v>
      </c>
      <c r="J837" s="3">
        <v>0</v>
      </c>
      <c r="K837" s="74"/>
      <c r="L837" s="3">
        <v>1659.6276121960896</v>
      </c>
      <c r="M837" s="3">
        <f>L837-N837</f>
        <v>1659.6276121960896</v>
      </c>
      <c r="N837" s="109">
        <v>0</v>
      </c>
      <c r="O837" s="3"/>
      <c r="P837" s="3"/>
    </row>
    <row r="838" spans="1:16">
      <c r="A838" s="2">
        <v>767</v>
      </c>
      <c r="C838" s="108"/>
      <c r="F838" s="108" t="s">
        <v>662</v>
      </c>
      <c r="G838" s="1" t="s">
        <v>129</v>
      </c>
      <c r="H838" s="74"/>
      <c r="I838" s="3">
        <v>108523.6</v>
      </c>
      <c r="J838" s="3">
        <v>50060.783327790836</v>
      </c>
      <c r="K838" s="74"/>
      <c r="L838" s="3">
        <v>110562.77701924833</v>
      </c>
      <c r="M838" s="3">
        <f>L838-N838</f>
        <v>59561.343004163668</v>
      </c>
      <c r="N838" s="109">
        <v>51001.434015084662</v>
      </c>
      <c r="O838" s="3"/>
      <c r="P838" s="3"/>
    </row>
    <row r="839" spans="1:16">
      <c r="A839" s="2">
        <v>768</v>
      </c>
      <c r="C839" s="108"/>
      <c r="H839" s="74" t="s">
        <v>147</v>
      </c>
      <c r="I839" s="110">
        <v>110128.11</v>
      </c>
      <c r="J839" s="110">
        <v>50060.783327790836</v>
      </c>
      <c r="K839" s="74"/>
      <c r="L839" s="110">
        <f>SUBTOTAL(9,L837:L838)</f>
        <v>112222.40463144441</v>
      </c>
      <c r="M839" s="110">
        <f>SUBTOTAL(9,M837:M838)</f>
        <v>61220.970616359758</v>
      </c>
      <c r="N839" s="110">
        <f>SUBTOTAL(9,N837:N838)</f>
        <v>51001.434015084662</v>
      </c>
      <c r="O839" s="3"/>
      <c r="P839" s="3"/>
    </row>
    <row r="840" spans="1:16">
      <c r="A840" s="2">
        <v>769</v>
      </c>
      <c r="C840" s="108"/>
      <c r="H840" s="74"/>
      <c r="I840" s="3"/>
      <c r="J840" s="3"/>
      <c r="K840" s="74"/>
      <c r="L840" s="3"/>
      <c r="M840" s="3"/>
      <c r="N840" s="3"/>
      <c r="O840" s="3"/>
      <c r="P840" s="3"/>
    </row>
    <row r="841" spans="1:16" ht="12.75" thickBot="1">
      <c r="A841" s="2">
        <v>770</v>
      </c>
      <c r="C841" s="112" t="s">
        <v>255</v>
      </c>
      <c r="H841" s="113" t="s">
        <v>147</v>
      </c>
      <c r="I841" s="114">
        <v>87552406.719999999</v>
      </c>
      <c r="J841" s="114">
        <v>34191360.667359844</v>
      </c>
      <c r="K841" s="113"/>
      <c r="L841" s="114">
        <f>SUBTOTAL(9,L816:L839)</f>
        <v>89076167.701635689</v>
      </c>
      <c r="M841" s="114">
        <f>SUBTOTAL(9,M816:M839)</f>
        <v>54425194.757178903</v>
      </c>
      <c r="N841" s="114">
        <f>SUBTOTAL(9,N816:N839)</f>
        <v>34650972.944456786</v>
      </c>
      <c r="O841" s="3"/>
      <c r="P841" s="3"/>
    </row>
    <row r="842" spans="1:16" ht="12.75" thickTop="1">
      <c r="A842" s="2">
        <v>771</v>
      </c>
      <c r="C842" s="108"/>
      <c r="H842" s="130"/>
      <c r="I842" s="3"/>
      <c r="J842" s="3"/>
      <c r="K842" s="130"/>
      <c r="L842" s="3"/>
      <c r="M842" s="3"/>
      <c r="N842" s="3"/>
      <c r="O842" s="3"/>
      <c r="P842" s="3"/>
    </row>
    <row r="843" spans="1:16">
      <c r="A843" s="2">
        <v>772</v>
      </c>
      <c r="C843" s="108" t="s">
        <v>256</v>
      </c>
      <c r="H843" s="74"/>
      <c r="I843" s="3"/>
      <c r="J843" s="3"/>
      <c r="K843" s="74"/>
      <c r="L843" s="3"/>
      <c r="M843" s="3"/>
      <c r="N843" s="3"/>
      <c r="O843" s="3"/>
      <c r="P843" s="3"/>
    </row>
    <row r="844" spans="1:16">
      <c r="A844" s="2">
        <v>773</v>
      </c>
      <c r="C844" s="108"/>
      <c r="E844" s="108" t="s">
        <v>128</v>
      </c>
      <c r="H844" s="74"/>
      <c r="I844" s="3">
        <v>38299252.669999994</v>
      </c>
      <c r="J844" s="3">
        <v>11471404.15</v>
      </c>
      <c r="K844" s="74"/>
      <c r="L844" s="3">
        <v>38894245.185564257</v>
      </c>
      <c r="M844" s="3">
        <f>L844-N844</f>
        <v>27391659.781228147</v>
      </c>
      <c r="N844" s="109">
        <v>11502585.40433611</v>
      </c>
      <c r="O844" s="3"/>
      <c r="P844" s="3"/>
    </row>
    <row r="845" spans="1:16">
      <c r="A845" s="2">
        <v>774</v>
      </c>
      <c r="C845" s="108"/>
      <c r="E845" s="70" t="s">
        <v>129</v>
      </c>
      <c r="H845" s="74"/>
      <c r="I845" s="3">
        <v>49253154.049999997</v>
      </c>
      <c r="J845" s="3">
        <v>22719956.517359849</v>
      </c>
      <c r="K845" s="74"/>
      <c r="L845" s="3">
        <v>50181922.516071416</v>
      </c>
      <c r="M845" s="3">
        <f>L845-N845</f>
        <v>27033534.975950751</v>
      </c>
      <c r="N845" s="109">
        <v>23148387.540120665</v>
      </c>
      <c r="O845" s="3"/>
      <c r="P845" s="3"/>
    </row>
    <row r="846" spans="1:16">
      <c r="A846" s="2">
        <v>775</v>
      </c>
      <c r="C846" s="108"/>
      <c r="E846" s="1" t="s">
        <v>132</v>
      </c>
      <c r="H846" s="74"/>
      <c r="I846" s="3">
        <v>0</v>
      </c>
      <c r="J846" s="3">
        <v>0</v>
      </c>
      <c r="K846" s="74"/>
      <c r="L846" s="3">
        <v>0</v>
      </c>
      <c r="M846" s="3">
        <f>L846-N846</f>
        <v>0</v>
      </c>
      <c r="N846" s="109">
        <v>0</v>
      </c>
      <c r="O846" s="3"/>
      <c r="P846" s="3"/>
    </row>
    <row r="847" spans="1:16" ht="12.75" thickBot="1">
      <c r="A847" s="2">
        <v>776</v>
      </c>
      <c r="C847" s="108" t="s">
        <v>257</v>
      </c>
      <c r="H847" s="74" t="s">
        <v>1</v>
      </c>
      <c r="I847" s="126">
        <v>87552406.719999999</v>
      </c>
      <c r="J847" s="126">
        <v>34191360.667359851</v>
      </c>
      <c r="K847" s="74"/>
      <c r="L847" s="126">
        <f>SUM(L844:L846)</f>
        <v>89076167.701635674</v>
      </c>
      <c r="M847" s="126">
        <f>SUM(M844:M846)</f>
        <v>54425194.757178903</v>
      </c>
      <c r="N847" s="126">
        <f>SUM(N844:N846)</f>
        <v>34650972.944456771</v>
      </c>
      <c r="O847" s="3"/>
      <c r="P847" s="3"/>
    </row>
    <row r="848" spans="1:16" ht="12.75" thickTop="1">
      <c r="A848" s="2">
        <v>777</v>
      </c>
      <c r="C848" s="108"/>
      <c r="H848" s="74"/>
      <c r="I848" s="3"/>
      <c r="J848" s="3"/>
      <c r="K848" s="74"/>
      <c r="L848" s="3"/>
      <c r="M848" s="3"/>
      <c r="N848" s="3"/>
      <c r="O848" s="3"/>
      <c r="P848" s="3"/>
    </row>
    <row r="849" spans="1:16">
      <c r="A849" s="2">
        <v>778</v>
      </c>
      <c r="C849" s="108">
        <v>907</v>
      </c>
      <c r="D849" s="1" t="s">
        <v>250</v>
      </c>
      <c r="H849" s="74"/>
      <c r="I849" s="3"/>
      <c r="J849" s="3"/>
      <c r="K849" s="74"/>
      <c r="L849" s="3"/>
      <c r="M849" s="3"/>
      <c r="N849" s="3"/>
      <c r="O849" s="3"/>
      <c r="P849" s="3"/>
    </row>
    <row r="850" spans="1:16">
      <c r="A850" s="2">
        <v>779</v>
      </c>
      <c r="C850" s="108"/>
      <c r="F850" s="108" t="s">
        <v>662</v>
      </c>
      <c r="G850" s="1" t="s">
        <v>128</v>
      </c>
      <c r="H850" s="74"/>
      <c r="I850" s="3">
        <v>0</v>
      </c>
      <c r="J850" s="3">
        <v>0</v>
      </c>
      <c r="K850" s="74"/>
      <c r="L850" s="3">
        <v>0</v>
      </c>
      <c r="M850" s="3">
        <f>L850-N850</f>
        <v>0</v>
      </c>
      <c r="N850" s="109">
        <v>0</v>
      </c>
      <c r="O850" s="3"/>
      <c r="P850" s="3"/>
    </row>
    <row r="851" spans="1:16">
      <c r="A851" s="2">
        <v>780</v>
      </c>
      <c r="C851" s="108"/>
      <c r="F851" s="108" t="s">
        <v>662</v>
      </c>
      <c r="G851" s="1" t="s">
        <v>129</v>
      </c>
      <c r="H851" s="74"/>
      <c r="I851" s="3">
        <v>310912.94</v>
      </c>
      <c r="J851" s="3">
        <v>143420.83494416359</v>
      </c>
      <c r="K851" s="74"/>
      <c r="L851" s="3">
        <v>315860.85386087594</v>
      </c>
      <c r="M851" s="3">
        <f>L851-N851</f>
        <v>170157.59883744956</v>
      </c>
      <c r="N851" s="109">
        <v>145703.25502342638</v>
      </c>
      <c r="O851" s="3"/>
      <c r="P851" s="3"/>
    </row>
    <row r="852" spans="1:16">
      <c r="A852" s="2">
        <v>781</v>
      </c>
      <c r="C852" s="108"/>
      <c r="H852" s="74" t="s">
        <v>147</v>
      </c>
      <c r="I852" s="110">
        <v>310912.94</v>
      </c>
      <c r="J852" s="110">
        <v>143420.83494416359</v>
      </c>
      <c r="K852" s="74"/>
      <c r="L852" s="110">
        <f>SUBTOTAL(9,L850:L851)</f>
        <v>315860.85386087594</v>
      </c>
      <c r="M852" s="110">
        <f>SUBTOTAL(9,M850:M851)</f>
        <v>170157.59883744956</v>
      </c>
      <c r="N852" s="110">
        <f>SUBTOTAL(9,N850:N851)</f>
        <v>145703.25502342638</v>
      </c>
      <c r="O852" s="3"/>
      <c r="P852" s="3"/>
    </row>
    <row r="853" spans="1:16">
      <c r="A853" s="2">
        <v>782</v>
      </c>
      <c r="C853" s="108"/>
      <c r="H853" s="74"/>
      <c r="I853" s="3"/>
      <c r="J853" s="3"/>
      <c r="K853" s="74"/>
      <c r="L853" s="3"/>
      <c r="M853" s="3"/>
      <c r="N853" s="3"/>
      <c r="O853" s="3"/>
      <c r="P853" s="3"/>
    </row>
    <row r="854" spans="1:16">
      <c r="A854" s="2">
        <v>783</v>
      </c>
      <c r="C854" s="108">
        <v>908</v>
      </c>
      <c r="D854" s="1" t="s">
        <v>258</v>
      </c>
      <c r="H854" s="74"/>
      <c r="I854" s="3"/>
      <c r="J854" s="3"/>
      <c r="K854" s="74"/>
      <c r="L854" s="3"/>
      <c r="M854" s="3"/>
      <c r="N854" s="3"/>
      <c r="O854" s="3"/>
      <c r="P854" s="3"/>
    </row>
    <row r="855" spans="1:16">
      <c r="A855" s="2">
        <v>784</v>
      </c>
      <c r="C855" s="108"/>
      <c r="F855" s="108" t="s">
        <v>662</v>
      </c>
      <c r="G855" s="1" t="s">
        <v>128</v>
      </c>
      <c r="H855" s="74"/>
      <c r="I855" s="3">
        <v>104736271.78</v>
      </c>
      <c r="J855" s="3">
        <v>48987492.32</v>
      </c>
      <c r="K855" s="74"/>
      <c r="L855" s="3">
        <v>13828191.551074777</v>
      </c>
      <c r="M855" s="3">
        <f>L855-N855</f>
        <v>11053951.983149458</v>
      </c>
      <c r="N855" s="109">
        <v>2774239.5679253191</v>
      </c>
      <c r="O855" s="3"/>
      <c r="P855" s="3"/>
    </row>
    <row r="856" spans="1:16">
      <c r="A856" s="2">
        <v>785</v>
      </c>
      <c r="C856" s="108"/>
      <c r="F856" s="108" t="s">
        <v>662</v>
      </c>
      <c r="G856" s="1" t="s">
        <v>129</v>
      </c>
      <c r="H856" s="74"/>
      <c r="I856" s="3">
        <v>1274016.21</v>
      </c>
      <c r="J856" s="3">
        <v>587690.13785852352</v>
      </c>
      <c r="K856" s="74"/>
      <c r="L856" s="3">
        <v>1285241.8059084066</v>
      </c>
      <c r="M856" s="3">
        <f>L856-N856</f>
        <v>692373.41995918134</v>
      </c>
      <c r="N856" s="109">
        <v>592868.38594922528</v>
      </c>
      <c r="O856" s="3"/>
      <c r="P856" s="3"/>
    </row>
    <row r="857" spans="1:16">
      <c r="A857" s="2">
        <v>786</v>
      </c>
      <c r="C857" s="108"/>
      <c r="H857" s="74"/>
      <c r="I857" s="111"/>
      <c r="J857" s="111"/>
      <c r="K857" s="74"/>
      <c r="L857" s="111"/>
      <c r="M857" s="3"/>
      <c r="N857" s="3"/>
      <c r="O857" s="3"/>
      <c r="P857" s="3"/>
    </row>
    <row r="858" spans="1:16">
      <c r="A858" s="2">
        <v>787</v>
      </c>
      <c r="C858" s="108"/>
      <c r="H858" s="74"/>
      <c r="I858" s="111"/>
      <c r="J858" s="111"/>
      <c r="K858" s="74"/>
      <c r="L858" s="111"/>
      <c r="M858" s="3"/>
      <c r="N858" s="3"/>
      <c r="O858" s="3"/>
      <c r="P858" s="3"/>
    </row>
    <row r="859" spans="1:16">
      <c r="A859" s="2">
        <v>788</v>
      </c>
      <c r="C859" s="108"/>
      <c r="H859" s="74" t="s">
        <v>147</v>
      </c>
      <c r="I859" s="110">
        <v>106010287.98999999</v>
      </c>
      <c r="J859" s="110">
        <v>49575182.457858525</v>
      </c>
      <c r="K859" s="74"/>
      <c r="L859" s="110">
        <f>SUBTOTAL(9,L855:L856)</f>
        <v>15113433.356983183</v>
      </c>
      <c r="M859" s="110">
        <f>SUBTOTAL(9,M855:M856)</f>
        <v>11746325.40310864</v>
      </c>
      <c r="N859" s="110">
        <f>SUBTOTAL(9,N855:N856)</f>
        <v>3367107.9538745442</v>
      </c>
      <c r="O859" s="3"/>
      <c r="P859" s="3"/>
    </row>
    <row r="860" spans="1:16">
      <c r="A860" s="2">
        <v>789</v>
      </c>
      <c r="C860" s="108"/>
      <c r="H860" s="74"/>
      <c r="I860" s="115"/>
      <c r="J860" s="115"/>
      <c r="K860" s="74"/>
      <c r="L860" s="115"/>
      <c r="M860" s="3"/>
      <c r="N860" s="3"/>
      <c r="O860" s="3"/>
      <c r="P860" s="3"/>
    </row>
    <row r="861" spans="1:16" ht="11.65" customHeight="1">
      <c r="A861" s="2">
        <v>790</v>
      </c>
      <c r="C861" s="108">
        <v>909</v>
      </c>
      <c r="D861" s="1" t="s">
        <v>259</v>
      </c>
      <c r="H861" s="74"/>
      <c r="I861" s="3"/>
      <c r="J861" s="3"/>
      <c r="K861" s="74"/>
      <c r="L861" s="3"/>
      <c r="M861" s="3"/>
      <c r="N861" s="3"/>
      <c r="O861" s="3"/>
      <c r="P861" s="3"/>
    </row>
    <row r="862" spans="1:16" ht="11.65" customHeight="1">
      <c r="A862" s="2">
        <v>791</v>
      </c>
      <c r="C862" s="108"/>
      <c r="F862" s="108" t="s">
        <v>662</v>
      </c>
      <c r="G862" s="1" t="s">
        <v>128</v>
      </c>
      <c r="H862" s="74"/>
      <c r="I862" s="3">
        <v>1194608.82</v>
      </c>
      <c r="J862" s="3">
        <v>390190.23</v>
      </c>
      <c r="K862" s="74"/>
      <c r="L862" s="3">
        <v>1225465.0611426234</v>
      </c>
      <c r="M862" s="3">
        <f>L862-N862</f>
        <v>824554.78073973441</v>
      </c>
      <c r="N862" s="109">
        <v>400910.28040288907</v>
      </c>
      <c r="O862" s="3"/>
      <c r="P862" s="3"/>
    </row>
    <row r="863" spans="1:16" ht="11.65" customHeight="1">
      <c r="A863" s="2">
        <v>792</v>
      </c>
      <c r="C863" s="108"/>
      <c r="F863" s="108" t="s">
        <v>662</v>
      </c>
      <c r="G863" s="1" t="s">
        <v>129</v>
      </c>
      <c r="H863" s="74"/>
      <c r="I863" s="3">
        <v>1625671.51</v>
      </c>
      <c r="J863" s="3">
        <v>749904.99047462991</v>
      </c>
      <c r="K863" s="74"/>
      <c r="L863" s="3">
        <v>1656080.6655051257</v>
      </c>
      <c r="M863" s="3">
        <f>L863-N863</f>
        <v>892148.25477422716</v>
      </c>
      <c r="N863" s="109">
        <v>763932.4107308985</v>
      </c>
      <c r="O863" s="3"/>
      <c r="P863" s="3"/>
    </row>
    <row r="864" spans="1:16" ht="11.65" customHeight="1">
      <c r="A864" s="2">
        <v>793</v>
      </c>
      <c r="C864" s="108"/>
      <c r="H864" s="74" t="s">
        <v>147</v>
      </c>
      <c r="I864" s="110">
        <v>2820280.33</v>
      </c>
      <c r="J864" s="110">
        <v>1140095.2204746299</v>
      </c>
      <c r="K864" s="74"/>
      <c r="L864" s="110">
        <f>SUBTOTAL(9,L862:L863)</f>
        <v>2881545.7266477491</v>
      </c>
      <c r="M864" s="110">
        <f>SUBTOTAL(9,M862:M863)</f>
        <v>1716703.0355139617</v>
      </c>
      <c r="N864" s="110">
        <f>SUBTOTAL(9,N862:N863)</f>
        <v>1164842.6911337876</v>
      </c>
      <c r="O864" s="3"/>
      <c r="P864" s="3"/>
    </row>
    <row r="865" spans="1:16" ht="11.65" customHeight="1">
      <c r="A865" s="2">
        <v>794</v>
      </c>
      <c r="C865" s="108"/>
      <c r="H865" s="74"/>
      <c r="I865" s="3"/>
      <c r="J865" s="3"/>
      <c r="K865" s="74"/>
      <c r="L865" s="3"/>
      <c r="M865" s="3"/>
      <c r="N865" s="3"/>
      <c r="O865" s="3"/>
      <c r="P865" s="3"/>
    </row>
    <row r="866" spans="1:16" ht="11.65" customHeight="1">
      <c r="A866" s="2">
        <v>795</v>
      </c>
      <c r="C866" s="108">
        <v>910</v>
      </c>
      <c r="D866" s="1" t="s">
        <v>260</v>
      </c>
      <c r="H866" s="74"/>
      <c r="I866" s="3"/>
      <c r="J866" s="3"/>
      <c r="K866" s="74"/>
      <c r="L866" s="3"/>
      <c r="M866" s="3"/>
      <c r="N866" s="3"/>
      <c r="O866" s="3"/>
      <c r="P866" s="3"/>
    </row>
    <row r="867" spans="1:16" ht="11.65" customHeight="1">
      <c r="A867" s="2">
        <v>796</v>
      </c>
      <c r="C867" s="108"/>
      <c r="F867" s="108" t="s">
        <v>662</v>
      </c>
      <c r="G867" s="1" t="s">
        <v>128</v>
      </c>
      <c r="H867" s="74"/>
      <c r="I867" s="3">
        <v>0</v>
      </c>
      <c r="J867" s="3">
        <v>0</v>
      </c>
      <c r="K867" s="74"/>
      <c r="L867" s="3">
        <v>0</v>
      </c>
      <c r="M867" s="3">
        <f>L867-N867</f>
        <v>0</v>
      </c>
      <c r="N867" s="109">
        <v>0</v>
      </c>
      <c r="O867" s="3"/>
      <c r="P867" s="3"/>
    </row>
    <row r="868" spans="1:16" ht="11.65" customHeight="1">
      <c r="A868" s="2">
        <v>797</v>
      </c>
      <c r="C868" s="108"/>
      <c r="F868" s="108" t="s">
        <v>662</v>
      </c>
      <c r="G868" s="1" t="s">
        <v>129</v>
      </c>
      <c r="H868" s="74"/>
      <c r="I868" s="3">
        <v>195295.41</v>
      </c>
      <c r="J868" s="3">
        <v>90087.697099267578</v>
      </c>
      <c r="K868" s="74"/>
      <c r="L868" s="3">
        <v>200649.44406043028</v>
      </c>
      <c r="M868" s="3">
        <f>L868-N868</f>
        <v>108091.98794995397</v>
      </c>
      <c r="N868" s="109">
        <v>92557.456110476312</v>
      </c>
      <c r="O868" s="3"/>
      <c r="P868" s="3"/>
    </row>
    <row r="869" spans="1:16" ht="11.65" customHeight="1">
      <c r="A869" s="2">
        <v>798</v>
      </c>
      <c r="C869" s="108"/>
      <c r="H869" s="74"/>
      <c r="I869" s="111"/>
      <c r="J869" s="111"/>
      <c r="K869" s="74"/>
      <c r="L869" s="111"/>
      <c r="M869" s="3"/>
      <c r="N869" s="3"/>
      <c r="O869" s="3"/>
      <c r="P869" s="3"/>
    </row>
    <row r="870" spans="1:16" ht="11.65" customHeight="1">
      <c r="A870" s="2">
        <v>799</v>
      </c>
      <c r="C870" s="108"/>
      <c r="H870" s="74" t="s">
        <v>147</v>
      </c>
      <c r="I870" s="110">
        <v>195295.41</v>
      </c>
      <c r="J870" s="110">
        <v>90087.697099267578</v>
      </c>
      <c r="K870" s="74"/>
      <c r="L870" s="110">
        <f>SUBTOTAL(9,L867:L868)</f>
        <v>200649.44406043028</v>
      </c>
      <c r="M870" s="110">
        <f>SUBTOTAL(9,M867:M868)</f>
        <v>108091.98794995397</v>
      </c>
      <c r="N870" s="110">
        <f>SUBTOTAL(9,N867:N868)</f>
        <v>92557.456110476312</v>
      </c>
      <c r="O870" s="3"/>
      <c r="P870" s="3"/>
    </row>
    <row r="871" spans="1:16" ht="11.65" customHeight="1">
      <c r="A871" s="2">
        <v>800</v>
      </c>
      <c r="C871" s="108"/>
      <c r="H871" s="74"/>
      <c r="I871" s="3"/>
      <c r="J871" s="3"/>
      <c r="K871" s="74"/>
      <c r="L871" s="3"/>
      <c r="M871" s="3"/>
      <c r="N871" s="3"/>
      <c r="O871" s="3"/>
      <c r="P871" s="3"/>
    </row>
    <row r="872" spans="1:16" ht="11.65" customHeight="1" thickBot="1">
      <c r="A872" s="2">
        <v>801</v>
      </c>
      <c r="C872" s="112" t="s">
        <v>261</v>
      </c>
      <c r="H872" s="113" t="s">
        <v>147</v>
      </c>
      <c r="I872" s="114">
        <v>109336776.66999999</v>
      </c>
      <c r="J872" s="114">
        <v>50948786.210376583</v>
      </c>
      <c r="K872" s="113"/>
      <c r="L872" s="114">
        <f>SUBTOTAL(9,L850:L870)</f>
        <v>18511489.381552238</v>
      </c>
      <c r="M872" s="114">
        <f>SUBTOTAL(9,M850:M870)</f>
        <v>13741278.025410006</v>
      </c>
      <c r="N872" s="114">
        <f>SUBTOTAL(9,N850:N870)</f>
        <v>4770211.356142235</v>
      </c>
      <c r="O872" s="3"/>
      <c r="P872" s="3"/>
    </row>
    <row r="873" spans="1:16" ht="11.65" customHeight="1" thickTop="1">
      <c r="A873" s="2">
        <v>802</v>
      </c>
      <c r="C873" s="108"/>
      <c r="H873" s="74"/>
      <c r="I873" s="3"/>
      <c r="J873" s="3"/>
      <c r="K873" s="74"/>
      <c r="L873" s="3"/>
      <c r="M873" s="3"/>
      <c r="N873" s="3"/>
      <c r="O873" s="3"/>
      <c r="P873" s="3"/>
    </row>
    <row r="874" spans="1:16" ht="11.65" customHeight="1">
      <c r="A874" s="2">
        <v>803</v>
      </c>
      <c r="C874" s="108"/>
      <c r="H874" s="74"/>
      <c r="I874" s="3"/>
      <c r="J874" s="3"/>
      <c r="K874" s="74"/>
      <c r="L874" s="3"/>
      <c r="M874" s="3"/>
      <c r="N874" s="3"/>
      <c r="O874" s="3"/>
      <c r="P874" s="3"/>
    </row>
    <row r="875" spans="1:16" ht="11.65" customHeight="1">
      <c r="A875" s="2">
        <v>804</v>
      </c>
      <c r="C875" s="108" t="s">
        <v>262</v>
      </c>
      <c r="H875" s="74"/>
      <c r="I875" s="3"/>
      <c r="J875" s="3"/>
      <c r="K875" s="74"/>
      <c r="L875" s="3"/>
      <c r="M875" s="3"/>
      <c r="N875" s="3"/>
      <c r="O875" s="3"/>
      <c r="P875" s="3"/>
    </row>
    <row r="876" spans="1:16" ht="11.65" customHeight="1">
      <c r="A876" s="2">
        <v>805</v>
      </c>
      <c r="C876" s="108"/>
      <c r="E876" s="108" t="s">
        <v>128</v>
      </c>
      <c r="H876" s="74"/>
      <c r="I876" s="3">
        <v>105930880.59999999</v>
      </c>
      <c r="J876" s="3">
        <v>49377682.549999997</v>
      </c>
      <c r="K876" s="74"/>
      <c r="L876" s="3">
        <v>15053656.6122174</v>
      </c>
      <c r="M876" s="3">
        <f>L876-N876</f>
        <v>11878506.763889192</v>
      </c>
      <c r="N876" s="109">
        <v>3175149.8483282081</v>
      </c>
      <c r="O876" s="3"/>
      <c r="P876" s="3"/>
    </row>
    <row r="877" spans="1:16" ht="11.65" customHeight="1">
      <c r="A877" s="2">
        <v>806</v>
      </c>
      <c r="C877" s="108"/>
      <c r="E877" s="70" t="s">
        <v>129</v>
      </c>
      <c r="H877" s="74"/>
      <c r="I877" s="3">
        <v>3405896.0700000003</v>
      </c>
      <c r="J877" s="3">
        <v>1571103.6603765846</v>
      </c>
      <c r="K877" s="74"/>
      <c r="L877" s="3">
        <v>3457832.7693348387</v>
      </c>
      <c r="M877" s="3">
        <f>L877-N877</f>
        <v>1862771.2615208123</v>
      </c>
      <c r="N877" s="109">
        <v>1595061.5078140264</v>
      </c>
      <c r="O877" s="3"/>
      <c r="P877" s="3"/>
    </row>
    <row r="878" spans="1:16" ht="11.65" customHeight="1">
      <c r="A878" s="2">
        <v>807</v>
      </c>
      <c r="C878" s="108"/>
      <c r="H878" s="74"/>
      <c r="I878" s="3"/>
      <c r="J878" s="3"/>
      <c r="K878" s="74"/>
      <c r="L878" s="3"/>
      <c r="M878" s="3"/>
      <c r="N878" s="3"/>
      <c r="O878" s="3"/>
      <c r="P878" s="3"/>
    </row>
    <row r="879" spans="1:16" ht="11.65" customHeight="1" thickBot="1">
      <c r="A879" s="2">
        <v>808</v>
      </c>
      <c r="C879" s="108" t="s">
        <v>263</v>
      </c>
      <c r="H879" s="74" t="s">
        <v>147</v>
      </c>
      <c r="I879" s="126">
        <v>109336776.66999999</v>
      </c>
      <c r="J879" s="126">
        <v>50948786.210376583</v>
      </c>
      <c r="K879" s="74"/>
      <c r="L879" s="126">
        <f>SUM(L876:L877)</f>
        <v>18511489.381552238</v>
      </c>
      <c r="M879" s="126">
        <f>SUM(M876:M877)</f>
        <v>13741278.025410004</v>
      </c>
      <c r="N879" s="126">
        <f>SUM(N876:N877)</f>
        <v>4770211.3561422341</v>
      </c>
      <c r="O879" s="3"/>
      <c r="P879" s="3"/>
    </row>
    <row r="880" spans="1:16" ht="11.65" customHeight="1" thickTop="1">
      <c r="A880" s="2">
        <v>809</v>
      </c>
      <c r="C880" s="108"/>
      <c r="H880" s="74"/>
      <c r="I880" s="3"/>
      <c r="J880" s="3"/>
      <c r="K880" s="74"/>
      <c r="L880" s="3"/>
      <c r="M880" s="3"/>
      <c r="N880" s="3"/>
      <c r="O880" s="3"/>
      <c r="P880" s="3"/>
    </row>
    <row r="881" spans="1:18" ht="11.65" customHeight="1">
      <c r="A881" s="2">
        <v>810</v>
      </c>
      <c r="C881" s="108"/>
      <c r="H881" s="74"/>
      <c r="I881" s="3"/>
      <c r="J881" s="3"/>
      <c r="K881" s="74"/>
      <c r="L881" s="3"/>
      <c r="M881" s="3"/>
      <c r="N881" s="3"/>
      <c r="O881" s="3"/>
      <c r="P881" s="3"/>
    </row>
    <row r="882" spans="1:18" ht="11.65" customHeight="1">
      <c r="A882" s="2">
        <v>811</v>
      </c>
      <c r="C882" s="108">
        <v>911</v>
      </c>
      <c r="D882" s="1" t="s">
        <v>250</v>
      </c>
      <c r="H882" s="74"/>
      <c r="I882" s="3"/>
      <c r="J882" s="3"/>
      <c r="K882" s="74"/>
      <c r="L882" s="3"/>
      <c r="M882" s="3"/>
      <c r="N882" s="3"/>
      <c r="O882" s="3"/>
      <c r="P882" s="3"/>
    </row>
    <row r="883" spans="1:18" ht="11.65" customHeight="1">
      <c r="A883" s="2">
        <v>812</v>
      </c>
      <c r="C883" s="108"/>
      <c r="F883" s="108" t="s">
        <v>662</v>
      </c>
      <c r="G883" s="1" t="s">
        <v>128</v>
      </c>
      <c r="H883" s="74"/>
      <c r="I883" s="3">
        <v>0</v>
      </c>
      <c r="J883" s="3">
        <v>0</v>
      </c>
      <c r="K883" s="74"/>
      <c r="L883" s="3">
        <v>0</v>
      </c>
      <c r="M883" s="3">
        <f>L883-N883</f>
        <v>0</v>
      </c>
      <c r="N883" s="109">
        <v>0</v>
      </c>
      <c r="O883" s="3"/>
      <c r="P883" s="3"/>
    </row>
    <row r="884" spans="1:18" ht="11.65" customHeight="1">
      <c r="A884" s="2">
        <v>813</v>
      </c>
      <c r="C884" s="108"/>
      <c r="F884" s="108" t="s">
        <v>662</v>
      </c>
      <c r="G884" s="1" t="s">
        <v>129</v>
      </c>
      <c r="H884" s="74"/>
      <c r="I884" s="3">
        <v>0</v>
      </c>
      <c r="J884" s="3">
        <v>0</v>
      </c>
      <c r="K884" s="74"/>
      <c r="L884" s="3">
        <v>0</v>
      </c>
      <c r="M884" s="3">
        <f>L884-N884</f>
        <v>0</v>
      </c>
      <c r="N884" s="109">
        <v>0</v>
      </c>
      <c r="O884" s="3"/>
      <c r="P884" s="3"/>
    </row>
    <row r="885" spans="1:18" ht="11.65" customHeight="1">
      <c r="A885" s="2">
        <v>814</v>
      </c>
      <c r="C885" s="108"/>
      <c r="H885" s="74" t="s">
        <v>147</v>
      </c>
      <c r="I885" s="110">
        <v>0</v>
      </c>
      <c r="J885" s="110">
        <v>0</v>
      </c>
      <c r="K885" s="74"/>
      <c r="L885" s="110">
        <f>SUBTOTAL(9,L883:L884)</f>
        <v>0</v>
      </c>
      <c r="M885" s="110">
        <f>SUBTOTAL(9,M883:M884)</f>
        <v>0</v>
      </c>
      <c r="N885" s="110">
        <f>SUBTOTAL(9,N883:N884)</f>
        <v>0</v>
      </c>
      <c r="O885" s="3"/>
      <c r="P885" s="3"/>
    </row>
    <row r="886" spans="1:18" ht="11.65" customHeight="1">
      <c r="A886" s="2">
        <v>815</v>
      </c>
      <c r="C886" s="108"/>
      <c r="H886" s="74"/>
      <c r="I886" s="3"/>
      <c r="J886" s="3"/>
      <c r="K886" s="74"/>
      <c r="L886" s="3"/>
      <c r="M886" s="3"/>
      <c r="N886" s="3"/>
      <c r="O886" s="3"/>
      <c r="P886" s="3"/>
    </row>
    <row r="887" spans="1:18" ht="11.65" customHeight="1">
      <c r="A887" s="2">
        <v>816</v>
      </c>
      <c r="C887" s="108">
        <v>912</v>
      </c>
      <c r="D887" s="1" t="s">
        <v>264</v>
      </c>
      <c r="H887" s="74"/>
      <c r="I887" s="3"/>
      <c r="J887" s="3"/>
      <c r="K887" s="74"/>
      <c r="L887" s="3"/>
      <c r="M887" s="3"/>
      <c r="N887" s="3"/>
      <c r="O887" s="3"/>
      <c r="P887" s="3"/>
    </row>
    <row r="888" spans="1:18" ht="11.65" customHeight="1">
      <c r="A888" s="2">
        <v>817</v>
      </c>
      <c r="C888" s="108"/>
      <c r="F888" s="108" t="s">
        <v>662</v>
      </c>
      <c r="G888" s="1" t="s">
        <v>128</v>
      </c>
      <c r="H888" s="74"/>
      <c r="I888" s="3">
        <v>0</v>
      </c>
      <c r="J888" s="3">
        <v>0</v>
      </c>
      <c r="K888" s="74"/>
      <c r="L888" s="3">
        <v>0</v>
      </c>
      <c r="M888" s="3">
        <f>L888-N888</f>
        <v>0</v>
      </c>
      <c r="N888" s="109">
        <v>0</v>
      </c>
      <c r="O888" s="3"/>
      <c r="P888" s="3"/>
      <c r="Q888" s="3"/>
      <c r="R888" s="3"/>
    </row>
    <row r="889" spans="1:18" ht="11.65" customHeight="1">
      <c r="A889" s="2">
        <v>818</v>
      </c>
      <c r="C889" s="108"/>
      <c r="F889" s="108" t="s">
        <v>662</v>
      </c>
      <c r="G889" s="1" t="s">
        <v>129</v>
      </c>
      <c r="H889" s="74"/>
      <c r="I889" s="3">
        <v>0</v>
      </c>
      <c r="J889" s="3">
        <v>0</v>
      </c>
      <c r="K889" s="74"/>
      <c r="L889" s="3">
        <v>0</v>
      </c>
      <c r="M889" s="3">
        <f>L889-N889</f>
        <v>0</v>
      </c>
      <c r="N889" s="109">
        <v>0</v>
      </c>
      <c r="O889" s="3"/>
      <c r="P889" s="3"/>
    </row>
    <row r="890" spans="1:18" ht="11.65" customHeight="1">
      <c r="A890" s="2">
        <v>819</v>
      </c>
      <c r="C890" s="108"/>
      <c r="H890" s="74" t="s">
        <v>147</v>
      </c>
      <c r="I890" s="110">
        <v>0</v>
      </c>
      <c r="J890" s="110">
        <v>0</v>
      </c>
      <c r="K890" s="74"/>
      <c r="L890" s="110">
        <f>SUBTOTAL(9,L888:L889)</f>
        <v>0</v>
      </c>
      <c r="M890" s="110">
        <f>SUBTOTAL(9,M888:M889)</f>
        <v>0</v>
      </c>
      <c r="N890" s="110">
        <f>SUBTOTAL(9,N888:N889)</f>
        <v>0</v>
      </c>
      <c r="O890" s="3"/>
      <c r="P890" s="3"/>
    </row>
    <row r="891" spans="1:18" ht="11.65" customHeight="1">
      <c r="A891" s="2">
        <v>820</v>
      </c>
      <c r="C891" s="108"/>
      <c r="H891" s="74"/>
      <c r="I891" s="3"/>
      <c r="J891" s="3"/>
      <c r="K891" s="74"/>
      <c r="L891" s="3"/>
      <c r="M891" s="3"/>
      <c r="N891" s="3"/>
      <c r="O891" s="3"/>
      <c r="P891" s="3"/>
    </row>
    <row r="892" spans="1:18" ht="11.65" customHeight="1">
      <c r="A892" s="2">
        <v>821</v>
      </c>
      <c r="C892" s="108">
        <v>913</v>
      </c>
      <c r="D892" s="1" t="s">
        <v>265</v>
      </c>
      <c r="H892" s="74"/>
      <c r="I892" s="3"/>
      <c r="J892" s="3"/>
      <c r="K892" s="74"/>
      <c r="L892" s="3"/>
      <c r="M892" s="3"/>
      <c r="N892" s="3"/>
      <c r="O892" s="3"/>
      <c r="P892" s="3"/>
    </row>
    <row r="893" spans="1:18" ht="11.65" customHeight="1">
      <c r="A893" s="2">
        <v>822</v>
      </c>
      <c r="C893" s="108"/>
      <c r="F893" s="108" t="s">
        <v>662</v>
      </c>
      <c r="G893" s="1" t="s">
        <v>128</v>
      </c>
      <c r="H893" s="74"/>
      <c r="I893" s="3">
        <v>0</v>
      </c>
      <c r="J893" s="3">
        <v>0</v>
      </c>
      <c r="K893" s="74"/>
      <c r="L893" s="3">
        <v>0</v>
      </c>
      <c r="M893" s="3">
        <f>L893-N893</f>
        <v>0</v>
      </c>
      <c r="N893" s="109">
        <v>0</v>
      </c>
      <c r="O893" s="3"/>
      <c r="P893" s="3"/>
    </row>
    <row r="894" spans="1:18" ht="11.65" customHeight="1">
      <c r="A894" s="2">
        <v>823</v>
      </c>
      <c r="C894" s="108"/>
      <c r="F894" s="108" t="s">
        <v>662</v>
      </c>
      <c r="G894" s="1" t="s">
        <v>129</v>
      </c>
      <c r="H894" s="74"/>
      <c r="I894" s="3">
        <v>0</v>
      </c>
      <c r="J894" s="3">
        <v>0</v>
      </c>
      <c r="K894" s="74"/>
      <c r="L894" s="3">
        <v>0</v>
      </c>
      <c r="M894" s="3">
        <f>L894-N894</f>
        <v>0</v>
      </c>
      <c r="N894" s="109">
        <v>0</v>
      </c>
      <c r="O894" s="3"/>
      <c r="P894" s="3"/>
    </row>
    <row r="895" spans="1:18" ht="11.65" customHeight="1">
      <c r="A895" s="2">
        <v>824</v>
      </c>
      <c r="C895" s="108"/>
      <c r="H895" s="74" t="s">
        <v>147</v>
      </c>
      <c r="I895" s="110">
        <v>0</v>
      </c>
      <c r="J895" s="110">
        <v>0</v>
      </c>
      <c r="K895" s="74"/>
      <c r="L895" s="110">
        <f>SUBTOTAL(9,L893:L894)</f>
        <v>0</v>
      </c>
      <c r="M895" s="110">
        <f>SUBTOTAL(9,M893:M894)</f>
        <v>0</v>
      </c>
      <c r="N895" s="110">
        <f>SUBTOTAL(9,N893:N894)</f>
        <v>0</v>
      </c>
      <c r="O895" s="3"/>
      <c r="P895" s="3"/>
    </row>
    <row r="896" spans="1:18" ht="11.65" customHeight="1">
      <c r="A896" s="2">
        <v>825</v>
      </c>
      <c r="C896" s="108"/>
      <c r="H896" s="74"/>
      <c r="I896" s="115"/>
      <c r="J896" s="115"/>
      <c r="K896" s="74"/>
      <c r="L896" s="115"/>
      <c r="M896" s="3"/>
      <c r="N896" s="3"/>
      <c r="O896" s="3"/>
      <c r="P896" s="3"/>
    </row>
    <row r="897" spans="1:16" ht="11.65" customHeight="1">
      <c r="A897" s="2">
        <v>826</v>
      </c>
      <c r="C897" s="108">
        <v>916</v>
      </c>
      <c r="D897" s="1" t="s">
        <v>266</v>
      </c>
      <c r="H897" s="74"/>
      <c r="I897" s="3"/>
      <c r="J897" s="3"/>
      <c r="K897" s="74"/>
      <c r="L897" s="3"/>
      <c r="M897" s="3"/>
      <c r="N897" s="3"/>
      <c r="O897" s="3"/>
      <c r="P897" s="3"/>
    </row>
    <row r="898" spans="1:16" ht="11.65" customHeight="1">
      <c r="A898" s="2">
        <v>827</v>
      </c>
      <c r="C898" s="108"/>
      <c r="F898" s="108" t="s">
        <v>662</v>
      </c>
      <c r="G898" s="1" t="s">
        <v>128</v>
      </c>
      <c r="H898" s="74"/>
      <c r="I898" s="3">
        <v>0</v>
      </c>
      <c r="J898" s="3">
        <v>0</v>
      </c>
      <c r="K898" s="74"/>
      <c r="L898" s="3">
        <v>0</v>
      </c>
      <c r="M898" s="3">
        <f>L898-N898</f>
        <v>0</v>
      </c>
      <c r="N898" s="109">
        <v>0</v>
      </c>
      <c r="O898" s="3"/>
      <c r="P898" s="3"/>
    </row>
    <row r="899" spans="1:16" ht="11.65" customHeight="1">
      <c r="A899" s="2">
        <v>828</v>
      </c>
      <c r="C899" s="108"/>
      <c r="F899" s="108" t="s">
        <v>662</v>
      </c>
      <c r="G899" s="1" t="s">
        <v>129</v>
      </c>
      <c r="H899" s="74"/>
      <c r="I899" s="3">
        <v>0</v>
      </c>
      <c r="J899" s="3">
        <v>0</v>
      </c>
      <c r="K899" s="74"/>
      <c r="L899" s="3">
        <v>0</v>
      </c>
      <c r="M899" s="3">
        <f>L899-N899</f>
        <v>0</v>
      </c>
      <c r="N899" s="109">
        <v>0</v>
      </c>
      <c r="O899" s="3"/>
      <c r="P899" s="3"/>
    </row>
    <row r="900" spans="1:16" ht="11.65" customHeight="1">
      <c r="A900" s="2">
        <v>829</v>
      </c>
      <c r="C900" s="108"/>
      <c r="H900" s="74" t="s">
        <v>147</v>
      </c>
      <c r="I900" s="110">
        <v>0</v>
      </c>
      <c r="J900" s="110">
        <v>0</v>
      </c>
      <c r="K900" s="74"/>
      <c r="L900" s="110">
        <f>SUBTOTAL(9,L898:L899)</f>
        <v>0</v>
      </c>
      <c r="M900" s="110">
        <f>SUBTOTAL(9,M898:M899)</f>
        <v>0</v>
      </c>
      <c r="N900" s="110">
        <f>SUBTOTAL(9,N898:N899)</f>
        <v>0</v>
      </c>
      <c r="O900" s="3"/>
      <c r="P900" s="3"/>
    </row>
    <row r="901" spans="1:16" ht="11.65" customHeight="1">
      <c r="A901" s="2">
        <v>830</v>
      </c>
      <c r="C901" s="108"/>
      <c r="H901" s="74"/>
      <c r="I901" s="3"/>
      <c r="J901" s="3"/>
      <c r="K901" s="74"/>
      <c r="L901" s="3"/>
      <c r="M901" s="3"/>
      <c r="N901" s="3"/>
      <c r="O901" s="3"/>
      <c r="P901" s="3"/>
    </row>
    <row r="902" spans="1:16" ht="11.65" customHeight="1" thickBot="1">
      <c r="A902" s="2">
        <v>831</v>
      </c>
      <c r="C902" s="112" t="s">
        <v>267</v>
      </c>
      <c r="H902" s="113" t="s">
        <v>147</v>
      </c>
      <c r="I902" s="114">
        <v>0</v>
      </c>
      <c r="J902" s="114">
        <v>0</v>
      </c>
      <c r="K902" s="74"/>
      <c r="L902" s="114">
        <f>SUBTOTAL(9,L883:L900)</f>
        <v>0</v>
      </c>
      <c r="M902" s="114">
        <f>SUBTOTAL(9,M883:M900)</f>
        <v>0</v>
      </c>
      <c r="N902" s="114">
        <f>SUBTOTAL(9,N883:N900)</f>
        <v>0</v>
      </c>
      <c r="O902" s="3"/>
      <c r="P902" s="3"/>
    </row>
    <row r="903" spans="1:16" ht="11.65" customHeight="1" thickTop="1">
      <c r="A903" s="2">
        <v>832</v>
      </c>
      <c r="C903" s="108"/>
      <c r="H903" s="74"/>
      <c r="I903" s="3"/>
      <c r="J903" s="3"/>
      <c r="K903" s="74"/>
      <c r="L903" s="3"/>
      <c r="M903" s="3"/>
      <c r="N903" s="3"/>
      <c r="O903" s="3"/>
      <c r="P903" s="3"/>
    </row>
    <row r="904" spans="1:16" ht="11.65" customHeight="1">
      <c r="A904" s="2">
        <v>833</v>
      </c>
      <c r="C904" s="108"/>
      <c r="H904" s="74"/>
      <c r="I904" s="3"/>
      <c r="J904" s="3"/>
      <c r="K904" s="74"/>
      <c r="L904" s="3"/>
      <c r="M904" s="3"/>
      <c r="N904" s="3"/>
      <c r="O904" s="3"/>
      <c r="P904" s="3"/>
    </row>
    <row r="905" spans="1:16" ht="11.65" customHeight="1">
      <c r="A905" s="2">
        <v>834</v>
      </c>
      <c r="C905" s="108" t="s">
        <v>268</v>
      </c>
      <c r="H905" s="74"/>
      <c r="I905" s="3"/>
      <c r="J905" s="3"/>
      <c r="K905" s="74"/>
      <c r="L905" s="3"/>
      <c r="M905" s="3"/>
      <c r="N905" s="3"/>
      <c r="O905" s="3"/>
      <c r="P905" s="3"/>
    </row>
    <row r="906" spans="1:16" ht="11.65" customHeight="1">
      <c r="A906" s="2">
        <v>835</v>
      </c>
      <c r="C906" s="108"/>
      <c r="E906" s="108" t="s">
        <v>128</v>
      </c>
      <c r="H906" s="74"/>
      <c r="I906" s="3">
        <v>0</v>
      </c>
      <c r="J906" s="3">
        <v>0</v>
      </c>
      <c r="K906" s="74"/>
      <c r="L906" s="3">
        <v>0</v>
      </c>
      <c r="M906" s="3">
        <f>L906-N906</f>
        <v>0</v>
      </c>
      <c r="N906" s="109">
        <v>0</v>
      </c>
      <c r="O906" s="3"/>
      <c r="P906" s="3"/>
    </row>
    <row r="907" spans="1:16" ht="11.65" customHeight="1">
      <c r="A907" s="2">
        <v>836</v>
      </c>
      <c r="C907" s="108"/>
      <c r="E907" s="1" t="s">
        <v>129</v>
      </c>
      <c r="H907" s="74"/>
      <c r="I907" s="3">
        <v>0</v>
      </c>
      <c r="J907" s="3">
        <v>0</v>
      </c>
      <c r="K907" s="74"/>
      <c r="L907" s="3">
        <v>0</v>
      </c>
      <c r="M907" s="3">
        <f>L907-N907</f>
        <v>0</v>
      </c>
      <c r="N907" s="109">
        <v>0</v>
      </c>
      <c r="O907" s="3"/>
      <c r="P907" s="3"/>
    </row>
    <row r="908" spans="1:16" ht="11.65" customHeight="1" thickBot="1">
      <c r="A908" s="2">
        <v>837</v>
      </c>
      <c r="C908" s="108" t="s">
        <v>268</v>
      </c>
      <c r="H908" s="74" t="s">
        <v>1</v>
      </c>
      <c r="I908" s="126">
        <v>0</v>
      </c>
      <c r="J908" s="126">
        <v>0</v>
      </c>
      <c r="K908" s="74"/>
      <c r="L908" s="126">
        <f>SUM(L906:L907)</f>
        <v>0</v>
      </c>
      <c r="M908" s="126">
        <f>SUM(M906:M907)</f>
        <v>0</v>
      </c>
      <c r="N908" s="126">
        <f>SUM(N906:N907)</f>
        <v>0</v>
      </c>
      <c r="O908" s="3"/>
      <c r="P908" s="3"/>
    </row>
    <row r="909" spans="1:16" ht="11.65" customHeight="1" thickTop="1">
      <c r="A909" s="2">
        <v>838</v>
      </c>
      <c r="C909" s="108"/>
      <c r="H909" s="74"/>
      <c r="I909" s="3"/>
      <c r="J909" s="3"/>
      <c r="K909" s="74"/>
      <c r="L909" s="3"/>
      <c r="M909" s="3"/>
      <c r="N909" s="3"/>
      <c r="O909" s="3"/>
      <c r="P909" s="3"/>
    </row>
    <row r="910" spans="1:16" ht="11.65" customHeight="1" thickBot="1">
      <c r="A910" s="2">
        <v>839</v>
      </c>
      <c r="C910" s="112" t="s">
        <v>269</v>
      </c>
      <c r="H910" s="113" t="s">
        <v>147</v>
      </c>
      <c r="I910" s="114">
        <v>109336776.66999999</v>
      </c>
      <c r="J910" s="114">
        <v>50948786.210376583</v>
      </c>
      <c r="K910" s="113"/>
      <c r="L910" s="114">
        <f>L902+L879</f>
        <v>18511489.381552238</v>
      </c>
      <c r="M910" s="114">
        <f>M902+M879</f>
        <v>13741278.025410004</v>
      </c>
      <c r="N910" s="114">
        <f>N902+N879</f>
        <v>4770211.3561422341</v>
      </c>
      <c r="O910" s="3"/>
      <c r="P910" s="3"/>
    </row>
    <row r="911" spans="1:16" ht="11.65" customHeight="1" thickTop="1">
      <c r="A911" s="2">
        <v>840</v>
      </c>
      <c r="C911" s="108">
        <v>920</v>
      </c>
      <c r="D911" s="1" t="s">
        <v>270</v>
      </c>
      <c r="H911" s="74"/>
      <c r="I911" s="3"/>
      <c r="J911" s="3"/>
      <c r="K911" s="74"/>
      <c r="L911" s="3"/>
      <c r="M911" s="3"/>
      <c r="N911" s="3"/>
      <c r="O911" s="3"/>
      <c r="P911" s="3"/>
    </row>
    <row r="912" spans="1:16" ht="11.65" customHeight="1">
      <c r="A912" s="2">
        <v>841</v>
      </c>
      <c r="C912" s="108"/>
      <c r="F912" s="108" t="s">
        <v>669</v>
      </c>
      <c r="G912" s="1" t="s">
        <v>128</v>
      </c>
      <c r="H912" s="74"/>
      <c r="I912" s="3">
        <v>-868509.57000000007</v>
      </c>
      <c r="J912" s="3">
        <v>561824</v>
      </c>
      <c r="K912" s="74"/>
      <c r="L912" s="3">
        <v>-953256.26829950104</v>
      </c>
      <c r="M912" s="3">
        <f>L912-N912</f>
        <v>-1512851.9149595643</v>
      </c>
      <c r="N912" s="109">
        <v>559595.64666006318</v>
      </c>
      <c r="O912" s="3"/>
      <c r="P912" s="3"/>
    </row>
    <row r="913" spans="1:16" ht="11.65" customHeight="1">
      <c r="A913" s="2">
        <v>842</v>
      </c>
      <c r="C913" s="108"/>
      <c r="F913" s="108" t="s">
        <v>662</v>
      </c>
      <c r="G913" s="1" t="s">
        <v>129</v>
      </c>
      <c r="H913" s="74"/>
      <c r="I913" s="3">
        <v>0</v>
      </c>
      <c r="J913" s="3">
        <v>0</v>
      </c>
      <c r="K913" s="74"/>
      <c r="L913" s="3">
        <v>0</v>
      </c>
      <c r="M913" s="3">
        <f>L913-N913</f>
        <v>0</v>
      </c>
      <c r="N913" s="109">
        <v>0</v>
      </c>
      <c r="O913" s="3"/>
      <c r="P913" s="3"/>
    </row>
    <row r="914" spans="1:16" ht="11.65" customHeight="1">
      <c r="A914" s="2">
        <v>843</v>
      </c>
      <c r="C914" s="108"/>
      <c r="F914" s="108" t="s">
        <v>669</v>
      </c>
      <c r="G914" s="1" t="s">
        <v>131</v>
      </c>
      <c r="H914" s="74"/>
      <c r="I914" s="3">
        <v>75393645.829999998</v>
      </c>
      <c r="J914" s="3">
        <v>32019896.284383815</v>
      </c>
      <c r="K914" s="74"/>
      <c r="L914" s="3">
        <v>76202080.32738325</v>
      </c>
      <c r="M914" s="3">
        <f>L914-N914</f>
        <v>43838839.607616931</v>
      </c>
      <c r="N914" s="109">
        <v>32363240.719766319</v>
      </c>
      <c r="O914" s="3"/>
      <c r="P914" s="3"/>
    </row>
    <row r="915" spans="1:16" ht="11.65" customHeight="1">
      <c r="A915" s="2">
        <v>844</v>
      </c>
      <c r="C915" s="108"/>
      <c r="H915" s="74" t="s">
        <v>147</v>
      </c>
      <c r="I915" s="110">
        <v>74525136.260000005</v>
      </c>
      <c r="J915" s="110">
        <v>32581720.284383815</v>
      </c>
      <c r="K915" s="74"/>
      <c r="L915" s="110">
        <f>SUBTOTAL(9,L912:L914)</f>
        <v>75248824.059083745</v>
      </c>
      <c r="M915" s="110">
        <f>SUBTOTAL(9,M912:M914)</f>
        <v>42325987.692657366</v>
      </c>
      <c r="N915" s="110">
        <f>SUBTOTAL(9,N912:N914)</f>
        <v>32922836.366426382</v>
      </c>
      <c r="O915" s="3"/>
      <c r="P915" s="3"/>
    </row>
    <row r="916" spans="1:16" ht="11.65" customHeight="1">
      <c r="A916" s="2">
        <v>845</v>
      </c>
      <c r="C916" s="108"/>
      <c r="H916" s="74"/>
      <c r="I916" s="3"/>
      <c r="J916" s="3"/>
      <c r="K916" s="74"/>
      <c r="L916" s="3"/>
      <c r="M916" s="3"/>
      <c r="N916" s="3"/>
      <c r="O916" s="3"/>
      <c r="P916" s="3"/>
    </row>
    <row r="917" spans="1:16" ht="11.65" customHeight="1">
      <c r="A917" s="2">
        <v>846</v>
      </c>
      <c r="C917" s="108">
        <v>921</v>
      </c>
      <c r="D917" s="1" t="s">
        <v>271</v>
      </c>
      <c r="H917" s="74"/>
      <c r="I917" s="3"/>
      <c r="J917" s="3"/>
      <c r="K917" s="74"/>
      <c r="L917" s="3"/>
      <c r="M917" s="3"/>
      <c r="N917" s="3"/>
      <c r="O917" s="3"/>
      <c r="P917" s="3"/>
    </row>
    <row r="918" spans="1:16" ht="11.65" customHeight="1">
      <c r="A918" s="2">
        <v>847</v>
      </c>
      <c r="C918" s="108"/>
      <c r="F918" s="108" t="s">
        <v>669</v>
      </c>
      <c r="G918" s="1" t="s">
        <v>128</v>
      </c>
      <c r="H918" s="74"/>
      <c r="I918" s="3">
        <v>258786.15</v>
      </c>
      <c r="J918" s="3">
        <v>121068.03</v>
      </c>
      <c r="K918" s="74"/>
      <c r="L918" s="3">
        <v>268451.36568627454</v>
      </c>
      <c r="M918" s="3">
        <f>L918-N918</f>
        <v>142861.65389355744</v>
      </c>
      <c r="N918" s="109">
        <v>125589.71179271709</v>
      </c>
      <c r="O918" s="3"/>
      <c r="P918" s="3"/>
    </row>
    <row r="919" spans="1:16" ht="11.65" customHeight="1">
      <c r="A919" s="2">
        <v>848</v>
      </c>
      <c r="C919" s="108"/>
      <c r="F919" s="108" t="s">
        <v>662</v>
      </c>
      <c r="G919" s="1" t="s">
        <v>129</v>
      </c>
      <c r="H919" s="74"/>
      <c r="I919" s="3">
        <v>197359.37</v>
      </c>
      <c r="J919" s="3">
        <v>91039.779912196987</v>
      </c>
      <c r="K919" s="74"/>
      <c r="L919" s="3">
        <v>204730.40155929039</v>
      </c>
      <c r="M919" s="3">
        <f>L919-N919</f>
        <v>110290.44312562945</v>
      </c>
      <c r="N919" s="109">
        <v>94439.95843366094</v>
      </c>
      <c r="O919" s="3"/>
      <c r="P919" s="3"/>
    </row>
    <row r="920" spans="1:16" ht="11.65" customHeight="1">
      <c r="A920" s="2">
        <v>849</v>
      </c>
      <c r="C920" s="108"/>
      <c r="F920" s="108" t="s">
        <v>669</v>
      </c>
      <c r="G920" s="1" t="s">
        <v>131</v>
      </c>
      <c r="H920" s="74"/>
      <c r="I920" s="3">
        <v>7702810.0599999996</v>
      </c>
      <c r="J920" s="3">
        <v>3271405.3884016592</v>
      </c>
      <c r="K920" s="74"/>
      <c r="L920" s="3">
        <v>7983949.921968814</v>
      </c>
      <c r="M920" s="3">
        <f>L920-N920</f>
        <v>4593143.6328341467</v>
      </c>
      <c r="N920" s="109">
        <v>3390806.2891346673</v>
      </c>
      <c r="O920" s="3"/>
      <c r="P920" s="3"/>
    </row>
    <row r="921" spans="1:16" ht="11.65" customHeight="1">
      <c r="A921" s="2">
        <v>850</v>
      </c>
      <c r="C921" s="108"/>
      <c r="H921" s="74" t="s">
        <v>147</v>
      </c>
      <c r="I921" s="110">
        <v>8158955.5800000001</v>
      </c>
      <c r="J921" s="110">
        <v>3483513.198313856</v>
      </c>
      <c r="K921" s="74"/>
      <c r="L921" s="110">
        <f>SUBTOTAL(9,L918:L920)</f>
        <v>8457131.6892143786</v>
      </c>
      <c r="M921" s="110">
        <f>SUBTOTAL(9,M918:M920)</f>
        <v>4846295.7298533339</v>
      </c>
      <c r="N921" s="110">
        <f>SUBTOTAL(9,N918:N920)</f>
        <v>3610835.9593610452</v>
      </c>
      <c r="O921" s="3"/>
      <c r="P921" s="3"/>
    </row>
    <row r="922" spans="1:16" ht="11.65" customHeight="1">
      <c r="A922" s="2">
        <v>851</v>
      </c>
      <c r="C922" s="108"/>
      <c r="H922" s="74"/>
      <c r="I922" s="3"/>
      <c r="J922" s="3"/>
      <c r="K922" s="74"/>
      <c r="L922" s="3"/>
      <c r="M922" s="3"/>
      <c r="N922" s="3"/>
      <c r="O922" s="3"/>
      <c r="P922" s="3"/>
    </row>
    <row r="923" spans="1:16" ht="11.65" customHeight="1">
      <c r="A923" s="2">
        <v>852</v>
      </c>
      <c r="C923" s="108">
        <v>922</v>
      </c>
      <c r="D923" s="1" t="s">
        <v>272</v>
      </c>
      <c r="H923" s="74"/>
      <c r="I923" s="3"/>
      <c r="J923" s="3"/>
      <c r="K923" s="74"/>
      <c r="L923" s="3"/>
      <c r="M923" s="3"/>
      <c r="N923" s="3"/>
      <c r="O923" s="3"/>
      <c r="P923" s="3"/>
    </row>
    <row r="924" spans="1:16" ht="11.65" customHeight="1">
      <c r="A924" s="2">
        <v>853</v>
      </c>
      <c r="C924" s="108"/>
      <c r="F924" s="108" t="s">
        <v>669</v>
      </c>
      <c r="G924" s="1" t="s">
        <v>128</v>
      </c>
      <c r="H924" s="74"/>
      <c r="I924" s="3">
        <v>0</v>
      </c>
      <c r="J924" s="3">
        <v>0</v>
      </c>
      <c r="K924" s="74"/>
      <c r="L924" s="3">
        <v>0</v>
      </c>
      <c r="M924" s="3">
        <f>L924-N924</f>
        <v>0</v>
      </c>
      <c r="N924" s="109">
        <v>0</v>
      </c>
      <c r="O924" s="3"/>
      <c r="P924" s="3"/>
    </row>
    <row r="925" spans="1:16" ht="11.65" customHeight="1">
      <c r="A925" s="2">
        <v>854</v>
      </c>
      <c r="C925" s="108"/>
      <c r="F925" s="108" t="s">
        <v>662</v>
      </c>
      <c r="G925" s="1" t="s">
        <v>129</v>
      </c>
      <c r="H925" s="74"/>
      <c r="I925" s="3">
        <v>0</v>
      </c>
      <c r="J925" s="3">
        <v>0</v>
      </c>
      <c r="K925" s="74"/>
      <c r="L925" s="3">
        <v>0</v>
      </c>
      <c r="M925" s="3">
        <f>L925-N925</f>
        <v>0</v>
      </c>
      <c r="N925" s="109">
        <v>0</v>
      </c>
      <c r="O925" s="3"/>
      <c r="P925" s="3"/>
    </row>
    <row r="926" spans="1:16" ht="11.65" customHeight="1">
      <c r="A926" s="2">
        <v>855</v>
      </c>
      <c r="C926" s="108"/>
      <c r="F926" s="108" t="s">
        <v>669</v>
      </c>
      <c r="G926" s="1" t="s">
        <v>131</v>
      </c>
      <c r="H926" s="74"/>
      <c r="I926" s="3">
        <v>-27706533.199999999</v>
      </c>
      <c r="J926" s="3">
        <v>-11767043.624130266</v>
      </c>
      <c r="K926" s="74"/>
      <c r="L926" s="3">
        <v>-30060383.159261905</v>
      </c>
      <c r="M926" s="3">
        <f>L926-N926</f>
        <v>-17293652.748071175</v>
      </c>
      <c r="N926" s="109">
        <v>-12766730.41119073</v>
      </c>
      <c r="O926" s="3"/>
      <c r="P926" s="3"/>
    </row>
    <row r="927" spans="1:16" ht="11.65" customHeight="1">
      <c r="A927" s="2">
        <v>856</v>
      </c>
      <c r="C927" s="108"/>
      <c r="H927" s="74" t="s">
        <v>147</v>
      </c>
      <c r="I927" s="110">
        <v>-27706533.199999999</v>
      </c>
      <c r="J927" s="110">
        <v>-11767043.624130266</v>
      </c>
      <c r="K927" s="74"/>
      <c r="L927" s="110">
        <f>SUBTOTAL(9,L924:L926)</f>
        <v>-30060383.159261905</v>
      </c>
      <c r="M927" s="110">
        <f>SUBTOTAL(9,M924:M926)</f>
        <v>-17293652.748071175</v>
      </c>
      <c r="N927" s="110">
        <f>SUBTOTAL(9,N924:N926)</f>
        <v>-12766730.41119073</v>
      </c>
      <c r="O927" s="3"/>
      <c r="P927" s="3"/>
    </row>
    <row r="928" spans="1:16" ht="11.65" customHeight="1">
      <c r="A928" s="2">
        <v>857</v>
      </c>
      <c r="C928" s="108"/>
      <c r="H928" s="74"/>
      <c r="I928" s="69"/>
      <c r="J928" s="69"/>
      <c r="K928" s="74"/>
      <c r="L928" s="69"/>
      <c r="M928" s="69"/>
      <c r="N928" s="69"/>
      <c r="O928" s="3"/>
      <c r="P928" s="3"/>
    </row>
    <row r="929" spans="1:16" ht="11.65" customHeight="1">
      <c r="A929" s="2">
        <v>858</v>
      </c>
      <c r="C929" s="108">
        <v>923</v>
      </c>
      <c r="D929" s="1" t="s">
        <v>273</v>
      </c>
      <c r="H929" s="74"/>
      <c r="I929" s="3"/>
      <c r="J929" s="3"/>
      <c r="K929" s="74"/>
      <c r="L929" s="3"/>
      <c r="M929" s="3"/>
      <c r="N929" s="3"/>
      <c r="O929" s="3"/>
      <c r="P929" s="3"/>
    </row>
    <row r="930" spans="1:16" ht="11.65" customHeight="1">
      <c r="A930" s="2">
        <v>859</v>
      </c>
      <c r="C930" s="108"/>
      <c r="F930" s="108" t="s">
        <v>669</v>
      </c>
      <c r="G930" s="1" t="s">
        <v>128</v>
      </c>
      <c r="H930" s="74"/>
      <c r="I930" s="3">
        <v>673638.26</v>
      </c>
      <c r="J930" s="3">
        <v>65873.09</v>
      </c>
      <c r="K930" s="74"/>
      <c r="L930" s="3">
        <v>703998.90269325313</v>
      </c>
      <c r="M930" s="3">
        <f>L930-N930</f>
        <v>635156.9353783119</v>
      </c>
      <c r="N930" s="109">
        <v>68841.967314941256</v>
      </c>
      <c r="O930" s="3"/>
      <c r="P930" s="3"/>
    </row>
    <row r="931" spans="1:16" ht="11.65" customHeight="1">
      <c r="A931" s="2">
        <v>860</v>
      </c>
      <c r="C931" s="108"/>
      <c r="F931" s="108" t="s">
        <v>662</v>
      </c>
      <c r="G931" s="1" t="s">
        <v>129</v>
      </c>
      <c r="H931" s="74"/>
      <c r="I931" s="3">
        <v>0</v>
      </c>
      <c r="J931" s="3">
        <v>0</v>
      </c>
      <c r="K931" s="74"/>
      <c r="L931" s="3">
        <v>0</v>
      </c>
      <c r="M931" s="3">
        <f>L931-N931</f>
        <v>0</v>
      </c>
      <c r="N931" s="109">
        <v>0</v>
      </c>
      <c r="O931" s="3"/>
      <c r="P931" s="3"/>
    </row>
    <row r="932" spans="1:16" ht="11.65" customHeight="1">
      <c r="A932" s="2">
        <v>861</v>
      </c>
      <c r="C932" s="108"/>
      <c r="F932" s="108" t="s">
        <v>669</v>
      </c>
      <c r="G932" s="1" t="s">
        <v>131</v>
      </c>
      <c r="H932" s="74"/>
      <c r="I932" s="3">
        <v>13542820.74</v>
      </c>
      <c r="J932" s="3">
        <v>5751674.5704351105</v>
      </c>
      <c r="K932" s="74"/>
      <c r="L932" s="3">
        <v>14153190.972750613</v>
      </c>
      <c r="M932" s="3">
        <f>L932-N932</f>
        <v>8142290.4246804882</v>
      </c>
      <c r="N932" s="109">
        <v>6010900.5480701253</v>
      </c>
      <c r="O932" s="3"/>
      <c r="P932" s="3"/>
    </row>
    <row r="933" spans="1:16" ht="11.65" customHeight="1">
      <c r="A933" s="2">
        <v>862</v>
      </c>
      <c r="C933" s="108"/>
      <c r="H933" s="74" t="s">
        <v>147</v>
      </c>
      <c r="I933" s="110">
        <v>14216459</v>
      </c>
      <c r="J933" s="110">
        <v>5817547.6604351103</v>
      </c>
      <c r="K933" s="74"/>
      <c r="L933" s="110">
        <f>SUBTOTAL(9,L930:L932)</f>
        <v>14857189.875443866</v>
      </c>
      <c r="M933" s="110">
        <f>SUBTOTAL(9,M930:M932)</f>
        <v>8777447.3600587994</v>
      </c>
      <c r="N933" s="110">
        <f>SUBTOTAL(9,N930:N932)</f>
        <v>6079742.5153850662</v>
      </c>
      <c r="O933" s="3"/>
      <c r="P933" s="3"/>
    </row>
    <row r="934" spans="1:16" ht="11.65" customHeight="1">
      <c r="A934" s="2">
        <v>863</v>
      </c>
      <c r="C934" s="108"/>
      <c r="H934" s="74"/>
      <c r="I934" s="3"/>
      <c r="J934" s="3"/>
      <c r="K934" s="74"/>
      <c r="L934" s="3"/>
      <c r="M934" s="3"/>
      <c r="N934" s="3"/>
      <c r="O934" s="3"/>
      <c r="P934" s="3"/>
    </row>
    <row r="935" spans="1:16" ht="11.65" customHeight="1">
      <c r="A935" s="2">
        <v>864</v>
      </c>
      <c r="C935" s="108">
        <v>924</v>
      </c>
      <c r="D935" s="1" t="s">
        <v>274</v>
      </c>
      <c r="H935" s="74"/>
      <c r="I935" s="3"/>
      <c r="J935" s="3"/>
      <c r="K935" s="74"/>
      <c r="L935" s="3"/>
      <c r="M935" s="3"/>
      <c r="N935" s="3"/>
      <c r="O935" s="3"/>
      <c r="P935" s="3"/>
    </row>
    <row r="936" spans="1:16" ht="11.65" customHeight="1">
      <c r="A936" s="2">
        <v>865</v>
      </c>
      <c r="C936" s="108"/>
      <c r="F936" s="108" t="s">
        <v>669</v>
      </c>
      <c r="G936" s="1" t="s">
        <v>128</v>
      </c>
      <c r="H936" s="74"/>
      <c r="I936" s="3">
        <v>7754580.5300000003</v>
      </c>
      <c r="J936" s="3">
        <v>2152236</v>
      </c>
      <c r="K936" s="74"/>
      <c r="L936" s="3">
        <v>7754580.5300000003</v>
      </c>
      <c r="M936" s="3">
        <f>L936-N936</f>
        <v>5602344.5300000003</v>
      </c>
      <c r="N936" s="109">
        <v>2152236</v>
      </c>
      <c r="O936" s="3"/>
      <c r="P936" s="3"/>
    </row>
    <row r="937" spans="1:16" ht="11.65" customHeight="1">
      <c r="A937" s="2">
        <v>866</v>
      </c>
      <c r="C937" s="108"/>
      <c r="F937" s="108" t="s">
        <v>572</v>
      </c>
      <c r="G937" s="1" t="s">
        <v>132</v>
      </c>
      <c r="H937" s="74"/>
      <c r="I937" s="3">
        <v>0</v>
      </c>
      <c r="J937" s="3">
        <v>0</v>
      </c>
      <c r="K937" s="74"/>
      <c r="L937" s="3">
        <v>0</v>
      </c>
      <c r="M937" s="3">
        <f>L937-N937</f>
        <v>0</v>
      </c>
      <c r="N937" s="109">
        <v>0</v>
      </c>
      <c r="O937" s="3"/>
      <c r="P937" s="3"/>
    </row>
    <row r="938" spans="1:16" ht="11.65" customHeight="1">
      <c r="A938" s="2">
        <v>867</v>
      </c>
      <c r="C938" s="108"/>
      <c r="F938" s="108" t="s">
        <v>669</v>
      </c>
      <c r="G938" s="1" t="s">
        <v>131</v>
      </c>
      <c r="H938" s="74"/>
      <c r="I938" s="3">
        <v>7196454.5199999996</v>
      </c>
      <c r="J938" s="3">
        <v>3056354.747259012</v>
      </c>
      <c r="K938" s="74"/>
      <c r="L938" s="3">
        <v>6883503.7299999967</v>
      </c>
      <c r="M938" s="3">
        <f>L938-N938</f>
        <v>3960060.0752820056</v>
      </c>
      <c r="N938" s="109">
        <v>2923443.6547179911</v>
      </c>
      <c r="O938" s="3"/>
      <c r="P938" s="3"/>
    </row>
    <row r="939" spans="1:16" ht="11.65" customHeight="1">
      <c r="A939" s="2">
        <v>868</v>
      </c>
      <c r="C939" s="108"/>
      <c r="H939" s="74" t="s">
        <v>147</v>
      </c>
      <c r="I939" s="110">
        <v>14951035.050000001</v>
      </c>
      <c r="J939" s="110">
        <v>5208590.7472590115</v>
      </c>
      <c r="K939" s="74"/>
      <c r="L939" s="110">
        <f>SUBTOTAL(9,L936:L938)</f>
        <v>14638084.259999998</v>
      </c>
      <c r="M939" s="110">
        <f>SUBTOTAL(9,M938)</f>
        <v>3960060.0752820056</v>
      </c>
      <c r="N939" s="110">
        <f>SUBTOTAL(9,N936:N938)</f>
        <v>5075679.6547179911</v>
      </c>
      <c r="O939" s="3"/>
      <c r="P939" s="3"/>
    </row>
    <row r="940" spans="1:16" ht="11.65" customHeight="1">
      <c r="A940" s="2">
        <v>869</v>
      </c>
      <c r="C940" s="108"/>
      <c r="H940" s="74"/>
      <c r="I940" s="69"/>
      <c r="J940" s="69"/>
      <c r="K940" s="74"/>
      <c r="L940" s="69"/>
      <c r="M940" s="3"/>
      <c r="N940" s="3"/>
      <c r="O940" s="3"/>
      <c r="P940" s="3"/>
    </row>
    <row r="941" spans="1:16" ht="11.65" customHeight="1">
      <c r="A941" s="2">
        <v>870</v>
      </c>
      <c r="C941" s="108">
        <v>925</v>
      </c>
      <c r="D941" s="1" t="s">
        <v>275</v>
      </c>
      <c r="H941" s="74"/>
      <c r="I941" s="3"/>
      <c r="J941" s="3"/>
      <c r="K941" s="74"/>
      <c r="L941" s="3"/>
      <c r="M941" s="3"/>
      <c r="N941" s="3"/>
      <c r="O941" s="3"/>
      <c r="P941" s="3"/>
    </row>
    <row r="942" spans="1:16" ht="11.65" customHeight="1">
      <c r="A942" s="2">
        <v>871</v>
      </c>
      <c r="C942" s="108"/>
      <c r="F942" s="108" t="s">
        <v>669</v>
      </c>
      <c r="G942" s="1" t="s">
        <v>128</v>
      </c>
      <c r="H942" s="74"/>
      <c r="I942" s="3">
        <v>-890359</v>
      </c>
      <c r="J942" s="3">
        <v>0</v>
      </c>
      <c r="K942" s="74"/>
      <c r="L942" s="3">
        <v>20031.340000000084</v>
      </c>
      <c r="M942" s="3">
        <f>L942-N942</f>
        <v>20031.340000000084</v>
      </c>
      <c r="N942" s="109">
        <v>0</v>
      </c>
      <c r="O942" s="3"/>
      <c r="P942" s="3"/>
    </row>
    <row r="943" spans="1:16" ht="11.65" customHeight="1">
      <c r="A943" s="2">
        <v>872</v>
      </c>
      <c r="C943" s="108"/>
      <c r="F943" s="108" t="s">
        <v>669</v>
      </c>
      <c r="G943" s="1" t="s">
        <v>131</v>
      </c>
      <c r="H943" s="74"/>
      <c r="I943" s="3">
        <v>56308756.710000001</v>
      </c>
      <c r="J943" s="3">
        <v>23914489.475973409</v>
      </c>
      <c r="K943" s="74"/>
      <c r="L943" s="3">
        <v>7784334.9800000042</v>
      </c>
      <c r="M943" s="3">
        <f>L943-N943</f>
        <v>4478305.7256975118</v>
      </c>
      <c r="N943" s="109">
        <v>3306029.2543024924</v>
      </c>
      <c r="O943" s="3"/>
      <c r="P943" s="3"/>
    </row>
    <row r="944" spans="1:16" ht="11.65" customHeight="1">
      <c r="A944" s="2">
        <v>873</v>
      </c>
      <c r="C944" s="108"/>
      <c r="H944" s="74" t="s">
        <v>147</v>
      </c>
      <c r="I944" s="110">
        <v>55418397.710000001</v>
      </c>
      <c r="J944" s="110">
        <v>23914489.475973409</v>
      </c>
      <c r="K944" s="74"/>
      <c r="L944" s="110">
        <f>SUBTOTAL(9,L942:L943)</f>
        <v>7804366.320000004</v>
      </c>
      <c r="M944" s="110">
        <f t="shared" ref="M944:N944" si="12">SUBTOTAL(9,M942:M943)</f>
        <v>4498337.0656975117</v>
      </c>
      <c r="N944" s="110">
        <f t="shared" si="12"/>
        <v>3306029.2543024924</v>
      </c>
      <c r="O944" s="3"/>
      <c r="P944" s="3"/>
    </row>
    <row r="945" spans="1:16" ht="11.65" customHeight="1">
      <c r="A945" s="2">
        <v>874</v>
      </c>
      <c r="C945" s="108"/>
      <c r="H945" s="74"/>
      <c r="I945" s="3"/>
      <c r="J945" s="3"/>
      <c r="K945" s="74"/>
      <c r="L945" s="3"/>
      <c r="M945" s="3"/>
      <c r="N945" s="3"/>
      <c r="O945" s="3"/>
      <c r="P945" s="3"/>
    </row>
    <row r="946" spans="1:16" ht="11.65" customHeight="1">
      <c r="A946" s="2">
        <v>875</v>
      </c>
      <c r="C946" s="108">
        <v>926</v>
      </c>
      <c r="D946" s="1" t="s">
        <v>276</v>
      </c>
      <c r="H946" s="74"/>
      <c r="I946" s="3"/>
      <c r="J946" s="3"/>
      <c r="K946" s="74"/>
      <c r="L946" s="3"/>
      <c r="M946" s="3"/>
      <c r="N946" s="3"/>
      <c r="O946" s="3"/>
      <c r="P946" s="3"/>
    </row>
    <row r="947" spans="1:16" ht="11.65" customHeight="1">
      <c r="A947" s="2">
        <v>876</v>
      </c>
      <c r="C947" s="108"/>
      <c r="F947" s="108" t="s">
        <v>670</v>
      </c>
      <c r="G947" s="1" t="s">
        <v>128</v>
      </c>
      <c r="H947" s="74"/>
      <c r="I947" s="3">
        <v>0</v>
      </c>
      <c r="J947" s="3">
        <v>0</v>
      </c>
      <c r="K947" s="74"/>
      <c r="L947" s="3">
        <v>0</v>
      </c>
      <c r="M947" s="3">
        <f>L947-N947</f>
        <v>0</v>
      </c>
      <c r="N947" s="109">
        <v>0</v>
      </c>
      <c r="O947" s="3"/>
      <c r="P947" s="3"/>
    </row>
    <row r="948" spans="1:16" ht="11.65" customHeight="1">
      <c r="A948" s="2">
        <v>877</v>
      </c>
      <c r="C948" s="108"/>
      <c r="F948" s="108" t="s">
        <v>662</v>
      </c>
      <c r="G948" s="1" t="s">
        <v>129</v>
      </c>
      <c r="H948" s="74"/>
      <c r="I948" s="3">
        <v>0</v>
      </c>
      <c r="J948" s="3">
        <v>0</v>
      </c>
      <c r="K948" s="74"/>
      <c r="L948" s="3">
        <v>0</v>
      </c>
      <c r="M948" s="3">
        <f>L948-N948</f>
        <v>0</v>
      </c>
      <c r="N948" s="109">
        <v>0</v>
      </c>
      <c r="O948" s="3"/>
      <c r="P948" s="3"/>
    </row>
    <row r="949" spans="1:16" ht="11.65" customHeight="1">
      <c r="A949" s="2">
        <v>878</v>
      </c>
      <c r="C949" s="108"/>
      <c r="F949" s="108" t="s">
        <v>670</v>
      </c>
      <c r="G949" s="1" t="s">
        <v>131</v>
      </c>
      <c r="H949" s="74"/>
      <c r="I949" s="3">
        <v>0</v>
      </c>
      <c r="J949" s="3">
        <v>0</v>
      </c>
      <c r="K949" s="74"/>
      <c r="L949" s="3">
        <v>0</v>
      </c>
      <c r="M949" s="3">
        <f>L949-N949</f>
        <v>0</v>
      </c>
      <c r="N949" s="109">
        <v>0</v>
      </c>
      <c r="O949" s="3"/>
      <c r="P949" s="3"/>
    </row>
    <row r="950" spans="1:16" ht="11.65" customHeight="1">
      <c r="A950" s="2">
        <v>879</v>
      </c>
      <c r="C950" s="108"/>
      <c r="H950" s="74" t="s">
        <v>147</v>
      </c>
      <c r="I950" s="110">
        <v>0</v>
      </c>
      <c r="J950" s="110">
        <v>0</v>
      </c>
      <c r="K950" s="74"/>
      <c r="L950" s="110">
        <f>SUBTOTAL(9,L947:L949)</f>
        <v>0</v>
      </c>
      <c r="M950" s="110">
        <f>SUBTOTAL(9,M947:M949)</f>
        <v>0</v>
      </c>
      <c r="N950" s="110">
        <f>SUBTOTAL(9,N947:N949)</f>
        <v>0</v>
      </c>
      <c r="O950" s="3"/>
      <c r="P950" s="3"/>
    </row>
    <row r="951" spans="1:16" ht="11.65" customHeight="1">
      <c r="A951" s="2">
        <v>880</v>
      </c>
      <c r="C951" s="108"/>
      <c r="H951" s="74"/>
      <c r="I951" s="3"/>
      <c r="J951" s="3"/>
      <c r="K951" s="74"/>
      <c r="L951" s="3"/>
      <c r="M951" s="3"/>
      <c r="N951" s="3"/>
      <c r="O951" s="3"/>
      <c r="P951" s="3"/>
    </row>
    <row r="952" spans="1:16" ht="11.65" customHeight="1">
      <c r="A952" s="2">
        <v>881</v>
      </c>
      <c r="C952" s="108">
        <v>927</v>
      </c>
      <c r="D952" s="1" t="s">
        <v>277</v>
      </c>
      <c r="H952" s="74"/>
      <c r="I952" s="3"/>
      <c r="J952" s="3"/>
      <c r="K952" s="74"/>
      <c r="L952" s="3"/>
      <c r="M952" s="3"/>
      <c r="N952" s="3"/>
      <c r="O952" s="3"/>
      <c r="P952" s="3"/>
    </row>
    <row r="953" spans="1:16" ht="11.65" customHeight="1">
      <c r="A953" s="2">
        <v>882</v>
      </c>
      <c r="C953" s="108"/>
      <c r="F953" s="108" t="s">
        <v>664</v>
      </c>
      <c r="G953" s="1" t="s">
        <v>128</v>
      </c>
      <c r="H953" s="74"/>
      <c r="I953" s="3">
        <v>0</v>
      </c>
      <c r="J953" s="3">
        <v>0</v>
      </c>
      <c r="K953" s="74"/>
      <c r="L953" s="3">
        <v>0</v>
      </c>
      <c r="M953" s="3">
        <f>L953-N953</f>
        <v>0</v>
      </c>
      <c r="N953" s="109">
        <v>0</v>
      </c>
      <c r="O953" s="3"/>
      <c r="P953" s="3"/>
    </row>
    <row r="954" spans="1:16" ht="11.65" customHeight="1">
      <c r="A954" s="2">
        <v>883</v>
      </c>
      <c r="C954" s="108"/>
      <c r="F954" s="108" t="s">
        <v>664</v>
      </c>
      <c r="G954" s="1" t="s">
        <v>131</v>
      </c>
      <c r="H954" s="74"/>
      <c r="I954" s="3">
        <v>0</v>
      </c>
      <c r="J954" s="3">
        <v>0</v>
      </c>
      <c r="K954" s="74"/>
      <c r="L954" s="3">
        <v>0</v>
      </c>
      <c r="M954" s="3">
        <f>L954-N954</f>
        <v>0</v>
      </c>
      <c r="N954" s="109">
        <v>0</v>
      </c>
      <c r="O954" s="3"/>
      <c r="P954" s="3"/>
    </row>
    <row r="955" spans="1:16" ht="11.65" customHeight="1">
      <c r="A955" s="2">
        <v>884</v>
      </c>
      <c r="C955" s="108"/>
      <c r="H955" s="74" t="s">
        <v>147</v>
      </c>
      <c r="I955" s="110">
        <v>0</v>
      </c>
      <c r="J955" s="110">
        <v>0</v>
      </c>
      <c r="K955" s="74"/>
      <c r="L955" s="110">
        <f>SUBTOTAL(9,L953:L954)</f>
        <v>0</v>
      </c>
      <c r="M955" s="110">
        <f>SUBTOTAL(9,M953:M954)</f>
        <v>0</v>
      </c>
      <c r="N955" s="110">
        <f>SUBTOTAL(9,N953:N954)</f>
        <v>0</v>
      </c>
      <c r="O955" s="3"/>
      <c r="P955" s="3"/>
    </row>
    <row r="956" spans="1:16" ht="11.65" customHeight="1">
      <c r="A956" s="2">
        <v>885</v>
      </c>
      <c r="C956" s="108"/>
      <c r="H956" s="74"/>
      <c r="I956" s="3"/>
      <c r="J956" s="3"/>
      <c r="K956" s="74"/>
      <c r="L956" s="3"/>
      <c r="M956" s="3"/>
      <c r="N956" s="3"/>
      <c r="O956" s="3"/>
      <c r="P956" s="3"/>
    </row>
    <row r="957" spans="1:16" ht="11.65" customHeight="1">
      <c r="A957" s="2">
        <v>886</v>
      </c>
      <c r="C957" s="108">
        <v>928</v>
      </c>
      <c r="D957" s="1" t="s">
        <v>278</v>
      </c>
      <c r="H957" s="74"/>
      <c r="I957" s="3"/>
      <c r="J957" s="3"/>
      <c r="K957" s="74"/>
      <c r="L957" s="3"/>
      <c r="M957" s="3"/>
      <c r="N957" s="3"/>
      <c r="O957" s="3"/>
      <c r="P957" s="3"/>
    </row>
    <row r="958" spans="1:16" ht="11.65" customHeight="1">
      <c r="A958" s="2">
        <v>887</v>
      </c>
      <c r="C958" s="108"/>
      <c r="F958" s="108" t="s">
        <v>664</v>
      </c>
      <c r="G958" s="1" t="s">
        <v>128</v>
      </c>
      <c r="H958" s="74"/>
      <c r="I958" s="3">
        <v>15286187.449999999</v>
      </c>
      <c r="J958" s="3">
        <v>5701659.3799999999</v>
      </c>
      <c r="K958" s="74"/>
      <c r="L958" s="3">
        <v>15816867.25118912</v>
      </c>
      <c r="M958" s="3">
        <f>L958-N958</f>
        <v>9912014.6768263076</v>
      </c>
      <c r="N958" s="109">
        <v>5904852.5743628126</v>
      </c>
      <c r="O958" s="3"/>
      <c r="P958" s="3"/>
    </row>
    <row r="959" spans="1:16" ht="11.65" customHeight="1">
      <c r="A959" s="2">
        <v>888</v>
      </c>
      <c r="C959" s="108"/>
      <c r="F959" s="108" t="s">
        <v>662</v>
      </c>
      <c r="G959" s="1" t="s">
        <v>129</v>
      </c>
      <c r="H959" s="74"/>
      <c r="I959" s="3">
        <v>0</v>
      </c>
      <c r="J959" s="3">
        <v>0</v>
      </c>
      <c r="K959" s="74"/>
      <c r="L959" s="3">
        <v>0</v>
      </c>
      <c r="M959" s="3">
        <f>L959-N959</f>
        <v>0</v>
      </c>
      <c r="N959" s="109">
        <v>0</v>
      </c>
      <c r="O959" s="3"/>
      <c r="P959" s="3"/>
    </row>
    <row r="960" spans="1:16" ht="11.65" customHeight="1">
      <c r="A960" s="2">
        <v>889</v>
      </c>
      <c r="C960" s="108"/>
      <c r="F960" s="108" t="s">
        <v>664</v>
      </c>
      <c r="G960" s="1" t="s">
        <v>131</v>
      </c>
      <c r="H960" s="74"/>
      <c r="I960" s="3">
        <v>1487925.6</v>
      </c>
      <c r="J960" s="3">
        <v>631926.24347026576</v>
      </c>
      <c r="K960" s="74"/>
      <c r="L960" s="3">
        <v>1532288.493470662</v>
      </c>
      <c r="M960" s="3">
        <f>L960-N960</f>
        <v>881521.20269239449</v>
      </c>
      <c r="N960" s="109">
        <v>650767.29077826755</v>
      </c>
      <c r="O960" s="3"/>
      <c r="P960" s="3"/>
    </row>
    <row r="961" spans="1:16" ht="11.65" customHeight="1">
      <c r="A961" s="2">
        <v>890</v>
      </c>
      <c r="C961" s="108"/>
      <c r="F961" s="108" t="s">
        <v>100</v>
      </c>
      <c r="G961" s="1" t="s">
        <v>132</v>
      </c>
      <c r="H961" s="74"/>
      <c r="I961" s="3">
        <v>5163587.59</v>
      </c>
      <c r="J961" s="3">
        <v>2201150.4947015424</v>
      </c>
      <c r="K961" s="74"/>
      <c r="L961" s="3">
        <v>5364746.6847480964</v>
      </c>
      <c r="M961" s="3">
        <f>L961-N961</f>
        <v>3077845.4531410746</v>
      </c>
      <c r="N961" s="109">
        <v>2286901.2316070218</v>
      </c>
      <c r="O961" s="3"/>
      <c r="P961" s="3"/>
    </row>
    <row r="962" spans="1:16" ht="11.65" customHeight="1">
      <c r="A962" s="2">
        <v>891</v>
      </c>
      <c r="C962" s="108"/>
      <c r="H962" s="74" t="s">
        <v>147</v>
      </c>
      <c r="I962" s="110">
        <v>21937700.640000001</v>
      </c>
      <c r="J962" s="110">
        <v>8534736.1181718074</v>
      </c>
      <c r="K962" s="74"/>
      <c r="L962" s="110">
        <f>SUBTOTAL(9,L958:L961)</f>
        <v>22713902.42940788</v>
      </c>
      <c r="M962" s="110">
        <f>SUBTOTAL(9,M958:M961)</f>
        <v>13871381.332659777</v>
      </c>
      <c r="N962" s="110">
        <f>SUBTOTAL(9,N958:N961)</f>
        <v>8842521.0967481025</v>
      </c>
      <c r="O962" s="3"/>
      <c r="P962" s="3"/>
    </row>
    <row r="963" spans="1:16" ht="11.65" customHeight="1">
      <c r="A963" s="2">
        <v>892</v>
      </c>
      <c r="C963" s="108"/>
      <c r="H963" s="74"/>
      <c r="I963" s="115"/>
      <c r="J963" s="115"/>
      <c r="K963" s="74"/>
      <c r="L963" s="115"/>
      <c r="M963" s="3"/>
      <c r="N963" s="3"/>
      <c r="O963" s="3"/>
      <c r="P963" s="3"/>
    </row>
    <row r="964" spans="1:16" ht="11.65" customHeight="1">
      <c r="A964" s="2">
        <v>893</v>
      </c>
      <c r="C964" s="108">
        <v>929</v>
      </c>
      <c r="D964" s="1" t="s">
        <v>279</v>
      </c>
      <c r="H964" s="74"/>
      <c r="I964" s="3"/>
      <c r="J964" s="3"/>
      <c r="K964" s="74"/>
      <c r="L964" s="3"/>
      <c r="M964" s="3"/>
      <c r="N964" s="3"/>
      <c r="O964" s="3"/>
      <c r="P964" s="3"/>
    </row>
    <row r="965" spans="1:16" ht="11.65" customHeight="1">
      <c r="A965" s="2">
        <v>894</v>
      </c>
      <c r="C965" s="108"/>
      <c r="F965" s="108" t="s">
        <v>670</v>
      </c>
      <c r="G965" s="1" t="s">
        <v>128</v>
      </c>
      <c r="H965" s="74"/>
      <c r="I965" s="3">
        <v>0</v>
      </c>
      <c r="J965" s="3">
        <v>0</v>
      </c>
      <c r="K965" s="74"/>
      <c r="L965" s="3">
        <v>0</v>
      </c>
      <c r="M965" s="3">
        <f>L965-N965</f>
        <v>0</v>
      </c>
      <c r="N965" s="109">
        <v>0</v>
      </c>
      <c r="O965" s="3"/>
      <c r="P965" s="3"/>
    </row>
    <row r="966" spans="1:16" ht="11.65" customHeight="1">
      <c r="A966" s="2">
        <v>895</v>
      </c>
      <c r="C966" s="108"/>
      <c r="F966" s="108" t="s">
        <v>670</v>
      </c>
      <c r="G966" s="1" t="s">
        <v>131</v>
      </c>
      <c r="H966" s="74"/>
      <c r="I966" s="3">
        <v>-3643271.75</v>
      </c>
      <c r="J966" s="3">
        <v>-1547307.8969263255</v>
      </c>
      <c r="K966" s="74"/>
      <c r="L966" s="3">
        <v>-3726966.4144786168</v>
      </c>
      <c r="M966" s="3">
        <f>L966-N966</f>
        <v>-2144113.1549867997</v>
      </c>
      <c r="N966" s="109">
        <v>-1582853.2594918171</v>
      </c>
      <c r="O966" s="3"/>
      <c r="P966" s="3"/>
    </row>
    <row r="967" spans="1:16" ht="11.65" customHeight="1">
      <c r="A967" s="2">
        <v>896</v>
      </c>
      <c r="C967" s="108"/>
      <c r="H967" s="74" t="s">
        <v>147</v>
      </c>
      <c r="I967" s="110">
        <v>-3643271.75</v>
      </c>
      <c r="J967" s="110">
        <v>-1547307.8969263255</v>
      </c>
      <c r="K967" s="74"/>
      <c r="L967" s="110">
        <f>SUBTOTAL(9,L965:L966)</f>
        <v>-3726966.4144786168</v>
      </c>
      <c r="M967" s="110">
        <f>SUBTOTAL(9,M965:M966)</f>
        <v>-2144113.1549867997</v>
      </c>
      <c r="N967" s="110">
        <f>SUBTOTAL(9,N965:N966)</f>
        <v>-1582853.2594918171</v>
      </c>
      <c r="O967" s="3"/>
      <c r="P967" s="3"/>
    </row>
    <row r="968" spans="1:16" ht="11.65" customHeight="1">
      <c r="A968" s="2">
        <v>897</v>
      </c>
      <c r="C968" s="108"/>
      <c r="H968" s="74"/>
      <c r="I968" s="3"/>
      <c r="J968" s="3"/>
      <c r="K968" s="74"/>
      <c r="L968" s="3"/>
      <c r="M968" s="3"/>
      <c r="N968" s="3"/>
      <c r="O968" s="3"/>
      <c r="P968" s="3"/>
    </row>
    <row r="969" spans="1:16" ht="11.65" customHeight="1">
      <c r="A969" s="2">
        <v>898</v>
      </c>
      <c r="C969" s="108">
        <v>930</v>
      </c>
      <c r="D969" s="1" t="s">
        <v>280</v>
      </c>
      <c r="H969" s="74"/>
      <c r="I969" s="3"/>
      <c r="J969" s="3"/>
      <c r="K969" s="74"/>
      <c r="L969" s="3"/>
      <c r="M969" s="3"/>
      <c r="N969" s="3"/>
      <c r="O969" s="3"/>
      <c r="P969" s="3"/>
    </row>
    <row r="970" spans="1:16" ht="11.65" customHeight="1">
      <c r="A970" s="2">
        <v>899</v>
      </c>
      <c r="C970" s="108"/>
      <c r="F970" s="108" t="s">
        <v>669</v>
      </c>
      <c r="G970" s="1" t="s">
        <v>128</v>
      </c>
      <c r="H970" s="74"/>
      <c r="I970" s="3">
        <v>209133.84</v>
      </c>
      <c r="J970" s="3">
        <v>46200</v>
      </c>
      <c r="K970" s="74"/>
      <c r="L970" s="3">
        <v>217748.63697509989</v>
      </c>
      <c r="M970" s="3">
        <f>L970-N970</f>
        <v>169645.53214878571</v>
      </c>
      <c r="N970" s="109">
        <v>48103.104826314171</v>
      </c>
      <c r="O970" s="3"/>
      <c r="P970" s="3"/>
    </row>
    <row r="971" spans="1:16" ht="11.65" customHeight="1">
      <c r="A971" s="2">
        <v>900</v>
      </c>
      <c r="C971" s="108"/>
      <c r="F971" s="108" t="s">
        <v>662</v>
      </c>
      <c r="G971" s="1" t="s">
        <v>129</v>
      </c>
      <c r="H971" s="74"/>
      <c r="I971" s="3">
        <v>0</v>
      </c>
      <c r="J971" s="3">
        <v>0</v>
      </c>
      <c r="K971" s="74"/>
      <c r="L971" s="3">
        <v>0</v>
      </c>
      <c r="M971" s="3">
        <f>L971-N971</f>
        <v>0</v>
      </c>
      <c r="N971" s="109">
        <v>0</v>
      </c>
      <c r="O971" s="3"/>
      <c r="P971" s="3"/>
    </row>
    <row r="972" spans="1:16" ht="11.65" customHeight="1">
      <c r="A972" s="2">
        <v>901</v>
      </c>
      <c r="C972" s="108"/>
      <c r="F972" s="108" t="s">
        <v>572</v>
      </c>
      <c r="G972" s="1" t="s">
        <v>132</v>
      </c>
      <c r="H972" s="74"/>
      <c r="I972" s="3">
        <v>0</v>
      </c>
      <c r="J972" s="3">
        <v>0</v>
      </c>
      <c r="K972" s="74"/>
      <c r="L972" s="3">
        <v>0</v>
      </c>
      <c r="M972" s="3">
        <f>L972-N972</f>
        <v>0</v>
      </c>
      <c r="N972" s="109">
        <v>0</v>
      </c>
      <c r="O972" s="3"/>
      <c r="P972" s="3"/>
    </row>
    <row r="973" spans="1:16" ht="11.65" customHeight="1">
      <c r="A973" s="2">
        <v>902</v>
      </c>
      <c r="C973" s="108"/>
      <c r="F973" s="108" t="s">
        <v>670</v>
      </c>
      <c r="G973" s="1" t="s">
        <v>131</v>
      </c>
      <c r="H973" s="74"/>
      <c r="I973" s="3">
        <v>7364780.3300000001</v>
      </c>
      <c r="J973" s="3">
        <v>3127843.1985581829</v>
      </c>
      <c r="K973" s="74"/>
      <c r="L973" s="3">
        <v>7664384.4929787889</v>
      </c>
      <c r="M973" s="3">
        <f>L973-N973</f>
        <v>4409298.5524184257</v>
      </c>
      <c r="N973" s="109">
        <v>3255085.9405603632</v>
      </c>
      <c r="O973" s="3"/>
      <c r="P973" s="3"/>
    </row>
    <row r="974" spans="1:16" ht="11.65" customHeight="1">
      <c r="A974" s="2">
        <v>903</v>
      </c>
      <c r="C974" s="108"/>
      <c r="H974" s="74" t="s">
        <v>147</v>
      </c>
      <c r="I974" s="110">
        <v>7573914.1699999999</v>
      </c>
      <c r="J974" s="110">
        <v>3174043.1985581829</v>
      </c>
      <c r="K974" s="74"/>
      <c r="L974" s="110">
        <f>SUBTOTAL(9,L970:L973)</f>
        <v>7882133.1299538892</v>
      </c>
      <c r="M974" s="110">
        <f>SUBTOTAL(9,M970:M973)</f>
        <v>4578944.0845672116</v>
      </c>
      <c r="N974" s="110">
        <f>SUBTOTAL(9,N970:N973)</f>
        <v>3303189.0453866776</v>
      </c>
      <c r="O974" s="3"/>
      <c r="P974" s="3"/>
    </row>
    <row r="975" spans="1:16" ht="11.65" customHeight="1">
      <c r="A975" s="2">
        <v>904</v>
      </c>
      <c r="C975" s="108"/>
      <c r="H975" s="74"/>
      <c r="I975" s="3"/>
      <c r="J975" s="3"/>
      <c r="K975" s="74"/>
      <c r="L975" s="3"/>
      <c r="M975" s="3"/>
      <c r="N975" s="3"/>
      <c r="O975" s="3"/>
      <c r="P975" s="3"/>
    </row>
    <row r="976" spans="1:16" ht="11.65" customHeight="1">
      <c r="A976" s="2">
        <v>905</v>
      </c>
      <c r="C976" s="108">
        <v>931</v>
      </c>
      <c r="D976" s="1" t="s">
        <v>158</v>
      </c>
      <c r="H976" s="74"/>
      <c r="I976" s="3"/>
      <c r="J976" s="3"/>
      <c r="K976" s="74"/>
      <c r="L976" s="3"/>
      <c r="M976" s="3"/>
      <c r="N976" s="3"/>
      <c r="O976" s="3"/>
      <c r="P976" s="3"/>
    </row>
    <row r="977" spans="1:16" ht="11.65" customHeight="1">
      <c r="A977" s="2">
        <v>906</v>
      </c>
      <c r="C977" s="108"/>
      <c r="F977" s="108" t="s">
        <v>669</v>
      </c>
      <c r="G977" s="1" t="s">
        <v>128</v>
      </c>
      <c r="H977" s="74"/>
      <c r="I977" s="3">
        <v>1171475.3700000003</v>
      </c>
      <c r="J977" s="3">
        <v>3909.3</v>
      </c>
      <c r="K977" s="74"/>
      <c r="L977" s="3">
        <v>1277260.771304348</v>
      </c>
      <c r="M977" s="3">
        <f>L977-N977</f>
        <v>1272998.4575919735</v>
      </c>
      <c r="N977" s="109">
        <v>4262.3137123745819</v>
      </c>
      <c r="O977" s="3"/>
      <c r="P977" s="3"/>
    </row>
    <row r="978" spans="1:16" ht="11.65" customHeight="1">
      <c r="A978" s="2">
        <v>907</v>
      </c>
      <c r="C978" s="108"/>
      <c r="F978" s="108" t="s">
        <v>669</v>
      </c>
      <c r="G978" s="1" t="s">
        <v>131</v>
      </c>
      <c r="H978" s="74"/>
      <c r="I978" s="3">
        <v>5485058.7999999998</v>
      </c>
      <c r="J978" s="3">
        <v>2329520.1068504523</v>
      </c>
      <c r="K978" s="74"/>
      <c r="L978" s="3">
        <v>5980365.1130434778</v>
      </c>
      <c r="M978" s="3">
        <f>L978-N978</f>
        <v>3440487.0032332856</v>
      </c>
      <c r="N978" s="109">
        <v>2539878.1098101921</v>
      </c>
      <c r="O978" s="3"/>
      <c r="P978" s="3"/>
    </row>
    <row r="979" spans="1:16" ht="11.65" customHeight="1">
      <c r="A979" s="2">
        <v>908</v>
      </c>
      <c r="C979" s="108"/>
      <c r="H979" s="74" t="s">
        <v>147</v>
      </c>
      <c r="I979" s="110">
        <v>6656534.1699999999</v>
      </c>
      <c r="J979" s="110">
        <v>2333429.4068504521</v>
      </c>
      <c r="K979" s="74"/>
      <c r="L979" s="110">
        <f>SUBTOTAL(9,L977:L978)</f>
        <v>7257625.8843478262</v>
      </c>
      <c r="M979" s="110">
        <f>SUBTOTAL(9,M977:M978)</f>
        <v>4713485.4608252589</v>
      </c>
      <c r="N979" s="110">
        <f>SUBTOTAL(9,N977:N978)</f>
        <v>2544140.4235225669</v>
      </c>
      <c r="O979" s="3"/>
      <c r="P979" s="3"/>
    </row>
    <row r="980" spans="1:16" ht="11.65" customHeight="1">
      <c r="A980" s="2">
        <v>909</v>
      </c>
      <c r="C980" s="108"/>
      <c r="H980" s="74"/>
      <c r="I980" s="3"/>
      <c r="J980" s="3"/>
      <c r="K980" s="74"/>
      <c r="L980" s="3"/>
      <c r="M980" s="3"/>
      <c r="N980" s="3"/>
      <c r="O980" s="3"/>
      <c r="P980" s="3"/>
    </row>
    <row r="981" spans="1:16" ht="11.65" customHeight="1">
      <c r="A981" s="2">
        <v>910</v>
      </c>
      <c r="C981" s="108">
        <v>935</v>
      </c>
      <c r="D981" s="1" t="s">
        <v>281</v>
      </c>
      <c r="H981" s="74"/>
      <c r="I981" s="3"/>
      <c r="J981" s="3"/>
      <c r="K981" s="74"/>
      <c r="L981" s="3"/>
      <c r="M981" s="3"/>
      <c r="N981" s="3"/>
      <c r="O981" s="3"/>
      <c r="P981" s="3"/>
    </row>
    <row r="982" spans="1:16" ht="11.65" customHeight="1">
      <c r="A982" s="2">
        <v>911</v>
      </c>
      <c r="C982" s="108"/>
      <c r="F982" s="108" t="s">
        <v>668</v>
      </c>
      <c r="G982" s="1" t="s">
        <v>128</v>
      </c>
      <c r="H982" s="74"/>
      <c r="I982" s="3">
        <v>139399.24</v>
      </c>
      <c r="J982" s="3">
        <v>59322.83</v>
      </c>
      <c r="K982" s="74"/>
      <c r="L982" s="3">
        <v>142043.51600265171</v>
      </c>
      <c r="M982" s="3">
        <f>L982-N982</f>
        <v>81715.601474349824</v>
      </c>
      <c r="N982" s="109">
        <v>60327.914528301888</v>
      </c>
      <c r="O982" s="3"/>
      <c r="P982" s="3"/>
    </row>
    <row r="983" spans="1:16" ht="11.65" customHeight="1">
      <c r="A983" s="2">
        <v>912</v>
      </c>
      <c r="C983" s="108"/>
      <c r="F983" s="108" t="s">
        <v>662</v>
      </c>
      <c r="G983" s="1" t="s">
        <v>129</v>
      </c>
      <c r="H983" s="74"/>
      <c r="I983" s="3">
        <v>109537.11</v>
      </c>
      <c r="J983" s="3">
        <v>50528.304719548469</v>
      </c>
      <c r="K983" s="74"/>
      <c r="L983" s="3">
        <v>111392.95629957644</v>
      </c>
      <c r="M983" s="3">
        <f>L983-N983</f>
        <v>60008.569405341739</v>
      </c>
      <c r="N983" s="109">
        <v>51384.386894234704</v>
      </c>
      <c r="O983" s="3"/>
      <c r="P983" s="3"/>
    </row>
    <row r="984" spans="1:16" ht="11.65" customHeight="1">
      <c r="A984" s="2">
        <v>913</v>
      </c>
      <c r="C984" s="108"/>
      <c r="F984" s="108" t="s">
        <v>668</v>
      </c>
      <c r="G984" s="1" t="s">
        <v>131</v>
      </c>
      <c r="H984" s="74"/>
      <c r="I984" s="3">
        <v>21458593.190000001</v>
      </c>
      <c r="J984" s="3">
        <v>9113525.6928930618</v>
      </c>
      <c r="K984" s="74"/>
      <c r="L984" s="3">
        <v>21811379.220247295</v>
      </c>
      <c r="M984" s="3">
        <f>L984-N984</f>
        <v>12548024.294734698</v>
      </c>
      <c r="N984" s="109">
        <v>9263354.925512597</v>
      </c>
      <c r="O984" s="3"/>
      <c r="P984" s="3"/>
    </row>
    <row r="985" spans="1:16" ht="11.65" customHeight="1">
      <c r="A985" s="2">
        <v>914</v>
      </c>
      <c r="C985" s="108"/>
      <c r="H985" s="74" t="s">
        <v>147</v>
      </c>
      <c r="I985" s="110">
        <v>21707529.540000003</v>
      </c>
      <c r="J985" s="110">
        <v>9223376.8276126105</v>
      </c>
      <c r="K985" s="74"/>
      <c r="L985" s="110">
        <f>SUBTOTAL(9,L982:L984)</f>
        <v>22064815.692549523</v>
      </c>
      <c r="M985" s="110">
        <f>SUBTOTAL(9,M982:M984)</f>
        <v>12689748.46561439</v>
      </c>
      <c r="N985" s="110">
        <f>SUBTOTAL(9,N982:N984)</f>
        <v>9375067.2269351333</v>
      </c>
      <c r="O985" s="3"/>
      <c r="P985" s="3"/>
    </row>
    <row r="986" spans="1:16" ht="11.65" customHeight="1">
      <c r="A986" s="2">
        <v>915</v>
      </c>
      <c r="C986" s="108"/>
      <c r="H986" s="74"/>
      <c r="I986" s="3"/>
      <c r="J986" s="3"/>
      <c r="K986" s="74"/>
      <c r="L986" s="3"/>
      <c r="M986" s="3"/>
      <c r="N986" s="3"/>
      <c r="O986" s="3"/>
      <c r="P986" s="3"/>
    </row>
    <row r="987" spans="1:16" ht="11.65" customHeight="1" thickBot="1">
      <c r="A987" s="2">
        <v>916</v>
      </c>
      <c r="C987" s="112" t="s">
        <v>282</v>
      </c>
      <c r="H987" s="113" t="s">
        <v>147</v>
      </c>
      <c r="I987" s="114">
        <v>193795857.17000005</v>
      </c>
      <c r="J987" s="114">
        <v>80957095.39650166</v>
      </c>
      <c r="K987" s="113"/>
      <c r="L987" s="114">
        <f>SUBTOTAL(9,L912:L985)</f>
        <v>147136723.76626062</v>
      </c>
      <c r="M987" s="114">
        <f>SUBTOTAL(9,M912:M985)</f>
        <v>86426265.894157693</v>
      </c>
      <c r="N987" s="114">
        <f>SUBTOTAL(9,N912:N985)</f>
        <v>60710457.872102916</v>
      </c>
      <c r="O987" s="3"/>
      <c r="P987" s="3"/>
    </row>
    <row r="988" spans="1:16" ht="11.65" customHeight="1" thickTop="1">
      <c r="A988" s="2">
        <v>917</v>
      </c>
      <c r="C988" s="108"/>
      <c r="H988" s="74"/>
      <c r="I988" s="3"/>
      <c r="J988" s="3"/>
      <c r="K988" s="74"/>
      <c r="L988" s="3"/>
      <c r="M988" s="3"/>
      <c r="N988" s="3"/>
      <c r="O988" s="3"/>
      <c r="P988" s="3"/>
    </row>
    <row r="989" spans="1:16" ht="11.65" customHeight="1">
      <c r="A989" s="2">
        <v>918</v>
      </c>
      <c r="C989" s="108" t="s">
        <v>283</v>
      </c>
      <c r="H989" s="74"/>
      <c r="I989" s="3"/>
      <c r="J989" s="3"/>
      <c r="K989" s="74"/>
      <c r="L989" s="3"/>
      <c r="M989" s="3"/>
      <c r="N989" s="3"/>
      <c r="O989" s="3"/>
      <c r="P989" s="3"/>
    </row>
    <row r="990" spans="1:16" ht="11.65" customHeight="1">
      <c r="A990" s="2">
        <v>919</v>
      </c>
      <c r="C990" s="108"/>
      <c r="E990" s="1" t="s">
        <v>128</v>
      </c>
      <c r="H990" s="74"/>
      <c r="I990" s="3">
        <v>23734332.27</v>
      </c>
      <c r="J990" s="3">
        <v>8712092.6300000008</v>
      </c>
      <c r="K990" s="74"/>
      <c r="L990" s="3">
        <v>25247726.045551244</v>
      </c>
      <c r="M990" s="3">
        <f>L990-N990</f>
        <v>16323916.812353719</v>
      </c>
      <c r="N990" s="109">
        <v>8923809.2331975251</v>
      </c>
      <c r="O990" s="3"/>
      <c r="P990" s="3"/>
    </row>
    <row r="991" spans="1:16" ht="11.65" customHeight="1">
      <c r="A991" s="2">
        <v>920</v>
      </c>
      <c r="C991" s="108"/>
      <c r="E991" s="1" t="s">
        <v>131</v>
      </c>
      <c r="H991" s="74"/>
      <c r="I991" s="3">
        <v>164591040.83000001</v>
      </c>
      <c r="J991" s="3">
        <v>69902284.187168375</v>
      </c>
      <c r="K991" s="74"/>
      <c r="L991" s="3">
        <v>116208127.67810239</v>
      </c>
      <c r="M991" s="3">
        <f>L991-N991</f>
        <v>66854204.616131917</v>
      </c>
      <c r="N991" s="109">
        <v>49353923.061970472</v>
      </c>
      <c r="O991" s="3"/>
      <c r="P991" s="3"/>
    </row>
    <row r="992" spans="1:16" ht="11.65" customHeight="1">
      <c r="A992" s="2">
        <v>921</v>
      </c>
      <c r="C992" s="108"/>
      <c r="E992" s="1" t="s">
        <v>132</v>
      </c>
      <c r="H992" s="74"/>
      <c r="I992" s="3">
        <v>5163587.59</v>
      </c>
      <c r="J992" s="3">
        <v>2201150.4947015424</v>
      </c>
      <c r="K992" s="74"/>
      <c r="L992" s="3">
        <v>5364746.6847480964</v>
      </c>
      <c r="M992" s="3">
        <f>L992-N992</f>
        <v>3077845.4531410746</v>
      </c>
      <c r="N992" s="109">
        <v>2286901.2316070218</v>
      </c>
      <c r="O992" s="3"/>
      <c r="P992" s="3"/>
    </row>
    <row r="993" spans="1:20" ht="11.65" customHeight="1">
      <c r="A993" s="2">
        <v>922</v>
      </c>
      <c r="C993" s="108"/>
      <c r="E993" s="70" t="s">
        <v>129</v>
      </c>
      <c r="H993" s="74"/>
      <c r="I993" s="64">
        <v>306896.48</v>
      </c>
      <c r="J993" s="64">
        <v>141568.08463174547</v>
      </c>
      <c r="K993" s="74"/>
      <c r="L993" s="64">
        <v>316123.3578588668</v>
      </c>
      <c r="M993" s="64">
        <f>L993-N993</f>
        <v>170299.01253097114</v>
      </c>
      <c r="N993" s="109">
        <v>145824.34532789566</v>
      </c>
      <c r="O993" s="3"/>
      <c r="P993" s="3"/>
    </row>
    <row r="994" spans="1:20" ht="11.65" customHeight="1" thickBot="1">
      <c r="A994" s="2">
        <v>923</v>
      </c>
      <c r="C994" s="108" t="s">
        <v>284</v>
      </c>
      <c r="H994" s="74" t="s">
        <v>1</v>
      </c>
      <c r="I994" s="126">
        <v>193795857.17000002</v>
      </c>
      <c r="J994" s="126">
        <v>80957095.39650166</v>
      </c>
      <c r="K994" s="74"/>
      <c r="L994" s="126">
        <f>SUM(L990:L993)</f>
        <v>147136723.76626059</v>
      </c>
      <c r="M994" s="126">
        <f>SUM(M990:M993)</f>
        <v>86426265.894157678</v>
      </c>
      <c r="N994" s="126">
        <f>SUM(N990:N993)</f>
        <v>60710457.872102916</v>
      </c>
      <c r="O994" s="3"/>
      <c r="P994" s="3"/>
      <c r="Q994" s="3"/>
      <c r="R994" s="3"/>
      <c r="T994" s="3"/>
    </row>
    <row r="995" spans="1:20" ht="11.65" customHeight="1" thickTop="1">
      <c r="A995" s="2">
        <v>924</v>
      </c>
      <c r="C995" s="108"/>
      <c r="H995" s="74"/>
      <c r="I995" s="3"/>
      <c r="J995" s="3"/>
      <c r="K995" s="74"/>
      <c r="L995" s="3"/>
      <c r="M995" s="3"/>
      <c r="N995" s="3"/>
      <c r="O995" s="3"/>
      <c r="P995" s="3"/>
    </row>
    <row r="996" spans="1:20" ht="11.65" customHeight="1" thickBot="1">
      <c r="A996" s="2">
        <v>925</v>
      </c>
      <c r="C996" s="112" t="s">
        <v>285</v>
      </c>
      <c r="H996" s="113" t="s">
        <v>147</v>
      </c>
      <c r="I996" s="131">
        <v>2969090640.6699996</v>
      </c>
      <c r="J996" s="131">
        <v>1260466656.9449344</v>
      </c>
      <c r="K996" s="113"/>
      <c r="L996" s="131">
        <f>L987+L910+L841+L806+L705+L606</f>
        <v>2897666032.2867713</v>
      </c>
      <c r="M996" s="131">
        <f>M987+M910+M841+M806+M705+M606</f>
        <v>1679397686.5155113</v>
      </c>
      <c r="N996" s="131">
        <f>N987+N910+N841+N806+N705+N606</f>
        <v>1218268345.7712607</v>
      </c>
      <c r="O996" s="3"/>
      <c r="P996" s="3"/>
    </row>
    <row r="997" spans="1:20" ht="11.65" customHeight="1" thickTop="1">
      <c r="A997" s="2">
        <v>926</v>
      </c>
      <c r="C997" s="108" t="s">
        <v>286</v>
      </c>
      <c r="D997" s="1" t="s">
        <v>287</v>
      </c>
      <c r="H997" s="74"/>
      <c r="I997" s="3"/>
      <c r="J997" s="3"/>
      <c r="K997" s="74"/>
      <c r="L997" s="3"/>
      <c r="M997" s="3"/>
      <c r="N997" s="3"/>
      <c r="O997" s="3"/>
      <c r="P997" s="3"/>
    </row>
    <row r="998" spans="1:20" ht="11.65" customHeight="1">
      <c r="A998" s="2">
        <v>927</v>
      </c>
      <c r="C998" s="108"/>
      <c r="F998" s="108" t="s">
        <v>572</v>
      </c>
      <c r="G998" s="1" t="s">
        <v>132</v>
      </c>
      <c r="H998" s="74"/>
      <c r="I998" s="3">
        <v>20326558.77</v>
      </c>
      <c r="J998" s="3">
        <v>8664869.9401970394</v>
      </c>
      <c r="K998" s="74"/>
      <c r="L998" s="3">
        <v>30321897.628129862</v>
      </c>
      <c r="M998" s="3">
        <f>L998-N998</f>
        <v>17396182.938268743</v>
      </c>
      <c r="N998" s="109">
        <v>12925714.689861119</v>
      </c>
      <c r="O998" s="3"/>
      <c r="P998" s="3"/>
    </row>
    <row r="999" spans="1:20" ht="11.65" customHeight="1">
      <c r="A999" s="2">
        <v>928</v>
      </c>
      <c r="C999" s="108"/>
      <c r="F999" s="108" t="s">
        <v>572</v>
      </c>
      <c r="G999" s="1" t="s">
        <v>132</v>
      </c>
      <c r="H999" s="74"/>
      <c r="I999" s="3">
        <v>23278301.690000001</v>
      </c>
      <c r="J999" s="3">
        <v>9923148.2738835961</v>
      </c>
      <c r="K999" s="74"/>
      <c r="L999" s="3">
        <v>31767483.010682538</v>
      </c>
      <c r="M999" s="3">
        <f>L999-N999</f>
        <v>18225539.599127721</v>
      </c>
      <c r="N999" s="109">
        <v>13541943.411554817</v>
      </c>
      <c r="O999" s="3"/>
      <c r="P999" s="3"/>
    </row>
    <row r="1000" spans="1:20" ht="11.65" customHeight="1">
      <c r="A1000" s="2">
        <v>929</v>
      </c>
      <c r="C1000" s="108"/>
      <c r="F1000" s="108" t="s">
        <v>572</v>
      </c>
      <c r="G1000" s="1" t="s">
        <v>132</v>
      </c>
      <c r="H1000" s="74"/>
      <c r="I1000" s="3">
        <v>94424513.519999996</v>
      </c>
      <c r="J1000" s="3">
        <v>40251581.100128189</v>
      </c>
      <c r="K1000" s="74"/>
      <c r="L1000" s="3">
        <v>145476481.50523818</v>
      </c>
      <c r="M1000" s="3">
        <f>L1000-N1000</f>
        <v>83462305.575921789</v>
      </c>
      <c r="N1000" s="109">
        <v>62014175.929316387</v>
      </c>
      <c r="O1000" s="3"/>
      <c r="P1000" s="3"/>
    </row>
    <row r="1001" spans="1:20" ht="11.65" customHeight="1">
      <c r="A1001" s="2">
        <v>930</v>
      </c>
      <c r="C1001" s="108"/>
      <c r="F1001" s="108" t="s">
        <v>572</v>
      </c>
      <c r="G1001" s="1" t="s">
        <v>132</v>
      </c>
      <c r="H1001" s="74"/>
      <c r="I1001" s="3">
        <v>7987689.3399999999</v>
      </c>
      <c r="J1001" s="3">
        <v>3405017.545613715</v>
      </c>
      <c r="K1001" s="74"/>
      <c r="L1001" s="3">
        <v>14306385.169707689</v>
      </c>
      <c r="M1001" s="3">
        <f>L1001-N1001</f>
        <v>8207813.9254281111</v>
      </c>
      <c r="N1001" s="109">
        <v>6098571.2442795783</v>
      </c>
      <c r="O1001" s="3"/>
      <c r="P1001" s="3"/>
    </row>
    <row r="1002" spans="1:20" ht="11.65" customHeight="1">
      <c r="A1002" s="2">
        <v>931</v>
      </c>
      <c r="C1002" s="108"/>
      <c r="H1002" s="74" t="s">
        <v>288</v>
      </c>
      <c r="I1002" s="110">
        <v>146017063.31999999</v>
      </c>
      <c r="J1002" s="110">
        <v>62244616.859822534</v>
      </c>
      <c r="K1002" s="74"/>
      <c r="L1002" s="110">
        <f>SUBTOTAL(9,L998:L1001)</f>
        <v>221872247.31375825</v>
      </c>
      <c r="M1002" s="110">
        <f>SUBTOTAL(9,M998:M1001)</f>
        <v>127291842.03874636</v>
      </c>
      <c r="N1002" s="110">
        <f>SUBTOTAL(9,N998:N1001)</f>
        <v>94580405.275011897</v>
      </c>
      <c r="O1002" s="3"/>
      <c r="P1002" s="3"/>
    </row>
    <row r="1003" spans="1:20" ht="11.65" customHeight="1">
      <c r="A1003" s="2">
        <v>932</v>
      </c>
      <c r="C1003" s="108"/>
      <c r="H1003" s="74"/>
      <c r="I1003" s="3"/>
      <c r="J1003" s="3"/>
      <c r="K1003" s="74"/>
      <c r="L1003" s="3"/>
      <c r="M1003" s="3"/>
      <c r="N1003" s="3"/>
      <c r="O1003" s="3"/>
      <c r="P1003" s="3"/>
    </row>
    <row r="1004" spans="1:20" ht="11.65" customHeight="1">
      <c r="A1004" s="2">
        <v>933</v>
      </c>
      <c r="C1004" s="108" t="s">
        <v>289</v>
      </c>
      <c r="D1004" s="1" t="s">
        <v>290</v>
      </c>
      <c r="H1004" s="74"/>
      <c r="I1004" s="3"/>
      <c r="J1004" s="3"/>
      <c r="K1004" s="74"/>
      <c r="L1004" s="3"/>
      <c r="M1004" s="3"/>
      <c r="N1004" s="3"/>
      <c r="O1004" s="3"/>
      <c r="P1004" s="3"/>
    </row>
    <row r="1005" spans="1:20" ht="11.65" customHeight="1">
      <c r="A1005" s="2">
        <v>934</v>
      </c>
      <c r="C1005" s="108"/>
      <c r="F1005" s="108" t="s">
        <v>572</v>
      </c>
      <c r="G1005" s="1" t="s">
        <v>132</v>
      </c>
      <c r="H1005" s="74"/>
      <c r="I1005" s="3">
        <v>0</v>
      </c>
      <c r="J1005" s="3">
        <v>0</v>
      </c>
      <c r="K1005" s="74"/>
      <c r="L1005" s="3">
        <v>0</v>
      </c>
      <c r="M1005" s="3">
        <f>L1005-N1005</f>
        <v>0</v>
      </c>
      <c r="N1005" s="109">
        <v>0</v>
      </c>
      <c r="O1005" s="3"/>
      <c r="P1005" s="3"/>
    </row>
    <row r="1006" spans="1:20" ht="11.65" customHeight="1">
      <c r="A1006" s="2">
        <v>935</v>
      </c>
      <c r="C1006" s="108"/>
      <c r="H1006" s="74" t="s">
        <v>288</v>
      </c>
      <c r="I1006" s="110">
        <v>0</v>
      </c>
      <c r="J1006" s="110">
        <v>0</v>
      </c>
      <c r="K1006" s="74"/>
      <c r="L1006" s="110">
        <f>SUBTOTAL(9,L1005)</f>
        <v>0</v>
      </c>
      <c r="M1006" s="110">
        <f>SUBTOTAL(9,M1005)</f>
        <v>0</v>
      </c>
      <c r="N1006" s="110">
        <f>SUBTOTAL(9,N1005)</f>
        <v>0</v>
      </c>
      <c r="O1006" s="3"/>
      <c r="P1006" s="3"/>
    </row>
    <row r="1007" spans="1:20" ht="11.65" customHeight="1">
      <c r="A1007" s="2">
        <v>936</v>
      </c>
      <c r="C1007" s="108"/>
      <c r="H1007" s="74"/>
      <c r="I1007" s="3"/>
      <c r="J1007" s="3"/>
      <c r="K1007" s="74"/>
      <c r="L1007" s="3"/>
      <c r="M1007" s="3"/>
      <c r="N1007" s="3"/>
      <c r="O1007" s="3"/>
      <c r="P1007" s="3"/>
    </row>
    <row r="1008" spans="1:20" ht="11.65" customHeight="1">
      <c r="A1008" s="2">
        <v>937</v>
      </c>
      <c r="C1008" s="108" t="s">
        <v>291</v>
      </c>
      <c r="D1008" s="1" t="s">
        <v>292</v>
      </c>
      <c r="H1008" s="74"/>
      <c r="I1008" s="3"/>
      <c r="J1008" s="3"/>
      <c r="K1008" s="74"/>
      <c r="L1008" s="3"/>
      <c r="M1008" s="3"/>
      <c r="N1008" s="3"/>
      <c r="O1008" s="3"/>
      <c r="P1008" s="3"/>
    </row>
    <row r="1009" spans="1:16" ht="11.65" customHeight="1">
      <c r="A1009" s="2">
        <v>938</v>
      </c>
      <c r="C1009" s="108"/>
      <c r="F1009" s="108" t="s">
        <v>572</v>
      </c>
      <c r="G1009" s="1" t="s">
        <v>132</v>
      </c>
      <c r="H1009" s="74"/>
      <c r="I1009" s="3">
        <v>3155265.4</v>
      </c>
      <c r="J1009" s="3">
        <v>1345036.5419529292</v>
      </c>
      <c r="K1009" s="74"/>
      <c r="L1009" s="3">
        <v>3712595.2774537471</v>
      </c>
      <c r="M1009" s="3">
        <f>L1009-N1009</f>
        <v>2129978.3877121853</v>
      </c>
      <c r="N1009" s="109">
        <v>1582616.8897415616</v>
      </c>
      <c r="O1009" s="3"/>
      <c r="P1009" s="3"/>
    </row>
    <row r="1010" spans="1:16" ht="11.65" customHeight="1">
      <c r="A1010" s="2">
        <v>939</v>
      </c>
      <c r="C1010" s="108"/>
      <c r="E1010" s="70"/>
      <c r="F1010" s="108" t="s">
        <v>572</v>
      </c>
      <c r="G1010" s="1" t="s">
        <v>132</v>
      </c>
      <c r="H1010" s="74"/>
      <c r="I1010" s="3">
        <v>974113.64</v>
      </c>
      <c r="J1010" s="3">
        <v>415248.25195838697</v>
      </c>
      <c r="K1010" s="74"/>
      <c r="L1010" s="3">
        <v>1363511.7522710906</v>
      </c>
      <c r="M1010" s="3">
        <f>L1010-N1010</f>
        <v>782269.63799858384</v>
      </c>
      <c r="N1010" s="109">
        <v>581242.11427250679</v>
      </c>
      <c r="O1010" s="3"/>
      <c r="P1010" s="3"/>
    </row>
    <row r="1011" spans="1:16" ht="11.65" customHeight="1">
      <c r="A1011" s="2">
        <v>940</v>
      </c>
      <c r="C1011" s="108"/>
      <c r="F1011" s="108" t="s">
        <v>572</v>
      </c>
      <c r="G1011" s="1" t="s">
        <v>132</v>
      </c>
      <c r="H1011" s="74"/>
      <c r="I1011" s="3">
        <v>15964207.01</v>
      </c>
      <c r="J1011" s="3">
        <v>6805272.7963077566</v>
      </c>
      <c r="K1011" s="74"/>
      <c r="L1011" s="3">
        <v>22562784.245116752</v>
      </c>
      <c r="M1011" s="3">
        <f>L1011-N1011</f>
        <v>12944649.016973386</v>
      </c>
      <c r="N1011" s="109">
        <v>9618135.2281433661</v>
      </c>
      <c r="O1011" s="3"/>
      <c r="P1011" s="3"/>
    </row>
    <row r="1012" spans="1:16" ht="11.65" customHeight="1">
      <c r="A1012" s="2">
        <v>941</v>
      </c>
      <c r="C1012" s="108"/>
      <c r="F1012" s="108" t="s">
        <v>572</v>
      </c>
      <c r="G1012" s="1" t="s">
        <v>132</v>
      </c>
      <c r="H1012" s="74"/>
      <c r="I1012" s="3">
        <v>4377845.34</v>
      </c>
      <c r="J1012" s="3">
        <v>1866201.7963111268</v>
      </c>
      <c r="K1012" s="74"/>
      <c r="L1012" s="3">
        <v>5168999.8712806646</v>
      </c>
      <c r="M1012" s="3">
        <f>L1012-N1012</f>
        <v>2965542.212149207</v>
      </c>
      <c r="N1012" s="109">
        <v>2203457.6591314576</v>
      </c>
      <c r="O1012" s="3"/>
      <c r="P1012" s="3"/>
    </row>
    <row r="1013" spans="1:16" ht="11.65" customHeight="1">
      <c r="A1013" s="2">
        <v>942</v>
      </c>
      <c r="C1013" s="108"/>
      <c r="H1013" s="74" t="s">
        <v>288</v>
      </c>
      <c r="I1013" s="110">
        <v>24471431.390000001</v>
      </c>
      <c r="J1013" s="110">
        <v>10431759.3865302</v>
      </c>
      <c r="K1013" s="74"/>
      <c r="L1013" s="110">
        <f>SUBTOTAL(9,L1009:L1012)</f>
        <v>32807891.146122254</v>
      </c>
      <c r="M1013" s="110">
        <f>SUBTOTAL(9,M1009:M1012)</f>
        <v>18822439.254833363</v>
      </c>
      <c r="N1013" s="110">
        <f>SUBTOTAL(9,N1009:N1012)</f>
        <v>13985451.891288893</v>
      </c>
      <c r="O1013" s="3"/>
      <c r="P1013" s="3"/>
    </row>
    <row r="1014" spans="1:16" ht="11.65" customHeight="1">
      <c r="A1014" s="2">
        <v>943</v>
      </c>
      <c r="C1014" s="108"/>
      <c r="H1014" s="74"/>
      <c r="I1014" s="3"/>
      <c r="J1014" s="3"/>
      <c r="K1014" s="74"/>
      <c r="L1014" s="3"/>
      <c r="M1014" s="3"/>
      <c r="N1014" s="3"/>
      <c r="O1014" s="3"/>
      <c r="P1014" s="3"/>
    </row>
    <row r="1015" spans="1:16" ht="11.65" customHeight="1">
      <c r="A1015" s="2">
        <v>944</v>
      </c>
      <c r="C1015" s="108" t="s">
        <v>293</v>
      </c>
      <c r="D1015" s="1" t="s">
        <v>294</v>
      </c>
      <c r="H1015" s="74"/>
      <c r="I1015" s="3"/>
      <c r="J1015" s="3"/>
      <c r="K1015" s="74"/>
      <c r="L1015" s="3"/>
      <c r="M1015" s="3"/>
      <c r="N1015" s="3"/>
      <c r="O1015" s="3"/>
      <c r="P1015" s="3"/>
    </row>
    <row r="1016" spans="1:16" ht="11.65" customHeight="1">
      <c r="A1016" s="2">
        <v>945</v>
      </c>
      <c r="C1016" s="108"/>
      <c r="F1016" s="108" t="s">
        <v>572</v>
      </c>
      <c r="G1016" s="1" t="s">
        <v>132</v>
      </c>
      <c r="H1016" s="74"/>
      <c r="I1016" s="3">
        <v>52518.12</v>
      </c>
      <c r="J1016" s="3">
        <v>22387.590760089144</v>
      </c>
      <c r="K1016" s="74"/>
      <c r="L1016" s="3">
        <v>0</v>
      </c>
      <c r="M1016" s="3">
        <f>L1016-N1016</f>
        <v>0</v>
      </c>
      <c r="N1016" s="109">
        <v>0</v>
      </c>
      <c r="O1016" s="3"/>
      <c r="P1016" s="3"/>
    </row>
    <row r="1017" spans="1:16" ht="11.65" customHeight="1">
      <c r="A1017" s="2">
        <v>946</v>
      </c>
      <c r="C1017" s="108"/>
      <c r="F1017" s="108" t="s">
        <v>572</v>
      </c>
      <c r="G1017" s="1" t="s">
        <v>132</v>
      </c>
      <c r="H1017" s="74"/>
      <c r="I1017" s="3">
        <v>32140421.460000001</v>
      </c>
      <c r="J1017" s="3">
        <v>13700920.79654159</v>
      </c>
      <c r="K1017" s="74"/>
      <c r="L1017" s="3">
        <v>56379468.733997211</v>
      </c>
      <c r="M1017" s="3">
        <f>L1017-N1017</f>
        <v>32345849.988924637</v>
      </c>
      <c r="N1017" s="109">
        <v>24033618.745072573</v>
      </c>
      <c r="O1017" s="3"/>
      <c r="P1017" s="3"/>
    </row>
    <row r="1018" spans="1:16" ht="11.65" customHeight="1">
      <c r="A1018" s="2">
        <v>947</v>
      </c>
      <c r="C1018" s="108"/>
      <c r="F1018" s="108" t="s">
        <v>572</v>
      </c>
      <c r="G1018" s="1" t="s">
        <v>132</v>
      </c>
      <c r="H1018" s="74"/>
      <c r="I1018" s="3">
        <v>2682682.7799999998</v>
      </c>
      <c r="J1018" s="3">
        <v>1143582.5238561139</v>
      </c>
      <c r="K1018" s="74"/>
      <c r="L1018" s="3">
        <v>3034681.9616521094</v>
      </c>
      <c r="M1018" s="3">
        <f>L1018-N1018</f>
        <v>1741048.1102405973</v>
      </c>
      <c r="N1018" s="109">
        <v>1293633.8514115121</v>
      </c>
      <c r="O1018" s="3"/>
      <c r="P1018" s="3"/>
    </row>
    <row r="1019" spans="1:16" ht="11.65" customHeight="1">
      <c r="A1019" s="2">
        <v>948</v>
      </c>
      <c r="C1019" s="108"/>
      <c r="F1019" s="108" t="s">
        <v>572</v>
      </c>
      <c r="G1019" s="1" t="s">
        <v>132</v>
      </c>
      <c r="H1019" s="74"/>
      <c r="I1019" s="3">
        <v>81000775.879999995</v>
      </c>
      <c r="J1019" s="3">
        <v>34529267.64421764</v>
      </c>
      <c r="K1019" s="74"/>
      <c r="L1019" s="3">
        <v>66673885.932347335</v>
      </c>
      <c r="M1019" s="3">
        <f>L1019-N1019</f>
        <v>38251930.374184608</v>
      </c>
      <c r="N1019" s="109">
        <v>28421955.558162723</v>
      </c>
      <c r="O1019" s="3"/>
      <c r="P1019" s="3"/>
    </row>
    <row r="1020" spans="1:16" ht="11.65" customHeight="1">
      <c r="A1020" s="2">
        <v>949</v>
      </c>
      <c r="C1020" s="108"/>
      <c r="H1020" s="74" t="s">
        <v>288</v>
      </c>
      <c r="I1020" s="110">
        <v>115876398.23999999</v>
      </c>
      <c r="J1020" s="110">
        <v>49396158.555375434</v>
      </c>
      <c r="K1020" s="74"/>
      <c r="L1020" s="110">
        <f>SUBTOTAL(9,L1016:L1019)</f>
        <v>126088036.62799665</v>
      </c>
      <c r="M1020" s="110">
        <f>SUBTOTAL(9,M1016:M1019)</f>
        <v>72338828.473349839</v>
      </c>
      <c r="N1020" s="110">
        <f>SUBTOTAL(9,N1016:N1019)</f>
        <v>53749208.154646814</v>
      </c>
      <c r="O1020" s="3"/>
      <c r="P1020" s="3"/>
    </row>
    <row r="1021" spans="1:16" ht="11.65" customHeight="1">
      <c r="A1021" s="2">
        <v>950</v>
      </c>
      <c r="C1021" s="108"/>
      <c r="H1021" s="74"/>
      <c r="I1021" s="3"/>
      <c r="J1021" s="3"/>
      <c r="K1021" s="74"/>
      <c r="L1021" s="3"/>
      <c r="M1021" s="3"/>
      <c r="N1021" s="3"/>
      <c r="O1021" s="3"/>
      <c r="P1021" s="3"/>
    </row>
    <row r="1022" spans="1:16" ht="11.65" customHeight="1">
      <c r="A1022" s="2">
        <v>951</v>
      </c>
      <c r="C1022" s="108" t="s">
        <v>295</v>
      </c>
      <c r="D1022" s="1" t="s">
        <v>296</v>
      </c>
      <c r="H1022" s="74"/>
      <c r="I1022" s="3"/>
      <c r="J1022" s="3"/>
      <c r="K1022" s="74"/>
      <c r="L1022" s="3"/>
      <c r="M1022" s="3"/>
      <c r="N1022" s="3"/>
      <c r="O1022" s="3"/>
      <c r="P1022" s="3"/>
    </row>
    <row r="1023" spans="1:16" ht="11.65" customHeight="1">
      <c r="A1023" s="2">
        <v>952</v>
      </c>
      <c r="C1023" s="108"/>
      <c r="F1023" s="108" t="s">
        <v>663</v>
      </c>
      <c r="G1023" s="1" t="s">
        <v>132</v>
      </c>
      <c r="H1023" s="74"/>
      <c r="I1023" s="3">
        <v>10872013.16</v>
      </c>
      <c r="J1023" s="3">
        <v>4634556.2515258277</v>
      </c>
      <c r="K1023" s="74"/>
      <c r="L1023" s="3">
        <v>9543386.7408545632</v>
      </c>
      <c r="M1023" s="3">
        <f>L1023-N1023</f>
        <v>5475201.573154103</v>
      </c>
      <c r="N1023" s="109">
        <v>4068185.1677004597</v>
      </c>
      <c r="O1023" s="3"/>
      <c r="P1023" s="3"/>
    </row>
    <row r="1024" spans="1:16" ht="11.65" customHeight="1">
      <c r="A1024" s="2">
        <v>953</v>
      </c>
      <c r="C1024" s="108"/>
      <c r="F1024" s="108" t="s">
        <v>663</v>
      </c>
      <c r="G1024" s="1" t="s">
        <v>132</v>
      </c>
      <c r="H1024" s="74"/>
      <c r="I1024" s="3">
        <v>12398468.17</v>
      </c>
      <c r="J1024" s="3">
        <v>5285258.3344939109</v>
      </c>
      <c r="K1024" s="74"/>
      <c r="L1024" s="3">
        <v>11021746.313923368</v>
      </c>
      <c r="M1024" s="3">
        <f>L1024-N1024</f>
        <v>6323361.3386493605</v>
      </c>
      <c r="N1024" s="109">
        <v>4698384.9752740078</v>
      </c>
      <c r="O1024" s="3"/>
      <c r="P1024" s="3"/>
    </row>
    <row r="1025" spans="1:16" ht="11.65" customHeight="1">
      <c r="A1025" s="2">
        <v>954</v>
      </c>
      <c r="C1025" s="108"/>
      <c r="F1025" s="108" t="s">
        <v>663</v>
      </c>
      <c r="G1025" s="1" t="s">
        <v>132</v>
      </c>
      <c r="H1025" s="74"/>
      <c r="I1025" s="3">
        <v>66449582.640000001</v>
      </c>
      <c r="J1025" s="3">
        <v>28326338.839300495</v>
      </c>
      <c r="K1025" s="74"/>
      <c r="L1025" s="3">
        <v>73499792.100577414</v>
      </c>
      <c r="M1025" s="3">
        <f>L1025-N1025</f>
        <v>42168067.611974999</v>
      </c>
      <c r="N1025" s="109">
        <v>31331724.488602411</v>
      </c>
      <c r="O1025" s="3"/>
      <c r="P1025" s="3"/>
    </row>
    <row r="1026" spans="1:16" ht="11.65" customHeight="1">
      <c r="A1026" s="2">
        <v>955</v>
      </c>
      <c r="C1026" s="108"/>
      <c r="H1026" s="74" t="s">
        <v>288</v>
      </c>
      <c r="I1026" s="110">
        <v>89720063.969999999</v>
      </c>
      <c r="J1026" s="110">
        <v>38246153.425320238</v>
      </c>
      <c r="K1026" s="74"/>
      <c r="L1026" s="110">
        <f>SUBTOTAL(9,L1023:L1025)</f>
        <v>94064925.155355349</v>
      </c>
      <c r="M1026" s="110">
        <f>SUBTOTAL(9,M1023:M1025)</f>
        <v>53966630.523778461</v>
      </c>
      <c r="N1026" s="110">
        <f>SUBTOTAL(9,N1023:N1025)</f>
        <v>40098294.631576881</v>
      </c>
      <c r="O1026" s="3"/>
      <c r="P1026" s="3"/>
    </row>
    <row r="1027" spans="1:16" ht="11.65" customHeight="1">
      <c r="A1027" s="2">
        <v>956</v>
      </c>
      <c r="C1027" s="108"/>
      <c r="H1027" s="74"/>
      <c r="I1027" s="115"/>
      <c r="J1027" s="115"/>
      <c r="K1027" s="74"/>
      <c r="L1027" s="115"/>
      <c r="M1027" s="3"/>
      <c r="N1027" s="3"/>
      <c r="O1027" s="3"/>
      <c r="P1027" s="3"/>
    </row>
    <row r="1028" spans="1:16" ht="11.65" customHeight="1">
      <c r="A1028" s="2">
        <v>957</v>
      </c>
      <c r="C1028" s="108"/>
      <c r="E1028" s="70"/>
      <c r="H1028" s="74"/>
      <c r="I1028" s="115"/>
      <c r="J1028" s="115"/>
      <c r="K1028" s="74"/>
      <c r="L1028" s="115"/>
      <c r="M1028" s="115"/>
      <c r="N1028" s="115"/>
      <c r="O1028" s="3"/>
      <c r="P1028" s="3"/>
    </row>
    <row r="1029" spans="1:16" ht="11.65" customHeight="1">
      <c r="A1029" s="2">
        <v>958</v>
      </c>
      <c r="C1029" s="116"/>
      <c r="D1029" s="117"/>
      <c r="E1029" s="118"/>
      <c r="G1029" s="117"/>
      <c r="H1029" s="119"/>
      <c r="I1029" s="120"/>
      <c r="J1029" s="120"/>
      <c r="K1029" s="119"/>
      <c r="L1029" s="120"/>
      <c r="M1029" s="120"/>
      <c r="N1029" s="120"/>
      <c r="O1029" s="3"/>
      <c r="P1029" s="3"/>
    </row>
    <row r="1030" spans="1:16" ht="11.65" customHeight="1">
      <c r="A1030" s="2">
        <v>959</v>
      </c>
      <c r="C1030" s="108">
        <v>403</v>
      </c>
      <c r="D1030" s="1" t="s">
        <v>297</v>
      </c>
      <c r="H1030" s="74"/>
      <c r="I1030" s="3"/>
      <c r="J1030" s="3"/>
      <c r="K1030" s="74"/>
      <c r="L1030" s="3"/>
      <c r="M1030" s="3"/>
      <c r="N1030" s="3"/>
      <c r="O1030" s="3"/>
      <c r="P1030" s="3"/>
    </row>
    <row r="1031" spans="1:16" ht="11.65" customHeight="1">
      <c r="A1031" s="2">
        <v>960</v>
      </c>
      <c r="C1031" s="132">
        <v>360</v>
      </c>
      <c r="D1031" s="133" t="s">
        <v>298</v>
      </c>
      <c r="E1031" s="134"/>
      <c r="F1031" s="108" t="s">
        <v>661</v>
      </c>
      <c r="G1031" s="1" t="s">
        <v>128</v>
      </c>
      <c r="H1031" s="74"/>
      <c r="I1031" s="3">
        <v>412234.54000000004</v>
      </c>
      <c r="J1031" s="3">
        <v>206680.42</v>
      </c>
      <c r="K1031" s="74"/>
      <c r="L1031" s="3">
        <v>456343.85885262926</v>
      </c>
      <c r="M1031" s="3">
        <f t="shared" ref="M1031:M1044" si="13">L1031-N1031</f>
        <v>188758.00412946736</v>
      </c>
      <c r="N1031" s="109">
        <v>267585.8547231619</v>
      </c>
      <c r="O1031" s="3"/>
      <c r="P1031" s="3"/>
    </row>
    <row r="1032" spans="1:16" ht="11.65" customHeight="1">
      <c r="A1032" s="2">
        <v>961</v>
      </c>
      <c r="C1032" s="132">
        <v>361</v>
      </c>
      <c r="D1032" s="135" t="s">
        <v>299</v>
      </c>
      <c r="E1032" s="133"/>
      <c r="F1032" s="108" t="s">
        <v>661</v>
      </c>
      <c r="G1032" s="1" t="s">
        <v>128</v>
      </c>
      <c r="H1032" s="74"/>
      <c r="I1032" s="3">
        <v>1479612.01</v>
      </c>
      <c r="J1032" s="3">
        <v>739949.62</v>
      </c>
      <c r="K1032" s="74"/>
      <c r="L1032" s="3">
        <v>1545700.0898314391</v>
      </c>
      <c r="M1032" s="3">
        <f t="shared" si="13"/>
        <v>714342.13791824249</v>
      </c>
      <c r="N1032" s="109">
        <v>831357.95191319659</v>
      </c>
      <c r="O1032" s="3"/>
      <c r="P1032" s="3"/>
    </row>
    <row r="1033" spans="1:16" ht="11.65" customHeight="1">
      <c r="A1033" s="2">
        <v>962</v>
      </c>
      <c r="C1033" s="132">
        <v>362</v>
      </c>
      <c r="D1033" s="133" t="s">
        <v>300</v>
      </c>
      <c r="E1033" s="134"/>
      <c r="F1033" s="108" t="s">
        <v>661</v>
      </c>
      <c r="G1033" s="1" t="s">
        <v>128</v>
      </c>
      <c r="H1033" s="74"/>
      <c r="I1033" s="3">
        <v>19939207.429999996</v>
      </c>
      <c r="J1033" s="3">
        <v>10296806.109999999</v>
      </c>
      <c r="K1033" s="74"/>
      <c r="L1033" s="3">
        <v>20593149.944407444</v>
      </c>
      <c r="M1033" s="3">
        <f t="shared" si="13"/>
        <v>9393390.577364143</v>
      </c>
      <c r="N1033" s="109">
        <v>11199759.367043301</v>
      </c>
      <c r="O1033" s="3"/>
      <c r="P1033" s="3"/>
    </row>
    <row r="1034" spans="1:16" ht="11.65" customHeight="1">
      <c r="A1034" s="2">
        <v>963</v>
      </c>
      <c r="C1034" s="132">
        <v>363</v>
      </c>
      <c r="D1034" s="133" t="s">
        <v>301</v>
      </c>
      <c r="E1034" s="134"/>
      <c r="F1034" s="108" t="s">
        <v>661</v>
      </c>
      <c r="G1034" s="1" t="s">
        <v>128</v>
      </c>
      <c r="H1034" s="74"/>
      <c r="I1034" s="3">
        <v>0</v>
      </c>
      <c r="J1034" s="3">
        <v>0</v>
      </c>
      <c r="K1034" s="74"/>
      <c r="L1034" s="3">
        <v>0</v>
      </c>
      <c r="M1034" s="3">
        <f>L1034-N1034</f>
        <v>0</v>
      </c>
      <c r="N1034" s="109">
        <v>0</v>
      </c>
      <c r="O1034" s="3"/>
      <c r="P1034" s="3"/>
    </row>
    <row r="1035" spans="1:16" ht="11.65" customHeight="1">
      <c r="A1035" s="2">
        <v>964</v>
      </c>
      <c r="C1035" s="132">
        <v>364</v>
      </c>
      <c r="D1035" s="135" t="s">
        <v>302</v>
      </c>
      <c r="E1035" s="134"/>
      <c r="F1035" s="108" t="s">
        <v>661</v>
      </c>
      <c r="G1035" s="1" t="s">
        <v>128</v>
      </c>
      <c r="H1035" s="74"/>
      <c r="I1035" s="3">
        <v>37551737.449999996</v>
      </c>
      <c r="J1035" s="3">
        <v>11598755.369999999</v>
      </c>
      <c r="K1035" s="74"/>
      <c r="L1035" s="3">
        <v>10606851.420671873</v>
      </c>
      <c r="M1035" s="3">
        <f t="shared" si="13"/>
        <v>21081277.0673104</v>
      </c>
      <c r="N1035" s="109">
        <v>-10474425.646638526</v>
      </c>
      <c r="O1035" s="3"/>
      <c r="P1035" s="3"/>
    </row>
    <row r="1036" spans="1:16" ht="11.65" customHeight="1">
      <c r="A1036" s="2">
        <v>965</v>
      </c>
      <c r="C1036" s="132">
        <v>365</v>
      </c>
      <c r="D1036" s="135" t="s">
        <v>303</v>
      </c>
      <c r="E1036" s="134"/>
      <c r="F1036" s="108" t="s">
        <v>661</v>
      </c>
      <c r="G1036" s="1" t="s">
        <v>128</v>
      </c>
      <c r="H1036" s="74"/>
      <c r="I1036" s="3">
        <v>20391455.850000001</v>
      </c>
      <c r="J1036" s="3">
        <v>6759353.9500000002</v>
      </c>
      <c r="K1036" s="74"/>
      <c r="L1036" s="3">
        <v>20893635.799656257</v>
      </c>
      <c r="M1036" s="3">
        <f t="shared" si="13"/>
        <v>13440879.889738061</v>
      </c>
      <c r="N1036" s="109">
        <v>7452755.9099181974</v>
      </c>
      <c r="O1036" s="3"/>
      <c r="P1036" s="3"/>
    </row>
    <row r="1037" spans="1:16" ht="11.65" customHeight="1">
      <c r="A1037" s="2">
        <v>966</v>
      </c>
      <c r="C1037" s="132">
        <v>366</v>
      </c>
      <c r="D1037" s="135" t="s">
        <v>304</v>
      </c>
      <c r="E1037" s="133"/>
      <c r="F1037" s="108" t="s">
        <v>661</v>
      </c>
      <c r="G1037" s="1" t="s">
        <v>128</v>
      </c>
      <c r="H1037" s="74"/>
      <c r="I1037" s="3">
        <v>8415066.4699999988</v>
      </c>
      <c r="J1037" s="3">
        <v>4007152.65</v>
      </c>
      <c r="K1037" s="74"/>
      <c r="L1037" s="3">
        <v>8652765.9161358308</v>
      </c>
      <c r="M1037" s="3">
        <f t="shared" si="13"/>
        <v>4317401.7118217321</v>
      </c>
      <c r="N1037" s="109">
        <v>4335364.2043140987</v>
      </c>
      <c r="O1037" s="3"/>
      <c r="P1037" s="3"/>
    </row>
    <row r="1038" spans="1:16" ht="11.65" customHeight="1">
      <c r="A1038" s="2">
        <v>967</v>
      </c>
      <c r="C1038" s="132">
        <v>367</v>
      </c>
      <c r="D1038" s="135" t="s">
        <v>305</v>
      </c>
      <c r="E1038" s="133"/>
      <c r="F1038" s="108" t="s">
        <v>661</v>
      </c>
      <c r="G1038" s="1" t="s">
        <v>128</v>
      </c>
      <c r="H1038" s="74"/>
      <c r="I1038" s="3">
        <v>18602688.34</v>
      </c>
      <c r="J1038" s="3">
        <v>11267664.140000001</v>
      </c>
      <c r="K1038" s="74"/>
      <c r="L1038" s="3">
        <v>19162520.360753115</v>
      </c>
      <c r="M1038" s="3">
        <f t="shared" si="13"/>
        <v>7121849.2126459815</v>
      </c>
      <c r="N1038" s="109">
        <v>12040671.148107134</v>
      </c>
      <c r="O1038" s="3"/>
      <c r="P1038" s="3"/>
    </row>
    <row r="1039" spans="1:16" ht="11.65" customHeight="1">
      <c r="A1039" s="2">
        <v>968</v>
      </c>
      <c r="C1039" s="132">
        <v>368</v>
      </c>
      <c r="D1039" s="135" t="s">
        <v>306</v>
      </c>
      <c r="E1039" s="133"/>
      <c r="F1039" s="108" t="s">
        <v>661</v>
      </c>
      <c r="G1039" s="1" t="s">
        <v>128</v>
      </c>
      <c r="H1039" s="74"/>
      <c r="I1039" s="3">
        <v>29600421.760000002</v>
      </c>
      <c r="J1039" s="3">
        <v>9293131.7400000002</v>
      </c>
      <c r="K1039" s="74"/>
      <c r="L1039" s="3">
        <v>30460179.761809178</v>
      </c>
      <c r="M1039" s="3">
        <f t="shared" si="13"/>
        <v>19979908.065469012</v>
      </c>
      <c r="N1039" s="109">
        <v>10480271.696340168</v>
      </c>
      <c r="O1039" s="3"/>
      <c r="P1039" s="3"/>
    </row>
    <row r="1040" spans="1:16" ht="11.65" customHeight="1">
      <c r="A1040" s="2">
        <v>969</v>
      </c>
      <c r="C1040" s="132">
        <v>369</v>
      </c>
      <c r="D1040" s="135" t="s">
        <v>307</v>
      </c>
      <c r="E1040" s="133"/>
      <c r="F1040" s="108" t="s">
        <v>661</v>
      </c>
      <c r="G1040" s="1" t="s">
        <v>128</v>
      </c>
      <c r="H1040" s="74"/>
      <c r="I1040" s="3">
        <v>12775414.509999998</v>
      </c>
      <c r="J1040" s="3">
        <v>4305927.08</v>
      </c>
      <c r="K1040" s="74"/>
      <c r="L1040" s="3">
        <v>13240950.186259469</v>
      </c>
      <c r="M1040" s="3">
        <f t="shared" si="13"/>
        <v>8292218.9669243181</v>
      </c>
      <c r="N1040" s="109">
        <v>4948731.2193351509</v>
      </c>
      <c r="O1040" s="3"/>
      <c r="P1040" s="3"/>
    </row>
    <row r="1041" spans="1:16" ht="11.65" customHeight="1">
      <c r="A1041" s="2">
        <v>970</v>
      </c>
      <c r="C1041" s="132">
        <v>370</v>
      </c>
      <c r="D1041" s="135" t="s">
        <v>308</v>
      </c>
      <c r="E1041" s="133"/>
      <c r="F1041" s="108" t="s">
        <v>661</v>
      </c>
      <c r="G1041" s="1" t="s">
        <v>128</v>
      </c>
      <c r="H1041" s="74"/>
      <c r="I1041" s="3">
        <v>6137522.2300000004</v>
      </c>
      <c r="J1041" s="3">
        <v>2405317.44</v>
      </c>
      <c r="K1041" s="74"/>
      <c r="L1041" s="3">
        <v>6268367.8166598529</v>
      </c>
      <c r="M1041" s="3">
        <f t="shared" si="13"/>
        <v>3682380.9048924283</v>
      </c>
      <c r="N1041" s="109">
        <v>2585986.9117674245</v>
      </c>
      <c r="O1041" s="3"/>
      <c r="P1041" s="3"/>
    </row>
    <row r="1042" spans="1:16" ht="11.65" customHeight="1">
      <c r="A1042" s="2">
        <v>971</v>
      </c>
      <c r="C1042" s="132">
        <v>371</v>
      </c>
      <c r="D1042" s="133" t="s">
        <v>309</v>
      </c>
      <c r="E1042" s="133"/>
      <c r="F1042" s="108" t="s">
        <v>661</v>
      </c>
      <c r="G1042" s="1" t="s">
        <v>128</v>
      </c>
      <c r="H1042" s="74"/>
      <c r="I1042" s="3">
        <v>485667.49999999994</v>
      </c>
      <c r="J1042" s="3">
        <v>268396.62</v>
      </c>
      <c r="K1042" s="74"/>
      <c r="L1042" s="3">
        <v>492203.64958017453</v>
      </c>
      <c r="M1042" s="3">
        <f t="shared" si="13"/>
        <v>214782.01985544572</v>
      </c>
      <c r="N1042" s="109">
        <v>277421.62972472882</v>
      </c>
      <c r="O1042" s="3"/>
      <c r="P1042" s="3"/>
    </row>
    <row r="1043" spans="1:16" ht="11.65" customHeight="1">
      <c r="A1043" s="2">
        <v>972</v>
      </c>
      <c r="C1043" s="132">
        <v>372</v>
      </c>
      <c r="D1043" s="133" t="s">
        <v>310</v>
      </c>
      <c r="E1043" s="134"/>
      <c r="F1043" s="108" t="s">
        <v>661</v>
      </c>
      <c r="G1043" s="1" t="s">
        <v>128</v>
      </c>
      <c r="H1043" s="74"/>
      <c r="I1043" s="3">
        <v>0</v>
      </c>
      <c r="J1043" s="3">
        <v>0</v>
      </c>
      <c r="K1043" s="74"/>
      <c r="L1043" s="3">
        <v>0</v>
      </c>
      <c r="M1043" s="3">
        <f t="shared" si="13"/>
        <v>0</v>
      </c>
      <c r="N1043" s="109">
        <v>0</v>
      </c>
      <c r="O1043" s="3"/>
      <c r="P1043" s="3"/>
    </row>
    <row r="1044" spans="1:16" ht="11.65" customHeight="1">
      <c r="A1044" s="2">
        <v>973</v>
      </c>
      <c r="C1044" s="132">
        <v>373</v>
      </c>
      <c r="D1044" s="133" t="s">
        <v>311</v>
      </c>
      <c r="E1044" s="134"/>
      <c r="F1044" s="108" t="s">
        <v>661</v>
      </c>
      <c r="G1044" s="1" t="s">
        <v>128</v>
      </c>
      <c r="H1044" s="74"/>
      <c r="I1044" s="3">
        <v>2157077.6</v>
      </c>
      <c r="J1044" s="3">
        <v>1009487.54</v>
      </c>
      <c r="K1044" s="74"/>
      <c r="L1044" s="3">
        <v>2202388.9891823931</v>
      </c>
      <c r="M1044" s="3">
        <f t="shared" si="13"/>
        <v>1130336.2151717681</v>
      </c>
      <c r="N1044" s="109">
        <v>1072052.774010625</v>
      </c>
      <c r="O1044" s="3"/>
      <c r="P1044" s="3"/>
    </row>
    <row r="1045" spans="1:16" ht="11.65" customHeight="1">
      <c r="A1045" s="2">
        <v>974</v>
      </c>
      <c r="C1045" s="108"/>
      <c r="H1045" s="74" t="s">
        <v>288</v>
      </c>
      <c r="I1045" s="110">
        <v>157948105.68999997</v>
      </c>
      <c r="J1045" s="110">
        <v>62158622.679999992</v>
      </c>
      <c r="K1045" s="74"/>
      <c r="L1045" s="110">
        <f>SUBTOTAL(9,L1031:L1044)</f>
        <v>134575057.79379964</v>
      </c>
      <c r="M1045" s="110">
        <f>SUBTOTAL(9,M1031:M1044)</f>
        <v>89557524.773240998</v>
      </c>
      <c r="N1045" s="110">
        <f>SUBTOTAL(9,N1031:N1044)</f>
        <v>45017533.020558663</v>
      </c>
      <c r="O1045" s="3"/>
      <c r="P1045" s="3"/>
    </row>
    <row r="1046" spans="1:16" ht="11.65" customHeight="1">
      <c r="A1046" s="2">
        <v>975</v>
      </c>
      <c r="C1046" s="108"/>
      <c r="H1046" s="74"/>
      <c r="I1046" s="3"/>
      <c r="J1046" s="3"/>
      <c r="K1046" s="74"/>
      <c r="L1046" s="3"/>
      <c r="M1046" s="3"/>
      <c r="N1046" s="3"/>
      <c r="O1046" s="3"/>
      <c r="P1046" s="3"/>
    </row>
    <row r="1047" spans="1:16" ht="11.65" customHeight="1">
      <c r="A1047" s="2">
        <v>976</v>
      </c>
      <c r="C1047" s="108" t="s">
        <v>312</v>
      </c>
      <c r="D1047" s="1" t="s">
        <v>313</v>
      </c>
      <c r="H1047" s="74"/>
      <c r="I1047" s="3"/>
      <c r="J1047" s="3"/>
      <c r="K1047" s="74"/>
      <c r="L1047" s="3"/>
      <c r="M1047" s="3"/>
      <c r="N1047" s="3"/>
      <c r="O1047" s="3"/>
      <c r="P1047" s="3"/>
    </row>
    <row r="1048" spans="1:16" ht="11.65" customHeight="1">
      <c r="A1048" s="2">
        <v>977</v>
      </c>
      <c r="C1048" s="108"/>
      <c r="F1048" s="108" t="s">
        <v>671</v>
      </c>
      <c r="G1048" s="1" t="s">
        <v>128</v>
      </c>
      <c r="H1048" s="74"/>
      <c r="I1048" s="3">
        <v>14465126.66</v>
      </c>
      <c r="J1048" s="3">
        <v>4587355.59</v>
      </c>
      <c r="K1048" s="74"/>
      <c r="L1048" s="3">
        <v>13992964.598319707</v>
      </c>
      <c r="M1048" s="3">
        <f t="shared" ref="M1048:M1054" si="14">L1048-N1048</f>
        <v>9360607.7907995991</v>
      </c>
      <c r="N1048" s="109">
        <v>4632356.8075201074</v>
      </c>
      <c r="O1048" s="3"/>
      <c r="P1048" s="3"/>
    </row>
    <row r="1049" spans="1:16" ht="11.65" customHeight="1">
      <c r="A1049" s="2">
        <v>978</v>
      </c>
      <c r="C1049" s="108"/>
      <c r="F1049" s="108" t="s">
        <v>672</v>
      </c>
      <c r="G1049" s="1" t="s">
        <v>132</v>
      </c>
      <c r="H1049" s="74"/>
      <c r="I1049" s="3">
        <v>87032.51</v>
      </c>
      <c r="J1049" s="3">
        <v>37100.494395141446</v>
      </c>
      <c r="K1049" s="74"/>
      <c r="L1049" s="3">
        <v>44293.888447995407</v>
      </c>
      <c r="M1049" s="3">
        <f t="shared" si="14"/>
        <v>25412.149197870665</v>
      </c>
      <c r="N1049" s="109">
        <v>18881.739250124741</v>
      </c>
      <c r="O1049" s="3"/>
      <c r="P1049" s="3"/>
    </row>
    <row r="1050" spans="1:16" ht="11.65" customHeight="1">
      <c r="A1050" s="2">
        <v>979</v>
      </c>
      <c r="C1050" s="108"/>
      <c r="F1050" s="108" t="s">
        <v>673</v>
      </c>
      <c r="G1050" s="1" t="s">
        <v>132</v>
      </c>
      <c r="H1050" s="74"/>
      <c r="I1050" s="3">
        <v>119052.48</v>
      </c>
      <c r="J1050" s="3">
        <v>50750.068761290342</v>
      </c>
      <c r="K1050" s="74"/>
      <c r="L1050" s="3">
        <v>51767.55298335597</v>
      </c>
      <c r="M1050" s="3">
        <f t="shared" si="14"/>
        <v>29699.916311620476</v>
      </c>
      <c r="N1050" s="109">
        <v>22067.636671735494</v>
      </c>
      <c r="O1050" s="3"/>
      <c r="P1050" s="3"/>
    </row>
    <row r="1051" spans="1:16" ht="11.65" customHeight="1">
      <c r="A1051" s="2">
        <v>980</v>
      </c>
      <c r="C1051" s="108"/>
      <c r="F1051" s="108" t="s">
        <v>572</v>
      </c>
      <c r="G1051" s="1" t="s">
        <v>130</v>
      </c>
      <c r="H1051" s="74"/>
      <c r="I1051" s="3">
        <v>22838.39</v>
      </c>
      <c r="J1051" s="3">
        <v>9585.6657136389331</v>
      </c>
      <c r="K1051" s="74"/>
      <c r="L1051" s="3">
        <v>52142.009007881403</v>
      </c>
      <c r="M1051" s="3">
        <f t="shared" si="14"/>
        <v>30257.109591280616</v>
      </c>
      <c r="N1051" s="109">
        <v>21884.899416600787</v>
      </c>
      <c r="O1051" s="3"/>
      <c r="P1051" s="3"/>
    </row>
    <row r="1052" spans="1:16" ht="11.65" customHeight="1">
      <c r="A1052" s="2">
        <v>981</v>
      </c>
      <c r="C1052" s="108"/>
      <c r="F1052" s="108" t="s">
        <v>662</v>
      </c>
      <c r="G1052" s="1" t="s">
        <v>129</v>
      </c>
      <c r="H1052" s="74"/>
      <c r="I1052" s="3">
        <v>1647816.29</v>
      </c>
      <c r="J1052" s="3">
        <v>760120.14214137883</v>
      </c>
      <c r="K1052" s="74"/>
      <c r="L1052" s="3">
        <v>1410873.2934037733</v>
      </c>
      <c r="M1052" s="3">
        <f t="shared" si="14"/>
        <v>760052.4374420013</v>
      </c>
      <c r="N1052" s="109">
        <v>650820.85596177203</v>
      </c>
      <c r="O1052" s="3"/>
      <c r="P1052" s="3"/>
    </row>
    <row r="1053" spans="1:16" ht="11.65" customHeight="1">
      <c r="A1053" s="2">
        <v>982</v>
      </c>
      <c r="C1053" s="108"/>
      <c r="F1053" s="108" t="s">
        <v>674</v>
      </c>
      <c r="G1053" s="1" t="s">
        <v>132</v>
      </c>
      <c r="H1053" s="74"/>
      <c r="I1053" s="3">
        <v>7601900.4100000001</v>
      </c>
      <c r="J1053" s="3">
        <v>3240562.2169649997</v>
      </c>
      <c r="K1053" s="74"/>
      <c r="L1053" s="3">
        <v>8332100.8279454727</v>
      </c>
      <c r="M1053" s="3">
        <f t="shared" si="14"/>
        <v>4780266.4609147571</v>
      </c>
      <c r="N1053" s="109">
        <v>3551834.3670307156</v>
      </c>
      <c r="O1053" s="3"/>
      <c r="P1053" s="3"/>
    </row>
    <row r="1054" spans="1:16" ht="11.65" customHeight="1">
      <c r="A1054" s="2">
        <v>983</v>
      </c>
      <c r="C1054" s="108"/>
      <c r="F1054" s="108" t="s">
        <v>669</v>
      </c>
      <c r="G1054" s="1" t="s">
        <v>131</v>
      </c>
      <c r="H1054" s="74"/>
      <c r="I1054" s="3">
        <v>14437197.779999999</v>
      </c>
      <c r="J1054" s="3">
        <v>6131519.04863567</v>
      </c>
      <c r="K1054" s="74"/>
      <c r="L1054" s="3">
        <v>14137241.433989055</v>
      </c>
      <c r="M1054" s="3">
        <f t="shared" si="14"/>
        <v>8133114.7004931765</v>
      </c>
      <c r="N1054" s="109">
        <v>6004126.733495879</v>
      </c>
      <c r="O1054" s="3"/>
      <c r="P1054" s="3"/>
    </row>
    <row r="1055" spans="1:16" ht="11.65" customHeight="1">
      <c r="A1055" s="2">
        <v>984</v>
      </c>
      <c r="C1055" s="108"/>
      <c r="F1055" s="108" t="s">
        <v>572</v>
      </c>
      <c r="G1055" s="1" t="s">
        <v>132</v>
      </c>
      <c r="H1055" s="74"/>
      <c r="I1055" s="3">
        <v>6789.85</v>
      </c>
      <c r="J1055" s="3">
        <v>2894.3987926908139</v>
      </c>
      <c r="K1055" s="74"/>
      <c r="L1055" s="3">
        <v>7454.0761261039552</v>
      </c>
      <c r="M1055" s="3">
        <f>L1055-N1055</f>
        <v>4276.528913717716</v>
      </c>
      <c r="N1055" s="109">
        <v>3177.5472123862392</v>
      </c>
      <c r="O1055" s="3"/>
      <c r="P1055" s="3"/>
    </row>
    <row r="1056" spans="1:16" ht="11.65" customHeight="1">
      <c r="A1056" s="2">
        <v>985</v>
      </c>
      <c r="C1056" s="108"/>
      <c r="F1056" s="108" t="s">
        <v>572</v>
      </c>
      <c r="G1056" s="1" t="s">
        <v>132</v>
      </c>
      <c r="H1056" s="74"/>
      <c r="I1056" s="3">
        <v>132234.09</v>
      </c>
      <c r="J1056" s="3">
        <v>56369.167278889574</v>
      </c>
      <c r="K1056" s="74"/>
      <c r="L1056" s="3">
        <v>128141.86856354872</v>
      </c>
      <c r="M1056" s="3">
        <f>L1056-N1056</f>
        <v>73517.146417480631</v>
      </c>
      <c r="N1056" s="109">
        <v>54624.722146068081</v>
      </c>
      <c r="O1056" s="3"/>
      <c r="P1056" s="3"/>
    </row>
    <row r="1057" spans="1:16" ht="11.65" customHeight="1">
      <c r="A1057" s="2">
        <v>986</v>
      </c>
      <c r="C1057" s="108"/>
      <c r="H1057" s="74" t="s">
        <v>288</v>
      </c>
      <c r="I1057" s="110">
        <v>38519988.460000008</v>
      </c>
      <c r="J1057" s="110">
        <v>14876256.792683698</v>
      </c>
      <c r="K1057" s="74"/>
      <c r="L1057" s="110">
        <f>SUBTOTAL(9,L1048:L1056)</f>
        <v>38156979.548786901</v>
      </c>
      <c r="M1057" s="110">
        <f>SUBTOTAL(9,M1048:M1056)</f>
        <v>23197204.240081504</v>
      </c>
      <c r="N1057" s="110">
        <f>SUBTOTAL(9,N1048:N1056)</f>
        <v>14959775.308705388</v>
      </c>
      <c r="O1057" s="3"/>
      <c r="P1057" s="3"/>
    </row>
    <row r="1058" spans="1:16" ht="11.65" customHeight="1">
      <c r="A1058" s="2">
        <v>987</v>
      </c>
      <c r="C1058" s="108"/>
      <c r="H1058" s="74"/>
      <c r="I1058" s="3"/>
      <c r="J1058" s="3"/>
      <c r="K1058" s="74"/>
      <c r="L1058" s="3"/>
      <c r="M1058" s="3"/>
      <c r="N1058" s="3"/>
      <c r="O1058" s="3"/>
      <c r="P1058" s="3"/>
    </row>
    <row r="1059" spans="1:16" ht="11.65" customHeight="1">
      <c r="A1059" s="2">
        <v>988</v>
      </c>
      <c r="C1059" s="108" t="s">
        <v>314</v>
      </c>
      <c r="D1059" s="1" t="s">
        <v>315</v>
      </c>
      <c r="H1059" s="74"/>
      <c r="I1059" s="3"/>
      <c r="J1059" s="3"/>
      <c r="K1059" s="74"/>
      <c r="L1059" s="3"/>
      <c r="M1059" s="3"/>
      <c r="N1059" s="3"/>
      <c r="O1059" s="3"/>
      <c r="P1059" s="3"/>
    </row>
    <row r="1060" spans="1:16" ht="11.65" customHeight="1">
      <c r="A1060" s="2">
        <v>989</v>
      </c>
      <c r="C1060" s="108"/>
      <c r="F1060" s="108" t="s">
        <v>674</v>
      </c>
      <c r="G1060" s="1" t="s">
        <v>132</v>
      </c>
      <c r="H1060" s="74"/>
      <c r="I1060" s="3">
        <v>0</v>
      </c>
      <c r="J1060" s="3">
        <v>0</v>
      </c>
      <c r="K1060" s="74"/>
      <c r="L1060" s="3">
        <v>0</v>
      </c>
      <c r="M1060" s="3">
        <f>L1060-N1060</f>
        <v>0</v>
      </c>
      <c r="N1060" s="109">
        <v>0</v>
      </c>
      <c r="O1060" s="3"/>
      <c r="P1060" s="3"/>
    </row>
    <row r="1061" spans="1:16" ht="11.65" customHeight="1">
      <c r="A1061" s="2">
        <v>990</v>
      </c>
      <c r="C1061" s="108"/>
      <c r="H1061" s="74" t="s">
        <v>288</v>
      </c>
      <c r="I1061" s="110">
        <v>0</v>
      </c>
      <c r="J1061" s="110">
        <v>0</v>
      </c>
      <c r="K1061" s="74"/>
      <c r="L1061" s="110">
        <f>SUBTOTAL(9,L1060:L1060)</f>
        <v>0</v>
      </c>
      <c r="M1061" s="110">
        <f>SUBTOTAL(9,M1060:M1060)</f>
        <v>0</v>
      </c>
      <c r="N1061" s="110">
        <f>SUBTOTAL(9,N1060:N1060)</f>
        <v>0</v>
      </c>
      <c r="O1061" s="3"/>
      <c r="P1061" s="3"/>
    </row>
    <row r="1062" spans="1:16" ht="11.65" customHeight="1">
      <c r="A1062" s="2">
        <v>991</v>
      </c>
      <c r="C1062" s="108"/>
      <c r="H1062" s="74"/>
      <c r="I1062" s="3"/>
      <c r="J1062" s="3"/>
      <c r="K1062" s="74"/>
      <c r="L1062" s="3"/>
      <c r="M1062" s="3"/>
      <c r="N1062" s="3"/>
      <c r="O1062" s="3"/>
      <c r="P1062" s="3"/>
    </row>
    <row r="1063" spans="1:16" ht="11.65" customHeight="1">
      <c r="A1063" s="2">
        <v>992</v>
      </c>
      <c r="C1063" s="108" t="s">
        <v>316</v>
      </c>
      <c r="D1063" s="1" t="s">
        <v>317</v>
      </c>
      <c r="H1063" s="74"/>
      <c r="I1063" s="3"/>
      <c r="J1063" s="3"/>
      <c r="K1063" s="74"/>
      <c r="L1063" s="3"/>
      <c r="M1063" s="3"/>
      <c r="N1063" s="3"/>
      <c r="O1063" s="3"/>
      <c r="P1063" s="3"/>
    </row>
    <row r="1064" spans="1:16" ht="11.65" customHeight="1">
      <c r="A1064" s="2">
        <v>993</v>
      </c>
      <c r="C1064" s="108"/>
      <c r="F1064" s="108" t="s">
        <v>572</v>
      </c>
      <c r="G1064" s="1" t="s">
        <v>130</v>
      </c>
      <c r="H1064" s="74"/>
      <c r="I1064" s="3">
        <v>0</v>
      </c>
      <c r="J1064" s="3">
        <v>0</v>
      </c>
      <c r="K1064" s="74"/>
      <c r="L1064" s="3">
        <v>0</v>
      </c>
      <c r="M1064" s="3">
        <f>L1064-N1064</f>
        <v>0</v>
      </c>
      <c r="N1064" s="109">
        <v>0</v>
      </c>
      <c r="O1064" s="3"/>
      <c r="P1064" s="3"/>
    </row>
    <row r="1065" spans="1:16" ht="11.65" customHeight="1">
      <c r="A1065" s="2">
        <v>994</v>
      </c>
      <c r="C1065" s="108"/>
      <c r="H1065" s="74" t="s">
        <v>288</v>
      </c>
      <c r="I1065" s="110">
        <v>0</v>
      </c>
      <c r="J1065" s="110">
        <v>0</v>
      </c>
      <c r="K1065" s="74"/>
      <c r="L1065" s="110">
        <f>SUBTOTAL(9,L1064)</f>
        <v>0</v>
      </c>
      <c r="M1065" s="110">
        <f>SUBTOTAL(9,M1064)</f>
        <v>0</v>
      </c>
      <c r="N1065" s="110">
        <f>SUBTOTAL(9,N1064)</f>
        <v>0</v>
      </c>
      <c r="O1065" s="3"/>
      <c r="P1065" s="3"/>
    </row>
    <row r="1066" spans="1:16" ht="11.65" customHeight="1">
      <c r="A1066" s="2">
        <v>995</v>
      </c>
      <c r="C1066" s="108"/>
      <c r="H1066" s="74"/>
      <c r="I1066" s="3"/>
      <c r="J1066" s="3"/>
      <c r="K1066" s="74"/>
      <c r="L1066" s="3"/>
      <c r="M1066" s="3"/>
      <c r="N1066" s="3"/>
      <c r="O1066" s="3"/>
      <c r="P1066" s="3"/>
    </row>
    <row r="1067" spans="1:16" ht="11.65" customHeight="1">
      <c r="A1067" s="2">
        <v>996</v>
      </c>
      <c r="C1067" s="108" t="s">
        <v>318</v>
      </c>
      <c r="D1067" s="1" t="s">
        <v>319</v>
      </c>
      <c r="H1067" s="74"/>
      <c r="I1067" s="3"/>
      <c r="J1067" s="3"/>
      <c r="K1067" s="74"/>
      <c r="L1067" s="3"/>
      <c r="M1067" s="3"/>
      <c r="N1067" s="3"/>
      <c r="O1067" s="3"/>
      <c r="P1067" s="3"/>
    </row>
    <row r="1068" spans="1:16" ht="11.65" customHeight="1">
      <c r="A1068" s="2">
        <v>997</v>
      </c>
      <c r="C1068" s="108"/>
      <c r="F1068" s="108" t="s">
        <v>572</v>
      </c>
      <c r="G1068" s="1" t="s">
        <v>132</v>
      </c>
      <c r="H1068" s="74"/>
      <c r="I1068" s="3">
        <v>0</v>
      </c>
      <c r="J1068" s="3">
        <v>0</v>
      </c>
      <c r="K1068" s="74"/>
      <c r="L1068" s="3">
        <v>0</v>
      </c>
      <c r="M1068" s="3">
        <f>L1068-N1068</f>
        <v>0</v>
      </c>
      <c r="N1068" s="109">
        <v>0</v>
      </c>
      <c r="O1068" s="3"/>
      <c r="P1068" s="3"/>
    </row>
    <row r="1069" spans="1:16" ht="11.65" customHeight="1">
      <c r="A1069" s="2">
        <v>998</v>
      </c>
      <c r="C1069" s="108"/>
      <c r="F1069" s="108" t="s">
        <v>572</v>
      </c>
      <c r="G1069" s="1" t="s">
        <v>132</v>
      </c>
      <c r="H1069" s="74"/>
      <c r="I1069" s="3">
        <v>0</v>
      </c>
      <c r="J1069" s="3">
        <v>0</v>
      </c>
      <c r="K1069" s="74"/>
      <c r="L1069" s="3">
        <v>0</v>
      </c>
      <c r="M1069" s="3">
        <f>L1069-N1069</f>
        <v>0</v>
      </c>
      <c r="N1069" s="109">
        <v>0</v>
      </c>
      <c r="O1069" s="3"/>
      <c r="P1069" s="3"/>
    </row>
    <row r="1070" spans="1:16" ht="11.65" customHeight="1">
      <c r="A1070" s="2">
        <v>999</v>
      </c>
      <c r="C1070" s="108"/>
      <c r="H1070" s="74" t="s">
        <v>288</v>
      </c>
      <c r="I1070" s="110">
        <v>0</v>
      </c>
      <c r="J1070" s="110">
        <v>0</v>
      </c>
      <c r="K1070" s="74"/>
      <c r="L1070" s="110">
        <f>SUBTOTAL(9,L1068:L1069)</f>
        <v>0</v>
      </c>
      <c r="M1070" s="110">
        <f>SUBTOTAL(9,M1068:M1069)</f>
        <v>0</v>
      </c>
      <c r="N1070" s="110">
        <f>SUBTOTAL(9,N1068:N1069)</f>
        <v>0</v>
      </c>
      <c r="O1070" s="3"/>
      <c r="P1070" s="3"/>
    </row>
    <row r="1071" spans="1:16" ht="11.65" customHeight="1">
      <c r="A1071" s="2">
        <v>1000</v>
      </c>
      <c r="C1071" s="108">
        <v>4031</v>
      </c>
      <c r="D1071" s="66" t="s">
        <v>320</v>
      </c>
      <c r="E1071" s="66"/>
      <c r="G1071" s="66"/>
      <c r="H1071" s="71"/>
      <c r="I1071" s="69"/>
      <c r="J1071" s="69"/>
      <c r="K1071" s="71"/>
      <c r="L1071" s="69"/>
      <c r="M1071" s="69"/>
      <c r="N1071" s="69"/>
      <c r="O1071" s="3"/>
      <c r="P1071" s="3"/>
    </row>
    <row r="1072" spans="1:16" ht="11.65" customHeight="1">
      <c r="A1072" s="2">
        <v>1001</v>
      </c>
      <c r="C1072" s="108"/>
      <c r="D1072" s="66"/>
      <c r="E1072" s="66"/>
      <c r="F1072" s="108" t="s">
        <v>572</v>
      </c>
      <c r="G1072" s="1" t="s">
        <v>128</v>
      </c>
      <c r="H1072" s="74"/>
      <c r="I1072" s="3">
        <v>0</v>
      </c>
      <c r="J1072" s="3">
        <v>0</v>
      </c>
      <c r="K1072" s="74"/>
      <c r="L1072" s="3">
        <v>0</v>
      </c>
      <c r="M1072" s="3">
        <f>L1072-N1072</f>
        <v>0</v>
      </c>
      <c r="N1072" s="109">
        <v>0</v>
      </c>
      <c r="O1072" s="3"/>
      <c r="P1072" s="3"/>
    </row>
    <row r="1073" spans="1:16" ht="11.65" customHeight="1">
      <c r="A1073" s="2">
        <v>1002</v>
      </c>
      <c r="C1073" s="108"/>
      <c r="D1073" s="66"/>
      <c r="E1073" s="66"/>
      <c r="F1073" s="1" t="s">
        <v>1</v>
      </c>
      <c r="H1073" s="74" t="s">
        <v>288</v>
      </c>
      <c r="I1073" s="110">
        <v>0</v>
      </c>
      <c r="J1073" s="110">
        <v>0</v>
      </c>
      <c r="K1073" s="74"/>
      <c r="L1073" s="110">
        <f>SUBTOTAL(9,L1072)</f>
        <v>0</v>
      </c>
      <c r="M1073" s="110">
        <f>SUBTOTAL(9,M1072)</f>
        <v>0</v>
      </c>
      <c r="N1073" s="110">
        <f>SUBTOTAL(9,N1072)</f>
        <v>0</v>
      </c>
      <c r="O1073" s="3"/>
      <c r="P1073" s="3"/>
    </row>
    <row r="1074" spans="1:16" ht="11.65" customHeight="1">
      <c r="A1074" s="2">
        <v>1003</v>
      </c>
      <c r="C1074" s="108"/>
      <c r="D1074" s="66"/>
      <c r="E1074" s="66"/>
      <c r="F1074" s="1" t="s">
        <v>1</v>
      </c>
      <c r="G1074" s="66"/>
      <c r="H1074" s="71"/>
      <c r="I1074" s="69"/>
      <c r="J1074" s="69"/>
      <c r="K1074" s="71"/>
      <c r="L1074" s="69"/>
      <c r="M1074" s="69"/>
      <c r="N1074" s="69"/>
      <c r="O1074" s="3"/>
      <c r="P1074" s="3"/>
    </row>
    <row r="1075" spans="1:16" ht="11.65" customHeight="1">
      <c r="A1075" s="2">
        <v>1004</v>
      </c>
      <c r="C1075" s="108"/>
      <c r="D1075" s="66"/>
      <c r="E1075" s="66"/>
      <c r="G1075" s="66"/>
      <c r="H1075" s="71"/>
      <c r="I1075" s="69"/>
      <c r="J1075" s="69"/>
      <c r="K1075" s="71"/>
      <c r="L1075" s="69"/>
      <c r="M1075" s="69"/>
      <c r="N1075" s="69"/>
      <c r="O1075" s="3"/>
      <c r="P1075" s="3"/>
    </row>
    <row r="1076" spans="1:16" ht="11.65" customHeight="1" thickBot="1">
      <c r="A1076" s="2">
        <v>1005</v>
      </c>
      <c r="C1076" s="112" t="s">
        <v>321</v>
      </c>
      <c r="H1076" s="113" t="s">
        <v>288</v>
      </c>
      <c r="I1076" s="114">
        <v>572553051.07000005</v>
      </c>
      <c r="J1076" s="114">
        <v>237353567.69973207</v>
      </c>
      <c r="K1076" s="113"/>
      <c r="L1076" s="114">
        <f>SUBTOTAL(9,L998:L1075)</f>
        <v>647565137.58581889</v>
      </c>
      <c r="M1076" s="114">
        <f>SUBTOTAL(9,M998:M1075)</f>
        <v>385174469.3040306</v>
      </c>
      <c r="N1076" s="114">
        <f>SUBTOTAL(9,N998:N1075)</f>
        <v>262390668.28178856</v>
      </c>
      <c r="O1076" s="3"/>
      <c r="P1076" s="3"/>
    </row>
    <row r="1077" spans="1:16" ht="11.65" customHeight="1" thickTop="1">
      <c r="A1077" s="2">
        <v>1006</v>
      </c>
      <c r="C1077" s="112"/>
      <c r="H1077" s="113"/>
      <c r="I1077" s="98"/>
      <c r="J1077" s="98"/>
      <c r="K1077" s="113"/>
      <c r="L1077" s="98"/>
      <c r="M1077" s="3"/>
      <c r="N1077" s="3"/>
      <c r="O1077" s="3"/>
      <c r="P1077" s="3"/>
    </row>
    <row r="1078" spans="1:16" ht="11.65" customHeight="1">
      <c r="A1078" s="2">
        <v>1007</v>
      </c>
      <c r="C1078" s="108" t="s">
        <v>322</v>
      </c>
      <c r="E1078" s="108" t="s">
        <v>128</v>
      </c>
      <c r="H1078" s="74"/>
      <c r="I1078" s="3">
        <v>172413232.34999996</v>
      </c>
      <c r="J1078" s="3">
        <v>66745978.269999996</v>
      </c>
      <c r="K1078" s="74"/>
      <c r="L1078" s="3">
        <v>148568022.39211935</v>
      </c>
      <c r="M1078" s="3">
        <f t="shared" ref="M1078:M1084" si="15">L1078-N1078</f>
        <v>98918132.564040571</v>
      </c>
      <c r="N1078" s="109">
        <v>49649889.828078769</v>
      </c>
      <c r="O1078" s="3"/>
      <c r="P1078" s="3"/>
    </row>
    <row r="1079" spans="1:16" ht="11.65" customHeight="1">
      <c r="A1079" s="2">
        <v>1008</v>
      </c>
      <c r="C1079" s="108"/>
      <c r="E1079" s="1" t="s">
        <v>133</v>
      </c>
      <c r="H1079" s="74"/>
      <c r="I1079" s="3">
        <v>0</v>
      </c>
      <c r="J1079" s="3">
        <v>0</v>
      </c>
      <c r="K1079" s="74"/>
      <c r="L1079" s="3">
        <v>0</v>
      </c>
      <c r="M1079" s="3">
        <f t="shared" si="15"/>
        <v>0</v>
      </c>
      <c r="N1079" s="109">
        <v>0</v>
      </c>
      <c r="O1079" s="3"/>
      <c r="P1079" s="3"/>
    </row>
    <row r="1080" spans="1:16" ht="11.65" customHeight="1">
      <c r="A1080" s="2">
        <v>1009</v>
      </c>
      <c r="C1080" s="108"/>
      <c r="E1080" s="1" t="s">
        <v>211</v>
      </c>
      <c r="H1080" s="74"/>
      <c r="I1080" s="3">
        <v>0</v>
      </c>
      <c r="J1080" s="3">
        <v>0</v>
      </c>
      <c r="K1080" s="74"/>
      <c r="L1080" s="3">
        <v>0</v>
      </c>
      <c r="M1080" s="3">
        <f t="shared" si="15"/>
        <v>0</v>
      </c>
      <c r="N1080" s="109">
        <v>0</v>
      </c>
      <c r="O1080" s="3"/>
      <c r="P1080" s="3"/>
    </row>
    <row r="1081" spans="1:16" ht="11.65" customHeight="1">
      <c r="A1081" s="2">
        <v>1010</v>
      </c>
      <c r="C1081" s="108"/>
      <c r="E1081" s="1" t="s">
        <v>132</v>
      </c>
      <c r="H1081" s="74"/>
      <c r="I1081" s="3">
        <v>384031966.26000005</v>
      </c>
      <c r="J1081" s="3">
        <v>163706364.57324138</v>
      </c>
      <c r="K1081" s="74"/>
      <c r="L1081" s="3">
        <v>483396858.45729893</v>
      </c>
      <c r="M1081" s="3">
        <f t="shared" si="15"/>
        <v>277332912.49246347</v>
      </c>
      <c r="N1081" s="109">
        <v>206063945.96483546</v>
      </c>
      <c r="O1081" s="3"/>
      <c r="P1081" s="3"/>
    </row>
    <row r="1082" spans="1:16" ht="11.65" customHeight="1">
      <c r="A1082" s="2">
        <v>1011</v>
      </c>
      <c r="C1082" s="108"/>
      <c r="E1082" s="1" t="s">
        <v>131</v>
      </c>
      <c r="H1082" s="74"/>
      <c r="I1082" s="3">
        <v>14437197.779999999</v>
      </c>
      <c r="J1082" s="3">
        <v>6131519.04863567</v>
      </c>
      <c r="K1082" s="74"/>
      <c r="L1082" s="3">
        <v>14137241.433989055</v>
      </c>
      <c r="M1082" s="3">
        <f t="shared" si="15"/>
        <v>8133114.7004931765</v>
      </c>
      <c r="N1082" s="109">
        <v>6004126.733495879</v>
      </c>
      <c r="O1082" s="3"/>
      <c r="P1082" s="3"/>
    </row>
    <row r="1083" spans="1:16" ht="11.65" customHeight="1">
      <c r="A1083" s="2">
        <v>1012</v>
      </c>
      <c r="C1083" s="108"/>
      <c r="E1083" s="1" t="s">
        <v>129</v>
      </c>
      <c r="H1083" s="74"/>
      <c r="I1083" s="3">
        <v>1647816.29</v>
      </c>
      <c r="J1083" s="3">
        <v>760120.14214137883</v>
      </c>
      <c r="K1083" s="74"/>
      <c r="L1083" s="3">
        <v>1410873.2934037733</v>
      </c>
      <c r="M1083" s="3">
        <f t="shared" si="15"/>
        <v>760052.4374420013</v>
      </c>
      <c r="N1083" s="109">
        <v>650820.85596177203</v>
      </c>
      <c r="O1083" s="3"/>
      <c r="P1083" s="3"/>
    </row>
    <row r="1084" spans="1:16" ht="11.65" customHeight="1">
      <c r="A1084" s="2">
        <v>1013</v>
      </c>
      <c r="C1084" s="108"/>
      <c r="E1084" s="1" t="s">
        <v>130</v>
      </c>
      <c r="H1084" s="74"/>
      <c r="I1084" s="3">
        <v>22838.39</v>
      </c>
      <c r="J1084" s="3">
        <v>9585.6657136389331</v>
      </c>
      <c r="K1084" s="74"/>
      <c r="L1084" s="3">
        <v>52142.009007881403</v>
      </c>
      <c r="M1084" s="3">
        <f t="shared" si="15"/>
        <v>30257.109591280616</v>
      </c>
      <c r="N1084" s="109">
        <v>21884.899416600787</v>
      </c>
      <c r="O1084" s="3"/>
      <c r="P1084" s="3"/>
    </row>
    <row r="1085" spans="1:16" ht="11.65" customHeight="1">
      <c r="A1085" s="2">
        <v>1014</v>
      </c>
      <c r="C1085" s="108"/>
      <c r="E1085" s="1" t="s">
        <v>216</v>
      </c>
      <c r="H1085" s="74"/>
      <c r="I1085" s="3">
        <v>0</v>
      </c>
      <c r="J1085" s="3">
        <v>0</v>
      </c>
      <c r="K1085" s="74"/>
      <c r="L1085" s="3">
        <v>0</v>
      </c>
      <c r="M1085" s="3">
        <f>L1085-N1085</f>
        <v>0</v>
      </c>
      <c r="N1085" s="109">
        <v>0</v>
      </c>
      <c r="O1085" s="3"/>
      <c r="P1085" s="3"/>
    </row>
    <row r="1086" spans="1:16" ht="11.65" customHeight="1">
      <c r="A1086" s="2">
        <v>1015</v>
      </c>
      <c r="C1086" s="108"/>
      <c r="E1086" s="1" t="s">
        <v>213</v>
      </c>
      <c r="H1086" s="74"/>
      <c r="I1086" s="3">
        <v>0</v>
      </c>
      <c r="J1086" s="3">
        <v>0</v>
      </c>
      <c r="K1086" s="74"/>
      <c r="L1086" s="3">
        <v>0</v>
      </c>
      <c r="M1086" s="3">
        <f>L1086-N1086</f>
        <v>0</v>
      </c>
      <c r="N1086" s="109">
        <v>0</v>
      </c>
      <c r="O1086" s="3"/>
      <c r="P1086" s="3"/>
    </row>
    <row r="1087" spans="1:16" ht="11.65" customHeight="1" thickBot="1">
      <c r="A1087" s="2">
        <v>1016</v>
      </c>
      <c r="C1087" s="108" t="s">
        <v>323</v>
      </c>
      <c r="H1087" s="74" t="s">
        <v>1</v>
      </c>
      <c r="I1087" s="126">
        <v>572553051.06999993</v>
      </c>
      <c r="J1087" s="126">
        <v>237353567.69973207</v>
      </c>
      <c r="K1087" s="74"/>
      <c r="L1087" s="126">
        <f>SUM(L1078:L1086)</f>
        <v>647565137.58581901</v>
      </c>
      <c r="M1087" s="126">
        <f>SUM(M1078:M1086)</f>
        <v>385174469.30403048</v>
      </c>
      <c r="N1087" s="126">
        <f>SUM(N1078:N1086)</f>
        <v>262390668.2817885</v>
      </c>
      <c r="O1087" s="3"/>
      <c r="P1087" s="3"/>
    </row>
    <row r="1088" spans="1:16" ht="11.65" customHeight="1" thickTop="1">
      <c r="A1088" s="2">
        <v>1017</v>
      </c>
      <c r="C1088" s="108"/>
      <c r="H1088" s="74"/>
      <c r="I1088" s="3"/>
      <c r="J1088" s="3"/>
      <c r="K1088" s="74"/>
      <c r="L1088" s="3"/>
      <c r="M1088" s="3"/>
      <c r="N1088" s="3"/>
      <c r="O1088" s="3"/>
      <c r="P1088" s="3"/>
    </row>
    <row r="1089" spans="1:16" ht="11.65" customHeight="1">
      <c r="A1089" s="2">
        <v>1018</v>
      </c>
      <c r="C1089" s="108" t="s">
        <v>324</v>
      </c>
      <c r="D1089" s="1" t="s">
        <v>325</v>
      </c>
      <c r="H1089" s="74"/>
      <c r="I1089" s="3"/>
      <c r="J1089" s="3"/>
      <c r="K1089" s="74"/>
      <c r="L1089" s="3"/>
      <c r="M1089" s="3"/>
      <c r="N1089" s="3"/>
      <c r="O1089" s="3"/>
      <c r="P1089" s="3"/>
    </row>
    <row r="1090" spans="1:16" ht="11.65" customHeight="1">
      <c r="A1090" s="2">
        <v>1019</v>
      </c>
      <c r="C1090" s="108"/>
      <c r="F1090" s="108" t="s">
        <v>675</v>
      </c>
      <c r="G1090" s="1" t="s">
        <v>128</v>
      </c>
      <c r="H1090" s="74"/>
      <c r="I1090" s="3">
        <v>785762.96000000008</v>
      </c>
      <c r="J1090" s="3">
        <v>760.04</v>
      </c>
      <c r="K1090" s="74"/>
      <c r="L1090" s="3">
        <v>949039.02123480209</v>
      </c>
      <c r="M1090" s="3">
        <f t="shared" ref="M1090:M1095" si="16">L1090-N1090</f>
        <v>948311.13123480207</v>
      </c>
      <c r="N1090" s="109">
        <v>727.89</v>
      </c>
      <c r="O1090" s="3"/>
      <c r="P1090" s="3"/>
    </row>
    <row r="1091" spans="1:16" ht="11.65" customHeight="1">
      <c r="A1091" s="2">
        <v>1020</v>
      </c>
      <c r="C1091" s="108"/>
      <c r="F1091" s="108" t="s">
        <v>676</v>
      </c>
      <c r="G1091" s="1" t="s">
        <v>132</v>
      </c>
      <c r="H1091" s="74"/>
      <c r="I1091" s="3">
        <v>0</v>
      </c>
      <c r="J1091" s="3">
        <v>0</v>
      </c>
      <c r="K1091" s="74"/>
      <c r="L1091" s="3">
        <v>0</v>
      </c>
      <c r="M1091" s="3">
        <f t="shared" si="16"/>
        <v>0</v>
      </c>
      <c r="N1091" s="109">
        <v>0</v>
      </c>
      <c r="O1091" s="3"/>
      <c r="P1091" s="3"/>
    </row>
    <row r="1092" spans="1:16" ht="11.65" customHeight="1">
      <c r="A1092" s="2">
        <v>1021</v>
      </c>
      <c r="C1092" s="108"/>
      <c r="F1092" s="108" t="s">
        <v>669</v>
      </c>
      <c r="G1092" s="1" t="s">
        <v>131</v>
      </c>
      <c r="H1092" s="74"/>
      <c r="I1092" s="3">
        <v>1410088.73</v>
      </c>
      <c r="J1092" s="3">
        <v>598868.70291677059</v>
      </c>
      <c r="K1092" s="74"/>
      <c r="L1092" s="3">
        <v>1556786.7288729053</v>
      </c>
      <c r="M1092" s="3">
        <f t="shared" si="16"/>
        <v>895614.96769007598</v>
      </c>
      <c r="N1092" s="109">
        <v>661171.76118282927</v>
      </c>
      <c r="O1092" s="3"/>
      <c r="P1092" s="3"/>
    </row>
    <row r="1093" spans="1:16" ht="11.65" customHeight="1">
      <c r="A1093" s="2">
        <v>1022</v>
      </c>
      <c r="C1093" s="108"/>
      <c r="F1093" s="108" t="s">
        <v>677</v>
      </c>
      <c r="G1093" s="1" t="s">
        <v>132</v>
      </c>
      <c r="H1093" s="74"/>
      <c r="I1093" s="3">
        <v>0</v>
      </c>
      <c r="J1093" s="3">
        <v>0</v>
      </c>
      <c r="K1093" s="74"/>
      <c r="L1093" s="3">
        <v>0</v>
      </c>
      <c r="M1093" s="3">
        <f t="shared" si="16"/>
        <v>0</v>
      </c>
      <c r="N1093" s="109">
        <v>0</v>
      </c>
      <c r="O1093" s="3"/>
      <c r="P1093" s="3"/>
    </row>
    <row r="1094" spans="1:16" ht="11.65" customHeight="1">
      <c r="A1094" s="2">
        <v>1023</v>
      </c>
      <c r="C1094" s="108"/>
      <c r="F1094" s="108" t="s">
        <v>662</v>
      </c>
      <c r="G1094" s="1" t="s">
        <v>129</v>
      </c>
      <c r="H1094" s="74"/>
      <c r="I1094" s="3">
        <v>178276.64</v>
      </c>
      <c r="J1094" s="3">
        <v>82237.119368013678</v>
      </c>
      <c r="K1094" s="74"/>
      <c r="L1094" s="3">
        <v>74078.435948865226</v>
      </c>
      <c r="M1094" s="3">
        <f t="shared" si="16"/>
        <v>39906.840726279785</v>
      </c>
      <c r="N1094" s="109">
        <v>34171.595222585442</v>
      </c>
      <c r="O1094" s="3"/>
      <c r="P1094" s="3"/>
    </row>
    <row r="1095" spans="1:16" ht="11.65" customHeight="1">
      <c r="A1095" s="2">
        <v>1024</v>
      </c>
      <c r="C1095" s="108"/>
      <c r="F1095" s="108" t="s">
        <v>678</v>
      </c>
      <c r="G1095" s="1" t="s">
        <v>132</v>
      </c>
      <c r="H1095" s="74"/>
      <c r="I1095" s="3">
        <v>0</v>
      </c>
      <c r="J1095" s="3">
        <v>0</v>
      </c>
      <c r="K1095" s="74"/>
      <c r="L1095" s="3">
        <v>0</v>
      </c>
      <c r="M1095" s="3">
        <f t="shared" si="16"/>
        <v>0</v>
      </c>
      <c r="N1095" s="109">
        <v>0</v>
      </c>
      <c r="O1095" s="3"/>
      <c r="P1095" s="3"/>
    </row>
    <row r="1096" spans="1:16" ht="11.65" customHeight="1">
      <c r="A1096" s="2">
        <v>1025</v>
      </c>
      <c r="C1096" s="108"/>
      <c r="H1096" s="74" t="s">
        <v>326</v>
      </c>
      <c r="I1096" s="110">
        <v>2374128.33</v>
      </c>
      <c r="J1096" s="110">
        <v>681865.86228478432</v>
      </c>
      <c r="K1096" s="74"/>
      <c r="L1096" s="110">
        <f>SUBTOTAL(9,L1090:L1095)</f>
        <v>2579904.1860565725</v>
      </c>
      <c r="M1096" s="110">
        <f>SUBTOTAL(9,M1090:M1095)</f>
        <v>1883832.9396511579</v>
      </c>
      <c r="N1096" s="110">
        <f>SUBTOTAL(9,N1090:N1095)</f>
        <v>696071.24640541477</v>
      </c>
      <c r="O1096" s="3"/>
      <c r="P1096" s="3"/>
    </row>
    <row r="1097" spans="1:16" ht="11.65" customHeight="1">
      <c r="A1097" s="2">
        <v>1026</v>
      </c>
      <c r="C1097" s="108"/>
      <c r="H1097" s="74"/>
      <c r="I1097" s="3"/>
      <c r="J1097" s="3"/>
      <c r="K1097" s="74"/>
      <c r="L1097" s="3"/>
      <c r="M1097" s="3"/>
      <c r="N1097" s="3"/>
      <c r="O1097" s="3"/>
      <c r="P1097" s="3"/>
    </row>
    <row r="1098" spans="1:16" ht="11.65" customHeight="1">
      <c r="A1098" s="2">
        <v>1027</v>
      </c>
      <c r="C1098" s="108" t="s">
        <v>327</v>
      </c>
      <c r="D1098" s="1" t="s">
        <v>328</v>
      </c>
      <c r="H1098" s="74"/>
      <c r="I1098" s="3"/>
      <c r="J1098" s="3"/>
      <c r="K1098" s="74"/>
      <c r="L1098" s="3"/>
      <c r="M1098" s="3"/>
      <c r="N1098" s="3"/>
      <c r="O1098" s="3"/>
      <c r="P1098" s="3"/>
    </row>
    <row r="1099" spans="1:16" ht="11.65" customHeight="1">
      <c r="A1099" s="2">
        <v>1028</v>
      </c>
      <c r="C1099" s="108"/>
      <c r="F1099" s="108" t="s">
        <v>572</v>
      </c>
      <c r="G1099" s="1" t="s">
        <v>132</v>
      </c>
      <c r="H1099" s="74"/>
      <c r="I1099" s="3">
        <v>0</v>
      </c>
      <c r="J1099" s="3">
        <v>0</v>
      </c>
      <c r="K1099" s="74"/>
      <c r="L1099" s="3">
        <v>0</v>
      </c>
      <c r="M1099" s="3">
        <f>L1099-N1099</f>
        <v>0</v>
      </c>
      <c r="N1099" s="109">
        <v>0</v>
      </c>
      <c r="O1099" s="3"/>
      <c r="P1099" s="3"/>
    </row>
    <row r="1100" spans="1:16" ht="11.65" customHeight="1">
      <c r="A1100" s="2">
        <v>1029</v>
      </c>
      <c r="C1100" s="108"/>
      <c r="F1100" s="108" t="s">
        <v>572</v>
      </c>
      <c r="G1100" s="1" t="s">
        <v>132</v>
      </c>
      <c r="H1100" s="74"/>
      <c r="I1100" s="3">
        <v>0</v>
      </c>
      <c r="J1100" s="3">
        <v>0</v>
      </c>
      <c r="K1100" s="74"/>
      <c r="L1100" s="3">
        <v>0</v>
      </c>
      <c r="M1100" s="3">
        <f>L1100-N1100</f>
        <v>0</v>
      </c>
      <c r="N1100" s="109">
        <v>0</v>
      </c>
      <c r="O1100" s="3"/>
      <c r="P1100" s="3"/>
    </row>
    <row r="1101" spans="1:16" ht="11.65" customHeight="1">
      <c r="A1101" s="2">
        <v>1030</v>
      </c>
      <c r="C1101" s="108"/>
      <c r="H1101" s="74" t="s">
        <v>326</v>
      </c>
      <c r="I1101" s="110">
        <v>0</v>
      </c>
      <c r="J1101" s="110">
        <v>0</v>
      </c>
      <c r="K1101" s="74"/>
      <c r="L1101" s="110">
        <f>SUBTOTAL(9,L1099:L1100)</f>
        <v>0</v>
      </c>
      <c r="M1101" s="110">
        <f>SUBTOTAL(9,M1099:M1100)</f>
        <v>0</v>
      </c>
      <c r="N1101" s="110">
        <f>SUBTOTAL(9,N1099:N1100)</f>
        <v>0</v>
      </c>
      <c r="O1101" s="3"/>
      <c r="P1101" s="3"/>
    </row>
    <row r="1102" spans="1:16" ht="11.65" customHeight="1">
      <c r="A1102" s="2">
        <v>1031</v>
      </c>
      <c r="C1102" s="108"/>
      <c r="H1102" s="74"/>
      <c r="I1102" s="115"/>
      <c r="J1102" s="115"/>
      <c r="K1102" s="74"/>
      <c r="L1102" s="115"/>
      <c r="M1102" s="3"/>
      <c r="N1102" s="3"/>
      <c r="O1102" s="3"/>
      <c r="P1102" s="3"/>
    </row>
    <row r="1103" spans="1:16" ht="11.65" customHeight="1">
      <c r="A1103" s="2">
        <v>1032</v>
      </c>
      <c r="C1103" s="108" t="s">
        <v>329</v>
      </c>
      <c r="D1103" s="1" t="s">
        <v>330</v>
      </c>
      <c r="H1103" s="74"/>
      <c r="I1103" s="3"/>
      <c r="J1103" s="3"/>
      <c r="K1103" s="74"/>
      <c r="L1103" s="3"/>
      <c r="M1103" s="3"/>
      <c r="N1103" s="3"/>
      <c r="O1103" s="3"/>
      <c r="P1103" s="3"/>
    </row>
    <row r="1104" spans="1:16" ht="11.65" customHeight="1">
      <c r="A1104" s="2">
        <v>1033</v>
      </c>
      <c r="C1104" s="108"/>
      <c r="F1104" s="108" t="s">
        <v>675</v>
      </c>
      <c r="G1104" s="1" t="s">
        <v>128</v>
      </c>
      <c r="H1104" s="74"/>
      <c r="I1104" s="3">
        <v>2555639.7599999998</v>
      </c>
      <c r="J1104" s="3">
        <v>18071.03</v>
      </c>
      <c r="K1104" s="74"/>
      <c r="L1104" s="3">
        <v>7089317.0172115238</v>
      </c>
      <c r="M1104" s="3">
        <f t="shared" ref="M1104:M1114" si="17">L1104-N1104</f>
        <v>2547690.5486748498</v>
      </c>
      <c r="N1104" s="109">
        <v>4541626.468536674</v>
      </c>
      <c r="O1104" s="3"/>
      <c r="P1104" s="3"/>
    </row>
    <row r="1105" spans="1:16" ht="11.65" customHeight="1">
      <c r="A1105" s="2">
        <v>1034</v>
      </c>
      <c r="C1105" s="108"/>
      <c r="F1105" s="108" t="s">
        <v>572</v>
      </c>
      <c r="G1105" s="1" t="s">
        <v>130</v>
      </c>
      <c r="H1105" s="74"/>
      <c r="I1105" s="3">
        <v>55276.95</v>
      </c>
      <c r="J1105" s="3">
        <v>23200.688155755885</v>
      </c>
      <c r="K1105" s="74"/>
      <c r="L1105" s="3">
        <v>449261.8098658371</v>
      </c>
      <c r="M1105" s="3">
        <f t="shared" si="17"/>
        <v>260698.88895598624</v>
      </c>
      <c r="N1105" s="109">
        <v>188562.92090985086</v>
      </c>
      <c r="O1105" s="3"/>
      <c r="P1105" s="3"/>
    </row>
    <row r="1106" spans="1:16" ht="11.65" customHeight="1">
      <c r="A1106" s="2">
        <v>1035</v>
      </c>
      <c r="C1106" s="108"/>
      <c r="F1106" s="108" t="s">
        <v>676</v>
      </c>
      <c r="G1106" s="1" t="s">
        <v>132</v>
      </c>
      <c r="H1106" s="74"/>
      <c r="I1106" s="3">
        <v>10890069.619999999</v>
      </c>
      <c r="J1106" s="3">
        <v>4642253.4165625023</v>
      </c>
      <c r="K1106" s="74"/>
      <c r="L1106" s="3">
        <v>8287436.8325178996</v>
      </c>
      <c r="M1106" s="3">
        <f t="shared" si="17"/>
        <v>4754641.975114394</v>
      </c>
      <c r="N1106" s="109">
        <v>3532794.8574035051</v>
      </c>
      <c r="O1106" s="3"/>
      <c r="P1106" s="3"/>
    </row>
    <row r="1107" spans="1:16" ht="11.65" customHeight="1">
      <c r="A1107" s="2">
        <v>1036</v>
      </c>
      <c r="C1107" s="108"/>
      <c r="F1107" s="108" t="s">
        <v>669</v>
      </c>
      <c r="G1107" s="1" t="s">
        <v>131</v>
      </c>
      <c r="H1107" s="74"/>
      <c r="I1107" s="3">
        <v>15779027.98</v>
      </c>
      <c r="J1107" s="3">
        <v>6701398.1592988353</v>
      </c>
      <c r="K1107" s="74"/>
      <c r="L1107" s="3">
        <v>20322192.227829371</v>
      </c>
      <c r="M1107" s="3">
        <f t="shared" si="17"/>
        <v>11691299.262742378</v>
      </c>
      <c r="N1107" s="109">
        <v>8630892.9650869928</v>
      </c>
      <c r="O1107" s="3"/>
      <c r="P1107" s="3"/>
    </row>
    <row r="1108" spans="1:16" ht="11.65" customHeight="1">
      <c r="A1108" s="2">
        <v>1037</v>
      </c>
      <c r="C1108" s="108"/>
      <c r="F1108" s="108" t="s">
        <v>662</v>
      </c>
      <c r="G1108" s="1" t="s">
        <v>129</v>
      </c>
      <c r="H1108" s="74"/>
      <c r="I1108" s="3">
        <v>6073576.0999999996</v>
      </c>
      <c r="J1108" s="3">
        <v>2801676.1070121969</v>
      </c>
      <c r="K1108" s="74"/>
      <c r="L1108" s="3">
        <v>3753468.5006493866</v>
      </c>
      <c r="M1108" s="3">
        <f t="shared" si="17"/>
        <v>2022033.3718967754</v>
      </c>
      <c r="N1108" s="109">
        <v>1731435.1287526111</v>
      </c>
      <c r="O1108" s="3"/>
      <c r="P1108" s="3"/>
    </row>
    <row r="1109" spans="1:16" ht="11.65" customHeight="1">
      <c r="A1109" s="2">
        <v>1038</v>
      </c>
      <c r="C1109" s="108"/>
      <c r="F1109" s="108" t="s">
        <v>676</v>
      </c>
      <c r="G1109" s="1" t="s">
        <v>132</v>
      </c>
      <c r="H1109" s="74"/>
      <c r="I1109" s="3">
        <v>8166145.8200000003</v>
      </c>
      <c r="J1109" s="3">
        <v>3481090.5399007541</v>
      </c>
      <c r="K1109" s="74"/>
      <c r="L1109" s="3">
        <v>2568409.9474352226</v>
      </c>
      <c r="M1109" s="3">
        <f>L1109-N1109</f>
        <v>1473540.0090725806</v>
      </c>
      <c r="N1109" s="109">
        <v>1094869.938362642</v>
      </c>
      <c r="O1109" s="3"/>
      <c r="P1109" s="3"/>
    </row>
    <row r="1110" spans="1:16" ht="11.65" customHeight="1">
      <c r="A1110" s="2">
        <v>1039</v>
      </c>
      <c r="C1110" s="108"/>
      <c r="F1110" s="108" t="s">
        <v>676</v>
      </c>
      <c r="G1110" s="1" t="s">
        <v>132</v>
      </c>
      <c r="H1110" s="74"/>
      <c r="I1110" s="3">
        <v>307779.17</v>
      </c>
      <c r="J1110" s="3">
        <v>131201.08074013132</v>
      </c>
      <c r="K1110" s="74"/>
      <c r="L1110" s="3">
        <v>306234.11129285954</v>
      </c>
      <c r="M1110" s="3">
        <f>L1110-N1110</f>
        <v>175691.66307871684</v>
      </c>
      <c r="N1110" s="109">
        <v>130542.44821414271</v>
      </c>
      <c r="O1110" s="3"/>
      <c r="P1110" s="3"/>
    </row>
    <row r="1111" spans="1:16" ht="11.65" customHeight="1">
      <c r="A1111" s="2">
        <v>1040</v>
      </c>
      <c r="C1111" s="108"/>
      <c r="F1111" s="108" t="s">
        <v>678</v>
      </c>
      <c r="G1111" s="1" t="s">
        <v>132</v>
      </c>
      <c r="H1111" s="74"/>
      <c r="I1111" s="3">
        <v>32650.63</v>
      </c>
      <c r="J1111" s="3">
        <v>13918.414111150389</v>
      </c>
      <c r="K1111" s="74"/>
      <c r="L1111" s="3">
        <v>0</v>
      </c>
      <c r="M1111" s="3">
        <f t="shared" si="17"/>
        <v>0</v>
      </c>
      <c r="N1111" s="109">
        <v>0</v>
      </c>
      <c r="O1111" s="3"/>
      <c r="P1111" s="3"/>
    </row>
    <row r="1112" spans="1:16" ht="11.65" customHeight="1">
      <c r="A1112" s="2">
        <v>1041</v>
      </c>
      <c r="C1112" s="108"/>
      <c r="F1112" s="108" t="s">
        <v>676</v>
      </c>
      <c r="G1112" s="1" t="s">
        <v>132</v>
      </c>
      <c r="H1112" s="74"/>
      <c r="I1112" s="3">
        <v>0</v>
      </c>
      <c r="J1112" s="3">
        <v>0</v>
      </c>
      <c r="K1112" s="74"/>
      <c r="L1112" s="3">
        <v>0</v>
      </c>
      <c r="M1112" s="3">
        <f>L1112-N1112</f>
        <v>0</v>
      </c>
      <c r="N1112" s="109">
        <v>0</v>
      </c>
      <c r="O1112" s="3"/>
      <c r="P1112" s="3"/>
    </row>
    <row r="1113" spans="1:16" ht="11.65" customHeight="1">
      <c r="A1113" s="2">
        <v>1042</v>
      </c>
      <c r="C1113" s="108"/>
      <c r="F1113" s="108" t="s">
        <v>676</v>
      </c>
      <c r="G1113" s="1" t="s">
        <v>132</v>
      </c>
      <c r="H1113" s="74"/>
      <c r="I1113" s="3">
        <v>210949.19</v>
      </c>
      <c r="J1113" s="3">
        <v>89924.089759730341</v>
      </c>
      <c r="K1113" s="74"/>
      <c r="L1113" s="3">
        <v>0</v>
      </c>
      <c r="M1113" s="3">
        <f>L1113-N1113</f>
        <v>0</v>
      </c>
      <c r="N1113" s="109">
        <v>0</v>
      </c>
      <c r="O1113" s="3"/>
      <c r="P1113" s="3"/>
    </row>
    <row r="1114" spans="1:16" ht="11.65" customHeight="1">
      <c r="A1114" s="2">
        <v>1043</v>
      </c>
      <c r="C1114" s="108"/>
      <c r="F1114" s="108" t="s">
        <v>677</v>
      </c>
      <c r="G1114" s="1" t="s">
        <v>132</v>
      </c>
      <c r="H1114" s="74"/>
      <c r="I1114" s="3">
        <v>16400.59</v>
      </c>
      <c r="J1114" s="3">
        <v>6991.2955213174127</v>
      </c>
      <c r="K1114" s="74"/>
      <c r="L1114" s="3">
        <v>16519.830000000002</v>
      </c>
      <c r="M1114" s="3">
        <f t="shared" si="17"/>
        <v>9477.7044733009607</v>
      </c>
      <c r="N1114" s="109">
        <v>7042.125526699042</v>
      </c>
      <c r="O1114" s="3"/>
      <c r="P1114" s="3"/>
    </row>
    <row r="1115" spans="1:16" ht="11.65" customHeight="1">
      <c r="A1115" s="2">
        <v>1044</v>
      </c>
      <c r="C1115" s="108"/>
      <c r="H1115" s="74" t="s">
        <v>326</v>
      </c>
      <c r="I1115" s="110">
        <v>44087515.810000002</v>
      </c>
      <c r="J1115" s="110">
        <v>17909724.821062375</v>
      </c>
      <c r="K1115" s="74"/>
      <c r="L1115" s="110">
        <f>SUBTOTAL(9,L1104:L1114)</f>
        <v>42792840.2768021</v>
      </c>
      <c r="M1115" s="110">
        <f>SUBTOTAL(9,M1104:M1114)</f>
        <v>22935073.42400898</v>
      </c>
      <c r="N1115" s="110">
        <f>SUBTOTAL(9,N1104:N1114)</f>
        <v>19857766.852793124</v>
      </c>
      <c r="O1115" s="3"/>
      <c r="P1115" s="3"/>
    </row>
    <row r="1116" spans="1:16" ht="11.65" customHeight="1">
      <c r="A1116" s="2">
        <v>1045</v>
      </c>
      <c r="C1116" s="108"/>
      <c r="H1116" s="74"/>
      <c r="I1116" s="3"/>
      <c r="J1116" s="3"/>
      <c r="K1116" s="74"/>
      <c r="L1116" s="3"/>
      <c r="M1116" s="3"/>
      <c r="N1116" s="3"/>
      <c r="O1116" s="3"/>
      <c r="P1116" s="3"/>
    </row>
    <row r="1117" spans="1:16" ht="11.65" customHeight="1">
      <c r="A1117" s="2">
        <v>1046</v>
      </c>
      <c r="C1117" s="108" t="s">
        <v>331</v>
      </c>
      <c r="D1117" s="1" t="s">
        <v>332</v>
      </c>
      <c r="H1117" s="74"/>
      <c r="I1117" s="3"/>
      <c r="J1117" s="3"/>
      <c r="K1117" s="74"/>
      <c r="L1117" s="3"/>
      <c r="M1117" s="3"/>
      <c r="N1117" s="3"/>
      <c r="O1117" s="3"/>
      <c r="P1117" s="3"/>
    </row>
    <row r="1118" spans="1:16" ht="11.65" customHeight="1">
      <c r="A1118" s="2">
        <v>1047</v>
      </c>
      <c r="C1118" s="108"/>
      <c r="F1118" s="108" t="s">
        <v>572</v>
      </c>
      <c r="G1118" s="1" t="s">
        <v>130</v>
      </c>
      <c r="H1118" s="74"/>
      <c r="I1118" s="3">
        <v>0</v>
      </c>
      <c r="J1118" s="3">
        <v>0</v>
      </c>
      <c r="K1118" s="74"/>
      <c r="L1118" s="3">
        <v>0</v>
      </c>
      <c r="M1118" s="3">
        <f>L1118-N1118</f>
        <v>0</v>
      </c>
      <c r="N1118" s="109">
        <v>0</v>
      </c>
      <c r="O1118" s="3"/>
      <c r="P1118" s="3"/>
    </row>
    <row r="1119" spans="1:16" ht="11.65" customHeight="1">
      <c r="A1119" s="2">
        <v>1048</v>
      </c>
      <c r="C1119" s="108"/>
      <c r="H1119" s="74" t="s">
        <v>326</v>
      </c>
      <c r="I1119" s="110">
        <v>0</v>
      </c>
      <c r="J1119" s="110">
        <v>0</v>
      </c>
      <c r="K1119" s="74"/>
      <c r="L1119" s="110">
        <f>SUBTOTAL(9,L1118)</f>
        <v>0</v>
      </c>
      <c r="M1119" s="110">
        <f>SUBTOTAL(9,M1118)</f>
        <v>0</v>
      </c>
      <c r="N1119" s="110">
        <f>SUBTOTAL(9,N1118)</f>
        <v>0</v>
      </c>
      <c r="O1119" s="3"/>
      <c r="P1119" s="3"/>
    </row>
    <row r="1120" spans="1:16" ht="11.65" customHeight="1">
      <c r="A1120" s="2">
        <v>1049</v>
      </c>
      <c r="C1120" s="108"/>
      <c r="H1120" s="74"/>
      <c r="I1120" s="69"/>
      <c r="J1120" s="69"/>
      <c r="K1120" s="74"/>
      <c r="L1120" s="69"/>
      <c r="M1120" s="69"/>
      <c r="N1120" s="69"/>
      <c r="O1120" s="3"/>
      <c r="P1120" s="3"/>
    </row>
    <row r="1121" spans="1:16" ht="11.65" customHeight="1">
      <c r="A1121" s="2">
        <v>1050</v>
      </c>
      <c r="C1121" s="1" t="s">
        <v>333</v>
      </c>
      <c r="D1121" s="1" t="s">
        <v>334</v>
      </c>
      <c r="H1121" s="74"/>
      <c r="I1121" s="69"/>
      <c r="J1121" s="69"/>
      <c r="K1121" s="74"/>
      <c r="L1121" s="69"/>
      <c r="M1121" s="69"/>
      <c r="N1121" s="69"/>
      <c r="O1121" s="3"/>
      <c r="P1121" s="3"/>
    </row>
    <row r="1122" spans="1:16" ht="11.65" customHeight="1">
      <c r="A1122" s="2">
        <v>1051</v>
      </c>
      <c r="C1122" s="108"/>
      <c r="F1122" s="108" t="s">
        <v>572</v>
      </c>
      <c r="G1122" s="1" t="s">
        <v>132</v>
      </c>
      <c r="H1122" s="74"/>
      <c r="I1122" s="3">
        <v>0</v>
      </c>
      <c r="J1122" s="3">
        <v>0</v>
      </c>
      <c r="K1122" s="74"/>
      <c r="L1122" s="3">
        <v>0</v>
      </c>
      <c r="M1122" s="3">
        <f>L1122-N1122</f>
        <v>0</v>
      </c>
      <c r="N1122" s="109">
        <v>0</v>
      </c>
      <c r="O1122" s="3"/>
      <c r="P1122" s="3"/>
    </row>
    <row r="1123" spans="1:16" ht="11.65" customHeight="1">
      <c r="A1123" s="2">
        <v>1052</v>
      </c>
      <c r="C1123" s="108"/>
      <c r="H1123" s="74" t="s">
        <v>326</v>
      </c>
      <c r="I1123" s="110">
        <v>0</v>
      </c>
      <c r="J1123" s="110">
        <v>0</v>
      </c>
      <c r="K1123" s="74"/>
      <c r="L1123" s="110">
        <f>SUBTOTAL(9,L1122)</f>
        <v>0</v>
      </c>
      <c r="M1123" s="110">
        <f>SUBTOTAL(9,M1122)</f>
        <v>0</v>
      </c>
      <c r="N1123" s="110">
        <f>SUBTOTAL(9,N1122)</f>
        <v>0</v>
      </c>
      <c r="O1123" s="3"/>
      <c r="P1123" s="3"/>
    </row>
    <row r="1124" spans="1:16" ht="11.65" customHeight="1">
      <c r="A1124" s="2">
        <v>1053</v>
      </c>
      <c r="C1124" s="108"/>
      <c r="H1124" s="74"/>
      <c r="I1124" s="69"/>
      <c r="J1124" s="69"/>
      <c r="K1124" s="74"/>
      <c r="L1124" s="69"/>
      <c r="M1124" s="69"/>
      <c r="N1124" s="69"/>
      <c r="O1124" s="3"/>
      <c r="P1124" s="3"/>
    </row>
    <row r="1125" spans="1:16" ht="11.65" customHeight="1">
      <c r="A1125" s="2">
        <v>1054</v>
      </c>
      <c r="C1125" s="108"/>
      <c r="H1125" s="74"/>
      <c r="I1125" s="3"/>
      <c r="J1125" s="3"/>
      <c r="K1125" s="74"/>
      <c r="L1125" s="3"/>
      <c r="M1125" s="3"/>
      <c r="N1125" s="3"/>
      <c r="O1125" s="3"/>
      <c r="P1125" s="3"/>
    </row>
    <row r="1126" spans="1:16" ht="11.65" customHeight="1">
      <c r="A1126" s="2">
        <v>1055</v>
      </c>
      <c r="C1126" s="108" t="s">
        <v>335</v>
      </c>
      <c r="D1126" s="1" t="s">
        <v>336</v>
      </c>
      <c r="H1126" s="74"/>
      <c r="I1126" s="3"/>
      <c r="J1126" s="3"/>
      <c r="K1126" s="74"/>
      <c r="L1126" s="3"/>
      <c r="M1126" s="3"/>
      <c r="N1126" s="3"/>
      <c r="O1126" s="3"/>
      <c r="P1126" s="3"/>
    </row>
    <row r="1127" spans="1:16" ht="11.65" customHeight="1">
      <c r="A1127" s="2">
        <v>1056</v>
      </c>
      <c r="C1127" s="108"/>
      <c r="F1127" s="108" t="s">
        <v>572</v>
      </c>
      <c r="G1127" s="1" t="s">
        <v>132</v>
      </c>
      <c r="H1127" s="74"/>
      <c r="I1127" s="3">
        <v>274020.58</v>
      </c>
      <c r="J1127" s="3">
        <v>116810.36192617459</v>
      </c>
      <c r="K1127" s="74"/>
      <c r="L1127" s="3">
        <v>274246.72920866002</v>
      </c>
      <c r="M1127" s="3">
        <f>L1127-N1127</f>
        <v>157339.96368056291</v>
      </c>
      <c r="N1127" s="109">
        <v>116906.76552809709</v>
      </c>
      <c r="O1127" s="3"/>
      <c r="P1127" s="3"/>
    </row>
    <row r="1128" spans="1:16" ht="11.65" customHeight="1">
      <c r="A1128" s="2">
        <v>1057</v>
      </c>
      <c r="C1128" s="108"/>
      <c r="E1128" s="70"/>
      <c r="F1128" s="108" t="s">
        <v>572</v>
      </c>
      <c r="G1128" s="1" t="s">
        <v>132</v>
      </c>
      <c r="H1128" s="74"/>
      <c r="I1128" s="3">
        <v>9670.26</v>
      </c>
      <c r="J1128" s="3">
        <v>4122.2691030002534</v>
      </c>
      <c r="K1128" s="74"/>
      <c r="L1128" s="3">
        <v>0</v>
      </c>
      <c r="M1128" s="3">
        <f>L1128-N1128</f>
        <v>0</v>
      </c>
      <c r="N1128" s="109">
        <v>0</v>
      </c>
      <c r="O1128" s="3"/>
      <c r="P1128" s="3"/>
    </row>
    <row r="1129" spans="1:16" ht="11.65" customHeight="1">
      <c r="A1129" s="2">
        <v>1058</v>
      </c>
      <c r="C1129" s="108"/>
      <c r="F1129" s="108" t="s">
        <v>572</v>
      </c>
      <c r="G1129" s="1" t="s">
        <v>132</v>
      </c>
      <c r="H1129" s="74"/>
      <c r="I1129" s="3">
        <v>0</v>
      </c>
      <c r="J1129" s="3">
        <v>0</v>
      </c>
      <c r="K1129" s="74"/>
      <c r="L1129" s="3">
        <v>0</v>
      </c>
      <c r="M1129" s="3">
        <f>L1129-N1129</f>
        <v>0</v>
      </c>
      <c r="N1129" s="109">
        <v>0</v>
      </c>
      <c r="O1129" s="3"/>
      <c r="P1129" s="3"/>
    </row>
    <row r="1130" spans="1:16" ht="11.65" customHeight="1">
      <c r="A1130" s="2">
        <v>1059</v>
      </c>
      <c r="C1130" s="108"/>
      <c r="H1130" s="74" t="s">
        <v>326</v>
      </c>
      <c r="I1130" s="110">
        <v>283690.84000000003</v>
      </c>
      <c r="J1130" s="110">
        <v>120932.63102917484</v>
      </c>
      <c r="K1130" s="74"/>
      <c r="L1130" s="110">
        <f>SUBTOTAL(9,L1127:L1129)</f>
        <v>274246.72920866002</v>
      </c>
      <c r="M1130" s="110">
        <f>SUBTOTAL(9,M1127:M1129)</f>
        <v>157339.96368056291</v>
      </c>
      <c r="N1130" s="110">
        <f>SUBTOTAL(9,N1127:N1129)</f>
        <v>116906.76552809709</v>
      </c>
      <c r="O1130" s="3"/>
      <c r="P1130" s="3"/>
    </row>
    <row r="1131" spans="1:16" ht="11.65" customHeight="1">
      <c r="A1131" s="2">
        <v>1060</v>
      </c>
      <c r="C1131" s="108"/>
      <c r="H1131" s="74"/>
      <c r="I1131" s="3"/>
      <c r="J1131" s="3"/>
      <c r="K1131" s="74"/>
      <c r="L1131" s="3"/>
      <c r="M1131" s="3"/>
      <c r="N1131" s="3"/>
      <c r="O1131" s="3"/>
      <c r="P1131" s="3"/>
    </row>
    <row r="1132" spans="1:16" ht="11.65" customHeight="1">
      <c r="A1132" s="2">
        <v>1061</v>
      </c>
      <c r="C1132" s="112" t="s">
        <v>337</v>
      </c>
      <c r="H1132" s="113" t="s">
        <v>326</v>
      </c>
      <c r="I1132" s="136">
        <v>46745334.980000004</v>
      </c>
      <c r="J1132" s="136">
        <v>18712523.314376336</v>
      </c>
      <c r="K1132" s="113"/>
      <c r="L1132" s="136">
        <f>SUBTOTAL(9,L1090:L1130)</f>
        <v>45646991.192067333</v>
      </c>
      <c r="M1132" s="136">
        <f>SUBTOTAL(9,M1090:M1130)</f>
        <v>24976246.327340703</v>
      </c>
      <c r="N1132" s="136">
        <f>SUBTOTAL(9,N1090:N1130)</f>
        <v>20670744.864726633</v>
      </c>
      <c r="O1132" s="3"/>
      <c r="P1132" s="3"/>
    </row>
    <row r="1133" spans="1:16" ht="11.65" customHeight="1">
      <c r="A1133" s="2">
        <v>1062</v>
      </c>
      <c r="C1133" s="108"/>
      <c r="H1133" s="74"/>
      <c r="I1133" s="3"/>
      <c r="J1133" s="3"/>
      <c r="K1133" s="74"/>
      <c r="L1133" s="3"/>
      <c r="M1133" s="3"/>
      <c r="N1133" s="3"/>
      <c r="O1133" s="3"/>
      <c r="P1133" s="3"/>
    </row>
    <row r="1134" spans="1:16" ht="11.65" customHeight="1">
      <c r="A1134" s="2">
        <v>1063</v>
      </c>
      <c r="C1134" s="108"/>
      <c r="H1134" s="74"/>
      <c r="I1134" s="3"/>
      <c r="J1134" s="3"/>
      <c r="K1134" s="74"/>
      <c r="L1134" s="3"/>
      <c r="M1134" s="3"/>
      <c r="N1134" s="3"/>
      <c r="O1134" s="3"/>
      <c r="P1134" s="3"/>
    </row>
    <row r="1135" spans="1:16" ht="11.65" customHeight="1">
      <c r="A1135" s="2">
        <v>1064</v>
      </c>
      <c r="C1135" s="108">
        <v>405</v>
      </c>
      <c r="D1135" s="1" t="s">
        <v>336</v>
      </c>
      <c r="H1135" s="74"/>
      <c r="I1135" s="3"/>
      <c r="J1135" s="3"/>
      <c r="K1135" s="74"/>
      <c r="L1135" s="3"/>
      <c r="M1135" s="3"/>
      <c r="N1135" s="3"/>
      <c r="O1135" s="3"/>
      <c r="P1135" s="3"/>
    </row>
    <row r="1136" spans="1:16" ht="11.65" customHeight="1">
      <c r="A1136" s="2">
        <v>1065</v>
      </c>
      <c r="C1136" s="108"/>
      <c r="F1136" s="108" t="s">
        <v>488</v>
      </c>
      <c r="G1136" s="1" t="s">
        <v>128</v>
      </c>
      <c r="H1136" s="74"/>
      <c r="I1136" s="3">
        <v>0</v>
      </c>
      <c r="J1136" s="3">
        <v>0</v>
      </c>
      <c r="K1136" s="74"/>
      <c r="L1136" s="3">
        <v>0</v>
      </c>
      <c r="M1136" s="3">
        <f>L1136-N1136</f>
        <v>0</v>
      </c>
      <c r="N1136" s="109">
        <v>0</v>
      </c>
      <c r="O1136" s="3"/>
      <c r="P1136" s="3"/>
    </row>
    <row r="1137" spans="1:16" ht="11.65" customHeight="1">
      <c r="A1137" s="2">
        <v>1066</v>
      </c>
      <c r="C1137" s="108"/>
      <c r="H1137" s="74"/>
      <c r="I1137" s="3"/>
      <c r="J1137" s="3"/>
      <c r="K1137" s="74"/>
      <c r="L1137" s="3"/>
      <c r="M1137" s="3"/>
      <c r="N1137" s="3"/>
      <c r="O1137" s="3"/>
      <c r="P1137" s="3"/>
    </row>
    <row r="1138" spans="1:16" ht="11.65" customHeight="1">
      <c r="A1138" s="2">
        <v>1067</v>
      </c>
      <c r="C1138" s="108"/>
      <c r="H1138" s="74" t="s">
        <v>326</v>
      </c>
      <c r="I1138" s="110">
        <v>0</v>
      </c>
      <c r="J1138" s="110">
        <v>0</v>
      </c>
      <c r="K1138" s="74"/>
      <c r="L1138" s="110">
        <f>SUBTOTAL(9,L1136)</f>
        <v>0</v>
      </c>
      <c r="M1138" s="110">
        <f>SUBTOTAL(9,M1136)</f>
        <v>0</v>
      </c>
      <c r="N1138" s="110">
        <f>SUBTOTAL(9,N1136)</f>
        <v>0</v>
      </c>
      <c r="O1138" s="3"/>
      <c r="P1138" s="3"/>
    </row>
    <row r="1139" spans="1:16" ht="11.65" customHeight="1">
      <c r="A1139" s="2">
        <v>1068</v>
      </c>
      <c r="C1139" s="108"/>
      <c r="H1139" s="74"/>
      <c r="I1139" s="3"/>
      <c r="J1139" s="3"/>
      <c r="K1139" s="74"/>
      <c r="L1139" s="3"/>
      <c r="M1139" s="3"/>
      <c r="N1139" s="3"/>
      <c r="O1139" s="3"/>
      <c r="P1139" s="3"/>
    </row>
    <row r="1140" spans="1:16" ht="11.65" customHeight="1">
      <c r="A1140" s="2">
        <v>1069</v>
      </c>
      <c r="C1140" s="108">
        <v>406</v>
      </c>
      <c r="D1140" s="1" t="s">
        <v>338</v>
      </c>
      <c r="H1140" s="74"/>
      <c r="I1140" s="3"/>
      <c r="J1140" s="3"/>
      <c r="K1140" s="74"/>
      <c r="L1140" s="3"/>
      <c r="M1140" s="3"/>
      <c r="N1140" s="3"/>
      <c r="O1140" s="3"/>
      <c r="P1140" s="3"/>
    </row>
    <row r="1141" spans="1:16" ht="11.65" customHeight="1">
      <c r="A1141" s="2">
        <v>1070</v>
      </c>
      <c r="C1141" s="108"/>
      <c r="F1141" s="108" t="s">
        <v>572</v>
      </c>
      <c r="G1141" s="1" t="s">
        <v>128</v>
      </c>
      <c r="H1141" s="74"/>
      <c r="I1141" s="3">
        <v>0</v>
      </c>
      <c r="J1141" s="3">
        <v>0</v>
      </c>
      <c r="K1141" s="74"/>
      <c r="L1141" s="3">
        <v>0</v>
      </c>
      <c r="M1141" s="3">
        <f>L1141-N1141</f>
        <v>0</v>
      </c>
      <c r="N1141" s="109">
        <v>0</v>
      </c>
      <c r="O1141" s="3"/>
      <c r="P1141" s="3"/>
    </row>
    <row r="1142" spans="1:16" ht="11.65" customHeight="1">
      <c r="A1142" s="2">
        <v>1071</v>
      </c>
      <c r="C1142" s="108"/>
      <c r="F1142" s="108" t="s">
        <v>572</v>
      </c>
      <c r="G1142" s="1" t="s">
        <v>132</v>
      </c>
      <c r="H1142" s="74"/>
      <c r="I1142" s="3">
        <v>0</v>
      </c>
      <c r="J1142" s="3">
        <v>0</v>
      </c>
      <c r="K1142" s="74"/>
      <c r="L1142" s="3">
        <v>0</v>
      </c>
      <c r="M1142" s="3">
        <f>L1142-N1142</f>
        <v>0</v>
      </c>
      <c r="N1142" s="109">
        <v>0</v>
      </c>
      <c r="O1142" s="3"/>
      <c r="P1142" s="3"/>
    </row>
    <row r="1143" spans="1:16" ht="11.65" customHeight="1">
      <c r="A1143" s="2">
        <v>1072</v>
      </c>
      <c r="C1143" s="108"/>
      <c r="F1143" s="108" t="s">
        <v>572</v>
      </c>
      <c r="G1143" s="1" t="s">
        <v>132</v>
      </c>
      <c r="H1143" s="74"/>
      <c r="I1143" s="3">
        <v>0</v>
      </c>
      <c r="J1143" s="3">
        <v>0</v>
      </c>
      <c r="K1143" s="74"/>
      <c r="L1143" s="3">
        <v>0</v>
      </c>
      <c r="M1143" s="3">
        <f>L1143-N1143</f>
        <v>0</v>
      </c>
      <c r="N1143" s="109">
        <v>0</v>
      </c>
      <c r="O1143" s="3"/>
      <c r="P1143" s="3"/>
    </row>
    <row r="1144" spans="1:16" ht="11.65" customHeight="1">
      <c r="A1144" s="2">
        <v>1073</v>
      </c>
      <c r="C1144" s="108"/>
      <c r="F1144" s="108" t="s">
        <v>572</v>
      </c>
      <c r="G1144" s="1" t="s">
        <v>132</v>
      </c>
      <c r="H1144" s="74"/>
      <c r="I1144" s="3">
        <v>5523969.6900000004</v>
      </c>
      <c r="J1144" s="3">
        <v>2354775.3192775464</v>
      </c>
      <c r="K1144" s="74"/>
      <c r="L1144" s="3">
        <v>4778648.3200000012</v>
      </c>
      <c r="M1144" s="3">
        <f>L1144-N1144</f>
        <v>2741590.9581875918</v>
      </c>
      <c r="N1144" s="109">
        <v>2037057.3618124095</v>
      </c>
      <c r="O1144" s="3"/>
      <c r="P1144" s="3"/>
    </row>
    <row r="1145" spans="1:16" ht="11.65" customHeight="1">
      <c r="A1145" s="2">
        <v>1074</v>
      </c>
      <c r="C1145" s="108"/>
      <c r="F1145" s="108" t="s">
        <v>572</v>
      </c>
      <c r="G1145" s="1" t="s">
        <v>131</v>
      </c>
      <c r="H1145" s="74"/>
      <c r="I1145" s="3">
        <v>0</v>
      </c>
      <c r="J1145" s="3">
        <v>0</v>
      </c>
      <c r="K1145" s="74"/>
      <c r="L1145" s="3">
        <v>0</v>
      </c>
      <c r="M1145" s="3">
        <f>L1145-N1145</f>
        <v>0</v>
      </c>
      <c r="N1145" s="109">
        <v>0</v>
      </c>
      <c r="O1145" s="3"/>
      <c r="P1145" s="3"/>
    </row>
    <row r="1146" spans="1:16" ht="11.65" customHeight="1">
      <c r="A1146" s="2">
        <v>1075</v>
      </c>
      <c r="C1146" s="108"/>
      <c r="H1146" s="74" t="s">
        <v>326</v>
      </c>
      <c r="I1146" s="110">
        <v>5523969.6900000004</v>
      </c>
      <c r="J1146" s="110">
        <v>2354775.3192775464</v>
      </c>
      <c r="K1146" s="74"/>
      <c r="L1146" s="110">
        <f>SUBTOTAL(9,L1141:L1145)</f>
        <v>4778648.3200000012</v>
      </c>
      <c r="M1146" s="110">
        <f>SUBTOTAL(9,M1141:M1145)</f>
        <v>2741590.9581875918</v>
      </c>
      <c r="N1146" s="110">
        <f>SUBTOTAL(9,N1141:N1145)</f>
        <v>2037057.3618124095</v>
      </c>
      <c r="O1146" s="3"/>
      <c r="P1146" s="3"/>
    </row>
    <row r="1147" spans="1:16" ht="11.65" customHeight="1">
      <c r="A1147" s="2">
        <v>1076</v>
      </c>
      <c r="C1147" s="108">
        <v>407</v>
      </c>
      <c r="D1147" s="1" t="s">
        <v>339</v>
      </c>
      <c r="H1147" s="74"/>
      <c r="I1147" s="3"/>
      <c r="J1147" s="3"/>
      <c r="K1147" s="74"/>
      <c r="L1147" s="3"/>
      <c r="M1147" s="3"/>
      <c r="N1147" s="3"/>
      <c r="O1147" s="3"/>
      <c r="P1147" s="3"/>
    </row>
    <row r="1148" spans="1:16" ht="11.65" customHeight="1">
      <c r="A1148" s="2">
        <v>1077</v>
      </c>
      <c r="C1148" s="108"/>
      <c r="F1148" s="108" t="s">
        <v>661</v>
      </c>
      <c r="G1148" s="1" t="s">
        <v>128</v>
      </c>
      <c r="H1148" s="74"/>
      <c r="I1148" s="3">
        <v>1379326.27</v>
      </c>
      <c r="J1148" s="3">
        <v>1306019.8799999999</v>
      </c>
      <c r="K1148" s="74"/>
      <c r="L1148" s="3">
        <v>251465.33550325793</v>
      </c>
      <c r="M1148" s="3">
        <f t="shared" ref="M1148:M1153" si="18">L1148-N1148</f>
        <v>73306.390000000014</v>
      </c>
      <c r="N1148" s="109">
        <v>178158.94550325791</v>
      </c>
      <c r="O1148" s="3"/>
      <c r="P1148" s="3"/>
    </row>
    <row r="1149" spans="1:16" ht="11.65" customHeight="1">
      <c r="A1149" s="2">
        <v>1078</v>
      </c>
      <c r="C1149" s="108"/>
      <c r="F1149" s="108" t="s">
        <v>488</v>
      </c>
      <c r="G1149" s="1" t="s">
        <v>131</v>
      </c>
      <c r="H1149" s="74"/>
      <c r="I1149" s="3">
        <v>0</v>
      </c>
      <c r="J1149" s="3">
        <v>0</v>
      </c>
      <c r="K1149" s="74"/>
      <c r="L1149" s="3">
        <v>0</v>
      </c>
      <c r="M1149" s="3">
        <f t="shared" si="18"/>
        <v>0</v>
      </c>
      <c r="N1149" s="109">
        <v>0</v>
      </c>
      <c r="O1149" s="3"/>
      <c r="P1149" s="3"/>
    </row>
    <row r="1150" spans="1:16" ht="11.65" customHeight="1">
      <c r="A1150" s="2">
        <v>1079</v>
      </c>
      <c r="C1150" s="108"/>
      <c r="F1150" s="108" t="s">
        <v>572</v>
      </c>
      <c r="G1150" s="1" t="s">
        <v>638</v>
      </c>
      <c r="H1150" s="74"/>
      <c r="I1150" s="3">
        <v>0</v>
      </c>
      <c r="J1150" s="3">
        <v>0</v>
      </c>
      <c r="K1150" s="74"/>
      <c r="L1150" s="3">
        <v>0</v>
      </c>
      <c r="M1150" s="3">
        <f t="shared" si="18"/>
        <v>0</v>
      </c>
      <c r="N1150" s="109">
        <v>0</v>
      </c>
      <c r="O1150" s="3"/>
      <c r="P1150" s="3"/>
    </row>
    <row r="1151" spans="1:16" ht="11.65" customHeight="1">
      <c r="A1151" s="2">
        <v>1080</v>
      </c>
      <c r="C1151" s="108"/>
      <c r="F1151" s="108" t="s">
        <v>572</v>
      </c>
      <c r="G1151" s="1" t="s">
        <v>130</v>
      </c>
      <c r="H1151" s="74"/>
      <c r="I1151" s="3">
        <v>0</v>
      </c>
      <c r="J1151" s="3">
        <v>0</v>
      </c>
      <c r="K1151" s="74"/>
      <c r="L1151" s="3">
        <v>0</v>
      </c>
      <c r="M1151" s="3">
        <f t="shared" si="18"/>
        <v>0</v>
      </c>
      <c r="N1151" s="109">
        <v>0</v>
      </c>
      <c r="O1151" s="3"/>
      <c r="P1151" s="3"/>
    </row>
    <row r="1152" spans="1:16" ht="11.65" customHeight="1">
      <c r="A1152" s="2">
        <v>1081</v>
      </c>
      <c r="C1152" s="108"/>
      <c r="F1152" s="108" t="s">
        <v>572</v>
      </c>
      <c r="G1152" s="1" t="s">
        <v>132</v>
      </c>
      <c r="H1152" s="74"/>
      <c r="I1152" s="3">
        <v>0</v>
      </c>
      <c r="J1152" s="3">
        <v>0</v>
      </c>
      <c r="K1152" s="74"/>
      <c r="L1152" s="3">
        <v>0</v>
      </c>
      <c r="M1152" s="3">
        <f t="shared" si="18"/>
        <v>0</v>
      </c>
      <c r="N1152" s="109">
        <v>0</v>
      </c>
      <c r="O1152" s="3"/>
      <c r="P1152" s="3"/>
    </row>
    <row r="1153" spans="1:16" ht="11.65" customHeight="1">
      <c r="A1153" s="2">
        <v>1082</v>
      </c>
      <c r="C1153" s="108"/>
      <c r="F1153" s="108" t="s">
        <v>572</v>
      </c>
      <c r="G1153" s="1" t="s">
        <v>205</v>
      </c>
      <c r="H1153" s="74"/>
      <c r="I1153" s="3">
        <v>0</v>
      </c>
      <c r="J1153" s="3">
        <v>0</v>
      </c>
      <c r="K1153" s="74"/>
      <c r="L1153" s="3">
        <v>0</v>
      </c>
      <c r="M1153" s="3">
        <f t="shared" si="18"/>
        <v>0</v>
      </c>
      <c r="N1153" s="109">
        <v>0</v>
      </c>
      <c r="O1153" s="3"/>
      <c r="P1153" s="3"/>
    </row>
    <row r="1154" spans="1:16" ht="11.65" customHeight="1">
      <c r="A1154" s="2">
        <v>1083</v>
      </c>
      <c r="C1154" s="108"/>
      <c r="H1154" s="74" t="s">
        <v>326</v>
      </c>
      <c r="I1154" s="110">
        <v>1379326.27</v>
      </c>
      <c r="J1154" s="110">
        <v>1306019.8799999999</v>
      </c>
      <c r="K1154" s="74"/>
      <c r="L1154" s="110">
        <f>SUBTOTAL(9,L1148:L1153)</f>
        <v>251465.33550325793</v>
      </c>
      <c r="M1154" s="110">
        <f>SUBTOTAL(9,M1148:M1153)</f>
        <v>73306.390000000014</v>
      </c>
      <c r="N1154" s="110">
        <f>SUBTOTAL(9,N1148:N1153)</f>
        <v>178158.94550325791</v>
      </c>
      <c r="O1154" s="3"/>
      <c r="P1154" s="3"/>
    </row>
    <row r="1155" spans="1:16" ht="11.65" customHeight="1">
      <c r="A1155" s="2">
        <v>1084</v>
      </c>
      <c r="C1155" s="108"/>
      <c r="H1155" s="74"/>
      <c r="I1155" s="3"/>
      <c r="J1155" s="3"/>
      <c r="K1155" s="74"/>
      <c r="L1155" s="3"/>
      <c r="M1155" s="3"/>
      <c r="N1155" s="3"/>
      <c r="O1155" s="3"/>
      <c r="P1155" s="3"/>
    </row>
    <row r="1156" spans="1:16" ht="11.65" customHeight="1" thickBot="1">
      <c r="A1156" s="2">
        <v>1085</v>
      </c>
      <c r="C1156" s="112" t="s">
        <v>340</v>
      </c>
      <c r="H1156" s="113" t="s">
        <v>326</v>
      </c>
      <c r="I1156" s="114">
        <v>53648630.940000005</v>
      </c>
      <c r="J1156" s="114">
        <v>22373318.513653882</v>
      </c>
      <c r="K1156" s="113"/>
      <c r="L1156" s="114">
        <f>SUBTOTAL(9,L1136:L1154)+L1132</f>
        <v>50677104.847570591</v>
      </c>
      <c r="M1156" s="114">
        <f>SUBTOTAL(9,M1136:M1154)+M1132</f>
        <v>27791143.675528295</v>
      </c>
      <c r="N1156" s="114">
        <f>SUBTOTAL(9,N1136:N1154)+N1132</f>
        <v>22885961.172042299</v>
      </c>
      <c r="O1156" s="3"/>
      <c r="P1156" s="3"/>
    </row>
    <row r="1157" spans="1:16" ht="11.65" customHeight="1" thickTop="1">
      <c r="A1157" s="2">
        <v>1086</v>
      </c>
      <c r="C1157" s="108"/>
      <c r="H1157" s="74"/>
      <c r="I1157" s="3"/>
      <c r="J1157" s="3"/>
      <c r="K1157" s="74"/>
      <c r="L1157" s="3"/>
      <c r="M1157" s="3"/>
      <c r="N1157" s="3"/>
      <c r="O1157" s="3"/>
      <c r="P1157" s="3"/>
    </row>
    <row r="1158" spans="1:16" ht="11.65" customHeight="1">
      <c r="A1158" s="2">
        <v>1087</v>
      </c>
      <c r="C1158" s="108"/>
      <c r="H1158" s="74"/>
      <c r="I1158" s="3"/>
      <c r="J1158" s="3"/>
      <c r="K1158" s="74"/>
      <c r="L1158" s="3"/>
      <c r="M1158" s="3"/>
      <c r="N1158" s="3"/>
      <c r="O1158" s="3"/>
      <c r="P1158" s="3"/>
    </row>
    <row r="1159" spans="1:16" ht="11.65" customHeight="1">
      <c r="A1159" s="2">
        <v>1088</v>
      </c>
      <c r="C1159" s="108"/>
      <c r="H1159" s="74"/>
      <c r="I1159" s="3"/>
      <c r="J1159" s="3"/>
      <c r="K1159" s="74"/>
      <c r="L1159" s="3"/>
      <c r="M1159" s="3"/>
      <c r="N1159" s="3"/>
      <c r="O1159" s="3"/>
      <c r="P1159" s="3"/>
    </row>
    <row r="1160" spans="1:16" ht="11.65" customHeight="1">
      <c r="A1160" s="2">
        <v>1089</v>
      </c>
      <c r="C1160" s="108" t="s">
        <v>341</v>
      </c>
      <c r="H1160" s="74"/>
      <c r="I1160" s="3"/>
      <c r="J1160" s="3"/>
      <c r="K1160" s="74"/>
      <c r="L1160" s="3"/>
      <c r="M1160" s="3"/>
      <c r="N1160" s="3"/>
      <c r="O1160" s="3"/>
      <c r="P1160" s="3"/>
    </row>
    <row r="1161" spans="1:16" ht="11.65" customHeight="1">
      <c r="A1161" s="2">
        <v>1090</v>
      </c>
      <c r="C1161" s="108"/>
      <c r="E1161" s="108" t="s">
        <v>128</v>
      </c>
      <c r="H1161" s="74"/>
      <c r="I1161" s="3">
        <v>4720728.99</v>
      </c>
      <c r="J1161" s="3">
        <v>1324850.95</v>
      </c>
      <c r="K1161" s="74"/>
      <c r="L1161" s="3">
        <v>8289821.3739495836</v>
      </c>
      <c r="M1161" s="3">
        <f t="shared" ref="M1161:M1170" si="19">L1161-N1161</f>
        <v>3569308.0699096518</v>
      </c>
      <c r="N1161" s="109">
        <v>4720513.3040399319</v>
      </c>
      <c r="O1161" s="3"/>
      <c r="P1161" s="3"/>
    </row>
    <row r="1162" spans="1:16" ht="11.65" customHeight="1">
      <c r="A1162" s="2">
        <v>1091</v>
      </c>
      <c r="C1162" s="108"/>
      <c r="E1162" s="1" t="s">
        <v>130</v>
      </c>
      <c r="H1162" s="74"/>
      <c r="I1162" s="3">
        <v>55276.95</v>
      </c>
      <c r="J1162" s="3">
        <v>23200.688155755885</v>
      </c>
      <c r="K1162" s="74"/>
      <c r="L1162" s="3">
        <v>449261.8098658371</v>
      </c>
      <c r="M1162" s="3">
        <f t="shared" si="19"/>
        <v>260698.88895598624</v>
      </c>
      <c r="N1162" s="109">
        <v>188562.92090985086</v>
      </c>
      <c r="O1162" s="3"/>
      <c r="P1162" s="3"/>
    </row>
    <row r="1163" spans="1:16" ht="11.65" customHeight="1">
      <c r="A1163" s="2">
        <v>1092</v>
      </c>
      <c r="C1163" s="108"/>
      <c r="E1163" s="1" t="s">
        <v>205</v>
      </c>
      <c r="H1163" s="74"/>
      <c r="I1163" s="3">
        <v>0</v>
      </c>
      <c r="J1163" s="3">
        <v>0</v>
      </c>
      <c r="K1163" s="74"/>
      <c r="L1163" s="3">
        <v>0</v>
      </c>
      <c r="M1163" s="3">
        <f t="shared" si="19"/>
        <v>0</v>
      </c>
      <c r="N1163" s="109">
        <v>0</v>
      </c>
      <c r="O1163" s="3"/>
      <c r="P1163" s="3"/>
    </row>
    <row r="1164" spans="1:16" ht="11.65" customHeight="1">
      <c r="A1164" s="2">
        <v>1093</v>
      </c>
      <c r="C1164" s="108"/>
      <c r="E1164" s="1" t="s">
        <v>133</v>
      </c>
      <c r="H1164" s="74"/>
      <c r="I1164" s="3">
        <v>0</v>
      </c>
      <c r="J1164" s="3">
        <v>0</v>
      </c>
      <c r="K1164" s="74"/>
      <c r="L1164" s="3">
        <v>0</v>
      </c>
      <c r="M1164" s="3">
        <f t="shared" si="19"/>
        <v>0</v>
      </c>
      <c r="N1164" s="109">
        <v>0</v>
      </c>
      <c r="O1164" s="3"/>
      <c r="P1164" s="3"/>
    </row>
    <row r="1165" spans="1:16" ht="11.65" customHeight="1">
      <c r="A1165" s="2">
        <v>1094</v>
      </c>
      <c r="C1165" s="108"/>
      <c r="E1165" s="1" t="s">
        <v>211</v>
      </c>
      <c r="H1165" s="74"/>
      <c r="I1165" s="3">
        <v>0</v>
      </c>
      <c r="J1165" s="3">
        <v>0</v>
      </c>
      <c r="K1165" s="74"/>
      <c r="L1165" s="3">
        <v>0</v>
      </c>
      <c r="M1165" s="3">
        <f t="shared" si="19"/>
        <v>0</v>
      </c>
      <c r="N1165" s="109">
        <v>0</v>
      </c>
      <c r="O1165" s="3"/>
      <c r="P1165" s="3"/>
    </row>
    <row r="1166" spans="1:16" ht="11.65" customHeight="1">
      <c r="A1166" s="2">
        <v>1095</v>
      </c>
      <c r="C1166" s="108"/>
      <c r="E1166" s="1" t="s">
        <v>131</v>
      </c>
      <c r="H1166" s="74"/>
      <c r="I1166" s="3">
        <v>17189116.710000001</v>
      </c>
      <c r="J1166" s="3">
        <v>7300266.8622156056</v>
      </c>
      <c r="K1166" s="74"/>
      <c r="L1166" s="3">
        <v>21878978.956702277</v>
      </c>
      <c r="M1166" s="3">
        <f t="shared" si="19"/>
        <v>12586914.230432454</v>
      </c>
      <c r="N1166" s="109">
        <v>9292064.7262698226</v>
      </c>
      <c r="O1166" s="3"/>
      <c r="P1166" s="3"/>
    </row>
    <row r="1167" spans="1:16" ht="11.65" customHeight="1">
      <c r="A1167" s="2">
        <v>1096</v>
      </c>
      <c r="C1167" s="108"/>
      <c r="E1167" s="1" t="s">
        <v>213</v>
      </c>
      <c r="H1167" s="74"/>
      <c r="I1167" s="3">
        <v>0</v>
      </c>
      <c r="J1167" s="3">
        <v>0</v>
      </c>
      <c r="K1167" s="74"/>
      <c r="L1167" s="3">
        <v>0</v>
      </c>
      <c r="M1167" s="3">
        <f>L1167-N1167</f>
        <v>0</v>
      </c>
      <c r="N1167" s="109">
        <v>0</v>
      </c>
      <c r="O1167" s="3"/>
      <c r="P1167" s="3"/>
    </row>
    <row r="1168" spans="1:16" ht="11.65" customHeight="1">
      <c r="A1168" s="2">
        <v>1097</v>
      </c>
      <c r="C1168" s="108"/>
      <c r="E1168" s="1" t="s">
        <v>216</v>
      </c>
      <c r="H1168" s="74"/>
      <c r="I1168" s="3">
        <v>0</v>
      </c>
      <c r="J1168" s="3">
        <v>0</v>
      </c>
      <c r="K1168" s="74"/>
      <c r="L1168" s="3">
        <v>0</v>
      </c>
      <c r="M1168" s="3">
        <f t="shared" si="19"/>
        <v>0</v>
      </c>
      <c r="N1168" s="109">
        <v>0</v>
      </c>
      <c r="O1168" s="3"/>
      <c r="P1168" s="3"/>
    </row>
    <row r="1169" spans="1:16" ht="11.65" customHeight="1">
      <c r="A1169" s="2">
        <v>1098</v>
      </c>
      <c r="C1169" s="108"/>
      <c r="E1169" s="1" t="s">
        <v>129</v>
      </c>
      <c r="H1169" s="74"/>
      <c r="I1169" s="3">
        <v>6251852.7399999993</v>
      </c>
      <c r="J1169" s="3">
        <v>2883913.2263802104</v>
      </c>
      <c r="K1169" s="74"/>
      <c r="L1169" s="3">
        <v>3827546.9365982516</v>
      </c>
      <c r="M1169" s="3">
        <f t="shared" si="19"/>
        <v>2061940.2126230551</v>
      </c>
      <c r="N1169" s="109">
        <v>1765606.7239751965</v>
      </c>
      <c r="O1169" s="3"/>
      <c r="P1169" s="3"/>
    </row>
    <row r="1170" spans="1:16" ht="11.65" customHeight="1">
      <c r="A1170" s="2">
        <v>1099</v>
      </c>
      <c r="C1170" s="108"/>
      <c r="E1170" s="1" t="s">
        <v>132</v>
      </c>
      <c r="H1170" s="74"/>
      <c r="I1170" s="3">
        <v>25431655.550000001</v>
      </c>
      <c r="J1170" s="3">
        <v>10841086.786902308</v>
      </c>
      <c r="K1170" s="74"/>
      <c r="L1170" s="3">
        <v>16231495.770454641</v>
      </c>
      <c r="M1170" s="3">
        <f t="shared" si="19"/>
        <v>9312282.273607146</v>
      </c>
      <c r="N1170" s="109">
        <v>6919213.4968474954</v>
      </c>
      <c r="O1170" s="3"/>
      <c r="P1170" s="3"/>
    </row>
    <row r="1171" spans="1:16" ht="11.65" customHeight="1" thickBot="1">
      <c r="A1171" s="2">
        <v>1100</v>
      </c>
      <c r="C1171" s="108" t="s">
        <v>342</v>
      </c>
      <c r="H1171" s="74" t="s">
        <v>1</v>
      </c>
      <c r="I1171" s="126">
        <v>53648630.939999998</v>
      </c>
      <c r="J1171" s="126">
        <v>22373318.513653882</v>
      </c>
      <c r="K1171" s="74"/>
      <c r="L1171" s="126">
        <f>SUM(L1161:L1170)</f>
        <v>50677104.847570583</v>
      </c>
      <c r="M1171" s="126">
        <f>SUM(M1161:M1170)</f>
        <v>27791143.675528295</v>
      </c>
      <c r="N1171" s="126">
        <f>SUM(N1161:N1170)</f>
        <v>22885961.172042295</v>
      </c>
      <c r="O1171" s="3"/>
      <c r="P1171" s="3"/>
    </row>
    <row r="1172" spans="1:16" ht="11.65" customHeight="1" thickTop="1">
      <c r="A1172" s="2">
        <v>1101</v>
      </c>
      <c r="C1172" s="108">
        <v>408</v>
      </c>
      <c r="D1172" s="1" t="s">
        <v>63</v>
      </c>
      <c r="H1172" s="74"/>
      <c r="I1172" s="3"/>
      <c r="J1172" s="3"/>
      <c r="K1172" s="74"/>
      <c r="L1172" s="3"/>
      <c r="M1172" s="3"/>
      <c r="N1172" s="3"/>
      <c r="O1172" s="3"/>
      <c r="P1172" s="3"/>
    </row>
    <row r="1173" spans="1:16" ht="11.65" customHeight="1">
      <c r="A1173" s="2">
        <v>1102</v>
      </c>
      <c r="C1173" s="108"/>
      <c r="F1173" s="108" t="s">
        <v>664</v>
      </c>
      <c r="G1173" s="1" t="s">
        <v>128</v>
      </c>
      <c r="H1173" s="74"/>
      <c r="I1173" s="3">
        <v>30980950.170000002</v>
      </c>
      <c r="J1173" s="3">
        <v>-2507.73</v>
      </c>
      <c r="K1173" s="74"/>
      <c r="L1173" s="3">
        <v>30980950.170000002</v>
      </c>
      <c r="M1173" s="3">
        <f t="shared" ref="M1173:M1180" si="20">L1173-N1173</f>
        <v>30983457.900000002</v>
      </c>
      <c r="N1173" s="109">
        <v>-2507.73</v>
      </c>
      <c r="O1173" s="3"/>
      <c r="P1173" s="3"/>
    </row>
    <row r="1174" spans="1:16" ht="11.65" customHeight="1">
      <c r="A1174" s="2">
        <v>1103</v>
      </c>
      <c r="C1174" s="108"/>
      <c r="F1174" s="108" t="s">
        <v>488</v>
      </c>
      <c r="G1174" s="1" t="s">
        <v>639</v>
      </c>
      <c r="H1174" s="74"/>
      <c r="I1174" s="3">
        <v>119625358.7</v>
      </c>
      <c r="J1174" s="3">
        <v>50805333.468910001</v>
      </c>
      <c r="K1174" s="74"/>
      <c r="L1174" s="3">
        <v>134961525.69999999</v>
      </c>
      <c r="M1174" s="3">
        <f t="shared" si="20"/>
        <v>77642865.232222706</v>
      </c>
      <c r="N1174" s="109">
        <v>57318660.467777275</v>
      </c>
      <c r="O1174" s="3"/>
      <c r="P1174" s="3"/>
    </row>
    <row r="1175" spans="1:16" ht="11.65" customHeight="1">
      <c r="A1175" s="2">
        <v>1104</v>
      </c>
      <c r="C1175" s="108"/>
      <c r="F1175" s="108" t="s">
        <v>488</v>
      </c>
      <c r="G1175" s="1" t="s">
        <v>131</v>
      </c>
      <c r="H1175" s="74"/>
      <c r="I1175" s="3">
        <v>10703113.039999999</v>
      </c>
      <c r="J1175" s="3">
        <v>4545642.6160050035</v>
      </c>
      <c r="K1175" s="74"/>
      <c r="L1175" s="3">
        <v>10703113.039999999</v>
      </c>
      <c r="M1175" s="3">
        <f t="shared" si="20"/>
        <v>6157470.4239949957</v>
      </c>
      <c r="N1175" s="109">
        <v>4545642.6160050035</v>
      </c>
      <c r="O1175" s="3"/>
      <c r="P1175" s="3"/>
    </row>
    <row r="1176" spans="1:16" ht="11.65" customHeight="1">
      <c r="A1176" s="2">
        <v>1105</v>
      </c>
      <c r="C1176" s="108"/>
      <c r="F1176" s="108" t="s">
        <v>572</v>
      </c>
      <c r="G1176" s="1" t="s">
        <v>130</v>
      </c>
      <c r="H1176" s="74"/>
      <c r="I1176" s="3">
        <v>833183.15</v>
      </c>
      <c r="J1176" s="3">
        <v>349701.32107108622</v>
      </c>
      <c r="K1176" s="74"/>
      <c r="L1176" s="3">
        <v>833183.15</v>
      </c>
      <c r="M1176" s="3">
        <f t="shared" si="20"/>
        <v>483481.8289289138</v>
      </c>
      <c r="N1176" s="109">
        <v>349701.32107108622</v>
      </c>
      <c r="O1176" s="3"/>
      <c r="P1176" s="3"/>
    </row>
    <row r="1177" spans="1:16" ht="11.65" customHeight="1">
      <c r="A1177" s="2">
        <v>1106</v>
      </c>
      <c r="C1177" s="108"/>
      <c r="F1177" s="108" t="s">
        <v>572</v>
      </c>
      <c r="G1177" s="1" t="s">
        <v>132</v>
      </c>
      <c r="H1177" s="74"/>
      <c r="I1177" s="3">
        <v>1602305</v>
      </c>
      <c r="J1177" s="3">
        <v>683035.6572711406</v>
      </c>
      <c r="K1177" s="74"/>
      <c r="L1177" s="3">
        <v>2009507</v>
      </c>
      <c r="M1177" s="3">
        <f t="shared" si="20"/>
        <v>1152887.982686843</v>
      </c>
      <c r="N1177" s="109">
        <v>856619.01731315698</v>
      </c>
      <c r="O1177" s="3"/>
      <c r="P1177" s="3"/>
    </row>
    <row r="1178" spans="1:16" ht="11.65" customHeight="1">
      <c r="A1178" s="2">
        <v>1107</v>
      </c>
      <c r="C1178" s="108"/>
      <c r="F1178" s="108" t="s">
        <v>664</v>
      </c>
      <c r="G1178" s="1" t="s">
        <v>640</v>
      </c>
      <c r="H1178" s="74"/>
      <c r="I1178" s="3">
        <v>0</v>
      </c>
      <c r="J1178" s="3">
        <v>0</v>
      </c>
      <c r="K1178" s="74"/>
      <c r="L1178" s="3">
        <v>0</v>
      </c>
      <c r="M1178" s="3">
        <f t="shared" si="20"/>
        <v>0</v>
      </c>
      <c r="N1178" s="109">
        <v>0</v>
      </c>
      <c r="O1178" s="3"/>
      <c r="P1178" s="3"/>
    </row>
    <row r="1179" spans="1:16" ht="11.65" customHeight="1">
      <c r="A1179" s="2">
        <v>1108</v>
      </c>
      <c r="C1179" s="108"/>
      <c r="F1179" s="108" t="s">
        <v>488</v>
      </c>
      <c r="G1179" s="1" t="s">
        <v>641</v>
      </c>
      <c r="H1179" s="74"/>
      <c r="I1179" s="3">
        <v>0</v>
      </c>
      <c r="J1179" s="3">
        <v>0</v>
      </c>
      <c r="K1179" s="74"/>
      <c r="L1179" s="3">
        <v>0</v>
      </c>
      <c r="M1179" s="3">
        <f t="shared" si="20"/>
        <v>0</v>
      </c>
      <c r="N1179" s="109">
        <v>0</v>
      </c>
      <c r="O1179" s="3"/>
      <c r="P1179" s="3"/>
    </row>
    <row r="1180" spans="1:16" ht="11.65" customHeight="1">
      <c r="A1180" s="2">
        <v>1109</v>
      </c>
      <c r="C1180" s="108"/>
      <c r="F1180" s="108" t="s">
        <v>488</v>
      </c>
      <c r="G1180" s="1" t="s">
        <v>132</v>
      </c>
      <c r="H1180" s="74"/>
      <c r="I1180" s="3">
        <v>0</v>
      </c>
      <c r="J1180" s="3">
        <v>0</v>
      </c>
      <c r="K1180" s="74"/>
      <c r="L1180" s="3">
        <v>0</v>
      </c>
      <c r="M1180" s="3">
        <f t="shared" si="20"/>
        <v>0</v>
      </c>
      <c r="N1180" s="109">
        <v>0</v>
      </c>
      <c r="O1180" s="3"/>
      <c r="P1180" s="3"/>
    </row>
    <row r="1181" spans="1:16" ht="11.65" customHeight="1">
      <c r="A1181" s="2">
        <v>1110</v>
      </c>
      <c r="C1181" s="108"/>
      <c r="H1181" s="74"/>
      <c r="I1181" s="3"/>
      <c r="J1181" s="3"/>
      <c r="K1181" s="74"/>
      <c r="L1181" s="3"/>
      <c r="M1181" s="3"/>
      <c r="N1181" s="3"/>
      <c r="O1181" s="3"/>
      <c r="P1181" s="3"/>
    </row>
    <row r="1182" spans="1:16" ht="11.65" customHeight="1">
      <c r="A1182" s="2">
        <v>1111</v>
      </c>
      <c r="C1182" s="108"/>
      <c r="H1182" s="74"/>
      <c r="I1182" s="3"/>
      <c r="J1182" s="3"/>
      <c r="K1182" s="74"/>
      <c r="L1182" s="3"/>
      <c r="M1182" s="3"/>
      <c r="N1182" s="3"/>
      <c r="O1182" s="3"/>
      <c r="P1182" s="3"/>
    </row>
    <row r="1183" spans="1:16" ht="11.65" customHeight="1">
      <c r="A1183" s="2">
        <v>1112</v>
      </c>
      <c r="C1183" s="108"/>
      <c r="H1183" s="74"/>
      <c r="I1183" s="3"/>
      <c r="J1183" s="3"/>
      <c r="K1183" s="74"/>
      <c r="L1183" s="3"/>
      <c r="M1183" s="3"/>
      <c r="N1183" s="3"/>
      <c r="O1183" s="3"/>
      <c r="P1183" s="3"/>
    </row>
    <row r="1184" spans="1:16" ht="11.65" customHeight="1" thickBot="1">
      <c r="A1184" s="2">
        <v>1113</v>
      </c>
      <c r="C1184" s="112" t="s">
        <v>343</v>
      </c>
      <c r="H1184" s="113" t="s">
        <v>344</v>
      </c>
      <c r="I1184" s="131">
        <v>163744910.06</v>
      </c>
      <c r="J1184" s="131">
        <v>56381205.333257236</v>
      </c>
      <c r="K1184" s="113"/>
      <c r="L1184" s="131">
        <f>SUBTOTAL(9,L1173:L1180)</f>
        <v>179488279.06</v>
      </c>
      <c r="M1184" s="131">
        <f>SUBTOTAL(9,M1173:M1180)</f>
        <v>116420163.36783347</v>
      </c>
      <c r="N1184" s="131">
        <f>SUBTOTAL(9,N1173:N1180)</f>
        <v>63068115.69216653</v>
      </c>
      <c r="O1184" s="3"/>
      <c r="P1184" s="3"/>
    </row>
    <row r="1185" spans="1:16" ht="11.65" customHeight="1" thickTop="1">
      <c r="A1185" s="2">
        <v>1114</v>
      </c>
      <c r="C1185" s="108"/>
      <c r="H1185" s="74"/>
      <c r="I1185" s="3"/>
      <c r="J1185" s="3"/>
      <c r="K1185" s="74"/>
      <c r="L1185" s="3"/>
      <c r="M1185" s="3"/>
      <c r="N1185" s="3"/>
      <c r="O1185" s="3"/>
      <c r="P1185" s="3"/>
    </row>
    <row r="1186" spans="1:16" ht="11.65" customHeight="1">
      <c r="A1186" s="2">
        <v>1115</v>
      </c>
      <c r="C1186" s="108"/>
      <c r="H1186" s="74"/>
      <c r="I1186" s="3"/>
      <c r="J1186" s="3"/>
      <c r="K1186" s="74"/>
      <c r="L1186" s="3"/>
      <c r="M1186" s="3"/>
      <c r="N1186" s="3"/>
      <c r="O1186" s="3"/>
      <c r="P1186" s="3"/>
    </row>
    <row r="1187" spans="1:16" ht="11.65" customHeight="1">
      <c r="A1187" s="2">
        <v>1116</v>
      </c>
      <c r="C1187" s="108">
        <v>41140</v>
      </c>
      <c r="D1187" s="1" t="s">
        <v>345</v>
      </c>
      <c r="H1187" s="74"/>
      <c r="I1187" s="3"/>
      <c r="J1187" s="3"/>
      <c r="K1187" s="74"/>
      <c r="L1187" s="3"/>
      <c r="M1187" s="3"/>
      <c r="N1187" s="3"/>
      <c r="O1187" s="3"/>
      <c r="P1187" s="3"/>
    </row>
    <row r="1188" spans="1:16" ht="11.65" customHeight="1">
      <c r="A1188" s="2">
        <v>1117</v>
      </c>
      <c r="C1188" s="108"/>
      <c r="F1188" s="108" t="s">
        <v>669</v>
      </c>
      <c r="G1188" s="1" t="s">
        <v>211</v>
      </c>
      <c r="H1188" s="74"/>
      <c r="I1188" s="3">
        <v>-1831667</v>
      </c>
      <c r="J1188" s="3">
        <v>-1502644.1144811981</v>
      </c>
      <c r="K1188" s="74"/>
      <c r="L1188" s="3">
        <v>-4995526</v>
      </c>
      <c r="M1188" s="3">
        <f>L1188-N1188</f>
        <v>-897347.81442489149</v>
      </c>
      <c r="N1188" s="109">
        <v>-4098178.1855751085</v>
      </c>
      <c r="O1188" s="3"/>
      <c r="P1188" s="3"/>
    </row>
    <row r="1189" spans="1:16" ht="11.65" customHeight="1">
      <c r="A1189" s="2">
        <v>1118</v>
      </c>
      <c r="C1189" s="108"/>
      <c r="H1189" s="74"/>
      <c r="I1189" s="3"/>
      <c r="J1189" s="3"/>
      <c r="K1189" s="74"/>
      <c r="L1189" s="3"/>
      <c r="M1189" s="3"/>
      <c r="N1189" s="3"/>
      <c r="O1189" s="3"/>
      <c r="P1189" s="3"/>
    </row>
    <row r="1190" spans="1:16" ht="11.65" customHeight="1">
      <c r="A1190" s="2">
        <v>1119</v>
      </c>
      <c r="C1190" s="108"/>
      <c r="H1190" s="74" t="s">
        <v>346</v>
      </c>
      <c r="I1190" s="110">
        <v>-1831667</v>
      </c>
      <c r="J1190" s="110">
        <v>-1502644.1144811981</v>
      </c>
      <c r="K1190" s="74"/>
      <c r="L1190" s="110">
        <f>SUBTOTAL(9,L1188)</f>
        <v>-4995526</v>
      </c>
      <c r="M1190" s="110">
        <f>SUBTOTAL(9,M1188)</f>
        <v>-897347.81442489149</v>
      </c>
      <c r="N1190" s="110">
        <f>SUBTOTAL(9,N1188)</f>
        <v>-4098178.1855751085</v>
      </c>
      <c r="O1190" s="3"/>
      <c r="P1190" s="3"/>
    </row>
    <row r="1191" spans="1:16" ht="11.65" customHeight="1">
      <c r="A1191" s="2">
        <v>1120</v>
      </c>
      <c r="C1191" s="108"/>
      <c r="H1191" s="74"/>
      <c r="I1191" s="3"/>
      <c r="J1191" s="3"/>
      <c r="K1191" s="74"/>
      <c r="L1191" s="3"/>
      <c r="M1191" s="3"/>
      <c r="N1191" s="3"/>
      <c r="O1191" s="3"/>
      <c r="P1191" s="3"/>
    </row>
    <row r="1192" spans="1:16" ht="11.65" customHeight="1">
      <c r="A1192" s="2">
        <v>1121</v>
      </c>
      <c r="C1192" s="108">
        <v>41141</v>
      </c>
      <c r="D1192" s="1" t="s">
        <v>347</v>
      </c>
      <c r="H1192" s="74"/>
      <c r="I1192" s="3"/>
      <c r="J1192" s="3"/>
      <c r="K1192" s="74"/>
      <c r="L1192" s="3"/>
      <c r="M1192" s="3"/>
      <c r="N1192" s="3"/>
      <c r="O1192" s="3"/>
      <c r="P1192" s="3"/>
    </row>
    <row r="1193" spans="1:16" ht="11.65" customHeight="1">
      <c r="A1193" s="2">
        <v>1122</v>
      </c>
      <c r="C1193" s="108"/>
      <c r="F1193" s="108" t="s">
        <v>669</v>
      </c>
      <c r="G1193" s="1" t="s">
        <v>211</v>
      </c>
      <c r="H1193" s="74"/>
      <c r="I1193" s="3">
        <v>0</v>
      </c>
      <c r="J1193" s="3">
        <v>0</v>
      </c>
      <c r="K1193" s="74"/>
      <c r="L1193" s="3">
        <v>0</v>
      </c>
      <c r="M1193" s="3">
        <f>L1193-N1193</f>
        <v>0</v>
      </c>
      <c r="N1193" s="109">
        <v>0</v>
      </c>
      <c r="O1193" s="3"/>
      <c r="P1193" s="3"/>
    </row>
    <row r="1194" spans="1:16" ht="11.65" customHeight="1">
      <c r="A1194" s="2">
        <v>1123</v>
      </c>
      <c r="C1194" s="108"/>
      <c r="H1194" s="74"/>
      <c r="I1194" s="3"/>
      <c r="J1194" s="3"/>
      <c r="K1194" s="74"/>
      <c r="L1194" s="3"/>
      <c r="M1194" s="3"/>
      <c r="N1194" s="3"/>
      <c r="O1194" s="3"/>
      <c r="P1194" s="3"/>
    </row>
    <row r="1195" spans="1:16" ht="11.65" customHeight="1">
      <c r="A1195" s="2">
        <v>1124</v>
      </c>
      <c r="C1195" s="108"/>
      <c r="H1195" s="74" t="s">
        <v>346</v>
      </c>
      <c r="I1195" s="110">
        <v>0</v>
      </c>
      <c r="J1195" s="110">
        <v>0</v>
      </c>
      <c r="K1195" s="74"/>
      <c r="L1195" s="110">
        <f>SUBTOTAL(9,L1193)</f>
        <v>0</v>
      </c>
      <c r="M1195" s="110">
        <f>SUBTOTAL(9,M1193)</f>
        <v>0</v>
      </c>
      <c r="N1195" s="110">
        <f>SUBTOTAL(9,N1193)</f>
        <v>0</v>
      </c>
      <c r="O1195" s="3"/>
      <c r="P1195" s="3"/>
    </row>
    <row r="1196" spans="1:16" ht="11.65" customHeight="1">
      <c r="A1196" s="2">
        <v>1125</v>
      </c>
      <c r="C1196" s="108"/>
      <c r="H1196" s="74"/>
      <c r="I1196" s="3"/>
      <c r="J1196" s="3"/>
      <c r="K1196" s="74"/>
      <c r="L1196" s="3"/>
      <c r="M1196" s="3"/>
      <c r="N1196" s="3"/>
      <c r="O1196" s="3"/>
      <c r="P1196" s="3"/>
    </row>
    <row r="1197" spans="1:16" ht="11.65" customHeight="1" thickBot="1">
      <c r="A1197" s="2">
        <v>1126</v>
      </c>
      <c r="C1197" s="112" t="s">
        <v>348</v>
      </c>
      <c r="H1197" s="113" t="s">
        <v>346</v>
      </c>
      <c r="I1197" s="114">
        <v>-1831667</v>
      </c>
      <c r="J1197" s="114">
        <v>-1502644.1144811981</v>
      </c>
      <c r="K1197" s="113"/>
      <c r="L1197" s="114">
        <f>SUBTOTAL(9,L1188:L1195)</f>
        <v>-4995526</v>
      </c>
      <c r="M1197" s="114">
        <f>SUBTOTAL(9,M1188:M1195)</f>
        <v>-897347.81442489149</v>
      </c>
      <c r="N1197" s="114">
        <f>SUBTOTAL(9,N1188:N1195)</f>
        <v>-4098178.1855751085</v>
      </c>
      <c r="O1197" s="3"/>
      <c r="P1197" s="3"/>
    </row>
    <row r="1198" spans="1:16" ht="11.65" customHeight="1" thickTop="1">
      <c r="A1198" s="2">
        <v>1127</v>
      </c>
      <c r="C1198" s="108"/>
      <c r="H1198" s="74"/>
      <c r="I1198" s="69"/>
      <c r="J1198" s="69"/>
      <c r="K1198" s="74"/>
      <c r="L1198" s="69"/>
      <c r="M1198" s="69"/>
      <c r="N1198" s="69"/>
      <c r="O1198" s="3"/>
      <c r="P1198" s="3"/>
    </row>
    <row r="1199" spans="1:16" ht="15" customHeight="1">
      <c r="A1199" s="2">
        <v>1128</v>
      </c>
      <c r="C1199" s="108"/>
      <c r="H1199" s="74"/>
      <c r="I1199" s="115"/>
      <c r="J1199" s="115"/>
      <c r="K1199" s="74"/>
      <c r="L1199" s="115"/>
      <c r="M1199" s="3"/>
      <c r="N1199" s="3"/>
      <c r="O1199" s="3"/>
      <c r="P1199" s="3"/>
    </row>
    <row r="1200" spans="1:16" ht="11.65" customHeight="1">
      <c r="A1200" s="2">
        <v>1129</v>
      </c>
      <c r="C1200" s="108">
        <v>427</v>
      </c>
      <c r="D1200" s="1" t="s">
        <v>349</v>
      </c>
      <c r="H1200" s="74"/>
      <c r="I1200" s="3"/>
      <c r="J1200" s="3"/>
      <c r="K1200" s="74"/>
      <c r="L1200" s="3"/>
      <c r="M1200" s="3"/>
      <c r="N1200" s="3"/>
      <c r="O1200" s="3"/>
      <c r="P1200" s="3"/>
    </row>
    <row r="1201" spans="1:16" ht="11.65" customHeight="1">
      <c r="A1201" s="2">
        <v>1130</v>
      </c>
      <c r="C1201" s="108"/>
      <c r="F1201" s="108" t="s">
        <v>488</v>
      </c>
      <c r="G1201" s="1" t="s">
        <v>128</v>
      </c>
      <c r="H1201" s="74"/>
      <c r="I1201" s="3">
        <v>328437879.04632008</v>
      </c>
      <c r="J1201" s="3">
        <v>143178033.27832267</v>
      </c>
      <c r="K1201" s="74"/>
      <c r="L1201" s="3">
        <v>354938618.22988379</v>
      </c>
      <c r="M1201" s="3">
        <f>L1201-N1201</f>
        <v>200886055.45850962</v>
      </c>
      <c r="N1201" s="109">
        <v>154052562.77137417</v>
      </c>
      <c r="O1201" s="3"/>
      <c r="P1201" s="3"/>
    </row>
    <row r="1202" spans="1:16" ht="11.65" customHeight="1">
      <c r="A1202" s="2">
        <v>1131</v>
      </c>
      <c r="C1202" s="108"/>
      <c r="F1202" s="108" t="s">
        <v>488</v>
      </c>
      <c r="G1202" s="1" t="s">
        <v>642</v>
      </c>
      <c r="H1202" s="74"/>
      <c r="I1202" s="3">
        <v>0</v>
      </c>
      <c r="J1202" s="3">
        <v>0</v>
      </c>
      <c r="K1202" s="74"/>
      <c r="L1202" s="3">
        <v>0</v>
      </c>
      <c r="M1202" s="3">
        <f>L1202-N1202</f>
        <v>0</v>
      </c>
      <c r="N1202" s="109">
        <v>0</v>
      </c>
      <c r="O1202" s="3"/>
      <c r="P1202" s="3"/>
    </row>
    <row r="1203" spans="1:16" ht="11.65" customHeight="1">
      <c r="A1203" s="2">
        <v>1132</v>
      </c>
      <c r="C1203" s="108"/>
      <c r="H1203" s="74" t="s">
        <v>350</v>
      </c>
      <c r="I1203" s="110">
        <v>328437879.04632008</v>
      </c>
      <c r="J1203" s="110">
        <v>143178033.27832267</v>
      </c>
      <c r="K1203" s="74"/>
      <c r="L1203" s="110">
        <f>SUBTOTAL(9,L1201:L1202)</f>
        <v>354938618.22988379</v>
      </c>
      <c r="M1203" s="110">
        <f>SUBTOTAL(9,M1201:M1202)</f>
        <v>200886055.45850962</v>
      </c>
      <c r="N1203" s="110">
        <f>SUBTOTAL(9,N1201:N1202)</f>
        <v>154052562.77137417</v>
      </c>
      <c r="O1203" s="3"/>
      <c r="P1203" s="3"/>
    </row>
    <row r="1204" spans="1:16" ht="11.65" customHeight="1">
      <c r="A1204" s="2">
        <v>1133</v>
      </c>
      <c r="C1204" s="108"/>
      <c r="H1204" s="74"/>
      <c r="I1204" s="3"/>
      <c r="J1204" s="3"/>
      <c r="K1204" s="74"/>
      <c r="L1204" s="3"/>
      <c r="M1204" s="3"/>
      <c r="N1204" s="3"/>
      <c r="O1204" s="3"/>
      <c r="P1204" s="3"/>
    </row>
    <row r="1205" spans="1:16" ht="11.65" customHeight="1">
      <c r="A1205" s="2">
        <v>1134</v>
      </c>
      <c r="C1205" s="108">
        <v>428</v>
      </c>
      <c r="D1205" s="1" t="s">
        <v>351</v>
      </c>
      <c r="H1205" s="74"/>
      <c r="I1205" s="3"/>
      <c r="J1205" s="3"/>
      <c r="K1205" s="74"/>
      <c r="L1205" s="3"/>
      <c r="M1205" s="3"/>
      <c r="N1205" s="3"/>
      <c r="O1205" s="3"/>
      <c r="P1205" s="3"/>
    </row>
    <row r="1206" spans="1:16" ht="11.65" customHeight="1">
      <c r="A1206" s="2">
        <v>1135</v>
      </c>
      <c r="C1206" s="108"/>
      <c r="F1206" s="108" t="s">
        <v>488</v>
      </c>
      <c r="G1206" s="1" t="s">
        <v>642</v>
      </c>
      <c r="H1206" s="74"/>
      <c r="I1206" s="3">
        <v>0</v>
      </c>
      <c r="J1206" s="3">
        <v>0</v>
      </c>
      <c r="K1206" s="74"/>
      <c r="L1206" s="3">
        <v>0</v>
      </c>
      <c r="M1206" s="3">
        <f>L1206-N1206</f>
        <v>0</v>
      </c>
      <c r="N1206" s="109">
        <v>0</v>
      </c>
      <c r="O1206" s="3"/>
      <c r="P1206" s="3"/>
    </row>
    <row r="1207" spans="1:16" ht="11.65" customHeight="1">
      <c r="A1207" s="2">
        <v>1136</v>
      </c>
      <c r="C1207" s="108"/>
      <c r="H1207" s="74" t="s">
        <v>350</v>
      </c>
      <c r="I1207" s="110">
        <v>0</v>
      </c>
      <c r="J1207" s="110">
        <v>0</v>
      </c>
      <c r="K1207" s="74"/>
      <c r="L1207" s="110">
        <f>SUBTOTAL(9,L1205:L1206)</f>
        <v>0</v>
      </c>
      <c r="M1207" s="110">
        <f>SUBTOTAL(9,M1205:M1206)</f>
        <v>0</v>
      </c>
      <c r="N1207" s="110">
        <f>SUBTOTAL(9,N1205:N1206)</f>
        <v>0</v>
      </c>
      <c r="O1207" s="3"/>
      <c r="P1207" s="3"/>
    </row>
    <row r="1208" spans="1:16" ht="11.65" customHeight="1">
      <c r="A1208" s="2">
        <v>1137</v>
      </c>
      <c r="C1208" s="108"/>
      <c r="H1208" s="74"/>
      <c r="I1208" s="3"/>
      <c r="J1208" s="3"/>
      <c r="K1208" s="74"/>
      <c r="L1208" s="3"/>
      <c r="M1208" s="3"/>
      <c r="N1208" s="3"/>
      <c r="O1208" s="3"/>
      <c r="P1208" s="3"/>
    </row>
    <row r="1209" spans="1:16" ht="11.65" customHeight="1">
      <c r="A1209" s="2">
        <v>1138</v>
      </c>
      <c r="C1209" s="108">
        <v>429</v>
      </c>
      <c r="D1209" s="1" t="s">
        <v>352</v>
      </c>
      <c r="H1209" s="74"/>
      <c r="I1209" s="3"/>
      <c r="J1209" s="3"/>
      <c r="K1209" s="74"/>
      <c r="L1209" s="3"/>
      <c r="M1209" s="3"/>
      <c r="N1209" s="3"/>
      <c r="O1209" s="3"/>
      <c r="P1209" s="3"/>
    </row>
    <row r="1210" spans="1:16" ht="11.65" customHeight="1">
      <c r="A1210" s="2">
        <v>1139</v>
      </c>
      <c r="C1210" s="108"/>
      <c r="F1210" s="108" t="s">
        <v>488</v>
      </c>
      <c r="G1210" s="1" t="s">
        <v>642</v>
      </c>
      <c r="H1210" s="74"/>
      <c r="I1210" s="3">
        <v>0</v>
      </c>
      <c r="J1210" s="3">
        <v>0</v>
      </c>
      <c r="K1210" s="74"/>
      <c r="L1210" s="3">
        <v>0</v>
      </c>
      <c r="M1210" s="3">
        <f>L1210-N1210</f>
        <v>0</v>
      </c>
      <c r="N1210" s="109">
        <v>0</v>
      </c>
      <c r="O1210" s="3"/>
      <c r="P1210" s="3"/>
    </row>
    <row r="1211" spans="1:16" ht="11.65" customHeight="1">
      <c r="A1211" s="2">
        <v>1140</v>
      </c>
      <c r="C1211" s="108"/>
      <c r="H1211" s="74" t="s">
        <v>350</v>
      </c>
      <c r="I1211" s="110">
        <v>0</v>
      </c>
      <c r="J1211" s="110">
        <v>0</v>
      </c>
      <c r="K1211" s="74"/>
      <c r="L1211" s="110">
        <f>SUBTOTAL(9,L1209:L1210)</f>
        <v>0</v>
      </c>
      <c r="M1211" s="110">
        <f>SUBTOTAL(9,M1209:M1210)</f>
        <v>0</v>
      </c>
      <c r="N1211" s="110">
        <f>SUBTOTAL(9,N1209:N1210)</f>
        <v>0</v>
      </c>
      <c r="O1211" s="3"/>
      <c r="P1211" s="3"/>
    </row>
    <row r="1212" spans="1:16" ht="11.65" customHeight="1">
      <c r="A1212" s="2">
        <v>1141</v>
      </c>
      <c r="C1212" s="108"/>
      <c r="H1212" s="74"/>
      <c r="I1212" s="3"/>
      <c r="J1212" s="3"/>
      <c r="K1212" s="74"/>
      <c r="L1212" s="3"/>
      <c r="M1212" s="3"/>
      <c r="N1212" s="3"/>
      <c r="O1212" s="3"/>
      <c r="P1212" s="3"/>
    </row>
    <row r="1213" spans="1:16" ht="11.65" customHeight="1">
      <c r="A1213" s="2">
        <v>1142</v>
      </c>
      <c r="C1213" s="108">
        <v>431</v>
      </c>
      <c r="D1213" s="1" t="s">
        <v>353</v>
      </c>
      <c r="H1213" s="74"/>
      <c r="I1213" s="3"/>
      <c r="J1213" s="3"/>
      <c r="K1213" s="74"/>
      <c r="L1213" s="3"/>
      <c r="M1213" s="3"/>
      <c r="N1213" s="3"/>
      <c r="O1213" s="3"/>
      <c r="P1213" s="3"/>
    </row>
    <row r="1214" spans="1:16" ht="11.65" customHeight="1">
      <c r="A1214" s="2">
        <v>1143</v>
      </c>
      <c r="C1214" s="108"/>
      <c r="F1214" s="108" t="s">
        <v>644</v>
      </c>
      <c r="G1214" s="1" t="s">
        <v>643</v>
      </c>
      <c r="H1214" s="74"/>
      <c r="I1214" s="3">
        <v>0</v>
      </c>
      <c r="J1214" s="3">
        <v>0</v>
      </c>
      <c r="K1214" s="74"/>
      <c r="L1214" s="3">
        <v>0</v>
      </c>
      <c r="M1214" s="3">
        <f>L1214-N1214</f>
        <v>0</v>
      </c>
      <c r="N1214" s="109">
        <v>0</v>
      </c>
      <c r="O1214" s="3"/>
      <c r="P1214" s="3"/>
    </row>
    <row r="1215" spans="1:16" ht="11.65" customHeight="1">
      <c r="A1215" s="2">
        <v>1144</v>
      </c>
      <c r="C1215" s="108"/>
      <c r="F1215" s="108" t="s">
        <v>488</v>
      </c>
      <c r="G1215" s="1" t="s">
        <v>131</v>
      </c>
      <c r="H1215" s="74"/>
      <c r="I1215" s="3">
        <v>0</v>
      </c>
      <c r="J1215" s="3">
        <v>0</v>
      </c>
      <c r="K1215" s="74"/>
      <c r="L1215" s="3">
        <v>0</v>
      </c>
      <c r="M1215" s="3">
        <f>L1215-N1215</f>
        <v>0</v>
      </c>
      <c r="N1215" s="109">
        <v>0</v>
      </c>
      <c r="O1215" s="3"/>
      <c r="P1215" s="3"/>
    </row>
    <row r="1216" spans="1:16" ht="11.65" customHeight="1">
      <c r="A1216" s="2">
        <v>1145</v>
      </c>
      <c r="C1216" s="108"/>
      <c r="F1216" s="108" t="s">
        <v>488</v>
      </c>
      <c r="G1216" s="1" t="s">
        <v>642</v>
      </c>
      <c r="H1216" s="74"/>
      <c r="I1216" s="3">
        <v>0</v>
      </c>
      <c r="J1216" s="3">
        <v>0</v>
      </c>
      <c r="K1216" s="74"/>
      <c r="L1216" s="3">
        <v>0</v>
      </c>
      <c r="M1216" s="3">
        <f>L1216-N1216</f>
        <v>0</v>
      </c>
      <c r="N1216" s="109">
        <v>0</v>
      </c>
      <c r="O1216" s="3"/>
      <c r="P1216" s="3"/>
    </row>
    <row r="1217" spans="1:16" ht="11.65" customHeight="1">
      <c r="A1217" s="2">
        <v>1146</v>
      </c>
      <c r="C1217" s="108"/>
      <c r="H1217" s="74" t="s">
        <v>350</v>
      </c>
      <c r="I1217" s="110">
        <v>0</v>
      </c>
      <c r="J1217" s="110">
        <v>0</v>
      </c>
      <c r="K1217" s="74"/>
      <c r="L1217" s="110">
        <f>SUBTOTAL(9,L1214:L1216)</f>
        <v>0</v>
      </c>
      <c r="M1217" s="110">
        <f>SUBTOTAL(9,M1214:M1216)</f>
        <v>0</v>
      </c>
      <c r="N1217" s="110">
        <f>SUBTOTAL(9,N1214:N1216)</f>
        <v>0</v>
      </c>
      <c r="O1217" s="3"/>
      <c r="P1217" s="3"/>
    </row>
    <row r="1218" spans="1:16" ht="11.65" customHeight="1">
      <c r="A1218" s="2">
        <v>1147</v>
      </c>
      <c r="C1218" s="108"/>
      <c r="H1218" s="74"/>
      <c r="I1218" s="3"/>
      <c r="J1218" s="3"/>
      <c r="K1218" s="74"/>
      <c r="L1218" s="3"/>
      <c r="M1218" s="3"/>
      <c r="N1218" s="3"/>
      <c r="O1218" s="3"/>
      <c r="P1218" s="3"/>
    </row>
    <row r="1219" spans="1:16" ht="11.65" customHeight="1">
      <c r="A1219" s="2">
        <v>1148</v>
      </c>
      <c r="C1219" s="108">
        <v>432</v>
      </c>
      <c r="D1219" s="1" t="s">
        <v>354</v>
      </c>
      <c r="H1219" s="74"/>
      <c r="I1219" s="3"/>
      <c r="J1219" s="3"/>
      <c r="K1219" s="74"/>
      <c r="L1219" s="3"/>
      <c r="M1219" s="3"/>
      <c r="N1219" s="3"/>
      <c r="O1219" s="3"/>
      <c r="P1219" s="3"/>
    </row>
    <row r="1220" spans="1:16" ht="11.65" customHeight="1">
      <c r="A1220" s="2">
        <v>1149</v>
      </c>
      <c r="C1220" s="108"/>
      <c r="F1220" s="108" t="s">
        <v>488</v>
      </c>
      <c r="G1220" s="1" t="s">
        <v>642</v>
      </c>
      <c r="H1220" s="74"/>
      <c r="I1220" s="3">
        <v>0</v>
      </c>
      <c r="J1220" s="3">
        <v>0</v>
      </c>
      <c r="K1220" s="74"/>
      <c r="L1220" s="3">
        <v>0</v>
      </c>
      <c r="M1220" s="3">
        <f>L1220-N1220</f>
        <v>0</v>
      </c>
      <c r="N1220" s="109">
        <v>0</v>
      </c>
      <c r="O1220" s="3"/>
      <c r="P1220" s="3"/>
    </row>
    <row r="1221" spans="1:16" ht="11.65" customHeight="1">
      <c r="A1221" s="2">
        <v>1150</v>
      </c>
      <c r="C1221" s="108"/>
      <c r="H1221" s="74"/>
      <c r="I1221" s="110">
        <v>0</v>
      </c>
      <c r="J1221" s="110">
        <v>0</v>
      </c>
      <c r="K1221" s="74"/>
      <c r="L1221" s="110">
        <f>SUBTOTAL(9,L1220)</f>
        <v>0</v>
      </c>
      <c r="M1221" s="110">
        <f>SUBTOTAL(9,M1220)</f>
        <v>0</v>
      </c>
      <c r="N1221" s="110">
        <f>SUBTOTAL(9,N1220)</f>
        <v>0</v>
      </c>
      <c r="O1221" s="3"/>
      <c r="P1221" s="3"/>
    </row>
    <row r="1222" spans="1:16" ht="11.65" customHeight="1">
      <c r="A1222" s="2">
        <v>1151</v>
      </c>
      <c r="C1222" s="108"/>
      <c r="H1222" s="74"/>
      <c r="I1222" s="3"/>
      <c r="J1222" s="3"/>
      <c r="K1222" s="74"/>
      <c r="L1222" s="3"/>
      <c r="M1222" s="3"/>
      <c r="N1222" s="3"/>
      <c r="O1222" s="3"/>
      <c r="P1222" s="3"/>
    </row>
    <row r="1223" spans="1:16" ht="11.65" customHeight="1" thickBot="1">
      <c r="A1223" s="2">
        <v>1152</v>
      </c>
      <c r="C1223" s="108"/>
      <c r="D1223" s="1" t="s">
        <v>355</v>
      </c>
      <c r="H1223" s="74" t="s">
        <v>350</v>
      </c>
      <c r="I1223" s="137">
        <v>328437879.04632008</v>
      </c>
      <c r="J1223" s="137">
        <v>143178033.27832267</v>
      </c>
      <c r="K1223" s="74"/>
      <c r="L1223" s="137">
        <f>SUBTOTAL(9,L1201:L1221)</f>
        <v>354938618.22988379</v>
      </c>
      <c r="M1223" s="137">
        <f>SUBTOTAL(9,M1201:M1221)</f>
        <v>200886055.45850962</v>
      </c>
      <c r="N1223" s="137">
        <f>SUBTOTAL(9,N1201:N1221)</f>
        <v>154052562.77137417</v>
      </c>
      <c r="O1223" s="3"/>
      <c r="P1223" s="3"/>
    </row>
    <row r="1224" spans="1:16" ht="11.65" customHeight="1" thickTop="1">
      <c r="A1224" s="2">
        <v>1153</v>
      </c>
      <c r="C1224" s="108"/>
      <c r="H1224" s="74"/>
      <c r="I1224" s="3"/>
      <c r="J1224" s="3"/>
      <c r="K1224" s="74"/>
      <c r="L1224" s="3"/>
      <c r="M1224" s="3"/>
      <c r="N1224" s="3"/>
      <c r="O1224" s="3"/>
      <c r="P1224" s="3"/>
    </row>
    <row r="1225" spans="1:16" ht="11.65" customHeight="1">
      <c r="A1225" s="2">
        <v>1154</v>
      </c>
      <c r="C1225" s="108"/>
      <c r="D1225" s="1" t="s">
        <v>356</v>
      </c>
      <c r="H1225" s="74"/>
      <c r="I1225" s="3"/>
      <c r="J1225" s="3"/>
      <c r="K1225" s="74"/>
      <c r="L1225" s="3"/>
      <c r="M1225" s="3"/>
      <c r="N1225" s="3"/>
      <c r="O1225" s="3"/>
      <c r="P1225" s="3"/>
    </row>
    <row r="1226" spans="1:16" ht="11.65" customHeight="1">
      <c r="A1226" s="2">
        <v>1155</v>
      </c>
      <c r="C1226" s="108"/>
      <c r="E1226" s="1">
        <v>427</v>
      </c>
      <c r="F1226" s="108" t="s">
        <v>644</v>
      </c>
      <c r="G1226" s="1" t="s">
        <v>644</v>
      </c>
      <c r="H1226" s="74"/>
      <c r="I1226" s="3">
        <v>0</v>
      </c>
      <c r="J1226" s="3">
        <v>0</v>
      </c>
      <c r="K1226" s="74"/>
      <c r="L1226" s="3">
        <v>0</v>
      </c>
      <c r="M1226" s="3">
        <f>L1226-N1226</f>
        <v>0</v>
      </c>
      <c r="N1226" s="109">
        <v>0</v>
      </c>
      <c r="O1226" s="3"/>
      <c r="P1226" s="3"/>
    </row>
    <row r="1227" spans="1:16" ht="11.65" customHeight="1">
      <c r="A1227" s="2">
        <v>1156</v>
      </c>
      <c r="C1227" s="108"/>
      <c r="E1227" s="1">
        <v>428</v>
      </c>
      <c r="F1227" s="108" t="s">
        <v>644</v>
      </c>
      <c r="G1227" s="1" t="s">
        <v>644</v>
      </c>
      <c r="H1227" s="74"/>
      <c r="I1227" s="3">
        <v>0</v>
      </c>
      <c r="J1227" s="3">
        <v>0</v>
      </c>
      <c r="K1227" s="74"/>
      <c r="L1227" s="3">
        <v>0</v>
      </c>
      <c r="M1227" s="3">
        <f>L1227-N1227</f>
        <v>0</v>
      </c>
      <c r="N1227" s="109">
        <v>0</v>
      </c>
      <c r="O1227" s="3"/>
      <c r="P1227" s="3"/>
    </row>
    <row r="1228" spans="1:16" ht="11.65" customHeight="1">
      <c r="A1228" s="2">
        <v>1157</v>
      </c>
      <c r="C1228" s="108"/>
      <c r="E1228" s="1">
        <v>429</v>
      </c>
      <c r="F1228" s="108" t="s">
        <v>644</v>
      </c>
      <c r="G1228" s="1" t="s">
        <v>644</v>
      </c>
      <c r="H1228" s="74"/>
      <c r="I1228" s="3">
        <v>0</v>
      </c>
      <c r="J1228" s="3">
        <v>0</v>
      </c>
      <c r="K1228" s="74"/>
      <c r="L1228" s="3">
        <v>0</v>
      </c>
      <c r="M1228" s="3">
        <f>L1228-N1228</f>
        <v>0</v>
      </c>
      <c r="N1228" s="109">
        <v>0</v>
      </c>
      <c r="O1228" s="3"/>
      <c r="P1228" s="3"/>
    </row>
    <row r="1229" spans="1:16" ht="11.65" customHeight="1">
      <c r="A1229" s="2">
        <v>1158</v>
      </c>
      <c r="C1229" s="108"/>
      <c r="E1229" s="1">
        <v>431</v>
      </c>
      <c r="F1229" s="108" t="s">
        <v>644</v>
      </c>
      <c r="G1229" s="1" t="s">
        <v>644</v>
      </c>
      <c r="H1229" s="74"/>
      <c r="I1229" s="3">
        <v>0</v>
      </c>
      <c r="J1229" s="3">
        <v>0</v>
      </c>
      <c r="K1229" s="74"/>
      <c r="L1229" s="3">
        <v>0</v>
      </c>
      <c r="M1229" s="3">
        <f>L1229-N1229</f>
        <v>0</v>
      </c>
      <c r="N1229" s="109">
        <v>0</v>
      </c>
      <c r="O1229" s="3"/>
      <c r="P1229" s="3"/>
    </row>
    <row r="1230" spans="1:16" ht="11.65" customHeight="1">
      <c r="A1230" s="2">
        <v>1159</v>
      </c>
      <c r="C1230" s="108"/>
      <c r="H1230" s="74"/>
      <c r="I1230" s="3"/>
      <c r="J1230" s="3"/>
      <c r="K1230" s="74"/>
      <c r="L1230" s="3"/>
      <c r="M1230" s="3"/>
      <c r="N1230" s="3"/>
      <c r="O1230" s="3"/>
      <c r="P1230" s="3"/>
    </row>
    <row r="1231" spans="1:16" ht="11.65" customHeight="1">
      <c r="A1231" s="2">
        <v>1160</v>
      </c>
      <c r="C1231" s="108"/>
      <c r="E1231" s="1" t="s">
        <v>357</v>
      </c>
      <c r="H1231" s="74"/>
      <c r="I1231" s="110">
        <v>0</v>
      </c>
      <c r="J1231" s="110">
        <v>0</v>
      </c>
      <c r="K1231" s="74"/>
      <c r="L1231" s="110">
        <f>SUM(L1226:L1229)</f>
        <v>0</v>
      </c>
      <c r="M1231" s="110">
        <f>SUM(M1226:M1229)</f>
        <v>0</v>
      </c>
      <c r="N1231" s="110">
        <f>SUM(N1226:N1229)</f>
        <v>0</v>
      </c>
      <c r="O1231" s="3"/>
      <c r="P1231" s="3"/>
    </row>
    <row r="1232" spans="1:16" ht="11.65" customHeight="1">
      <c r="A1232" s="2">
        <v>1161</v>
      </c>
      <c r="C1232" s="108"/>
      <c r="H1232" s="74"/>
      <c r="I1232" s="3"/>
      <c r="J1232" s="3"/>
      <c r="K1232" s="74"/>
      <c r="L1232" s="3"/>
      <c r="M1232" s="3"/>
      <c r="N1232" s="3"/>
      <c r="O1232" s="3"/>
      <c r="P1232" s="3"/>
    </row>
    <row r="1233" spans="1:20" ht="11.65" customHeight="1" thickBot="1">
      <c r="A1233" s="2">
        <v>1162</v>
      </c>
      <c r="C1233" s="108"/>
      <c r="D1233" s="1" t="s">
        <v>358</v>
      </c>
      <c r="H1233" s="74" t="s">
        <v>350</v>
      </c>
      <c r="I1233" s="137">
        <v>328437879.04632008</v>
      </c>
      <c r="J1233" s="137">
        <v>143178033.27832267</v>
      </c>
      <c r="K1233" s="74"/>
      <c r="L1233" s="137">
        <f>L1231+L1223</f>
        <v>354938618.22988379</v>
      </c>
      <c r="M1233" s="137">
        <f>M1231+M1223</f>
        <v>200886055.45850962</v>
      </c>
      <c r="N1233" s="137">
        <f>N1231+N1223</f>
        <v>154052562.77137417</v>
      </c>
      <c r="O1233" s="3"/>
      <c r="P1233" s="3"/>
    </row>
    <row r="1234" spans="1:20" ht="11.65" customHeight="1" thickTop="1">
      <c r="A1234" s="2">
        <v>1163</v>
      </c>
      <c r="C1234" s="108"/>
      <c r="H1234" s="74"/>
      <c r="I1234" s="3"/>
      <c r="J1234" s="3"/>
      <c r="K1234" s="74"/>
      <c r="L1234" s="3"/>
      <c r="M1234" s="3"/>
      <c r="N1234" s="3"/>
      <c r="O1234" s="3"/>
      <c r="P1234" s="3"/>
    </row>
    <row r="1235" spans="1:20" ht="11.65" customHeight="1">
      <c r="A1235" s="2">
        <v>1164</v>
      </c>
      <c r="C1235" s="108"/>
      <c r="H1235" s="74"/>
      <c r="I1235" s="3"/>
      <c r="J1235" s="3"/>
      <c r="K1235" s="74"/>
      <c r="L1235" s="3"/>
      <c r="M1235" s="3"/>
      <c r="N1235" s="3"/>
      <c r="O1235" s="138"/>
      <c r="P1235" s="138"/>
      <c r="Q1235" s="101"/>
      <c r="R1235" s="66"/>
    </row>
    <row r="1236" spans="1:20" ht="11.65" customHeight="1">
      <c r="A1236" s="2">
        <v>1165</v>
      </c>
      <c r="C1236" s="108">
        <v>419</v>
      </c>
      <c r="D1236" s="1" t="s">
        <v>359</v>
      </c>
      <c r="H1236" s="74"/>
      <c r="I1236" s="3"/>
      <c r="J1236" s="3"/>
      <c r="K1236" s="74"/>
      <c r="L1236" s="3"/>
      <c r="M1236" s="3"/>
      <c r="N1236" s="3"/>
      <c r="O1236" s="138"/>
      <c r="P1236" s="138"/>
      <c r="Q1236" s="138"/>
      <c r="R1236" s="66"/>
    </row>
    <row r="1237" spans="1:20" ht="11.65" customHeight="1">
      <c r="A1237" s="2">
        <v>1166</v>
      </c>
      <c r="C1237" s="108"/>
      <c r="F1237" s="108" t="s">
        <v>488</v>
      </c>
      <c r="G1237" s="1" t="s">
        <v>128</v>
      </c>
      <c r="H1237" s="74"/>
      <c r="I1237" s="3">
        <v>0</v>
      </c>
      <c r="J1237" s="3">
        <v>0</v>
      </c>
      <c r="K1237" s="74"/>
      <c r="L1237" s="3">
        <v>0</v>
      </c>
      <c r="M1237" s="3">
        <f>L1237-N1237</f>
        <v>0</v>
      </c>
      <c r="N1237" s="109">
        <v>0</v>
      </c>
      <c r="O1237" s="69"/>
      <c r="P1237" s="69"/>
      <c r="Q1237" s="66"/>
      <c r="R1237" s="66"/>
    </row>
    <row r="1238" spans="1:20" ht="11.65" customHeight="1">
      <c r="A1238" s="2">
        <v>1167</v>
      </c>
      <c r="C1238" s="108"/>
      <c r="F1238" s="108" t="s">
        <v>488</v>
      </c>
      <c r="G1238" s="1" t="s">
        <v>642</v>
      </c>
      <c r="H1238" s="74"/>
      <c r="I1238" s="3">
        <v>-57735626.700000003</v>
      </c>
      <c r="J1238" s="3">
        <v>-25234835.371303104</v>
      </c>
      <c r="K1238" s="74"/>
      <c r="L1238" s="3">
        <v>-50733512.25</v>
      </c>
      <c r="M1238" s="3">
        <f>L1238-N1238</f>
        <v>-28559130.458163675</v>
      </c>
      <c r="N1238" s="109">
        <v>-22174381.791836325</v>
      </c>
      <c r="O1238" s="69"/>
      <c r="P1238" s="69"/>
      <c r="Q1238" s="66"/>
      <c r="R1238" s="66"/>
    </row>
    <row r="1239" spans="1:20" ht="11.65" customHeight="1" thickBot="1">
      <c r="A1239" s="2">
        <v>1168</v>
      </c>
      <c r="C1239" s="108"/>
      <c r="D1239" s="1" t="s">
        <v>360</v>
      </c>
      <c r="H1239" s="74" t="s">
        <v>350</v>
      </c>
      <c r="I1239" s="126">
        <v>-57735626.700000003</v>
      </c>
      <c r="J1239" s="126">
        <v>-25234835.371303104</v>
      </c>
      <c r="K1239" s="74"/>
      <c r="L1239" s="126">
        <f>SUBTOTAL(9,L1237:L1238)</f>
        <v>-50733512.25</v>
      </c>
      <c r="M1239" s="126">
        <f>SUBTOTAL(9,M1237:M1238)</f>
        <v>-28559130.458163675</v>
      </c>
      <c r="N1239" s="126">
        <f>SUBTOTAL(9,N1237:N1238)</f>
        <v>-22174381.791836325</v>
      </c>
      <c r="O1239" s="69"/>
      <c r="P1239" s="69"/>
      <c r="Q1239" s="66"/>
      <c r="R1239" s="66"/>
    </row>
    <row r="1240" spans="1:20" ht="11.65" customHeight="1" thickTop="1">
      <c r="A1240" s="2">
        <v>1169</v>
      </c>
      <c r="C1240" s="108"/>
      <c r="H1240" s="74"/>
      <c r="I1240" s="69"/>
      <c r="J1240" s="69"/>
      <c r="K1240" s="74"/>
      <c r="L1240" s="69"/>
      <c r="M1240" s="69"/>
      <c r="N1240" s="69"/>
      <c r="O1240" s="69"/>
      <c r="P1240" s="69"/>
      <c r="Q1240" s="66"/>
      <c r="R1240" s="66"/>
    </row>
    <row r="1241" spans="1:20" ht="11.65" customHeight="1">
      <c r="A1241" s="2">
        <v>1170</v>
      </c>
      <c r="C1241" s="108"/>
      <c r="H1241" s="74"/>
      <c r="I1241" s="69"/>
      <c r="J1241" s="69"/>
      <c r="K1241" s="74"/>
      <c r="L1241" s="69"/>
      <c r="M1241" s="69"/>
      <c r="N1241" s="69"/>
      <c r="O1241" s="69"/>
      <c r="P1241" s="69"/>
      <c r="Q1241" s="66"/>
      <c r="R1241" s="66"/>
    </row>
    <row r="1242" spans="1:20" ht="11.65" customHeight="1">
      <c r="A1242" s="2">
        <v>1171</v>
      </c>
      <c r="C1242" s="108">
        <v>41010</v>
      </c>
      <c r="D1242" s="1" t="s">
        <v>361</v>
      </c>
      <c r="H1242" s="74"/>
      <c r="I1242" s="3"/>
      <c r="J1242" s="3"/>
      <c r="K1242" s="74"/>
      <c r="L1242" s="3"/>
      <c r="M1242" s="3"/>
      <c r="N1242" s="3"/>
      <c r="O1242" s="69"/>
      <c r="P1242" s="69"/>
      <c r="Q1242" s="66"/>
      <c r="R1242" s="66"/>
    </row>
    <row r="1243" spans="1:20" ht="11.65" customHeight="1">
      <c r="A1243" s="2">
        <v>1172</v>
      </c>
      <c r="C1243" s="108"/>
      <c r="F1243" s="108" t="s">
        <v>488</v>
      </c>
      <c r="G1243" s="1" t="s">
        <v>128</v>
      </c>
      <c r="H1243" s="74"/>
      <c r="I1243" s="3">
        <v>28370350</v>
      </c>
      <c r="J1243" s="3">
        <v>-95048.000000000116</v>
      </c>
      <c r="K1243" s="74"/>
      <c r="L1243" s="3">
        <v>20939133</v>
      </c>
      <c r="M1243" s="3">
        <f t="shared" ref="M1243:M1253" si="21">L1243-N1243</f>
        <v>10666392</v>
      </c>
      <c r="N1243" s="109">
        <v>10272741</v>
      </c>
      <c r="O1243" s="69"/>
      <c r="P1243" s="69"/>
      <c r="Q1243" s="94"/>
      <c r="R1243" s="66"/>
      <c r="T1243" s="93"/>
    </row>
    <row r="1244" spans="1:20" ht="11.65" customHeight="1">
      <c r="A1244" s="2">
        <v>1173</v>
      </c>
      <c r="C1244" s="108"/>
      <c r="F1244" s="108" t="s">
        <v>572</v>
      </c>
      <c r="G1244" s="1" t="s">
        <v>645</v>
      </c>
      <c r="H1244" s="74"/>
      <c r="I1244" s="3">
        <v>0</v>
      </c>
      <c r="J1244" s="3">
        <v>0</v>
      </c>
      <c r="K1244" s="74"/>
      <c r="L1244" s="3">
        <v>0</v>
      </c>
      <c r="M1244" s="3">
        <f t="shared" si="21"/>
        <v>0</v>
      </c>
      <c r="N1244" s="109">
        <v>0</v>
      </c>
      <c r="O1244" s="69"/>
      <c r="P1244" s="69"/>
      <c r="Q1244" s="94"/>
      <c r="R1244" s="66"/>
      <c r="T1244" s="93"/>
    </row>
    <row r="1245" spans="1:20" ht="11.65" customHeight="1">
      <c r="A1245" s="2">
        <v>1174</v>
      </c>
      <c r="C1245" s="108"/>
      <c r="F1245" s="108" t="s">
        <v>660</v>
      </c>
      <c r="G1245" s="1" t="s">
        <v>132</v>
      </c>
      <c r="H1245" s="74"/>
      <c r="I1245" s="3">
        <v>68377</v>
      </c>
      <c r="J1245" s="3">
        <v>29147.964424518916</v>
      </c>
      <c r="K1245" s="74"/>
      <c r="L1245" s="3">
        <v>68377</v>
      </c>
      <c r="M1245" s="3">
        <f t="shared" si="21"/>
        <v>39229.035575481088</v>
      </c>
      <c r="N1245" s="109">
        <v>29147.964424518916</v>
      </c>
      <c r="O1245" s="69"/>
      <c r="P1245" s="69"/>
      <c r="Q1245" s="94"/>
      <c r="R1245" s="66"/>
      <c r="T1245" s="93"/>
    </row>
    <row r="1246" spans="1:20" ht="11.65" customHeight="1">
      <c r="A1246" s="2">
        <v>1175</v>
      </c>
      <c r="C1246" s="108"/>
      <c r="F1246" s="108" t="s">
        <v>670</v>
      </c>
      <c r="G1246" s="1" t="s">
        <v>131</v>
      </c>
      <c r="H1246" s="74"/>
      <c r="I1246" s="3">
        <v>-8376171.9999999972</v>
      </c>
      <c r="J1246" s="3">
        <v>-3557384.1236556587</v>
      </c>
      <c r="K1246" s="74"/>
      <c r="L1246" s="3">
        <v>2430124.0000000028</v>
      </c>
      <c r="M1246" s="3">
        <f t="shared" si="21"/>
        <v>1398043.4104282274</v>
      </c>
      <c r="N1246" s="109">
        <v>1032080.5895717754</v>
      </c>
      <c r="O1246" s="69"/>
      <c r="P1246" s="69"/>
      <c r="Q1246" s="94"/>
      <c r="R1246" s="66"/>
      <c r="T1246" s="93"/>
    </row>
    <row r="1247" spans="1:20" ht="11.65" customHeight="1">
      <c r="A1247" s="2">
        <v>1176</v>
      </c>
      <c r="C1247" s="108"/>
      <c r="F1247" s="108" t="s">
        <v>488</v>
      </c>
      <c r="G1247" s="1" t="s">
        <v>642</v>
      </c>
      <c r="H1247" s="74"/>
      <c r="I1247" s="3">
        <v>33082567.000000004</v>
      </c>
      <c r="J1247" s="3">
        <v>14459583.789450835</v>
      </c>
      <c r="K1247" s="74"/>
      <c r="L1247" s="3">
        <v>29233324.000000004</v>
      </c>
      <c r="M1247" s="3">
        <f t="shared" si="21"/>
        <v>16456150.516994163</v>
      </c>
      <c r="N1247" s="109">
        <v>12777173.48300584</v>
      </c>
      <c r="O1247" s="69"/>
      <c r="P1247" s="69"/>
      <c r="Q1247" s="94"/>
      <c r="R1247" s="66"/>
      <c r="T1247" s="93"/>
    </row>
    <row r="1248" spans="1:20" ht="11.65" customHeight="1">
      <c r="A1248" s="2">
        <v>1177</v>
      </c>
      <c r="C1248" s="108"/>
      <c r="F1248" s="108" t="s">
        <v>572</v>
      </c>
      <c r="G1248" s="1" t="s">
        <v>130</v>
      </c>
      <c r="H1248" s="74"/>
      <c r="I1248" s="3">
        <v>13042733</v>
      </c>
      <c r="J1248" s="3">
        <v>5474259.7236603405</v>
      </c>
      <c r="K1248" s="74"/>
      <c r="L1248" s="3">
        <v>2084906.33654253</v>
      </c>
      <c r="M1248" s="3">
        <f t="shared" si="21"/>
        <v>1209835.2309898054</v>
      </c>
      <c r="N1248" s="109">
        <v>875071.10555272445</v>
      </c>
      <c r="O1248" s="69"/>
      <c r="P1248" s="69"/>
      <c r="Q1248" s="94"/>
      <c r="R1248" s="66"/>
      <c r="T1248" s="93"/>
    </row>
    <row r="1249" spans="1:20" ht="11.65" customHeight="1">
      <c r="A1249" s="2">
        <v>1178</v>
      </c>
      <c r="C1249" s="108"/>
      <c r="F1249" s="108" t="s">
        <v>660</v>
      </c>
      <c r="G1249" s="1" t="s">
        <v>132</v>
      </c>
      <c r="H1249" s="74"/>
      <c r="I1249" s="3">
        <v>42446234.999999903</v>
      </c>
      <c r="J1249" s="3">
        <v>18094115.678294849</v>
      </c>
      <c r="K1249" s="74"/>
      <c r="L1249" s="3">
        <v>65184648.999999903</v>
      </c>
      <c r="M1249" s="3">
        <f t="shared" si="21"/>
        <v>37397530.084622659</v>
      </c>
      <c r="N1249" s="109">
        <v>27787118.915377244</v>
      </c>
      <c r="O1249" s="69"/>
      <c r="P1249" s="69"/>
      <c r="Q1249" s="94"/>
      <c r="R1249" s="66"/>
      <c r="T1249" s="93"/>
    </row>
    <row r="1250" spans="1:20" ht="11.65" customHeight="1">
      <c r="A1250" s="2">
        <v>1179</v>
      </c>
      <c r="C1250" s="108"/>
      <c r="F1250" s="108" t="s">
        <v>488</v>
      </c>
      <c r="G1250" s="1" t="s">
        <v>639</v>
      </c>
      <c r="H1250" s="74"/>
      <c r="I1250" s="3">
        <v>33243074.999999996</v>
      </c>
      <c r="J1250" s="3">
        <v>14118457.233992686</v>
      </c>
      <c r="K1250" s="74"/>
      <c r="L1250" s="3">
        <v>37262052</v>
      </c>
      <c r="M1250" s="3">
        <f t="shared" si="21"/>
        <v>21436720.329785623</v>
      </c>
      <c r="N1250" s="109">
        <v>15825331.670214375</v>
      </c>
      <c r="O1250" s="69"/>
      <c r="P1250" s="69"/>
      <c r="Q1250" s="94"/>
      <c r="R1250" s="66"/>
      <c r="T1250" s="93"/>
    </row>
    <row r="1251" spans="1:20" ht="11.65" customHeight="1">
      <c r="A1251" s="2">
        <v>1180</v>
      </c>
      <c r="C1251" s="108"/>
      <c r="F1251" s="108" t="s">
        <v>646</v>
      </c>
      <c r="G1251" s="1" t="s">
        <v>646</v>
      </c>
      <c r="H1251" s="74"/>
      <c r="I1251" s="3">
        <v>0</v>
      </c>
      <c r="J1251" s="3">
        <v>0</v>
      </c>
      <c r="K1251" s="74"/>
      <c r="L1251" s="3">
        <v>0</v>
      </c>
      <c r="M1251" s="3">
        <f t="shared" si="21"/>
        <v>0</v>
      </c>
      <c r="N1251" s="109">
        <v>0</v>
      </c>
      <c r="O1251" s="69"/>
      <c r="P1251" s="69"/>
      <c r="Q1251" s="94"/>
      <c r="R1251" s="66"/>
      <c r="T1251" s="93"/>
    </row>
    <row r="1252" spans="1:20" ht="11.65" customHeight="1">
      <c r="A1252" s="2">
        <v>1181</v>
      </c>
      <c r="C1252" s="108"/>
      <c r="F1252" s="108" t="s">
        <v>662</v>
      </c>
      <c r="G1252" s="1" t="s">
        <v>647</v>
      </c>
      <c r="H1252" s="74"/>
      <c r="I1252" s="3">
        <v>0</v>
      </c>
      <c r="J1252" s="3">
        <v>0</v>
      </c>
      <c r="K1252" s="74"/>
      <c r="L1252" s="3">
        <v>0</v>
      </c>
      <c r="M1252" s="3">
        <f t="shared" si="21"/>
        <v>0</v>
      </c>
      <c r="N1252" s="109">
        <v>0</v>
      </c>
      <c r="O1252" s="69"/>
      <c r="P1252" s="69"/>
      <c r="Q1252" s="94"/>
      <c r="R1252" s="66"/>
      <c r="T1252" s="93"/>
    </row>
    <row r="1253" spans="1:20" ht="11.65" customHeight="1">
      <c r="A1253" s="2">
        <v>1182</v>
      </c>
      <c r="C1253" s="108"/>
      <c r="F1253" s="108" t="s">
        <v>662</v>
      </c>
      <c r="G1253" s="1" t="s">
        <v>129</v>
      </c>
      <c r="H1253" s="74"/>
      <c r="I1253" s="3">
        <v>0</v>
      </c>
      <c r="J1253" s="3">
        <v>0</v>
      </c>
      <c r="K1253" s="74"/>
      <c r="L1253" s="3">
        <v>0</v>
      </c>
      <c r="M1253" s="3">
        <f t="shared" si="21"/>
        <v>0</v>
      </c>
      <c r="N1253" s="109">
        <v>0</v>
      </c>
      <c r="O1253" s="69"/>
      <c r="P1253" s="69"/>
      <c r="Q1253" s="94"/>
      <c r="R1253" s="66"/>
      <c r="T1253" s="93"/>
    </row>
    <row r="1254" spans="1:20" ht="11.65" customHeight="1">
      <c r="A1254" s="2">
        <v>1183</v>
      </c>
      <c r="C1254" s="108"/>
      <c r="F1254" s="108" t="s">
        <v>648</v>
      </c>
      <c r="G1254" s="1" t="s">
        <v>648</v>
      </c>
      <c r="H1254" s="74"/>
      <c r="I1254" s="3">
        <v>0</v>
      </c>
      <c r="J1254" s="3">
        <v>0</v>
      </c>
      <c r="K1254" s="74"/>
      <c r="L1254" s="3">
        <v>0</v>
      </c>
      <c r="M1254" s="3">
        <f>L1254-N1254</f>
        <v>0</v>
      </c>
      <c r="N1254" s="109">
        <v>0</v>
      </c>
      <c r="O1254" s="73"/>
      <c r="P1254" s="79"/>
      <c r="Q1254" s="94"/>
      <c r="R1254" s="66"/>
      <c r="T1254" s="93"/>
    </row>
    <row r="1255" spans="1:20" ht="11.65" customHeight="1">
      <c r="A1255" s="2">
        <v>1184</v>
      </c>
      <c r="C1255" s="108"/>
      <c r="F1255" s="108" t="s">
        <v>661</v>
      </c>
      <c r="G1255" s="1" t="s">
        <v>649</v>
      </c>
      <c r="H1255" s="74"/>
      <c r="I1255" s="3">
        <v>0</v>
      </c>
      <c r="J1255" s="3">
        <v>0</v>
      </c>
      <c r="K1255" s="74"/>
      <c r="L1255" s="3">
        <v>0</v>
      </c>
      <c r="M1255" s="3">
        <f>L1255-N1255</f>
        <v>0</v>
      </c>
      <c r="N1255" s="109">
        <v>0</v>
      </c>
      <c r="O1255" s="73"/>
      <c r="P1255" s="79"/>
      <c r="Q1255" s="94"/>
      <c r="R1255" s="66"/>
      <c r="T1255" s="93"/>
    </row>
    <row r="1256" spans="1:20" ht="11.65" customHeight="1">
      <c r="A1256" s="2">
        <v>1185</v>
      </c>
      <c r="C1256" s="108"/>
      <c r="F1256" s="108" t="s">
        <v>488</v>
      </c>
      <c r="G1256" s="1" t="s">
        <v>650</v>
      </c>
      <c r="H1256" s="74"/>
      <c r="I1256" s="3">
        <v>0</v>
      </c>
      <c r="J1256" s="3">
        <v>0</v>
      </c>
      <c r="K1256" s="74"/>
      <c r="L1256" s="3">
        <v>0</v>
      </c>
      <c r="M1256" s="3">
        <f>L1256-N1256</f>
        <v>0</v>
      </c>
      <c r="N1256" s="109">
        <v>0</v>
      </c>
      <c r="O1256" s="73"/>
      <c r="P1256" s="79"/>
      <c r="Q1256" s="94"/>
      <c r="R1256" s="66"/>
      <c r="T1256" s="93"/>
    </row>
    <row r="1257" spans="1:20" ht="11.65" customHeight="1">
      <c r="A1257" s="2">
        <v>1186</v>
      </c>
      <c r="C1257" s="108"/>
      <c r="F1257" s="108" t="s">
        <v>651</v>
      </c>
      <c r="G1257" s="1" t="s">
        <v>651</v>
      </c>
      <c r="H1257" s="74"/>
      <c r="I1257" s="3">
        <v>453332932</v>
      </c>
      <c r="J1257" s="3">
        <v>199026490.41673052</v>
      </c>
      <c r="K1257" s="74"/>
      <c r="L1257" s="3">
        <v>301841009</v>
      </c>
      <c r="M1257" s="3">
        <f>L1257-N1257</f>
        <v>169323928.40741962</v>
      </c>
      <c r="N1257" s="109">
        <v>132517080.59258039</v>
      </c>
      <c r="O1257" s="73"/>
      <c r="P1257" s="79"/>
      <c r="Q1257" s="94"/>
      <c r="R1257" s="66"/>
      <c r="T1257" s="93"/>
    </row>
    <row r="1258" spans="1:20" ht="11.65" customHeight="1">
      <c r="A1258" s="2">
        <v>1187</v>
      </c>
      <c r="C1258" s="108"/>
      <c r="F1258" s="108" t="s">
        <v>661</v>
      </c>
      <c r="G1258" s="1" t="s">
        <v>248</v>
      </c>
      <c r="H1258" s="74"/>
      <c r="I1258" s="3">
        <v>818308</v>
      </c>
      <c r="J1258" s="3">
        <v>395384.67163334892</v>
      </c>
      <c r="K1258" s="74"/>
      <c r="L1258" s="3">
        <v>0</v>
      </c>
      <c r="M1258" s="3">
        <f>L1258-N1258</f>
        <v>0</v>
      </c>
      <c r="N1258" s="3">
        <v>0</v>
      </c>
      <c r="O1258" s="69"/>
      <c r="P1258" s="69"/>
      <c r="Q1258" s="94"/>
      <c r="R1258" s="66"/>
    </row>
    <row r="1259" spans="1:20" ht="11.65" customHeight="1">
      <c r="A1259" s="2">
        <v>1188</v>
      </c>
      <c r="C1259" s="108"/>
      <c r="H1259" s="74" t="s">
        <v>346</v>
      </c>
      <c r="I1259" s="110">
        <v>596028404.99999988</v>
      </c>
      <c r="J1259" s="110">
        <v>247945007.35453147</v>
      </c>
      <c r="K1259" s="74"/>
      <c r="L1259" s="110">
        <f>SUBTOTAL(9,L1243:L1258)</f>
        <v>459043574.33654243</v>
      </c>
      <c r="M1259" s="110">
        <f>SUBTOTAL(9,M1243:M1258)</f>
        <v>257927829.01581559</v>
      </c>
      <c r="N1259" s="110">
        <f>SUBTOTAL(9,N1243:N1258)</f>
        <v>201115745.32072687</v>
      </c>
      <c r="O1259" s="69"/>
      <c r="P1259" s="69"/>
      <c r="Q1259" s="69"/>
      <c r="R1259" s="66"/>
      <c r="T1259" s="93"/>
    </row>
    <row r="1260" spans="1:20" ht="11.65" customHeight="1">
      <c r="A1260" s="2">
        <v>1189</v>
      </c>
      <c r="C1260" s="108"/>
      <c r="H1260" s="74"/>
      <c r="I1260" s="3"/>
      <c r="J1260" s="3"/>
      <c r="K1260" s="74"/>
      <c r="L1260" s="3"/>
      <c r="M1260" s="3"/>
      <c r="N1260" s="3"/>
      <c r="O1260" s="69"/>
      <c r="P1260" s="69"/>
      <c r="Q1260" s="66"/>
      <c r="R1260" s="66"/>
    </row>
    <row r="1261" spans="1:20" ht="11.65" customHeight="1">
      <c r="A1261" s="2">
        <v>1190</v>
      </c>
      <c r="C1261" s="108"/>
      <c r="E1261" s="70"/>
      <c r="H1261" s="74"/>
      <c r="I1261" s="115"/>
      <c r="J1261" s="115"/>
      <c r="K1261" s="74"/>
      <c r="L1261" s="115"/>
      <c r="M1261" s="115"/>
      <c r="N1261" s="115"/>
      <c r="O1261" s="69"/>
      <c r="P1261" s="69"/>
      <c r="Q1261" s="66"/>
      <c r="R1261" s="66"/>
    </row>
    <row r="1262" spans="1:20" ht="11.65" customHeight="1">
      <c r="A1262" s="2">
        <v>1191</v>
      </c>
      <c r="C1262" s="116"/>
      <c r="D1262" s="117"/>
      <c r="E1262" s="118"/>
      <c r="G1262" s="117"/>
      <c r="H1262" s="119"/>
      <c r="I1262" s="120"/>
      <c r="J1262" s="120"/>
      <c r="K1262" s="119"/>
      <c r="L1262" s="120"/>
      <c r="M1262" s="120"/>
      <c r="N1262" s="120"/>
      <c r="O1262" s="69"/>
      <c r="P1262" s="69"/>
      <c r="Q1262" s="66"/>
      <c r="R1262" s="66"/>
    </row>
    <row r="1263" spans="1:20" ht="11.65" customHeight="1">
      <c r="A1263" s="2">
        <v>1192</v>
      </c>
      <c r="C1263" s="70" t="s">
        <v>362</v>
      </c>
      <c r="D1263" s="1" t="s">
        <v>363</v>
      </c>
      <c r="H1263" s="74"/>
      <c r="I1263" s="3"/>
      <c r="J1263" s="3"/>
      <c r="K1263" s="74"/>
      <c r="L1263" s="3"/>
      <c r="M1263" s="3"/>
      <c r="N1263" s="3"/>
      <c r="O1263" s="69"/>
      <c r="P1263" s="69"/>
      <c r="Q1263" s="66"/>
      <c r="R1263" s="66"/>
    </row>
    <row r="1264" spans="1:20" ht="11.65" customHeight="1">
      <c r="A1264" s="2">
        <v>1193</v>
      </c>
      <c r="C1264" s="108"/>
      <c r="F1264" s="108" t="s">
        <v>488</v>
      </c>
      <c r="G1264" s="1" t="s">
        <v>128</v>
      </c>
      <c r="H1264" s="74"/>
      <c r="I1264" s="3">
        <v>-18954190.049999997</v>
      </c>
      <c r="J1264" s="3">
        <v>-3486713.0000000005</v>
      </c>
      <c r="K1264" s="74"/>
      <c r="L1264" s="3">
        <v>-41011866</v>
      </c>
      <c r="M1264" s="3">
        <f t="shared" ref="M1264:M1275" si="22">L1264-N1264</f>
        <v>-38035195</v>
      </c>
      <c r="N1264" s="109">
        <v>-2976671.0000000005</v>
      </c>
      <c r="O1264" s="69"/>
      <c r="P1264" s="69"/>
      <c r="Q1264" s="94"/>
      <c r="R1264" s="66"/>
      <c r="T1264" s="93"/>
    </row>
    <row r="1265" spans="1:20" ht="11.65" customHeight="1">
      <c r="A1265" s="2">
        <v>1194</v>
      </c>
      <c r="C1265" s="108"/>
      <c r="F1265" s="108" t="s">
        <v>572</v>
      </c>
      <c r="G1265" s="1" t="s">
        <v>130</v>
      </c>
      <c r="H1265" s="74"/>
      <c r="I1265" s="3">
        <v>-7606495.0000000009</v>
      </c>
      <c r="J1265" s="3">
        <v>-3192576.9864892401</v>
      </c>
      <c r="K1265" s="74"/>
      <c r="L1265" s="3">
        <v>0.99999999906867743</v>
      </c>
      <c r="M1265" s="3">
        <f t="shared" si="22"/>
        <v>0.58028277273566586</v>
      </c>
      <c r="N1265" s="109">
        <v>0.41971722633301151</v>
      </c>
      <c r="O1265" s="69"/>
      <c r="P1265" s="69"/>
      <c r="Q1265" s="94"/>
      <c r="R1265" s="66"/>
      <c r="T1265" s="93"/>
    </row>
    <row r="1266" spans="1:20" ht="11.65" customHeight="1">
      <c r="A1266" s="2">
        <v>1195</v>
      </c>
      <c r="C1266" s="108"/>
      <c r="F1266" s="108" t="s">
        <v>660</v>
      </c>
      <c r="G1266" s="1" t="s">
        <v>132</v>
      </c>
      <c r="H1266" s="74"/>
      <c r="I1266" s="3">
        <v>-552811</v>
      </c>
      <c r="J1266" s="3">
        <v>-235654.02637557551</v>
      </c>
      <c r="K1266" s="74"/>
      <c r="L1266" s="3">
        <v>-552811</v>
      </c>
      <c r="M1266" s="3">
        <f t="shared" si="22"/>
        <v>-317156.97362442449</v>
      </c>
      <c r="N1266" s="109">
        <v>-235654.02637557551</v>
      </c>
      <c r="O1266" s="69"/>
      <c r="P1266" s="69"/>
      <c r="Q1266" s="94"/>
      <c r="R1266" s="66"/>
      <c r="T1266" s="93"/>
    </row>
    <row r="1267" spans="1:20" ht="11.65" customHeight="1">
      <c r="A1267" s="2">
        <v>1196</v>
      </c>
      <c r="C1267" s="108"/>
      <c r="F1267" s="108" t="s">
        <v>488</v>
      </c>
      <c r="G1267" s="1" t="s">
        <v>642</v>
      </c>
      <c r="H1267" s="74"/>
      <c r="I1267" s="3">
        <v>-19927936.999999996</v>
      </c>
      <c r="J1267" s="3">
        <v>-8710015.604363393</v>
      </c>
      <c r="K1267" s="74"/>
      <c r="L1267" s="3">
        <v>-20801162.999999996</v>
      </c>
      <c r="M1267" s="3">
        <f t="shared" si="22"/>
        <v>-11709481.592190124</v>
      </c>
      <c r="N1267" s="109">
        <v>-9091681.4078098722</v>
      </c>
      <c r="O1267" s="69"/>
      <c r="P1267" s="69"/>
      <c r="Q1267" s="94"/>
      <c r="R1267" s="66"/>
      <c r="T1267" s="93"/>
    </row>
    <row r="1268" spans="1:20" ht="11.65" customHeight="1">
      <c r="A1268" s="2">
        <v>1197</v>
      </c>
      <c r="C1268" s="108"/>
      <c r="F1268" s="108" t="s">
        <v>660</v>
      </c>
      <c r="G1268" s="1" t="s">
        <v>132</v>
      </c>
      <c r="H1268" s="74"/>
      <c r="I1268" s="3">
        <v>-819578</v>
      </c>
      <c r="J1268" s="3">
        <v>-349372.30921389302</v>
      </c>
      <c r="K1268" s="74"/>
      <c r="L1268" s="3">
        <v>-636392</v>
      </c>
      <c r="M1268" s="3">
        <f t="shared" si="22"/>
        <v>-365108.79985889344</v>
      </c>
      <c r="N1268" s="109">
        <v>-271283.20014110656</v>
      </c>
      <c r="O1268" s="69"/>
      <c r="P1268" s="69"/>
      <c r="Q1268" s="94"/>
      <c r="R1268" s="66"/>
      <c r="T1268" s="93"/>
    </row>
    <row r="1269" spans="1:20" ht="11.65" customHeight="1">
      <c r="A1269" s="2">
        <v>1198</v>
      </c>
      <c r="C1269" s="108"/>
      <c r="F1269" s="108" t="s">
        <v>488</v>
      </c>
      <c r="G1269" s="1" t="s">
        <v>639</v>
      </c>
      <c r="H1269" s="74"/>
      <c r="I1269" s="3">
        <v>1725411</v>
      </c>
      <c r="J1269" s="3">
        <v>732788.45036328794</v>
      </c>
      <c r="K1269" s="74"/>
      <c r="L1269" s="3">
        <v>0</v>
      </c>
      <c r="M1269" s="3">
        <f t="shared" si="22"/>
        <v>0</v>
      </c>
      <c r="N1269" s="109">
        <v>0</v>
      </c>
      <c r="O1269" s="69"/>
      <c r="P1269" s="69"/>
      <c r="Q1269" s="94"/>
      <c r="R1269" s="66"/>
      <c r="T1269" s="93"/>
    </row>
    <row r="1270" spans="1:20" ht="11.65" customHeight="1">
      <c r="A1270" s="2">
        <v>1199</v>
      </c>
      <c r="C1270" s="108"/>
      <c r="F1270" s="108" t="s">
        <v>670</v>
      </c>
      <c r="G1270" s="1" t="s">
        <v>131</v>
      </c>
      <c r="H1270" s="74"/>
      <c r="I1270" s="3">
        <v>-13717666.000000002</v>
      </c>
      <c r="J1270" s="3">
        <v>-5825931.8507321784</v>
      </c>
      <c r="K1270" s="74"/>
      <c r="L1270" s="3">
        <v>-2863573.0000000019</v>
      </c>
      <c r="M1270" s="3">
        <f t="shared" si="22"/>
        <v>-1647405.3846347712</v>
      </c>
      <c r="N1270" s="109">
        <v>-1216167.6153652307</v>
      </c>
      <c r="O1270" s="69"/>
      <c r="P1270" s="69"/>
      <c r="Q1270" s="94"/>
      <c r="R1270" s="66"/>
      <c r="T1270" s="93"/>
    </row>
    <row r="1271" spans="1:20" ht="11.65" customHeight="1">
      <c r="A1271" s="2">
        <v>1200</v>
      </c>
      <c r="C1271" s="108"/>
      <c r="F1271" s="108" t="s">
        <v>660</v>
      </c>
      <c r="G1271" s="1" t="s">
        <v>248</v>
      </c>
      <c r="H1271" s="74"/>
      <c r="I1271" s="3">
        <v>-39872.999999999993</v>
      </c>
      <c r="J1271" s="3">
        <v>-19265.573612914108</v>
      </c>
      <c r="K1271" s="74"/>
      <c r="L1271" s="3">
        <v>0</v>
      </c>
      <c r="M1271" s="3">
        <f t="shared" si="22"/>
        <v>0</v>
      </c>
      <c r="N1271" s="109">
        <v>0</v>
      </c>
      <c r="O1271" s="69"/>
      <c r="P1271" s="69"/>
      <c r="Q1271" s="94"/>
      <c r="R1271" s="66"/>
      <c r="T1271" s="93"/>
    </row>
    <row r="1272" spans="1:20" ht="11.65" customHeight="1">
      <c r="A1272" s="2">
        <v>1201</v>
      </c>
      <c r="C1272" s="108"/>
      <c r="F1272" s="108" t="s">
        <v>662</v>
      </c>
      <c r="G1272" s="1" t="s">
        <v>647</v>
      </c>
      <c r="H1272" s="74"/>
      <c r="I1272" s="3">
        <v>1047352.0010473501</v>
      </c>
      <c r="J1272" s="3">
        <v>311129.01953541819</v>
      </c>
      <c r="K1272" s="74"/>
      <c r="L1272" s="3">
        <v>1.0473501170054078E-3</v>
      </c>
      <c r="M1272" s="3">
        <f>L1272-N1272</f>
        <v>7.3622165714822734E-4</v>
      </c>
      <c r="N1272" s="109">
        <v>3.1112845985718042E-4</v>
      </c>
      <c r="O1272" s="69"/>
      <c r="P1272" s="69"/>
      <c r="Q1272" s="94"/>
      <c r="R1272" s="66"/>
      <c r="T1272" s="93"/>
    </row>
    <row r="1273" spans="1:20" ht="11.65" customHeight="1">
      <c r="A1273" s="2">
        <v>1202</v>
      </c>
      <c r="C1273" s="108"/>
      <c r="F1273" s="108" t="s">
        <v>572</v>
      </c>
      <c r="G1273" s="1" t="s">
        <v>206</v>
      </c>
      <c r="H1273" s="74"/>
      <c r="I1273" s="3">
        <v>-638958</v>
      </c>
      <c r="J1273" s="3">
        <v>-273416.7853047963</v>
      </c>
      <c r="K1273" s="74"/>
      <c r="L1273" s="3">
        <v>-425970</v>
      </c>
      <c r="M1273" s="3">
        <f t="shared" si="22"/>
        <v>-243692.99895097315</v>
      </c>
      <c r="N1273" s="109">
        <v>-182277.00104902685</v>
      </c>
      <c r="O1273" s="69"/>
      <c r="P1273" s="69"/>
      <c r="Q1273" s="94"/>
      <c r="R1273" s="66"/>
      <c r="T1273" s="93"/>
    </row>
    <row r="1274" spans="1:20" ht="11.65" customHeight="1">
      <c r="A1274" s="2">
        <v>1203</v>
      </c>
      <c r="C1274" s="108"/>
      <c r="F1274" s="108" t="s">
        <v>646</v>
      </c>
      <c r="G1274" s="1" t="s">
        <v>646</v>
      </c>
      <c r="H1274" s="74"/>
      <c r="I1274" s="3">
        <v>0</v>
      </c>
      <c r="J1274" s="3">
        <v>0</v>
      </c>
      <c r="K1274" s="74"/>
      <c r="L1274" s="3">
        <v>0</v>
      </c>
      <c r="M1274" s="3">
        <f t="shared" si="22"/>
        <v>0</v>
      </c>
      <c r="N1274" s="109">
        <v>0</v>
      </c>
      <c r="O1274" s="69"/>
      <c r="P1274" s="69"/>
      <c r="Q1274" s="94"/>
      <c r="R1274" s="66"/>
      <c r="T1274" s="93"/>
    </row>
    <row r="1275" spans="1:20" ht="11.65" customHeight="1">
      <c r="A1275" s="2">
        <v>1204</v>
      </c>
      <c r="C1275" s="108"/>
      <c r="F1275" s="108" t="s">
        <v>572</v>
      </c>
      <c r="G1275" s="1" t="s">
        <v>645</v>
      </c>
      <c r="H1275" s="74"/>
      <c r="I1275" s="3">
        <v>64322.999999999993</v>
      </c>
      <c r="J1275" s="3">
        <v>27344.324175238846</v>
      </c>
      <c r="K1275" s="74"/>
      <c r="L1275" s="3">
        <v>-1.000000000007276</v>
      </c>
      <c r="M1275" s="3">
        <f t="shared" si="22"/>
        <v>-0.57489040972949346</v>
      </c>
      <c r="N1275" s="109">
        <v>-0.4251095902777825</v>
      </c>
      <c r="O1275" s="69"/>
      <c r="P1275" s="69"/>
      <c r="Q1275" s="94"/>
      <c r="R1275" s="66"/>
      <c r="T1275" s="93"/>
    </row>
    <row r="1276" spans="1:20" ht="11.65" customHeight="1">
      <c r="A1276" s="2">
        <v>1205</v>
      </c>
      <c r="C1276" s="108"/>
      <c r="F1276" s="108" t="s">
        <v>648</v>
      </c>
      <c r="G1276" s="1" t="s">
        <v>648</v>
      </c>
      <c r="H1276" s="74"/>
      <c r="I1276" s="3">
        <v>0</v>
      </c>
      <c r="J1276" s="3">
        <v>0</v>
      </c>
      <c r="K1276" s="74"/>
      <c r="L1276" s="3">
        <v>0</v>
      </c>
      <c r="M1276" s="3">
        <f>L1276-N1276</f>
        <v>0</v>
      </c>
      <c r="N1276" s="109">
        <v>0</v>
      </c>
      <c r="O1276" s="69"/>
      <c r="P1276" s="69"/>
      <c r="Q1276" s="94"/>
      <c r="R1276" s="66"/>
      <c r="T1276" s="93"/>
    </row>
    <row r="1277" spans="1:20" ht="11.65" customHeight="1">
      <c r="A1277" s="2">
        <v>1206</v>
      </c>
      <c r="C1277" s="108"/>
      <c r="F1277" s="108" t="s">
        <v>661</v>
      </c>
      <c r="G1277" s="1" t="s">
        <v>649</v>
      </c>
      <c r="H1277" s="74"/>
      <c r="I1277" s="3">
        <v>-15719827</v>
      </c>
      <c r="J1277" s="3">
        <v>-7595402.5092361951</v>
      </c>
      <c r="K1277" s="74"/>
      <c r="L1277" s="3">
        <v>-18849426</v>
      </c>
      <c r="M1277" s="3">
        <f>L1277-N1277</f>
        <v>-9741884.4514790159</v>
      </c>
      <c r="N1277" s="109">
        <v>-9107541.5485209841</v>
      </c>
      <c r="O1277" s="69"/>
      <c r="P1277" s="69"/>
      <c r="Q1277" s="94"/>
      <c r="R1277" s="66"/>
      <c r="T1277" s="93"/>
    </row>
    <row r="1278" spans="1:20" ht="11.65" customHeight="1">
      <c r="A1278" s="2">
        <v>1207</v>
      </c>
      <c r="C1278" s="108"/>
      <c r="F1278" s="108" t="s">
        <v>488</v>
      </c>
      <c r="G1278" s="1" t="s">
        <v>650</v>
      </c>
      <c r="H1278" s="74"/>
      <c r="I1278" s="3">
        <v>-263038938.99999902</v>
      </c>
      <c r="J1278" s="3">
        <v>-106582271.00620525</v>
      </c>
      <c r="K1278" s="74"/>
      <c r="L1278" s="3">
        <v>-282709844.99999905</v>
      </c>
      <c r="M1278" s="3">
        <f>L1278-N1278</f>
        <v>-168157005.67337644</v>
      </c>
      <c r="N1278" s="109">
        <v>-114552839.32662262</v>
      </c>
      <c r="O1278" s="69"/>
      <c r="P1278" s="69"/>
      <c r="Q1278" s="94"/>
      <c r="R1278" s="66"/>
      <c r="T1278" s="93"/>
    </row>
    <row r="1279" spans="1:20" ht="11.65" customHeight="1">
      <c r="A1279" s="2">
        <v>1208</v>
      </c>
      <c r="C1279" s="108"/>
      <c r="F1279" s="108" t="s">
        <v>651</v>
      </c>
      <c r="G1279" s="1" t="s">
        <v>651</v>
      </c>
      <c r="H1279" s="74"/>
      <c r="I1279" s="3">
        <v>0</v>
      </c>
      <c r="J1279" s="3">
        <v>0</v>
      </c>
      <c r="K1279" s="74"/>
      <c r="L1279" s="3">
        <v>0</v>
      </c>
      <c r="M1279" s="3">
        <f>L1279-N1279</f>
        <v>0</v>
      </c>
      <c r="N1279" s="109">
        <v>0</v>
      </c>
      <c r="O1279" s="69"/>
      <c r="P1279" s="69"/>
      <c r="Q1279" s="94"/>
      <c r="R1279" s="66"/>
      <c r="T1279" s="93"/>
    </row>
    <row r="1280" spans="1:20" ht="11.65" customHeight="1">
      <c r="A1280" s="2">
        <v>1209</v>
      </c>
      <c r="C1280" s="108"/>
      <c r="H1280" s="74" t="s">
        <v>346</v>
      </c>
      <c r="I1280" s="110">
        <v>-338179188.04895163</v>
      </c>
      <c r="J1280" s="110">
        <v>-135199357.85745949</v>
      </c>
      <c r="K1280" s="74"/>
      <c r="L1280" s="110">
        <f>SUBTOTAL(9,L1264:L1279)</f>
        <v>-367851045.99895167</v>
      </c>
      <c r="M1280" s="110">
        <f>SUBTOTAL(9,M1264:M1279)</f>
        <v>-230216930.86798605</v>
      </c>
      <c r="N1280" s="110">
        <f>SUBTOTAL(9,N1264:N1279)</f>
        <v>-137634115.13096565</v>
      </c>
      <c r="O1280" s="69"/>
      <c r="P1280" s="69"/>
      <c r="Q1280" s="69"/>
      <c r="R1280" s="66"/>
      <c r="T1280" s="93"/>
    </row>
    <row r="1281" spans="1:20" ht="11.65" customHeight="1">
      <c r="A1281" s="2">
        <v>1210</v>
      </c>
      <c r="C1281" s="108"/>
      <c r="H1281" s="74"/>
      <c r="I1281" s="3"/>
      <c r="J1281" s="3"/>
      <c r="K1281" s="74"/>
      <c r="L1281" s="3"/>
      <c r="M1281" s="3"/>
      <c r="N1281" s="3"/>
      <c r="O1281" s="69"/>
      <c r="P1281" s="69"/>
      <c r="Q1281" s="66"/>
      <c r="R1281" s="66"/>
    </row>
    <row r="1282" spans="1:20" ht="11.65" customHeight="1" thickBot="1">
      <c r="A1282" s="2">
        <v>1211</v>
      </c>
      <c r="C1282" s="112" t="s">
        <v>364</v>
      </c>
      <c r="H1282" s="113" t="s">
        <v>346</v>
      </c>
      <c r="I1282" s="114">
        <v>257849216.95104828</v>
      </c>
      <c r="J1282" s="114">
        <v>112745649.497072</v>
      </c>
      <c r="K1282" s="113"/>
      <c r="L1282" s="114">
        <f>SUBTOTAL(9,L1243:L1281)</f>
        <v>91192528.337590754</v>
      </c>
      <c r="M1282" s="114">
        <f>SUBTOTAL(9,M1243:M1281)</f>
        <v>27710898.147829503</v>
      </c>
      <c r="N1282" s="114">
        <f>SUBTOTAL(9,N1243:N1281)</f>
        <v>63481630.189761236</v>
      </c>
      <c r="O1282" s="69"/>
      <c r="P1282" s="98"/>
      <c r="Q1282" s="98"/>
      <c r="R1282" s="66"/>
    </row>
    <row r="1283" spans="1:20" ht="11.65" customHeight="1" thickTop="1">
      <c r="A1283" s="2">
        <v>1212</v>
      </c>
      <c r="C1283" s="108" t="s">
        <v>365</v>
      </c>
      <c r="D1283" s="1" t="s">
        <v>366</v>
      </c>
      <c r="H1283" s="74"/>
      <c r="I1283" s="3"/>
      <c r="J1283" s="3"/>
      <c r="K1283" s="74"/>
      <c r="L1283" s="3"/>
      <c r="M1283" s="3"/>
      <c r="N1283" s="3"/>
      <c r="O1283" s="69"/>
      <c r="P1283" s="69"/>
      <c r="Q1283" s="66"/>
      <c r="R1283" s="66"/>
    </row>
    <row r="1284" spans="1:20" ht="11.65" customHeight="1">
      <c r="A1284" s="2">
        <v>1213</v>
      </c>
      <c r="C1284" s="108"/>
      <c r="F1284" s="108" t="s">
        <v>365</v>
      </c>
      <c r="G1284" s="1" t="s">
        <v>128</v>
      </c>
      <c r="H1284" s="74"/>
      <c r="I1284" s="3">
        <v>0</v>
      </c>
      <c r="J1284" s="3">
        <v>0</v>
      </c>
      <c r="K1284" s="74"/>
      <c r="L1284" s="3">
        <v>0</v>
      </c>
      <c r="M1284" s="3">
        <f t="shared" ref="M1284:M1289" si="23">L1284-N1284</f>
        <v>0</v>
      </c>
      <c r="N1284" s="109">
        <v>0</v>
      </c>
      <c r="O1284" s="69"/>
      <c r="P1284" s="69"/>
      <c r="Q1284" s="66"/>
      <c r="R1284" s="66"/>
    </row>
    <row r="1285" spans="1:20" ht="11.65" customHeight="1">
      <c r="A1285" s="2">
        <v>1214</v>
      </c>
      <c r="C1285" s="108"/>
      <c r="F1285" s="108" t="s">
        <v>365</v>
      </c>
      <c r="G1285" s="1" t="s">
        <v>642</v>
      </c>
      <c r="H1285" s="74"/>
      <c r="I1285" s="3">
        <v>0</v>
      </c>
      <c r="J1285" s="3">
        <v>0</v>
      </c>
      <c r="K1285" s="74"/>
      <c r="L1285" s="3">
        <v>0</v>
      </c>
      <c r="M1285" s="3">
        <f t="shared" si="23"/>
        <v>0</v>
      </c>
      <c r="N1285" s="109">
        <v>0</v>
      </c>
      <c r="O1285" s="69"/>
      <c r="P1285" s="69"/>
      <c r="Q1285" s="66"/>
      <c r="R1285" s="66"/>
    </row>
    <row r="1286" spans="1:20" ht="11.65" customHeight="1">
      <c r="A1286" s="2">
        <v>1215</v>
      </c>
      <c r="C1286" s="108"/>
      <c r="F1286" s="108" t="s">
        <v>365</v>
      </c>
      <c r="G1286" s="1" t="s">
        <v>131</v>
      </c>
      <c r="H1286" s="74"/>
      <c r="I1286" s="3">
        <v>0</v>
      </c>
      <c r="J1286" s="3">
        <v>0</v>
      </c>
      <c r="K1286" s="74"/>
      <c r="L1286" s="3">
        <v>0</v>
      </c>
      <c r="M1286" s="3">
        <f t="shared" si="23"/>
        <v>0</v>
      </c>
      <c r="N1286" s="109">
        <v>0</v>
      </c>
      <c r="O1286" s="69"/>
      <c r="P1286" s="69"/>
      <c r="Q1286" s="66"/>
      <c r="R1286" s="66"/>
    </row>
    <row r="1287" spans="1:20" ht="11.65" customHeight="1">
      <c r="A1287" s="2">
        <v>1216</v>
      </c>
      <c r="C1287" s="108"/>
      <c r="F1287" s="108" t="s">
        <v>365</v>
      </c>
      <c r="G1287" s="1" t="s">
        <v>130</v>
      </c>
      <c r="H1287" s="74"/>
      <c r="I1287" s="3">
        <v>0</v>
      </c>
      <c r="J1287" s="3">
        <v>0</v>
      </c>
      <c r="K1287" s="74"/>
      <c r="L1287" s="3">
        <v>0</v>
      </c>
      <c r="M1287" s="3">
        <f t="shared" si="23"/>
        <v>0</v>
      </c>
      <c r="N1287" s="109">
        <v>0</v>
      </c>
      <c r="O1287" s="69"/>
      <c r="P1287" s="69"/>
      <c r="Q1287" s="66"/>
      <c r="R1287" s="66"/>
    </row>
    <row r="1288" spans="1:20" ht="11.65" customHeight="1">
      <c r="A1288" s="2">
        <v>1217</v>
      </c>
      <c r="C1288" s="108"/>
      <c r="F1288" s="108" t="s">
        <v>365</v>
      </c>
      <c r="G1288" s="1" t="s">
        <v>205</v>
      </c>
      <c r="H1288" s="74"/>
      <c r="I1288" s="3">
        <v>0</v>
      </c>
      <c r="J1288" s="3">
        <v>0</v>
      </c>
      <c r="K1288" s="74"/>
      <c r="L1288" s="3">
        <v>0</v>
      </c>
      <c r="M1288" s="3">
        <f t="shared" si="23"/>
        <v>0</v>
      </c>
      <c r="N1288" s="109">
        <v>0</v>
      </c>
      <c r="O1288" s="69"/>
      <c r="P1288" s="69"/>
      <c r="Q1288" s="66"/>
      <c r="R1288" s="66"/>
    </row>
    <row r="1289" spans="1:20" ht="11.65" customHeight="1">
      <c r="A1289" s="2">
        <v>1218</v>
      </c>
      <c r="C1289" s="108"/>
      <c r="F1289" s="108" t="s">
        <v>365</v>
      </c>
      <c r="G1289" s="1" t="s">
        <v>132</v>
      </c>
      <c r="H1289" s="74"/>
      <c r="I1289" s="3">
        <v>0</v>
      </c>
      <c r="J1289" s="3">
        <v>0</v>
      </c>
      <c r="K1289" s="74"/>
      <c r="L1289" s="3">
        <v>0</v>
      </c>
      <c r="M1289" s="3">
        <f t="shared" si="23"/>
        <v>0</v>
      </c>
      <c r="N1289" s="109">
        <v>0</v>
      </c>
      <c r="O1289" s="69"/>
      <c r="P1289" s="69"/>
      <c r="Q1289" s="66"/>
      <c r="R1289" s="66"/>
    </row>
    <row r="1290" spans="1:20" ht="11.65" customHeight="1">
      <c r="A1290" s="2">
        <v>1219</v>
      </c>
      <c r="C1290" s="108"/>
      <c r="H1290" s="74" t="s">
        <v>350</v>
      </c>
      <c r="I1290" s="110">
        <v>0</v>
      </c>
      <c r="J1290" s="110">
        <v>0</v>
      </c>
      <c r="K1290" s="74"/>
      <c r="L1290" s="110">
        <f>SUBTOTAL(9,L1284:L1289)</f>
        <v>0</v>
      </c>
      <c r="M1290" s="110">
        <f>SUBTOTAL(9,M1284:M1289)</f>
        <v>0</v>
      </c>
      <c r="N1290" s="110">
        <f>SUBTOTAL(9,N1284:N1289)</f>
        <v>0</v>
      </c>
      <c r="O1290" s="69"/>
      <c r="P1290" s="69"/>
      <c r="Q1290" s="66"/>
      <c r="R1290" s="66"/>
    </row>
    <row r="1291" spans="1:20" ht="11.65" customHeight="1">
      <c r="A1291" s="2">
        <v>1220</v>
      </c>
      <c r="C1291" s="108"/>
      <c r="H1291" s="74"/>
      <c r="I1291" s="3"/>
      <c r="J1291" s="3"/>
      <c r="K1291" s="74"/>
      <c r="L1291" s="3"/>
      <c r="M1291" s="3"/>
      <c r="N1291" s="3"/>
      <c r="O1291" s="69"/>
      <c r="P1291" s="69"/>
      <c r="Q1291" s="66"/>
      <c r="R1291" s="66"/>
    </row>
    <row r="1292" spans="1:20" ht="11.65" customHeight="1">
      <c r="A1292" s="2">
        <v>1221</v>
      </c>
      <c r="C1292" s="108" t="s">
        <v>367</v>
      </c>
      <c r="D1292" s="1" t="s">
        <v>368</v>
      </c>
      <c r="H1292" s="74"/>
      <c r="I1292" s="3"/>
      <c r="J1292" s="3"/>
      <c r="K1292" s="74"/>
      <c r="L1292" s="3"/>
      <c r="M1292" s="3"/>
      <c r="N1292" s="3"/>
      <c r="O1292" s="69"/>
      <c r="P1292" s="69"/>
      <c r="Q1292" s="66"/>
      <c r="R1292" s="66"/>
    </row>
    <row r="1293" spans="1:20" ht="11.65" customHeight="1">
      <c r="A1293" s="2">
        <v>1222</v>
      </c>
      <c r="C1293" s="108"/>
      <c r="F1293" s="108" t="s">
        <v>572</v>
      </c>
      <c r="G1293" s="1" t="s">
        <v>128</v>
      </c>
      <c r="H1293" s="74"/>
      <c r="I1293" s="3">
        <v>3035</v>
      </c>
      <c r="J1293" s="3">
        <v>0</v>
      </c>
      <c r="K1293" s="74"/>
      <c r="L1293" s="3">
        <v>0</v>
      </c>
      <c r="M1293" s="3">
        <f t="shared" ref="M1293:M1298" si="24">L1293-N1293</f>
        <v>0</v>
      </c>
      <c r="N1293" s="109">
        <v>0</v>
      </c>
      <c r="O1293" s="69"/>
      <c r="P1293" s="69"/>
      <c r="Q1293" s="94"/>
      <c r="R1293" s="66"/>
      <c r="T1293" s="93"/>
    </row>
    <row r="1294" spans="1:20" ht="11.65" customHeight="1">
      <c r="A1294" s="2">
        <v>1223</v>
      </c>
      <c r="C1294" s="108"/>
      <c r="F1294" s="108" t="s">
        <v>572</v>
      </c>
      <c r="G1294" s="1" t="s">
        <v>130</v>
      </c>
      <c r="H1294" s="74"/>
      <c r="I1294" s="3">
        <v>-2961116.9999999995</v>
      </c>
      <c r="J1294" s="3">
        <v>-1242831.8152450053</v>
      </c>
      <c r="K1294" s="74"/>
      <c r="L1294" s="3">
        <v>18088.000000000466</v>
      </c>
      <c r="M1294" s="3">
        <f t="shared" si="24"/>
        <v>10496.1548030183</v>
      </c>
      <c r="N1294" s="109">
        <v>7591.8451969821645</v>
      </c>
      <c r="O1294" s="69"/>
      <c r="P1294" s="69"/>
      <c r="Q1294" s="94"/>
      <c r="R1294" s="66"/>
      <c r="T1294" s="93"/>
    </row>
    <row r="1295" spans="1:20" ht="11.65" customHeight="1">
      <c r="A1295" s="2">
        <v>1224</v>
      </c>
      <c r="C1295" s="108"/>
      <c r="F1295" s="108" t="s">
        <v>670</v>
      </c>
      <c r="G1295" s="1" t="s">
        <v>642</v>
      </c>
      <c r="H1295" s="74"/>
      <c r="I1295" s="3">
        <v>0</v>
      </c>
      <c r="J1295" s="3">
        <v>0</v>
      </c>
      <c r="K1295" s="74"/>
      <c r="L1295" s="3">
        <v>0</v>
      </c>
      <c r="M1295" s="3">
        <f t="shared" si="24"/>
        <v>0</v>
      </c>
      <c r="N1295" s="109">
        <v>0</v>
      </c>
      <c r="O1295" s="69"/>
      <c r="P1295" s="69"/>
      <c r="Q1295" s="94"/>
      <c r="R1295" s="66"/>
      <c r="T1295" s="93"/>
    </row>
    <row r="1296" spans="1:20" ht="11.65" customHeight="1">
      <c r="A1296" s="2">
        <v>1225</v>
      </c>
      <c r="C1296" s="108"/>
      <c r="F1296" s="108" t="s">
        <v>679</v>
      </c>
      <c r="G1296" s="1" t="s">
        <v>131</v>
      </c>
      <c r="H1296" s="74"/>
      <c r="I1296" s="3">
        <v>-1266566.2600000002</v>
      </c>
      <c r="J1296" s="3">
        <v>-537914.30081449228</v>
      </c>
      <c r="K1296" s="74"/>
      <c r="L1296" s="3">
        <v>488191.73999999976</v>
      </c>
      <c r="M1296" s="3">
        <f t="shared" si="24"/>
        <v>280855.3164910471</v>
      </c>
      <c r="N1296" s="109">
        <v>207336.42350895266</v>
      </c>
      <c r="O1296" s="69"/>
      <c r="P1296" s="69"/>
      <c r="Q1296" s="94"/>
      <c r="R1296" s="66"/>
      <c r="T1296" s="93"/>
    </row>
    <row r="1297" spans="1:20" ht="11.65" customHeight="1">
      <c r="A1297" s="2">
        <v>1226</v>
      </c>
      <c r="C1297" s="108"/>
      <c r="F1297" s="108" t="s">
        <v>367</v>
      </c>
      <c r="G1297" s="1" t="s">
        <v>132</v>
      </c>
      <c r="H1297" s="74"/>
      <c r="I1297" s="3">
        <v>0</v>
      </c>
      <c r="J1297" s="3">
        <v>0</v>
      </c>
      <c r="K1297" s="74"/>
      <c r="L1297" s="3">
        <v>0</v>
      </c>
      <c r="M1297" s="3">
        <f t="shared" si="24"/>
        <v>0</v>
      </c>
      <c r="N1297" s="109">
        <v>0</v>
      </c>
      <c r="O1297" s="69"/>
      <c r="P1297" s="69"/>
      <c r="Q1297" s="94"/>
      <c r="R1297" s="66"/>
      <c r="T1297" s="93"/>
    </row>
    <row r="1298" spans="1:20" ht="11.65" customHeight="1">
      <c r="A1298" s="2">
        <v>1227</v>
      </c>
      <c r="C1298" s="108"/>
      <c r="F1298" s="108" t="s">
        <v>680</v>
      </c>
      <c r="G1298" s="1" t="s">
        <v>650</v>
      </c>
      <c r="H1298" s="74"/>
      <c r="I1298" s="3">
        <v>13849.25</v>
      </c>
      <c r="J1298" s="3">
        <v>5611.6578113656906</v>
      </c>
      <c r="K1298" s="74"/>
      <c r="L1298" s="3">
        <v>73732.995423506014</v>
      </c>
      <c r="M1298" s="3">
        <f t="shared" si="24"/>
        <v>43856.696004858197</v>
      </c>
      <c r="N1298" s="109">
        <v>29876.299418647814</v>
      </c>
      <c r="O1298" s="69"/>
      <c r="P1298" s="69"/>
      <c r="Q1298" s="94"/>
      <c r="R1298" s="66"/>
      <c r="T1298" s="93"/>
    </row>
    <row r="1299" spans="1:20" ht="11.65" customHeight="1">
      <c r="A1299" s="2">
        <v>1228</v>
      </c>
      <c r="C1299" s="108"/>
      <c r="H1299" s="74" t="s">
        <v>350</v>
      </c>
      <c r="I1299" s="110">
        <v>-4210799.01</v>
      </c>
      <c r="J1299" s="110">
        <v>-1775134.4582481317</v>
      </c>
      <c r="K1299" s="74"/>
      <c r="L1299" s="110">
        <f>SUBTOTAL(9,L1293:L1298)</f>
        <v>580012.73542350624</v>
      </c>
      <c r="M1299" s="110">
        <f>SUBTOTAL(9,M1293:M1298)</f>
        <v>335208.1672989236</v>
      </c>
      <c r="N1299" s="110">
        <f>SUBTOTAL(9,N1293:N1298)</f>
        <v>244804.56812458264</v>
      </c>
      <c r="O1299" s="69"/>
      <c r="P1299" s="69"/>
      <c r="Q1299" s="69"/>
      <c r="R1299" s="66"/>
      <c r="T1299" s="93"/>
    </row>
    <row r="1300" spans="1:20" ht="11.65" customHeight="1">
      <c r="A1300" s="2">
        <v>1229</v>
      </c>
      <c r="C1300" s="108"/>
      <c r="H1300" s="74"/>
      <c r="I1300" s="3"/>
      <c r="J1300" s="3"/>
      <c r="K1300" s="74"/>
      <c r="L1300" s="3"/>
      <c r="M1300" s="3"/>
      <c r="N1300" s="3"/>
      <c r="O1300" s="69"/>
      <c r="P1300" s="69"/>
      <c r="Q1300" s="66"/>
      <c r="R1300" s="66"/>
    </row>
    <row r="1301" spans="1:20" ht="11.65" customHeight="1">
      <c r="A1301" s="2">
        <v>1230</v>
      </c>
      <c r="C1301" s="108" t="s">
        <v>369</v>
      </c>
      <c r="D1301" s="1" t="s">
        <v>370</v>
      </c>
      <c r="H1301" s="74"/>
      <c r="I1301" s="3"/>
      <c r="J1301" s="3"/>
      <c r="K1301" s="74"/>
      <c r="L1301" s="3"/>
      <c r="M1301" s="3"/>
      <c r="N1301" s="3"/>
      <c r="O1301" s="69"/>
      <c r="P1301" s="69"/>
      <c r="Q1301" s="66"/>
      <c r="R1301" s="66"/>
    </row>
    <row r="1302" spans="1:20" ht="11.65" customHeight="1">
      <c r="A1302" s="2">
        <v>1231</v>
      </c>
      <c r="C1302" s="108"/>
      <c r="F1302" s="108" t="s">
        <v>681</v>
      </c>
      <c r="G1302" s="1" t="s">
        <v>128</v>
      </c>
      <c r="H1302" s="74"/>
      <c r="I1302" s="3">
        <v>32177274.000000007</v>
      </c>
      <c r="J1302" s="3">
        <v>-1869272</v>
      </c>
      <c r="K1302" s="74"/>
      <c r="L1302" s="3">
        <v>113085714</v>
      </c>
      <c r="M1302" s="3">
        <f t="shared" ref="M1302:M1315" si="25">L1302-N1302</f>
        <v>105010712</v>
      </c>
      <c r="N1302" s="109">
        <v>8075002</v>
      </c>
      <c r="O1302" s="69"/>
      <c r="P1302" s="69"/>
      <c r="Q1302" s="94"/>
      <c r="R1302" s="66"/>
      <c r="T1302" s="93"/>
    </row>
    <row r="1303" spans="1:20" ht="11.65" customHeight="1">
      <c r="A1303" s="2">
        <v>1232</v>
      </c>
      <c r="C1303" s="108"/>
      <c r="F1303" s="108" t="s">
        <v>572</v>
      </c>
      <c r="G1303" s="1" t="s">
        <v>206</v>
      </c>
      <c r="H1303" s="74"/>
      <c r="I1303" s="3">
        <v>1683638</v>
      </c>
      <c r="J1303" s="3">
        <v>720446.24150100118</v>
      </c>
      <c r="K1303" s="74"/>
      <c r="L1303" s="3">
        <v>1122420</v>
      </c>
      <c r="M1303" s="3">
        <f t="shared" si="25"/>
        <v>642124.78785489895</v>
      </c>
      <c r="N1303" s="109">
        <v>480295.21214510105</v>
      </c>
      <c r="O1303" s="69"/>
      <c r="P1303" s="69"/>
      <c r="Q1303" s="94"/>
      <c r="R1303" s="66"/>
      <c r="T1303" s="93"/>
    </row>
    <row r="1304" spans="1:20" ht="11.65" customHeight="1">
      <c r="A1304" s="2">
        <v>1233</v>
      </c>
      <c r="C1304" s="108"/>
      <c r="F1304" s="108" t="s">
        <v>661</v>
      </c>
      <c r="G1304" s="1" t="s">
        <v>649</v>
      </c>
      <c r="H1304" s="74"/>
      <c r="I1304" s="3">
        <v>41421381</v>
      </c>
      <c r="J1304" s="3">
        <v>20013710.149827249</v>
      </c>
      <c r="K1304" s="74"/>
      <c r="L1304" s="3">
        <v>49667801</v>
      </c>
      <c r="M1304" s="3">
        <f t="shared" si="25"/>
        <v>25669639.92967499</v>
      </c>
      <c r="N1304" s="109">
        <v>23998161.07032501</v>
      </c>
      <c r="O1304" s="69"/>
      <c r="P1304" s="139"/>
      <c r="Q1304" s="94"/>
      <c r="R1304" s="66"/>
      <c r="S1304" s="140"/>
      <c r="T1304" s="93"/>
    </row>
    <row r="1305" spans="1:20" ht="11.65" customHeight="1">
      <c r="A1305" s="2">
        <v>1234</v>
      </c>
      <c r="C1305" s="108"/>
      <c r="F1305" s="108" t="s">
        <v>682</v>
      </c>
      <c r="G1305" s="1" t="s">
        <v>642</v>
      </c>
      <c r="H1305" s="74"/>
      <c r="I1305" s="3">
        <v>52509645.000000007</v>
      </c>
      <c r="J1305" s="3">
        <v>22950686.131212797</v>
      </c>
      <c r="K1305" s="74"/>
      <c r="L1305" s="3">
        <v>54810575.000000007</v>
      </c>
      <c r="M1305" s="3">
        <f t="shared" si="25"/>
        <v>30854208.441126894</v>
      </c>
      <c r="N1305" s="109">
        <v>23956366.558873113</v>
      </c>
      <c r="O1305" s="69"/>
      <c r="P1305" s="69"/>
      <c r="Q1305" s="94"/>
      <c r="R1305" s="66"/>
      <c r="T1305" s="93"/>
    </row>
    <row r="1306" spans="1:20" ht="11.65" customHeight="1">
      <c r="A1306" s="2">
        <v>1235</v>
      </c>
      <c r="C1306" s="108"/>
      <c r="F1306" s="108" t="s">
        <v>572</v>
      </c>
      <c r="G1306" s="1" t="s">
        <v>645</v>
      </c>
      <c r="H1306" s="74"/>
      <c r="I1306" s="3">
        <v>-169491</v>
      </c>
      <c r="J1306" s="3">
        <v>-72052.249565247388</v>
      </c>
      <c r="K1306" s="74"/>
      <c r="L1306" s="3">
        <v>0</v>
      </c>
      <c r="M1306" s="3">
        <f t="shared" si="25"/>
        <v>0</v>
      </c>
      <c r="N1306" s="109">
        <v>0</v>
      </c>
      <c r="O1306" s="69"/>
      <c r="P1306" s="69"/>
      <c r="Q1306" s="94"/>
      <c r="R1306" s="66"/>
      <c r="T1306" s="93"/>
    </row>
    <row r="1307" spans="1:20" ht="11.65" customHeight="1">
      <c r="A1307" s="2">
        <v>1236</v>
      </c>
      <c r="C1307" s="108"/>
      <c r="F1307" s="108" t="s">
        <v>662</v>
      </c>
      <c r="G1307" s="1" t="s">
        <v>129</v>
      </c>
      <c r="H1307" s="74"/>
      <c r="I1307" s="3">
        <v>0</v>
      </c>
      <c r="J1307" s="3">
        <v>0</v>
      </c>
      <c r="K1307" s="74"/>
      <c r="L1307" s="3">
        <v>0</v>
      </c>
      <c r="M1307" s="3">
        <f t="shared" si="25"/>
        <v>0</v>
      </c>
      <c r="N1307" s="109">
        <v>0</v>
      </c>
      <c r="O1307" s="69"/>
      <c r="P1307" s="69"/>
      <c r="Q1307" s="94"/>
      <c r="R1307" s="66"/>
      <c r="T1307" s="93"/>
    </row>
    <row r="1308" spans="1:20" ht="11.65" customHeight="1">
      <c r="A1308" s="2">
        <v>1237</v>
      </c>
      <c r="C1308" s="108"/>
      <c r="F1308" s="108" t="s">
        <v>683</v>
      </c>
      <c r="G1308" s="1" t="s">
        <v>130</v>
      </c>
      <c r="H1308" s="74"/>
      <c r="I1308" s="3">
        <v>20024523.999999996</v>
      </c>
      <c r="J1308" s="3">
        <v>8404637.6797462478</v>
      </c>
      <c r="K1308" s="74"/>
      <c r="L1308" s="3">
        <v>0</v>
      </c>
      <c r="M1308" s="3">
        <f t="shared" si="25"/>
        <v>0</v>
      </c>
      <c r="N1308" s="109">
        <v>0</v>
      </c>
      <c r="O1308" s="69"/>
      <c r="P1308" s="69"/>
      <c r="Q1308" s="94"/>
      <c r="R1308" s="66"/>
      <c r="T1308" s="93"/>
    </row>
    <row r="1309" spans="1:20" ht="11.65" customHeight="1">
      <c r="A1309" s="2">
        <v>1238</v>
      </c>
      <c r="C1309" s="108"/>
      <c r="F1309" s="108" t="s">
        <v>572</v>
      </c>
      <c r="G1309" s="1" t="s">
        <v>132</v>
      </c>
      <c r="H1309" s="74"/>
      <c r="I1309" s="3">
        <v>2159572</v>
      </c>
      <c r="J1309" s="3">
        <v>920589.20145936741</v>
      </c>
      <c r="K1309" s="74"/>
      <c r="L1309" s="3">
        <v>-25880069.56906632</v>
      </c>
      <c r="M1309" s="3">
        <f t="shared" si="25"/>
        <v>-14847831.431926351</v>
      </c>
      <c r="N1309" s="109">
        <v>-11032238.137139969</v>
      </c>
      <c r="O1309" s="69"/>
      <c r="P1309" s="139"/>
      <c r="Q1309" s="94"/>
      <c r="R1309" s="66"/>
      <c r="S1309" s="140"/>
      <c r="T1309" s="93"/>
    </row>
    <row r="1310" spans="1:20" ht="11.65" customHeight="1">
      <c r="A1310" s="2">
        <v>1239</v>
      </c>
      <c r="C1310" s="108"/>
      <c r="F1310" s="108" t="s">
        <v>684</v>
      </c>
      <c r="G1310" s="1" t="s">
        <v>639</v>
      </c>
      <c r="H1310" s="74"/>
      <c r="I1310" s="3">
        <v>-4546417</v>
      </c>
      <c r="J1310" s="3">
        <v>-1930880.1602257714</v>
      </c>
      <c r="K1310" s="74"/>
      <c r="L1310" s="3">
        <v>0</v>
      </c>
      <c r="M1310" s="3">
        <f t="shared" si="25"/>
        <v>0</v>
      </c>
      <c r="N1310" s="109">
        <v>0</v>
      </c>
      <c r="O1310" s="69"/>
      <c r="P1310" s="139"/>
      <c r="Q1310" s="94"/>
      <c r="R1310" s="66"/>
      <c r="S1310" s="140"/>
      <c r="T1310" s="93"/>
    </row>
    <row r="1311" spans="1:20" ht="11.65" customHeight="1">
      <c r="A1311" s="2">
        <v>1240</v>
      </c>
      <c r="C1311" s="108"/>
      <c r="F1311" s="108" t="s">
        <v>685</v>
      </c>
      <c r="G1311" s="1" t="s">
        <v>131</v>
      </c>
      <c r="H1311" s="74"/>
      <c r="I1311" s="3">
        <v>36999746.999999903</v>
      </c>
      <c r="J1311" s="3">
        <v>15713898.014161576</v>
      </c>
      <c r="K1311" s="74"/>
      <c r="L1311" s="3">
        <v>7545446.9999999031</v>
      </c>
      <c r="M1311" s="3">
        <f t="shared" si="25"/>
        <v>4340874.1517244754</v>
      </c>
      <c r="N1311" s="109">
        <v>3204572.8482754277</v>
      </c>
      <c r="O1311" s="69"/>
      <c r="P1311" s="69"/>
      <c r="Q1311" s="94"/>
      <c r="R1311" s="66"/>
      <c r="T1311" s="93"/>
    </row>
    <row r="1312" spans="1:20" ht="11.65" customHeight="1">
      <c r="A1312" s="2">
        <v>1241</v>
      </c>
      <c r="C1312" s="108"/>
      <c r="F1312" s="108" t="s">
        <v>682</v>
      </c>
      <c r="G1312" s="1" t="s">
        <v>248</v>
      </c>
      <c r="H1312" s="74"/>
      <c r="I1312" s="3">
        <v>105064.00000000007</v>
      </c>
      <c r="J1312" s="3">
        <v>50764.131770050153</v>
      </c>
      <c r="K1312" s="74"/>
      <c r="L1312" s="3">
        <v>0</v>
      </c>
      <c r="M1312" s="3">
        <f>L1312-N1312</f>
        <v>0</v>
      </c>
      <c r="N1312" s="109">
        <v>0</v>
      </c>
      <c r="O1312" s="69"/>
      <c r="P1312" s="139"/>
      <c r="Q1312" s="94"/>
      <c r="R1312" s="66"/>
      <c r="S1312" s="140"/>
      <c r="T1312" s="93"/>
    </row>
    <row r="1313" spans="1:20" ht="11.65" customHeight="1">
      <c r="A1313" s="2">
        <v>1242</v>
      </c>
      <c r="C1313" s="108"/>
      <c r="F1313" s="108" t="s">
        <v>662</v>
      </c>
      <c r="G1313" s="1" t="s">
        <v>647</v>
      </c>
      <c r="H1313" s="74"/>
      <c r="I1313" s="3">
        <v>-2759747.0027597402</v>
      </c>
      <c r="J1313" s="3">
        <v>-819817.38544043561</v>
      </c>
      <c r="K1313" s="74"/>
      <c r="L1313" s="3">
        <v>-2.7597402222454548E-3</v>
      </c>
      <c r="M1313" s="3">
        <f>L1313-N1313</f>
        <v>-1.939924851041646E-3</v>
      </c>
      <c r="N1313" s="109">
        <v>-8.198153712038089E-4</v>
      </c>
      <c r="O1313" s="69"/>
      <c r="P1313" s="69"/>
      <c r="Q1313" s="94"/>
      <c r="R1313" s="66"/>
      <c r="T1313" s="93"/>
    </row>
    <row r="1314" spans="1:20" ht="11.65" customHeight="1">
      <c r="A1314" s="2">
        <v>1243</v>
      </c>
      <c r="C1314" s="108"/>
      <c r="F1314" s="108" t="s">
        <v>572</v>
      </c>
      <c r="G1314" s="1" t="s">
        <v>651</v>
      </c>
      <c r="H1314" s="74"/>
      <c r="I1314" s="3">
        <v>0</v>
      </c>
      <c r="J1314" s="3">
        <v>0</v>
      </c>
      <c r="K1314" s="74"/>
      <c r="L1314" s="3">
        <v>0</v>
      </c>
      <c r="M1314" s="3">
        <f t="shared" si="25"/>
        <v>0</v>
      </c>
      <c r="N1314" s="109">
        <v>0</v>
      </c>
      <c r="O1314" s="69"/>
      <c r="P1314" s="69"/>
      <c r="Q1314" s="94"/>
      <c r="R1314" s="66"/>
      <c r="T1314" s="93"/>
    </row>
    <row r="1315" spans="1:20" ht="11.65" customHeight="1">
      <c r="A1315" s="2">
        <v>1244</v>
      </c>
      <c r="C1315" s="108"/>
      <c r="F1315" s="108" t="s">
        <v>680</v>
      </c>
      <c r="G1315" s="1" t="s">
        <v>650</v>
      </c>
      <c r="H1315" s="74"/>
      <c r="I1315" s="3">
        <v>693101468</v>
      </c>
      <c r="J1315" s="3">
        <v>280841797.71260011</v>
      </c>
      <c r="K1315" s="74"/>
      <c r="L1315" s="3">
        <v>744933846</v>
      </c>
      <c r="M1315" s="3">
        <f t="shared" si="25"/>
        <v>443089786.87357897</v>
      </c>
      <c r="N1315" s="109">
        <v>301844059.12642103</v>
      </c>
      <c r="O1315" s="69"/>
      <c r="P1315" s="139"/>
      <c r="Q1315" s="94"/>
      <c r="R1315" s="66"/>
      <c r="S1315" s="140"/>
      <c r="T1315" s="93"/>
    </row>
    <row r="1316" spans="1:20" ht="11.65" customHeight="1">
      <c r="A1316" s="2">
        <v>1245</v>
      </c>
      <c r="C1316" s="108"/>
      <c r="H1316" s="74" t="s">
        <v>350</v>
      </c>
      <c r="I1316" s="110">
        <v>872706657.99724019</v>
      </c>
      <c r="J1316" s="110">
        <v>344924507.46704698</v>
      </c>
      <c r="K1316" s="74"/>
      <c r="L1316" s="110">
        <f>SUBTOTAL(9,L1302:L1315)</f>
        <v>945285733.42817378</v>
      </c>
      <c r="M1316" s="110">
        <f>SUBTOTAL(9,M1302:M1315)</f>
        <v>594759514.75009394</v>
      </c>
      <c r="N1316" s="110">
        <f>SUBTOTAL(9,N1302:N1315)</f>
        <v>350526218.6780799</v>
      </c>
      <c r="O1316" s="69"/>
      <c r="P1316" s="69"/>
      <c r="Q1316" s="69"/>
      <c r="R1316" s="66"/>
      <c r="T1316" s="93"/>
    </row>
    <row r="1317" spans="1:20" ht="11.65" customHeight="1">
      <c r="A1317" s="2">
        <v>1246</v>
      </c>
      <c r="C1317" s="108"/>
      <c r="H1317" s="74"/>
      <c r="I1317" s="3"/>
      <c r="J1317" s="3"/>
      <c r="K1317" s="74"/>
      <c r="L1317" s="3"/>
      <c r="M1317" s="3"/>
      <c r="N1317" s="3"/>
      <c r="O1317" s="69"/>
      <c r="P1317" s="69"/>
      <c r="Q1317" s="66"/>
      <c r="R1317" s="66"/>
    </row>
    <row r="1318" spans="1:20" ht="11.65" customHeight="1">
      <c r="A1318" s="2">
        <v>1247</v>
      </c>
      <c r="C1318" s="108" t="s">
        <v>371</v>
      </c>
      <c r="H1318" s="74" t="s">
        <v>350</v>
      </c>
      <c r="I1318" s="110">
        <v>868495858.9872402</v>
      </c>
      <c r="J1318" s="110">
        <v>343149373.00879884</v>
      </c>
      <c r="K1318" s="74"/>
      <c r="L1318" s="110">
        <f>SUBTOTAL(9,L1283:L1315)</f>
        <v>945865746.16359735</v>
      </c>
      <c r="M1318" s="110">
        <f>SUBTOTAL(9,M1283:M1315)</f>
        <v>595094722.91739285</v>
      </c>
      <c r="N1318" s="110">
        <f>SUBTOTAL(9,N1283:N1315)</f>
        <v>350771023.2462045</v>
      </c>
      <c r="O1318" s="69"/>
      <c r="P1318" s="69"/>
      <c r="Q1318" s="69"/>
      <c r="R1318" s="66"/>
      <c r="T1318" s="93"/>
    </row>
    <row r="1319" spans="1:20" ht="11.65" customHeight="1">
      <c r="A1319" s="2">
        <v>1248</v>
      </c>
      <c r="C1319" s="108"/>
      <c r="H1319" s="74"/>
      <c r="I1319" s="3"/>
      <c r="J1319" s="3"/>
      <c r="K1319" s="74"/>
      <c r="L1319" s="3"/>
      <c r="M1319" s="3"/>
      <c r="N1319" s="3"/>
      <c r="O1319" s="69"/>
      <c r="P1319" s="69"/>
      <c r="Q1319" s="66"/>
      <c r="R1319" s="66"/>
    </row>
    <row r="1320" spans="1:20" ht="11.65" customHeight="1">
      <c r="A1320" s="2">
        <v>1249</v>
      </c>
      <c r="C1320" s="108" t="s">
        <v>372</v>
      </c>
      <c r="D1320" s="1" t="s">
        <v>373</v>
      </c>
      <c r="H1320" s="74"/>
      <c r="I1320" s="3"/>
      <c r="J1320" s="3"/>
      <c r="K1320" s="74"/>
      <c r="L1320" s="3"/>
      <c r="M1320" s="3"/>
      <c r="N1320" s="3"/>
      <c r="O1320" s="69"/>
      <c r="P1320" s="69"/>
      <c r="Q1320" s="66"/>
      <c r="R1320" s="66"/>
    </row>
    <row r="1321" spans="1:20" ht="11.65" customHeight="1">
      <c r="A1321" s="2">
        <v>1250</v>
      </c>
      <c r="C1321" s="108"/>
      <c r="F1321" s="108" t="s">
        <v>372</v>
      </c>
      <c r="G1321" s="1" t="s">
        <v>128</v>
      </c>
      <c r="H1321" s="74"/>
      <c r="I1321" s="3">
        <v>0</v>
      </c>
      <c r="J1321" s="3">
        <v>0</v>
      </c>
      <c r="K1321" s="74"/>
      <c r="L1321" s="3">
        <v>0</v>
      </c>
      <c r="M1321" s="3">
        <f>L1321-N1321</f>
        <v>0</v>
      </c>
      <c r="N1321" s="109">
        <v>0</v>
      </c>
      <c r="O1321" s="69"/>
      <c r="P1321" s="69"/>
      <c r="Q1321" s="66"/>
      <c r="R1321" s="66"/>
    </row>
    <row r="1322" spans="1:20" ht="11.65" customHeight="1">
      <c r="A1322" s="2">
        <v>1251</v>
      </c>
      <c r="C1322" s="108"/>
      <c r="F1322" s="108" t="s">
        <v>372</v>
      </c>
      <c r="G1322" s="1" t="s">
        <v>133</v>
      </c>
      <c r="H1322" s="74"/>
      <c r="I1322" s="3">
        <v>0</v>
      </c>
      <c r="J1322" s="3">
        <v>0</v>
      </c>
      <c r="K1322" s="74"/>
      <c r="L1322" s="3">
        <v>0</v>
      </c>
      <c r="M1322" s="3">
        <f>L1322-N1322</f>
        <v>0</v>
      </c>
      <c r="N1322" s="109">
        <v>0</v>
      </c>
      <c r="O1322" s="69"/>
      <c r="P1322" s="69"/>
      <c r="Q1322" s="66"/>
      <c r="R1322" s="66"/>
    </row>
    <row r="1323" spans="1:20" ht="11.65" customHeight="1">
      <c r="A1323" s="2">
        <v>1252</v>
      </c>
      <c r="C1323" s="108"/>
      <c r="F1323" s="108" t="s">
        <v>372</v>
      </c>
      <c r="G1323" s="1" t="s">
        <v>211</v>
      </c>
      <c r="H1323" s="74"/>
      <c r="I1323" s="3">
        <v>0</v>
      </c>
      <c r="J1323" s="3">
        <v>0</v>
      </c>
      <c r="K1323" s="74"/>
      <c r="L1323" s="3">
        <v>0</v>
      </c>
      <c r="M1323" s="3">
        <f>L1323-N1323</f>
        <v>0</v>
      </c>
      <c r="N1323" s="109">
        <v>0</v>
      </c>
      <c r="O1323" s="69"/>
      <c r="P1323" s="69"/>
      <c r="Q1323" s="66"/>
      <c r="R1323" s="66"/>
    </row>
    <row r="1324" spans="1:20" ht="11.65" customHeight="1">
      <c r="A1324" s="2">
        <v>1253</v>
      </c>
      <c r="C1324" s="108"/>
      <c r="H1324" s="74" t="s">
        <v>350</v>
      </c>
      <c r="I1324" s="110">
        <v>0</v>
      </c>
      <c r="J1324" s="110">
        <v>0</v>
      </c>
      <c r="K1324" s="74"/>
      <c r="L1324" s="110">
        <f>SUBTOTAL(9,L1321:L1323)</f>
        <v>0</v>
      </c>
      <c r="M1324" s="110">
        <f>SUBTOTAL(9,M1321:M1323)</f>
        <v>0</v>
      </c>
      <c r="N1324" s="110">
        <f>SUBTOTAL(9,N1321:N1323)</f>
        <v>0</v>
      </c>
      <c r="O1324" s="69"/>
      <c r="P1324" s="69"/>
      <c r="Q1324" s="66"/>
      <c r="R1324" s="66"/>
    </row>
    <row r="1325" spans="1:20" ht="11.65" customHeight="1">
      <c r="A1325" s="2">
        <v>1254</v>
      </c>
      <c r="C1325" s="108" t="s">
        <v>374</v>
      </c>
      <c r="D1325" s="1" t="s">
        <v>375</v>
      </c>
      <c r="H1325" s="74"/>
      <c r="I1325" s="3"/>
      <c r="J1325" s="3"/>
      <c r="K1325" s="74"/>
      <c r="L1325" s="3"/>
      <c r="M1325" s="3"/>
      <c r="N1325" s="109"/>
      <c r="O1325" s="69"/>
      <c r="P1325" s="69"/>
      <c r="Q1325" s="66"/>
      <c r="R1325" s="66"/>
    </row>
    <row r="1326" spans="1:20" ht="11.65" customHeight="1">
      <c r="A1326" s="2">
        <v>1255</v>
      </c>
      <c r="C1326" s="108"/>
      <c r="F1326" s="108" t="s">
        <v>374</v>
      </c>
      <c r="G1326" s="1" t="s">
        <v>128</v>
      </c>
      <c r="H1326" s="74"/>
      <c r="I1326" s="3">
        <v>0</v>
      </c>
      <c r="J1326" s="3">
        <v>0</v>
      </c>
      <c r="K1326" s="74"/>
      <c r="L1326" s="3">
        <v>0</v>
      </c>
      <c r="M1326" s="3">
        <f t="shared" ref="M1326:M1331" si="26">L1326-N1326</f>
        <v>0</v>
      </c>
      <c r="N1326" s="109">
        <v>0</v>
      </c>
      <c r="O1326" s="69"/>
      <c r="P1326" s="69"/>
      <c r="Q1326" s="66"/>
      <c r="R1326" s="66"/>
    </row>
    <row r="1327" spans="1:20" ht="11.65" customHeight="1">
      <c r="A1327" s="2">
        <v>1256</v>
      </c>
      <c r="C1327" s="108"/>
      <c r="F1327" s="108" t="s">
        <v>572</v>
      </c>
      <c r="G1327" s="1" t="s">
        <v>130</v>
      </c>
      <c r="H1327" s="74"/>
      <c r="I1327" s="3">
        <v>485891</v>
      </c>
      <c r="J1327" s="3">
        <v>203936.82301010427</v>
      </c>
      <c r="K1327" s="74"/>
      <c r="L1327" s="3">
        <v>735875</v>
      </c>
      <c r="M1327" s="3">
        <f t="shared" si="26"/>
        <v>427015.58578454738</v>
      </c>
      <c r="N1327" s="109">
        <v>308859.41421545262</v>
      </c>
      <c r="O1327" s="69"/>
      <c r="P1327" s="69"/>
      <c r="Q1327" s="94"/>
      <c r="R1327" s="66"/>
      <c r="T1327" s="93"/>
    </row>
    <row r="1328" spans="1:20" ht="11.65" customHeight="1">
      <c r="A1328" s="2">
        <v>1257</v>
      </c>
      <c r="C1328" s="108"/>
      <c r="F1328" s="108" t="s">
        <v>669</v>
      </c>
      <c r="G1328" s="1" t="s">
        <v>642</v>
      </c>
      <c r="H1328" s="74"/>
      <c r="I1328" s="3">
        <v>377765</v>
      </c>
      <c r="J1328" s="3">
        <v>165111.8750918541</v>
      </c>
      <c r="K1328" s="74"/>
      <c r="L1328" s="3">
        <v>65078</v>
      </c>
      <c r="M1328" s="3">
        <f t="shared" si="26"/>
        <v>36633.992198251079</v>
      </c>
      <c r="N1328" s="109">
        <v>28444.007801748921</v>
      </c>
      <c r="O1328" s="69"/>
      <c r="P1328" s="69"/>
      <c r="Q1328" s="94"/>
      <c r="R1328" s="66"/>
      <c r="T1328" s="93"/>
    </row>
    <row r="1329" spans="1:20" ht="11.65" customHeight="1">
      <c r="A1329" s="2">
        <v>1258</v>
      </c>
      <c r="C1329" s="108"/>
      <c r="F1329" s="108" t="s">
        <v>680</v>
      </c>
      <c r="G1329" s="1" t="s">
        <v>650</v>
      </c>
      <c r="H1329" s="74"/>
      <c r="I1329" s="3">
        <v>-162454.75</v>
      </c>
      <c r="J1329" s="3">
        <v>-65825.98096149326</v>
      </c>
      <c r="K1329" s="74"/>
      <c r="L1329" s="3">
        <v>-4.5764939859509468E-3</v>
      </c>
      <c r="M1329" s="3">
        <f t="shared" si="26"/>
        <v>-2.722117884362071E-3</v>
      </c>
      <c r="N1329" s="109">
        <v>-1.8543761015888758E-3</v>
      </c>
      <c r="O1329" s="69"/>
      <c r="P1329" s="69"/>
      <c r="Q1329" s="94"/>
      <c r="R1329" s="66"/>
      <c r="T1329" s="93"/>
    </row>
    <row r="1330" spans="1:20" ht="11.65" customHeight="1">
      <c r="A1330" s="2">
        <v>1259</v>
      </c>
      <c r="C1330" s="108"/>
      <c r="F1330" s="108" t="s">
        <v>572</v>
      </c>
      <c r="G1330" s="1" t="s">
        <v>132</v>
      </c>
      <c r="H1330" s="74"/>
      <c r="I1330" s="3">
        <v>0</v>
      </c>
      <c r="J1330" s="3">
        <v>0</v>
      </c>
      <c r="K1330" s="74"/>
      <c r="L1330" s="3">
        <v>0</v>
      </c>
      <c r="M1330" s="3">
        <f>L1330-N1330</f>
        <v>0</v>
      </c>
      <c r="N1330" s="109">
        <v>0</v>
      </c>
      <c r="O1330" s="69"/>
      <c r="P1330" s="69"/>
      <c r="Q1330" s="94"/>
      <c r="R1330" s="66"/>
      <c r="T1330" s="93"/>
    </row>
    <row r="1331" spans="1:20" ht="11.65" customHeight="1">
      <c r="A1331" s="2">
        <v>1260</v>
      </c>
      <c r="C1331" s="108"/>
      <c r="F1331" s="108" t="s">
        <v>686</v>
      </c>
      <c r="G1331" s="1" t="s">
        <v>131</v>
      </c>
      <c r="H1331" s="74"/>
      <c r="I1331" s="3">
        <v>-87179.259999999893</v>
      </c>
      <c r="J1331" s="3">
        <v>-37025.280215837083</v>
      </c>
      <c r="K1331" s="74"/>
      <c r="L1331" s="3">
        <v>-0.2599999998928979</v>
      </c>
      <c r="M1331" s="3">
        <f t="shared" si="26"/>
        <v>-0.14957725884012724</v>
      </c>
      <c r="N1331" s="109">
        <v>-0.11042274105277068</v>
      </c>
      <c r="O1331" s="69"/>
      <c r="P1331" s="69"/>
      <c r="Q1331" s="94"/>
      <c r="R1331" s="66"/>
      <c r="T1331" s="93"/>
    </row>
    <row r="1332" spans="1:20" ht="11.65" customHeight="1">
      <c r="A1332" s="2">
        <v>1261</v>
      </c>
      <c r="C1332" s="108"/>
      <c r="H1332" s="74" t="s">
        <v>350</v>
      </c>
      <c r="I1332" s="110">
        <v>614021.99000000011</v>
      </c>
      <c r="J1332" s="110">
        <v>266197.43692462804</v>
      </c>
      <c r="K1332" s="74"/>
      <c r="L1332" s="110">
        <f>SUBTOTAL(9,L1326:L1331)</f>
        <v>800952.73542350612</v>
      </c>
      <c r="M1332" s="110">
        <f>SUBTOTAL(9,M1326:M1331)</f>
        <v>463649.42568342172</v>
      </c>
      <c r="N1332" s="110">
        <f>SUBTOTAL(9,N1326:N1331)</f>
        <v>337303.3097400844</v>
      </c>
      <c r="O1332" s="69"/>
      <c r="P1332" s="69"/>
      <c r="Q1332" s="69"/>
      <c r="R1332" s="66"/>
      <c r="T1332" s="93"/>
    </row>
    <row r="1333" spans="1:20" ht="11.65" customHeight="1">
      <c r="A1333" s="2">
        <v>1262</v>
      </c>
      <c r="C1333" s="108"/>
      <c r="H1333" s="74"/>
      <c r="I1333" s="3"/>
      <c r="J1333" s="3"/>
      <c r="K1333" s="74"/>
      <c r="L1333" s="3"/>
      <c r="M1333" s="3"/>
      <c r="N1333" s="3"/>
      <c r="O1333" s="69"/>
      <c r="P1333" s="69"/>
      <c r="Q1333" s="66"/>
      <c r="R1333" s="66"/>
    </row>
    <row r="1334" spans="1:20" ht="11.65" customHeight="1">
      <c r="A1334" s="2">
        <v>1263</v>
      </c>
      <c r="C1334" s="108" t="s">
        <v>376</v>
      </c>
      <c r="D1334" s="1" t="s">
        <v>377</v>
      </c>
      <c r="H1334" s="74"/>
      <c r="I1334" s="3"/>
      <c r="J1334" s="3"/>
      <c r="K1334" s="74"/>
      <c r="L1334" s="3"/>
      <c r="M1334" s="3"/>
      <c r="N1334" s="3"/>
      <c r="O1334" s="69"/>
      <c r="P1334" s="69"/>
      <c r="Q1334" s="66"/>
      <c r="R1334" s="66"/>
    </row>
    <row r="1335" spans="1:20" ht="11.65" customHeight="1">
      <c r="A1335" s="2">
        <v>1264</v>
      </c>
      <c r="C1335" s="108"/>
      <c r="F1335" s="108" t="s">
        <v>488</v>
      </c>
      <c r="G1335" s="1" t="s">
        <v>128</v>
      </c>
      <c r="H1335" s="74"/>
      <c r="I1335" s="3">
        <v>74755210</v>
      </c>
      <c r="J1335" s="3">
        <v>-250449.00000000052</v>
      </c>
      <c r="K1335" s="74"/>
      <c r="L1335" s="3">
        <v>55174130.262500003</v>
      </c>
      <c r="M1335" s="3">
        <f t="shared" ref="M1335:M1346" si="27">L1335-N1335</f>
        <v>28105695.000000004</v>
      </c>
      <c r="N1335" s="109">
        <v>27068435.262499999</v>
      </c>
      <c r="O1335" s="69"/>
      <c r="P1335" s="69"/>
      <c r="Q1335" s="94"/>
      <c r="R1335" s="66"/>
      <c r="T1335" s="93"/>
    </row>
    <row r="1336" spans="1:20" ht="11.65" customHeight="1">
      <c r="A1336" s="2">
        <v>1265</v>
      </c>
      <c r="C1336" s="108"/>
      <c r="F1336" s="108" t="s">
        <v>662</v>
      </c>
      <c r="G1336" s="1" t="s">
        <v>647</v>
      </c>
      <c r="H1336" s="74"/>
      <c r="I1336" s="3">
        <v>0</v>
      </c>
      <c r="J1336" s="3">
        <v>0</v>
      </c>
      <c r="K1336" s="74"/>
      <c r="L1336" s="3">
        <v>0</v>
      </c>
      <c r="M1336" s="3">
        <f t="shared" si="27"/>
        <v>0</v>
      </c>
      <c r="N1336" s="109">
        <v>0</v>
      </c>
      <c r="O1336" s="69"/>
      <c r="P1336" s="69"/>
      <c r="Q1336" s="94"/>
      <c r="R1336" s="66"/>
      <c r="T1336" s="93"/>
    </row>
    <row r="1337" spans="1:20" ht="11.65" customHeight="1">
      <c r="A1337" s="2">
        <v>1266</v>
      </c>
      <c r="C1337" s="108"/>
      <c r="F1337" s="108" t="s">
        <v>687</v>
      </c>
      <c r="G1337" s="1" t="s">
        <v>642</v>
      </c>
      <c r="H1337" s="74"/>
      <c r="I1337" s="3">
        <v>87171793</v>
      </c>
      <c r="J1337" s="3">
        <v>38100666.280224375</v>
      </c>
      <c r="K1337" s="74"/>
      <c r="L1337" s="3">
        <v>77029127</v>
      </c>
      <c r="M1337" s="3">
        <f t="shared" si="27"/>
        <v>43361572.844219111</v>
      </c>
      <c r="N1337" s="109">
        <v>33667554.155780889</v>
      </c>
      <c r="O1337" s="69"/>
      <c r="P1337" s="69"/>
      <c r="Q1337" s="94"/>
      <c r="R1337" s="66"/>
      <c r="T1337" s="93"/>
    </row>
    <row r="1338" spans="1:20" ht="11.65" customHeight="1">
      <c r="A1338" s="2">
        <v>1267</v>
      </c>
      <c r="C1338" s="108"/>
      <c r="F1338" s="108" t="s">
        <v>376</v>
      </c>
      <c r="G1338" s="1" t="s">
        <v>129</v>
      </c>
      <c r="H1338" s="74"/>
      <c r="I1338" s="3">
        <v>0</v>
      </c>
      <c r="J1338" s="3">
        <v>0</v>
      </c>
      <c r="K1338" s="74"/>
      <c r="L1338" s="3">
        <v>0</v>
      </c>
      <c r="M1338" s="3">
        <f>L1338-N1338</f>
        <v>0</v>
      </c>
      <c r="N1338" s="109">
        <v>0</v>
      </c>
      <c r="O1338" s="69"/>
      <c r="P1338" s="69"/>
      <c r="Q1338" s="94"/>
      <c r="R1338" s="66"/>
      <c r="T1338" s="93"/>
    </row>
    <row r="1339" spans="1:20" ht="11.65" customHeight="1">
      <c r="A1339" s="2">
        <v>1268</v>
      </c>
      <c r="C1339" s="108"/>
      <c r="F1339" s="108" t="s">
        <v>376</v>
      </c>
      <c r="G1339" s="1" t="s">
        <v>132</v>
      </c>
      <c r="H1339" s="74"/>
      <c r="I1339" s="3">
        <v>180174</v>
      </c>
      <c r="J1339" s="3">
        <v>76805.14415992616</v>
      </c>
      <c r="K1339" s="74"/>
      <c r="L1339" s="3">
        <v>180174</v>
      </c>
      <c r="M1339" s="3">
        <f>L1339-N1339</f>
        <v>103368.85584007384</v>
      </c>
      <c r="N1339" s="109">
        <v>76805.14415992616</v>
      </c>
      <c r="O1339" s="69"/>
      <c r="P1339" s="69"/>
      <c r="Q1339" s="94"/>
      <c r="R1339" s="66"/>
      <c r="T1339" s="93"/>
    </row>
    <row r="1340" spans="1:20" ht="11.65" customHeight="1">
      <c r="A1340" s="2">
        <v>1269</v>
      </c>
      <c r="C1340" s="108"/>
      <c r="F1340" s="108" t="s">
        <v>662</v>
      </c>
      <c r="G1340" s="1" t="s">
        <v>133</v>
      </c>
      <c r="H1340" s="74"/>
      <c r="I1340" s="3">
        <v>0</v>
      </c>
      <c r="J1340" s="3">
        <v>0</v>
      </c>
      <c r="K1340" s="74"/>
      <c r="L1340" s="3">
        <v>0</v>
      </c>
      <c r="M1340" s="3">
        <f t="shared" si="27"/>
        <v>0</v>
      </c>
      <c r="N1340" s="109">
        <v>0</v>
      </c>
      <c r="O1340" s="69"/>
      <c r="P1340" s="69"/>
      <c r="Q1340" s="94"/>
      <c r="R1340" s="66"/>
      <c r="T1340" s="93"/>
    </row>
    <row r="1341" spans="1:20" ht="11.65" customHeight="1">
      <c r="A1341" s="2">
        <v>1270</v>
      </c>
      <c r="C1341" s="108"/>
      <c r="F1341" s="108" t="s">
        <v>572</v>
      </c>
      <c r="G1341" s="1" t="s">
        <v>130</v>
      </c>
      <c r="H1341" s="74"/>
      <c r="I1341" s="3">
        <v>34558772.999999993</v>
      </c>
      <c r="J1341" s="3">
        <v>14504912.362540917</v>
      </c>
      <c r="K1341" s="74"/>
      <c r="L1341" s="3">
        <v>5493685.4029999934</v>
      </c>
      <c r="M1341" s="3">
        <f t="shared" si="27"/>
        <v>3187891.0011592451</v>
      </c>
      <c r="N1341" s="109">
        <v>2305794.4018407483</v>
      </c>
      <c r="O1341" s="69"/>
      <c r="P1341" s="69"/>
      <c r="Q1341" s="94"/>
      <c r="R1341" s="66"/>
      <c r="T1341" s="93"/>
    </row>
    <row r="1342" spans="1:20" ht="11.65" customHeight="1">
      <c r="A1342" s="2">
        <v>1271</v>
      </c>
      <c r="C1342" s="108"/>
      <c r="F1342" s="108" t="s">
        <v>688</v>
      </c>
      <c r="G1342" s="1" t="s">
        <v>132</v>
      </c>
      <c r="H1342" s="74"/>
      <c r="I1342" s="3">
        <v>111844841.00000001</v>
      </c>
      <c r="J1342" s="3">
        <v>47677573.548619784</v>
      </c>
      <c r="K1342" s="74"/>
      <c r="L1342" s="3">
        <v>144171973</v>
      </c>
      <c r="M1342" s="3">
        <f t="shared" si="27"/>
        <v>82713887.093676209</v>
      </c>
      <c r="N1342" s="109">
        <v>61458085.906323791</v>
      </c>
      <c r="O1342" s="69"/>
      <c r="P1342" s="69"/>
      <c r="Q1342" s="94"/>
      <c r="R1342" s="66"/>
      <c r="T1342" s="93"/>
    </row>
    <row r="1343" spans="1:20" ht="11.65" customHeight="1">
      <c r="A1343" s="2">
        <v>1272</v>
      </c>
      <c r="C1343" s="108"/>
      <c r="F1343" s="108" t="s">
        <v>689</v>
      </c>
      <c r="G1343" s="1" t="s">
        <v>639</v>
      </c>
      <c r="H1343" s="74"/>
      <c r="I1343" s="3">
        <v>87594728.999999791</v>
      </c>
      <c r="J1343" s="3">
        <v>37201806.250164166</v>
      </c>
      <c r="K1343" s="74"/>
      <c r="L1343" s="3">
        <v>98184638.999999791</v>
      </c>
      <c r="M1343" s="3">
        <f t="shared" si="27"/>
        <v>56485258.700298041</v>
      </c>
      <c r="N1343" s="109">
        <v>41699380.29970175</v>
      </c>
      <c r="O1343" s="69"/>
      <c r="P1343" s="141"/>
      <c r="Q1343" s="94"/>
      <c r="R1343" s="66"/>
      <c r="T1343" s="93"/>
    </row>
    <row r="1344" spans="1:20" ht="11.65" customHeight="1">
      <c r="A1344" s="2">
        <v>1273</v>
      </c>
      <c r="C1344" s="108"/>
      <c r="F1344" s="108" t="s">
        <v>690</v>
      </c>
      <c r="G1344" s="1" t="s">
        <v>131</v>
      </c>
      <c r="H1344" s="74"/>
      <c r="I1344" s="3">
        <v>-22071016.999999996</v>
      </c>
      <c r="J1344" s="3">
        <v>-9373623.8306393623</v>
      </c>
      <c r="K1344" s="74"/>
      <c r="L1344" s="3">
        <v>6403321.0000000037</v>
      </c>
      <c r="M1344" s="3">
        <f t="shared" si="27"/>
        <v>3683812.3194152573</v>
      </c>
      <c r="N1344" s="109">
        <v>2719508.6805847464</v>
      </c>
      <c r="O1344" s="69"/>
      <c r="P1344" s="69"/>
      <c r="Q1344" s="94"/>
      <c r="R1344" s="66"/>
      <c r="T1344" s="93"/>
    </row>
    <row r="1345" spans="1:20" ht="11.65" customHeight="1">
      <c r="A1345" s="2">
        <v>1274</v>
      </c>
      <c r="C1345" s="108"/>
      <c r="F1345" s="108" t="s">
        <v>651</v>
      </c>
      <c r="G1345" s="1" t="s">
        <v>651</v>
      </c>
      <c r="H1345" s="74"/>
      <c r="I1345" s="3">
        <v>1194521703</v>
      </c>
      <c r="J1345" s="3">
        <v>524430160.46914083</v>
      </c>
      <c r="K1345" s="74"/>
      <c r="L1345" s="3">
        <v>795344018</v>
      </c>
      <c r="M1345" s="3">
        <f>L1345-N1345</f>
        <v>446164601.71951467</v>
      </c>
      <c r="N1345" s="109">
        <v>349179416.28048533</v>
      </c>
      <c r="O1345" s="69"/>
      <c r="P1345" s="69"/>
      <c r="Q1345" s="94"/>
      <c r="R1345" s="66"/>
      <c r="T1345" s="93"/>
    </row>
    <row r="1346" spans="1:20" ht="11.65" customHeight="1">
      <c r="A1346" s="2">
        <v>1275</v>
      </c>
      <c r="C1346" s="108"/>
      <c r="F1346" s="108" t="s">
        <v>661</v>
      </c>
      <c r="G1346" s="1" t="s">
        <v>248</v>
      </c>
      <c r="H1346" s="74"/>
      <c r="I1346" s="3">
        <v>2156223</v>
      </c>
      <c r="J1346" s="3">
        <v>1041829.6323918066</v>
      </c>
      <c r="K1346" s="74"/>
      <c r="L1346" s="3">
        <v>0</v>
      </c>
      <c r="M1346" s="3">
        <f t="shared" si="27"/>
        <v>0</v>
      </c>
      <c r="N1346" s="109">
        <v>0</v>
      </c>
      <c r="O1346" s="69"/>
      <c r="P1346" s="69"/>
      <c r="Q1346" s="66"/>
      <c r="R1346" s="66"/>
      <c r="T1346" s="93"/>
    </row>
    <row r="1347" spans="1:20" ht="11.65" customHeight="1">
      <c r="A1347" s="2">
        <v>1276</v>
      </c>
      <c r="C1347" s="108"/>
      <c r="H1347" s="74" t="s">
        <v>350</v>
      </c>
      <c r="I1347" s="110">
        <v>1570712428.9999998</v>
      </c>
      <c r="J1347" s="110">
        <v>653409680.85660243</v>
      </c>
      <c r="K1347" s="74"/>
      <c r="L1347" s="110">
        <f>SUBTOTAL(9,L1335:L1346)</f>
        <v>1181981067.6654997</v>
      </c>
      <c r="M1347" s="110">
        <f>SUBTOTAL(9,M1335:M1346)</f>
        <v>663806087.53412259</v>
      </c>
      <c r="N1347" s="110">
        <f>SUBTOTAL(9,N1335:N1346)</f>
        <v>518174980.13137722</v>
      </c>
      <c r="O1347" s="69"/>
      <c r="P1347" s="69"/>
      <c r="Q1347" s="69"/>
      <c r="R1347" s="66"/>
      <c r="T1347" s="93"/>
    </row>
    <row r="1348" spans="1:20" ht="11.65" customHeight="1">
      <c r="A1348" s="2">
        <v>1277</v>
      </c>
      <c r="C1348" s="108"/>
      <c r="H1348" s="74"/>
      <c r="I1348" s="3"/>
      <c r="J1348" s="3"/>
      <c r="K1348" s="74"/>
      <c r="L1348" s="3"/>
      <c r="M1348" s="3"/>
      <c r="N1348" s="3"/>
      <c r="O1348" s="69"/>
      <c r="P1348" s="69"/>
      <c r="Q1348" s="66"/>
      <c r="R1348" s="66"/>
    </row>
    <row r="1349" spans="1:20" ht="11.65" customHeight="1">
      <c r="A1349" s="2">
        <v>1278</v>
      </c>
      <c r="C1349" s="108" t="s">
        <v>378</v>
      </c>
      <c r="H1349" s="74" t="s">
        <v>350</v>
      </c>
      <c r="I1349" s="110">
        <v>1571326450.9899998</v>
      </c>
      <c r="J1349" s="110">
        <v>653675878.29352701</v>
      </c>
      <c r="K1349" s="74"/>
      <c r="L1349" s="110">
        <f>SUBTOTAL(9,L1321:L1346)</f>
        <v>1182782020.4009233</v>
      </c>
      <c r="M1349" s="110">
        <f>SUBTOTAL(9,M1321:M1346)</f>
        <v>664269736.95980608</v>
      </c>
      <c r="N1349" s="110">
        <f>SUBTOTAL(9,N1321:N1346)</f>
        <v>518512283.44111729</v>
      </c>
      <c r="O1349" s="69"/>
      <c r="P1349" s="69"/>
      <c r="Q1349" s="69"/>
      <c r="R1349" s="66"/>
      <c r="T1349" s="93"/>
    </row>
    <row r="1350" spans="1:20" ht="11.65" customHeight="1">
      <c r="A1350" s="2">
        <v>1279</v>
      </c>
      <c r="C1350" s="108"/>
      <c r="H1350" s="74"/>
      <c r="I1350" s="3"/>
      <c r="J1350" s="3"/>
      <c r="K1350" s="74"/>
      <c r="L1350" s="3"/>
      <c r="M1350" s="3"/>
      <c r="N1350" s="3"/>
      <c r="O1350" s="69"/>
      <c r="P1350" s="69"/>
      <c r="Q1350" s="66"/>
      <c r="R1350" s="66"/>
    </row>
    <row r="1351" spans="1:20" ht="11.65" customHeight="1" thickBot="1">
      <c r="A1351" s="2">
        <v>1280</v>
      </c>
      <c r="C1351" s="112" t="s">
        <v>379</v>
      </c>
      <c r="D1351" s="123"/>
      <c r="E1351" s="123"/>
      <c r="F1351" s="123"/>
      <c r="G1351" s="123"/>
      <c r="H1351" s="113" t="s">
        <v>350</v>
      </c>
      <c r="I1351" s="114">
        <v>-702830592.00275958</v>
      </c>
      <c r="J1351" s="114">
        <v>-310526505.28472817</v>
      </c>
      <c r="K1351" s="113"/>
      <c r="L1351" s="114">
        <f>L1318-L1349</f>
        <v>-236916274.23732591</v>
      </c>
      <c r="M1351" s="114">
        <f>M1318-M1349</f>
        <v>-69175014.042413235</v>
      </c>
      <c r="N1351" s="114">
        <f>N1318-N1349</f>
        <v>-167741260.19491279</v>
      </c>
      <c r="O1351" s="69"/>
      <c r="P1351" s="98"/>
      <c r="Q1351" s="98"/>
      <c r="R1351" s="66"/>
      <c r="T1351" s="93"/>
    </row>
    <row r="1352" spans="1:20" ht="11.65" customHeight="1" thickTop="1">
      <c r="A1352" s="2">
        <v>1281</v>
      </c>
      <c r="C1352" s="108"/>
      <c r="H1352" s="74"/>
      <c r="I1352" s="3"/>
      <c r="J1352" s="3"/>
      <c r="K1352" s="74"/>
      <c r="L1352" s="3"/>
      <c r="M1352" s="3"/>
      <c r="N1352" s="3"/>
      <c r="O1352" s="69"/>
      <c r="P1352" s="69"/>
      <c r="Q1352" s="66"/>
      <c r="R1352" s="66"/>
    </row>
    <row r="1353" spans="1:20" ht="11.65" customHeight="1">
      <c r="A1353" s="2">
        <v>1282</v>
      </c>
      <c r="C1353" s="108"/>
      <c r="D1353" s="70"/>
      <c r="H1353" s="74"/>
      <c r="I1353" s="3"/>
      <c r="J1353" s="3"/>
      <c r="K1353" s="74"/>
      <c r="L1353" s="3"/>
      <c r="M1353" s="3"/>
      <c r="N1353" s="3"/>
      <c r="O1353" s="69"/>
      <c r="P1353" s="69"/>
      <c r="Q1353" s="66"/>
      <c r="R1353" s="66"/>
    </row>
    <row r="1354" spans="1:20" ht="11.65" customHeight="1">
      <c r="A1354" s="2">
        <v>1283</v>
      </c>
      <c r="C1354" s="108"/>
      <c r="D1354" s="70"/>
      <c r="H1354" s="74"/>
      <c r="I1354" s="3"/>
      <c r="J1354" s="3"/>
      <c r="K1354" s="74"/>
      <c r="L1354" s="3"/>
      <c r="M1354" s="3"/>
      <c r="N1354" s="3"/>
      <c r="O1354" s="69"/>
      <c r="P1354" s="69"/>
      <c r="Q1354" s="66"/>
      <c r="R1354" s="66"/>
    </row>
    <row r="1355" spans="1:20" ht="11.65" customHeight="1">
      <c r="A1355" s="2">
        <v>1284</v>
      </c>
      <c r="C1355" s="108">
        <v>40911</v>
      </c>
      <c r="D1355" s="1" t="s">
        <v>380</v>
      </c>
      <c r="H1355" s="74"/>
      <c r="I1355" s="3"/>
      <c r="J1355" s="3"/>
      <c r="K1355" s="74"/>
      <c r="L1355" s="3"/>
      <c r="M1355" s="3"/>
      <c r="N1355" s="3"/>
      <c r="O1355" s="69"/>
      <c r="P1355" s="69"/>
      <c r="Q1355" s="66"/>
      <c r="R1355" s="66"/>
    </row>
    <row r="1356" spans="1:20" ht="11.65" customHeight="1">
      <c r="A1356" s="2">
        <v>1285</v>
      </c>
      <c r="C1356" s="108"/>
      <c r="F1356" s="108">
        <v>0</v>
      </c>
      <c r="H1356" s="74"/>
      <c r="I1356" s="3">
        <v>10954096.090973748</v>
      </c>
      <c r="J1356" s="3">
        <v>6869149.0406823605</v>
      </c>
      <c r="K1356" s="74"/>
      <c r="L1356" s="3">
        <v>30364421.631818958</v>
      </c>
      <c r="M1356" s="3">
        <f>L1356-N1356</f>
        <v>19613228.477682501</v>
      </c>
      <c r="N1356" s="109">
        <v>10751193.154136455</v>
      </c>
      <c r="O1356" s="73"/>
      <c r="P1356" s="69"/>
      <c r="Q1356" s="66"/>
      <c r="R1356" s="66"/>
    </row>
    <row r="1357" spans="1:20" ht="11.65" customHeight="1">
      <c r="A1357" s="2">
        <v>1286</v>
      </c>
      <c r="C1357" s="108"/>
      <c r="F1357" s="108" t="s">
        <v>648</v>
      </c>
      <c r="G1357" s="1" t="s">
        <v>648</v>
      </c>
      <c r="H1357" s="74"/>
      <c r="I1357" s="3">
        <v>0</v>
      </c>
      <c r="J1357" s="3">
        <v>0</v>
      </c>
      <c r="K1357" s="74"/>
      <c r="L1357" s="3">
        <v>0</v>
      </c>
      <c r="M1357" s="3">
        <f>L1357-N1357</f>
        <v>0</v>
      </c>
      <c r="N1357" s="109">
        <v>0</v>
      </c>
      <c r="O1357" s="69"/>
      <c r="P1357" s="69"/>
      <c r="Q1357" s="66"/>
      <c r="R1357" s="66"/>
    </row>
    <row r="1358" spans="1:20" ht="11.65" customHeight="1">
      <c r="A1358" s="2">
        <v>1287</v>
      </c>
      <c r="C1358" s="108"/>
      <c r="D1358" s="1" t="s">
        <v>381</v>
      </c>
      <c r="F1358" s="108" t="s">
        <v>572</v>
      </c>
      <c r="G1358" s="1" t="s">
        <v>132</v>
      </c>
      <c r="H1358" s="74"/>
      <c r="I1358" s="3">
        <v>0</v>
      </c>
      <c r="J1358" s="3">
        <v>0</v>
      </c>
      <c r="K1358" s="74"/>
      <c r="L1358" s="3">
        <v>0</v>
      </c>
      <c r="M1358" s="3">
        <f>L1358-N1358</f>
        <v>0</v>
      </c>
      <c r="N1358" s="109">
        <v>0</v>
      </c>
      <c r="O1358" s="69"/>
      <c r="P1358" s="69"/>
      <c r="Q1358" s="66"/>
      <c r="R1358" s="66"/>
    </row>
    <row r="1359" spans="1:20" ht="11.65" customHeight="1">
      <c r="A1359" s="2">
        <v>1288</v>
      </c>
      <c r="C1359" s="108"/>
      <c r="F1359" s="108" t="s">
        <v>648</v>
      </c>
      <c r="G1359" s="1" t="s">
        <v>648</v>
      </c>
      <c r="H1359" s="74"/>
      <c r="I1359" s="3">
        <v>0</v>
      </c>
      <c r="J1359" s="3">
        <v>0</v>
      </c>
      <c r="K1359" s="74"/>
      <c r="L1359" s="3">
        <v>0</v>
      </c>
      <c r="M1359" s="3">
        <f>L1359-N1359</f>
        <v>0</v>
      </c>
      <c r="N1359" s="109">
        <v>0</v>
      </c>
      <c r="O1359" s="69"/>
      <c r="P1359" s="69"/>
      <c r="Q1359" s="66"/>
      <c r="R1359" s="66"/>
    </row>
    <row r="1360" spans="1:20" ht="11.65" customHeight="1" thickBot="1">
      <c r="A1360" s="2">
        <v>1289</v>
      </c>
      <c r="C1360" s="112" t="s">
        <v>382</v>
      </c>
      <c r="H1360" s="113" t="s">
        <v>1</v>
      </c>
      <c r="I1360" s="131">
        <v>10954096.090973748</v>
      </c>
      <c r="J1360" s="131">
        <v>6869149.0406823605</v>
      </c>
      <c r="K1360" s="113"/>
      <c r="L1360" s="131">
        <f>SUM(L1356:L1359)</f>
        <v>30364421.631818958</v>
      </c>
      <c r="M1360" s="131">
        <f>SUM(M1356:M1359)</f>
        <v>19613228.477682501</v>
      </c>
      <c r="N1360" s="131">
        <f>SUM(N1356:N1359)</f>
        <v>10751193.154136455</v>
      </c>
      <c r="O1360" s="69"/>
      <c r="P1360" s="69"/>
      <c r="Q1360" s="66"/>
      <c r="R1360" s="66"/>
    </row>
    <row r="1361" spans="1:18" ht="11.65" customHeight="1" thickTop="1">
      <c r="A1361" s="2">
        <v>1290</v>
      </c>
      <c r="C1361" s="108"/>
      <c r="H1361" s="74"/>
      <c r="I1361" s="3"/>
      <c r="J1361" s="3"/>
      <c r="K1361" s="74"/>
      <c r="L1361" s="3"/>
      <c r="M1361" s="3"/>
      <c r="N1361" s="3"/>
      <c r="O1361" s="69"/>
      <c r="P1361" s="69"/>
      <c r="Q1361" s="66"/>
      <c r="R1361" s="66"/>
    </row>
    <row r="1362" spans="1:18" ht="11.65" customHeight="1">
      <c r="A1362" s="2">
        <v>1291</v>
      </c>
      <c r="C1362" s="108"/>
      <c r="H1362" s="74"/>
      <c r="I1362" s="115"/>
      <c r="J1362" s="115"/>
      <c r="K1362" s="74"/>
      <c r="L1362" s="115"/>
      <c r="M1362" s="3"/>
      <c r="N1362" s="3"/>
      <c r="O1362" s="69"/>
      <c r="P1362" s="69"/>
      <c r="Q1362" s="66"/>
      <c r="R1362" s="66"/>
    </row>
    <row r="1363" spans="1:18" ht="11.65" customHeight="1">
      <c r="A1363" s="2">
        <v>1292</v>
      </c>
      <c r="C1363" s="108" t="s">
        <v>383</v>
      </c>
      <c r="H1363" s="74"/>
      <c r="I1363" s="3"/>
      <c r="J1363" s="3"/>
      <c r="K1363" s="74"/>
      <c r="L1363" s="3"/>
      <c r="M1363" s="3"/>
      <c r="N1363" s="3"/>
      <c r="O1363" s="69"/>
      <c r="P1363" s="69"/>
      <c r="Q1363" s="66"/>
      <c r="R1363" s="66"/>
    </row>
    <row r="1364" spans="1:18" ht="11.65" customHeight="1">
      <c r="A1364" s="2">
        <v>1293</v>
      </c>
      <c r="C1364" s="108"/>
      <c r="D1364" s="1" t="s">
        <v>43</v>
      </c>
      <c r="H1364" s="74"/>
      <c r="I1364" s="64">
        <v>4973414464.1499996</v>
      </c>
      <c r="J1364" s="64">
        <v>2156080582.813561</v>
      </c>
      <c r="K1364" s="74"/>
      <c r="L1364" s="64">
        <f>L229</f>
        <v>4985817903.786067</v>
      </c>
      <c r="M1364" s="64">
        <f>M229</f>
        <v>2882092932.8070707</v>
      </c>
      <c r="N1364" s="64">
        <f>N229</f>
        <v>2103724970.9789968</v>
      </c>
      <c r="O1364" s="69"/>
      <c r="P1364" s="69"/>
      <c r="Q1364" s="66"/>
      <c r="R1364" s="66"/>
    </row>
    <row r="1365" spans="1:18" ht="11.65" customHeight="1">
      <c r="A1365" s="2">
        <v>1294</v>
      </c>
      <c r="C1365" s="108"/>
      <c r="D1365" s="1" t="s">
        <v>384</v>
      </c>
      <c r="H1365" s="74"/>
      <c r="I1365" s="3"/>
      <c r="J1365" s="3"/>
      <c r="K1365" s="74"/>
      <c r="L1365" s="3"/>
      <c r="M1365" s="3"/>
      <c r="N1365" s="3"/>
      <c r="O1365" s="69"/>
      <c r="P1365" s="69"/>
      <c r="Q1365" s="66"/>
      <c r="R1365" s="66"/>
    </row>
    <row r="1366" spans="1:18" ht="11.65" customHeight="1">
      <c r="A1366" s="2">
        <v>1295</v>
      </c>
      <c r="C1366" s="108"/>
      <c r="D1366" s="1" t="s">
        <v>385</v>
      </c>
      <c r="H1366" s="74"/>
      <c r="I1366" s="3">
        <v>2969090640.6699996</v>
      </c>
      <c r="J1366" s="3">
        <v>1260466656.9449344</v>
      </c>
      <c r="K1366" s="74"/>
      <c r="L1366" s="3">
        <f>L996</f>
        <v>2897666032.2867713</v>
      </c>
      <c r="M1366" s="3">
        <f>M996</f>
        <v>1679397686.5155113</v>
      </c>
      <c r="N1366" s="3">
        <f>N996</f>
        <v>1218268345.7712607</v>
      </c>
      <c r="O1366" s="69"/>
      <c r="P1366" s="69"/>
      <c r="Q1366" s="66"/>
      <c r="R1366" s="66"/>
    </row>
    <row r="1367" spans="1:18" ht="11.65" customHeight="1">
      <c r="A1367" s="2">
        <v>1296</v>
      </c>
      <c r="C1367" s="108"/>
      <c r="D1367" s="1" t="s">
        <v>386</v>
      </c>
      <c r="H1367" s="74"/>
      <c r="I1367" s="3">
        <v>572553051.07000005</v>
      </c>
      <c r="J1367" s="3">
        <v>237353567.69973207</v>
      </c>
      <c r="K1367" s="74"/>
      <c r="L1367" s="3">
        <f>L1076</f>
        <v>647565137.58581889</v>
      </c>
      <c r="M1367" s="3">
        <f>M1076</f>
        <v>385174469.3040306</v>
      </c>
      <c r="N1367" s="3">
        <f>N1076</f>
        <v>262390668.28178856</v>
      </c>
      <c r="O1367" s="69"/>
      <c r="P1367" s="69"/>
      <c r="Q1367" s="66"/>
      <c r="R1367" s="66"/>
    </row>
    <row r="1368" spans="1:18" ht="11.65" customHeight="1">
      <c r="A1368" s="2">
        <v>1297</v>
      </c>
      <c r="C1368" s="108"/>
      <c r="D1368" s="1" t="s">
        <v>387</v>
      </c>
      <c r="H1368" s="74"/>
      <c r="I1368" s="3">
        <v>53648630.940000005</v>
      </c>
      <c r="J1368" s="3">
        <v>22373318.513653882</v>
      </c>
      <c r="K1368" s="74"/>
      <c r="L1368" s="3">
        <f>L1156</f>
        <v>50677104.847570591</v>
      </c>
      <c r="M1368" s="3">
        <f>M1156</f>
        <v>27791143.675528295</v>
      </c>
      <c r="N1368" s="3">
        <f>N1156</f>
        <v>22885961.172042299</v>
      </c>
      <c r="O1368" s="69"/>
      <c r="P1368" s="69"/>
      <c r="Q1368" s="66"/>
      <c r="R1368" s="66"/>
    </row>
    <row r="1369" spans="1:18" ht="11.65" customHeight="1">
      <c r="A1369" s="2">
        <v>1298</v>
      </c>
      <c r="C1369" s="108"/>
      <c r="D1369" s="1" t="s">
        <v>388</v>
      </c>
      <c r="H1369" s="74"/>
      <c r="I1369" s="3">
        <v>163744910.06</v>
      </c>
      <c r="J1369" s="3">
        <v>56381205.333257236</v>
      </c>
      <c r="K1369" s="74"/>
      <c r="L1369" s="3">
        <f>L1184</f>
        <v>179488279.06</v>
      </c>
      <c r="M1369" s="3">
        <f>M1184</f>
        <v>116420163.36783347</v>
      </c>
      <c r="N1369" s="3">
        <f>N1184</f>
        <v>63068115.69216653</v>
      </c>
      <c r="O1369" s="69"/>
      <c r="P1369" s="69"/>
      <c r="Q1369" s="66"/>
      <c r="R1369" s="66"/>
    </row>
    <row r="1370" spans="1:18" ht="11.65" customHeight="1">
      <c r="A1370" s="2">
        <v>1299</v>
      </c>
      <c r="C1370" s="108"/>
      <c r="D1370" s="1" t="s">
        <v>389</v>
      </c>
      <c r="H1370" s="74"/>
      <c r="I1370" s="3">
        <v>-57735626.700000003</v>
      </c>
      <c r="J1370" s="3">
        <v>-25234835.371303104</v>
      </c>
      <c r="K1370" s="74"/>
      <c r="L1370" s="3">
        <f>L1239</f>
        <v>-50733512.25</v>
      </c>
      <c r="M1370" s="3">
        <f>M1239</f>
        <v>-28559130.458163675</v>
      </c>
      <c r="N1370" s="3">
        <f>N1239</f>
        <v>-22174381.791836325</v>
      </c>
      <c r="O1370" s="69"/>
      <c r="P1370" s="69"/>
      <c r="Q1370" s="66"/>
      <c r="R1370" s="66"/>
    </row>
    <row r="1371" spans="1:18" ht="11.65" customHeight="1">
      <c r="A1371" s="2">
        <v>1300</v>
      </c>
      <c r="C1371" s="108"/>
      <c r="D1371" s="1" t="s">
        <v>390</v>
      </c>
      <c r="H1371" s="74"/>
      <c r="I1371" s="64">
        <v>-435262.51999999996</v>
      </c>
      <c r="J1371" s="64">
        <v>-266711.17554332141</v>
      </c>
      <c r="K1371" s="74"/>
      <c r="L1371" s="64">
        <f>L283</f>
        <v>480110.0570000002</v>
      </c>
      <c r="M1371" s="64">
        <f>M283</f>
        <v>-201906.9330090257</v>
      </c>
      <c r="N1371" s="64">
        <f>N283</f>
        <v>682016.9900090259</v>
      </c>
      <c r="O1371" s="69"/>
      <c r="P1371" s="69"/>
      <c r="Q1371" s="66"/>
      <c r="R1371" s="66"/>
    </row>
    <row r="1372" spans="1:18" ht="11.65" customHeight="1">
      <c r="A1372" s="2">
        <v>1301</v>
      </c>
      <c r="C1372" s="108"/>
      <c r="D1372" s="1" t="s">
        <v>391</v>
      </c>
      <c r="H1372" s="74"/>
      <c r="I1372" s="3">
        <v>3700866343.52</v>
      </c>
      <c r="J1372" s="3">
        <v>1551073201.9447312</v>
      </c>
      <c r="K1372" s="74"/>
      <c r="L1372" s="3">
        <f>SUM(L1366:L1371)</f>
        <v>3725143151.5871606</v>
      </c>
      <c r="M1372" s="3">
        <f>SUM(M1366:M1371)</f>
        <v>2180022425.4717307</v>
      </c>
      <c r="N1372" s="3">
        <f>SUM(N1366:N1371)</f>
        <v>1545120726.1154311</v>
      </c>
      <c r="O1372" s="69"/>
      <c r="P1372" s="69"/>
      <c r="Q1372" s="66"/>
      <c r="R1372" s="66"/>
    </row>
    <row r="1373" spans="1:18" ht="11.65" customHeight="1">
      <c r="A1373" s="2">
        <v>1302</v>
      </c>
      <c r="C1373" s="108"/>
      <c r="D1373" s="1" t="s">
        <v>392</v>
      </c>
      <c r="H1373" s="74"/>
      <c r="I1373" s="3"/>
      <c r="J1373" s="3"/>
      <c r="K1373" s="74"/>
      <c r="L1373" s="3"/>
      <c r="M1373" s="3"/>
      <c r="N1373" s="3"/>
      <c r="O1373" s="69"/>
      <c r="P1373" s="69"/>
      <c r="Q1373" s="66"/>
      <c r="R1373" s="66"/>
    </row>
    <row r="1374" spans="1:18" ht="11.65" customHeight="1">
      <c r="A1374" s="2">
        <v>1303</v>
      </c>
      <c r="C1374" s="108"/>
      <c r="D1374" s="1" t="s">
        <v>393</v>
      </c>
      <c r="H1374" s="74"/>
      <c r="I1374" s="3">
        <v>328437879.04632008</v>
      </c>
      <c r="J1374" s="3">
        <v>143178033.27832267</v>
      </c>
      <c r="K1374" s="74"/>
      <c r="L1374" s="3">
        <f>L1223</f>
        <v>354938618.22988379</v>
      </c>
      <c r="M1374" s="3">
        <f>M1223</f>
        <v>200886055.45850962</v>
      </c>
      <c r="N1374" s="3">
        <f>N1223</f>
        <v>154052562.77137417</v>
      </c>
      <c r="O1374" s="69"/>
      <c r="P1374" s="69"/>
      <c r="Q1374" s="66"/>
      <c r="R1374" s="66"/>
    </row>
    <row r="1375" spans="1:18" ht="11.65" customHeight="1">
      <c r="A1375" s="2">
        <v>1304</v>
      </c>
      <c r="C1375" s="108"/>
      <c r="D1375" s="1" t="s">
        <v>394</v>
      </c>
      <c r="H1375" s="74"/>
      <c r="I1375" s="3">
        <v>0</v>
      </c>
      <c r="J1375" s="3">
        <v>0</v>
      </c>
      <c r="K1375" s="74"/>
      <c r="L1375" s="3">
        <v>0</v>
      </c>
      <c r="M1375" s="3">
        <v>0</v>
      </c>
      <c r="N1375" s="3">
        <v>0</v>
      </c>
      <c r="O1375" s="69"/>
      <c r="P1375" s="69"/>
      <c r="Q1375" s="66"/>
      <c r="R1375" s="66"/>
    </row>
    <row r="1376" spans="1:18" ht="11.65" customHeight="1">
      <c r="A1376" s="2">
        <v>1305</v>
      </c>
      <c r="C1376" s="108"/>
      <c r="D1376" s="1" t="s">
        <v>395</v>
      </c>
      <c r="H1376" s="74"/>
      <c r="I1376" s="3">
        <v>-702830592.00275958</v>
      </c>
      <c r="J1376" s="3">
        <v>-310526505.28472817</v>
      </c>
      <c r="K1376" s="74"/>
      <c r="L1376" s="3">
        <f>L1351</f>
        <v>-236916274.23732591</v>
      </c>
      <c r="M1376" s="3">
        <f>M1351</f>
        <v>-69175014.042413235</v>
      </c>
      <c r="N1376" s="3">
        <f>N1351</f>
        <v>-167741260.19491279</v>
      </c>
      <c r="O1376" s="69"/>
      <c r="P1376" s="69"/>
      <c r="Q1376" s="66"/>
      <c r="R1376" s="66"/>
    </row>
    <row r="1377" spans="1:18" ht="11.65" customHeight="1">
      <c r="A1377" s="2">
        <v>1306</v>
      </c>
      <c r="C1377" s="108"/>
      <c r="H1377" s="74"/>
      <c r="I1377" s="64"/>
      <c r="J1377" s="64"/>
      <c r="K1377" s="74"/>
      <c r="L1377" s="64"/>
      <c r="M1377" s="64"/>
      <c r="N1377" s="64"/>
      <c r="O1377" s="69"/>
      <c r="P1377" s="69"/>
      <c r="Q1377" s="66"/>
      <c r="R1377" s="66"/>
    </row>
    <row r="1378" spans="1:18" ht="11.65" customHeight="1">
      <c r="A1378" s="2">
        <v>1307</v>
      </c>
      <c r="C1378" s="108"/>
      <c r="D1378" s="1" t="s">
        <v>396</v>
      </c>
      <c r="H1378" s="74"/>
      <c r="I1378" s="3">
        <v>241279649.58091998</v>
      </c>
      <c r="J1378" s="3">
        <v>151302842.30577886</v>
      </c>
      <c r="K1378" s="74"/>
      <c r="L1378" s="3">
        <f>L1364-L1372-L1374-L1375+L1376</f>
        <v>668819859.73169672</v>
      </c>
      <c r="M1378" s="3">
        <f>M1364-M1372-M1374-M1375+M1376</f>
        <v>432009437.83441716</v>
      </c>
      <c r="N1378" s="3">
        <f>N1364-N1372-N1374-N1375+N1376</f>
        <v>236810421.89727873</v>
      </c>
      <c r="O1378" s="69"/>
      <c r="P1378" s="69"/>
      <c r="Q1378" s="66"/>
      <c r="R1378" s="66"/>
    </row>
    <row r="1379" spans="1:18" ht="11.65" customHeight="1">
      <c r="A1379" s="2">
        <v>1308</v>
      </c>
      <c r="C1379" s="108"/>
      <c r="H1379" s="74"/>
      <c r="I1379" s="3"/>
      <c r="J1379" s="3"/>
      <c r="K1379" s="74"/>
      <c r="L1379" s="3"/>
      <c r="M1379" s="3"/>
      <c r="N1379" s="3"/>
      <c r="O1379" s="69"/>
      <c r="P1379" s="69"/>
      <c r="Q1379" s="66"/>
      <c r="R1379" s="66"/>
    </row>
    <row r="1380" spans="1:18" ht="11.65" customHeight="1">
      <c r="A1380" s="2">
        <v>1309</v>
      </c>
      <c r="C1380" s="108"/>
      <c r="D1380" s="1" t="s">
        <v>380</v>
      </c>
      <c r="H1380" s="74"/>
      <c r="I1380" s="64">
        <v>10954096.090973748</v>
      </c>
      <c r="J1380" s="64">
        <v>6869149.0406823605</v>
      </c>
      <c r="K1380" s="74"/>
      <c r="L1380" s="64">
        <f>L1360</f>
        <v>30364421.631818958</v>
      </c>
      <c r="M1380" s="64">
        <f>M1360</f>
        <v>19613228.477682501</v>
      </c>
      <c r="N1380" s="64">
        <f>N1360</f>
        <v>10751193.154136455</v>
      </c>
      <c r="O1380" s="69"/>
      <c r="P1380" s="69"/>
      <c r="Q1380" s="66"/>
      <c r="R1380" s="66"/>
    </row>
    <row r="1381" spans="1:18" ht="11.65" customHeight="1">
      <c r="A1381" s="2">
        <v>1310</v>
      </c>
      <c r="C1381" s="108"/>
      <c r="H1381" s="74"/>
      <c r="I1381" s="3"/>
      <c r="J1381" s="3"/>
      <c r="K1381" s="74"/>
      <c r="L1381" s="3"/>
      <c r="M1381" s="3"/>
      <c r="N1381" s="3"/>
      <c r="O1381" s="69"/>
      <c r="P1381" s="69"/>
      <c r="Q1381" s="66"/>
      <c r="R1381" s="66"/>
    </row>
    <row r="1382" spans="1:18" ht="11.65" customHeight="1" thickBot="1">
      <c r="A1382" s="2">
        <v>1311</v>
      </c>
      <c r="C1382" s="108" t="s">
        <v>397</v>
      </c>
      <c r="H1382" s="74"/>
      <c r="I1382" s="137">
        <v>230325553.48994625</v>
      </c>
      <c r="J1382" s="137">
        <v>144433693.26509649</v>
      </c>
      <c r="K1382" s="74"/>
      <c r="L1382" s="137">
        <f>L1378-L1380</f>
        <v>638455438.09987772</v>
      </c>
      <c r="M1382" s="137">
        <f>M1378-M1380</f>
        <v>412396209.35673463</v>
      </c>
      <c r="N1382" s="137">
        <f>N1378-N1380</f>
        <v>226059228.74314228</v>
      </c>
      <c r="O1382" s="69"/>
      <c r="P1382" s="69"/>
      <c r="Q1382" s="66"/>
      <c r="R1382" s="66"/>
    </row>
    <row r="1383" spans="1:18" ht="11.65" customHeight="1" thickTop="1">
      <c r="A1383" s="2">
        <v>1312</v>
      </c>
      <c r="C1383" s="108"/>
      <c r="H1383" s="74"/>
      <c r="I1383" s="3"/>
      <c r="J1383" s="3"/>
      <c r="K1383" s="74"/>
      <c r="L1383" s="3"/>
      <c r="M1383" s="3"/>
      <c r="N1383" s="3"/>
      <c r="O1383" s="69"/>
      <c r="P1383" s="69"/>
      <c r="Q1383" s="66"/>
      <c r="R1383" s="66"/>
    </row>
    <row r="1384" spans="1:18" ht="11.65" customHeight="1">
      <c r="A1384" s="2">
        <v>1313</v>
      </c>
      <c r="C1384" s="108" t="s">
        <v>398</v>
      </c>
      <c r="H1384" s="74"/>
      <c r="I1384" s="142">
        <v>0.35</v>
      </c>
      <c r="J1384" s="142">
        <v>0.35</v>
      </c>
      <c r="K1384" s="74"/>
      <c r="L1384" s="142">
        <v>0.35</v>
      </c>
      <c r="M1384" s="142">
        <f>$L$1384</f>
        <v>0.35</v>
      </c>
      <c r="N1384" s="142">
        <f>$L$1384</f>
        <v>0.35</v>
      </c>
      <c r="O1384" s="69"/>
      <c r="P1384" s="69"/>
      <c r="Q1384" s="66"/>
      <c r="R1384" s="66"/>
    </row>
    <row r="1385" spans="1:18" ht="11.65" customHeight="1">
      <c r="A1385" s="2">
        <v>1314</v>
      </c>
      <c r="C1385" s="108"/>
      <c r="H1385" s="74"/>
      <c r="I1385" s="143"/>
      <c r="J1385" s="143"/>
      <c r="K1385" s="74"/>
      <c r="L1385" s="143"/>
      <c r="M1385" s="3"/>
      <c r="N1385" s="3"/>
      <c r="O1385" s="69"/>
      <c r="P1385" s="69"/>
      <c r="Q1385" s="66"/>
      <c r="R1385" s="66"/>
    </row>
    <row r="1386" spans="1:18" ht="11.65" customHeight="1">
      <c r="A1386" s="2">
        <v>1315</v>
      </c>
      <c r="C1386" s="108" t="s">
        <v>399</v>
      </c>
      <c r="H1386" s="74"/>
      <c r="I1386" s="3">
        <v>80613943.721481174</v>
      </c>
      <c r="J1386" s="3">
        <v>50551792.642783768</v>
      </c>
      <c r="K1386" s="74"/>
      <c r="L1386" s="3">
        <f>L1382*L1384</f>
        <v>223459403.33495718</v>
      </c>
      <c r="M1386" s="3">
        <f>M1382*M1384</f>
        <v>144338673.2748571</v>
      </c>
      <c r="N1386" s="3">
        <f>N1382*N1384</f>
        <v>79120730.060099795</v>
      </c>
      <c r="O1386" s="69"/>
      <c r="P1386" s="69"/>
      <c r="Q1386" s="66"/>
      <c r="R1386" s="66"/>
    </row>
    <row r="1387" spans="1:18" ht="11.65" customHeight="1">
      <c r="A1387" s="2">
        <v>1316</v>
      </c>
      <c r="C1387" s="108"/>
      <c r="H1387" s="74"/>
      <c r="I1387" s="3"/>
      <c r="J1387" s="3"/>
      <c r="K1387" s="74"/>
      <c r="L1387" s="3"/>
      <c r="M1387" s="3"/>
      <c r="N1387" s="3"/>
      <c r="O1387" s="69"/>
      <c r="P1387" s="69"/>
      <c r="Q1387" s="66"/>
      <c r="R1387" s="66"/>
    </row>
    <row r="1388" spans="1:18" ht="11.65" customHeight="1">
      <c r="A1388" s="2">
        <v>1317</v>
      </c>
      <c r="C1388" s="108" t="s">
        <v>400</v>
      </c>
      <c r="H1388" s="74"/>
      <c r="I1388" s="3"/>
      <c r="J1388" s="3"/>
      <c r="K1388" s="74"/>
      <c r="L1388" s="3"/>
      <c r="M1388" s="3"/>
      <c r="N1388" s="3"/>
      <c r="O1388" s="69"/>
      <c r="P1388" s="69"/>
      <c r="Q1388" s="66"/>
      <c r="R1388" s="66"/>
    </row>
    <row r="1389" spans="1:18" ht="11.65" customHeight="1">
      <c r="A1389" s="2">
        <v>1318</v>
      </c>
      <c r="C1389" s="108">
        <v>40910</v>
      </c>
      <c r="D1389" s="1" t="s">
        <v>401</v>
      </c>
      <c r="E1389" s="133"/>
      <c r="F1389" s="108" t="s">
        <v>572</v>
      </c>
      <c r="G1389" s="1" t="s">
        <v>130</v>
      </c>
      <c r="H1389" s="74"/>
      <c r="I1389" s="3">
        <v>-44934</v>
      </c>
      <c r="J1389" s="3">
        <v>-18859.573865611888</v>
      </c>
      <c r="K1389" s="74"/>
      <c r="L1389" s="3">
        <v>-18088</v>
      </c>
      <c r="M1389" s="3">
        <f>L1389-N1389</f>
        <v>-10496.154803018031</v>
      </c>
      <c r="N1389" s="109">
        <v>-7591.8451969819698</v>
      </c>
      <c r="O1389" s="69"/>
      <c r="P1389" s="69"/>
      <c r="Q1389" s="66"/>
      <c r="R1389" s="66"/>
    </row>
    <row r="1390" spans="1:18" ht="11.65" customHeight="1">
      <c r="A1390" s="2">
        <v>1319</v>
      </c>
      <c r="C1390" s="108">
        <v>40910</v>
      </c>
      <c r="D1390" s="1" t="s">
        <v>381</v>
      </c>
      <c r="E1390" s="133"/>
      <c r="F1390" s="108" t="s">
        <v>572</v>
      </c>
      <c r="G1390" s="1" t="s">
        <v>132</v>
      </c>
      <c r="H1390" s="74"/>
      <c r="I1390" s="3">
        <v>-67930536</v>
      </c>
      <c r="J1390" s="3">
        <v>-28957644.334593527</v>
      </c>
      <c r="K1390" s="74"/>
      <c r="L1390" s="3">
        <v>-72344845</v>
      </c>
      <c r="M1390" s="3">
        <f>L1390-N1390</f>
        <v>-41505455.024462387</v>
      </c>
      <c r="N1390" s="109">
        <v>-30839389.975537609</v>
      </c>
      <c r="O1390" s="69"/>
      <c r="P1390" s="69"/>
      <c r="Q1390" s="66"/>
      <c r="R1390" s="66"/>
    </row>
    <row r="1391" spans="1:18" ht="11.65" customHeight="1">
      <c r="A1391" s="2">
        <v>1320</v>
      </c>
      <c r="C1391" s="108">
        <v>40910</v>
      </c>
      <c r="D1391" s="135"/>
      <c r="E1391" s="133"/>
      <c r="F1391" s="108" t="s">
        <v>572</v>
      </c>
      <c r="G1391" s="1" t="s">
        <v>131</v>
      </c>
      <c r="H1391" s="74"/>
      <c r="I1391" s="3">
        <v>-3036</v>
      </c>
      <c r="J1391" s="3">
        <v>-1289.3978537473424</v>
      </c>
      <c r="K1391" s="74"/>
      <c r="L1391" s="3">
        <v>0</v>
      </c>
      <c r="M1391" s="3">
        <f>L1391-N1391</f>
        <v>0</v>
      </c>
      <c r="N1391" s="109">
        <v>0</v>
      </c>
      <c r="O1391" s="69"/>
      <c r="P1391" s="69"/>
      <c r="Q1391" s="66"/>
      <c r="R1391" s="66"/>
    </row>
    <row r="1392" spans="1:18" ht="11.65" customHeight="1">
      <c r="A1392" s="2">
        <v>1321</v>
      </c>
      <c r="C1392" s="108">
        <v>40910</v>
      </c>
      <c r="D1392" s="1" t="s">
        <v>402</v>
      </c>
      <c r="E1392" s="133"/>
      <c r="F1392" s="108" t="s">
        <v>670</v>
      </c>
      <c r="G1392" s="1" t="s">
        <v>128</v>
      </c>
      <c r="H1392" s="74"/>
      <c r="I1392" s="3">
        <v>0</v>
      </c>
      <c r="J1392" s="3">
        <v>0</v>
      </c>
      <c r="K1392" s="74"/>
      <c r="L1392" s="3">
        <v>0</v>
      </c>
      <c r="M1392" s="3">
        <f>L1392-N1392</f>
        <v>0</v>
      </c>
      <c r="N1392" s="109">
        <v>0</v>
      </c>
      <c r="O1392" s="69"/>
      <c r="P1392" s="69"/>
      <c r="Q1392" s="66"/>
      <c r="R1392" s="66"/>
    </row>
    <row r="1393" spans="1:18" ht="12" customHeight="1" thickBot="1">
      <c r="A1393" s="2">
        <v>1322</v>
      </c>
      <c r="C1393" s="112" t="s">
        <v>403</v>
      </c>
      <c r="H1393" s="74"/>
      <c r="I1393" s="131">
        <v>12635437.721481174</v>
      </c>
      <c r="J1393" s="131">
        <v>21573999.33647088</v>
      </c>
      <c r="K1393" s="74"/>
      <c r="L1393" s="131">
        <f>L1386+L1389+L1390+L1391+L1392</f>
        <v>151096470.33495718</v>
      </c>
      <c r="M1393" s="131">
        <f>M1386+M1389+M1390+M1391+M1392</f>
        <v>102822722.09559171</v>
      </c>
      <c r="N1393" s="131">
        <f>N1386+N1389+N1390+N1391+N1392</f>
        <v>48273748.239365205</v>
      </c>
      <c r="O1393" s="69"/>
      <c r="P1393" s="69"/>
      <c r="Q1393" s="66"/>
      <c r="R1393" s="66"/>
    </row>
    <row r="1394" spans="1:18" ht="11.65" customHeight="1" thickTop="1">
      <c r="A1394" s="2">
        <v>1323</v>
      </c>
      <c r="C1394" s="108"/>
      <c r="H1394" s="74"/>
      <c r="I1394" s="3"/>
      <c r="J1394" s="3"/>
      <c r="K1394" s="74"/>
      <c r="L1394" s="3"/>
      <c r="M1394" s="3"/>
      <c r="N1394" s="3"/>
      <c r="O1394" s="69"/>
      <c r="P1394" s="69"/>
      <c r="Q1394" s="66"/>
      <c r="R1394" s="66"/>
    </row>
    <row r="1395" spans="1:18" ht="11.65" customHeight="1" thickBot="1">
      <c r="A1395" s="2">
        <v>1324</v>
      </c>
      <c r="C1395" s="112" t="s">
        <v>69</v>
      </c>
      <c r="H1395" s="113"/>
      <c r="I1395" s="114">
        <v>4038209053.9835029</v>
      </c>
      <c r="J1395" s="114">
        <v>1715994191.0757782</v>
      </c>
      <c r="K1395" s="113"/>
      <c r="L1395" s="114">
        <f>L98</f>
        <v>4043534558.1415272</v>
      </c>
      <c r="M1395" s="114">
        <f>M98</f>
        <v>2357831056.8365731</v>
      </c>
      <c r="N1395" s="114">
        <f>N98</f>
        <v>1685703501.304955</v>
      </c>
      <c r="O1395" s="69"/>
      <c r="P1395" s="69"/>
      <c r="Q1395" s="66"/>
      <c r="R1395" s="66"/>
    </row>
    <row r="1396" spans="1:18" ht="11.65" customHeight="1" thickTop="1">
      <c r="A1396" s="2">
        <v>1325</v>
      </c>
      <c r="C1396" s="108">
        <v>310</v>
      </c>
      <c r="D1396" s="1" t="s">
        <v>404</v>
      </c>
      <c r="H1396" s="74"/>
      <c r="I1396" s="3"/>
      <c r="J1396" s="3"/>
      <c r="K1396" s="74"/>
      <c r="L1396" s="3"/>
      <c r="M1396" s="3"/>
      <c r="N1396" s="3"/>
      <c r="O1396" s="69"/>
      <c r="P1396" s="69"/>
      <c r="Q1396" s="66"/>
      <c r="R1396" s="66"/>
    </row>
    <row r="1397" spans="1:18" ht="11.65" customHeight="1">
      <c r="A1397" s="2">
        <v>1326</v>
      </c>
      <c r="C1397" s="108"/>
      <c r="F1397" s="108" t="s">
        <v>572</v>
      </c>
      <c r="G1397" s="1" t="s">
        <v>132</v>
      </c>
      <c r="H1397" s="74"/>
      <c r="I1397" s="3">
        <v>2328228.2400000002</v>
      </c>
      <c r="J1397" s="3">
        <v>992484.51835676178</v>
      </c>
      <c r="K1397" s="74"/>
      <c r="L1397" s="3">
        <v>2328228.2400000002</v>
      </c>
      <c r="M1397" s="3">
        <f>L1397-N1397</f>
        <v>1335743.7216432383</v>
      </c>
      <c r="N1397" s="109">
        <v>992484.51835676178</v>
      </c>
      <c r="O1397" s="69"/>
      <c r="P1397" s="69"/>
      <c r="Q1397" s="66"/>
      <c r="R1397" s="66"/>
    </row>
    <row r="1398" spans="1:18" ht="11.65" customHeight="1">
      <c r="A1398" s="2">
        <v>1327</v>
      </c>
      <c r="C1398" s="108"/>
      <c r="F1398" s="108" t="s">
        <v>572</v>
      </c>
      <c r="G1398" s="1" t="s">
        <v>132</v>
      </c>
      <c r="H1398" s="74"/>
      <c r="I1398" s="3">
        <v>34798445.670000002</v>
      </c>
      <c r="J1398" s="3">
        <v>14833991.786970975</v>
      </c>
      <c r="K1398" s="74"/>
      <c r="L1398" s="3">
        <v>34798445.670000002</v>
      </c>
      <c r="M1398" s="3">
        <f>L1398-N1398</f>
        <v>19964453.883029029</v>
      </c>
      <c r="N1398" s="109">
        <v>14833991.786970975</v>
      </c>
      <c r="O1398" s="69"/>
      <c r="P1398" s="69"/>
      <c r="Q1398" s="66"/>
      <c r="R1398" s="66"/>
    </row>
    <row r="1399" spans="1:18" ht="11.65" customHeight="1">
      <c r="A1399" s="2">
        <v>1328</v>
      </c>
      <c r="C1399" s="108"/>
      <c r="F1399" s="108" t="s">
        <v>572</v>
      </c>
      <c r="G1399" s="1" t="s">
        <v>132</v>
      </c>
      <c r="H1399" s="74"/>
      <c r="I1399" s="3">
        <v>53412118.816153802</v>
      </c>
      <c r="J1399" s="3">
        <v>22768687.41084617</v>
      </c>
      <c r="K1399" s="74"/>
      <c r="L1399" s="3">
        <v>53412118.816153802</v>
      </c>
      <c r="M1399" s="3">
        <f>L1399-N1399</f>
        <v>30643431.405307632</v>
      </c>
      <c r="N1399" s="109">
        <v>22768687.41084617</v>
      </c>
      <c r="O1399" s="69"/>
      <c r="P1399" s="69"/>
      <c r="Q1399" s="66"/>
      <c r="R1399" s="66"/>
    </row>
    <row r="1400" spans="1:18" ht="11.65" customHeight="1">
      <c r="A1400" s="2">
        <v>1329</v>
      </c>
      <c r="C1400" s="108"/>
      <c r="F1400" s="108" t="s">
        <v>572</v>
      </c>
      <c r="G1400" s="1" t="s">
        <v>128</v>
      </c>
      <c r="H1400" s="74"/>
      <c r="I1400" s="3">
        <v>0</v>
      </c>
      <c r="J1400" s="3">
        <v>0</v>
      </c>
      <c r="K1400" s="74"/>
      <c r="L1400" s="3">
        <v>0</v>
      </c>
      <c r="M1400" s="3">
        <f>L1400-N1400</f>
        <v>0</v>
      </c>
      <c r="N1400" s="109">
        <v>0</v>
      </c>
      <c r="O1400" s="69"/>
      <c r="P1400" s="69"/>
      <c r="Q1400" s="66"/>
      <c r="R1400" s="66"/>
    </row>
    <row r="1401" spans="1:18" ht="11.65" customHeight="1">
      <c r="A1401" s="2">
        <v>1330</v>
      </c>
      <c r="C1401" s="108"/>
      <c r="F1401" s="108" t="s">
        <v>572</v>
      </c>
      <c r="G1401" s="1" t="s">
        <v>132</v>
      </c>
      <c r="H1401" s="74"/>
      <c r="I1401" s="3">
        <v>2556496.7876923</v>
      </c>
      <c r="J1401" s="3">
        <v>1089791.5588436469</v>
      </c>
      <c r="K1401" s="74"/>
      <c r="L1401" s="3">
        <v>2556496.7876923</v>
      </c>
      <c r="M1401" s="3">
        <f>L1401-N1401</f>
        <v>1466705.2288486531</v>
      </c>
      <c r="N1401" s="109">
        <v>1089791.5588436469</v>
      </c>
      <c r="O1401" s="69"/>
      <c r="P1401" s="69"/>
      <c r="Q1401" s="66"/>
      <c r="R1401" s="66"/>
    </row>
    <row r="1402" spans="1:18" ht="11.65" customHeight="1">
      <c r="A1402" s="2">
        <v>1331</v>
      </c>
      <c r="C1402" s="108"/>
      <c r="H1402" s="74" t="s">
        <v>405</v>
      </c>
      <c r="I1402" s="110">
        <v>93095289.513846099</v>
      </c>
      <c r="J1402" s="110">
        <v>39684955.275017552</v>
      </c>
      <c r="K1402" s="74"/>
      <c r="L1402" s="110">
        <f>SUBTOTAL(9,L1397:L1401)</f>
        <v>93095289.513846099</v>
      </c>
      <c r="M1402" s="110">
        <f>SUBTOTAL(9,M1397:M1401)</f>
        <v>53410334.238828555</v>
      </c>
      <c r="N1402" s="110">
        <f>SUBTOTAL(9,N1397:N1401)</f>
        <v>39684955.275017552</v>
      </c>
      <c r="O1402" s="69"/>
      <c r="P1402" s="69"/>
      <c r="Q1402" s="66"/>
      <c r="R1402" s="66"/>
    </row>
    <row r="1403" spans="1:18" ht="11.65" customHeight="1">
      <c r="A1403" s="2">
        <v>1332</v>
      </c>
      <c r="C1403" s="108"/>
      <c r="H1403" s="74"/>
      <c r="I1403" s="3"/>
      <c r="J1403" s="3"/>
      <c r="K1403" s="74"/>
      <c r="L1403" s="3"/>
      <c r="M1403" s="3"/>
      <c r="N1403" s="3"/>
      <c r="O1403" s="69"/>
      <c r="P1403" s="69"/>
      <c r="Q1403" s="66"/>
      <c r="R1403" s="66"/>
    </row>
    <row r="1404" spans="1:18" ht="11.65" customHeight="1">
      <c r="A1404" s="2">
        <v>1333</v>
      </c>
      <c r="C1404" s="108">
        <v>311</v>
      </c>
      <c r="D1404" s="1" t="s">
        <v>406</v>
      </c>
      <c r="H1404" s="74"/>
      <c r="I1404" s="3"/>
      <c r="J1404" s="3"/>
      <c r="K1404" s="74"/>
      <c r="L1404" s="3"/>
      <c r="M1404" s="3"/>
      <c r="N1404" s="3"/>
      <c r="O1404" s="69"/>
      <c r="P1404" s="69"/>
      <c r="Q1404" s="66"/>
      <c r="R1404" s="66"/>
    </row>
    <row r="1405" spans="1:18" ht="11.65" customHeight="1">
      <c r="A1405" s="2">
        <v>1334</v>
      </c>
      <c r="C1405" s="108"/>
      <c r="F1405" s="108" t="s">
        <v>572</v>
      </c>
      <c r="G1405" s="1" t="s">
        <v>132</v>
      </c>
      <c r="H1405" s="74"/>
      <c r="I1405" s="3">
        <v>233126167.38999999</v>
      </c>
      <c r="J1405" s="3">
        <v>99377762.018049359</v>
      </c>
      <c r="K1405" s="74"/>
      <c r="L1405" s="3">
        <v>233126167.38999999</v>
      </c>
      <c r="M1405" s="3">
        <f>L1405-N1405</f>
        <v>133748405.37195063</v>
      </c>
      <c r="N1405" s="109">
        <v>99377762.018049359</v>
      </c>
      <c r="O1405" s="69"/>
      <c r="P1405" s="69"/>
      <c r="Q1405" s="66"/>
      <c r="R1405" s="66"/>
    </row>
    <row r="1406" spans="1:18" ht="11.65" customHeight="1">
      <c r="A1406" s="2">
        <v>1335</v>
      </c>
      <c r="C1406" s="108"/>
      <c r="F1406" s="108" t="s">
        <v>572</v>
      </c>
      <c r="G1406" s="1" t="s">
        <v>132</v>
      </c>
      <c r="H1406" s="74"/>
      <c r="I1406" s="3">
        <v>320181305.61461502</v>
      </c>
      <c r="J1406" s="3">
        <v>136487902.44454738</v>
      </c>
      <c r="K1406" s="74"/>
      <c r="L1406" s="3">
        <v>320181305.61461502</v>
      </c>
      <c r="M1406" s="3">
        <f>L1406-N1406</f>
        <v>183693403.17006764</v>
      </c>
      <c r="N1406" s="109">
        <v>136487902.44454738</v>
      </c>
      <c r="O1406" s="69"/>
      <c r="P1406" s="69"/>
      <c r="Q1406" s="66"/>
      <c r="R1406" s="66"/>
    </row>
    <row r="1407" spans="1:18" ht="11.65" customHeight="1">
      <c r="A1407" s="2">
        <v>1336</v>
      </c>
      <c r="C1407" s="108"/>
      <c r="F1407" s="108" t="s">
        <v>572</v>
      </c>
      <c r="G1407" s="1" t="s">
        <v>132</v>
      </c>
      <c r="H1407" s="74"/>
      <c r="I1407" s="3">
        <v>385016763.75692302</v>
      </c>
      <c r="J1407" s="3">
        <v>164126167.17361388</v>
      </c>
      <c r="K1407" s="74"/>
      <c r="L1407" s="3">
        <v>385016763.75692302</v>
      </c>
      <c r="M1407" s="3">
        <f>L1407-N1407</f>
        <v>220890596.58330914</v>
      </c>
      <c r="N1407" s="109">
        <v>164126167.17361388</v>
      </c>
      <c r="O1407" s="69"/>
      <c r="P1407" s="69"/>
      <c r="Q1407" s="66"/>
      <c r="R1407" s="66"/>
    </row>
    <row r="1408" spans="1:18" ht="11.65" customHeight="1">
      <c r="A1408" s="2">
        <v>1337</v>
      </c>
      <c r="C1408" s="108"/>
      <c r="F1408" s="108" t="s">
        <v>572</v>
      </c>
      <c r="G1408" s="1" t="s">
        <v>132</v>
      </c>
      <c r="H1408" s="74"/>
      <c r="I1408" s="3">
        <v>60698448.014615297</v>
      </c>
      <c r="J1408" s="3">
        <v>25874726.930890761</v>
      </c>
      <c r="K1408" s="74"/>
      <c r="L1408" s="3">
        <v>60698448.014615297</v>
      </c>
      <c r="M1408" s="3">
        <f>L1408-N1408</f>
        <v>34823721.083724536</v>
      </c>
      <c r="N1408" s="109">
        <v>25874726.930890761</v>
      </c>
      <c r="O1408" s="69"/>
      <c r="P1408" s="69"/>
      <c r="Q1408" s="66"/>
      <c r="R1408" s="66"/>
    </row>
    <row r="1409" spans="1:18" ht="11.65" customHeight="1">
      <c r="A1409" s="2">
        <v>1338</v>
      </c>
      <c r="C1409" s="108"/>
      <c r="H1409" s="74" t="s">
        <v>405</v>
      </c>
      <c r="I1409" s="110">
        <v>999022684.77615333</v>
      </c>
      <c r="J1409" s="110">
        <v>425866558.56710136</v>
      </c>
      <c r="K1409" s="74"/>
      <c r="L1409" s="110">
        <f>SUBTOTAL(9,L1405:L1408)</f>
        <v>999022684.77615333</v>
      </c>
      <c r="M1409" s="110">
        <f>SUBTOTAL(9,M1405:M1408)</f>
        <v>573156126.20905197</v>
      </c>
      <c r="N1409" s="110">
        <f>SUBTOTAL(9,N1405:N1408)</f>
        <v>425866558.56710136</v>
      </c>
      <c r="O1409" s="69"/>
      <c r="P1409" s="69"/>
      <c r="Q1409" s="66"/>
      <c r="R1409" s="66"/>
    </row>
    <row r="1410" spans="1:18" ht="11.65" customHeight="1">
      <c r="A1410" s="2">
        <v>1339</v>
      </c>
      <c r="C1410" s="108"/>
      <c r="H1410" s="74"/>
      <c r="I1410" s="3"/>
      <c r="J1410" s="3"/>
      <c r="K1410" s="74"/>
      <c r="L1410" s="3"/>
      <c r="M1410" s="3"/>
      <c r="N1410" s="3"/>
      <c r="O1410" s="69"/>
      <c r="P1410" s="69"/>
      <c r="Q1410" s="66"/>
      <c r="R1410" s="66"/>
    </row>
    <row r="1411" spans="1:18" ht="11.65" customHeight="1">
      <c r="A1411" s="2">
        <v>1340</v>
      </c>
      <c r="C1411" s="108">
        <v>312</v>
      </c>
      <c r="D1411" s="1" t="s">
        <v>407</v>
      </c>
      <c r="H1411" s="74"/>
      <c r="I1411" s="3"/>
      <c r="J1411" s="3"/>
      <c r="K1411" s="74"/>
      <c r="L1411" s="3"/>
      <c r="M1411" s="3"/>
      <c r="N1411" s="3"/>
      <c r="O1411" s="69"/>
      <c r="P1411" s="69"/>
      <c r="Q1411" s="66"/>
      <c r="R1411" s="66"/>
    </row>
    <row r="1412" spans="1:18" ht="11.65" customHeight="1">
      <c r="A1412" s="2">
        <v>1341</v>
      </c>
      <c r="C1412" s="108"/>
      <c r="F1412" s="108" t="s">
        <v>572</v>
      </c>
      <c r="G1412" s="1" t="s">
        <v>132</v>
      </c>
      <c r="H1412" s="74"/>
      <c r="I1412" s="3">
        <v>614236560.62461495</v>
      </c>
      <c r="J1412" s="3">
        <v>261838709.17596754</v>
      </c>
      <c r="K1412" s="74"/>
      <c r="L1412" s="3">
        <v>579336644.03761649</v>
      </c>
      <c r="M1412" s="3">
        <f>L1412-N1412</f>
        <v>332375181.99294323</v>
      </c>
      <c r="N1412" s="109">
        <v>246961462.04467326</v>
      </c>
      <c r="O1412" s="69"/>
      <c r="P1412" s="69"/>
      <c r="Q1412" s="66"/>
      <c r="R1412" s="66"/>
    </row>
    <row r="1413" spans="1:18" ht="11.65" customHeight="1">
      <c r="A1413" s="2">
        <v>1342</v>
      </c>
      <c r="C1413" s="108"/>
      <c r="F1413" s="108" t="s">
        <v>572</v>
      </c>
      <c r="G1413" s="1" t="s">
        <v>132</v>
      </c>
      <c r="H1413" s="74"/>
      <c r="I1413" s="3">
        <v>560040310.56153798</v>
      </c>
      <c r="J1413" s="3">
        <v>238735759.81023201</v>
      </c>
      <c r="K1413" s="74"/>
      <c r="L1413" s="3">
        <v>490212689.78865147</v>
      </c>
      <c r="M1413" s="3">
        <f>L1413-N1413</f>
        <v>281243269.62679386</v>
      </c>
      <c r="N1413" s="109">
        <v>208969420.16185763</v>
      </c>
      <c r="O1413" s="69"/>
      <c r="P1413" s="69"/>
      <c r="Q1413" s="66"/>
      <c r="R1413" s="66"/>
    </row>
    <row r="1414" spans="1:18" ht="11.65" customHeight="1">
      <c r="A1414" s="2">
        <v>1343</v>
      </c>
      <c r="C1414" s="108"/>
      <c r="F1414" s="108" t="s">
        <v>572</v>
      </c>
      <c r="G1414" s="1" t="s">
        <v>132</v>
      </c>
      <c r="H1414" s="74"/>
      <c r="I1414" s="3">
        <v>2596639042.2346101</v>
      </c>
      <c r="J1414" s="3">
        <v>1106903526.4251325</v>
      </c>
      <c r="K1414" s="74"/>
      <c r="L1414" s="3">
        <v>2818205668.7776284</v>
      </c>
      <c r="M1414" s="3">
        <f>L1414-N1414</f>
        <v>1616852018.0689421</v>
      </c>
      <c r="N1414" s="109">
        <v>1201353650.7086864</v>
      </c>
      <c r="O1414" s="69"/>
      <c r="P1414" s="69"/>
      <c r="Q1414" s="66"/>
      <c r="R1414" s="66"/>
    </row>
    <row r="1415" spans="1:18" ht="11.65" customHeight="1">
      <c r="A1415" s="2">
        <v>1344</v>
      </c>
      <c r="C1415" s="108"/>
      <c r="F1415" s="108" t="s">
        <v>572</v>
      </c>
      <c r="G1415" s="1" t="s">
        <v>132</v>
      </c>
      <c r="H1415" s="74"/>
      <c r="I1415" s="3">
        <v>327862258.32923001</v>
      </c>
      <c r="J1415" s="3">
        <v>139762163.328646</v>
      </c>
      <c r="K1415" s="74"/>
      <c r="L1415" s="3">
        <v>319424941.35139436</v>
      </c>
      <c r="M1415" s="3">
        <f>L1415-N1415</f>
        <v>183259464.26385784</v>
      </c>
      <c r="N1415" s="109">
        <v>136165477.08753651</v>
      </c>
      <c r="O1415" s="69"/>
      <c r="P1415" s="69"/>
      <c r="Q1415" s="66"/>
      <c r="R1415" s="66"/>
    </row>
    <row r="1416" spans="1:18" ht="11.65" customHeight="1">
      <c r="A1416" s="2">
        <v>1345</v>
      </c>
      <c r="C1416" s="108"/>
      <c r="H1416" s="74" t="s">
        <v>405</v>
      </c>
      <c r="I1416" s="110">
        <v>4098778171.7499928</v>
      </c>
      <c r="J1416" s="110">
        <v>1747240158.7399781</v>
      </c>
      <c r="K1416" s="74"/>
      <c r="L1416" s="110">
        <f>SUBTOTAL(9,L1412:L1415)</f>
        <v>4207179943.9552903</v>
      </c>
      <c r="M1416" s="110">
        <f>SUBTOTAL(9,M1412:M1415)</f>
        <v>2413729933.9525371</v>
      </c>
      <c r="N1416" s="110">
        <f>SUBTOTAL(9,N1412:N1415)</f>
        <v>1793450010.002754</v>
      </c>
      <c r="O1416" s="69"/>
      <c r="P1416" s="69"/>
      <c r="Q1416" s="66"/>
      <c r="R1416" s="66"/>
    </row>
    <row r="1417" spans="1:18" ht="11.65" customHeight="1">
      <c r="A1417" s="2">
        <v>1346</v>
      </c>
      <c r="C1417" s="108"/>
      <c r="H1417" s="74"/>
      <c r="I1417" s="3"/>
      <c r="J1417" s="3"/>
      <c r="K1417" s="74"/>
      <c r="L1417" s="3"/>
      <c r="M1417" s="3"/>
      <c r="N1417" s="3"/>
      <c r="O1417" s="69"/>
      <c r="P1417" s="69"/>
      <c r="Q1417" s="66"/>
      <c r="R1417" s="66"/>
    </row>
    <row r="1418" spans="1:18" ht="11.65" customHeight="1">
      <c r="A1418" s="2">
        <v>1347</v>
      </c>
      <c r="C1418" s="108">
        <v>314</v>
      </c>
      <c r="D1418" s="1" t="s">
        <v>408</v>
      </c>
      <c r="H1418" s="74"/>
      <c r="I1418" s="3"/>
      <c r="J1418" s="3"/>
      <c r="K1418" s="74"/>
      <c r="L1418" s="3"/>
      <c r="M1418" s="3"/>
      <c r="N1418" s="3"/>
      <c r="O1418" s="69"/>
      <c r="P1418" s="69"/>
      <c r="Q1418" s="66"/>
      <c r="R1418" s="66"/>
    </row>
    <row r="1419" spans="1:18" ht="11.65" customHeight="1">
      <c r="A1419" s="2">
        <v>1348</v>
      </c>
      <c r="C1419" s="108"/>
      <c r="F1419" s="108" t="s">
        <v>572</v>
      </c>
      <c r="G1419" s="1" t="s">
        <v>132</v>
      </c>
      <c r="H1419" s="74"/>
      <c r="I1419" s="3">
        <v>120294854.55153801</v>
      </c>
      <c r="J1419" s="3">
        <v>51279672.125435561</v>
      </c>
      <c r="K1419" s="74"/>
      <c r="L1419" s="3">
        <v>120294854.55153801</v>
      </c>
      <c r="M1419" s="3">
        <f>L1419-N1419</f>
        <v>69015182.426102445</v>
      </c>
      <c r="N1419" s="109">
        <v>51279672.125435561</v>
      </c>
      <c r="O1419" s="69"/>
      <c r="P1419" s="69"/>
      <c r="Q1419" s="66"/>
      <c r="R1419" s="66"/>
    </row>
    <row r="1420" spans="1:18" ht="11.65" customHeight="1">
      <c r="A1420" s="2">
        <v>1349</v>
      </c>
      <c r="C1420" s="108"/>
      <c r="F1420" s="108" t="s">
        <v>572</v>
      </c>
      <c r="G1420" s="1" t="s">
        <v>132</v>
      </c>
      <c r="H1420" s="74"/>
      <c r="I1420" s="3">
        <v>134015649.711538</v>
      </c>
      <c r="J1420" s="3">
        <v>57128616.203119449</v>
      </c>
      <c r="K1420" s="74"/>
      <c r="L1420" s="3">
        <v>134015649.711538</v>
      </c>
      <c r="M1420" s="3">
        <f>L1420-N1420</f>
        <v>76887033.50841856</v>
      </c>
      <c r="N1420" s="109">
        <v>57128616.203119449</v>
      </c>
      <c r="O1420" s="69"/>
      <c r="P1420" s="69"/>
      <c r="Q1420" s="66"/>
      <c r="R1420" s="66"/>
    </row>
    <row r="1421" spans="1:18" ht="11.65" customHeight="1">
      <c r="A1421" s="2">
        <v>1350</v>
      </c>
      <c r="C1421" s="108"/>
      <c r="F1421" s="108" t="s">
        <v>572</v>
      </c>
      <c r="G1421" s="1" t="s">
        <v>132</v>
      </c>
      <c r="H1421" s="74"/>
      <c r="I1421" s="3">
        <v>650751971.54769194</v>
      </c>
      <c r="J1421" s="3">
        <v>277404614.35654783</v>
      </c>
      <c r="K1421" s="74"/>
      <c r="L1421" s="3">
        <v>642822639.16307652</v>
      </c>
      <c r="M1421" s="3">
        <f>L1421-N1421</f>
        <v>368798165.76411611</v>
      </c>
      <c r="N1421" s="109">
        <v>274024473.39896041</v>
      </c>
      <c r="O1421" s="69"/>
      <c r="P1421" s="69"/>
      <c r="Q1421" s="66"/>
      <c r="R1421" s="66"/>
    </row>
    <row r="1422" spans="1:18" ht="11.65" customHeight="1">
      <c r="A1422" s="2">
        <v>1351</v>
      </c>
      <c r="C1422" s="108"/>
      <c r="F1422" s="108" t="s">
        <v>572</v>
      </c>
      <c r="G1422" s="1" t="s">
        <v>132</v>
      </c>
      <c r="H1422" s="74"/>
      <c r="I1422" s="3">
        <v>66776433.186922997</v>
      </c>
      <c r="J1422" s="3">
        <v>28465669.727082144</v>
      </c>
      <c r="K1422" s="74"/>
      <c r="L1422" s="3">
        <v>66776433.186922997</v>
      </c>
      <c r="M1422" s="3">
        <f>L1422-N1422</f>
        <v>38310763.459840849</v>
      </c>
      <c r="N1422" s="109">
        <v>28465669.727082144</v>
      </c>
      <c r="O1422" s="69"/>
      <c r="P1422" s="69"/>
      <c r="Q1422" s="66"/>
      <c r="R1422" s="66"/>
    </row>
    <row r="1423" spans="1:18" ht="11.65" customHeight="1">
      <c r="A1423" s="2">
        <v>1352</v>
      </c>
      <c r="C1423" s="108"/>
      <c r="H1423" s="74" t="s">
        <v>405</v>
      </c>
      <c r="I1423" s="110">
        <v>971838908.99769092</v>
      </c>
      <c r="J1423" s="110">
        <v>414278572.41218495</v>
      </c>
      <c r="K1423" s="74"/>
      <c r="L1423" s="110">
        <f>SUBTOTAL(9,L1419:L1422)</f>
        <v>963909576.61307549</v>
      </c>
      <c r="M1423" s="110">
        <f>SUBTOTAL(9,M1419:M1422)</f>
        <v>553011145.15847802</v>
      </c>
      <c r="N1423" s="110">
        <f>SUBTOTAL(9,N1419:N1422)</f>
        <v>410898431.45459759</v>
      </c>
      <c r="O1423" s="69"/>
      <c r="P1423" s="69"/>
      <c r="Q1423" s="66"/>
      <c r="R1423" s="66"/>
    </row>
    <row r="1424" spans="1:18" ht="11.65" customHeight="1">
      <c r="A1424" s="2">
        <v>1353</v>
      </c>
      <c r="C1424" s="108"/>
      <c r="H1424" s="74"/>
      <c r="I1424" s="3"/>
      <c r="J1424" s="3"/>
      <c r="K1424" s="74"/>
      <c r="L1424" s="3"/>
      <c r="M1424" s="3"/>
      <c r="N1424" s="3"/>
      <c r="O1424" s="69"/>
      <c r="P1424" s="69"/>
      <c r="Q1424" s="66"/>
      <c r="R1424" s="66"/>
    </row>
    <row r="1425" spans="1:18" ht="11.65" customHeight="1">
      <c r="A1425" s="2">
        <v>1354</v>
      </c>
      <c r="C1425" s="108">
        <v>315</v>
      </c>
      <c r="D1425" s="1" t="s">
        <v>409</v>
      </c>
      <c r="H1425" s="74"/>
      <c r="I1425" s="3"/>
      <c r="J1425" s="3"/>
      <c r="K1425" s="74"/>
      <c r="L1425" s="3"/>
      <c r="M1425" s="3"/>
      <c r="N1425" s="3"/>
      <c r="O1425" s="69"/>
      <c r="P1425" s="69"/>
      <c r="Q1425" s="66"/>
      <c r="R1425" s="66"/>
    </row>
    <row r="1426" spans="1:18" ht="11.65" customHeight="1">
      <c r="A1426" s="2">
        <v>1355</v>
      </c>
      <c r="C1426" s="108"/>
      <c r="F1426" s="108" t="s">
        <v>572</v>
      </c>
      <c r="G1426" s="1" t="s">
        <v>132</v>
      </c>
      <c r="H1426" s="74"/>
      <c r="I1426" s="3">
        <v>86511775.329230696</v>
      </c>
      <c r="J1426" s="3">
        <v>36878513.96812363</v>
      </c>
      <c r="K1426" s="74"/>
      <c r="L1426" s="3">
        <v>86511775.329230696</v>
      </c>
      <c r="M1426" s="3">
        <f>L1426-N1426</f>
        <v>49633261.361107066</v>
      </c>
      <c r="N1426" s="109">
        <v>36878513.96812363</v>
      </c>
      <c r="O1426" s="69"/>
      <c r="P1426" s="69"/>
      <c r="Q1426" s="66"/>
      <c r="R1426" s="66"/>
    </row>
    <row r="1427" spans="1:18" ht="11.65" customHeight="1">
      <c r="A1427" s="2">
        <v>1356</v>
      </c>
      <c r="C1427" s="108"/>
      <c r="F1427" s="108" t="s">
        <v>572</v>
      </c>
      <c r="G1427" s="1" t="s">
        <v>132</v>
      </c>
      <c r="H1427" s="74"/>
      <c r="I1427" s="3">
        <v>136942465.677692</v>
      </c>
      <c r="J1427" s="3">
        <v>58376268.595862195</v>
      </c>
      <c r="K1427" s="74"/>
      <c r="L1427" s="3">
        <v>136942465.677692</v>
      </c>
      <c r="M1427" s="3">
        <f>L1427-N1427</f>
        <v>78566197.081829801</v>
      </c>
      <c r="N1427" s="109">
        <v>58376268.595862195</v>
      </c>
      <c r="O1427" s="69"/>
      <c r="P1427" s="69"/>
      <c r="Q1427" s="66"/>
      <c r="R1427" s="66"/>
    </row>
    <row r="1428" spans="1:18" ht="11.65" customHeight="1">
      <c r="A1428" s="2">
        <v>1357</v>
      </c>
      <c r="C1428" s="108"/>
      <c r="F1428" s="108" t="s">
        <v>572</v>
      </c>
      <c r="G1428" s="1" t="s">
        <v>132</v>
      </c>
      <c r="H1428" s="74"/>
      <c r="I1428" s="3">
        <v>182403660.442307</v>
      </c>
      <c r="J1428" s="3">
        <v>77755610.884864688</v>
      </c>
      <c r="K1428" s="74"/>
      <c r="L1428" s="3">
        <v>182403660.442307</v>
      </c>
      <c r="M1428" s="3">
        <f>L1428-N1428</f>
        <v>104648049.55744231</v>
      </c>
      <c r="N1428" s="109">
        <v>77755610.884864688</v>
      </c>
      <c r="O1428" s="69"/>
      <c r="P1428" s="69"/>
      <c r="Q1428" s="66"/>
      <c r="R1428" s="66"/>
    </row>
    <row r="1429" spans="1:18" ht="11.65" customHeight="1">
      <c r="A1429" s="2">
        <v>1358</v>
      </c>
      <c r="C1429" s="108"/>
      <c r="F1429" s="108" t="s">
        <v>572</v>
      </c>
      <c r="G1429" s="1" t="s">
        <v>132</v>
      </c>
      <c r="H1429" s="74"/>
      <c r="I1429" s="3">
        <v>67313730.715384603</v>
      </c>
      <c r="J1429" s="3">
        <v>28694710.621607803</v>
      </c>
      <c r="K1429" s="74"/>
      <c r="L1429" s="3">
        <v>67313730.715384603</v>
      </c>
      <c r="M1429" s="3">
        <f>L1429-N1429</f>
        <v>38619020.0937768</v>
      </c>
      <c r="N1429" s="109">
        <v>28694710.621607803</v>
      </c>
      <c r="O1429" s="69"/>
      <c r="P1429" s="69"/>
      <c r="Q1429" s="66"/>
      <c r="R1429" s="66"/>
    </row>
    <row r="1430" spans="1:18" ht="11.65" customHeight="1">
      <c r="A1430" s="2">
        <v>1359</v>
      </c>
      <c r="C1430" s="108"/>
      <c r="H1430" s="74" t="s">
        <v>405</v>
      </c>
      <c r="I1430" s="110">
        <v>473171632.16461432</v>
      </c>
      <c r="J1430" s="110">
        <v>201705104.07045832</v>
      </c>
      <c r="K1430" s="74"/>
      <c r="L1430" s="110">
        <f>SUBTOTAL(9,L1426:L1429)</f>
        <v>473171632.16461432</v>
      </c>
      <c r="M1430" s="110">
        <f>SUBTOTAL(9,M1426:M1429)</f>
        <v>271466528.09415597</v>
      </c>
      <c r="N1430" s="110">
        <f>SUBTOTAL(9,N1426:N1429)</f>
        <v>201705104.07045832</v>
      </c>
      <c r="O1430" s="69"/>
      <c r="P1430" s="69"/>
      <c r="Q1430" s="66"/>
      <c r="R1430" s="66"/>
    </row>
    <row r="1431" spans="1:18" ht="11.65" customHeight="1">
      <c r="A1431" s="2">
        <v>1360</v>
      </c>
      <c r="C1431" s="108"/>
      <c r="H1431" s="74"/>
      <c r="I1431" s="115"/>
      <c r="J1431" s="115"/>
      <c r="K1431" s="74"/>
      <c r="L1431" s="115"/>
      <c r="M1431" s="3"/>
      <c r="N1431" s="3"/>
      <c r="O1431" s="69"/>
      <c r="P1431" s="69"/>
      <c r="Q1431" s="66"/>
      <c r="R1431" s="66"/>
    </row>
    <row r="1432" spans="1:18" ht="11.65" customHeight="1">
      <c r="A1432" s="2">
        <v>1361</v>
      </c>
      <c r="C1432" s="108"/>
      <c r="E1432" s="70"/>
      <c r="H1432" s="74"/>
      <c r="I1432" s="115"/>
      <c r="J1432" s="115"/>
      <c r="K1432" s="74"/>
      <c r="L1432" s="115"/>
      <c r="M1432" s="115"/>
      <c r="N1432" s="115"/>
      <c r="O1432" s="69"/>
      <c r="P1432" s="69"/>
      <c r="Q1432" s="66"/>
      <c r="R1432" s="66"/>
    </row>
    <row r="1433" spans="1:18" ht="11.65" customHeight="1">
      <c r="A1433" s="2">
        <v>1362</v>
      </c>
      <c r="C1433" s="116"/>
      <c r="D1433" s="117"/>
      <c r="E1433" s="118"/>
      <c r="G1433" s="117"/>
      <c r="H1433" s="119"/>
      <c r="I1433" s="120"/>
      <c r="J1433" s="120"/>
      <c r="K1433" s="119"/>
      <c r="L1433" s="120"/>
      <c r="M1433" s="120"/>
      <c r="N1433" s="120"/>
      <c r="O1433" s="69"/>
      <c r="P1433" s="69"/>
      <c r="Q1433" s="66"/>
      <c r="R1433" s="66"/>
    </row>
    <row r="1434" spans="1:18" ht="11.65" customHeight="1">
      <c r="A1434" s="2">
        <v>1363</v>
      </c>
      <c r="C1434" s="108">
        <v>316</v>
      </c>
      <c r="D1434" s="1" t="s">
        <v>410</v>
      </c>
      <c r="H1434" s="74"/>
      <c r="I1434" s="3"/>
      <c r="J1434" s="3"/>
      <c r="K1434" s="74"/>
      <c r="L1434" s="3"/>
      <c r="M1434" s="3"/>
      <c r="N1434" s="3"/>
      <c r="O1434" s="69"/>
      <c r="P1434" s="69"/>
      <c r="Q1434" s="66"/>
      <c r="R1434" s="66"/>
    </row>
    <row r="1435" spans="1:18" ht="11.65" customHeight="1">
      <c r="A1435" s="2">
        <v>1364</v>
      </c>
      <c r="C1435" s="108"/>
      <c r="F1435" s="108" t="s">
        <v>572</v>
      </c>
      <c r="G1435" s="1" t="s">
        <v>132</v>
      </c>
      <c r="H1435" s="74"/>
      <c r="I1435" s="3">
        <v>4478376.8546153801</v>
      </c>
      <c r="J1435" s="3">
        <v>1909056.6892071606</v>
      </c>
      <c r="K1435" s="74"/>
      <c r="L1435" s="3">
        <v>4478376.8546153801</v>
      </c>
      <c r="M1435" s="3">
        <f>L1435-N1435</f>
        <v>2569320.1654082192</v>
      </c>
      <c r="N1435" s="109">
        <v>1909056.6892071606</v>
      </c>
      <c r="O1435" s="69"/>
      <c r="P1435" s="69"/>
      <c r="Q1435" s="66"/>
      <c r="R1435" s="66"/>
    </row>
    <row r="1436" spans="1:18" ht="11.65" customHeight="1">
      <c r="A1436" s="2">
        <v>1365</v>
      </c>
      <c r="C1436" s="108"/>
      <c r="F1436" s="108" t="s">
        <v>572</v>
      </c>
      <c r="G1436" s="1" t="s">
        <v>132</v>
      </c>
      <c r="H1436" s="74"/>
      <c r="I1436" s="3">
        <v>5085196.9400000004</v>
      </c>
      <c r="J1436" s="3">
        <v>2167733.8797957278</v>
      </c>
      <c r="K1436" s="74"/>
      <c r="L1436" s="3">
        <v>5085196.9400000004</v>
      </c>
      <c r="M1436" s="3">
        <f>L1436-N1436</f>
        <v>2917463.0602042726</v>
      </c>
      <c r="N1436" s="109">
        <v>2167733.8797957278</v>
      </c>
      <c r="O1436" s="69"/>
      <c r="P1436" s="69"/>
      <c r="Q1436" s="66"/>
      <c r="R1436" s="66"/>
    </row>
    <row r="1437" spans="1:18" ht="11.65" customHeight="1">
      <c r="A1437" s="2">
        <v>1366</v>
      </c>
      <c r="C1437" s="108"/>
      <c r="F1437" s="108" t="s">
        <v>572</v>
      </c>
      <c r="G1437" s="1" t="s">
        <v>132</v>
      </c>
      <c r="H1437" s="74"/>
      <c r="I1437" s="3">
        <v>20061109.140000001</v>
      </c>
      <c r="J1437" s="3">
        <v>8551713.2300204933</v>
      </c>
      <c r="K1437" s="74"/>
      <c r="L1437" s="3">
        <v>20061109.140000001</v>
      </c>
      <c r="M1437" s="3">
        <f>L1437-N1437</f>
        <v>11509395.909979507</v>
      </c>
      <c r="N1437" s="109">
        <v>8551713.2300204933</v>
      </c>
      <c r="O1437" s="69"/>
      <c r="P1437" s="69"/>
      <c r="Q1437" s="66"/>
      <c r="R1437" s="66"/>
    </row>
    <row r="1438" spans="1:18" ht="11.65" customHeight="1">
      <c r="A1438" s="2">
        <v>1367</v>
      </c>
      <c r="C1438" s="108"/>
      <c r="F1438" s="108" t="s">
        <v>572</v>
      </c>
      <c r="G1438" s="1" t="s">
        <v>132</v>
      </c>
      <c r="H1438" s="74"/>
      <c r="I1438" s="3">
        <v>4150804.4669230701</v>
      </c>
      <c r="J1438" s="3">
        <v>1769418.0928529748</v>
      </c>
      <c r="K1438" s="74"/>
      <c r="L1438" s="3">
        <v>4150804.4669230701</v>
      </c>
      <c r="M1438" s="3">
        <f>L1438-N1438</f>
        <v>2381386.3740700954</v>
      </c>
      <c r="N1438" s="109">
        <v>1769418.0928529748</v>
      </c>
      <c r="O1438" s="69"/>
      <c r="P1438" s="69"/>
      <c r="Q1438" s="66"/>
      <c r="R1438" s="66"/>
    </row>
    <row r="1439" spans="1:18" ht="11.65" customHeight="1">
      <c r="A1439" s="2">
        <v>1368</v>
      </c>
      <c r="C1439" s="108"/>
      <c r="H1439" s="74" t="s">
        <v>405</v>
      </c>
      <c r="I1439" s="110">
        <v>33775487.401538454</v>
      </c>
      <c r="J1439" s="110">
        <v>14397921.891876357</v>
      </c>
      <c r="K1439" s="74"/>
      <c r="L1439" s="110">
        <f>SUBTOTAL(9,L1435:L1438)</f>
        <v>33775487.401538454</v>
      </c>
      <c r="M1439" s="110">
        <f>SUBTOTAL(9,M1435:M1438)</f>
        <v>19377565.509662095</v>
      </c>
      <c r="N1439" s="110">
        <f>SUBTOTAL(9,N1435:N1438)</f>
        <v>14397921.891876357</v>
      </c>
      <c r="O1439" s="69"/>
      <c r="P1439" s="69"/>
      <c r="Q1439" s="66"/>
      <c r="R1439" s="66"/>
    </row>
    <row r="1440" spans="1:18" ht="11.65" customHeight="1">
      <c r="A1440" s="2">
        <v>1369</v>
      </c>
      <c r="C1440" s="108"/>
      <c r="H1440" s="74"/>
      <c r="I1440" s="3"/>
      <c r="J1440" s="3"/>
      <c r="K1440" s="74"/>
      <c r="L1440" s="3"/>
      <c r="M1440" s="3"/>
      <c r="N1440" s="3"/>
      <c r="O1440" s="69"/>
      <c r="P1440" s="69"/>
      <c r="Q1440" s="66"/>
      <c r="R1440" s="66"/>
    </row>
    <row r="1441" spans="1:18" ht="11.65" customHeight="1">
      <c r="A1441" s="2">
        <v>1370</v>
      </c>
      <c r="C1441" s="108">
        <v>317</v>
      </c>
      <c r="D1441" s="1" t="s">
        <v>411</v>
      </c>
      <c r="H1441" s="74"/>
      <c r="I1441" s="3"/>
      <c r="J1441" s="3"/>
      <c r="K1441" s="74"/>
      <c r="L1441" s="3"/>
      <c r="M1441" s="3"/>
      <c r="N1441" s="3"/>
      <c r="O1441" s="69"/>
      <c r="P1441" s="69"/>
      <c r="Q1441" s="66"/>
      <c r="R1441" s="66"/>
    </row>
    <row r="1442" spans="1:18" ht="11.65" customHeight="1">
      <c r="A1442" s="2">
        <v>1371</v>
      </c>
      <c r="C1442" s="108"/>
      <c r="F1442" s="108" t="s">
        <v>572</v>
      </c>
      <c r="G1442" s="1" t="s">
        <v>128</v>
      </c>
      <c r="H1442" s="74"/>
      <c r="I1442" s="3">
        <v>0</v>
      </c>
      <c r="J1442" s="3">
        <v>0</v>
      </c>
      <c r="K1442" s="74"/>
      <c r="L1442" s="3">
        <v>0</v>
      </c>
      <c r="M1442" s="3">
        <f>L1442-N1442</f>
        <v>0</v>
      </c>
      <c r="N1442" s="109">
        <v>0</v>
      </c>
      <c r="O1442" s="69"/>
      <c r="P1442" s="69"/>
      <c r="Q1442" s="66"/>
      <c r="R1442" s="66"/>
    </row>
    <row r="1443" spans="1:18" ht="11.65" customHeight="1">
      <c r="A1443" s="2">
        <v>1372</v>
      </c>
      <c r="C1443" s="108"/>
      <c r="H1443" s="74" t="s">
        <v>405</v>
      </c>
      <c r="I1443" s="110">
        <v>0</v>
      </c>
      <c r="J1443" s="110">
        <v>0</v>
      </c>
      <c r="K1443" s="74"/>
      <c r="L1443" s="110">
        <f>SUBTOTAL(9,L1442:L1442)</f>
        <v>0</v>
      </c>
      <c r="M1443" s="110">
        <f>SUBTOTAL(9,M1442:M1442)</f>
        <v>0</v>
      </c>
      <c r="N1443" s="110">
        <f>SUBTOTAL(9,N1442:N1442)</f>
        <v>0</v>
      </c>
      <c r="O1443" s="69"/>
      <c r="P1443" s="69"/>
      <c r="Q1443" s="66"/>
      <c r="R1443" s="66"/>
    </row>
    <row r="1444" spans="1:18" ht="11.65" customHeight="1">
      <c r="A1444" s="2">
        <v>1373</v>
      </c>
      <c r="C1444" s="108"/>
      <c r="H1444" s="74"/>
      <c r="I1444" s="3"/>
      <c r="J1444" s="3"/>
      <c r="K1444" s="74"/>
      <c r="L1444" s="3"/>
      <c r="M1444" s="3"/>
      <c r="N1444" s="3"/>
      <c r="O1444" s="69"/>
      <c r="P1444" s="69"/>
      <c r="Q1444" s="66"/>
      <c r="R1444" s="66"/>
    </row>
    <row r="1445" spans="1:18" ht="11.65" customHeight="1">
      <c r="A1445" s="2">
        <v>1374</v>
      </c>
      <c r="C1445" s="108" t="s">
        <v>412</v>
      </c>
      <c r="D1445" s="1" t="s">
        <v>413</v>
      </c>
      <c r="H1445" s="74"/>
      <c r="I1445" s="3"/>
      <c r="J1445" s="3"/>
      <c r="K1445" s="74"/>
      <c r="L1445" s="3"/>
      <c r="M1445" s="3"/>
      <c r="N1445" s="3"/>
      <c r="O1445" s="69"/>
      <c r="P1445" s="69"/>
      <c r="Q1445" s="66"/>
      <c r="R1445" s="66"/>
    </row>
    <row r="1446" spans="1:18" ht="11.65" customHeight="1">
      <c r="A1446" s="2">
        <v>1375</v>
      </c>
      <c r="C1446" s="108"/>
      <c r="F1446" s="108" t="s">
        <v>572</v>
      </c>
      <c r="G1446" s="1" t="s">
        <v>132</v>
      </c>
      <c r="H1446" s="74"/>
      <c r="I1446" s="3">
        <v>-1129372.91384615</v>
      </c>
      <c r="J1446" s="3">
        <v>-481432.66763389512</v>
      </c>
      <c r="K1446" s="74"/>
      <c r="L1446" s="3">
        <v>-1129372.91384615</v>
      </c>
      <c r="M1446" s="3">
        <f>L1446-N1446</f>
        <v>-647940.24621225498</v>
      </c>
      <c r="N1446" s="109">
        <v>-481432.66763389512</v>
      </c>
      <c r="O1446" s="69"/>
      <c r="P1446" s="69"/>
      <c r="Q1446" s="66"/>
      <c r="R1446" s="66"/>
    </row>
    <row r="1447" spans="1:18" ht="11.65" customHeight="1">
      <c r="A1447" s="2">
        <v>1376</v>
      </c>
      <c r="C1447" s="108"/>
      <c r="H1447" s="74" t="s">
        <v>405</v>
      </c>
      <c r="I1447" s="110">
        <v>-1129372.91384615</v>
      </c>
      <c r="J1447" s="110">
        <v>-481432.66763389512</v>
      </c>
      <c r="K1447" s="74"/>
      <c r="L1447" s="110">
        <f>SUBTOTAL(9,L1446:L1446)</f>
        <v>-1129372.91384615</v>
      </c>
      <c r="M1447" s="110">
        <f>SUBTOTAL(9,M1446:M1446)</f>
        <v>-647940.24621225498</v>
      </c>
      <c r="N1447" s="110">
        <f>SUBTOTAL(9,N1446:N1446)</f>
        <v>-481432.66763389512</v>
      </c>
      <c r="O1447" s="69"/>
      <c r="P1447" s="69"/>
      <c r="Q1447" s="66"/>
      <c r="R1447" s="66"/>
    </row>
    <row r="1448" spans="1:18" ht="11.65" customHeight="1">
      <c r="A1448" s="2">
        <v>1377</v>
      </c>
      <c r="C1448" s="108"/>
      <c r="H1448" s="74"/>
      <c r="I1448" s="3"/>
      <c r="J1448" s="3"/>
      <c r="K1448" s="74"/>
      <c r="L1448" s="3"/>
      <c r="M1448" s="3"/>
      <c r="N1448" s="3"/>
      <c r="O1448" s="69"/>
      <c r="P1448" s="69"/>
      <c r="Q1448" s="66"/>
      <c r="R1448" s="66"/>
    </row>
    <row r="1449" spans="1:18" ht="11.65" customHeight="1">
      <c r="A1449" s="2">
        <v>1378</v>
      </c>
      <c r="C1449" s="108"/>
      <c r="H1449" s="74"/>
      <c r="I1449" s="3"/>
      <c r="J1449" s="3"/>
      <c r="K1449" s="74"/>
      <c r="L1449" s="3"/>
      <c r="M1449" s="3"/>
      <c r="N1449" s="3"/>
      <c r="O1449" s="69"/>
      <c r="P1449" s="69"/>
      <c r="Q1449" s="66"/>
      <c r="R1449" s="66"/>
    </row>
    <row r="1450" spans="1:18" ht="11.65" customHeight="1" thickBot="1">
      <c r="A1450" s="2">
        <v>1379</v>
      </c>
      <c r="C1450" s="112" t="s">
        <v>414</v>
      </c>
      <c r="H1450" s="113" t="s">
        <v>405</v>
      </c>
      <c r="I1450" s="114">
        <v>6668552801.68999</v>
      </c>
      <c r="J1450" s="114">
        <v>2842691838.2889824</v>
      </c>
      <c r="K1450" s="113"/>
      <c r="L1450" s="114">
        <f>SUBTOTAL(9,L1397:L1447)</f>
        <v>6769025241.5106726</v>
      </c>
      <c r="M1450" s="114">
        <f>SUBTOTAL(9,M1397:M1447)</f>
        <v>3883503692.916501</v>
      </c>
      <c r="N1450" s="114">
        <f>SUBTOTAL(9,N1397:N1447)</f>
        <v>2885521548.5941706</v>
      </c>
      <c r="O1450" s="69"/>
      <c r="P1450" s="69"/>
      <c r="Q1450" s="66"/>
      <c r="R1450" s="66"/>
    </row>
    <row r="1451" spans="1:18" ht="11.65" customHeight="1" thickTop="1">
      <c r="A1451" s="2">
        <v>1380</v>
      </c>
      <c r="C1451" s="108"/>
      <c r="H1451" s="74"/>
      <c r="I1451" s="3"/>
      <c r="J1451" s="3"/>
      <c r="K1451" s="74"/>
      <c r="L1451" s="3"/>
      <c r="M1451" s="3"/>
      <c r="N1451" s="3"/>
      <c r="O1451" s="69"/>
      <c r="P1451" s="69"/>
      <c r="Q1451" s="66"/>
      <c r="R1451" s="66"/>
    </row>
    <row r="1452" spans="1:18" ht="11.65" customHeight="1">
      <c r="A1452" s="2">
        <v>1381</v>
      </c>
      <c r="C1452" s="108"/>
      <c r="H1452" s="74"/>
      <c r="I1452" s="3"/>
      <c r="J1452" s="3"/>
      <c r="K1452" s="74"/>
      <c r="L1452" s="3"/>
      <c r="M1452" s="3"/>
      <c r="N1452" s="3"/>
      <c r="O1452" s="69"/>
      <c r="P1452" s="69"/>
      <c r="Q1452" s="66"/>
      <c r="R1452" s="66"/>
    </row>
    <row r="1453" spans="1:18" ht="11.65" customHeight="1">
      <c r="A1453" s="2">
        <v>1382</v>
      </c>
      <c r="C1453" s="108" t="s">
        <v>415</v>
      </c>
      <c r="H1453" s="74"/>
      <c r="I1453" s="3"/>
      <c r="J1453" s="3"/>
      <c r="K1453" s="74"/>
      <c r="L1453" s="3"/>
      <c r="M1453" s="3"/>
      <c r="N1453" s="3"/>
      <c r="O1453" s="69"/>
      <c r="P1453" s="69"/>
      <c r="Q1453" s="66"/>
      <c r="R1453" s="66"/>
    </row>
    <row r="1454" spans="1:18" ht="11.65" customHeight="1">
      <c r="A1454" s="2">
        <v>1383</v>
      </c>
      <c r="C1454" s="108"/>
      <c r="E1454" s="108" t="s">
        <v>128</v>
      </c>
      <c r="H1454" s="74"/>
      <c r="I1454" s="3">
        <v>0</v>
      </c>
      <c r="J1454" s="3">
        <v>0</v>
      </c>
      <c r="K1454" s="74"/>
      <c r="L1454" s="3">
        <v>0</v>
      </c>
      <c r="M1454" s="3">
        <f>L1454-N1454</f>
        <v>0</v>
      </c>
      <c r="N1454" s="109">
        <v>0</v>
      </c>
      <c r="O1454" s="69"/>
      <c r="P1454" s="69"/>
      <c r="Q1454" s="66"/>
      <c r="R1454" s="66"/>
    </row>
    <row r="1455" spans="1:18" ht="11.65" customHeight="1">
      <c r="A1455" s="2">
        <v>1384</v>
      </c>
      <c r="C1455" s="108"/>
      <c r="E1455" s="1" t="s">
        <v>133</v>
      </c>
      <c r="H1455" s="74"/>
      <c r="I1455" s="3">
        <v>0</v>
      </c>
      <c r="J1455" s="3">
        <v>0</v>
      </c>
      <c r="K1455" s="74"/>
      <c r="L1455" s="3">
        <v>0</v>
      </c>
      <c r="M1455" s="3">
        <f>L1455-N1455</f>
        <v>0</v>
      </c>
      <c r="N1455" s="109">
        <v>0</v>
      </c>
      <c r="O1455" s="69"/>
      <c r="P1455" s="69"/>
      <c r="Q1455" s="66"/>
      <c r="R1455" s="66"/>
    </row>
    <row r="1456" spans="1:18" ht="11.65" customHeight="1">
      <c r="A1456" s="2">
        <v>1385</v>
      </c>
      <c r="C1456" s="108"/>
      <c r="E1456" s="1" t="s">
        <v>211</v>
      </c>
      <c r="H1456" s="74"/>
      <c r="I1456" s="3">
        <v>0</v>
      </c>
      <c r="J1456" s="3">
        <v>0</v>
      </c>
      <c r="K1456" s="74"/>
      <c r="L1456" s="3">
        <v>0</v>
      </c>
      <c r="M1456" s="3">
        <f>L1456-N1456</f>
        <v>0</v>
      </c>
      <c r="N1456" s="109">
        <v>0</v>
      </c>
      <c r="O1456" s="69"/>
      <c r="P1456" s="69"/>
      <c r="Q1456" s="66"/>
      <c r="R1456" s="66"/>
    </row>
    <row r="1457" spans="1:18" ht="11.65" customHeight="1">
      <c r="A1457" s="2">
        <v>1386</v>
      </c>
      <c r="C1457" s="108"/>
      <c r="E1457" s="70" t="s">
        <v>132</v>
      </c>
      <c r="H1457" s="74"/>
      <c r="I1457" s="3">
        <v>6668552801.68999</v>
      </c>
      <c r="J1457" s="3">
        <v>2842691838.2889824</v>
      </c>
      <c r="K1457" s="74"/>
      <c r="L1457" s="3">
        <v>6769025241.5106726</v>
      </c>
      <c r="M1457" s="3">
        <f>L1457-N1457</f>
        <v>3883503692.916502</v>
      </c>
      <c r="N1457" s="109">
        <v>2885521548.5941706</v>
      </c>
      <c r="O1457" s="69"/>
      <c r="P1457" s="69"/>
      <c r="Q1457" s="66"/>
      <c r="R1457" s="66"/>
    </row>
    <row r="1458" spans="1:18" ht="11.65" customHeight="1">
      <c r="A1458" s="2">
        <v>1387</v>
      </c>
      <c r="C1458" s="108"/>
      <c r="E1458" s="108" t="s">
        <v>216</v>
      </c>
      <c r="H1458" s="74"/>
      <c r="I1458" s="3">
        <v>0</v>
      </c>
      <c r="J1458" s="3">
        <v>0</v>
      </c>
      <c r="K1458" s="74"/>
      <c r="L1458" s="3">
        <v>0</v>
      </c>
      <c r="M1458" s="3">
        <f>L1458-N1458</f>
        <v>0</v>
      </c>
      <c r="N1458" s="109">
        <v>0</v>
      </c>
      <c r="O1458" s="69"/>
      <c r="P1458" s="69"/>
      <c r="Q1458" s="66"/>
      <c r="R1458" s="66"/>
    </row>
    <row r="1459" spans="1:18" ht="11.65" customHeight="1" thickBot="1">
      <c r="A1459" s="2">
        <v>1388</v>
      </c>
      <c r="C1459" s="108" t="s">
        <v>416</v>
      </c>
      <c r="H1459" s="74" t="s">
        <v>1</v>
      </c>
      <c r="I1459" s="126">
        <v>6668552801.68999</v>
      </c>
      <c r="J1459" s="126">
        <v>2842691838.2889824</v>
      </c>
      <c r="K1459" s="74"/>
      <c r="L1459" s="126">
        <f>SUM(L1454:L1458)</f>
        <v>6769025241.5106726</v>
      </c>
      <c r="M1459" s="126">
        <f>SUM(M1454:M1458)</f>
        <v>3883503692.916502</v>
      </c>
      <c r="N1459" s="126">
        <f>SUM(N1454:N1458)</f>
        <v>2885521548.5941706</v>
      </c>
      <c r="O1459" s="69"/>
      <c r="P1459" s="69"/>
      <c r="Q1459" s="66"/>
      <c r="R1459" s="66"/>
    </row>
    <row r="1460" spans="1:18" ht="11.65" customHeight="1" thickTop="1">
      <c r="A1460" s="2">
        <v>1389</v>
      </c>
      <c r="C1460" s="108">
        <v>320</v>
      </c>
      <c r="D1460" s="1" t="s">
        <v>404</v>
      </c>
      <c r="H1460" s="74"/>
      <c r="I1460" s="3"/>
      <c r="J1460" s="3"/>
      <c r="K1460" s="74"/>
      <c r="L1460" s="3"/>
      <c r="M1460" s="3"/>
      <c r="N1460" s="3"/>
      <c r="O1460" s="69"/>
      <c r="P1460" s="69"/>
      <c r="Q1460" s="66"/>
      <c r="R1460" s="66"/>
    </row>
    <row r="1461" spans="1:18" ht="11.65" customHeight="1">
      <c r="A1461" s="2">
        <v>1390</v>
      </c>
      <c r="C1461" s="108"/>
      <c r="F1461" s="108" t="s">
        <v>572</v>
      </c>
      <c r="G1461" s="1" t="s">
        <v>132</v>
      </c>
      <c r="H1461" s="74"/>
      <c r="I1461" s="3">
        <v>0</v>
      </c>
      <c r="J1461" s="3">
        <v>0</v>
      </c>
      <c r="K1461" s="74"/>
      <c r="L1461" s="3">
        <v>0</v>
      </c>
      <c r="M1461" s="3">
        <f>L1461-N1461</f>
        <v>0</v>
      </c>
      <c r="N1461" s="109">
        <v>0</v>
      </c>
      <c r="O1461" s="69"/>
      <c r="P1461" s="69"/>
      <c r="Q1461" s="66"/>
      <c r="R1461" s="66"/>
    </row>
    <row r="1462" spans="1:18" ht="11.65" customHeight="1">
      <c r="A1462" s="2">
        <v>1391</v>
      </c>
      <c r="C1462" s="108"/>
      <c r="F1462" s="108" t="s">
        <v>572</v>
      </c>
      <c r="G1462" s="1" t="s">
        <v>132</v>
      </c>
      <c r="H1462" s="74"/>
      <c r="I1462" s="3">
        <v>0</v>
      </c>
      <c r="J1462" s="3">
        <v>0</v>
      </c>
      <c r="K1462" s="74"/>
      <c r="L1462" s="3">
        <v>0</v>
      </c>
      <c r="M1462" s="3">
        <f>L1462-N1462</f>
        <v>0</v>
      </c>
      <c r="N1462" s="109">
        <v>0</v>
      </c>
      <c r="O1462" s="69"/>
      <c r="P1462" s="69"/>
      <c r="Q1462" s="66"/>
      <c r="R1462" s="66"/>
    </row>
    <row r="1463" spans="1:18" ht="11.65" customHeight="1">
      <c r="A1463" s="2">
        <v>1392</v>
      </c>
      <c r="C1463" s="108"/>
      <c r="H1463" s="74" t="s">
        <v>405</v>
      </c>
      <c r="I1463" s="110">
        <v>0</v>
      </c>
      <c r="J1463" s="110">
        <v>0</v>
      </c>
      <c r="K1463" s="74"/>
      <c r="L1463" s="110">
        <f>SUBTOTAL(9,L1461:L1462)</f>
        <v>0</v>
      </c>
      <c r="M1463" s="110">
        <f>SUBTOTAL(9,M1461:M1462)</f>
        <v>0</v>
      </c>
      <c r="N1463" s="110">
        <f>SUBTOTAL(9,N1461:N1462)</f>
        <v>0</v>
      </c>
      <c r="O1463" s="69"/>
      <c r="P1463" s="69"/>
      <c r="Q1463" s="66"/>
      <c r="R1463" s="66"/>
    </row>
    <row r="1464" spans="1:18" ht="11.65" customHeight="1">
      <c r="A1464" s="2">
        <v>1393</v>
      </c>
      <c r="C1464" s="108"/>
      <c r="H1464" s="74"/>
      <c r="I1464" s="3"/>
      <c r="J1464" s="3"/>
      <c r="K1464" s="74"/>
      <c r="L1464" s="3"/>
      <c r="M1464" s="3"/>
      <c r="N1464" s="3"/>
      <c r="O1464" s="69"/>
      <c r="P1464" s="69"/>
      <c r="Q1464" s="66"/>
      <c r="R1464" s="66"/>
    </row>
    <row r="1465" spans="1:18" ht="11.65" customHeight="1">
      <c r="A1465" s="2">
        <v>1394</v>
      </c>
      <c r="C1465" s="108">
        <v>321</v>
      </c>
      <c r="D1465" s="1" t="s">
        <v>406</v>
      </c>
      <c r="H1465" s="74"/>
      <c r="I1465" s="3"/>
      <c r="J1465" s="3"/>
      <c r="K1465" s="74"/>
      <c r="L1465" s="3"/>
      <c r="M1465" s="3"/>
      <c r="N1465" s="3"/>
      <c r="O1465" s="69"/>
      <c r="P1465" s="69"/>
      <c r="Q1465" s="66"/>
      <c r="R1465" s="66"/>
    </row>
    <row r="1466" spans="1:18" ht="11.65" customHeight="1">
      <c r="A1466" s="2">
        <v>1395</v>
      </c>
      <c r="C1466" s="108"/>
      <c r="F1466" s="108" t="s">
        <v>572</v>
      </c>
      <c r="G1466" s="1" t="s">
        <v>132</v>
      </c>
      <c r="H1466" s="74"/>
      <c r="I1466" s="3">
        <v>0</v>
      </c>
      <c r="J1466" s="3">
        <v>0</v>
      </c>
      <c r="K1466" s="74"/>
      <c r="L1466" s="3">
        <v>0</v>
      </c>
      <c r="M1466" s="3">
        <f>L1466-N1466</f>
        <v>0</v>
      </c>
      <c r="N1466" s="109">
        <v>0</v>
      </c>
      <c r="O1466" s="69"/>
      <c r="P1466" s="69"/>
      <c r="Q1466" s="66"/>
      <c r="R1466" s="66"/>
    </row>
    <row r="1467" spans="1:18" ht="11.65" customHeight="1">
      <c r="A1467" s="2">
        <v>1396</v>
      </c>
      <c r="C1467" s="108"/>
      <c r="F1467" s="108" t="s">
        <v>572</v>
      </c>
      <c r="G1467" s="1" t="s">
        <v>132</v>
      </c>
      <c r="H1467" s="74" t="s">
        <v>405</v>
      </c>
      <c r="I1467" s="3">
        <v>0</v>
      </c>
      <c r="J1467" s="3">
        <v>0</v>
      </c>
      <c r="K1467" s="74"/>
      <c r="L1467" s="3">
        <v>0</v>
      </c>
      <c r="M1467" s="3">
        <f>L1467-N1467</f>
        <v>0</v>
      </c>
      <c r="N1467" s="109">
        <v>0</v>
      </c>
      <c r="O1467" s="69"/>
      <c r="P1467" s="69"/>
      <c r="Q1467" s="66"/>
      <c r="R1467" s="66"/>
    </row>
    <row r="1468" spans="1:18" ht="11.65" customHeight="1">
      <c r="A1468" s="2">
        <v>1397</v>
      </c>
      <c r="C1468" s="108"/>
      <c r="H1468" s="74"/>
      <c r="I1468" s="110">
        <v>0</v>
      </c>
      <c r="J1468" s="110">
        <v>0</v>
      </c>
      <c r="K1468" s="74"/>
      <c r="L1468" s="110">
        <f>SUBTOTAL(9,L1466:L1467)</f>
        <v>0</v>
      </c>
      <c r="M1468" s="110">
        <f>SUBTOTAL(9,M1466:M1467)</f>
        <v>0</v>
      </c>
      <c r="N1468" s="110">
        <f>SUBTOTAL(9,N1466:N1467)</f>
        <v>0</v>
      </c>
      <c r="O1468" s="69"/>
      <c r="P1468" s="69"/>
      <c r="Q1468" s="66"/>
      <c r="R1468" s="66"/>
    </row>
    <row r="1469" spans="1:18" ht="11.65" customHeight="1">
      <c r="A1469" s="2">
        <v>1398</v>
      </c>
      <c r="C1469" s="108"/>
      <c r="H1469" s="74"/>
      <c r="I1469" s="3"/>
      <c r="J1469" s="3"/>
      <c r="K1469" s="74"/>
      <c r="L1469" s="3"/>
      <c r="M1469" s="3"/>
      <c r="N1469" s="3"/>
      <c r="O1469" s="69"/>
      <c r="P1469" s="69"/>
      <c r="Q1469" s="66"/>
      <c r="R1469" s="66"/>
    </row>
    <row r="1470" spans="1:18" ht="11.65" customHeight="1">
      <c r="A1470" s="2">
        <v>1399</v>
      </c>
      <c r="C1470" s="108">
        <v>322</v>
      </c>
      <c r="D1470" s="1" t="s">
        <v>417</v>
      </c>
      <c r="H1470" s="74"/>
      <c r="I1470" s="3"/>
      <c r="J1470" s="3"/>
      <c r="K1470" s="74"/>
      <c r="L1470" s="3"/>
      <c r="M1470" s="3"/>
      <c r="N1470" s="3"/>
      <c r="O1470" s="69"/>
      <c r="P1470" s="69"/>
      <c r="Q1470" s="66"/>
      <c r="R1470" s="66"/>
    </row>
    <row r="1471" spans="1:18" ht="11.65" customHeight="1">
      <c r="A1471" s="2">
        <v>1400</v>
      </c>
      <c r="C1471" s="108"/>
      <c r="F1471" s="108" t="s">
        <v>572</v>
      </c>
      <c r="G1471" s="1" t="s">
        <v>132</v>
      </c>
      <c r="H1471" s="74"/>
      <c r="I1471" s="3">
        <v>0</v>
      </c>
      <c r="J1471" s="3">
        <v>0</v>
      </c>
      <c r="K1471" s="74"/>
      <c r="L1471" s="3">
        <v>0</v>
      </c>
      <c r="M1471" s="3">
        <f>L1471-N1471</f>
        <v>0</v>
      </c>
      <c r="N1471" s="109">
        <v>0</v>
      </c>
      <c r="O1471" s="69"/>
      <c r="P1471" s="69"/>
      <c r="Q1471" s="66"/>
      <c r="R1471" s="66"/>
    </row>
    <row r="1472" spans="1:18" ht="11.65" customHeight="1">
      <c r="A1472" s="2">
        <v>1401</v>
      </c>
      <c r="C1472" s="108"/>
      <c r="F1472" s="108" t="s">
        <v>572</v>
      </c>
      <c r="G1472" s="1" t="s">
        <v>132</v>
      </c>
      <c r="H1472" s="74"/>
      <c r="I1472" s="3">
        <v>0</v>
      </c>
      <c r="J1472" s="3">
        <v>0</v>
      </c>
      <c r="K1472" s="74"/>
      <c r="L1472" s="3">
        <v>0</v>
      </c>
      <c r="M1472" s="3">
        <f>L1472-N1472</f>
        <v>0</v>
      </c>
      <c r="N1472" s="109">
        <v>0</v>
      </c>
      <c r="O1472" s="69"/>
      <c r="P1472" s="69"/>
      <c r="Q1472" s="66"/>
      <c r="R1472" s="66"/>
    </row>
    <row r="1473" spans="1:18" ht="11.65" customHeight="1">
      <c r="A1473" s="2">
        <v>1402</v>
      </c>
      <c r="C1473" s="108"/>
      <c r="H1473" s="74" t="s">
        <v>405</v>
      </c>
      <c r="I1473" s="110">
        <v>0</v>
      </c>
      <c r="J1473" s="110">
        <v>0</v>
      </c>
      <c r="K1473" s="74"/>
      <c r="L1473" s="110">
        <f>SUBTOTAL(9,L1471:L1472)</f>
        <v>0</v>
      </c>
      <c r="M1473" s="110">
        <f>SUBTOTAL(9,M1471:M1472)</f>
        <v>0</v>
      </c>
      <c r="N1473" s="110">
        <f>SUBTOTAL(9,N1471:N1472)</f>
        <v>0</v>
      </c>
      <c r="O1473" s="69"/>
      <c r="P1473" s="69"/>
      <c r="Q1473" s="66"/>
      <c r="R1473" s="66"/>
    </row>
    <row r="1474" spans="1:18" ht="11.65" customHeight="1">
      <c r="A1474" s="2">
        <v>1403</v>
      </c>
      <c r="C1474" s="108"/>
      <c r="H1474" s="74"/>
      <c r="I1474" s="3"/>
      <c r="J1474" s="3"/>
      <c r="K1474" s="74"/>
      <c r="L1474" s="3"/>
      <c r="M1474" s="3"/>
      <c r="N1474" s="3"/>
      <c r="O1474" s="69"/>
      <c r="P1474" s="69"/>
      <c r="Q1474" s="66"/>
      <c r="R1474" s="66"/>
    </row>
    <row r="1475" spans="1:18" ht="11.65" customHeight="1">
      <c r="A1475" s="2">
        <v>1404</v>
      </c>
      <c r="C1475" s="108">
        <v>323</v>
      </c>
      <c r="D1475" s="1" t="s">
        <v>408</v>
      </c>
      <c r="H1475" s="74"/>
      <c r="I1475" s="3"/>
      <c r="J1475" s="3"/>
      <c r="K1475" s="74"/>
      <c r="L1475" s="3"/>
      <c r="M1475" s="3"/>
      <c r="N1475" s="3"/>
      <c r="O1475" s="69"/>
      <c r="P1475" s="69"/>
      <c r="Q1475" s="66"/>
      <c r="R1475" s="66"/>
    </row>
    <row r="1476" spans="1:18" ht="11.65" customHeight="1">
      <c r="A1476" s="2">
        <v>1405</v>
      </c>
      <c r="C1476" s="108"/>
      <c r="F1476" s="108" t="s">
        <v>572</v>
      </c>
      <c r="G1476" s="1" t="s">
        <v>132</v>
      </c>
      <c r="H1476" s="74"/>
      <c r="I1476" s="3">
        <v>0</v>
      </c>
      <c r="J1476" s="3">
        <v>0</v>
      </c>
      <c r="K1476" s="74"/>
      <c r="L1476" s="3">
        <v>0</v>
      </c>
      <c r="M1476" s="3">
        <f>L1476-N1476</f>
        <v>0</v>
      </c>
      <c r="N1476" s="109">
        <v>0</v>
      </c>
      <c r="O1476" s="69"/>
      <c r="P1476" s="69"/>
      <c r="Q1476" s="66"/>
      <c r="R1476" s="66"/>
    </row>
    <row r="1477" spans="1:18" ht="11.65" customHeight="1">
      <c r="A1477" s="2">
        <v>1406</v>
      </c>
      <c r="C1477" s="108"/>
      <c r="F1477" s="108" t="s">
        <v>572</v>
      </c>
      <c r="G1477" s="1" t="s">
        <v>132</v>
      </c>
      <c r="H1477" s="74"/>
      <c r="I1477" s="3">
        <v>0</v>
      </c>
      <c r="J1477" s="3">
        <v>0</v>
      </c>
      <c r="K1477" s="74"/>
      <c r="L1477" s="3">
        <v>0</v>
      </c>
      <c r="M1477" s="3">
        <f>L1477-N1477</f>
        <v>0</v>
      </c>
      <c r="N1477" s="109">
        <v>0</v>
      </c>
      <c r="O1477" s="69"/>
      <c r="P1477" s="69"/>
      <c r="Q1477" s="66"/>
      <c r="R1477" s="66"/>
    </row>
    <row r="1478" spans="1:18" ht="11.65" customHeight="1">
      <c r="A1478" s="2">
        <v>1407</v>
      </c>
      <c r="C1478" s="108"/>
      <c r="H1478" s="74" t="s">
        <v>405</v>
      </c>
      <c r="I1478" s="110">
        <v>0</v>
      </c>
      <c r="J1478" s="110">
        <v>0</v>
      </c>
      <c r="K1478" s="74"/>
      <c r="L1478" s="110">
        <f>SUBTOTAL(9,L1476:L1477)</f>
        <v>0</v>
      </c>
      <c r="M1478" s="110">
        <f>SUBTOTAL(9,M1476:M1477)</f>
        <v>0</v>
      </c>
      <c r="N1478" s="110">
        <f>SUBTOTAL(9,N1476:N1477)</f>
        <v>0</v>
      </c>
      <c r="O1478" s="69"/>
      <c r="P1478" s="69"/>
      <c r="Q1478" s="66"/>
      <c r="R1478" s="66"/>
    </row>
    <row r="1479" spans="1:18" ht="11.65" customHeight="1">
      <c r="A1479" s="2">
        <v>1408</v>
      </c>
      <c r="C1479" s="108"/>
      <c r="H1479" s="74"/>
      <c r="I1479" s="3"/>
      <c r="J1479" s="3"/>
      <c r="K1479" s="74"/>
      <c r="L1479" s="3"/>
      <c r="M1479" s="3"/>
      <c r="N1479" s="3"/>
      <c r="O1479" s="69"/>
      <c r="P1479" s="69"/>
      <c r="Q1479" s="66"/>
      <c r="R1479" s="66"/>
    </row>
    <row r="1480" spans="1:18" ht="11.65" customHeight="1">
      <c r="A1480" s="2">
        <v>1409</v>
      </c>
      <c r="C1480" s="108">
        <v>324</v>
      </c>
      <c r="D1480" s="1" t="s">
        <v>404</v>
      </c>
      <c r="H1480" s="74"/>
      <c r="I1480" s="3"/>
      <c r="J1480" s="3"/>
      <c r="K1480" s="74"/>
      <c r="L1480" s="3"/>
      <c r="M1480" s="3"/>
      <c r="N1480" s="3"/>
      <c r="O1480" s="69"/>
      <c r="P1480" s="69"/>
      <c r="Q1480" s="66"/>
      <c r="R1480" s="66"/>
    </row>
    <row r="1481" spans="1:18" ht="11.65" customHeight="1">
      <c r="A1481" s="2">
        <v>1410</v>
      </c>
      <c r="C1481" s="108"/>
      <c r="F1481" s="108" t="s">
        <v>572</v>
      </c>
      <c r="G1481" s="1" t="s">
        <v>132</v>
      </c>
      <c r="H1481" s="74"/>
      <c r="I1481" s="3">
        <v>0</v>
      </c>
      <c r="J1481" s="3">
        <v>0</v>
      </c>
      <c r="K1481" s="74"/>
      <c r="L1481" s="3">
        <v>0</v>
      </c>
      <c r="M1481" s="3">
        <f>L1481-N1481</f>
        <v>0</v>
      </c>
      <c r="N1481" s="109">
        <v>0</v>
      </c>
      <c r="O1481" s="69"/>
      <c r="P1481" s="69"/>
      <c r="Q1481" s="66"/>
      <c r="R1481" s="66"/>
    </row>
    <row r="1482" spans="1:18" ht="11.65" customHeight="1">
      <c r="A1482" s="2">
        <v>1411</v>
      </c>
      <c r="C1482" s="108"/>
      <c r="F1482" s="108" t="s">
        <v>572</v>
      </c>
      <c r="G1482" s="1" t="s">
        <v>132</v>
      </c>
      <c r="H1482" s="74"/>
      <c r="I1482" s="3">
        <v>0</v>
      </c>
      <c r="J1482" s="3">
        <v>0</v>
      </c>
      <c r="K1482" s="74"/>
      <c r="L1482" s="3">
        <v>0</v>
      </c>
      <c r="M1482" s="3">
        <f>L1482-N1482</f>
        <v>0</v>
      </c>
      <c r="N1482" s="109">
        <v>0</v>
      </c>
      <c r="O1482" s="69"/>
      <c r="P1482" s="69"/>
      <c r="Q1482" s="66"/>
      <c r="R1482" s="66"/>
    </row>
    <row r="1483" spans="1:18" ht="11.65" customHeight="1">
      <c r="A1483" s="2">
        <v>1412</v>
      </c>
      <c r="C1483" s="108"/>
      <c r="H1483" s="74" t="s">
        <v>405</v>
      </c>
      <c r="I1483" s="110">
        <v>0</v>
      </c>
      <c r="J1483" s="110">
        <v>0</v>
      </c>
      <c r="K1483" s="74"/>
      <c r="L1483" s="110">
        <f>SUBTOTAL(9,L1481:L1482)</f>
        <v>0</v>
      </c>
      <c r="M1483" s="110">
        <f>SUBTOTAL(9,M1481:M1482)</f>
        <v>0</v>
      </c>
      <c r="N1483" s="110">
        <f>SUBTOTAL(9,N1481:N1482)</f>
        <v>0</v>
      </c>
      <c r="O1483" s="69"/>
      <c r="P1483" s="69"/>
      <c r="Q1483" s="66"/>
      <c r="R1483" s="66"/>
    </row>
    <row r="1484" spans="1:18" ht="11.65" customHeight="1">
      <c r="A1484" s="2">
        <v>1413</v>
      </c>
      <c r="C1484" s="108"/>
      <c r="H1484" s="74"/>
      <c r="I1484" s="3"/>
      <c r="J1484" s="3"/>
      <c r="K1484" s="74"/>
      <c r="L1484" s="3"/>
      <c r="M1484" s="3"/>
      <c r="N1484" s="3"/>
      <c r="O1484" s="69"/>
      <c r="P1484" s="69"/>
      <c r="Q1484" s="66"/>
      <c r="R1484" s="66"/>
    </row>
    <row r="1485" spans="1:18" ht="11.65" customHeight="1">
      <c r="A1485" s="2">
        <v>1414</v>
      </c>
      <c r="C1485" s="108">
        <v>325</v>
      </c>
      <c r="D1485" s="1" t="s">
        <v>418</v>
      </c>
      <c r="H1485" s="74"/>
      <c r="I1485" s="3"/>
      <c r="J1485" s="3"/>
      <c r="K1485" s="74"/>
      <c r="L1485" s="3"/>
      <c r="M1485" s="3"/>
      <c r="N1485" s="3"/>
      <c r="O1485" s="69"/>
      <c r="P1485" s="69"/>
      <c r="Q1485" s="66"/>
      <c r="R1485" s="66"/>
    </row>
    <row r="1486" spans="1:18" ht="11.65" customHeight="1">
      <c r="A1486" s="2">
        <v>1415</v>
      </c>
      <c r="C1486" s="108"/>
      <c r="F1486" s="108" t="s">
        <v>572</v>
      </c>
      <c r="G1486" s="1" t="s">
        <v>132</v>
      </c>
      <c r="H1486" s="74"/>
      <c r="I1486" s="3">
        <v>0</v>
      </c>
      <c r="J1486" s="3">
        <v>0</v>
      </c>
      <c r="K1486" s="74"/>
      <c r="L1486" s="3">
        <v>0</v>
      </c>
      <c r="M1486" s="3">
        <f>L1486-N1486</f>
        <v>0</v>
      </c>
      <c r="N1486" s="109">
        <v>0</v>
      </c>
      <c r="O1486" s="69"/>
      <c r="P1486" s="69"/>
      <c r="Q1486" s="66"/>
      <c r="R1486" s="66"/>
    </row>
    <row r="1487" spans="1:18" ht="11.65" customHeight="1">
      <c r="A1487" s="2">
        <v>1416</v>
      </c>
      <c r="C1487" s="108"/>
      <c r="F1487" s="108" t="s">
        <v>572</v>
      </c>
      <c r="G1487" s="1" t="s">
        <v>132</v>
      </c>
      <c r="H1487" s="74"/>
      <c r="I1487" s="3">
        <v>0</v>
      </c>
      <c r="J1487" s="3">
        <v>0</v>
      </c>
      <c r="K1487" s="74"/>
      <c r="L1487" s="3">
        <v>0</v>
      </c>
      <c r="M1487" s="3">
        <f>L1487-N1487</f>
        <v>0</v>
      </c>
      <c r="N1487" s="109">
        <v>0</v>
      </c>
      <c r="O1487" s="69"/>
      <c r="P1487" s="69"/>
      <c r="Q1487" s="66"/>
      <c r="R1487" s="66"/>
    </row>
    <row r="1488" spans="1:18" ht="11.65" customHeight="1">
      <c r="A1488" s="2">
        <v>1417</v>
      </c>
      <c r="C1488" s="108"/>
      <c r="H1488" s="74" t="s">
        <v>405</v>
      </c>
      <c r="I1488" s="110">
        <v>0</v>
      </c>
      <c r="J1488" s="110">
        <v>0</v>
      </c>
      <c r="K1488" s="74"/>
      <c r="L1488" s="110">
        <f>SUBTOTAL(9,L1486:L1487)</f>
        <v>0</v>
      </c>
      <c r="M1488" s="110">
        <f>SUBTOTAL(9,M1486:M1487)</f>
        <v>0</v>
      </c>
      <c r="N1488" s="110">
        <f>SUBTOTAL(9,N1486:N1487)</f>
        <v>0</v>
      </c>
      <c r="O1488" s="69"/>
      <c r="P1488" s="69"/>
      <c r="Q1488" s="66"/>
      <c r="R1488" s="66"/>
    </row>
    <row r="1489" spans="1:18" ht="11.65" customHeight="1">
      <c r="A1489" s="2">
        <v>1418</v>
      </c>
      <c r="C1489" s="108"/>
      <c r="H1489" s="74"/>
      <c r="I1489" s="3"/>
      <c r="J1489" s="3"/>
      <c r="K1489" s="74"/>
      <c r="L1489" s="3"/>
      <c r="M1489" s="3"/>
      <c r="N1489" s="3"/>
      <c r="O1489" s="69"/>
      <c r="P1489" s="69"/>
      <c r="Q1489" s="66"/>
      <c r="R1489" s="66"/>
    </row>
    <row r="1490" spans="1:18" ht="11.65" customHeight="1">
      <c r="A1490" s="2">
        <v>1419</v>
      </c>
      <c r="C1490" s="108"/>
      <c r="H1490" s="74"/>
      <c r="I1490" s="3"/>
      <c r="J1490" s="3"/>
      <c r="K1490" s="74"/>
      <c r="L1490" s="3"/>
      <c r="M1490" s="3"/>
      <c r="N1490" s="3"/>
      <c r="O1490" s="69"/>
      <c r="P1490" s="69"/>
      <c r="Q1490" s="66"/>
      <c r="R1490" s="66"/>
    </row>
    <row r="1491" spans="1:18" ht="11.65" customHeight="1">
      <c r="A1491" s="2">
        <v>1420</v>
      </c>
      <c r="C1491" s="108" t="s">
        <v>419</v>
      </c>
      <c r="D1491" s="1" t="s">
        <v>420</v>
      </c>
      <c r="H1491" s="74"/>
      <c r="I1491" s="3"/>
      <c r="J1491" s="3"/>
      <c r="K1491" s="74"/>
      <c r="L1491" s="3"/>
      <c r="M1491" s="3"/>
      <c r="N1491" s="3"/>
      <c r="O1491" s="69"/>
      <c r="P1491" s="69"/>
      <c r="Q1491" s="66"/>
      <c r="R1491" s="66"/>
    </row>
    <row r="1492" spans="1:18" ht="11.65" customHeight="1">
      <c r="A1492" s="2">
        <v>1421</v>
      </c>
      <c r="C1492" s="108"/>
      <c r="F1492" s="108" t="s">
        <v>572</v>
      </c>
      <c r="G1492" s="1" t="s">
        <v>132</v>
      </c>
      <c r="H1492" s="74"/>
      <c r="I1492" s="3">
        <v>0</v>
      </c>
      <c r="J1492" s="3">
        <v>0</v>
      </c>
      <c r="K1492" s="74"/>
      <c r="L1492" s="3">
        <v>0</v>
      </c>
      <c r="M1492" s="3">
        <f>L1492-N1492</f>
        <v>0</v>
      </c>
      <c r="N1492" s="109">
        <v>0</v>
      </c>
      <c r="O1492" s="69"/>
      <c r="P1492" s="69"/>
      <c r="Q1492" s="66"/>
      <c r="R1492" s="66"/>
    </row>
    <row r="1493" spans="1:18" ht="11.65" customHeight="1">
      <c r="A1493" s="2">
        <v>1422</v>
      </c>
      <c r="C1493" s="108"/>
      <c r="H1493" s="74" t="s">
        <v>405</v>
      </c>
      <c r="I1493" s="110">
        <v>0</v>
      </c>
      <c r="J1493" s="110">
        <v>0</v>
      </c>
      <c r="K1493" s="74"/>
      <c r="L1493" s="110">
        <f>SUBTOTAL(9,L1492)</f>
        <v>0</v>
      </c>
      <c r="M1493" s="110">
        <f>SUBTOTAL(9,M1492)</f>
        <v>0</v>
      </c>
      <c r="N1493" s="110">
        <f>SUBTOTAL(9,N1492)</f>
        <v>0</v>
      </c>
      <c r="O1493" s="69"/>
      <c r="P1493" s="69"/>
      <c r="Q1493" s="66"/>
      <c r="R1493" s="66"/>
    </row>
    <row r="1494" spans="1:18" ht="11.65" customHeight="1">
      <c r="A1494" s="2">
        <v>1423</v>
      </c>
      <c r="C1494" s="108"/>
      <c r="H1494" s="74"/>
      <c r="I1494" s="3"/>
      <c r="J1494" s="3"/>
      <c r="K1494" s="74"/>
      <c r="L1494" s="3"/>
      <c r="M1494" s="3"/>
      <c r="N1494" s="3"/>
      <c r="O1494" s="69"/>
      <c r="P1494" s="69"/>
      <c r="Q1494" s="66"/>
      <c r="R1494" s="66"/>
    </row>
    <row r="1495" spans="1:18" ht="11.65" customHeight="1">
      <c r="A1495" s="2">
        <v>1424</v>
      </c>
      <c r="C1495" s="108"/>
      <c r="H1495" s="74"/>
      <c r="I1495" s="3"/>
      <c r="J1495" s="3"/>
      <c r="K1495" s="74"/>
      <c r="L1495" s="3"/>
      <c r="M1495" s="3"/>
      <c r="N1495" s="3"/>
      <c r="O1495" s="69"/>
      <c r="P1495" s="69"/>
      <c r="Q1495" s="66"/>
      <c r="R1495" s="66"/>
    </row>
    <row r="1496" spans="1:18" ht="11.65" customHeight="1" thickBot="1">
      <c r="A1496" s="2">
        <v>1425</v>
      </c>
      <c r="C1496" s="112" t="s">
        <v>421</v>
      </c>
      <c r="H1496" s="113" t="s">
        <v>405</v>
      </c>
      <c r="I1496" s="114">
        <v>0</v>
      </c>
      <c r="J1496" s="114">
        <v>0</v>
      </c>
      <c r="K1496" s="113"/>
      <c r="L1496" s="114">
        <f>SUBTOTAL(9,L1461:L1493)</f>
        <v>0</v>
      </c>
      <c r="M1496" s="114">
        <f>SUBTOTAL(9,M1461:M1493)</f>
        <v>0</v>
      </c>
      <c r="N1496" s="114">
        <f>SUBTOTAL(9,N1461:N1493)</f>
        <v>0</v>
      </c>
      <c r="O1496" s="69"/>
      <c r="P1496" s="69"/>
      <c r="Q1496" s="66"/>
      <c r="R1496" s="66"/>
    </row>
    <row r="1497" spans="1:18" ht="11.65" customHeight="1" thickTop="1">
      <c r="A1497" s="2">
        <v>1426</v>
      </c>
      <c r="C1497" s="108"/>
      <c r="H1497" s="74"/>
      <c r="I1497" s="115"/>
      <c r="J1497" s="115"/>
      <c r="K1497" s="74"/>
      <c r="L1497" s="115"/>
      <c r="M1497" s="3"/>
      <c r="N1497" s="3"/>
      <c r="O1497" s="69"/>
      <c r="P1497" s="69"/>
      <c r="Q1497" s="66"/>
      <c r="R1497" s="66"/>
    </row>
    <row r="1498" spans="1:18" ht="11.65" customHeight="1">
      <c r="A1498" s="2">
        <v>1427</v>
      </c>
      <c r="C1498" s="108"/>
      <c r="E1498" s="70"/>
      <c r="H1498" s="74"/>
      <c r="I1498" s="115"/>
      <c r="J1498" s="115"/>
      <c r="K1498" s="74"/>
      <c r="L1498" s="115"/>
      <c r="M1498" s="115"/>
      <c r="N1498" s="115"/>
      <c r="O1498" s="69"/>
      <c r="P1498" s="69"/>
      <c r="Q1498" s="66"/>
      <c r="R1498" s="66"/>
    </row>
    <row r="1499" spans="1:18" ht="11.65" customHeight="1">
      <c r="A1499" s="2">
        <v>1428</v>
      </c>
      <c r="C1499" s="116"/>
      <c r="D1499" s="117"/>
      <c r="E1499" s="118"/>
      <c r="G1499" s="117"/>
      <c r="H1499" s="119"/>
      <c r="I1499" s="120"/>
      <c r="J1499" s="120"/>
      <c r="K1499" s="119"/>
      <c r="L1499" s="120"/>
      <c r="M1499" s="120"/>
      <c r="N1499" s="120"/>
      <c r="O1499" s="69"/>
      <c r="P1499" s="69"/>
      <c r="Q1499" s="66"/>
      <c r="R1499" s="66"/>
    </row>
    <row r="1500" spans="1:18" ht="11.65" customHeight="1">
      <c r="A1500" s="2">
        <v>1429</v>
      </c>
      <c r="C1500" s="108" t="s">
        <v>422</v>
      </c>
      <c r="H1500" s="74"/>
      <c r="I1500" s="3"/>
      <c r="J1500" s="3"/>
      <c r="K1500" s="74"/>
      <c r="L1500" s="3"/>
      <c r="M1500" s="3"/>
      <c r="N1500" s="3"/>
      <c r="O1500" s="69"/>
      <c r="P1500" s="69"/>
      <c r="Q1500" s="66"/>
      <c r="R1500" s="66"/>
    </row>
    <row r="1501" spans="1:18" ht="11.65" customHeight="1">
      <c r="A1501" s="2">
        <v>1430</v>
      </c>
      <c r="C1501" s="108"/>
      <c r="E1501" s="1" t="s">
        <v>133</v>
      </c>
      <c r="H1501" s="74"/>
      <c r="I1501" s="3">
        <v>0</v>
      </c>
      <c r="J1501" s="3">
        <v>0</v>
      </c>
      <c r="K1501" s="74"/>
      <c r="L1501" s="3">
        <v>0</v>
      </c>
      <c r="M1501" s="3">
        <f>L1501-N1501</f>
        <v>0</v>
      </c>
      <c r="N1501" s="109">
        <v>0</v>
      </c>
      <c r="O1501" s="69"/>
      <c r="P1501" s="69"/>
      <c r="Q1501" s="66"/>
      <c r="R1501" s="66"/>
    </row>
    <row r="1502" spans="1:18" ht="11.65" customHeight="1">
      <c r="A1502" s="2">
        <v>1431</v>
      </c>
      <c r="C1502" s="108"/>
      <c r="E1502" s="1" t="s">
        <v>211</v>
      </c>
      <c r="H1502" s="74"/>
      <c r="I1502" s="3">
        <v>0</v>
      </c>
      <c r="J1502" s="3">
        <v>0</v>
      </c>
      <c r="K1502" s="74"/>
      <c r="L1502" s="3">
        <v>0</v>
      </c>
      <c r="M1502" s="3">
        <f>L1502-N1502</f>
        <v>0</v>
      </c>
      <c r="N1502" s="109">
        <v>0</v>
      </c>
      <c r="O1502" s="69"/>
      <c r="P1502" s="69"/>
      <c r="Q1502" s="66"/>
      <c r="R1502" s="66"/>
    </row>
    <row r="1503" spans="1:18" ht="11.65" customHeight="1">
      <c r="A1503" s="2">
        <v>1432</v>
      </c>
      <c r="C1503" s="108"/>
      <c r="E1503" s="1" t="s">
        <v>132</v>
      </c>
      <c r="H1503" s="74"/>
      <c r="I1503" s="3">
        <v>0</v>
      </c>
      <c r="J1503" s="3">
        <v>0</v>
      </c>
      <c r="K1503" s="74"/>
      <c r="L1503" s="3">
        <v>0</v>
      </c>
      <c r="M1503" s="3">
        <f>L1503-N1503</f>
        <v>0</v>
      </c>
      <c r="N1503" s="109">
        <v>0</v>
      </c>
      <c r="O1503" s="69"/>
      <c r="P1503" s="69"/>
      <c r="Q1503" s="66"/>
      <c r="R1503" s="66"/>
    </row>
    <row r="1504" spans="1:18" ht="11.65" customHeight="1">
      <c r="A1504" s="2">
        <v>1433</v>
      </c>
      <c r="C1504" s="108"/>
      <c r="H1504" s="74"/>
      <c r="I1504" s="3"/>
      <c r="J1504" s="3"/>
      <c r="K1504" s="74"/>
      <c r="L1504" s="3"/>
      <c r="M1504" s="3"/>
      <c r="N1504" s="3"/>
      <c r="O1504" s="69"/>
      <c r="P1504" s="69"/>
      <c r="Q1504" s="66"/>
      <c r="R1504" s="66"/>
    </row>
    <row r="1505" spans="1:18" ht="11.65" customHeight="1" thickBot="1">
      <c r="A1505" s="2">
        <v>1434</v>
      </c>
      <c r="C1505" s="108" t="s">
        <v>423</v>
      </c>
      <c r="H1505" s="74"/>
      <c r="I1505" s="126">
        <v>0</v>
      </c>
      <c r="J1505" s="126">
        <v>0</v>
      </c>
      <c r="K1505" s="74"/>
      <c r="L1505" s="126">
        <f>SUM(L1501:L1503)</f>
        <v>0</v>
      </c>
      <c r="M1505" s="126">
        <f>SUM(M1501:M1503)</f>
        <v>0</v>
      </c>
      <c r="N1505" s="126">
        <f>SUM(N1501:N1503)</f>
        <v>0</v>
      </c>
      <c r="O1505" s="69"/>
      <c r="P1505" s="69"/>
      <c r="Q1505" s="66"/>
      <c r="R1505" s="66"/>
    </row>
    <row r="1506" spans="1:18" ht="11.65" customHeight="1" thickTop="1">
      <c r="A1506" s="2">
        <v>1435</v>
      </c>
      <c r="C1506" s="108"/>
      <c r="H1506" s="74"/>
      <c r="I1506" s="3"/>
      <c r="J1506" s="3"/>
      <c r="K1506" s="74"/>
      <c r="L1506" s="3"/>
      <c r="M1506" s="3"/>
      <c r="N1506" s="3"/>
      <c r="O1506" s="69"/>
      <c r="P1506" s="69"/>
      <c r="Q1506" s="66"/>
      <c r="R1506" s="66"/>
    </row>
    <row r="1507" spans="1:18" ht="11.65" customHeight="1">
      <c r="A1507" s="2">
        <v>1436</v>
      </c>
      <c r="C1507" s="108">
        <v>330</v>
      </c>
      <c r="D1507" s="1" t="s">
        <v>404</v>
      </c>
      <c r="H1507" s="74"/>
      <c r="I1507" s="3"/>
      <c r="J1507" s="3"/>
      <c r="K1507" s="74"/>
      <c r="L1507" s="3"/>
      <c r="M1507" s="3"/>
      <c r="N1507" s="3"/>
      <c r="O1507" s="69"/>
      <c r="P1507" s="69"/>
      <c r="Q1507" s="66"/>
      <c r="R1507" s="66"/>
    </row>
    <row r="1508" spans="1:18" ht="11.65" customHeight="1">
      <c r="A1508" s="2">
        <v>1437</v>
      </c>
      <c r="C1508" s="108"/>
      <c r="E1508" s="70"/>
      <c r="F1508" s="108" t="s">
        <v>572</v>
      </c>
      <c r="G1508" s="1" t="s">
        <v>132</v>
      </c>
      <c r="H1508" s="74"/>
      <c r="I1508" s="3">
        <v>10437659.5807692</v>
      </c>
      <c r="J1508" s="3">
        <v>4449398.6301753465</v>
      </c>
      <c r="K1508" s="74"/>
      <c r="L1508" s="3">
        <v>10437659.5807692</v>
      </c>
      <c r="M1508" s="3">
        <f>L1508-N1508</f>
        <v>5988260.9505938534</v>
      </c>
      <c r="N1508" s="109">
        <v>4449398.6301753465</v>
      </c>
      <c r="O1508" s="69"/>
      <c r="P1508" s="69"/>
      <c r="Q1508" s="66"/>
      <c r="R1508" s="66"/>
    </row>
    <row r="1509" spans="1:18" ht="11.65" customHeight="1">
      <c r="A1509" s="2">
        <v>1438</v>
      </c>
      <c r="C1509" s="108"/>
      <c r="E1509" s="70"/>
      <c r="F1509" s="108" t="s">
        <v>572</v>
      </c>
      <c r="G1509" s="1" t="s">
        <v>132</v>
      </c>
      <c r="H1509" s="74"/>
      <c r="I1509" s="3">
        <v>5271667.9230769202</v>
      </c>
      <c r="J1509" s="3">
        <v>2247223.3218731969</v>
      </c>
      <c r="K1509" s="74"/>
      <c r="L1509" s="3">
        <v>5271667.9230769202</v>
      </c>
      <c r="M1509" s="3">
        <f>L1509-N1509</f>
        <v>3024444.6012037233</v>
      </c>
      <c r="N1509" s="109">
        <v>2247223.3218731969</v>
      </c>
      <c r="O1509" s="69"/>
      <c r="P1509" s="69"/>
      <c r="Q1509" s="66"/>
      <c r="R1509" s="66"/>
    </row>
    <row r="1510" spans="1:18" ht="11.65" customHeight="1">
      <c r="A1510" s="2">
        <v>1439</v>
      </c>
      <c r="C1510" s="108"/>
      <c r="E1510" s="70"/>
      <c r="F1510" s="108" t="s">
        <v>572</v>
      </c>
      <c r="G1510" s="1" t="s">
        <v>132</v>
      </c>
      <c r="H1510" s="74"/>
      <c r="I1510" s="3">
        <v>15043335.543846101</v>
      </c>
      <c r="J1510" s="3">
        <v>6412720.7870793846</v>
      </c>
      <c r="K1510" s="74"/>
      <c r="L1510" s="3">
        <v>15043335.543846101</v>
      </c>
      <c r="M1510" s="3">
        <f>L1510-N1510</f>
        <v>8630614.756766716</v>
      </c>
      <c r="N1510" s="109">
        <v>6412720.7870793846</v>
      </c>
      <c r="O1510" s="69"/>
      <c r="P1510" s="69"/>
      <c r="Q1510" s="66"/>
      <c r="R1510" s="66"/>
    </row>
    <row r="1511" spans="1:18" ht="11.65" customHeight="1">
      <c r="A1511" s="2">
        <v>1440</v>
      </c>
      <c r="C1511" s="108"/>
      <c r="E1511" s="70"/>
      <c r="F1511" s="108" t="s">
        <v>572</v>
      </c>
      <c r="G1511" s="1" t="s">
        <v>132</v>
      </c>
      <c r="H1511" s="74"/>
      <c r="I1511" s="3">
        <v>673075.01</v>
      </c>
      <c r="J1511" s="3">
        <v>286920.54998775484</v>
      </c>
      <c r="K1511" s="74"/>
      <c r="L1511" s="3">
        <v>673075.01</v>
      </c>
      <c r="M1511" s="3">
        <f>L1511-N1511</f>
        <v>386154.46001224517</v>
      </c>
      <c r="N1511" s="109">
        <v>286920.54998775484</v>
      </c>
      <c r="O1511" s="69"/>
      <c r="P1511" s="69"/>
      <c r="Q1511" s="66"/>
      <c r="R1511" s="66"/>
    </row>
    <row r="1512" spans="1:18" ht="11.65" customHeight="1">
      <c r="A1512" s="2">
        <v>1441</v>
      </c>
      <c r="C1512" s="108"/>
      <c r="H1512" s="74" t="s">
        <v>405</v>
      </c>
      <c r="I1512" s="110">
        <v>31425738.057692222</v>
      </c>
      <c r="J1512" s="110">
        <v>13396263.289115684</v>
      </c>
      <c r="K1512" s="74"/>
      <c r="L1512" s="110">
        <f>SUBTOTAL(9,L1508:L1511)</f>
        <v>31425738.057692222</v>
      </c>
      <c r="M1512" s="110">
        <f>SUBTOTAL(9,M1508:M1511)</f>
        <v>18029474.768576536</v>
      </c>
      <c r="N1512" s="110">
        <f>SUBTOTAL(9,N1508:N1511)</f>
        <v>13396263.289115684</v>
      </c>
      <c r="O1512" s="69"/>
      <c r="P1512" s="69"/>
      <c r="Q1512" s="66"/>
      <c r="R1512" s="66"/>
    </row>
    <row r="1513" spans="1:18" ht="11.65" customHeight="1">
      <c r="A1513" s="2">
        <v>1442</v>
      </c>
      <c r="C1513" s="108"/>
      <c r="H1513" s="74"/>
      <c r="I1513" s="3"/>
      <c r="J1513" s="3"/>
      <c r="K1513" s="74"/>
      <c r="L1513" s="3"/>
      <c r="M1513" s="3"/>
      <c r="N1513" s="3"/>
      <c r="O1513" s="69"/>
      <c r="P1513" s="69"/>
      <c r="Q1513" s="66"/>
      <c r="R1513" s="66"/>
    </row>
    <row r="1514" spans="1:18" ht="11.65" customHeight="1">
      <c r="A1514" s="2">
        <v>1443</v>
      </c>
      <c r="C1514" s="108">
        <v>331</v>
      </c>
      <c r="D1514" s="1" t="s">
        <v>406</v>
      </c>
      <c r="H1514" s="74"/>
      <c r="I1514" s="3"/>
      <c r="J1514" s="3"/>
      <c r="K1514" s="74"/>
      <c r="L1514" s="3"/>
      <c r="M1514" s="3"/>
      <c r="N1514" s="3"/>
      <c r="O1514" s="69"/>
      <c r="P1514" s="69"/>
      <c r="Q1514" s="66"/>
      <c r="R1514" s="66"/>
    </row>
    <row r="1515" spans="1:18" ht="11.65" customHeight="1">
      <c r="A1515" s="2">
        <v>1444</v>
      </c>
      <c r="C1515" s="108"/>
      <c r="E1515" s="70"/>
      <c r="F1515" s="108" t="s">
        <v>572</v>
      </c>
      <c r="G1515" s="1" t="s">
        <v>132</v>
      </c>
      <c r="H1515" s="74"/>
      <c r="I1515" s="3">
        <v>20337622.783076901</v>
      </c>
      <c r="J1515" s="3">
        <v>8669586.3427820895</v>
      </c>
      <c r="K1515" s="74"/>
      <c r="L1515" s="3">
        <v>20337622.783076901</v>
      </c>
      <c r="M1515" s="3">
        <f>L1515-N1515</f>
        <v>11668036.440294812</v>
      </c>
      <c r="N1515" s="109">
        <v>8669586.3427820895</v>
      </c>
      <c r="O1515" s="69"/>
      <c r="P1515" s="69"/>
      <c r="Q1515" s="66"/>
      <c r="R1515" s="66"/>
    </row>
    <row r="1516" spans="1:18" ht="11.65" customHeight="1">
      <c r="A1516" s="2">
        <v>1445</v>
      </c>
      <c r="C1516" s="108"/>
      <c r="E1516" s="70"/>
      <c r="F1516" s="108" t="s">
        <v>572</v>
      </c>
      <c r="G1516" s="1" t="s">
        <v>132</v>
      </c>
      <c r="H1516" s="74"/>
      <c r="I1516" s="3">
        <v>5240850.7161538396</v>
      </c>
      <c r="J1516" s="3">
        <v>2234086.4651661613</v>
      </c>
      <c r="K1516" s="74"/>
      <c r="L1516" s="3">
        <v>5240850.7161538396</v>
      </c>
      <c r="M1516" s="3">
        <f>L1516-N1516</f>
        <v>3006764.2509876783</v>
      </c>
      <c r="N1516" s="109">
        <v>2234086.4651661613</v>
      </c>
      <c r="O1516" s="69"/>
      <c r="P1516" s="69"/>
      <c r="Q1516" s="66"/>
      <c r="R1516" s="66"/>
    </row>
    <row r="1517" spans="1:18" ht="11.65" customHeight="1">
      <c r="A1517" s="2">
        <v>1446</v>
      </c>
      <c r="C1517" s="108"/>
      <c r="E1517" s="70"/>
      <c r="F1517" s="108" t="s">
        <v>572</v>
      </c>
      <c r="G1517" s="1" t="s">
        <v>132</v>
      </c>
      <c r="H1517" s="74"/>
      <c r="I1517" s="3">
        <v>136110683.64384601</v>
      </c>
      <c r="J1517" s="3">
        <v>58021693.912394114</v>
      </c>
      <c r="K1517" s="74"/>
      <c r="L1517" s="3">
        <v>136110683.64384601</v>
      </c>
      <c r="M1517" s="3">
        <f>L1517-N1517</f>
        <v>78088989.731451899</v>
      </c>
      <c r="N1517" s="109">
        <v>58021693.912394114</v>
      </c>
      <c r="O1517" s="69"/>
      <c r="P1517" s="69"/>
      <c r="Q1517" s="66"/>
      <c r="R1517" s="66"/>
    </row>
    <row r="1518" spans="1:18" ht="11.65" customHeight="1">
      <c r="A1518" s="2">
        <v>1447</v>
      </c>
      <c r="C1518" s="108"/>
      <c r="E1518" s="70"/>
      <c r="F1518" s="108" t="s">
        <v>572</v>
      </c>
      <c r="G1518" s="1" t="s">
        <v>132</v>
      </c>
      <c r="H1518" s="74"/>
      <c r="I1518" s="3">
        <v>8876630.1584615298</v>
      </c>
      <c r="J1518" s="3">
        <v>3783958.05707253</v>
      </c>
      <c r="K1518" s="74"/>
      <c r="L1518" s="3">
        <v>8876630.1584615298</v>
      </c>
      <c r="M1518" s="3">
        <f>L1518-N1518</f>
        <v>5092672.1013890002</v>
      </c>
      <c r="N1518" s="109">
        <v>3783958.05707253</v>
      </c>
      <c r="O1518" s="69"/>
      <c r="P1518" s="69"/>
      <c r="Q1518" s="66"/>
      <c r="R1518" s="66"/>
    </row>
    <row r="1519" spans="1:18" ht="11.65" customHeight="1">
      <c r="A1519" s="2">
        <v>1448</v>
      </c>
      <c r="C1519" s="108"/>
      <c r="H1519" s="74" t="s">
        <v>405</v>
      </c>
      <c r="I1519" s="110">
        <v>170565787.30153829</v>
      </c>
      <c r="J1519" s="110">
        <v>72709324.777414903</v>
      </c>
      <c r="K1519" s="74"/>
      <c r="L1519" s="110">
        <f>SUBTOTAL(9,L1515:L1518)</f>
        <v>170565787.30153829</v>
      </c>
      <c r="M1519" s="110">
        <f>SUBTOTAL(9,M1515:M1518)</f>
        <v>97856462.5241234</v>
      </c>
      <c r="N1519" s="110">
        <f>SUBTOTAL(9,N1515:N1518)</f>
        <v>72709324.777414903</v>
      </c>
      <c r="O1519" s="69"/>
      <c r="P1519" s="69"/>
      <c r="Q1519" s="66"/>
      <c r="R1519" s="66"/>
    </row>
    <row r="1520" spans="1:18" ht="11.65" customHeight="1">
      <c r="A1520" s="2">
        <v>1449</v>
      </c>
      <c r="C1520" s="108"/>
      <c r="H1520" s="74"/>
      <c r="I1520" s="3"/>
      <c r="J1520" s="3"/>
      <c r="K1520" s="74"/>
      <c r="L1520" s="3"/>
      <c r="M1520" s="3"/>
      <c r="N1520" s="3"/>
      <c r="O1520" s="69"/>
      <c r="P1520" s="69"/>
      <c r="Q1520" s="66"/>
      <c r="R1520" s="66"/>
    </row>
    <row r="1521" spans="1:18" ht="11.65" customHeight="1">
      <c r="A1521" s="2">
        <v>1450</v>
      </c>
      <c r="C1521" s="108">
        <v>332</v>
      </c>
      <c r="D1521" s="1" t="s">
        <v>424</v>
      </c>
      <c r="H1521" s="74"/>
      <c r="I1521" s="3"/>
      <c r="J1521" s="3"/>
      <c r="K1521" s="74"/>
      <c r="L1521" s="3"/>
      <c r="M1521" s="3"/>
      <c r="N1521" s="3"/>
      <c r="O1521" s="69"/>
      <c r="P1521" s="69"/>
      <c r="Q1521" s="66"/>
      <c r="R1521" s="66"/>
    </row>
    <row r="1522" spans="1:18" ht="11.65" customHeight="1">
      <c r="A1522" s="2">
        <v>1451</v>
      </c>
      <c r="C1522" s="108"/>
      <c r="E1522" s="70"/>
      <c r="F1522" s="108" t="s">
        <v>572</v>
      </c>
      <c r="G1522" s="1" t="s">
        <v>132</v>
      </c>
      <c r="H1522" s="74"/>
      <c r="I1522" s="3">
        <v>147807400.62307599</v>
      </c>
      <c r="J1522" s="3">
        <v>63007807.523612238</v>
      </c>
      <c r="K1522" s="74"/>
      <c r="L1522" s="3">
        <v>90638467.433846503</v>
      </c>
      <c r="M1522" s="3">
        <f>L1522-N1522</f>
        <v>52000814.067149013</v>
      </c>
      <c r="N1522" s="109">
        <v>38637653.36669749</v>
      </c>
      <c r="O1522" s="69"/>
      <c r="P1522" s="69"/>
      <c r="Q1522" s="66"/>
      <c r="R1522" s="66"/>
    </row>
    <row r="1523" spans="1:18" ht="11.65" customHeight="1">
      <c r="A1523" s="2">
        <v>1452</v>
      </c>
      <c r="C1523" s="108"/>
      <c r="E1523" s="70"/>
      <c r="F1523" s="108" t="s">
        <v>572</v>
      </c>
      <c r="G1523" s="1" t="s">
        <v>132</v>
      </c>
      <c r="H1523" s="74"/>
      <c r="I1523" s="3">
        <v>19374678.875384599</v>
      </c>
      <c r="J1523" s="3">
        <v>8259099.559737755</v>
      </c>
      <c r="K1523" s="74"/>
      <c r="L1523" s="3">
        <v>18520405.593000084</v>
      </c>
      <c r="M1523" s="3">
        <f>L1523-N1523</f>
        <v>10625468.357490664</v>
      </c>
      <c r="N1523" s="109">
        <v>7894937.2355094198</v>
      </c>
      <c r="O1523" s="69"/>
      <c r="P1523" s="69"/>
      <c r="Q1523" s="66"/>
      <c r="R1523" s="66"/>
    </row>
    <row r="1524" spans="1:18" ht="11.65" customHeight="1">
      <c r="A1524" s="2">
        <v>1453</v>
      </c>
      <c r="C1524" s="108"/>
      <c r="E1524" s="70"/>
      <c r="F1524" s="108" t="s">
        <v>572</v>
      </c>
      <c r="G1524" s="1" t="s">
        <v>132</v>
      </c>
      <c r="H1524" s="74"/>
      <c r="I1524" s="3">
        <v>193160813.47769201</v>
      </c>
      <c r="J1524" s="3">
        <v>82341204.198179215</v>
      </c>
      <c r="K1524" s="74"/>
      <c r="L1524" s="3">
        <v>393608446.30678499</v>
      </c>
      <c r="M1524" s="3">
        <f>L1524-N1524</f>
        <v>225819789.44643235</v>
      </c>
      <c r="N1524" s="109">
        <v>167788656.86035264</v>
      </c>
      <c r="O1524" s="69"/>
      <c r="P1524" s="69"/>
      <c r="Q1524" s="66"/>
      <c r="R1524" s="66"/>
    </row>
    <row r="1525" spans="1:18" ht="11.65" customHeight="1">
      <c r="A1525" s="2">
        <v>1454</v>
      </c>
      <c r="C1525" s="108"/>
      <c r="E1525" s="70"/>
      <c r="F1525" s="108" t="s">
        <v>572</v>
      </c>
      <c r="G1525" s="1" t="s">
        <v>132</v>
      </c>
      <c r="H1525" s="74"/>
      <c r="I1525" s="3">
        <v>62514917.854615301</v>
      </c>
      <c r="J1525" s="3">
        <v>26649057.455402389</v>
      </c>
      <c r="K1525" s="74"/>
      <c r="L1525" s="3">
        <v>69035337.09712337</v>
      </c>
      <c r="M1525" s="3">
        <f>L1525-N1525</f>
        <v>39606734.646860518</v>
      </c>
      <c r="N1525" s="109">
        <v>29428602.450262852</v>
      </c>
      <c r="O1525" s="69"/>
      <c r="P1525" s="69"/>
      <c r="Q1525" s="66"/>
      <c r="R1525" s="66"/>
    </row>
    <row r="1526" spans="1:18" ht="11.65" customHeight="1">
      <c r="A1526" s="2">
        <v>1455</v>
      </c>
      <c r="C1526" s="108"/>
      <c r="H1526" s="74" t="s">
        <v>405</v>
      </c>
      <c r="I1526" s="110">
        <v>422857810.83076787</v>
      </c>
      <c r="J1526" s="110">
        <v>180257168.73693156</v>
      </c>
      <c r="K1526" s="74"/>
      <c r="L1526" s="110">
        <f>SUBTOTAL(9,L1522:L1525)</f>
        <v>571802656.4307549</v>
      </c>
      <c r="M1526" s="110">
        <f>SUBTOTAL(9,M1522:M1525)</f>
        <v>328052806.51793259</v>
      </c>
      <c r="N1526" s="110">
        <f>SUBTOTAL(9,N1522:N1525)</f>
        <v>243749849.9128224</v>
      </c>
      <c r="O1526" s="69"/>
      <c r="P1526" s="69"/>
      <c r="Q1526" s="66"/>
      <c r="R1526" s="66"/>
    </row>
    <row r="1527" spans="1:18" ht="11.65" customHeight="1">
      <c r="A1527" s="2">
        <v>1456</v>
      </c>
      <c r="C1527" s="108"/>
      <c r="H1527" s="74"/>
      <c r="I1527" s="3"/>
      <c r="J1527" s="3"/>
      <c r="K1527" s="74"/>
      <c r="L1527" s="3"/>
      <c r="M1527" s="3"/>
      <c r="N1527" s="3"/>
      <c r="O1527" s="69"/>
      <c r="P1527" s="69"/>
      <c r="Q1527" s="66"/>
      <c r="R1527" s="66"/>
    </row>
    <row r="1528" spans="1:18" ht="11.65" customHeight="1">
      <c r="A1528" s="2">
        <v>1457</v>
      </c>
      <c r="C1528" s="108">
        <v>333</v>
      </c>
      <c r="D1528" s="1" t="s">
        <v>425</v>
      </c>
      <c r="H1528" s="74"/>
      <c r="I1528" s="3"/>
      <c r="J1528" s="3"/>
      <c r="K1528" s="74"/>
      <c r="L1528" s="3"/>
      <c r="M1528" s="3"/>
      <c r="N1528" s="3"/>
      <c r="O1528" s="69"/>
      <c r="P1528" s="69"/>
      <c r="Q1528" s="66"/>
      <c r="R1528" s="66"/>
    </row>
    <row r="1529" spans="1:18" ht="11.65" customHeight="1">
      <c r="A1529" s="2">
        <v>1458</v>
      </c>
      <c r="C1529" s="108"/>
      <c r="E1529" s="70"/>
      <c r="F1529" s="108" t="s">
        <v>572</v>
      </c>
      <c r="G1529" s="1" t="s">
        <v>132</v>
      </c>
      <c r="H1529" s="74"/>
      <c r="I1529" s="3">
        <v>29372304.2515384</v>
      </c>
      <c r="J1529" s="3">
        <v>12520919.013557</v>
      </c>
      <c r="K1529" s="74"/>
      <c r="L1529" s="3">
        <v>29372304.2515384</v>
      </c>
      <c r="M1529" s="3">
        <f>L1529-N1529</f>
        <v>16851385.237981401</v>
      </c>
      <c r="N1529" s="109">
        <v>12520919.013557</v>
      </c>
      <c r="O1529" s="69"/>
      <c r="P1529" s="69"/>
      <c r="Q1529" s="66"/>
      <c r="R1529" s="66"/>
    </row>
    <row r="1530" spans="1:18" ht="11.65" customHeight="1">
      <c r="A1530" s="2">
        <v>1459</v>
      </c>
      <c r="C1530" s="108"/>
      <c r="E1530" s="70"/>
      <c r="F1530" s="108" t="s">
        <v>572</v>
      </c>
      <c r="G1530" s="1" t="s">
        <v>132</v>
      </c>
      <c r="H1530" s="74"/>
      <c r="I1530" s="3">
        <v>8438633.78230769</v>
      </c>
      <c r="J1530" s="3">
        <v>3597247.5726961996</v>
      </c>
      <c r="K1530" s="74"/>
      <c r="L1530" s="3">
        <v>8438633.78230769</v>
      </c>
      <c r="M1530" s="3">
        <f>L1530-N1530</f>
        <v>4841386.2096114904</v>
      </c>
      <c r="N1530" s="109">
        <v>3597247.5726961996</v>
      </c>
      <c r="O1530" s="69"/>
      <c r="P1530" s="69"/>
      <c r="Q1530" s="66"/>
      <c r="R1530" s="66"/>
    </row>
    <row r="1531" spans="1:18" ht="11.65" customHeight="1">
      <c r="A1531" s="2">
        <v>1460</v>
      </c>
      <c r="C1531" s="108"/>
      <c r="E1531" s="70"/>
      <c r="F1531" s="108" t="s">
        <v>572</v>
      </c>
      <c r="G1531" s="1" t="s">
        <v>132</v>
      </c>
      <c r="H1531" s="74"/>
      <c r="I1531" s="3">
        <v>51586132.658461504</v>
      </c>
      <c r="J1531" s="3">
        <v>21990300.240246709</v>
      </c>
      <c r="K1531" s="74"/>
      <c r="L1531" s="3">
        <v>51586132.658461504</v>
      </c>
      <c r="M1531" s="3">
        <f>L1531-N1531</f>
        <v>29595832.418214794</v>
      </c>
      <c r="N1531" s="109">
        <v>21990300.240246709</v>
      </c>
      <c r="O1531" s="69"/>
      <c r="P1531" s="69"/>
      <c r="Q1531" s="66"/>
      <c r="R1531" s="66"/>
    </row>
    <row r="1532" spans="1:18" ht="11.65" customHeight="1">
      <c r="A1532" s="2">
        <v>1461</v>
      </c>
      <c r="C1532" s="108"/>
      <c r="E1532" s="70"/>
      <c r="F1532" s="108" t="s">
        <v>572</v>
      </c>
      <c r="G1532" s="1" t="s">
        <v>132</v>
      </c>
      <c r="H1532" s="74"/>
      <c r="I1532" s="3">
        <v>30484834.276923001</v>
      </c>
      <c r="J1532" s="3">
        <v>12995171.841278594</v>
      </c>
      <c r="K1532" s="74"/>
      <c r="L1532" s="3">
        <v>30484834.276923001</v>
      </c>
      <c r="M1532" s="3">
        <f>L1532-N1532</f>
        <v>17489662.435644407</v>
      </c>
      <c r="N1532" s="109">
        <v>12995171.841278594</v>
      </c>
      <c r="O1532" s="69"/>
      <c r="P1532" s="69"/>
      <c r="Q1532" s="66"/>
      <c r="R1532" s="66"/>
    </row>
    <row r="1533" spans="1:18" ht="11.65" customHeight="1">
      <c r="A1533" s="2">
        <v>1462</v>
      </c>
      <c r="C1533" s="108"/>
      <c r="H1533" s="74" t="s">
        <v>405</v>
      </c>
      <c r="I1533" s="110">
        <v>119881904.96923059</v>
      </c>
      <c r="J1533" s="110">
        <v>51103638.667778507</v>
      </c>
      <c r="K1533" s="74"/>
      <c r="L1533" s="110">
        <f>SUBTOTAL(9,L1529:L1532)</f>
        <v>119881904.96923059</v>
      </c>
      <c r="M1533" s="110">
        <f>SUBTOTAL(9,M1529:M1532)</f>
        <v>68778266.301452085</v>
      </c>
      <c r="N1533" s="110">
        <f>SUBTOTAL(9,N1529:N1532)</f>
        <v>51103638.667778507</v>
      </c>
      <c r="O1533" s="69"/>
      <c r="P1533" s="69"/>
      <c r="Q1533" s="66"/>
      <c r="R1533" s="66"/>
    </row>
    <row r="1534" spans="1:18" ht="11.65" customHeight="1">
      <c r="A1534" s="2">
        <v>1463</v>
      </c>
      <c r="C1534" s="108"/>
      <c r="H1534" s="74"/>
      <c r="I1534" s="3"/>
      <c r="J1534" s="3"/>
      <c r="K1534" s="74"/>
      <c r="L1534" s="3"/>
      <c r="M1534" s="3"/>
      <c r="N1534" s="3"/>
      <c r="O1534" s="69"/>
      <c r="P1534" s="69"/>
      <c r="Q1534" s="66"/>
      <c r="R1534" s="66"/>
    </row>
    <row r="1535" spans="1:18" ht="11.65" customHeight="1">
      <c r="A1535" s="2">
        <v>1464</v>
      </c>
      <c r="C1535" s="108">
        <v>334</v>
      </c>
      <c r="D1535" s="1" t="s">
        <v>409</v>
      </c>
      <c r="H1535" s="74"/>
      <c r="I1535" s="3"/>
      <c r="J1535" s="3"/>
      <c r="K1535" s="74"/>
      <c r="L1535" s="3"/>
      <c r="M1535" s="3"/>
      <c r="N1535" s="3"/>
      <c r="O1535" s="69"/>
      <c r="P1535" s="69"/>
      <c r="Q1535" s="66"/>
      <c r="R1535" s="66"/>
    </row>
    <row r="1536" spans="1:18" ht="11.65" customHeight="1">
      <c r="A1536" s="2">
        <v>1465</v>
      </c>
      <c r="C1536" s="108"/>
      <c r="E1536" s="70"/>
      <c r="F1536" s="108" t="s">
        <v>572</v>
      </c>
      <c r="G1536" s="1" t="s">
        <v>132</v>
      </c>
      <c r="H1536" s="74"/>
      <c r="I1536" s="3">
        <v>4094148.4984615301</v>
      </c>
      <c r="J1536" s="3">
        <v>1745266.6069270985</v>
      </c>
      <c r="K1536" s="74"/>
      <c r="L1536" s="3">
        <v>4094148.4984615301</v>
      </c>
      <c r="M1536" s="3">
        <f>L1536-N1536</f>
        <v>2348881.8915344318</v>
      </c>
      <c r="N1536" s="109">
        <v>1745266.6069270985</v>
      </c>
      <c r="O1536" s="69"/>
      <c r="P1536" s="69"/>
      <c r="Q1536" s="66"/>
      <c r="R1536" s="66"/>
    </row>
    <row r="1537" spans="1:18" ht="11.65" customHeight="1">
      <c r="A1537" s="2">
        <v>1466</v>
      </c>
      <c r="C1537" s="108"/>
      <c r="E1537" s="70"/>
      <c r="F1537" s="108" t="s">
        <v>572</v>
      </c>
      <c r="G1537" s="1" t="s">
        <v>132</v>
      </c>
      <c r="H1537" s="74"/>
      <c r="I1537" s="3">
        <v>3490021.3684615302</v>
      </c>
      <c r="J1537" s="3">
        <v>1487737.3779008659</v>
      </c>
      <c r="K1537" s="74"/>
      <c r="L1537" s="3">
        <v>3490021.3684615302</v>
      </c>
      <c r="M1537" s="3">
        <f>L1537-N1537</f>
        <v>2002283.9905606643</v>
      </c>
      <c r="N1537" s="109">
        <v>1487737.3779008659</v>
      </c>
      <c r="O1537" s="69"/>
      <c r="P1537" s="69"/>
      <c r="Q1537" s="66"/>
      <c r="R1537" s="66"/>
    </row>
    <row r="1538" spans="1:18" ht="11.65" customHeight="1">
      <c r="A1538" s="2">
        <v>1467</v>
      </c>
      <c r="C1538" s="108"/>
      <c r="E1538" s="70"/>
      <c r="F1538" s="108" t="s">
        <v>572</v>
      </c>
      <c r="G1538" s="1" t="s">
        <v>132</v>
      </c>
      <c r="H1538" s="74"/>
      <c r="I1538" s="3">
        <v>56096688.812307604</v>
      </c>
      <c r="J1538" s="3">
        <v>23913074.423189819</v>
      </c>
      <c r="K1538" s="74"/>
      <c r="L1538" s="3">
        <v>56096688.812307604</v>
      </c>
      <c r="M1538" s="3">
        <f>L1538-N1538</f>
        <v>32183614.389117785</v>
      </c>
      <c r="N1538" s="109">
        <v>23913074.423189819</v>
      </c>
      <c r="O1538" s="69"/>
      <c r="P1538" s="69"/>
      <c r="Q1538" s="66"/>
      <c r="R1538" s="66"/>
    </row>
    <row r="1539" spans="1:18" ht="11.65" customHeight="1">
      <c r="A1539" s="2">
        <v>1468</v>
      </c>
      <c r="C1539" s="108"/>
      <c r="E1539" s="70"/>
      <c r="F1539" s="108" t="s">
        <v>572</v>
      </c>
      <c r="G1539" s="1" t="s">
        <v>132</v>
      </c>
      <c r="H1539" s="74"/>
      <c r="I1539" s="3">
        <v>7624309.7892307602</v>
      </c>
      <c r="J1539" s="3">
        <v>3250114.9582170835</v>
      </c>
      <c r="K1539" s="74"/>
      <c r="L1539" s="3">
        <v>7624309.7892307602</v>
      </c>
      <c r="M1539" s="3">
        <f>L1539-N1539</f>
        <v>4374194.8310136767</v>
      </c>
      <c r="N1539" s="109">
        <v>3250114.9582170835</v>
      </c>
      <c r="O1539" s="69"/>
      <c r="P1539" s="69"/>
      <c r="Q1539" s="66"/>
      <c r="R1539" s="66"/>
    </row>
    <row r="1540" spans="1:18" ht="11.65" customHeight="1">
      <c r="A1540" s="2">
        <v>1469</v>
      </c>
      <c r="C1540" s="108"/>
      <c r="H1540" s="74" t="s">
        <v>405</v>
      </c>
      <c r="I1540" s="110">
        <v>71305168.468461424</v>
      </c>
      <c r="J1540" s="110">
        <v>30396193.366234869</v>
      </c>
      <c r="K1540" s="74"/>
      <c r="L1540" s="110">
        <f>SUBTOTAL(9,L1536:L1539)</f>
        <v>71305168.468461424</v>
      </c>
      <c r="M1540" s="110">
        <f>SUBTOTAL(9,M1536:M1539)</f>
        <v>40908975.102226563</v>
      </c>
      <c r="N1540" s="110">
        <f>SUBTOTAL(9,N1536:N1539)</f>
        <v>30396193.366234869</v>
      </c>
      <c r="O1540" s="69"/>
      <c r="P1540" s="69"/>
      <c r="Q1540" s="66"/>
      <c r="R1540" s="66"/>
    </row>
    <row r="1541" spans="1:18" ht="11.65" customHeight="1">
      <c r="A1541" s="2">
        <v>1470</v>
      </c>
      <c r="C1541" s="108"/>
      <c r="H1541" s="74"/>
      <c r="I1541" s="115"/>
      <c r="J1541" s="115"/>
      <c r="K1541" s="74"/>
      <c r="L1541" s="115"/>
      <c r="M1541" s="3"/>
      <c r="N1541" s="3"/>
      <c r="O1541" s="69"/>
      <c r="P1541" s="69"/>
      <c r="Q1541" s="66"/>
      <c r="R1541" s="66"/>
    </row>
    <row r="1542" spans="1:18" ht="11.65" customHeight="1">
      <c r="A1542" s="2">
        <v>1471</v>
      </c>
      <c r="C1542" s="108"/>
      <c r="E1542" s="70"/>
      <c r="H1542" s="74"/>
      <c r="I1542" s="115"/>
      <c r="J1542" s="115"/>
      <c r="K1542" s="74"/>
      <c r="L1542" s="115"/>
      <c r="M1542" s="115"/>
      <c r="N1542" s="115"/>
      <c r="O1542" s="69"/>
      <c r="P1542" s="69"/>
      <c r="Q1542" s="66"/>
      <c r="R1542" s="66"/>
    </row>
    <row r="1543" spans="1:18" ht="11.65" customHeight="1">
      <c r="A1543" s="2">
        <v>1472</v>
      </c>
      <c r="C1543" s="116"/>
      <c r="D1543" s="117"/>
      <c r="E1543" s="118"/>
      <c r="G1543" s="117"/>
      <c r="H1543" s="119"/>
      <c r="I1543" s="120"/>
      <c r="J1543" s="120"/>
      <c r="K1543" s="119"/>
      <c r="L1543" s="120"/>
      <c r="M1543" s="120"/>
      <c r="N1543" s="120"/>
      <c r="O1543" s="69"/>
      <c r="P1543" s="69"/>
      <c r="Q1543" s="66"/>
      <c r="R1543" s="66"/>
    </row>
    <row r="1544" spans="1:18" ht="11.65" customHeight="1">
      <c r="A1544" s="2">
        <v>1473</v>
      </c>
      <c r="C1544" s="108">
        <v>335</v>
      </c>
      <c r="D1544" s="1" t="s">
        <v>418</v>
      </c>
      <c r="H1544" s="74"/>
      <c r="I1544" s="3"/>
      <c r="J1544" s="3"/>
      <c r="K1544" s="74"/>
      <c r="L1544" s="3"/>
      <c r="M1544" s="3"/>
      <c r="N1544" s="3"/>
      <c r="O1544" s="69"/>
      <c r="P1544" s="69"/>
      <c r="Q1544" s="66"/>
      <c r="R1544" s="66"/>
    </row>
    <row r="1545" spans="1:18" ht="11.65" customHeight="1">
      <c r="A1545" s="2">
        <v>1474</v>
      </c>
      <c r="C1545" s="108"/>
      <c r="E1545" s="70"/>
      <c r="F1545" s="108" t="s">
        <v>572</v>
      </c>
      <c r="G1545" s="1" t="s">
        <v>132</v>
      </c>
      <c r="H1545" s="74"/>
      <c r="I1545" s="3">
        <v>1142941.8007692299</v>
      </c>
      <c r="J1545" s="3">
        <v>487216.85578655248</v>
      </c>
      <c r="K1545" s="74"/>
      <c r="L1545" s="3">
        <v>1142941.8007692299</v>
      </c>
      <c r="M1545" s="3">
        <f>L1545-N1545</f>
        <v>655724.94498267747</v>
      </c>
      <c r="N1545" s="109">
        <v>487216.85578655248</v>
      </c>
      <c r="O1545" s="69"/>
      <c r="P1545" s="69"/>
      <c r="Q1545" s="66"/>
      <c r="R1545" s="66"/>
    </row>
    <row r="1546" spans="1:18" ht="11.65" customHeight="1">
      <c r="A1546" s="2">
        <v>1475</v>
      </c>
      <c r="C1546" s="108"/>
      <c r="E1546" s="70"/>
      <c r="F1546" s="108" t="s">
        <v>572</v>
      </c>
      <c r="G1546" s="1" t="s">
        <v>132</v>
      </c>
      <c r="H1546" s="74"/>
      <c r="I1546" s="3">
        <v>157261.45000000001</v>
      </c>
      <c r="J1546" s="3">
        <v>67037.909676473966</v>
      </c>
      <c r="K1546" s="74"/>
      <c r="L1546" s="3">
        <v>157261.45000000001</v>
      </c>
      <c r="M1546" s="3">
        <f>L1546-N1546</f>
        <v>90223.540323526046</v>
      </c>
      <c r="N1546" s="109">
        <v>67037.909676473966</v>
      </c>
      <c r="O1546" s="69"/>
      <c r="P1546" s="69"/>
      <c r="Q1546" s="66"/>
      <c r="R1546" s="66"/>
    </row>
    <row r="1547" spans="1:18" ht="11.65" customHeight="1">
      <c r="A1547" s="2">
        <v>1476</v>
      </c>
      <c r="C1547" s="108"/>
      <c r="E1547" s="70"/>
      <c r="F1547" s="108" t="s">
        <v>572</v>
      </c>
      <c r="G1547" s="1" t="s">
        <v>132</v>
      </c>
      <c r="H1547" s="74"/>
      <c r="I1547" s="3">
        <v>1046589.80538461</v>
      </c>
      <c r="J1547" s="3">
        <v>446143.62160397193</v>
      </c>
      <c r="K1547" s="74"/>
      <c r="L1547" s="3">
        <v>1046589.80538461</v>
      </c>
      <c r="M1547" s="3">
        <f>L1547-N1547</f>
        <v>600446.18378063804</v>
      </c>
      <c r="N1547" s="109">
        <v>446143.62160397193</v>
      </c>
      <c r="O1547" s="69"/>
      <c r="P1547" s="69"/>
      <c r="Q1547" s="66"/>
      <c r="R1547" s="66"/>
    </row>
    <row r="1548" spans="1:18" ht="11.65" customHeight="1">
      <c r="A1548" s="2">
        <v>1477</v>
      </c>
      <c r="C1548" s="108"/>
      <c r="E1548" s="70"/>
      <c r="F1548" s="108" t="s">
        <v>572</v>
      </c>
      <c r="G1548" s="1" t="s">
        <v>132</v>
      </c>
      <c r="H1548" s="74"/>
      <c r="I1548" s="3">
        <v>13039.41</v>
      </c>
      <c r="J1548" s="3">
        <v>5558.4810505976602</v>
      </c>
      <c r="K1548" s="74"/>
      <c r="L1548" s="3">
        <v>13039.41</v>
      </c>
      <c r="M1548" s="3">
        <f>L1548-N1548</f>
        <v>7480.9289494023396</v>
      </c>
      <c r="N1548" s="109">
        <v>5558.4810505976602</v>
      </c>
      <c r="O1548" s="69"/>
      <c r="P1548" s="69"/>
      <c r="Q1548" s="66"/>
      <c r="R1548" s="66"/>
    </row>
    <row r="1549" spans="1:18" ht="11.65" customHeight="1">
      <c r="A1549" s="2">
        <v>1478</v>
      </c>
      <c r="C1549" s="108"/>
      <c r="H1549" s="74" t="s">
        <v>405</v>
      </c>
      <c r="I1549" s="110">
        <v>2359832.4661538401</v>
      </c>
      <c r="J1549" s="110">
        <v>1005956.868117596</v>
      </c>
      <c r="K1549" s="74"/>
      <c r="L1549" s="110">
        <f>SUBTOTAL(9,L1545:L1548)</f>
        <v>2359832.4661538401</v>
      </c>
      <c r="M1549" s="110">
        <f>SUBTOTAL(9,M1545:M1548)</f>
        <v>1353875.5980362438</v>
      </c>
      <c r="N1549" s="110">
        <f>SUBTOTAL(9,N1545:N1548)</f>
        <v>1005956.868117596</v>
      </c>
      <c r="O1549" s="69"/>
      <c r="P1549" s="69"/>
      <c r="Q1549" s="66"/>
      <c r="R1549" s="66"/>
    </row>
    <row r="1550" spans="1:18" ht="11.65" customHeight="1">
      <c r="A1550" s="2">
        <v>1479</v>
      </c>
      <c r="C1550" s="108"/>
      <c r="H1550" s="74"/>
      <c r="I1550" s="3"/>
      <c r="J1550" s="3"/>
      <c r="K1550" s="74"/>
      <c r="L1550" s="3"/>
      <c r="M1550" s="3"/>
      <c r="N1550" s="3"/>
      <c r="O1550" s="69"/>
      <c r="P1550" s="69"/>
      <c r="Q1550" s="66"/>
      <c r="R1550" s="66"/>
    </row>
    <row r="1551" spans="1:18" ht="11.65" customHeight="1">
      <c r="A1551" s="2">
        <v>1480</v>
      </c>
      <c r="C1551" s="108">
        <v>336</v>
      </c>
      <c r="D1551" s="1" t="s">
        <v>426</v>
      </c>
      <c r="H1551" s="74"/>
      <c r="I1551" s="3"/>
      <c r="J1551" s="3"/>
      <c r="K1551" s="74"/>
      <c r="L1551" s="3"/>
      <c r="M1551" s="3"/>
      <c r="N1551" s="3"/>
      <c r="O1551" s="69"/>
      <c r="P1551" s="69"/>
      <c r="Q1551" s="66"/>
      <c r="R1551" s="66"/>
    </row>
    <row r="1552" spans="1:18" ht="11.65" customHeight="1">
      <c r="A1552" s="2">
        <v>1481</v>
      </c>
      <c r="C1552" s="108"/>
      <c r="E1552" s="70"/>
      <c r="F1552" s="108" t="s">
        <v>572</v>
      </c>
      <c r="G1552" s="1" t="s">
        <v>132</v>
      </c>
      <c r="H1552" s="74"/>
      <c r="I1552" s="3">
        <v>4529874.4415384596</v>
      </c>
      <c r="J1552" s="3">
        <v>1931009.2438904971</v>
      </c>
      <c r="K1552" s="74"/>
      <c r="L1552" s="3">
        <v>4529874.4415384596</v>
      </c>
      <c r="M1552" s="3">
        <f>L1552-N1552</f>
        <v>2598865.1976479627</v>
      </c>
      <c r="N1552" s="109">
        <v>1931009.2438904971</v>
      </c>
      <c r="O1552" s="69"/>
      <c r="P1552" s="69"/>
      <c r="Q1552" s="66"/>
      <c r="R1552" s="66"/>
    </row>
    <row r="1553" spans="1:18" ht="11.65" customHeight="1">
      <c r="A1553" s="2">
        <v>1482</v>
      </c>
      <c r="C1553" s="108"/>
      <c r="E1553" s="70"/>
      <c r="F1553" s="108" t="s">
        <v>572</v>
      </c>
      <c r="G1553" s="1" t="s">
        <v>132</v>
      </c>
      <c r="H1553" s="74"/>
      <c r="I1553" s="3">
        <v>822765.78</v>
      </c>
      <c r="J1553" s="3">
        <v>350731.20618265728</v>
      </c>
      <c r="K1553" s="74"/>
      <c r="L1553" s="3">
        <v>822765.78</v>
      </c>
      <c r="M1553" s="3">
        <f>L1553-N1553</f>
        <v>472034.57381734275</v>
      </c>
      <c r="N1553" s="109">
        <v>350731.20618265728</v>
      </c>
      <c r="O1553" s="69"/>
      <c r="P1553" s="69"/>
      <c r="Q1553" s="66"/>
      <c r="R1553" s="66"/>
    </row>
    <row r="1554" spans="1:18" ht="11.65" customHeight="1">
      <c r="A1554" s="2">
        <v>1483</v>
      </c>
      <c r="C1554" s="108"/>
      <c r="E1554" s="70"/>
      <c r="F1554" s="108" t="s">
        <v>572</v>
      </c>
      <c r="G1554" s="1" t="s">
        <v>132</v>
      </c>
      <c r="H1554" s="74"/>
      <c r="I1554" s="3">
        <v>11662075.6592307</v>
      </c>
      <c r="J1554" s="3">
        <v>4971346.59946041</v>
      </c>
      <c r="K1554" s="74"/>
      <c r="L1554" s="3">
        <v>11662075.6592307</v>
      </c>
      <c r="M1554" s="3">
        <f>L1554-N1554</f>
        <v>6690729.0597702898</v>
      </c>
      <c r="N1554" s="109">
        <v>4971346.59946041</v>
      </c>
      <c r="O1554" s="69"/>
      <c r="P1554" s="69"/>
      <c r="Q1554" s="66"/>
      <c r="R1554" s="66"/>
    </row>
    <row r="1555" spans="1:18" ht="11.25" customHeight="1">
      <c r="A1555" s="2">
        <v>1484</v>
      </c>
      <c r="C1555" s="108"/>
      <c r="E1555" s="70"/>
      <c r="F1555" s="108" t="s">
        <v>572</v>
      </c>
      <c r="G1555" s="1" t="s">
        <v>132</v>
      </c>
      <c r="H1555" s="74"/>
      <c r="I1555" s="3">
        <v>741166.879230769</v>
      </c>
      <c r="J1555" s="3">
        <v>315946.96796364512</v>
      </c>
      <c r="K1555" s="74"/>
      <c r="L1555" s="3">
        <v>741166.879230769</v>
      </c>
      <c r="M1555" s="3">
        <f>L1555-N1555</f>
        <v>425219.91126712388</v>
      </c>
      <c r="N1555" s="109">
        <v>315946.96796364512</v>
      </c>
      <c r="O1555" s="69"/>
      <c r="P1555" s="69"/>
      <c r="Q1555" s="66"/>
      <c r="R1555" s="66"/>
    </row>
    <row r="1556" spans="1:18" ht="11.65" customHeight="1">
      <c r="A1556" s="2">
        <v>1485</v>
      </c>
      <c r="C1556" s="108"/>
      <c r="H1556" s="74" t="s">
        <v>405</v>
      </c>
      <c r="I1556" s="110">
        <v>17755882.759999927</v>
      </c>
      <c r="J1556" s="110">
        <v>7569034.0174972098</v>
      </c>
      <c r="K1556" s="74"/>
      <c r="L1556" s="110">
        <f>SUBTOTAL(9,L1552:L1555)</f>
        <v>17755882.759999927</v>
      </c>
      <c r="M1556" s="110">
        <f>SUBTOTAL(9,M1552:M1555)</f>
        <v>10186848.742502719</v>
      </c>
      <c r="N1556" s="110">
        <f>SUBTOTAL(9,N1552:N1555)</f>
        <v>7569034.0174972098</v>
      </c>
      <c r="O1556" s="69"/>
      <c r="P1556" s="69"/>
      <c r="Q1556" s="66"/>
      <c r="R1556" s="66"/>
    </row>
    <row r="1557" spans="1:18" ht="11.65" customHeight="1">
      <c r="A1557" s="2">
        <v>1486</v>
      </c>
      <c r="C1557" s="108"/>
      <c r="H1557" s="74"/>
      <c r="I1557" s="3"/>
      <c r="J1557" s="3"/>
      <c r="K1557" s="74"/>
      <c r="L1557" s="3"/>
      <c r="M1557" s="3"/>
      <c r="N1557" s="3"/>
      <c r="O1557" s="69"/>
      <c r="P1557" s="69"/>
      <c r="Q1557" s="66"/>
      <c r="R1557" s="66"/>
    </row>
    <row r="1558" spans="1:18" ht="11.65" customHeight="1">
      <c r="A1558" s="2">
        <v>1487</v>
      </c>
      <c r="C1558" s="108">
        <v>337</v>
      </c>
      <c r="D1558" s="1" t="s">
        <v>427</v>
      </c>
      <c r="H1558" s="74"/>
      <c r="I1558" s="3"/>
      <c r="J1558" s="3"/>
      <c r="K1558" s="74"/>
      <c r="L1558" s="3"/>
      <c r="M1558" s="3"/>
      <c r="N1558" s="3"/>
      <c r="O1558" s="69"/>
      <c r="P1558" s="69"/>
      <c r="Q1558" s="66"/>
      <c r="R1558" s="66"/>
    </row>
    <row r="1559" spans="1:18" ht="11.65" customHeight="1">
      <c r="A1559" s="2">
        <v>1488</v>
      </c>
      <c r="C1559" s="108"/>
      <c r="F1559" s="108" t="s">
        <v>572</v>
      </c>
      <c r="G1559" s="1" t="s">
        <v>128</v>
      </c>
      <c r="H1559" s="74"/>
      <c r="I1559" s="3">
        <v>0</v>
      </c>
      <c r="J1559" s="3">
        <v>0</v>
      </c>
      <c r="K1559" s="74"/>
      <c r="L1559" s="3">
        <v>0</v>
      </c>
      <c r="M1559" s="3">
        <f>L1559-N1559</f>
        <v>0</v>
      </c>
      <c r="N1559" s="109">
        <v>0</v>
      </c>
      <c r="O1559" s="69"/>
      <c r="P1559" s="69"/>
      <c r="Q1559" s="66"/>
      <c r="R1559" s="66"/>
    </row>
    <row r="1560" spans="1:18" ht="11.65" customHeight="1">
      <c r="A1560" s="2">
        <v>1489</v>
      </c>
      <c r="C1560" s="108"/>
      <c r="H1560" s="74" t="s">
        <v>405</v>
      </c>
      <c r="I1560" s="110">
        <v>0</v>
      </c>
      <c r="J1560" s="110">
        <v>0</v>
      </c>
      <c r="K1560" s="74"/>
      <c r="L1560" s="110">
        <f>SUBTOTAL(9,L1558:L1559)</f>
        <v>0</v>
      </c>
      <c r="M1560" s="110">
        <f>SUBTOTAL(9,M1558:M1559)</f>
        <v>0</v>
      </c>
      <c r="N1560" s="110">
        <f>SUBTOTAL(9,N1558:N1559)</f>
        <v>0</v>
      </c>
      <c r="O1560" s="69"/>
      <c r="P1560" s="69"/>
      <c r="Q1560" s="66"/>
      <c r="R1560" s="66"/>
    </row>
    <row r="1561" spans="1:18" ht="11.65" customHeight="1">
      <c r="A1561" s="2">
        <v>1490</v>
      </c>
      <c r="C1561" s="108"/>
      <c r="H1561" s="74"/>
      <c r="I1561" s="3"/>
      <c r="J1561" s="3"/>
      <c r="K1561" s="74"/>
      <c r="L1561" s="3"/>
      <c r="M1561" s="3"/>
      <c r="N1561" s="3"/>
      <c r="O1561" s="69"/>
      <c r="P1561" s="69"/>
      <c r="Q1561" s="66"/>
      <c r="R1561" s="66"/>
    </row>
    <row r="1562" spans="1:18" ht="11.65" customHeight="1">
      <c r="A1562" s="2">
        <v>1491</v>
      </c>
      <c r="C1562" s="108" t="s">
        <v>428</v>
      </c>
      <c r="D1562" s="1" t="s">
        <v>429</v>
      </c>
      <c r="H1562" s="74"/>
      <c r="I1562" s="3"/>
      <c r="J1562" s="3"/>
      <c r="K1562" s="74"/>
      <c r="L1562" s="3"/>
      <c r="M1562" s="3"/>
      <c r="N1562" s="3"/>
      <c r="O1562" s="69"/>
      <c r="P1562" s="69"/>
      <c r="Q1562" s="66"/>
      <c r="R1562" s="66"/>
    </row>
    <row r="1563" spans="1:18" ht="11.65" customHeight="1">
      <c r="A1563" s="2">
        <v>1492</v>
      </c>
      <c r="C1563" s="108"/>
      <c r="E1563" s="70"/>
      <c r="F1563" s="108" t="s">
        <v>572</v>
      </c>
      <c r="G1563" s="1" t="s">
        <v>128</v>
      </c>
      <c r="H1563" s="74"/>
      <c r="I1563" s="3">
        <v>0</v>
      </c>
      <c r="J1563" s="3">
        <v>0</v>
      </c>
      <c r="K1563" s="74"/>
      <c r="L1563" s="3">
        <v>0</v>
      </c>
      <c r="M1563" s="3">
        <f>L1563-N1563</f>
        <v>0</v>
      </c>
      <c r="N1563" s="109">
        <v>0</v>
      </c>
      <c r="O1563" s="69"/>
      <c r="P1563" s="69"/>
      <c r="Q1563" s="66"/>
      <c r="R1563" s="66"/>
    </row>
    <row r="1564" spans="1:18" ht="11.65" customHeight="1">
      <c r="A1564" s="2">
        <v>1493</v>
      </c>
      <c r="C1564" s="108"/>
      <c r="E1564" s="70"/>
      <c r="F1564" s="108" t="s">
        <v>572</v>
      </c>
      <c r="G1564" s="1" t="s">
        <v>132</v>
      </c>
      <c r="H1564" s="74"/>
      <c r="I1564" s="3">
        <v>0</v>
      </c>
      <c r="J1564" s="3">
        <v>0</v>
      </c>
      <c r="K1564" s="74"/>
      <c r="L1564" s="3">
        <v>0</v>
      </c>
      <c r="M1564" s="3">
        <f>L1564-N1564</f>
        <v>0</v>
      </c>
      <c r="N1564" s="109">
        <v>0</v>
      </c>
      <c r="O1564" s="69"/>
      <c r="P1564" s="69"/>
      <c r="Q1564" s="66"/>
      <c r="R1564" s="66"/>
    </row>
    <row r="1565" spans="1:18" ht="11.65" customHeight="1">
      <c r="A1565" s="2">
        <v>1494</v>
      </c>
      <c r="C1565" s="108"/>
      <c r="E1565" s="70"/>
      <c r="F1565" s="108" t="s">
        <v>572</v>
      </c>
      <c r="G1565" s="1" t="s">
        <v>132</v>
      </c>
      <c r="H1565" s="74"/>
      <c r="I1565" s="3">
        <v>0</v>
      </c>
      <c r="J1565" s="3">
        <v>0</v>
      </c>
      <c r="K1565" s="74"/>
      <c r="L1565" s="3">
        <v>0</v>
      </c>
      <c r="M1565" s="3">
        <f>L1565-N1565</f>
        <v>0</v>
      </c>
      <c r="N1565" s="109">
        <v>0</v>
      </c>
      <c r="O1565" s="69"/>
      <c r="P1565" s="69"/>
      <c r="Q1565" s="66"/>
      <c r="R1565" s="66"/>
    </row>
    <row r="1566" spans="1:18" ht="11.65" customHeight="1">
      <c r="A1566" s="2">
        <v>1495</v>
      </c>
      <c r="C1566" s="108"/>
      <c r="E1566" s="70"/>
      <c r="F1566" s="108" t="s">
        <v>572</v>
      </c>
      <c r="G1566" s="1" t="s">
        <v>132</v>
      </c>
      <c r="H1566" s="74"/>
      <c r="I1566" s="3">
        <v>0</v>
      </c>
      <c r="J1566" s="3">
        <v>0</v>
      </c>
      <c r="K1566" s="74"/>
      <c r="L1566" s="3">
        <v>0</v>
      </c>
      <c r="M1566" s="3">
        <f>L1566-N1566</f>
        <v>0</v>
      </c>
      <c r="N1566" s="109">
        <v>0</v>
      </c>
      <c r="O1566" s="69"/>
      <c r="P1566" s="69"/>
      <c r="Q1566" s="66"/>
      <c r="R1566" s="66"/>
    </row>
    <row r="1567" spans="1:18" ht="11.65" customHeight="1">
      <c r="A1567" s="2">
        <v>1496</v>
      </c>
      <c r="C1567" s="108"/>
      <c r="H1567" s="74" t="s">
        <v>405</v>
      </c>
      <c r="I1567" s="110">
        <v>0</v>
      </c>
      <c r="J1567" s="110">
        <v>0</v>
      </c>
      <c r="K1567" s="74"/>
      <c r="L1567" s="110">
        <f>SUBTOTAL(9,L1563:L1566)</f>
        <v>0</v>
      </c>
      <c r="M1567" s="110">
        <f>SUBTOTAL(9,M1563:M1566)</f>
        <v>0</v>
      </c>
      <c r="N1567" s="110">
        <f>SUBTOTAL(9,N1563:N1566)</f>
        <v>0</v>
      </c>
      <c r="O1567" s="69"/>
      <c r="P1567" s="69"/>
      <c r="Q1567" s="66"/>
      <c r="R1567" s="66"/>
    </row>
    <row r="1568" spans="1:18" ht="11.65" customHeight="1">
      <c r="A1568" s="2">
        <v>1497</v>
      </c>
      <c r="C1568" s="108"/>
      <c r="H1568" s="74"/>
      <c r="I1568" s="3"/>
      <c r="J1568" s="3"/>
      <c r="K1568" s="74"/>
      <c r="L1568" s="3"/>
      <c r="M1568" s="3"/>
      <c r="N1568" s="3"/>
      <c r="O1568" s="69"/>
      <c r="P1568" s="69"/>
      <c r="Q1568" s="66"/>
      <c r="R1568" s="66"/>
    </row>
    <row r="1569" spans="1:18" ht="11.65" customHeight="1" thickBot="1">
      <c r="A1569" s="2">
        <v>1498</v>
      </c>
      <c r="C1569" s="112" t="s">
        <v>430</v>
      </c>
      <c r="H1569" s="113" t="s">
        <v>405</v>
      </c>
      <c r="I1569" s="114">
        <v>836152124.85384405</v>
      </c>
      <c r="J1569" s="114">
        <v>356437579.72309041</v>
      </c>
      <c r="K1569" s="113"/>
      <c r="L1569" s="114">
        <f>SUBTOTAL(9,L1508:L1568)</f>
        <v>985096970.45383108</v>
      </c>
      <c r="M1569" s="114">
        <f>SUBTOTAL(9,M1508:M1568)</f>
        <v>565166709.5548501</v>
      </c>
      <c r="N1569" s="114">
        <f>SUBTOTAL(9,N1508:N1568)</f>
        <v>419930260.89898127</v>
      </c>
      <c r="O1569" s="69"/>
      <c r="P1569" s="69"/>
      <c r="Q1569" s="66"/>
      <c r="R1569" s="66"/>
    </row>
    <row r="1570" spans="1:18" ht="11.65" customHeight="1" thickTop="1">
      <c r="A1570" s="2">
        <v>1499</v>
      </c>
      <c r="C1570" s="108"/>
      <c r="H1570" s="74"/>
      <c r="I1570" s="3"/>
      <c r="J1570" s="3"/>
      <c r="K1570" s="74"/>
      <c r="L1570" s="3"/>
      <c r="M1570" s="3"/>
      <c r="N1570" s="3"/>
      <c r="O1570" s="69"/>
      <c r="P1570" s="69"/>
      <c r="Q1570" s="66"/>
      <c r="R1570" s="66"/>
    </row>
    <row r="1571" spans="1:18" ht="11.65" customHeight="1">
      <c r="A1571" s="2">
        <v>1500</v>
      </c>
      <c r="C1571" s="108" t="s">
        <v>431</v>
      </c>
      <c r="H1571" s="74"/>
      <c r="I1571" s="3"/>
      <c r="J1571" s="3"/>
      <c r="K1571" s="74"/>
      <c r="L1571" s="3"/>
      <c r="M1571" s="3"/>
      <c r="N1571" s="3"/>
      <c r="O1571" s="69"/>
      <c r="P1571" s="69"/>
      <c r="Q1571" s="66"/>
      <c r="R1571" s="66"/>
    </row>
    <row r="1572" spans="1:18" ht="11.65" customHeight="1">
      <c r="A1572" s="2">
        <v>1501</v>
      </c>
      <c r="C1572" s="108"/>
      <c r="E1572" s="1" t="s">
        <v>128</v>
      </c>
      <c r="H1572" s="74"/>
      <c r="I1572" s="3">
        <v>0</v>
      </c>
      <c r="J1572" s="3">
        <v>0</v>
      </c>
      <c r="K1572" s="74"/>
      <c r="L1572" s="3">
        <v>0</v>
      </c>
      <c r="M1572" s="3">
        <f>L1572-N1572</f>
        <v>0</v>
      </c>
      <c r="N1572" s="109">
        <v>0</v>
      </c>
      <c r="O1572" s="69"/>
      <c r="P1572" s="69"/>
      <c r="Q1572" s="66"/>
      <c r="R1572" s="66"/>
    </row>
    <row r="1573" spans="1:18" ht="11.65" customHeight="1">
      <c r="A1573" s="2">
        <v>1502</v>
      </c>
      <c r="C1573" s="108"/>
      <c r="E1573" s="70" t="s">
        <v>132</v>
      </c>
      <c r="H1573" s="74"/>
      <c r="I1573" s="3">
        <v>836152124.85384405</v>
      </c>
      <c r="J1573" s="3">
        <v>356437579.72309041</v>
      </c>
      <c r="K1573" s="74"/>
      <c r="L1573" s="3">
        <v>985096970.45383108</v>
      </c>
      <c r="M1573" s="3">
        <f>L1573-N1573</f>
        <v>565166709.55484986</v>
      </c>
      <c r="N1573" s="109">
        <v>419930260.89898127</v>
      </c>
      <c r="O1573" s="69"/>
      <c r="P1573" s="69"/>
      <c r="Q1573" s="66"/>
      <c r="R1573" s="66"/>
    </row>
    <row r="1574" spans="1:18" ht="11.65" customHeight="1">
      <c r="A1574" s="2">
        <v>1503</v>
      </c>
      <c r="C1574" s="108"/>
      <c r="E1574" s="1" t="s">
        <v>133</v>
      </c>
      <c r="H1574" s="74"/>
      <c r="I1574" s="3">
        <v>0</v>
      </c>
      <c r="J1574" s="3">
        <v>0</v>
      </c>
      <c r="K1574" s="74"/>
      <c r="L1574" s="3">
        <v>0</v>
      </c>
      <c r="M1574" s="3">
        <f>L1574-N1574</f>
        <v>0</v>
      </c>
      <c r="N1574" s="109">
        <v>0</v>
      </c>
      <c r="O1574" s="69"/>
      <c r="P1574" s="69"/>
      <c r="Q1574" s="66"/>
      <c r="R1574" s="66"/>
    </row>
    <row r="1575" spans="1:18" ht="11.65" customHeight="1">
      <c r="A1575" s="2">
        <v>1504</v>
      </c>
      <c r="C1575" s="108"/>
      <c r="E1575" s="1" t="s">
        <v>211</v>
      </c>
      <c r="H1575" s="74"/>
      <c r="I1575" s="3">
        <v>0</v>
      </c>
      <c r="J1575" s="3">
        <v>0</v>
      </c>
      <c r="K1575" s="74"/>
      <c r="L1575" s="3">
        <v>0</v>
      </c>
      <c r="M1575" s="3">
        <f>L1575-N1575</f>
        <v>0</v>
      </c>
      <c r="N1575" s="109">
        <v>0</v>
      </c>
      <c r="O1575" s="69"/>
      <c r="P1575" s="69"/>
      <c r="Q1575" s="66"/>
      <c r="R1575" s="66"/>
    </row>
    <row r="1576" spans="1:18" ht="11.65" customHeight="1" thickBot="1">
      <c r="A1576" s="2">
        <v>1505</v>
      </c>
      <c r="C1576" s="108" t="s">
        <v>432</v>
      </c>
      <c r="H1576" s="74" t="s">
        <v>1</v>
      </c>
      <c r="I1576" s="126">
        <v>836152124.85384405</v>
      </c>
      <c r="J1576" s="126">
        <v>356437579.72309041</v>
      </c>
      <c r="K1576" s="74"/>
      <c r="L1576" s="126">
        <f>SUM(L1572:L1575)</f>
        <v>985096970.45383108</v>
      </c>
      <c r="M1576" s="126">
        <f>SUM(M1572:M1575)</f>
        <v>565166709.55484986</v>
      </c>
      <c r="N1576" s="126">
        <f>SUM(N1572:N1575)</f>
        <v>419930260.89898127</v>
      </c>
      <c r="O1576" s="69"/>
      <c r="P1576" s="69"/>
      <c r="Q1576" s="66"/>
      <c r="R1576" s="66"/>
    </row>
    <row r="1577" spans="1:18" ht="11.65" customHeight="1" thickTop="1">
      <c r="A1577" s="2">
        <v>1506</v>
      </c>
      <c r="C1577" s="108"/>
      <c r="H1577" s="74"/>
      <c r="I1577" s="3"/>
      <c r="J1577" s="3"/>
      <c r="K1577" s="74"/>
      <c r="L1577" s="3"/>
      <c r="M1577" s="3"/>
      <c r="N1577" s="3"/>
      <c r="O1577" s="69"/>
      <c r="P1577" s="69"/>
      <c r="Q1577" s="66"/>
      <c r="R1577" s="66"/>
    </row>
    <row r="1578" spans="1:18" ht="11.65" customHeight="1">
      <c r="A1578" s="2">
        <v>1507</v>
      </c>
      <c r="C1578" s="108">
        <v>340</v>
      </c>
      <c r="D1578" s="1" t="s">
        <v>404</v>
      </c>
      <c r="H1578" s="74"/>
      <c r="I1578" s="3"/>
      <c r="J1578" s="3"/>
      <c r="K1578" s="74"/>
      <c r="L1578" s="3"/>
      <c r="M1578" s="3"/>
      <c r="N1578" s="3"/>
      <c r="O1578" s="69"/>
      <c r="P1578" s="69"/>
      <c r="Q1578" s="66"/>
      <c r="R1578" s="66"/>
    </row>
    <row r="1579" spans="1:18" ht="11.65" customHeight="1">
      <c r="A1579" s="2">
        <v>1508</v>
      </c>
      <c r="C1579" s="108"/>
      <c r="F1579" s="108" t="s">
        <v>572</v>
      </c>
      <c r="G1579" s="1" t="s">
        <v>128</v>
      </c>
      <c r="H1579" s="74"/>
      <c r="I1579" s="3">
        <v>51913.294615384599</v>
      </c>
      <c r="J1579" s="3">
        <v>0</v>
      </c>
      <c r="K1579" s="74"/>
      <c r="L1579" s="3">
        <v>51913.294615384599</v>
      </c>
      <c r="M1579" s="3">
        <f>L1579-N1579</f>
        <v>51913.294615384599</v>
      </c>
      <c r="N1579" s="109">
        <v>0</v>
      </c>
      <c r="O1579" s="69"/>
      <c r="P1579" s="69"/>
      <c r="Q1579" s="66"/>
      <c r="R1579" s="66"/>
    </row>
    <row r="1580" spans="1:18" ht="11.65" customHeight="1">
      <c r="A1580" s="2">
        <v>1509</v>
      </c>
      <c r="C1580" s="108"/>
      <c r="F1580" s="108" t="s">
        <v>572</v>
      </c>
      <c r="G1580" s="1" t="s">
        <v>132</v>
      </c>
      <c r="H1580" s="74"/>
      <c r="I1580" s="3">
        <v>23576717.333076902</v>
      </c>
      <c r="J1580" s="3">
        <v>10050357.840669582</v>
      </c>
      <c r="K1580" s="74"/>
      <c r="L1580" s="3">
        <v>23576717.333076902</v>
      </c>
      <c r="M1580" s="3">
        <f>L1580-N1580</f>
        <v>13526359.49240732</v>
      </c>
      <c r="N1580" s="109">
        <v>10050357.840669582</v>
      </c>
      <c r="O1580" s="69"/>
      <c r="P1580" s="69"/>
      <c r="Q1580" s="66"/>
      <c r="R1580" s="66"/>
    </row>
    <row r="1581" spans="1:18" ht="11.65" customHeight="1">
      <c r="A1581" s="2">
        <v>1510</v>
      </c>
      <c r="C1581" s="108"/>
      <c r="F1581" s="108" t="s">
        <v>572</v>
      </c>
      <c r="G1581" s="1" t="s">
        <v>132</v>
      </c>
      <c r="H1581" s="74"/>
      <c r="I1581" s="3">
        <v>5395984.6900000004</v>
      </c>
      <c r="J1581" s="3">
        <v>2300217.4675602722</v>
      </c>
      <c r="K1581" s="74"/>
      <c r="L1581" s="3">
        <v>5395984.6900000004</v>
      </c>
      <c r="M1581" s="3">
        <f>L1581-N1581</f>
        <v>3095767.2224397282</v>
      </c>
      <c r="N1581" s="109">
        <v>2300217.4675602722</v>
      </c>
      <c r="O1581" s="69"/>
      <c r="P1581" s="69"/>
      <c r="Q1581" s="66"/>
      <c r="R1581" s="66"/>
    </row>
    <row r="1582" spans="1:18" ht="11.65" customHeight="1">
      <c r="A1582" s="2">
        <v>1511</v>
      </c>
      <c r="C1582" s="108"/>
      <c r="F1582" s="108" t="s">
        <v>572</v>
      </c>
      <c r="G1582" s="1" t="s">
        <v>132</v>
      </c>
      <c r="H1582" s="74"/>
      <c r="I1582" s="3">
        <v>0</v>
      </c>
      <c r="J1582" s="3">
        <v>0</v>
      </c>
      <c r="K1582" s="74"/>
      <c r="L1582" s="3">
        <v>0</v>
      </c>
      <c r="M1582" s="3">
        <f>L1582-N1582</f>
        <v>0</v>
      </c>
      <c r="N1582" s="109">
        <v>0</v>
      </c>
      <c r="O1582" s="69"/>
      <c r="P1582" s="69"/>
      <c r="Q1582" s="66"/>
      <c r="R1582" s="66"/>
    </row>
    <row r="1583" spans="1:18" ht="11.65" customHeight="1">
      <c r="A1583" s="2">
        <v>1512</v>
      </c>
      <c r="C1583" s="108"/>
      <c r="H1583" s="74" t="s">
        <v>405</v>
      </c>
      <c r="I1583" s="110">
        <v>29024615.317692287</v>
      </c>
      <c r="J1583" s="110">
        <v>12350575.308229854</v>
      </c>
      <c r="K1583" s="74"/>
      <c r="L1583" s="110">
        <f>SUBTOTAL(9,L1579:L1582)</f>
        <v>29024615.317692287</v>
      </c>
      <c r="M1583" s="110">
        <f>SUBTOTAL(9,M1579:M1582)</f>
        <v>16674040.009462433</v>
      </c>
      <c r="N1583" s="110">
        <f>SUBTOTAL(9,N1579:N1582)</f>
        <v>12350575.308229854</v>
      </c>
      <c r="O1583" s="69"/>
      <c r="P1583" s="69"/>
      <c r="Q1583" s="66"/>
      <c r="R1583" s="66"/>
    </row>
    <row r="1584" spans="1:18" ht="11.65" customHeight="1">
      <c r="A1584" s="2">
        <v>1513</v>
      </c>
      <c r="C1584" s="108"/>
      <c r="H1584" s="74"/>
      <c r="I1584" s="3"/>
      <c r="J1584" s="3"/>
      <c r="K1584" s="74"/>
      <c r="L1584" s="3"/>
      <c r="M1584" s="3"/>
      <c r="N1584" s="3"/>
      <c r="O1584" s="69"/>
      <c r="P1584" s="69"/>
      <c r="Q1584" s="66"/>
      <c r="R1584" s="66"/>
    </row>
    <row r="1585" spans="1:18" ht="11.65" customHeight="1">
      <c r="A1585" s="2">
        <v>1514</v>
      </c>
      <c r="C1585" s="108">
        <v>341</v>
      </c>
      <c r="D1585" s="1" t="s">
        <v>406</v>
      </c>
      <c r="H1585" s="74"/>
      <c r="I1585" s="3"/>
      <c r="J1585" s="3"/>
      <c r="K1585" s="74"/>
      <c r="L1585" s="3"/>
      <c r="M1585" s="3"/>
      <c r="N1585" s="3"/>
      <c r="O1585" s="69"/>
      <c r="P1585" s="69"/>
      <c r="Q1585" s="66"/>
      <c r="R1585" s="66"/>
    </row>
    <row r="1586" spans="1:18" ht="11.65" customHeight="1">
      <c r="A1586" s="2">
        <v>1515</v>
      </c>
      <c r="C1586" s="108"/>
      <c r="F1586" s="108" t="s">
        <v>572</v>
      </c>
      <c r="G1586" s="1" t="s">
        <v>132</v>
      </c>
      <c r="H1586" s="74"/>
      <c r="I1586" s="3">
        <v>108393285.20923001</v>
      </c>
      <c r="J1586" s="3">
        <v>46206233.399174705</v>
      </c>
      <c r="K1586" s="74"/>
      <c r="L1586" s="3">
        <v>108393285.20923001</v>
      </c>
      <c r="M1586" s="3">
        <f>L1586-N1586</f>
        <v>62187051.810055301</v>
      </c>
      <c r="N1586" s="109">
        <v>46206233.399174705</v>
      </c>
      <c r="O1586" s="69"/>
      <c r="P1586" s="69"/>
      <c r="Q1586" s="66"/>
      <c r="R1586" s="66"/>
    </row>
    <row r="1587" spans="1:18" ht="11.65" customHeight="1">
      <c r="A1587" s="2">
        <v>1516</v>
      </c>
      <c r="C1587" s="108"/>
      <c r="F1587" s="108" t="s">
        <v>572</v>
      </c>
      <c r="G1587" s="1" t="s">
        <v>132</v>
      </c>
      <c r="H1587" s="74"/>
      <c r="I1587" s="3">
        <v>150933.94153846099</v>
      </c>
      <c r="J1587" s="3">
        <v>64340.599301160903</v>
      </c>
      <c r="K1587" s="74"/>
      <c r="L1587" s="3">
        <v>150933.94153846099</v>
      </c>
      <c r="M1587" s="3">
        <f>L1587-N1587</f>
        <v>86593.342237300094</v>
      </c>
      <c r="N1587" s="109">
        <v>64340.599301160903</v>
      </c>
      <c r="O1587" s="69"/>
      <c r="P1587" s="69"/>
      <c r="Q1587" s="66"/>
      <c r="R1587" s="66"/>
    </row>
    <row r="1588" spans="1:18" ht="11.65" customHeight="1">
      <c r="A1588" s="2">
        <v>1517</v>
      </c>
      <c r="C1588" s="108"/>
      <c r="F1588" s="108" t="s">
        <v>572</v>
      </c>
      <c r="G1588" s="1" t="s">
        <v>132</v>
      </c>
      <c r="H1588" s="74"/>
      <c r="I1588" s="3">
        <v>51432970.013846099</v>
      </c>
      <c r="J1588" s="3">
        <v>21925009.582329355</v>
      </c>
      <c r="K1588" s="74"/>
      <c r="L1588" s="3">
        <v>51432970.013846099</v>
      </c>
      <c r="M1588" s="3">
        <f>L1588-N1588</f>
        <v>29507960.431516744</v>
      </c>
      <c r="N1588" s="109">
        <v>21925009.582329355</v>
      </c>
      <c r="O1588" s="69"/>
      <c r="P1588" s="69"/>
      <c r="Q1588" s="66"/>
      <c r="R1588" s="66"/>
    </row>
    <row r="1589" spans="1:18" ht="11.65" customHeight="1">
      <c r="A1589" s="2">
        <v>1518</v>
      </c>
      <c r="C1589" s="108"/>
      <c r="F1589" s="108" t="s">
        <v>572</v>
      </c>
      <c r="G1589" s="1" t="s">
        <v>132</v>
      </c>
      <c r="H1589" s="74"/>
      <c r="I1589" s="3">
        <v>4257909.8023076896</v>
      </c>
      <c r="J1589" s="3">
        <v>1815075.2949160524</v>
      </c>
      <c r="K1589" s="74"/>
      <c r="L1589" s="3">
        <v>4257909.8023076896</v>
      </c>
      <c r="M1589" s="3">
        <f>L1589-N1589</f>
        <v>2442834.5073916372</v>
      </c>
      <c r="N1589" s="109">
        <v>1815075.2949160524</v>
      </c>
      <c r="O1589" s="69"/>
      <c r="P1589" s="69"/>
      <c r="Q1589" s="66"/>
      <c r="R1589" s="66"/>
    </row>
    <row r="1590" spans="1:18" ht="11.65" customHeight="1">
      <c r="A1590" s="2">
        <v>1519</v>
      </c>
      <c r="C1590" s="108"/>
      <c r="H1590" s="74" t="s">
        <v>405</v>
      </c>
      <c r="I1590" s="110">
        <v>164235098.96692225</v>
      </c>
      <c r="J1590" s="110">
        <v>70010658.875721261</v>
      </c>
      <c r="K1590" s="74"/>
      <c r="L1590" s="110">
        <f>SUBTOTAL(9,L1586:L1589)</f>
        <v>164235098.96692225</v>
      </c>
      <c r="M1590" s="110">
        <f>SUBTOTAL(9,M1586:M1589)</f>
        <v>94224440.091200978</v>
      </c>
      <c r="N1590" s="110">
        <f>SUBTOTAL(9,N1586:N1589)</f>
        <v>70010658.875721261</v>
      </c>
      <c r="O1590" s="69"/>
      <c r="P1590" s="69"/>
      <c r="Q1590" s="66"/>
      <c r="R1590" s="66"/>
    </row>
    <row r="1591" spans="1:18" ht="11.65" customHeight="1">
      <c r="A1591" s="2">
        <v>1520</v>
      </c>
      <c r="C1591" s="108"/>
      <c r="H1591" s="74"/>
      <c r="I1591" s="3"/>
      <c r="J1591" s="3"/>
      <c r="K1591" s="74"/>
      <c r="L1591" s="3"/>
      <c r="M1591" s="3"/>
      <c r="N1591" s="3"/>
      <c r="O1591" s="69"/>
      <c r="P1591" s="69"/>
      <c r="Q1591" s="66"/>
      <c r="R1591" s="66"/>
    </row>
    <row r="1592" spans="1:18" ht="11.65" customHeight="1">
      <c r="A1592" s="2">
        <v>1521</v>
      </c>
      <c r="C1592" s="108">
        <v>342</v>
      </c>
      <c r="D1592" s="1" t="s">
        <v>433</v>
      </c>
      <c r="H1592" s="74"/>
      <c r="I1592" s="3"/>
      <c r="J1592" s="3"/>
      <c r="K1592" s="74"/>
      <c r="L1592" s="3"/>
      <c r="M1592" s="3"/>
      <c r="N1592" s="3"/>
      <c r="O1592" s="69"/>
      <c r="P1592" s="69"/>
      <c r="Q1592" s="66"/>
      <c r="R1592" s="66"/>
    </row>
    <row r="1593" spans="1:18" ht="11.65" customHeight="1">
      <c r="A1593" s="2">
        <v>1522</v>
      </c>
      <c r="C1593" s="108"/>
      <c r="F1593" s="108" t="s">
        <v>572</v>
      </c>
      <c r="G1593" s="1" t="s">
        <v>132</v>
      </c>
      <c r="H1593" s="74"/>
      <c r="I1593" s="3">
        <v>8424526.3599999994</v>
      </c>
      <c r="J1593" s="3">
        <v>3591233.8159717717</v>
      </c>
      <c r="K1593" s="74"/>
      <c r="L1593" s="3">
        <v>8424526.3599999994</v>
      </c>
      <c r="M1593" s="3">
        <f>L1593-N1593</f>
        <v>4833292.5440282281</v>
      </c>
      <c r="N1593" s="109">
        <v>3591233.8159717717</v>
      </c>
      <c r="O1593" s="69"/>
      <c r="P1593" s="69"/>
      <c r="Q1593" s="66"/>
      <c r="R1593" s="66"/>
    </row>
    <row r="1594" spans="1:18" ht="11.65" customHeight="1">
      <c r="A1594" s="2">
        <v>1523</v>
      </c>
      <c r="C1594" s="108"/>
      <c r="F1594" s="108" t="s">
        <v>572</v>
      </c>
      <c r="G1594" s="1" t="s">
        <v>132</v>
      </c>
      <c r="H1594" s="74"/>
      <c r="I1594" s="3">
        <v>0</v>
      </c>
      <c r="J1594" s="3">
        <v>0</v>
      </c>
      <c r="K1594" s="74"/>
      <c r="L1594" s="3">
        <v>0</v>
      </c>
      <c r="M1594" s="3">
        <f>L1594-N1594</f>
        <v>0</v>
      </c>
      <c r="N1594" s="109">
        <v>0</v>
      </c>
      <c r="O1594" s="69"/>
      <c r="P1594" s="69"/>
      <c r="Q1594" s="66"/>
      <c r="R1594" s="66"/>
    </row>
    <row r="1595" spans="1:18" ht="11.65" customHeight="1">
      <c r="A1595" s="2">
        <v>1524</v>
      </c>
      <c r="C1595" s="108"/>
      <c r="F1595" s="108" t="s">
        <v>572</v>
      </c>
      <c r="G1595" s="1" t="s">
        <v>132</v>
      </c>
      <c r="H1595" s="74"/>
      <c r="I1595" s="3">
        <v>2366086.7276923</v>
      </c>
      <c r="J1595" s="3">
        <v>1008622.9545622291</v>
      </c>
      <c r="K1595" s="74"/>
      <c r="L1595" s="3">
        <v>2366086.7276923</v>
      </c>
      <c r="M1595" s="3">
        <f>L1595-N1595</f>
        <v>1357463.7731300709</v>
      </c>
      <c r="N1595" s="109">
        <v>1008622.9545622291</v>
      </c>
      <c r="O1595" s="69"/>
      <c r="P1595" s="69"/>
      <c r="Q1595" s="66"/>
      <c r="R1595" s="66"/>
    </row>
    <row r="1596" spans="1:18" ht="11.65" customHeight="1">
      <c r="A1596" s="2">
        <v>1525</v>
      </c>
      <c r="C1596" s="108"/>
      <c r="H1596" s="74" t="s">
        <v>405</v>
      </c>
      <c r="I1596" s="110">
        <v>10790613.0876923</v>
      </c>
      <c r="J1596" s="110">
        <v>4599856.7705340013</v>
      </c>
      <c r="K1596" s="74"/>
      <c r="L1596" s="110">
        <f>SUBTOTAL(9,L1593:L1595)</f>
        <v>10790613.0876923</v>
      </c>
      <c r="M1596" s="110">
        <f>SUBTOTAL(9,M1593:M1595)</f>
        <v>6190756.3171582986</v>
      </c>
      <c r="N1596" s="110">
        <f>SUBTOTAL(9,N1593:N1595)</f>
        <v>4599856.7705340013</v>
      </c>
      <c r="O1596" s="69"/>
      <c r="P1596" s="69"/>
      <c r="Q1596" s="66"/>
      <c r="R1596" s="66"/>
    </row>
    <row r="1597" spans="1:18" ht="11.65" customHeight="1">
      <c r="A1597" s="2">
        <v>1526</v>
      </c>
      <c r="C1597" s="108"/>
      <c r="H1597" s="74"/>
      <c r="I1597" s="3"/>
      <c r="J1597" s="3"/>
      <c r="K1597" s="74"/>
      <c r="L1597" s="3"/>
      <c r="M1597" s="3"/>
      <c r="N1597" s="3"/>
      <c r="O1597" s="69"/>
      <c r="P1597" s="69"/>
      <c r="Q1597" s="66"/>
      <c r="R1597" s="66"/>
    </row>
    <row r="1598" spans="1:18" ht="11.65" customHeight="1">
      <c r="A1598" s="2">
        <v>1527</v>
      </c>
      <c r="C1598" s="108">
        <v>343</v>
      </c>
      <c r="D1598" s="1" t="s">
        <v>434</v>
      </c>
      <c r="H1598" s="74"/>
      <c r="I1598" s="3"/>
      <c r="J1598" s="3"/>
      <c r="K1598" s="74"/>
      <c r="L1598" s="3"/>
      <c r="M1598" s="3"/>
      <c r="N1598" s="3"/>
      <c r="O1598" s="69"/>
      <c r="P1598" s="69"/>
      <c r="Q1598" s="66"/>
      <c r="R1598" s="66"/>
    </row>
    <row r="1599" spans="1:18" ht="11.65" customHeight="1">
      <c r="A1599" s="2">
        <v>1528</v>
      </c>
      <c r="C1599" s="108"/>
      <c r="F1599" s="108" t="s">
        <v>572</v>
      </c>
      <c r="G1599" s="1" t="s">
        <v>128</v>
      </c>
      <c r="H1599" s="74"/>
      <c r="I1599" s="3">
        <v>0</v>
      </c>
      <c r="J1599" s="3">
        <v>0</v>
      </c>
      <c r="K1599" s="74"/>
      <c r="L1599" s="3">
        <v>0</v>
      </c>
      <c r="M1599" s="3">
        <f>L1599-N1599</f>
        <v>0</v>
      </c>
      <c r="N1599" s="109">
        <v>0</v>
      </c>
      <c r="O1599" s="69"/>
      <c r="P1599" s="69"/>
      <c r="Q1599" s="66"/>
      <c r="R1599" s="66"/>
    </row>
    <row r="1600" spans="1:18" ht="11.65" customHeight="1">
      <c r="A1600" s="2">
        <v>1529</v>
      </c>
      <c r="C1600" s="108"/>
      <c r="F1600" s="108" t="s">
        <v>572</v>
      </c>
      <c r="G1600" s="1" t="s">
        <v>132</v>
      </c>
      <c r="H1600" s="74"/>
      <c r="I1600" s="3">
        <v>223515.04615384599</v>
      </c>
      <c r="J1600" s="3">
        <v>95280.702774865917</v>
      </c>
      <c r="K1600" s="74"/>
      <c r="L1600" s="3">
        <v>-490846.76384615316</v>
      </c>
      <c r="M1600" s="3">
        <f>L1600-N1600</f>
        <v>-281607.0485840342</v>
      </c>
      <c r="N1600" s="109">
        <v>-209239.71526211899</v>
      </c>
      <c r="O1600" s="69"/>
      <c r="P1600" s="69"/>
      <c r="Q1600" s="66"/>
      <c r="R1600" s="66"/>
    </row>
    <row r="1601" spans="1:18" ht="11.65" customHeight="1">
      <c r="A1601" s="2">
        <v>1530</v>
      </c>
      <c r="C1601" s="108"/>
      <c r="F1601" s="108" t="s">
        <v>572</v>
      </c>
      <c r="G1601" s="1" t="s">
        <v>132</v>
      </c>
      <c r="H1601" s="74"/>
      <c r="I1601" s="3">
        <v>1779884002.7853799</v>
      </c>
      <c r="J1601" s="3">
        <v>758734597.78812444</v>
      </c>
      <c r="K1601" s="74"/>
      <c r="L1601" s="3">
        <v>1792945966.2742043</v>
      </c>
      <c r="M1601" s="3">
        <f>L1601-N1601</f>
        <v>1028643273.2627355</v>
      </c>
      <c r="N1601" s="109">
        <v>764302693.01146877</v>
      </c>
      <c r="O1601" s="69"/>
      <c r="P1601" s="69"/>
      <c r="Q1601" s="66"/>
      <c r="R1601" s="66"/>
    </row>
    <row r="1602" spans="1:18" ht="11.65" customHeight="1">
      <c r="A1602" s="2">
        <v>1531</v>
      </c>
      <c r="C1602" s="108"/>
      <c r="F1602" s="108" t="s">
        <v>572</v>
      </c>
      <c r="G1602" s="1" t="s">
        <v>132</v>
      </c>
      <c r="H1602" s="74"/>
      <c r="I1602" s="3">
        <v>671045935.37461495</v>
      </c>
      <c r="J1602" s="3">
        <v>286055589.62103188</v>
      </c>
      <c r="K1602" s="74"/>
      <c r="L1602" s="3">
        <v>1355415899.1065598</v>
      </c>
      <c r="M1602" s="3">
        <f>L1602-N1602</f>
        <v>777624910.79784012</v>
      </c>
      <c r="N1602" s="109">
        <v>577790988.30871964</v>
      </c>
      <c r="O1602" s="69"/>
      <c r="P1602" s="69"/>
      <c r="Q1602" s="66"/>
      <c r="R1602" s="66"/>
    </row>
    <row r="1603" spans="1:18" ht="11.65" customHeight="1">
      <c r="A1603" s="2">
        <v>1532</v>
      </c>
      <c r="C1603" s="108"/>
      <c r="F1603" s="108" t="s">
        <v>572</v>
      </c>
      <c r="G1603" s="1" t="s">
        <v>132</v>
      </c>
      <c r="H1603" s="74"/>
      <c r="I1603" s="3">
        <v>54888286.616922997</v>
      </c>
      <c r="J1603" s="3">
        <v>23397952.902772412</v>
      </c>
      <c r="K1603" s="74"/>
      <c r="L1603" s="3">
        <v>53830226.539720081</v>
      </c>
      <c r="M1603" s="3">
        <f>L1603-N1603</f>
        <v>30883306.842401467</v>
      </c>
      <c r="N1603" s="109">
        <v>22946919.697318614</v>
      </c>
      <c r="O1603" s="69"/>
      <c r="P1603" s="69"/>
      <c r="Q1603" s="66"/>
      <c r="R1603" s="66"/>
    </row>
    <row r="1604" spans="1:18" ht="11.65" customHeight="1">
      <c r="A1604" s="2">
        <v>1533</v>
      </c>
      <c r="C1604" s="108"/>
      <c r="H1604" s="74" t="s">
        <v>405</v>
      </c>
      <c r="I1604" s="110">
        <v>2506041739.8230715</v>
      </c>
      <c r="J1604" s="110">
        <v>1068283421.0147036</v>
      </c>
      <c r="K1604" s="74"/>
      <c r="L1604" s="110">
        <f>SUBTOTAL(9,L1599:L1603)</f>
        <v>3201701245.1566377</v>
      </c>
      <c r="M1604" s="110">
        <f>SUBTOTAL(9,M1599:M1603)</f>
        <v>1836869883.854393</v>
      </c>
      <c r="N1604" s="110">
        <f>SUBTOTAL(9,N1599:N1603)</f>
        <v>1364831361.3022447</v>
      </c>
      <c r="O1604" s="69"/>
      <c r="P1604" s="69"/>
      <c r="Q1604" s="66"/>
      <c r="R1604" s="66"/>
    </row>
    <row r="1605" spans="1:18" ht="11.65" customHeight="1">
      <c r="A1605" s="2">
        <v>1534</v>
      </c>
      <c r="C1605" s="108"/>
      <c r="H1605" s="74"/>
      <c r="I1605" s="3"/>
      <c r="J1605" s="3"/>
      <c r="K1605" s="74"/>
      <c r="L1605" s="3"/>
      <c r="M1605" s="3"/>
      <c r="N1605" s="3"/>
      <c r="O1605" s="69"/>
      <c r="P1605" s="69"/>
      <c r="Q1605" s="66"/>
      <c r="R1605" s="66"/>
    </row>
    <row r="1606" spans="1:18" ht="11.65" customHeight="1">
      <c r="A1606" s="2">
        <v>1535</v>
      </c>
      <c r="C1606" s="108">
        <v>344</v>
      </c>
      <c r="D1606" s="1" t="s">
        <v>435</v>
      </c>
      <c r="H1606" s="74"/>
      <c r="I1606" s="3"/>
      <c r="J1606" s="3"/>
      <c r="K1606" s="74"/>
      <c r="L1606" s="3"/>
      <c r="M1606" s="3"/>
      <c r="N1606" s="3"/>
      <c r="O1606" s="69"/>
      <c r="P1606" s="69"/>
      <c r="Q1606" s="66"/>
      <c r="R1606" s="66"/>
    </row>
    <row r="1607" spans="1:18" ht="11.65" customHeight="1">
      <c r="A1607" s="2">
        <v>1536</v>
      </c>
      <c r="C1607" s="108"/>
      <c r="F1607" s="108" t="s">
        <v>572</v>
      </c>
      <c r="G1607" s="1" t="s">
        <v>128</v>
      </c>
      <c r="H1607" s="74"/>
      <c r="I1607" s="3">
        <v>0</v>
      </c>
      <c r="J1607" s="3">
        <v>0</v>
      </c>
      <c r="K1607" s="74"/>
      <c r="L1607" s="3">
        <v>0</v>
      </c>
      <c r="M1607" s="3">
        <f>L1607-N1607</f>
        <v>0</v>
      </c>
      <c r="N1607" s="109">
        <v>0</v>
      </c>
      <c r="O1607" s="69"/>
      <c r="P1607" s="69"/>
      <c r="Q1607" s="66"/>
      <c r="R1607" s="66"/>
    </row>
    <row r="1608" spans="1:18" ht="11.65" customHeight="1">
      <c r="A1608" s="2">
        <v>1537</v>
      </c>
      <c r="C1608" s="108"/>
      <c r="F1608" s="108" t="s">
        <v>572</v>
      </c>
      <c r="G1608" s="1" t="s">
        <v>132</v>
      </c>
      <c r="H1608" s="74"/>
      <c r="I1608" s="3">
        <v>53708178.465384603</v>
      </c>
      <c r="J1608" s="3">
        <v>22894892.65710317</v>
      </c>
      <c r="K1608" s="74"/>
      <c r="L1608" s="3">
        <v>53708178.465384603</v>
      </c>
      <c r="M1608" s="3">
        <f>L1608-N1608</f>
        <v>30813285.808281433</v>
      </c>
      <c r="N1608" s="109">
        <v>22894892.65710317</v>
      </c>
      <c r="O1608" s="69"/>
      <c r="P1608" s="69"/>
      <c r="Q1608" s="66"/>
      <c r="R1608" s="66"/>
    </row>
    <row r="1609" spans="1:18" ht="11.65" customHeight="1">
      <c r="A1609" s="2">
        <v>1538</v>
      </c>
      <c r="C1609" s="108"/>
      <c r="F1609" s="108" t="s">
        <v>572</v>
      </c>
      <c r="G1609" s="1" t="s">
        <v>132</v>
      </c>
      <c r="H1609" s="74"/>
      <c r="I1609" s="3">
        <v>283264160.25538403</v>
      </c>
      <c r="J1609" s="3">
        <v>120750744.63438231</v>
      </c>
      <c r="K1609" s="74"/>
      <c r="L1609" s="3">
        <v>283264160.25538403</v>
      </c>
      <c r="M1609" s="3">
        <f>L1609-N1609</f>
        <v>162513415.62100172</v>
      </c>
      <c r="N1609" s="109">
        <v>120750744.63438231</v>
      </c>
      <c r="O1609" s="69"/>
      <c r="P1609" s="69"/>
      <c r="Q1609" s="66"/>
      <c r="R1609" s="66"/>
    </row>
    <row r="1610" spans="1:18" ht="11.65" customHeight="1">
      <c r="A1610" s="2">
        <v>1539</v>
      </c>
      <c r="C1610" s="108"/>
      <c r="F1610" s="108" t="s">
        <v>572</v>
      </c>
      <c r="G1610" s="1" t="s">
        <v>132</v>
      </c>
      <c r="H1610" s="74"/>
      <c r="I1610" s="3">
        <v>16261701.2530769</v>
      </c>
      <c r="J1610" s="3">
        <v>6932089.5857794313</v>
      </c>
      <c r="K1610" s="74"/>
      <c r="L1610" s="3">
        <v>16261701.2530769</v>
      </c>
      <c r="M1610" s="3">
        <f>L1610-N1610</f>
        <v>9329611.6672974676</v>
      </c>
      <c r="N1610" s="109">
        <v>6932089.5857794313</v>
      </c>
      <c r="O1610" s="69"/>
      <c r="P1610" s="69"/>
      <c r="Q1610" s="66"/>
      <c r="R1610" s="66"/>
    </row>
    <row r="1611" spans="1:18" ht="11.65" customHeight="1">
      <c r="A1611" s="2">
        <v>1540</v>
      </c>
      <c r="C1611" s="108"/>
      <c r="H1611" s="74" t="s">
        <v>405</v>
      </c>
      <c r="I1611" s="110">
        <v>353234039.97384554</v>
      </c>
      <c r="J1611" s="110">
        <v>150577726.87726492</v>
      </c>
      <c r="K1611" s="74"/>
      <c r="L1611" s="110">
        <f>SUBTOTAL(9,L1607:L1610)</f>
        <v>353234039.97384554</v>
      </c>
      <c r="M1611" s="110">
        <f>SUBTOTAL(9,M1607:M1610)</f>
        <v>202656313.09658062</v>
      </c>
      <c r="N1611" s="110">
        <f>SUBTOTAL(9,N1607:N1610)</f>
        <v>150577726.87726492</v>
      </c>
      <c r="O1611" s="69"/>
      <c r="P1611" s="69"/>
      <c r="Q1611" s="66"/>
      <c r="R1611" s="66"/>
    </row>
    <row r="1612" spans="1:18" ht="11.65" customHeight="1">
      <c r="A1612" s="2">
        <v>1541</v>
      </c>
      <c r="C1612" s="108"/>
      <c r="H1612" s="74"/>
      <c r="I1612" s="3"/>
      <c r="J1612" s="3"/>
      <c r="K1612" s="74"/>
      <c r="L1612" s="3"/>
      <c r="M1612" s="3"/>
      <c r="N1612" s="3"/>
      <c r="O1612" s="69"/>
      <c r="P1612" s="69"/>
      <c r="Q1612" s="66"/>
      <c r="R1612" s="66"/>
    </row>
    <row r="1613" spans="1:18" ht="11.65" customHeight="1">
      <c r="A1613" s="2">
        <v>1542</v>
      </c>
      <c r="C1613" s="108">
        <v>345</v>
      </c>
      <c r="D1613" s="1" t="s">
        <v>436</v>
      </c>
      <c r="H1613" s="74"/>
      <c r="I1613" s="3"/>
      <c r="J1613" s="3"/>
      <c r="K1613" s="74"/>
      <c r="L1613" s="3"/>
      <c r="M1613" s="3"/>
      <c r="N1613" s="3"/>
      <c r="O1613" s="69"/>
      <c r="P1613" s="69"/>
      <c r="Q1613" s="66"/>
      <c r="R1613" s="66"/>
    </row>
    <row r="1614" spans="1:18" ht="11.65" customHeight="1">
      <c r="A1614" s="2">
        <v>1543</v>
      </c>
      <c r="C1614" s="108"/>
      <c r="F1614" s="108" t="s">
        <v>572</v>
      </c>
      <c r="G1614" s="1" t="s">
        <v>132</v>
      </c>
      <c r="H1614" s="74"/>
      <c r="I1614" s="3">
        <v>135257318.94769201</v>
      </c>
      <c r="J1614" s="3">
        <v>57657918.903185792</v>
      </c>
      <c r="K1614" s="74"/>
      <c r="L1614" s="3">
        <v>135257318.94769201</v>
      </c>
      <c r="M1614" s="3">
        <f>L1614-N1614</f>
        <v>77599400.044506222</v>
      </c>
      <c r="N1614" s="109">
        <v>57657918.903185792</v>
      </c>
      <c r="O1614" s="69"/>
      <c r="P1614" s="69"/>
      <c r="Q1614" s="66"/>
      <c r="R1614" s="66"/>
    </row>
    <row r="1615" spans="1:18" ht="11.65" customHeight="1">
      <c r="A1615" s="2">
        <v>1544</v>
      </c>
      <c r="C1615" s="108"/>
      <c r="F1615" s="108" t="s">
        <v>572</v>
      </c>
      <c r="G1615" s="1" t="s">
        <v>132</v>
      </c>
      <c r="H1615" s="74"/>
      <c r="I1615" s="3">
        <v>110965692.095384</v>
      </c>
      <c r="J1615" s="3">
        <v>47302807.165251076</v>
      </c>
      <c r="K1615" s="74"/>
      <c r="L1615" s="3">
        <v>110965692.095384</v>
      </c>
      <c r="M1615" s="3">
        <f>L1615-N1615</f>
        <v>63662884.930132926</v>
      </c>
      <c r="N1615" s="109">
        <v>47302807.165251076</v>
      </c>
      <c r="O1615" s="69"/>
      <c r="P1615" s="69"/>
      <c r="Q1615" s="66"/>
      <c r="R1615" s="66"/>
    </row>
    <row r="1616" spans="1:18" ht="11.65" customHeight="1">
      <c r="A1616" s="2">
        <v>1545</v>
      </c>
      <c r="C1616" s="108"/>
      <c r="F1616" s="108" t="s">
        <v>572</v>
      </c>
      <c r="G1616" s="1" t="s">
        <v>132</v>
      </c>
      <c r="H1616" s="74"/>
      <c r="I1616" s="3">
        <v>130773.123076923</v>
      </c>
      <c r="J1616" s="3">
        <v>55746.381665317072</v>
      </c>
      <c r="K1616" s="74"/>
      <c r="L1616" s="3">
        <v>130773.123076923</v>
      </c>
      <c r="M1616" s="3">
        <f>L1616-N1616</f>
        <v>75026.741411605937</v>
      </c>
      <c r="N1616" s="109">
        <v>55746.381665317072</v>
      </c>
      <c r="O1616" s="69"/>
      <c r="P1616" s="69"/>
      <c r="Q1616" s="66"/>
      <c r="R1616" s="66"/>
    </row>
    <row r="1617" spans="1:18" ht="11.65" customHeight="1">
      <c r="A1617" s="2">
        <v>1546</v>
      </c>
      <c r="C1617" s="108"/>
      <c r="F1617" s="108" t="s">
        <v>572</v>
      </c>
      <c r="G1617" s="1" t="s">
        <v>132</v>
      </c>
      <c r="H1617" s="74"/>
      <c r="I1617" s="3">
        <v>2942166.43</v>
      </c>
      <c r="J1617" s="3">
        <v>1254196.037156556</v>
      </c>
      <c r="K1617" s="74"/>
      <c r="L1617" s="3">
        <v>2942166.43</v>
      </c>
      <c r="M1617" s="3">
        <f>L1617-N1617</f>
        <v>1687970.3928434441</v>
      </c>
      <c r="N1617" s="109">
        <v>1254196.037156556</v>
      </c>
      <c r="O1617" s="69"/>
      <c r="P1617" s="69"/>
      <c r="Q1617" s="66"/>
      <c r="R1617" s="66"/>
    </row>
    <row r="1618" spans="1:18" ht="11.65" customHeight="1">
      <c r="A1618" s="2">
        <v>1547</v>
      </c>
      <c r="C1618" s="108"/>
      <c r="H1618" s="74" t="s">
        <v>405</v>
      </c>
      <c r="I1618" s="110">
        <v>249295950.59615293</v>
      </c>
      <c r="J1618" s="110">
        <v>106270668.48725873</v>
      </c>
      <c r="K1618" s="74"/>
      <c r="L1618" s="110">
        <f>SUBTOTAL(9,L1614:L1617)</f>
        <v>249295950.59615293</v>
      </c>
      <c r="M1618" s="110">
        <f>SUBTOTAL(9,M1614:M1617)</f>
        <v>143025282.1088942</v>
      </c>
      <c r="N1618" s="110">
        <f>SUBTOTAL(9,N1614:N1617)</f>
        <v>106270668.48725873</v>
      </c>
      <c r="O1618" s="69"/>
      <c r="P1618" s="69"/>
      <c r="Q1618" s="66"/>
      <c r="R1618" s="66"/>
    </row>
    <row r="1619" spans="1:18" ht="11.65" customHeight="1">
      <c r="A1619" s="2">
        <v>1548</v>
      </c>
      <c r="C1619" s="108"/>
      <c r="H1619" s="74"/>
      <c r="I1619" s="115"/>
      <c r="J1619" s="115"/>
      <c r="K1619" s="74"/>
      <c r="L1619" s="115"/>
      <c r="M1619" s="3"/>
      <c r="N1619" s="3"/>
      <c r="O1619" s="69"/>
      <c r="P1619" s="69"/>
      <c r="Q1619" s="66"/>
      <c r="R1619" s="66"/>
    </row>
    <row r="1620" spans="1:18" ht="11.65" customHeight="1">
      <c r="A1620" s="2">
        <v>1549</v>
      </c>
      <c r="C1620" s="108"/>
      <c r="E1620" s="70"/>
      <c r="H1620" s="74"/>
      <c r="I1620" s="115"/>
      <c r="J1620" s="115"/>
      <c r="K1620" s="74"/>
      <c r="L1620" s="115"/>
      <c r="M1620" s="115"/>
      <c r="N1620" s="115"/>
      <c r="O1620" s="69"/>
      <c r="P1620" s="69"/>
      <c r="Q1620" s="66"/>
      <c r="R1620" s="66"/>
    </row>
    <row r="1621" spans="1:18" ht="11.65" customHeight="1">
      <c r="A1621" s="2">
        <v>1550</v>
      </c>
      <c r="C1621" s="116"/>
      <c r="D1621" s="117"/>
      <c r="E1621" s="118"/>
      <c r="G1621" s="117"/>
      <c r="H1621" s="119"/>
      <c r="I1621" s="120"/>
      <c r="J1621" s="120"/>
      <c r="K1621" s="119"/>
      <c r="L1621" s="120"/>
      <c r="M1621" s="120"/>
      <c r="N1621" s="120"/>
      <c r="O1621" s="69"/>
      <c r="P1621" s="69"/>
      <c r="Q1621" s="66"/>
      <c r="R1621" s="66"/>
    </row>
    <row r="1622" spans="1:18" ht="11.65" customHeight="1">
      <c r="A1622" s="2">
        <v>1551</v>
      </c>
      <c r="C1622" s="108">
        <v>346</v>
      </c>
      <c r="D1622" s="1" t="s">
        <v>418</v>
      </c>
      <c r="H1622" s="74"/>
      <c r="I1622" s="3"/>
      <c r="J1622" s="3"/>
      <c r="K1622" s="74"/>
      <c r="L1622" s="3"/>
      <c r="M1622" s="3"/>
      <c r="N1622" s="3"/>
      <c r="O1622" s="69"/>
      <c r="P1622" s="69"/>
      <c r="Q1622" s="66"/>
      <c r="R1622" s="66"/>
    </row>
    <row r="1623" spans="1:18" ht="11.65" customHeight="1">
      <c r="A1623" s="2">
        <v>1552</v>
      </c>
      <c r="C1623" s="108"/>
      <c r="F1623" s="108" t="s">
        <v>572</v>
      </c>
      <c r="G1623" s="1" t="s">
        <v>132</v>
      </c>
      <c r="H1623" s="74"/>
      <c r="I1623" s="3">
        <v>9825442.8961538393</v>
      </c>
      <c r="J1623" s="3">
        <v>4188420.9601508435</v>
      </c>
      <c r="K1623" s="74"/>
      <c r="L1623" s="3">
        <v>9825442.8961538393</v>
      </c>
      <c r="M1623" s="3">
        <f>L1623-N1623</f>
        <v>5637021.9360029958</v>
      </c>
      <c r="N1623" s="109">
        <v>4188420.9601508435</v>
      </c>
      <c r="O1623" s="69"/>
      <c r="P1623" s="69"/>
      <c r="Q1623" s="66"/>
      <c r="R1623" s="66"/>
    </row>
    <row r="1624" spans="1:18" ht="11.65" customHeight="1">
      <c r="A1624" s="2">
        <v>1553</v>
      </c>
      <c r="C1624" s="108"/>
      <c r="F1624" s="108" t="s">
        <v>572</v>
      </c>
      <c r="G1624" s="1" t="s">
        <v>132</v>
      </c>
      <c r="H1624" s="74"/>
      <c r="I1624" s="3">
        <v>2530729.7861538399</v>
      </c>
      <c r="J1624" s="3">
        <v>1078807.5197052003</v>
      </c>
      <c r="K1624" s="74"/>
      <c r="L1624" s="3">
        <v>2530729.7861538399</v>
      </c>
      <c r="M1624" s="3">
        <f>L1624-N1624</f>
        <v>1451922.2664486396</v>
      </c>
      <c r="N1624" s="109">
        <v>1078807.5197052003</v>
      </c>
      <c r="O1624" s="69"/>
      <c r="P1624" s="69"/>
      <c r="Q1624" s="66"/>
      <c r="R1624" s="66"/>
    </row>
    <row r="1625" spans="1:18" ht="11.65" customHeight="1">
      <c r="A1625" s="2">
        <v>1554</v>
      </c>
      <c r="C1625" s="108"/>
      <c r="F1625" s="108" t="s">
        <v>572</v>
      </c>
      <c r="G1625" s="1" t="s">
        <v>132</v>
      </c>
      <c r="H1625" s="74"/>
      <c r="I1625" s="3">
        <v>10904.409230769201</v>
      </c>
      <c r="J1625" s="3">
        <v>4648.3661513207126</v>
      </c>
      <c r="K1625" s="74"/>
      <c r="L1625" s="3">
        <v>10904.409230769201</v>
      </c>
      <c r="M1625" s="3">
        <f>L1625-N1625</f>
        <v>6256.0430794484882</v>
      </c>
      <c r="N1625" s="109">
        <v>4648.3661513207126</v>
      </c>
      <c r="O1625" s="69"/>
      <c r="P1625" s="69"/>
      <c r="Q1625" s="66"/>
      <c r="R1625" s="66"/>
    </row>
    <row r="1626" spans="1:18" ht="11.65" customHeight="1">
      <c r="A1626" s="2">
        <v>1555</v>
      </c>
      <c r="C1626" s="108"/>
      <c r="H1626" s="74" t="s">
        <v>405</v>
      </c>
      <c r="I1626" s="110">
        <v>12367077.091538448</v>
      </c>
      <c r="J1626" s="110">
        <v>5271876.8460073648</v>
      </c>
      <c r="K1626" s="74"/>
      <c r="L1626" s="110">
        <f>SUBTOTAL(9,L1623:L1625)</f>
        <v>12367077.091538448</v>
      </c>
      <c r="M1626" s="110">
        <f>SUBTOTAL(9,M1623:M1625)</f>
        <v>7095200.245531084</v>
      </c>
      <c r="N1626" s="110">
        <f>SUBTOTAL(9,N1623:N1625)</f>
        <v>5271876.8460073648</v>
      </c>
      <c r="O1626" s="69"/>
      <c r="P1626" s="69"/>
      <c r="Q1626" s="66"/>
      <c r="R1626" s="66"/>
    </row>
    <row r="1627" spans="1:18" ht="11.65" customHeight="1">
      <c r="A1627" s="2">
        <v>1556</v>
      </c>
      <c r="C1627" s="108"/>
      <c r="H1627" s="74"/>
      <c r="I1627" s="3"/>
      <c r="J1627" s="3"/>
      <c r="K1627" s="74"/>
      <c r="L1627" s="3"/>
      <c r="M1627" s="3"/>
      <c r="N1627" s="3"/>
      <c r="O1627" s="69"/>
      <c r="P1627" s="69"/>
      <c r="Q1627" s="66"/>
      <c r="R1627" s="66"/>
    </row>
    <row r="1628" spans="1:18" ht="11.65" customHeight="1">
      <c r="A1628" s="2">
        <v>1557</v>
      </c>
      <c r="C1628" s="108">
        <v>347</v>
      </c>
      <c r="D1628" s="1" t="s">
        <v>437</v>
      </c>
      <c r="H1628" s="74"/>
      <c r="I1628" s="3"/>
      <c r="J1628" s="3"/>
      <c r="K1628" s="74"/>
      <c r="L1628" s="3"/>
      <c r="M1628" s="3"/>
      <c r="N1628" s="3"/>
      <c r="O1628" s="69"/>
      <c r="P1628" s="69"/>
      <c r="Q1628" s="66"/>
      <c r="R1628" s="66"/>
    </row>
    <row r="1629" spans="1:18" ht="11.65" customHeight="1">
      <c r="A1629" s="2">
        <v>1558</v>
      </c>
      <c r="C1629" s="108"/>
      <c r="F1629" s="108" t="s">
        <v>572</v>
      </c>
      <c r="G1629" s="1" t="s">
        <v>128</v>
      </c>
      <c r="H1629" s="74"/>
      <c r="I1629" s="3">
        <v>0</v>
      </c>
      <c r="J1629" s="3">
        <v>0</v>
      </c>
      <c r="K1629" s="74"/>
      <c r="L1629" s="3">
        <v>0</v>
      </c>
      <c r="M1629" s="3">
        <f>L1629-N1629</f>
        <v>0</v>
      </c>
      <c r="N1629" s="109">
        <v>0</v>
      </c>
      <c r="O1629" s="69"/>
      <c r="P1629" s="69"/>
      <c r="Q1629" s="66"/>
      <c r="R1629" s="66"/>
    </row>
    <row r="1630" spans="1:18" ht="11.65" customHeight="1">
      <c r="A1630" s="2">
        <v>1559</v>
      </c>
      <c r="C1630" s="108"/>
      <c r="H1630" s="74" t="s">
        <v>405</v>
      </c>
      <c r="I1630" s="110">
        <v>0</v>
      </c>
      <c r="J1630" s="110">
        <v>0</v>
      </c>
      <c r="K1630" s="74"/>
      <c r="L1630" s="110">
        <f>SUBTOTAL(9,L1628:L1629)</f>
        <v>0</v>
      </c>
      <c r="M1630" s="110">
        <f>SUBTOTAL(9,M1628:M1629)</f>
        <v>0</v>
      </c>
      <c r="N1630" s="110">
        <f>SUBTOTAL(9,N1628:N1629)</f>
        <v>0</v>
      </c>
      <c r="O1630" s="69"/>
      <c r="P1630" s="69"/>
      <c r="Q1630" s="66"/>
      <c r="R1630" s="66"/>
    </row>
    <row r="1631" spans="1:18" ht="11.65" customHeight="1">
      <c r="A1631" s="2">
        <v>1560</v>
      </c>
      <c r="C1631" s="108"/>
      <c r="H1631" s="74"/>
      <c r="I1631" s="3"/>
      <c r="J1631" s="3"/>
      <c r="K1631" s="74"/>
      <c r="L1631" s="3"/>
      <c r="M1631" s="3"/>
      <c r="N1631" s="3"/>
      <c r="O1631" s="69"/>
      <c r="P1631" s="69"/>
      <c r="Q1631" s="66"/>
      <c r="R1631" s="66"/>
    </row>
    <row r="1632" spans="1:18" ht="11.65" customHeight="1">
      <c r="A1632" s="2">
        <v>1561</v>
      </c>
      <c r="C1632" s="108" t="s">
        <v>438</v>
      </c>
      <c r="D1632" s="1" t="s">
        <v>439</v>
      </c>
      <c r="H1632" s="74"/>
      <c r="I1632" s="3"/>
      <c r="J1632" s="3"/>
      <c r="K1632" s="74"/>
      <c r="L1632" s="3"/>
      <c r="M1632" s="3"/>
      <c r="N1632" s="3"/>
      <c r="O1632" s="69"/>
      <c r="P1632" s="69"/>
      <c r="Q1632" s="66"/>
      <c r="R1632" s="66"/>
    </row>
    <row r="1633" spans="1:18" ht="11.65" customHeight="1">
      <c r="A1633" s="2">
        <v>1562</v>
      </c>
      <c r="C1633" s="108"/>
      <c r="F1633" s="108" t="s">
        <v>572</v>
      </c>
      <c r="G1633" s="1" t="s">
        <v>128</v>
      </c>
      <c r="H1633" s="74"/>
      <c r="I1633" s="3">
        <v>0</v>
      </c>
      <c r="J1633" s="3">
        <v>0</v>
      </c>
      <c r="K1633" s="74"/>
      <c r="L1633" s="3">
        <v>0</v>
      </c>
      <c r="M1633" s="3">
        <f>L1633-N1633</f>
        <v>0</v>
      </c>
      <c r="N1633" s="109">
        <v>0</v>
      </c>
      <c r="O1633" s="69"/>
      <c r="P1633" s="69"/>
      <c r="Q1633" s="66"/>
      <c r="R1633" s="66"/>
    </row>
    <row r="1634" spans="1:18" ht="11.65" customHeight="1">
      <c r="A1634" s="2">
        <v>1563</v>
      </c>
      <c r="C1634" s="108"/>
      <c r="F1634" s="108" t="s">
        <v>572</v>
      </c>
      <c r="G1634" s="1" t="s">
        <v>132</v>
      </c>
      <c r="H1634" s="74"/>
      <c r="I1634" s="3">
        <v>38153.846153846098</v>
      </c>
      <c r="J1634" s="3">
        <v>16264.342547214326</v>
      </c>
      <c r="K1634" s="74"/>
      <c r="L1634" s="3">
        <v>38153.846153846098</v>
      </c>
      <c r="M1634" s="3">
        <f>L1634-N1634</f>
        <v>21889.50360663177</v>
      </c>
      <c r="N1634" s="109">
        <v>16264.342547214326</v>
      </c>
      <c r="O1634" s="69"/>
      <c r="P1634" s="69"/>
      <c r="Q1634" s="66"/>
      <c r="R1634" s="66"/>
    </row>
    <row r="1635" spans="1:18" ht="11.65" customHeight="1">
      <c r="A1635" s="2">
        <v>1564</v>
      </c>
      <c r="C1635" s="108"/>
      <c r="H1635" s="74"/>
      <c r="I1635" s="110">
        <v>38153.846153846098</v>
      </c>
      <c r="J1635" s="110">
        <v>16264.342547214326</v>
      </c>
      <c r="K1635" s="74"/>
      <c r="L1635" s="110">
        <f>SUBTOTAL(9,L1633:L1634)</f>
        <v>38153.846153846098</v>
      </c>
      <c r="M1635" s="110">
        <f>SUBTOTAL(9,M1633:M1634)</f>
        <v>21889.50360663177</v>
      </c>
      <c r="N1635" s="110">
        <f>SUBTOTAL(9,N1633:N1634)</f>
        <v>16264.342547214326</v>
      </c>
      <c r="O1635" s="69"/>
      <c r="P1635" s="69"/>
      <c r="Q1635" s="66"/>
      <c r="R1635" s="66"/>
    </row>
    <row r="1636" spans="1:18" ht="11.65" customHeight="1">
      <c r="A1636" s="2">
        <v>1565</v>
      </c>
      <c r="C1636" s="108"/>
      <c r="H1636" s="74"/>
      <c r="I1636" s="3"/>
      <c r="J1636" s="3"/>
      <c r="K1636" s="74"/>
      <c r="L1636" s="3"/>
      <c r="M1636" s="3"/>
      <c r="N1636" s="3"/>
      <c r="O1636" s="69"/>
      <c r="P1636" s="69"/>
      <c r="Q1636" s="66"/>
      <c r="R1636" s="66"/>
    </row>
    <row r="1637" spans="1:18" ht="11.65" customHeight="1" thickBot="1">
      <c r="A1637" s="2">
        <v>1566</v>
      </c>
      <c r="C1637" s="112" t="s">
        <v>440</v>
      </c>
      <c r="H1637" s="113" t="s">
        <v>405</v>
      </c>
      <c r="I1637" s="114">
        <v>3325027288.7030687</v>
      </c>
      <c r="J1637" s="114">
        <v>1417381048.5222669</v>
      </c>
      <c r="K1637" s="113"/>
      <c r="L1637" s="114">
        <f>SUBTOTAL(9,L1579:L1635)</f>
        <v>4020686794.0366349</v>
      </c>
      <c r="M1637" s="114">
        <f>SUBTOTAL(9,M1579:M1635)</f>
        <v>2306757805.2268271</v>
      </c>
      <c r="N1637" s="114">
        <f>SUBTOTAL(9,N1579:N1635)</f>
        <v>1713928988.8098083</v>
      </c>
      <c r="O1637" s="69"/>
      <c r="P1637" s="69"/>
      <c r="Q1637" s="66"/>
      <c r="R1637" s="66"/>
    </row>
    <row r="1638" spans="1:18" ht="11.65" customHeight="1" thickTop="1">
      <c r="A1638" s="2">
        <v>1567</v>
      </c>
      <c r="C1638" s="108"/>
      <c r="H1638" s="74"/>
      <c r="I1638" s="3"/>
      <c r="J1638" s="3"/>
      <c r="K1638" s="74"/>
      <c r="L1638" s="3"/>
      <c r="M1638" s="3"/>
      <c r="N1638" s="3"/>
      <c r="O1638" s="69"/>
      <c r="P1638" s="69"/>
      <c r="Q1638" s="66"/>
      <c r="R1638" s="66"/>
    </row>
    <row r="1639" spans="1:18" ht="11.65" customHeight="1">
      <c r="A1639" s="2">
        <v>1568</v>
      </c>
      <c r="C1639" s="108" t="s">
        <v>441</v>
      </c>
      <c r="H1639" s="74"/>
      <c r="I1639" s="3"/>
      <c r="J1639" s="3"/>
      <c r="K1639" s="74"/>
      <c r="L1639" s="3"/>
      <c r="M1639" s="3"/>
      <c r="N1639" s="3"/>
      <c r="O1639" s="69"/>
      <c r="P1639" s="69"/>
      <c r="Q1639" s="66"/>
      <c r="R1639" s="66"/>
    </row>
    <row r="1640" spans="1:18" ht="11.65" customHeight="1">
      <c r="A1640" s="2">
        <v>1569</v>
      </c>
      <c r="C1640" s="108"/>
      <c r="E1640" s="108" t="s">
        <v>128</v>
      </c>
      <c r="H1640" s="74"/>
      <c r="I1640" s="3">
        <v>51913.294615384599</v>
      </c>
      <c r="J1640" s="3">
        <v>0</v>
      </c>
      <c r="K1640" s="74"/>
      <c r="L1640" s="3">
        <v>51913.294615384599</v>
      </c>
      <c r="M1640" s="3">
        <f>L1640-N1640</f>
        <v>51913.294615384599</v>
      </c>
      <c r="N1640" s="109">
        <v>0</v>
      </c>
      <c r="O1640" s="69"/>
      <c r="P1640" s="69"/>
      <c r="Q1640" s="66"/>
      <c r="R1640" s="66"/>
    </row>
    <row r="1641" spans="1:18" ht="11.65" customHeight="1">
      <c r="A1641" s="2">
        <v>1570</v>
      </c>
      <c r="C1641" s="108"/>
      <c r="E1641" s="1" t="s">
        <v>211</v>
      </c>
      <c r="H1641" s="74"/>
      <c r="I1641" s="3">
        <v>0</v>
      </c>
      <c r="J1641" s="3">
        <v>0</v>
      </c>
      <c r="K1641" s="74"/>
      <c r="L1641" s="3">
        <v>0</v>
      </c>
      <c r="M1641" s="3">
        <f>L1641-N1641</f>
        <v>0</v>
      </c>
      <c r="N1641" s="109">
        <v>0</v>
      </c>
      <c r="O1641" s="69"/>
      <c r="P1641" s="69"/>
      <c r="Q1641" s="66"/>
      <c r="R1641" s="66"/>
    </row>
    <row r="1642" spans="1:18" ht="11.65" customHeight="1">
      <c r="A1642" s="2">
        <v>1571</v>
      </c>
      <c r="C1642" s="108"/>
      <c r="E1642" s="70" t="s">
        <v>132</v>
      </c>
      <c r="H1642" s="74"/>
      <c r="I1642" s="3">
        <v>3324975375.4084535</v>
      </c>
      <c r="J1642" s="3">
        <v>1417381048.5222669</v>
      </c>
      <c r="K1642" s="74"/>
      <c r="L1642" s="3">
        <v>4020634880.7420197</v>
      </c>
      <c r="M1642" s="3">
        <f>L1642-N1642</f>
        <v>2306705891.9322114</v>
      </c>
      <c r="N1642" s="109">
        <v>1713928988.8098083</v>
      </c>
      <c r="O1642" s="69"/>
      <c r="P1642" s="69"/>
      <c r="Q1642" s="66"/>
      <c r="R1642" s="66"/>
    </row>
    <row r="1643" spans="1:18" ht="11.65" customHeight="1">
      <c r="A1643" s="2">
        <v>1572</v>
      </c>
      <c r="C1643" s="108"/>
      <c r="E1643" s="108" t="s">
        <v>213</v>
      </c>
      <c r="H1643" s="74"/>
      <c r="I1643" s="3">
        <v>0</v>
      </c>
      <c r="J1643" s="3">
        <v>0</v>
      </c>
      <c r="K1643" s="74"/>
      <c r="L1643" s="3">
        <v>0</v>
      </c>
      <c r="M1643" s="3">
        <f>L1643-N1643</f>
        <v>0</v>
      </c>
      <c r="N1643" s="109">
        <v>0</v>
      </c>
      <c r="O1643" s="69"/>
      <c r="P1643" s="69"/>
      <c r="Q1643" s="66"/>
      <c r="R1643" s="66"/>
    </row>
    <row r="1644" spans="1:18" ht="11.65" customHeight="1" thickBot="1">
      <c r="A1644" s="2">
        <v>1573</v>
      </c>
      <c r="C1644" s="108" t="s">
        <v>442</v>
      </c>
      <c r="H1644" s="74" t="s">
        <v>1</v>
      </c>
      <c r="I1644" s="126">
        <v>3325027288.7030687</v>
      </c>
      <c r="J1644" s="126">
        <v>1417381048.5222669</v>
      </c>
      <c r="K1644" s="74"/>
      <c r="L1644" s="126">
        <f>SUM(L1640:L1643)</f>
        <v>4020686794.0366349</v>
      </c>
      <c r="M1644" s="126">
        <f>SUM(M1640:M1643)</f>
        <v>2306757805.2268267</v>
      </c>
      <c r="N1644" s="126">
        <f>SUM(N1640:N1643)</f>
        <v>1713928988.8098083</v>
      </c>
      <c r="O1644" s="69"/>
      <c r="P1644" s="69"/>
      <c r="Q1644" s="66"/>
      <c r="R1644" s="66"/>
    </row>
    <row r="1645" spans="1:18" ht="11.65" customHeight="1" thickTop="1">
      <c r="A1645" s="2">
        <v>1574</v>
      </c>
      <c r="C1645" s="108"/>
      <c r="H1645" s="74"/>
      <c r="I1645" s="3"/>
      <c r="J1645" s="3"/>
      <c r="K1645" s="74"/>
      <c r="L1645" s="3"/>
      <c r="M1645" s="3"/>
      <c r="N1645" s="3"/>
      <c r="O1645" s="69"/>
      <c r="P1645" s="69"/>
      <c r="Q1645" s="66"/>
      <c r="R1645" s="66"/>
    </row>
    <row r="1646" spans="1:18" ht="11.65" customHeight="1">
      <c r="A1646" s="2">
        <v>1575</v>
      </c>
      <c r="C1646" s="108" t="s">
        <v>443</v>
      </c>
      <c r="H1646" s="74"/>
      <c r="I1646" s="3"/>
      <c r="J1646" s="3"/>
      <c r="K1646" s="74"/>
      <c r="L1646" s="3"/>
      <c r="M1646" s="3"/>
      <c r="N1646" s="3"/>
      <c r="O1646" s="69"/>
      <c r="P1646" s="69"/>
      <c r="Q1646" s="66"/>
      <c r="R1646" s="66"/>
    </row>
    <row r="1647" spans="1:18" ht="11.65" customHeight="1">
      <c r="A1647" s="2">
        <v>1576</v>
      </c>
      <c r="C1647" s="108">
        <v>103</v>
      </c>
      <c r="D1647" s="1" t="s">
        <v>443</v>
      </c>
      <c r="H1647" s="74"/>
      <c r="I1647" s="3"/>
      <c r="J1647" s="3"/>
      <c r="K1647" s="74"/>
      <c r="L1647" s="3"/>
      <c r="M1647" s="3"/>
      <c r="N1647" s="3"/>
      <c r="O1647" s="69"/>
      <c r="P1647" s="69"/>
      <c r="Q1647" s="66"/>
      <c r="R1647" s="66"/>
    </row>
    <row r="1648" spans="1:18" ht="11.65" customHeight="1">
      <c r="A1648" s="2">
        <v>1577</v>
      </c>
      <c r="C1648" s="108"/>
      <c r="F1648" s="108" t="s">
        <v>572</v>
      </c>
      <c r="G1648" s="1" t="s">
        <v>132</v>
      </c>
      <c r="H1648" s="74"/>
      <c r="I1648" s="3">
        <v>0</v>
      </c>
      <c r="J1648" s="3">
        <v>0</v>
      </c>
      <c r="K1648" s="74"/>
      <c r="L1648" s="3">
        <v>0</v>
      </c>
      <c r="M1648" s="3">
        <f>L1648-N1648</f>
        <v>0</v>
      </c>
      <c r="N1648" s="109">
        <v>0</v>
      </c>
      <c r="O1648" s="69"/>
      <c r="P1648" s="69"/>
      <c r="Q1648" s="66"/>
      <c r="R1648" s="66"/>
    </row>
    <row r="1649" spans="1:18" ht="11.65" customHeight="1" thickBot="1">
      <c r="A1649" s="2">
        <v>1578</v>
      </c>
      <c r="C1649" s="112" t="s">
        <v>444</v>
      </c>
      <c r="H1649" s="113" t="s">
        <v>405</v>
      </c>
      <c r="I1649" s="131">
        <v>0</v>
      </c>
      <c r="J1649" s="131">
        <v>0</v>
      </c>
      <c r="K1649" s="113"/>
      <c r="L1649" s="131">
        <f>SUBTOTAL(9,L1648)</f>
        <v>0</v>
      </c>
      <c r="M1649" s="131">
        <f>SUBTOTAL(9,M1648)</f>
        <v>0</v>
      </c>
      <c r="N1649" s="131">
        <f>SUBTOTAL(9,N1648)</f>
        <v>0</v>
      </c>
      <c r="O1649" s="69"/>
      <c r="P1649" s="69"/>
      <c r="Q1649" s="66"/>
      <c r="R1649" s="66"/>
    </row>
    <row r="1650" spans="1:18" ht="11.65" customHeight="1" thickTop="1">
      <c r="A1650" s="2">
        <v>1579</v>
      </c>
      <c r="C1650" s="108"/>
      <c r="H1650" s="74"/>
      <c r="I1650" s="3"/>
      <c r="J1650" s="3"/>
      <c r="K1650" s="74"/>
      <c r="L1650" s="3"/>
      <c r="M1650" s="3"/>
      <c r="N1650" s="3"/>
      <c r="O1650" s="69"/>
      <c r="P1650" s="69"/>
      <c r="Q1650" s="66"/>
      <c r="R1650" s="66"/>
    </row>
    <row r="1651" spans="1:18" ht="11.65" customHeight="1" thickBot="1">
      <c r="A1651" s="2">
        <v>1580</v>
      </c>
      <c r="C1651" s="112" t="s">
        <v>445</v>
      </c>
      <c r="H1651" s="113" t="s">
        <v>405</v>
      </c>
      <c r="I1651" s="114">
        <v>10829732215.246902</v>
      </c>
      <c r="J1651" s="114">
        <v>4616510466.5343399</v>
      </c>
      <c r="K1651" s="113"/>
      <c r="L1651" s="114">
        <f>L1649+L1637+L1569+L1496+L1450</f>
        <v>11774809006.001139</v>
      </c>
      <c r="M1651" s="114">
        <f>M1649+M1637+M1569+M1496+M1450</f>
        <v>6755428207.6981783</v>
      </c>
      <c r="N1651" s="114">
        <f>N1649+N1637+N1569+N1496+N1450</f>
        <v>5019380798.3029604</v>
      </c>
      <c r="O1651" s="69"/>
      <c r="P1651" s="69"/>
      <c r="Q1651" s="66"/>
      <c r="R1651" s="66"/>
    </row>
    <row r="1652" spans="1:18" ht="11.65" customHeight="1" thickTop="1">
      <c r="A1652" s="2">
        <v>1581</v>
      </c>
      <c r="C1652" s="108">
        <v>350</v>
      </c>
      <c r="D1652" s="1" t="s">
        <v>404</v>
      </c>
      <c r="H1652" s="74"/>
      <c r="I1652" s="3"/>
      <c r="J1652" s="3"/>
      <c r="K1652" s="74"/>
      <c r="L1652" s="3"/>
      <c r="M1652" s="3"/>
      <c r="N1652" s="3"/>
      <c r="O1652" s="69"/>
      <c r="P1652" s="69"/>
      <c r="Q1652" s="66"/>
      <c r="R1652" s="66"/>
    </row>
    <row r="1653" spans="1:18" ht="11.65" customHeight="1">
      <c r="A1653" s="2">
        <v>1582</v>
      </c>
      <c r="C1653" s="108"/>
      <c r="F1653" s="108" t="s">
        <v>663</v>
      </c>
      <c r="G1653" s="1" t="s">
        <v>132</v>
      </c>
      <c r="H1653" s="74"/>
      <c r="I1653" s="3">
        <v>21075451.682307601</v>
      </c>
      <c r="J1653" s="3">
        <v>8984110.3860445656</v>
      </c>
      <c r="K1653" s="74"/>
      <c r="L1653" s="3">
        <v>21075451.682307601</v>
      </c>
      <c r="M1653" s="3">
        <f>L1653-N1653</f>
        <v>12091341.296263035</v>
      </c>
      <c r="N1653" s="109">
        <v>8984110.3860445656</v>
      </c>
      <c r="O1653" s="69"/>
      <c r="P1653" s="69"/>
      <c r="Q1653" s="66"/>
      <c r="R1653" s="66"/>
    </row>
    <row r="1654" spans="1:18" ht="11.65" customHeight="1">
      <c r="A1654" s="2">
        <v>1583</v>
      </c>
      <c r="C1654" s="108"/>
      <c r="F1654" s="108" t="s">
        <v>663</v>
      </c>
      <c r="G1654" s="1" t="s">
        <v>132</v>
      </c>
      <c r="H1654" s="74"/>
      <c r="I1654" s="3">
        <v>48391660.206923001</v>
      </c>
      <c r="J1654" s="3">
        <v>20628550.39201485</v>
      </c>
      <c r="K1654" s="74"/>
      <c r="L1654" s="3">
        <v>48391660.206923001</v>
      </c>
      <c r="M1654" s="3">
        <f>L1654-N1654</f>
        <v>27763109.814908151</v>
      </c>
      <c r="N1654" s="109">
        <v>20628550.39201485</v>
      </c>
      <c r="O1654" s="69"/>
      <c r="P1654" s="69"/>
      <c r="Q1654" s="66"/>
      <c r="R1654" s="66"/>
    </row>
    <row r="1655" spans="1:18" ht="11.65" customHeight="1">
      <c r="A1655" s="2">
        <v>1584</v>
      </c>
      <c r="C1655" s="108"/>
      <c r="F1655" s="108" t="s">
        <v>663</v>
      </c>
      <c r="G1655" s="1" t="s">
        <v>132</v>
      </c>
      <c r="H1655" s="74"/>
      <c r="I1655" s="3">
        <v>131266900.25769199</v>
      </c>
      <c r="J1655" s="3">
        <v>55956870.567999169</v>
      </c>
      <c r="K1655" s="74"/>
      <c r="L1655" s="3">
        <v>131266900.25769199</v>
      </c>
      <c r="M1655" s="3">
        <f>L1655-N1655</f>
        <v>75310029.689692825</v>
      </c>
      <c r="N1655" s="109">
        <v>55956870.567999169</v>
      </c>
      <c r="O1655" s="69"/>
      <c r="P1655" s="69"/>
      <c r="Q1655" s="66"/>
      <c r="R1655" s="66"/>
    </row>
    <row r="1656" spans="1:18" ht="11.65" customHeight="1">
      <c r="A1656" s="2">
        <v>1585</v>
      </c>
      <c r="C1656" s="108"/>
      <c r="H1656" s="74" t="s">
        <v>405</v>
      </c>
      <c r="I1656" s="110">
        <v>200734012.14692259</v>
      </c>
      <c r="J1656" s="110">
        <v>85569531.346058577</v>
      </c>
      <c r="K1656" s="74"/>
      <c r="L1656" s="110">
        <f>SUBTOTAL(9,L1653:L1655)</f>
        <v>200734012.14692259</v>
      </c>
      <c r="M1656" s="110">
        <f>SUBTOTAL(9,M1653:M1655)</f>
        <v>115164480.80086401</v>
      </c>
      <c r="N1656" s="110">
        <f>SUBTOTAL(9,N1653:N1655)</f>
        <v>85569531.346058577</v>
      </c>
      <c r="O1656" s="69"/>
      <c r="P1656" s="69"/>
      <c r="Q1656" s="66"/>
      <c r="R1656" s="66"/>
    </row>
    <row r="1657" spans="1:18" ht="11.65" customHeight="1">
      <c r="A1657" s="2">
        <v>1586</v>
      </c>
      <c r="C1657" s="108"/>
      <c r="H1657" s="74"/>
      <c r="I1657" s="3"/>
      <c r="J1657" s="3"/>
      <c r="K1657" s="74"/>
      <c r="L1657" s="3"/>
      <c r="M1657" s="3"/>
      <c r="N1657" s="3"/>
      <c r="O1657" s="69"/>
      <c r="P1657" s="69"/>
      <c r="Q1657" s="66"/>
      <c r="R1657" s="66"/>
    </row>
    <row r="1658" spans="1:18" ht="11.65" customHeight="1">
      <c r="A1658" s="2">
        <v>1587</v>
      </c>
      <c r="C1658" s="108">
        <v>352</v>
      </c>
      <c r="D1658" s="1" t="s">
        <v>406</v>
      </c>
      <c r="H1658" s="74"/>
      <c r="I1658" s="3"/>
      <c r="J1658" s="3"/>
      <c r="K1658" s="74"/>
      <c r="L1658" s="3"/>
      <c r="M1658" s="3"/>
      <c r="N1658" s="3"/>
      <c r="O1658" s="69"/>
      <c r="P1658" s="69"/>
      <c r="Q1658" s="66"/>
      <c r="R1658" s="66"/>
    </row>
    <row r="1659" spans="1:18" ht="11.65" customHeight="1">
      <c r="A1659" s="2">
        <v>1588</v>
      </c>
      <c r="C1659" s="108"/>
      <c r="F1659" s="108" t="s">
        <v>663</v>
      </c>
      <c r="G1659" s="1" t="s">
        <v>128</v>
      </c>
      <c r="H1659" s="74"/>
      <c r="I1659" s="3">
        <v>0</v>
      </c>
      <c r="J1659" s="3">
        <v>0</v>
      </c>
      <c r="K1659" s="74"/>
      <c r="L1659" s="3">
        <v>0</v>
      </c>
      <c r="M1659" s="3">
        <f>L1659-N1659</f>
        <v>0</v>
      </c>
      <c r="N1659" s="109">
        <v>0</v>
      </c>
      <c r="O1659" s="69"/>
      <c r="P1659" s="69"/>
      <c r="Q1659" s="66"/>
      <c r="R1659" s="66"/>
    </row>
    <row r="1660" spans="1:18" ht="11.65" customHeight="1">
      <c r="A1660" s="2">
        <v>1589</v>
      </c>
      <c r="C1660" s="108"/>
      <c r="F1660" s="108" t="s">
        <v>663</v>
      </c>
      <c r="G1660" s="1" t="s">
        <v>132</v>
      </c>
      <c r="H1660" s="74"/>
      <c r="I1660" s="3">
        <v>7400307.7738461504</v>
      </c>
      <c r="J1660" s="3">
        <v>3154626.6686540558</v>
      </c>
      <c r="K1660" s="74"/>
      <c r="L1660" s="3">
        <v>7400307.7738461504</v>
      </c>
      <c r="M1660" s="3">
        <f>L1660-N1660</f>
        <v>4245681.105192095</v>
      </c>
      <c r="N1660" s="109">
        <v>3154626.6686540558</v>
      </c>
      <c r="O1660" s="69"/>
      <c r="P1660" s="69"/>
      <c r="Q1660" s="66"/>
      <c r="R1660" s="66"/>
    </row>
    <row r="1661" spans="1:18" ht="11.65" customHeight="1">
      <c r="A1661" s="2">
        <v>1590</v>
      </c>
      <c r="C1661" s="108"/>
      <c r="F1661" s="108" t="s">
        <v>663</v>
      </c>
      <c r="G1661" s="1" t="s">
        <v>132</v>
      </c>
      <c r="H1661" s="74"/>
      <c r="I1661" s="3">
        <v>18083548.176153801</v>
      </c>
      <c r="J1661" s="3">
        <v>7708712.270319039</v>
      </c>
      <c r="K1661" s="74"/>
      <c r="L1661" s="3">
        <v>18083548.176153801</v>
      </c>
      <c r="M1661" s="3">
        <f>L1661-N1661</f>
        <v>10374835.905834762</v>
      </c>
      <c r="N1661" s="109">
        <v>7708712.270319039</v>
      </c>
      <c r="O1661" s="69"/>
      <c r="P1661" s="69"/>
      <c r="Q1661" s="66"/>
      <c r="R1661" s="66"/>
    </row>
    <row r="1662" spans="1:18" ht="11.65" customHeight="1">
      <c r="A1662" s="2">
        <v>1591</v>
      </c>
      <c r="C1662" s="108"/>
      <c r="F1662" s="108" t="s">
        <v>663</v>
      </c>
      <c r="G1662" s="1" t="s">
        <v>132</v>
      </c>
      <c r="H1662" s="74"/>
      <c r="I1662" s="3">
        <v>142314666.00999999</v>
      </c>
      <c r="J1662" s="3">
        <v>60666347.191991039</v>
      </c>
      <c r="K1662" s="74"/>
      <c r="L1662" s="3">
        <v>142314666.00999999</v>
      </c>
      <c r="M1662" s="3">
        <f>L1662-N1662</f>
        <v>81648318.818008959</v>
      </c>
      <c r="N1662" s="109">
        <v>60666347.191991039</v>
      </c>
      <c r="O1662" s="69"/>
      <c r="P1662" s="69"/>
      <c r="Q1662" s="66"/>
      <c r="R1662" s="66"/>
    </row>
    <row r="1663" spans="1:18" ht="11.65" customHeight="1">
      <c r="A1663" s="2">
        <v>1592</v>
      </c>
      <c r="C1663" s="108"/>
      <c r="H1663" s="74" t="s">
        <v>405</v>
      </c>
      <c r="I1663" s="110">
        <v>167798521.95999995</v>
      </c>
      <c r="J1663" s="110">
        <v>71529686.13096413</v>
      </c>
      <c r="K1663" s="74"/>
      <c r="L1663" s="110">
        <f>SUBTOTAL(9,L1659:L1662)</f>
        <v>167798521.95999995</v>
      </c>
      <c r="M1663" s="110">
        <f>SUBTOTAL(9,M1659:M1662)</f>
        <v>96268835.829035819</v>
      </c>
      <c r="N1663" s="110">
        <f>SUBTOTAL(9,N1659:N1662)</f>
        <v>71529686.13096413</v>
      </c>
      <c r="O1663" s="69"/>
      <c r="P1663" s="69"/>
      <c r="Q1663" s="66"/>
      <c r="R1663" s="66"/>
    </row>
    <row r="1664" spans="1:18" ht="11.65" customHeight="1">
      <c r="A1664" s="2">
        <v>1593</v>
      </c>
      <c r="C1664" s="108"/>
      <c r="H1664" s="74"/>
      <c r="I1664" s="3"/>
      <c r="J1664" s="3"/>
      <c r="K1664" s="74"/>
      <c r="L1664" s="3"/>
      <c r="M1664" s="3"/>
      <c r="N1664" s="3"/>
      <c r="O1664" s="69"/>
      <c r="P1664" s="69"/>
      <c r="Q1664" s="66"/>
      <c r="R1664" s="66"/>
    </row>
    <row r="1665" spans="1:18" ht="11.65" customHeight="1">
      <c r="A1665" s="2">
        <v>1594</v>
      </c>
      <c r="C1665" s="108">
        <v>353</v>
      </c>
      <c r="D1665" s="1" t="s">
        <v>300</v>
      </c>
      <c r="H1665" s="74"/>
      <c r="I1665" s="3"/>
      <c r="J1665" s="3"/>
      <c r="K1665" s="74"/>
      <c r="L1665" s="3"/>
      <c r="M1665" s="3"/>
      <c r="N1665" s="3"/>
      <c r="O1665" s="69"/>
      <c r="P1665" s="69"/>
      <c r="Q1665" s="66"/>
      <c r="R1665" s="66"/>
    </row>
    <row r="1666" spans="1:18" ht="11.65" customHeight="1">
      <c r="A1666" s="2">
        <v>1595</v>
      </c>
      <c r="C1666" s="108"/>
      <c r="F1666" s="108" t="s">
        <v>663</v>
      </c>
      <c r="G1666" s="1" t="s">
        <v>132</v>
      </c>
      <c r="H1666" s="74"/>
      <c r="I1666" s="3">
        <v>119104294.076153</v>
      </c>
      <c r="J1666" s="3">
        <v>50772156.230006389</v>
      </c>
      <c r="K1666" s="74"/>
      <c r="L1666" s="3">
        <v>119104294.076153</v>
      </c>
      <c r="M1666" s="3">
        <f>L1666-N1666</f>
        <v>68332137.846146613</v>
      </c>
      <c r="N1666" s="109">
        <v>50772156.230006389</v>
      </c>
      <c r="O1666" s="69"/>
      <c r="P1666" s="69"/>
      <c r="Q1666" s="66"/>
      <c r="R1666" s="66"/>
    </row>
    <row r="1667" spans="1:18" ht="11.65" customHeight="1">
      <c r="A1667" s="2">
        <v>1596</v>
      </c>
      <c r="C1667" s="108"/>
      <c r="F1667" s="108" t="s">
        <v>663</v>
      </c>
      <c r="G1667" s="1" t="s">
        <v>132</v>
      </c>
      <c r="H1667" s="74"/>
      <c r="I1667" s="3">
        <v>177648365.53</v>
      </c>
      <c r="J1667" s="3">
        <v>75728508.687751323</v>
      </c>
      <c r="K1667" s="74"/>
      <c r="L1667" s="3">
        <v>177648365.53</v>
      </c>
      <c r="M1667" s="3">
        <f>L1667-N1667</f>
        <v>101919856.84224868</v>
      </c>
      <c r="N1667" s="109">
        <v>75728508.687751323</v>
      </c>
      <c r="O1667" s="69"/>
      <c r="P1667" s="69"/>
      <c r="Q1667" s="66"/>
      <c r="R1667" s="66"/>
    </row>
    <row r="1668" spans="1:18" ht="11.65" customHeight="1">
      <c r="A1668" s="2">
        <v>1597</v>
      </c>
      <c r="C1668" s="108"/>
      <c r="F1668" s="108" t="s">
        <v>663</v>
      </c>
      <c r="G1668" s="1" t="s">
        <v>132</v>
      </c>
      <c r="H1668" s="74"/>
      <c r="I1668" s="3">
        <v>1413853021.3076899</v>
      </c>
      <c r="J1668" s="3">
        <v>602701750.0998162</v>
      </c>
      <c r="K1668" s="74"/>
      <c r="L1668" s="3">
        <v>1412806882.681536</v>
      </c>
      <c r="M1668" s="3">
        <f>L1668-N1668</f>
        <v>810551083.87321031</v>
      </c>
      <c r="N1668" s="109">
        <v>602255798.80832565</v>
      </c>
      <c r="O1668" s="69"/>
      <c r="P1668" s="69"/>
      <c r="Q1668" s="66"/>
      <c r="R1668" s="66"/>
    </row>
    <row r="1669" spans="1:18" ht="11.65" customHeight="1">
      <c r="A1669" s="2">
        <v>1598</v>
      </c>
      <c r="C1669" s="108"/>
      <c r="H1669" s="74" t="s">
        <v>405</v>
      </c>
      <c r="I1669" s="110">
        <v>1710605680.9138429</v>
      </c>
      <c r="J1669" s="110">
        <v>729202415.01757395</v>
      </c>
      <c r="K1669" s="74"/>
      <c r="L1669" s="110">
        <f>SUBTOTAL(9,L1666:L1668)</f>
        <v>1709559542.287689</v>
      </c>
      <c r="M1669" s="110">
        <f>SUBTOTAL(9,M1666:M1668)</f>
        <v>980803078.56160557</v>
      </c>
      <c r="N1669" s="110">
        <f>SUBTOTAL(9,N1666:N1668)</f>
        <v>728756463.7260834</v>
      </c>
      <c r="O1669" s="69"/>
      <c r="P1669" s="69"/>
      <c r="Q1669" s="66"/>
      <c r="R1669" s="66"/>
    </row>
    <row r="1670" spans="1:18" ht="11.65" customHeight="1">
      <c r="A1670" s="2">
        <v>1599</v>
      </c>
      <c r="C1670" s="108"/>
      <c r="H1670" s="74"/>
      <c r="I1670" s="3"/>
      <c r="J1670" s="3"/>
      <c r="K1670" s="74"/>
      <c r="L1670" s="3"/>
      <c r="M1670" s="3"/>
      <c r="N1670" s="3"/>
      <c r="O1670" s="69"/>
      <c r="P1670" s="69"/>
      <c r="Q1670" s="66"/>
      <c r="R1670" s="66"/>
    </row>
    <row r="1671" spans="1:18" ht="11.65" customHeight="1">
      <c r="A1671" s="2">
        <v>1600</v>
      </c>
      <c r="C1671" s="108">
        <v>354</v>
      </c>
      <c r="D1671" s="1" t="s">
        <v>446</v>
      </c>
      <c r="H1671" s="74"/>
      <c r="I1671" s="3"/>
      <c r="J1671" s="3"/>
      <c r="K1671" s="74"/>
      <c r="L1671" s="3"/>
      <c r="M1671" s="3"/>
      <c r="N1671" s="3"/>
      <c r="O1671" s="69"/>
      <c r="P1671" s="69"/>
      <c r="Q1671" s="66"/>
      <c r="R1671" s="66"/>
    </row>
    <row r="1672" spans="1:18" ht="11.65" customHeight="1">
      <c r="A1672" s="2">
        <v>1601</v>
      </c>
      <c r="C1672" s="108"/>
      <c r="F1672" s="108" t="s">
        <v>663</v>
      </c>
      <c r="G1672" s="1" t="s">
        <v>132</v>
      </c>
      <c r="H1672" s="74"/>
      <c r="I1672" s="3">
        <v>155435932.93000001</v>
      </c>
      <c r="J1672" s="3">
        <v>66259722.470063746</v>
      </c>
      <c r="K1672" s="74"/>
      <c r="L1672" s="3">
        <v>155435932.93000001</v>
      </c>
      <c r="M1672" s="3">
        <f>L1672-N1672</f>
        <v>89176210.459936261</v>
      </c>
      <c r="N1672" s="109">
        <v>66259722.470063746</v>
      </c>
      <c r="O1672" s="69"/>
      <c r="P1672" s="69"/>
      <c r="Q1672" s="66"/>
      <c r="R1672" s="66"/>
    </row>
    <row r="1673" spans="1:18" ht="11.65" customHeight="1">
      <c r="A1673" s="2">
        <v>1602</v>
      </c>
      <c r="C1673" s="108"/>
      <c r="F1673" s="108" t="s">
        <v>663</v>
      </c>
      <c r="G1673" s="1" t="s">
        <v>132</v>
      </c>
      <c r="H1673" s="74"/>
      <c r="I1673" s="3">
        <v>133295376.51076899</v>
      </c>
      <c r="J1673" s="3">
        <v>56821575.858676881</v>
      </c>
      <c r="K1673" s="74"/>
      <c r="L1673" s="3">
        <v>133295376.51076899</v>
      </c>
      <c r="M1673" s="3">
        <f>L1673-N1673</f>
        <v>76473800.652092114</v>
      </c>
      <c r="N1673" s="109">
        <v>56821575.858676881</v>
      </c>
      <c r="O1673" s="69"/>
      <c r="P1673" s="69"/>
      <c r="Q1673" s="66"/>
      <c r="R1673" s="66"/>
    </row>
    <row r="1674" spans="1:18" ht="11.65" customHeight="1">
      <c r="A1674" s="2">
        <v>1603</v>
      </c>
      <c r="C1674" s="108"/>
      <c r="F1674" s="108" t="s">
        <v>663</v>
      </c>
      <c r="G1674" s="1" t="s">
        <v>132</v>
      </c>
      <c r="H1674" s="74"/>
      <c r="I1674" s="3">
        <v>702322058.63923001</v>
      </c>
      <c r="J1674" s="3">
        <v>299388074.64163631</v>
      </c>
      <c r="K1674" s="74"/>
      <c r="L1674" s="3">
        <v>702322058.63923001</v>
      </c>
      <c r="M1674" s="3">
        <f>L1674-N1674</f>
        <v>402933983.9975937</v>
      </c>
      <c r="N1674" s="109">
        <v>299388074.64163631</v>
      </c>
      <c r="O1674" s="69"/>
      <c r="P1674" s="69"/>
      <c r="Q1674" s="66"/>
      <c r="R1674" s="66"/>
    </row>
    <row r="1675" spans="1:18" ht="11.65" customHeight="1">
      <c r="A1675" s="2">
        <v>1604</v>
      </c>
      <c r="C1675" s="108"/>
      <c r="H1675" s="74" t="s">
        <v>405</v>
      </c>
      <c r="I1675" s="110">
        <v>991053368.07999897</v>
      </c>
      <c r="J1675" s="110">
        <v>422469372.97037697</v>
      </c>
      <c r="K1675" s="74"/>
      <c r="L1675" s="110">
        <f>SUBTOTAL(9,L1672:L1674)</f>
        <v>991053368.07999897</v>
      </c>
      <c r="M1675" s="110">
        <f>SUBTOTAL(9,M1672:M1674)</f>
        <v>568583995.109622</v>
      </c>
      <c r="N1675" s="110">
        <f>SUBTOTAL(9,N1672:N1674)</f>
        <v>422469372.97037697</v>
      </c>
      <c r="O1675" s="69"/>
      <c r="P1675" s="69"/>
      <c r="Q1675" s="66"/>
      <c r="R1675" s="66"/>
    </row>
    <row r="1676" spans="1:18" ht="11.65" customHeight="1">
      <c r="A1676" s="2">
        <v>1605</v>
      </c>
      <c r="C1676" s="108"/>
      <c r="H1676" s="74"/>
      <c r="I1676" s="3"/>
      <c r="J1676" s="3"/>
      <c r="K1676" s="74"/>
      <c r="L1676" s="3"/>
      <c r="M1676" s="3"/>
      <c r="N1676" s="3"/>
      <c r="O1676" s="69"/>
      <c r="P1676" s="69"/>
      <c r="Q1676" s="66"/>
      <c r="R1676" s="66"/>
    </row>
    <row r="1677" spans="1:18" ht="11.65" customHeight="1">
      <c r="A1677" s="2">
        <v>1606</v>
      </c>
      <c r="C1677" s="108">
        <v>355</v>
      </c>
      <c r="D1677" s="1" t="s">
        <v>447</v>
      </c>
      <c r="H1677" s="74"/>
      <c r="I1677" s="3"/>
      <c r="J1677" s="3"/>
      <c r="K1677" s="74"/>
      <c r="L1677" s="3"/>
      <c r="M1677" s="3"/>
      <c r="N1677" s="3"/>
      <c r="O1677" s="69"/>
      <c r="P1677" s="69"/>
      <c r="Q1677" s="66"/>
      <c r="R1677" s="66"/>
    </row>
    <row r="1678" spans="1:18" ht="11.65" customHeight="1">
      <c r="A1678" s="2">
        <v>1607</v>
      </c>
      <c r="C1678" s="108"/>
      <c r="F1678" s="108" t="s">
        <v>663</v>
      </c>
      <c r="G1678" s="1" t="s">
        <v>132</v>
      </c>
      <c r="H1678" s="74"/>
      <c r="I1678" s="3">
        <v>65608547.126153797</v>
      </c>
      <c r="J1678" s="3">
        <v>27967819.553029582</v>
      </c>
      <c r="K1678" s="74"/>
      <c r="L1678" s="3">
        <v>58385168.321847767</v>
      </c>
      <c r="M1678" s="3">
        <f>L1678-N1678</f>
        <v>33496553.595188692</v>
      </c>
      <c r="N1678" s="109">
        <v>24888614.726659074</v>
      </c>
      <c r="O1678" s="69"/>
      <c r="P1678" s="69"/>
      <c r="Q1678" s="66"/>
      <c r="R1678" s="66"/>
    </row>
    <row r="1679" spans="1:18" ht="11.65" customHeight="1">
      <c r="A1679" s="2">
        <v>1608</v>
      </c>
      <c r="C1679" s="108"/>
      <c r="F1679" s="108" t="s">
        <v>663</v>
      </c>
      <c r="G1679" s="1" t="s">
        <v>132</v>
      </c>
      <c r="H1679" s="74"/>
      <c r="I1679" s="3">
        <v>115642031.33</v>
      </c>
      <c r="J1679" s="3">
        <v>49296251.885662459</v>
      </c>
      <c r="K1679" s="74"/>
      <c r="L1679" s="3">
        <v>106575128.70023187</v>
      </c>
      <c r="M1679" s="3">
        <f>L1679-N1679</f>
        <v>61143944.824178755</v>
      </c>
      <c r="N1679" s="109">
        <v>45431183.87605311</v>
      </c>
      <c r="O1679" s="69"/>
      <c r="P1679" s="69"/>
      <c r="Q1679" s="66"/>
      <c r="R1679" s="66"/>
    </row>
    <row r="1680" spans="1:18" ht="11.65" customHeight="1">
      <c r="A1680" s="2">
        <v>1609</v>
      </c>
      <c r="C1680" s="108"/>
      <c r="F1680" s="108" t="s">
        <v>663</v>
      </c>
      <c r="G1680" s="1" t="s">
        <v>132</v>
      </c>
      <c r="H1680" s="74"/>
      <c r="I1680" s="3">
        <v>490275635.64999998</v>
      </c>
      <c r="J1680" s="3">
        <v>208996252.9232724</v>
      </c>
      <c r="K1680" s="74"/>
      <c r="L1680" s="3">
        <v>1186403023.7381625</v>
      </c>
      <c r="M1680" s="3">
        <f>L1680-N1680</f>
        <v>680659379.98278236</v>
      </c>
      <c r="N1680" s="109">
        <v>505743643.75538021</v>
      </c>
      <c r="O1680" s="69"/>
      <c r="P1680" s="69"/>
      <c r="Q1680" s="66"/>
      <c r="R1680" s="66"/>
    </row>
    <row r="1681" spans="1:18" ht="11.65" customHeight="1">
      <c r="A1681" s="2">
        <v>1610</v>
      </c>
      <c r="C1681" s="108"/>
      <c r="H1681" s="74" t="s">
        <v>405</v>
      </c>
      <c r="I1681" s="110">
        <v>671526214.10615373</v>
      </c>
      <c r="J1681" s="110">
        <v>286260324.36196446</v>
      </c>
      <c r="K1681" s="74"/>
      <c r="L1681" s="110">
        <f>SUBTOTAL(9,L1678:L1680)</f>
        <v>1351363320.7602422</v>
      </c>
      <c r="M1681" s="110">
        <f>SUBTOTAL(9,M1678:M1680)</f>
        <v>775299878.4021498</v>
      </c>
      <c r="N1681" s="110">
        <f>SUBTOTAL(9,N1678:N1680)</f>
        <v>576063442.35809243</v>
      </c>
      <c r="O1681" s="69"/>
      <c r="P1681" s="69"/>
      <c r="Q1681" s="66"/>
      <c r="R1681" s="66"/>
    </row>
    <row r="1682" spans="1:18" ht="11.65" customHeight="1">
      <c r="A1682" s="2">
        <v>1611</v>
      </c>
      <c r="C1682" s="108"/>
      <c r="H1682" s="74"/>
      <c r="I1682" s="115"/>
      <c r="J1682" s="115"/>
      <c r="K1682" s="74"/>
      <c r="L1682" s="115"/>
      <c r="M1682" s="3"/>
      <c r="N1682" s="3"/>
      <c r="O1682" s="69"/>
      <c r="P1682" s="69"/>
      <c r="Q1682" s="66"/>
      <c r="R1682" s="66"/>
    </row>
    <row r="1683" spans="1:18" ht="11.65" customHeight="1">
      <c r="A1683" s="2">
        <v>1612</v>
      </c>
      <c r="C1683" s="108">
        <v>356</v>
      </c>
      <c r="D1683" s="1" t="s">
        <v>448</v>
      </c>
      <c r="H1683" s="74"/>
      <c r="I1683" s="3"/>
      <c r="J1683" s="3"/>
      <c r="K1683" s="74"/>
      <c r="L1683" s="3"/>
      <c r="M1683" s="3"/>
      <c r="N1683" s="3"/>
      <c r="O1683" s="69"/>
      <c r="P1683" s="69"/>
      <c r="Q1683" s="66"/>
      <c r="R1683" s="66"/>
    </row>
    <row r="1684" spans="1:18" ht="11.65" customHeight="1">
      <c r="A1684" s="2">
        <v>1613</v>
      </c>
      <c r="C1684" s="108"/>
      <c r="F1684" s="108" t="s">
        <v>663</v>
      </c>
      <c r="G1684" s="1" t="s">
        <v>132</v>
      </c>
      <c r="H1684" s="74"/>
      <c r="I1684" s="3">
        <v>182103228.083846</v>
      </c>
      <c r="J1684" s="3">
        <v>77627541.626248553</v>
      </c>
      <c r="K1684" s="74"/>
      <c r="L1684" s="3">
        <v>182103228.083846</v>
      </c>
      <c r="M1684" s="3">
        <f>L1684-N1684</f>
        <v>104475686.45759745</v>
      </c>
      <c r="N1684" s="109">
        <v>77627541.626248553</v>
      </c>
      <c r="O1684" s="69"/>
      <c r="P1684" s="69"/>
      <c r="Q1684" s="66"/>
      <c r="R1684" s="66"/>
    </row>
    <row r="1685" spans="1:18" ht="11.65" customHeight="1">
      <c r="A1685" s="2">
        <v>1614</v>
      </c>
      <c r="C1685" s="108"/>
      <c r="F1685" s="108" t="s">
        <v>663</v>
      </c>
      <c r="G1685" s="1" t="s">
        <v>132</v>
      </c>
      <c r="H1685" s="74"/>
      <c r="I1685" s="3">
        <v>157185664.70692301</v>
      </c>
      <c r="J1685" s="3">
        <v>67005603.681380443</v>
      </c>
      <c r="K1685" s="74"/>
      <c r="L1685" s="3">
        <v>157185664.70692301</v>
      </c>
      <c r="M1685" s="3">
        <f>L1685-N1685</f>
        <v>90180061.025542557</v>
      </c>
      <c r="N1685" s="109">
        <v>67005603.681380443</v>
      </c>
      <c r="O1685" s="69"/>
      <c r="P1685" s="69"/>
      <c r="Q1685" s="66"/>
      <c r="R1685" s="66"/>
    </row>
    <row r="1686" spans="1:18" ht="11.65" customHeight="1">
      <c r="A1686" s="2">
        <v>1615</v>
      </c>
      <c r="C1686" s="108"/>
      <c r="F1686" s="108" t="s">
        <v>663</v>
      </c>
      <c r="G1686" s="1" t="s">
        <v>132</v>
      </c>
      <c r="H1686" s="74"/>
      <c r="I1686" s="3">
        <v>572750331.33538401</v>
      </c>
      <c r="J1686" s="3">
        <v>244153827.77681378</v>
      </c>
      <c r="K1686" s="74"/>
      <c r="L1686" s="3">
        <v>572750331.33538401</v>
      </c>
      <c r="M1686" s="3">
        <f>L1686-N1686</f>
        <v>328596503.55857027</v>
      </c>
      <c r="N1686" s="109">
        <v>244153827.77681378</v>
      </c>
      <c r="O1686" s="69"/>
      <c r="P1686" s="69"/>
      <c r="Q1686" s="66"/>
      <c r="R1686" s="66"/>
    </row>
    <row r="1687" spans="1:18" ht="11.65" customHeight="1">
      <c r="A1687" s="2">
        <v>1616</v>
      </c>
      <c r="C1687" s="108"/>
      <c r="H1687" s="74" t="s">
        <v>405</v>
      </c>
      <c r="I1687" s="110">
        <v>912039224.12615299</v>
      </c>
      <c r="J1687" s="110">
        <v>388786973.08444273</v>
      </c>
      <c r="K1687" s="74"/>
      <c r="L1687" s="110">
        <f>SUBTOTAL(9,L1684:L1686)</f>
        <v>912039224.12615299</v>
      </c>
      <c r="M1687" s="110">
        <f>SUBTOTAL(9,M1684:M1686)</f>
        <v>523252251.04171026</v>
      </c>
      <c r="N1687" s="110">
        <f>SUBTOTAL(9,N1684:N1686)</f>
        <v>388786973.08444273</v>
      </c>
      <c r="O1687" s="69"/>
      <c r="P1687" s="69"/>
      <c r="Q1687" s="66"/>
      <c r="R1687" s="66"/>
    </row>
    <row r="1688" spans="1:18" ht="11.65" customHeight="1">
      <c r="A1688" s="2">
        <v>1617</v>
      </c>
      <c r="C1688" s="108"/>
      <c r="H1688" s="74"/>
      <c r="I1688" s="3"/>
      <c r="J1688" s="3"/>
      <c r="K1688" s="74"/>
      <c r="L1688" s="3"/>
      <c r="M1688" s="3"/>
      <c r="N1688" s="3"/>
      <c r="O1688" s="69"/>
      <c r="P1688" s="69"/>
      <c r="Q1688" s="66"/>
      <c r="R1688" s="66"/>
    </row>
    <row r="1689" spans="1:18" ht="11.65" customHeight="1">
      <c r="A1689" s="2">
        <v>1618</v>
      </c>
      <c r="C1689" s="108">
        <v>357</v>
      </c>
      <c r="D1689" s="1" t="s">
        <v>449</v>
      </c>
      <c r="H1689" s="74"/>
      <c r="I1689" s="3"/>
      <c r="J1689" s="3"/>
      <c r="K1689" s="74"/>
      <c r="L1689" s="3"/>
      <c r="M1689" s="3"/>
      <c r="N1689" s="3"/>
      <c r="O1689" s="69"/>
      <c r="P1689" s="69"/>
      <c r="Q1689" s="66"/>
      <c r="R1689" s="66"/>
    </row>
    <row r="1690" spans="1:18" ht="11.65" customHeight="1">
      <c r="A1690" s="2">
        <v>1619</v>
      </c>
      <c r="C1690" s="108"/>
      <c r="F1690" s="108" t="s">
        <v>663</v>
      </c>
      <c r="G1690" s="1" t="s">
        <v>132</v>
      </c>
      <c r="H1690" s="74"/>
      <c r="I1690" s="3">
        <v>6370.99</v>
      </c>
      <c r="J1690" s="3">
        <v>2715.8458234342802</v>
      </c>
      <c r="K1690" s="74"/>
      <c r="L1690" s="3">
        <v>6370.99</v>
      </c>
      <c r="M1690" s="3">
        <f>L1690-N1690</f>
        <v>3655.1441765657196</v>
      </c>
      <c r="N1690" s="109">
        <v>2715.8458234342802</v>
      </c>
      <c r="O1690" s="69"/>
      <c r="P1690" s="69"/>
      <c r="Q1690" s="66"/>
      <c r="R1690" s="66"/>
    </row>
    <row r="1691" spans="1:18" ht="11.65" customHeight="1">
      <c r="A1691" s="2">
        <v>1620</v>
      </c>
      <c r="C1691" s="108"/>
      <c r="F1691" s="108" t="s">
        <v>663</v>
      </c>
      <c r="G1691" s="1" t="s">
        <v>132</v>
      </c>
      <c r="H1691" s="74"/>
      <c r="I1691" s="3">
        <v>91650.59</v>
      </c>
      <c r="J1691" s="3">
        <v>39069.104184245713</v>
      </c>
      <c r="K1691" s="74"/>
      <c r="L1691" s="3">
        <v>91650.59</v>
      </c>
      <c r="M1691" s="3">
        <f>L1691-N1691</f>
        <v>52581.485815754284</v>
      </c>
      <c r="N1691" s="109">
        <v>39069.104184245713</v>
      </c>
      <c r="O1691" s="69"/>
      <c r="P1691" s="69"/>
      <c r="Q1691" s="66"/>
      <c r="R1691" s="66"/>
    </row>
    <row r="1692" spans="1:18" ht="11.65" customHeight="1">
      <c r="A1692" s="2">
        <v>1621</v>
      </c>
      <c r="C1692" s="108"/>
      <c r="F1692" s="108" t="s">
        <v>663</v>
      </c>
      <c r="G1692" s="1" t="s">
        <v>132</v>
      </c>
      <c r="H1692" s="74"/>
      <c r="I1692" s="3">
        <v>3200291.3153846101</v>
      </c>
      <c r="J1692" s="3">
        <v>1364230.3319672912</v>
      </c>
      <c r="K1692" s="74"/>
      <c r="L1692" s="3">
        <v>3200291.3153846101</v>
      </c>
      <c r="M1692" s="3">
        <f>L1692-N1692</f>
        <v>1836060.9834173189</v>
      </c>
      <c r="N1692" s="109">
        <v>1364230.3319672912</v>
      </c>
      <c r="O1692" s="69"/>
      <c r="P1692" s="69"/>
      <c r="Q1692" s="66"/>
      <c r="R1692" s="66"/>
    </row>
    <row r="1693" spans="1:18" ht="11.65" customHeight="1">
      <c r="A1693" s="2">
        <v>1622</v>
      </c>
      <c r="C1693" s="108"/>
      <c r="H1693" s="74" t="s">
        <v>405</v>
      </c>
      <c r="I1693" s="110">
        <v>3298312.8953846102</v>
      </c>
      <c r="J1693" s="110">
        <v>1406015.2819749713</v>
      </c>
      <c r="K1693" s="74"/>
      <c r="L1693" s="110">
        <f>SUBTOTAL(9,L1690:L1692)</f>
        <v>3298312.8953846102</v>
      </c>
      <c r="M1693" s="110">
        <f>SUBTOTAL(9,M1690:M1692)</f>
        <v>1892297.6134096389</v>
      </c>
      <c r="N1693" s="110">
        <f>SUBTOTAL(9,N1690:N1692)</f>
        <v>1406015.2819749713</v>
      </c>
      <c r="O1693" s="69"/>
      <c r="P1693" s="69"/>
      <c r="Q1693" s="66"/>
      <c r="R1693" s="66"/>
    </row>
    <row r="1694" spans="1:18" ht="11.65" customHeight="1">
      <c r="A1694" s="2">
        <v>1623</v>
      </c>
      <c r="C1694" s="108"/>
      <c r="H1694" s="74"/>
      <c r="I1694" s="3"/>
      <c r="J1694" s="3"/>
      <c r="K1694" s="74"/>
      <c r="L1694" s="3"/>
      <c r="M1694" s="3"/>
      <c r="N1694" s="3"/>
      <c r="O1694" s="69"/>
      <c r="P1694" s="69"/>
      <c r="Q1694" s="66"/>
      <c r="R1694" s="66"/>
    </row>
    <row r="1695" spans="1:18" ht="11.65" customHeight="1">
      <c r="A1695" s="2">
        <v>1624</v>
      </c>
      <c r="C1695" s="108">
        <v>358</v>
      </c>
      <c r="D1695" s="1" t="s">
        <v>450</v>
      </c>
      <c r="H1695" s="74"/>
      <c r="I1695" s="3"/>
      <c r="J1695" s="3"/>
      <c r="K1695" s="74"/>
      <c r="L1695" s="3"/>
      <c r="M1695" s="3"/>
      <c r="N1695" s="3"/>
      <c r="O1695" s="69"/>
      <c r="P1695" s="69"/>
      <c r="Q1695" s="66"/>
      <c r="R1695" s="66"/>
    </row>
    <row r="1696" spans="1:18" ht="11.65" customHeight="1">
      <c r="A1696" s="2">
        <v>1625</v>
      </c>
      <c r="C1696" s="108"/>
      <c r="F1696" s="108" t="s">
        <v>663</v>
      </c>
      <c r="G1696" s="1" t="s">
        <v>132</v>
      </c>
      <c r="H1696" s="74"/>
      <c r="I1696" s="3">
        <v>0</v>
      </c>
      <c r="J1696" s="3">
        <v>0</v>
      </c>
      <c r="K1696" s="74"/>
      <c r="L1696" s="3">
        <v>0</v>
      </c>
      <c r="M1696" s="3">
        <f>L1696-N1696</f>
        <v>0</v>
      </c>
      <c r="N1696" s="109">
        <v>0</v>
      </c>
      <c r="O1696" s="69"/>
      <c r="P1696" s="69"/>
      <c r="Q1696" s="66"/>
      <c r="R1696" s="66"/>
    </row>
    <row r="1697" spans="1:18" ht="11.65" customHeight="1">
      <c r="A1697" s="2">
        <v>1626</v>
      </c>
      <c r="C1697" s="108"/>
      <c r="F1697" s="108" t="s">
        <v>663</v>
      </c>
      <c r="G1697" s="1" t="s">
        <v>132</v>
      </c>
      <c r="H1697" s="74"/>
      <c r="I1697" s="3">
        <v>1087552.1399999999</v>
      </c>
      <c r="J1697" s="3">
        <v>463605.17551997618</v>
      </c>
      <c r="K1697" s="74"/>
      <c r="L1697" s="3">
        <v>1087552.1399999999</v>
      </c>
      <c r="M1697" s="3">
        <f>L1697-N1697</f>
        <v>623946.96448002371</v>
      </c>
      <c r="N1697" s="109">
        <v>463605.17551997618</v>
      </c>
      <c r="O1697" s="69"/>
      <c r="P1697" s="69"/>
      <c r="Q1697" s="66"/>
      <c r="R1697" s="66"/>
    </row>
    <row r="1698" spans="1:18" ht="11.65" customHeight="1">
      <c r="A1698" s="2">
        <v>1627</v>
      </c>
      <c r="C1698" s="108"/>
      <c r="F1698" s="108" t="s">
        <v>663</v>
      </c>
      <c r="G1698" s="1" t="s">
        <v>132</v>
      </c>
      <c r="H1698" s="74"/>
      <c r="I1698" s="3">
        <v>6399547.2115384601</v>
      </c>
      <c r="J1698" s="3">
        <v>2728019.2821409577</v>
      </c>
      <c r="K1698" s="74"/>
      <c r="L1698" s="3">
        <v>6399547.2115384601</v>
      </c>
      <c r="M1698" s="3">
        <f>L1698-N1698</f>
        <v>3671527.9293975024</v>
      </c>
      <c r="N1698" s="109">
        <v>2728019.2821409577</v>
      </c>
      <c r="O1698" s="69"/>
      <c r="P1698" s="69"/>
      <c r="Q1698" s="66"/>
      <c r="R1698" s="66"/>
    </row>
    <row r="1699" spans="1:18" ht="11.65" customHeight="1">
      <c r="A1699" s="2">
        <v>1628</v>
      </c>
      <c r="C1699" s="108"/>
      <c r="H1699" s="74" t="s">
        <v>405</v>
      </c>
      <c r="I1699" s="110">
        <v>7487099.3515384598</v>
      </c>
      <c r="J1699" s="110">
        <v>3191624.457660934</v>
      </c>
      <c r="K1699" s="74"/>
      <c r="L1699" s="110">
        <f>SUBTOTAL(9,L1696:L1698)</f>
        <v>7487099.3515384598</v>
      </c>
      <c r="M1699" s="110">
        <f>SUBTOTAL(9,M1696:M1698)</f>
        <v>4295474.8938775258</v>
      </c>
      <c r="N1699" s="110">
        <f>SUBTOTAL(9,N1696:N1698)</f>
        <v>3191624.457660934</v>
      </c>
      <c r="O1699" s="69"/>
      <c r="P1699" s="69"/>
      <c r="Q1699" s="66"/>
      <c r="R1699" s="66"/>
    </row>
    <row r="1700" spans="1:18" ht="11.65" customHeight="1">
      <c r="A1700" s="2">
        <v>1629</v>
      </c>
      <c r="C1700" s="108"/>
      <c r="H1700" s="74"/>
      <c r="I1700" s="3"/>
      <c r="J1700" s="3"/>
      <c r="K1700" s="74"/>
      <c r="L1700" s="3"/>
      <c r="M1700" s="3"/>
      <c r="N1700" s="3"/>
      <c r="O1700" s="69"/>
      <c r="P1700" s="69"/>
      <c r="Q1700" s="66"/>
      <c r="R1700" s="66"/>
    </row>
    <row r="1701" spans="1:18" ht="11.65" customHeight="1">
      <c r="A1701" s="2">
        <v>1630</v>
      </c>
      <c r="C1701" s="108">
        <v>359</v>
      </c>
      <c r="D1701" s="1" t="s">
        <v>451</v>
      </c>
      <c r="H1701" s="74"/>
      <c r="I1701" s="3"/>
      <c r="J1701" s="3"/>
      <c r="K1701" s="74"/>
      <c r="L1701" s="3"/>
      <c r="M1701" s="3"/>
      <c r="N1701" s="3"/>
      <c r="O1701" s="69"/>
      <c r="P1701" s="69"/>
      <c r="Q1701" s="66"/>
      <c r="R1701" s="66"/>
    </row>
    <row r="1702" spans="1:18" ht="11.65" customHeight="1">
      <c r="A1702" s="2">
        <v>1631</v>
      </c>
      <c r="C1702" s="108"/>
      <c r="F1702" s="108" t="s">
        <v>663</v>
      </c>
      <c r="G1702" s="1" t="s">
        <v>132</v>
      </c>
      <c r="H1702" s="74"/>
      <c r="I1702" s="3">
        <v>1863031.54</v>
      </c>
      <c r="J1702" s="3">
        <v>794178.993662733</v>
      </c>
      <c r="K1702" s="74"/>
      <c r="L1702" s="3">
        <v>1863031.54</v>
      </c>
      <c r="M1702" s="3">
        <f>L1702-N1702</f>
        <v>1068852.5463372669</v>
      </c>
      <c r="N1702" s="109">
        <v>794178.993662733</v>
      </c>
      <c r="O1702" s="69"/>
      <c r="P1702" s="69"/>
      <c r="Q1702" s="66"/>
      <c r="R1702" s="66"/>
    </row>
    <row r="1703" spans="1:18" ht="11.65" customHeight="1">
      <c r="A1703" s="2">
        <v>1632</v>
      </c>
      <c r="C1703" s="108"/>
      <c r="F1703" s="108" t="s">
        <v>663</v>
      </c>
      <c r="G1703" s="1" t="s">
        <v>132</v>
      </c>
      <c r="H1703" s="74"/>
      <c r="I1703" s="3">
        <v>440513.21</v>
      </c>
      <c r="J1703" s="3">
        <v>187783.36829066253</v>
      </c>
      <c r="K1703" s="74"/>
      <c r="L1703" s="3">
        <v>440513.21</v>
      </c>
      <c r="M1703" s="3">
        <f>L1703-N1703</f>
        <v>252729.84170933749</v>
      </c>
      <c r="N1703" s="109">
        <v>187783.36829066253</v>
      </c>
      <c r="O1703" s="69"/>
      <c r="P1703" s="69"/>
      <c r="Q1703" s="66"/>
      <c r="R1703" s="66"/>
    </row>
    <row r="1704" spans="1:18" ht="11.65" customHeight="1">
      <c r="A1704" s="2">
        <v>1633</v>
      </c>
      <c r="C1704" s="108"/>
      <c r="F1704" s="108" t="s">
        <v>663</v>
      </c>
      <c r="G1704" s="1" t="s">
        <v>132</v>
      </c>
      <c r="H1704" s="74"/>
      <c r="I1704" s="3">
        <v>9358421.2123076897</v>
      </c>
      <c r="J1704" s="3">
        <v>3989337.4755547587</v>
      </c>
      <c r="K1704" s="74"/>
      <c r="L1704" s="3">
        <v>9358421.2123076897</v>
      </c>
      <c r="M1704" s="3">
        <f>L1704-N1704</f>
        <v>5369083.736752931</v>
      </c>
      <c r="N1704" s="109">
        <v>3989337.4755547587</v>
      </c>
      <c r="O1704" s="69"/>
      <c r="P1704" s="69"/>
      <c r="Q1704" s="66"/>
      <c r="R1704" s="66"/>
    </row>
    <row r="1705" spans="1:18" ht="11.65" customHeight="1">
      <c r="A1705" s="2">
        <v>1634</v>
      </c>
      <c r="C1705" s="108"/>
      <c r="H1705" s="74" t="s">
        <v>405</v>
      </c>
      <c r="I1705" s="110">
        <v>11661965.96230769</v>
      </c>
      <c r="J1705" s="110">
        <v>4971299.8375081541</v>
      </c>
      <c r="K1705" s="74"/>
      <c r="L1705" s="110">
        <f>SUBTOTAL(9,L1702:L1704)</f>
        <v>11661965.96230769</v>
      </c>
      <c r="M1705" s="110">
        <f>SUBTOTAL(9,M1702:M1704)</f>
        <v>6690666.1247995356</v>
      </c>
      <c r="N1705" s="110">
        <f>SUBTOTAL(9,N1702:N1704)</f>
        <v>4971299.8375081541</v>
      </c>
      <c r="O1705" s="69"/>
      <c r="P1705" s="69"/>
      <c r="Q1705" s="66"/>
      <c r="R1705" s="66"/>
    </row>
    <row r="1706" spans="1:18" ht="11.65" customHeight="1">
      <c r="A1706" s="2">
        <v>1635</v>
      </c>
      <c r="C1706" s="108"/>
      <c r="H1706" s="74"/>
      <c r="I1706" s="3"/>
      <c r="J1706" s="3"/>
      <c r="K1706" s="74"/>
      <c r="L1706" s="3"/>
      <c r="M1706" s="3"/>
      <c r="N1706" s="3"/>
      <c r="O1706" s="69"/>
      <c r="P1706" s="69"/>
      <c r="Q1706" s="66"/>
      <c r="R1706" s="66"/>
    </row>
    <row r="1707" spans="1:18" ht="11.65" customHeight="1">
      <c r="A1707" s="2">
        <v>1636</v>
      </c>
      <c r="C1707" s="108" t="s">
        <v>452</v>
      </c>
      <c r="D1707" s="1" t="s">
        <v>453</v>
      </c>
      <c r="H1707" s="74"/>
      <c r="I1707" s="3"/>
      <c r="J1707" s="3"/>
      <c r="K1707" s="74"/>
      <c r="L1707" s="3"/>
      <c r="M1707" s="3"/>
      <c r="N1707" s="3"/>
      <c r="O1707" s="69"/>
      <c r="P1707" s="69"/>
      <c r="Q1707" s="66"/>
      <c r="R1707" s="66"/>
    </row>
    <row r="1708" spans="1:18" ht="11.65" customHeight="1">
      <c r="A1708" s="2">
        <v>1637</v>
      </c>
      <c r="C1708" s="108"/>
      <c r="F1708" s="108" t="s">
        <v>663</v>
      </c>
      <c r="G1708" s="1" t="s">
        <v>132</v>
      </c>
      <c r="H1708" s="74"/>
      <c r="I1708" s="3">
        <v>68298685.109999999</v>
      </c>
      <c r="J1708" s="3">
        <v>29114580.104826182</v>
      </c>
      <c r="K1708" s="74"/>
      <c r="L1708" s="3">
        <v>68298685.109999999</v>
      </c>
      <c r="M1708" s="3">
        <f>L1708-N1708</f>
        <v>39184105.005173817</v>
      </c>
      <c r="N1708" s="109">
        <v>29114580.104826182</v>
      </c>
      <c r="O1708" s="69"/>
      <c r="P1708" s="69"/>
      <c r="Q1708" s="66"/>
      <c r="R1708" s="66"/>
    </row>
    <row r="1709" spans="1:18" ht="11.65" customHeight="1">
      <c r="A1709" s="2">
        <v>1638</v>
      </c>
      <c r="C1709" s="108"/>
      <c r="H1709" s="74" t="s">
        <v>405</v>
      </c>
      <c r="I1709" s="110">
        <v>68298685.109999999</v>
      </c>
      <c r="J1709" s="110">
        <v>29114580.104826182</v>
      </c>
      <c r="K1709" s="74"/>
      <c r="L1709" s="110">
        <f>SUBTOTAL(9,L1708:L1708)</f>
        <v>68298685.109999999</v>
      </c>
      <c r="M1709" s="110">
        <f>SUBTOTAL(9,M1708:M1708)</f>
        <v>39184105.005173817</v>
      </c>
      <c r="N1709" s="110">
        <f>SUBTOTAL(9,N1708:N1708)</f>
        <v>29114580.104826182</v>
      </c>
      <c r="O1709" s="69"/>
      <c r="P1709" s="69"/>
      <c r="Q1709" s="66"/>
      <c r="R1709" s="66"/>
    </row>
    <row r="1710" spans="1:18" ht="11.65" customHeight="1">
      <c r="A1710" s="2">
        <v>1639</v>
      </c>
      <c r="C1710" s="108"/>
      <c r="H1710" s="74"/>
      <c r="I1710" s="3"/>
      <c r="J1710" s="3"/>
      <c r="K1710" s="74"/>
      <c r="L1710" s="3"/>
      <c r="M1710" s="3"/>
      <c r="N1710" s="3"/>
      <c r="O1710" s="69"/>
      <c r="P1710" s="69"/>
      <c r="Q1710" s="66"/>
      <c r="R1710" s="66"/>
    </row>
    <row r="1711" spans="1:18" ht="11.65" customHeight="1">
      <c r="A1711" s="2">
        <v>1640</v>
      </c>
      <c r="C1711" s="108" t="s">
        <v>454</v>
      </c>
      <c r="D1711" s="1" t="s">
        <v>455</v>
      </c>
      <c r="H1711" s="74"/>
      <c r="I1711" s="3"/>
      <c r="J1711" s="3"/>
      <c r="K1711" s="74"/>
      <c r="L1711" s="3"/>
      <c r="M1711" s="3"/>
      <c r="N1711" s="3"/>
      <c r="O1711" s="69"/>
      <c r="P1711" s="69"/>
      <c r="Q1711" s="66"/>
      <c r="R1711" s="66"/>
    </row>
    <row r="1712" spans="1:18" ht="11.65" customHeight="1">
      <c r="A1712" s="2">
        <v>1641</v>
      </c>
      <c r="C1712" s="108"/>
      <c r="F1712" s="108" t="s">
        <v>663</v>
      </c>
      <c r="G1712" s="1" t="s">
        <v>132</v>
      </c>
      <c r="H1712" s="74"/>
      <c r="I1712" s="3">
        <v>0</v>
      </c>
      <c r="J1712" s="3">
        <v>0</v>
      </c>
      <c r="K1712" s="74"/>
      <c r="L1712" s="3">
        <v>0</v>
      </c>
      <c r="M1712" s="3">
        <f>L1712-N1712</f>
        <v>0</v>
      </c>
      <c r="N1712" s="109">
        <v>0</v>
      </c>
      <c r="O1712" s="69"/>
      <c r="P1712" s="69"/>
      <c r="Q1712" s="66"/>
      <c r="R1712" s="66"/>
    </row>
    <row r="1713" spans="1:18" ht="11.65" customHeight="1">
      <c r="A1713" s="2">
        <v>1642</v>
      </c>
      <c r="C1713" s="108"/>
      <c r="H1713" s="74" t="s">
        <v>405</v>
      </c>
      <c r="I1713" s="110">
        <v>0</v>
      </c>
      <c r="J1713" s="110">
        <v>0</v>
      </c>
      <c r="K1713" s="74"/>
      <c r="L1713" s="110">
        <f>SUBTOTAL(9,L1712:L1712)</f>
        <v>0</v>
      </c>
      <c r="M1713" s="110">
        <f>SUBTOTAL(9,M1712:M1712)</f>
        <v>0</v>
      </c>
      <c r="N1713" s="110">
        <f>SUBTOTAL(9,N1712:N1712)</f>
        <v>0</v>
      </c>
      <c r="O1713" s="69"/>
      <c r="P1713" s="69"/>
      <c r="Q1713" s="66"/>
      <c r="R1713" s="66"/>
    </row>
    <row r="1714" spans="1:18" ht="11.65" customHeight="1">
      <c r="A1714" s="2">
        <v>1643</v>
      </c>
      <c r="C1714" s="108"/>
      <c r="H1714" s="74"/>
      <c r="I1714" s="115"/>
      <c r="J1714" s="115"/>
      <c r="K1714" s="74"/>
      <c r="L1714" s="115"/>
      <c r="M1714" s="3"/>
      <c r="N1714" s="3"/>
      <c r="O1714" s="69"/>
      <c r="P1714" s="69"/>
      <c r="Q1714" s="66"/>
      <c r="R1714" s="66"/>
    </row>
    <row r="1715" spans="1:18" ht="11.65" customHeight="1" thickBot="1">
      <c r="A1715" s="2">
        <v>1644</v>
      </c>
      <c r="C1715" s="112" t="s">
        <v>456</v>
      </c>
      <c r="H1715" s="113" t="s">
        <v>405</v>
      </c>
      <c r="I1715" s="114">
        <v>4744503084.6523027</v>
      </c>
      <c r="J1715" s="114">
        <v>2022501822.5933514</v>
      </c>
      <c r="K1715" s="74"/>
      <c r="L1715" s="114">
        <f>SUBTOTAL(9,L1653:L1713)</f>
        <v>5423294052.6802368</v>
      </c>
      <c r="M1715" s="114">
        <f>SUBTOTAL(9,M1653:M1713)</f>
        <v>3111435063.3822474</v>
      </c>
      <c r="N1715" s="114">
        <f>SUBTOTAL(9,N1653:N1713)</f>
        <v>2311858989.2979879</v>
      </c>
      <c r="O1715" s="69"/>
      <c r="P1715" s="69"/>
      <c r="Q1715" s="66"/>
      <c r="R1715" s="66"/>
    </row>
    <row r="1716" spans="1:18" ht="11.65" customHeight="1" thickTop="1">
      <c r="A1716" s="2">
        <v>1645</v>
      </c>
      <c r="C1716" s="108" t="s">
        <v>457</v>
      </c>
      <c r="H1716" s="74"/>
      <c r="I1716" s="3"/>
      <c r="J1716" s="3"/>
      <c r="K1716" s="74"/>
      <c r="L1716" s="3"/>
      <c r="M1716" s="3"/>
      <c r="N1716" s="3"/>
      <c r="O1716" s="69"/>
      <c r="P1716" s="69"/>
      <c r="Q1716" s="66"/>
      <c r="R1716" s="66"/>
    </row>
    <row r="1717" spans="1:18" ht="11.65" customHeight="1">
      <c r="A1717" s="2">
        <v>1646</v>
      </c>
      <c r="C1717" s="108"/>
      <c r="E1717" s="1" t="s">
        <v>133</v>
      </c>
      <c r="H1717" s="74"/>
      <c r="I1717" s="3">
        <v>0</v>
      </c>
      <c r="J1717" s="3">
        <v>0</v>
      </c>
      <c r="K1717" s="74"/>
      <c r="L1717" s="3">
        <v>0</v>
      </c>
      <c r="M1717" s="3">
        <f>L1717-N1717</f>
        <v>0</v>
      </c>
      <c r="N1717" s="109">
        <v>0</v>
      </c>
      <c r="O1717" s="69"/>
      <c r="P1717" s="69"/>
      <c r="Q1717" s="66"/>
      <c r="R1717" s="66"/>
    </row>
    <row r="1718" spans="1:18" ht="11.65" customHeight="1">
      <c r="A1718" s="2">
        <v>1647</v>
      </c>
      <c r="C1718" s="108"/>
      <c r="E1718" s="1" t="s">
        <v>211</v>
      </c>
      <c r="H1718" s="74"/>
      <c r="I1718" s="3">
        <v>0</v>
      </c>
      <c r="J1718" s="3">
        <v>0</v>
      </c>
      <c r="K1718" s="74"/>
      <c r="L1718" s="3">
        <v>0</v>
      </c>
      <c r="M1718" s="3">
        <f>L1718-N1718</f>
        <v>0</v>
      </c>
      <c r="N1718" s="109">
        <v>0</v>
      </c>
      <c r="O1718" s="69"/>
      <c r="P1718" s="69"/>
      <c r="Q1718" s="66"/>
      <c r="R1718" s="66"/>
    </row>
    <row r="1719" spans="1:18" ht="11.65" customHeight="1">
      <c r="A1719" s="2">
        <v>1648</v>
      </c>
      <c r="C1719" s="108"/>
      <c r="E1719" s="70" t="s">
        <v>132</v>
      </c>
      <c r="H1719" s="74"/>
      <c r="I1719" s="3">
        <v>4744503084.6523027</v>
      </c>
      <c r="J1719" s="3">
        <v>2022501822.5933514</v>
      </c>
      <c r="K1719" s="74"/>
      <c r="L1719" s="3">
        <v>5423294052.6802368</v>
      </c>
      <c r="M1719" s="3">
        <f>L1719-N1719</f>
        <v>3111435063.3822489</v>
      </c>
      <c r="N1719" s="109">
        <v>2311858989.2979879</v>
      </c>
      <c r="O1719" s="69"/>
      <c r="P1719" s="69"/>
      <c r="Q1719" s="66"/>
      <c r="R1719" s="66"/>
    </row>
    <row r="1720" spans="1:18" ht="11.65" customHeight="1" thickBot="1">
      <c r="A1720" s="2">
        <v>1649</v>
      </c>
      <c r="C1720" s="108" t="s">
        <v>458</v>
      </c>
      <c r="H1720" s="74" t="s">
        <v>1</v>
      </c>
      <c r="I1720" s="126">
        <v>4744503084.6523027</v>
      </c>
      <c r="J1720" s="126">
        <v>2022501822.5933514</v>
      </c>
      <c r="K1720" s="74"/>
      <c r="L1720" s="126">
        <f>SUM(L1717:L1719)</f>
        <v>5423294052.6802368</v>
      </c>
      <c r="M1720" s="126">
        <f>SUM(M1717:M1719)</f>
        <v>3111435063.3822489</v>
      </c>
      <c r="N1720" s="126">
        <f>SUM(N1717:N1719)</f>
        <v>2311858989.2979879</v>
      </c>
      <c r="O1720" s="69"/>
      <c r="P1720" s="69"/>
      <c r="Q1720" s="66"/>
      <c r="R1720" s="66"/>
    </row>
    <row r="1721" spans="1:18" ht="11.65" customHeight="1" thickTop="1">
      <c r="A1721" s="2">
        <v>1650</v>
      </c>
      <c r="C1721" s="108">
        <v>360</v>
      </c>
      <c r="D1721" s="1" t="s">
        <v>404</v>
      </c>
      <c r="H1721" s="74"/>
      <c r="I1721" s="3"/>
      <c r="J1721" s="3"/>
      <c r="K1721" s="74"/>
      <c r="L1721" s="3"/>
      <c r="M1721" s="3"/>
      <c r="N1721" s="3"/>
      <c r="O1721" s="69"/>
      <c r="P1721" s="69"/>
      <c r="Q1721" s="66"/>
      <c r="R1721" s="66"/>
    </row>
    <row r="1722" spans="1:18" ht="11.65" customHeight="1">
      <c r="A1722" s="2">
        <v>1651</v>
      </c>
      <c r="C1722" s="108"/>
      <c r="F1722" s="108" t="s">
        <v>661</v>
      </c>
      <c r="G1722" s="1" t="s">
        <v>128</v>
      </c>
      <c r="H1722" s="74"/>
      <c r="I1722" s="3">
        <v>59570103.20615381</v>
      </c>
      <c r="J1722" s="3">
        <v>36370148.020000003</v>
      </c>
      <c r="K1722" s="74"/>
      <c r="L1722" s="3">
        <v>62465028.656675547</v>
      </c>
      <c r="M1722" s="3">
        <f>L1722-N1722</f>
        <v>24972349.945183776</v>
      </c>
      <c r="N1722" s="109">
        <v>37492678.711491771</v>
      </c>
      <c r="O1722" s="69"/>
      <c r="P1722" s="69"/>
      <c r="Q1722" s="66"/>
      <c r="R1722" s="66"/>
    </row>
    <row r="1723" spans="1:18" ht="11.65" customHeight="1">
      <c r="A1723" s="2">
        <v>1652</v>
      </c>
      <c r="C1723" s="108"/>
      <c r="H1723" s="74" t="s">
        <v>405</v>
      </c>
      <c r="I1723" s="110">
        <v>59570103.20615381</v>
      </c>
      <c r="J1723" s="110">
        <v>36370148.020000003</v>
      </c>
      <c r="K1723" s="74"/>
      <c r="L1723" s="110">
        <f>SUBTOTAL(9,L1722:L1722)</f>
        <v>62465028.656675547</v>
      </c>
      <c r="M1723" s="110">
        <f>SUBTOTAL(9,M1722:M1722)</f>
        <v>24972349.945183776</v>
      </c>
      <c r="N1723" s="110">
        <f>SUBTOTAL(9,N1722:N1722)</f>
        <v>37492678.711491771</v>
      </c>
      <c r="O1723" s="69"/>
      <c r="P1723" s="69"/>
      <c r="Q1723" s="66"/>
      <c r="R1723" s="66"/>
    </row>
    <row r="1724" spans="1:18" ht="11.65" customHeight="1">
      <c r="A1724" s="2">
        <v>1653</v>
      </c>
      <c r="C1724" s="108"/>
      <c r="H1724" s="74"/>
      <c r="I1724" s="3"/>
      <c r="J1724" s="3"/>
      <c r="K1724" s="74"/>
      <c r="L1724" s="3"/>
      <c r="M1724" s="3"/>
      <c r="N1724" s="3"/>
      <c r="O1724" s="69"/>
      <c r="P1724" s="69"/>
      <c r="Q1724" s="66"/>
      <c r="R1724" s="66"/>
    </row>
    <row r="1725" spans="1:18" ht="11.65" customHeight="1">
      <c r="A1725" s="2">
        <v>1654</v>
      </c>
      <c r="C1725" s="108">
        <v>361</v>
      </c>
      <c r="D1725" s="1" t="s">
        <v>406</v>
      </c>
      <c r="H1725" s="74"/>
      <c r="I1725" s="3"/>
      <c r="J1725" s="3"/>
      <c r="K1725" s="74"/>
      <c r="L1725" s="3"/>
      <c r="M1725" s="3"/>
      <c r="N1725" s="3"/>
      <c r="O1725" s="69"/>
      <c r="P1725" s="69"/>
      <c r="Q1725" s="66"/>
      <c r="R1725" s="66"/>
    </row>
    <row r="1726" spans="1:18" ht="11.65" customHeight="1">
      <c r="A1726" s="2">
        <v>1655</v>
      </c>
      <c r="C1726" s="108"/>
      <c r="F1726" s="108" t="s">
        <v>661</v>
      </c>
      <c r="G1726" s="1" t="s">
        <v>128</v>
      </c>
      <c r="H1726" s="74"/>
      <c r="I1726" s="3">
        <v>89404234.461538315</v>
      </c>
      <c r="J1726" s="3">
        <v>46108103.180769198</v>
      </c>
      <c r="K1726" s="74"/>
      <c r="L1726" s="3">
        <v>93741721.348831877</v>
      </c>
      <c r="M1726" s="3">
        <f>L1726-N1726</f>
        <v>45948897.280722752</v>
      </c>
      <c r="N1726" s="109">
        <v>47792824.068109125</v>
      </c>
      <c r="O1726" s="69"/>
      <c r="P1726" s="69"/>
      <c r="Q1726" s="66"/>
      <c r="R1726" s="66"/>
    </row>
    <row r="1727" spans="1:18" ht="11.65" customHeight="1">
      <c r="A1727" s="2">
        <v>1656</v>
      </c>
      <c r="C1727" s="108"/>
      <c r="H1727" s="74" t="s">
        <v>405</v>
      </c>
      <c r="I1727" s="110">
        <v>89404234.461538315</v>
      </c>
      <c r="J1727" s="110">
        <v>46108103.180769198</v>
      </c>
      <c r="K1727" s="74"/>
      <c r="L1727" s="110">
        <f>SUBTOTAL(9,L1726:L1726)</f>
        <v>93741721.348831877</v>
      </c>
      <c r="M1727" s="110">
        <f>SUBTOTAL(9,M1726:M1726)</f>
        <v>45948897.280722752</v>
      </c>
      <c r="N1727" s="110">
        <f>SUBTOTAL(9,N1726:N1726)</f>
        <v>47792824.068109125</v>
      </c>
      <c r="O1727" s="69"/>
      <c r="P1727" s="69"/>
      <c r="Q1727" s="66"/>
      <c r="R1727" s="66"/>
    </row>
    <row r="1728" spans="1:18" ht="11.65" customHeight="1">
      <c r="A1728" s="2">
        <v>1657</v>
      </c>
      <c r="C1728" s="108"/>
      <c r="H1728" s="74"/>
      <c r="I1728" s="3"/>
      <c r="J1728" s="3"/>
      <c r="K1728" s="74"/>
      <c r="L1728" s="3"/>
      <c r="M1728" s="3"/>
      <c r="N1728" s="3"/>
      <c r="O1728" s="69"/>
      <c r="P1728" s="69"/>
      <c r="Q1728" s="66"/>
      <c r="R1728" s="66"/>
    </row>
    <row r="1729" spans="1:18" ht="11.65" customHeight="1">
      <c r="A1729" s="2">
        <v>1658</v>
      </c>
      <c r="C1729" s="108">
        <v>362</v>
      </c>
      <c r="D1729" s="1" t="s">
        <v>300</v>
      </c>
      <c r="H1729" s="74"/>
      <c r="I1729" s="3"/>
      <c r="J1729" s="3"/>
      <c r="K1729" s="74"/>
      <c r="L1729" s="3"/>
      <c r="M1729" s="3"/>
      <c r="N1729" s="3"/>
      <c r="O1729" s="69"/>
      <c r="P1729" s="69"/>
      <c r="Q1729" s="66"/>
      <c r="R1729" s="66"/>
    </row>
    <row r="1730" spans="1:18" ht="11.65" customHeight="1">
      <c r="A1730" s="2">
        <v>1659</v>
      </c>
      <c r="C1730" s="108"/>
      <c r="F1730" s="108" t="s">
        <v>661</v>
      </c>
      <c r="G1730" s="1" t="s">
        <v>128</v>
      </c>
      <c r="H1730" s="74"/>
      <c r="I1730" s="3">
        <v>883156305.45769072</v>
      </c>
      <c r="J1730" s="3">
        <v>444325265.84769201</v>
      </c>
      <c r="K1730" s="74"/>
      <c r="L1730" s="3">
        <v>926075010.10741019</v>
      </c>
      <c r="M1730" s="3">
        <f>L1730-N1730</f>
        <v>465107670.38534689</v>
      </c>
      <c r="N1730" s="109">
        <v>460967339.7220633</v>
      </c>
      <c r="O1730" s="69"/>
      <c r="P1730" s="69"/>
      <c r="Q1730" s="66"/>
      <c r="R1730" s="66"/>
    </row>
    <row r="1731" spans="1:18" ht="11.65" customHeight="1">
      <c r="A1731" s="2">
        <v>1660</v>
      </c>
      <c r="C1731" s="108"/>
      <c r="H1731" s="74" t="s">
        <v>405</v>
      </c>
      <c r="I1731" s="110">
        <v>883156305.45769072</v>
      </c>
      <c r="J1731" s="110">
        <v>444325265.84769201</v>
      </c>
      <c r="K1731" s="74"/>
      <c r="L1731" s="110">
        <f>SUBTOTAL(9,L1730:L1730)</f>
        <v>926075010.10741019</v>
      </c>
      <c r="M1731" s="110">
        <f>SUBTOTAL(9,M1730:M1730)</f>
        <v>465107670.38534689</v>
      </c>
      <c r="N1731" s="110">
        <f>SUBTOTAL(9,N1730:N1730)</f>
        <v>460967339.7220633</v>
      </c>
      <c r="O1731" s="69"/>
      <c r="P1731" s="69"/>
      <c r="Q1731" s="66"/>
      <c r="R1731" s="66"/>
    </row>
    <row r="1732" spans="1:18" ht="11.65" customHeight="1">
      <c r="A1732" s="2">
        <v>1661</v>
      </c>
      <c r="C1732" s="108"/>
      <c r="H1732" s="74"/>
      <c r="I1732" s="3"/>
      <c r="J1732" s="3"/>
      <c r="K1732" s="74"/>
      <c r="L1732" s="3"/>
      <c r="M1732" s="3"/>
      <c r="N1732" s="3"/>
      <c r="O1732" s="69"/>
      <c r="P1732" s="69"/>
      <c r="Q1732" s="66"/>
      <c r="R1732" s="66"/>
    </row>
    <row r="1733" spans="1:18" ht="11.65" customHeight="1">
      <c r="A1733" s="2">
        <v>1662</v>
      </c>
      <c r="C1733" s="108">
        <v>363</v>
      </c>
      <c r="D1733" s="1" t="s">
        <v>301</v>
      </c>
      <c r="H1733" s="74"/>
      <c r="I1733" s="3"/>
      <c r="J1733" s="3"/>
      <c r="K1733" s="74"/>
      <c r="L1733" s="3"/>
      <c r="M1733" s="3"/>
      <c r="N1733" s="3"/>
      <c r="O1733" s="69"/>
      <c r="P1733" s="69"/>
      <c r="Q1733" s="66"/>
      <c r="R1733" s="66"/>
    </row>
    <row r="1734" spans="1:18" ht="11.65" customHeight="1">
      <c r="A1734" s="2">
        <v>1663</v>
      </c>
      <c r="C1734" s="108"/>
      <c r="F1734" s="108" t="s">
        <v>661</v>
      </c>
      <c r="G1734" s="1" t="s">
        <v>128</v>
      </c>
      <c r="H1734" s="74"/>
      <c r="I1734" s="3">
        <v>0</v>
      </c>
      <c r="J1734" s="3">
        <v>0</v>
      </c>
      <c r="K1734" s="74"/>
      <c r="L1734" s="3">
        <v>0</v>
      </c>
      <c r="M1734" s="3">
        <f>L1734-N1734</f>
        <v>0</v>
      </c>
      <c r="N1734" s="109">
        <v>0</v>
      </c>
      <c r="O1734" s="69"/>
      <c r="P1734" s="69"/>
      <c r="Q1734" s="66"/>
      <c r="R1734" s="66"/>
    </row>
    <row r="1735" spans="1:18" ht="11.65" customHeight="1">
      <c r="A1735" s="2">
        <v>1664</v>
      </c>
      <c r="C1735" s="108"/>
      <c r="H1735" s="74" t="s">
        <v>405</v>
      </c>
      <c r="I1735" s="110">
        <v>0</v>
      </c>
      <c r="J1735" s="110">
        <v>0</v>
      </c>
      <c r="K1735" s="74"/>
      <c r="L1735" s="110">
        <f>SUBTOTAL(9,L1734:L1734)</f>
        <v>0</v>
      </c>
      <c r="M1735" s="110">
        <f>SUBTOTAL(9,M1734:M1734)</f>
        <v>0</v>
      </c>
      <c r="N1735" s="110">
        <f>SUBTOTAL(9,N1734:N1734)</f>
        <v>0</v>
      </c>
      <c r="O1735" s="69"/>
      <c r="P1735" s="69"/>
      <c r="Q1735" s="66"/>
      <c r="R1735" s="66"/>
    </row>
    <row r="1736" spans="1:18" ht="11.65" customHeight="1">
      <c r="A1736" s="2">
        <v>1665</v>
      </c>
      <c r="C1736" s="108"/>
      <c r="H1736" s="74"/>
      <c r="I1736" s="3"/>
      <c r="J1736" s="3"/>
      <c r="K1736" s="74"/>
      <c r="L1736" s="3"/>
      <c r="M1736" s="3"/>
      <c r="N1736" s="3"/>
      <c r="O1736" s="69"/>
      <c r="P1736" s="69"/>
      <c r="Q1736" s="66"/>
      <c r="R1736" s="66"/>
    </row>
    <row r="1737" spans="1:18" ht="11.65" customHeight="1">
      <c r="A1737" s="2">
        <v>1666</v>
      </c>
      <c r="C1737" s="108">
        <v>364</v>
      </c>
      <c r="D1737" s="1" t="s">
        <v>459</v>
      </c>
      <c r="H1737" s="74"/>
      <c r="I1737" s="3"/>
      <c r="J1737" s="3"/>
      <c r="K1737" s="74"/>
      <c r="L1737" s="3"/>
      <c r="M1737" s="3"/>
      <c r="N1737" s="3"/>
      <c r="O1737" s="69"/>
      <c r="P1737" s="69"/>
      <c r="Q1737" s="66"/>
      <c r="R1737" s="66"/>
    </row>
    <row r="1738" spans="1:18" ht="11.65" customHeight="1">
      <c r="A1738" s="2">
        <v>1667</v>
      </c>
      <c r="C1738" s="108"/>
      <c r="F1738" s="108" t="s">
        <v>661</v>
      </c>
      <c r="G1738" s="1" t="s">
        <v>128</v>
      </c>
      <c r="H1738" s="74"/>
      <c r="I1738" s="3">
        <v>1013645958.0169218</v>
      </c>
      <c r="J1738" s="3">
        <v>328427241.07384598</v>
      </c>
      <c r="K1738" s="74"/>
      <c r="L1738" s="3">
        <v>1062906062.058147</v>
      </c>
      <c r="M1738" s="3">
        <f>L1738-N1738</f>
        <v>715377818.3514396</v>
      </c>
      <c r="N1738" s="109">
        <v>347528243.70670736</v>
      </c>
      <c r="O1738" s="69"/>
      <c r="P1738" s="69"/>
      <c r="Q1738" s="66"/>
      <c r="R1738" s="66"/>
    </row>
    <row r="1739" spans="1:18" ht="11.65" customHeight="1">
      <c r="A1739" s="2">
        <v>1668</v>
      </c>
      <c r="C1739" s="108"/>
      <c r="H1739" s="74" t="s">
        <v>405</v>
      </c>
      <c r="I1739" s="110">
        <v>1013645958.0169218</v>
      </c>
      <c r="J1739" s="110">
        <v>328427241.07384598</v>
      </c>
      <c r="K1739" s="74"/>
      <c r="L1739" s="110">
        <f>SUBTOTAL(9,L1738:L1738)</f>
        <v>1062906062.058147</v>
      </c>
      <c r="M1739" s="110">
        <f>SUBTOTAL(9,M1738:M1738)</f>
        <v>715377818.3514396</v>
      </c>
      <c r="N1739" s="110">
        <f>SUBTOTAL(9,N1738:N1738)</f>
        <v>347528243.70670736</v>
      </c>
      <c r="O1739" s="69"/>
      <c r="P1739" s="69"/>
      <c r="Q1739" s="66"/>
      <c r="R1739" s="66"/>
    </row>
    <row r="1740" spans="1:18" ht="11.65" customHeight="1">
      <c r="A1740" s="2">
        <v>1669</v>
      </c>
      <c r="C1740" s="108"/>
      <c r="H1740" s="74"/>
      <c r="I1740" s="115"/>
      <c r="J1740" s="115"/>
      <c r="K1740" s="74"/>
      <c r="L1740" s="115"/>
      <c r="M1740" s="3"/>
      <c r="N1740" s="3"/>
      <c r="O1740" s="69"/>
      <c r="P1740" s="69"/>
      <c r="Q1740" s="66"/>
      <c r="R1740" s="66"/>
    </row>
    <row r="1741" spans="1:18" ht="11.65" customHeight="1">
      <c r="A1741" s="2">
        <v>1670</v>
      </c>
      <c r="C1741" s="108">
        <v>365</v>
      </c>
      <c r="D1741" s="1" t="s">
        <v>460</v>
      </c>
      <c r="H1741" s="74"/>
      <c r="I1741" s="3"/>
      <c r="J1741" s="3"/>
      <c r="K1741" s="74"/>
      <c r="L1741" s="3"/>
      <c r="M1741" s="3"/>
      <c r="N1741" s="3"/>
      <c r="O1741" s="69"/>
      <c r="P1741" s="69"/>
      <c r="Q1741" s="66"/>
      <c r="R1741" s="66"/>
    </row>
    <row r="1742" spans="1:18" ht="11.65" customHeight="1">
      <c r="A1742" s="2">
        <v>1671</v>
      </c>
      <c r="C1742" s="108"/>
      <c r="F1742" s="108" t="s">
        <v>661</v>
      </c>
      <c r="G1742" s="1" t="s">
        <v>128</v>
      </c>
      <c r="H1742" s="74"/>
      <c r="I1742" s="3">
        <v>678199351.23076868</v>
      </c>
      <c r="J1742" s="3">
        <v>214521043.577692</v>
      </c>
      <c r="K1742" s="74"/>
      <c r="L1742" s="3">
        <v>711157772.59879577</v>
      </c>
      <c r="M1742" s="3">
        <f>L1742-N1742</f>
        <v>483856835.32053864</v>
      </c>
      <c r="N1742" s="109">
        <v>227300937.27825716</v>
      </c>
      <c r="O1742" s="69"/>
      <c r="P1742" s="69"/>
      <c r="Q1742" s="66"/>
      <c r="R1742" s="66"/>
    </row>
    <row r="1743" spans="1:18" ht="11.65" customHeight="1">
      <c r="A1743" s="2">
        <v>1672</v>
      </c>
      <c r="C1743" s="108"/>
      <c r="H1743" s="74" t="s">
        <v>405</v>
      </c>
      <c r="I1743" s="110">
        <v>678199351.23076868</v>
      </c>
      <c r="J1743" s="110">
        <v>214521043.577692</v>
      </c>
      <c r="K1743" s="74"/>
      <c r="L1743" s="110">
        <f>SUBTOTAL(9,L1742:L1742)</f>
        <v>711157772.59879577</v>
      </c>
      <c r="M1743" s="110">
        <f>SUBTOTAL(9,M1742:M1742)</f>
        <v>483856835.32053864</v>
      </c>
      <c r="N1743" s="110">
        <f>SUBTOTAL(9,N1742:N1742)</f>
        <v>227300937.27825716</v>
      </c>
      <c r="O1743" s="69"/>
      <c r="P1743" s="69"/>
      <c r="Q1743" s="66"/>
      <c r="R1743" s="66"/>
    </row>
    <row r="1744" spans="1:18" ht="11.65" customHeight="1">
      <c r="A1744" s="2">
        <v>1673</v>
      </c>
      <c r="C1744" s="108"/>
      <c r="H1744" s="74"/>
      <c r="I1744" s="3"/>
      <c r="J1744" s="3"/>
      <c r="K1744" s="74"/>
      <c r="L1744" s="3"/>
      <c r="M1744" s="3"/>
      <c r="N1744" s="3"/>
      <c r="O1744" s="69"/>
      <c r="P1744" s="69"/>
      <c r="Q1744" s="66"/>
      <c r="R1744" s="66"/>
    </row>
    <row r="1745" spans="1:18" ht="11.65" customHeight="1">
      <c r="A1745" s="2">
        <v>1674</v>
      </c>
      <c r="C1745" s="108">
        <v>366</v>
      </c>
      <c r="D1745" s="1" t="s">
        <v>449</v>
      </c>
      <c r="H1745" s="74"/>
      <c r="I1745" s="3"/>
      <c r="J1745" s="3"/>
      <c r="K1745" s="74"/>
      <c r="L1745" s="3"/>
      <c r="M1745" s="3"/>
      <c r="N1745" s="3"/>
      <c r="O1745" s="69"/>
      <c r="P1745" s="69"/>
      <c r="Q1745" s="66"/>
      <c r="R1745" s="66"/>
    </row>
    <row r="1746" spans="1:18" ht="11.65" customHeight="1">
      <c r="A1746" s="2">
        <v>1675</v>
      </c>
      <c r="C1746" s="108"/>
      <c r="F1746" s="108" t="s">
        <v>661</v>
      </c>
      <c r="G1746" s="1" t="s">
        <v>128</v>
      </c>
      <c r="H1746" s="74"/>
      <c r="I1746" s="3">
        <v>321015624.51384515</v>
      </c>
      <c r="J1746" s="3">
        <v>173978272.03922999</v>
      </c>
      <c r="K1746" s="74"/>
      <c r="L1746" s="3">
        <v>336616005.43318284</v>
      </c>
      <c r="M1746" s="3">
        <f>L1746-N1746</f>
        <v>156588559.87283054</v>
      </c>
      <c r="N1746" s="109">
        <v>180027445.5603523</v>
      </c>
      <c r="O1746" s="69"/>
      <c r="P1746" s="69"/>
      <c r="Q1746" s="66"/>
      <c r="R1746" s="66"/>
    </row>
    <row r="1747" spans="1:18" ht="11.65" customHeight="1">
      <c r="A1747" s="2">
        <v>1676</v>
      </c>
      <c r="C1747" s="108"/>
      <c r="H1747" s="74" t="s">
        <v>405</v>
      </c>
      <c r="I1747" s="110">
        <v>321015624.51384515</v>
      </c>
      <c r="J1747" s="110">
        <v>173978272.03922999</v>
      </c>
      <c r="K1747" s="74"/>
      <c r="L1747" s="110">
        <f>SUBTOTAL(9,L1746:L1746)</f>
        <v>336616005.43318284</v>
      </c>
      <c r="M1747" s="110">
        <f>SUBTOTAL(9,M1746:M1746)</f>
        <v>156588559.87283054</v>
      </c>
      <c r="N1747" s="110">
        <f>SUBTOTAL(9,N1746:N1746)</f>
        <v>180027445.5603523</v>
      </c>
      <c r="O1747" s="69"/>
      <c r="P1747" s="69"/>
      <c r="Q1747" s="66"/>
      <c r="R1747" s="66"/>
    </row>
    <row r="1748" spans="1:18" ht="11.65" customHeight="1">
      <c r="A1748" s="2">
        <v>1677</v>
      </c>
      <c r="C1748" s="108"/>
      <c r="H1748" s="74"/>
      <c r="I1748" s="3"/>
      <c r="J1748" s="3"/>
      <c r="K1748" s="74"/>
      <c r="L1748" s="3"/>
      <c r="M1748" s="3"/>
      <c r="N1748" s="3"/>
      <c r="O1748" s="69"/>
      <c r="P1748" s="69"/>
      <c r="Q1748" s="66"/>
      <c r="R1748" s="66"/>
    </row>
    <row r="1749" spans="1:18" ht="11.65" customHeight="1">
      <c r="A1749" s="2">
        <v>1678</v>
      </c>
      <c r="C1749" s="108"/>
      <c r="H1749" s="74"/>
      <c r="I1749" s="115"/>
      <c r="J1749" s="115"/>
      <c r="K1749" s="74"/>
      <c r="L1749" s="115"/>
      <c r="M1749" s="3"/>
      <c r="N1749" s="3"/>
      <c r="O1749" s="69"/>
      <c r="P1749" s="69"/>
      <c r="Q1749" s="66"/>
      <c r="R1749" s="66"/>
    </row>
    <row r="1750" spans="1:18" ht="11.65" customHeight="1">
      <c r="A1750" s="2">
        <v>1679</v>
      </c>
      <c r="C1750" s="108"/>
      <c r="E1750" s="70"/>
      <c r="H1750" s="74"/>
      <c r="I1750" s="115"/>
      <c r="J1750" s="115"/>
      <c r="K1750" s="74"/>
      <c r="L1750" s="115"/>
      <c r="M1750" s="115"/>
      <c r="N1750" s="115"/>
      <c r="O1750" s="69"/>
      <c r="P1750" s="69"/>
      <c r="Q1750" s="66"/>
      <c r="R1750" s="66"/>
    </row>
    <row r="1751" spans="1:18" ht="11.65" customHeight="1">
      <c r="A1751" s="2">
        <v>1680</v>
      </c>
      <c r="C1751" s="116"/>
      <c r="D1751" s="117"/>
      <c r="E1751" s="118"/>
      <c r="G1751" s="117"/>
      <c r="H1751" s="119"/>
      <c r="I1751" s="120"/>
      <c r="J1751" s="120"/>
      <c r="K1751" s="119"/>
      <c r="L1751" s="120"/>
      <c r="M1751" s="120"/>
      <c r="N1751" s="120"/>
      <c r="O1751" s="69"/>
      <c r="P1751" s="69"/>
      <c r="Q1751" s="66"/>
      <c r="R1751" s="66"/>
    </row>
    <row r="1752" spans="1:18" ht="11.65" customHeight="1">
      <c r="A1752" s="2">
        <v>1681</v>
      </c>
      <c r="C1752" s="108">
        <v>367</v>
      </c>
      <c r="D1752" s="1" t="s">
        <v>450</v>
      </c>
      <c r="H1752" s="74"/>
      <c r="I1752" s="3"/>
      <c r="J1752" s="3"/>
      <c r="K1752" s="74"/>
      <c r="L1752" s="3"/>
      <c r="M1752" s="3"/>
      <c r="N1752" s="3"/>
      <c r="O1752" s="69"/>
      <c r="P1752" s="69"/>
      <c r="Q1752" s="66"/>
      <c r="R1752" s="66"/>
    </row>
    <row r="1753" spans="1:18" ht="11.65" customHeight="1">
      <c r="A1753" s="2">
        <v>1682</v>
      </c>
      <c r="C1753" s="108"/>
      <c r="F1753" s="108" t="s">
        <v>661</v>
      </c>
      <c r="G1753" s="1" t="s">
        <v>128</v>
      </c>
      <c r="H1753" s="74"/>
      <c r="I1753" s="3">
        <v>756059085.06076813</v>
      </c>
      <c r="J1753" s="3">
        <v>478199972.56384599</v>
      </c>
      <c r="K1753" s="74"/>
      <c r="L1753" s="3">
        <v>792801252.18218553</v>
      </c>
      <c r="M1753" s="3">
        <f>L1753-N1753</f>
        <v>300354207.98536271</v>
      </c>
      <c r="N1753" s="109">
        <v>492447044.19682282</v>
      </c>
      <c r="O1753" s="69"/>
      <c r="P1753" s="69"/>
      <c r="Q1753" s="66"/>
      <c r="R1753" s="66"/>
    </row>
    <row r="1754" spans="1:18" ht="11.65" customHeight="1">
      <c r="A1754" s="2">
        <v>1683</v>
      </c>
      <c r="C1754" s="108"/>
      <c r="H1754" s="74" t="s">
        <v>405</v>
      </c>
      <c r="I1754" s="110">
        <v>756059085.06076813</v>
      </c>
      <c r="J1754" s="110">
        <v>478199972.56384599</v>
      </c>
      <c r="K1754" s="74"/>
      <c r="L1754" s="110">
        <f>SUBTOTAL(9,L1753:L1753)</f>
        <v>792801252.18218553</v>
      </c>
      <c r="M1754" s="110">
        <f>SUBTOTAL(9,M1753:M1753)</f>
        <v>300354207.98536271</v>
      </c>
      <c r="N1754" s="110">
        <f>SUBTOTAL(9,N1753:N1753)</f>
        <v>492447044.19682282</v>
      </c>
      <c r="O1754" s="69"/>
      <c r="P1754" s="69"/>
      <c r="Q1754" s="66"/>
      <c r="R1754" s="66"/>
    </row>
    <row r="1755" spans="1:18" ht="11.65" customHeight="1">
      <c r="A1755" s="2">
        <v>1684</v>
      </c>
      <c r="C1755" s="108"/>
      <c r="H1755" s="74"/>
      <c r="I1755" s="3"/>
      <c r="J1755" s="3"/>
      <c r="K1755" s="74"/>
      <c r="L1755" s="3"/>
      <c r="M1755" s="3"/>
      <c r="N1755" s="3"/>
      <c r="O1755" s="69"/>
      <c r="P1755" s="69"/>
      <c r="Q1755" s="66"/>
      <c r="R1755" s="66"/>
    </row>
    <row r="1756" spans="1:18" ht="11.65" customHeight="1">
      <c r="A1756" s="2">
        <v>1685</v>
      </c>
      <c r="C1756" s="108">
        <v>368</v>
      </c>
      <c r="D1756" s="1" t="s">
        <v>461</v>
      </c>
      <c r="H1756" s="74"/>
      <c r="I1756" s="3"/>
      <c r="J1756" s="3"/>
      <c r="K1756" s="74"/>
      <c r="L1756" s="3"/>
      <c r="M1756" s="3"/>
      <c r="N1756" s="3"/>
      <c r="O1756" s="69"/>
      <c r="P1756" s="69"/>
      <c r="Q1756" s="66"/>
      <c r="R1756" s="66"/>
    </row>
    <row r="1757" spans="1:18" ht="11.65" customHeight="1">
      <c r="A1757" s="2">
        <v>1686</v>
      </c>
      <c r="C1757" s="108"/>
      <c r="F1757" s="108" t="s">
        <v>661</v>
      </c>
      <c r="G1757" s="1" t="s">
        <v>128</v>
      </c>
      <c r="H1757" s="74"/>
      <c r="I1757" s="3">
        <v>1161112305.3430755</v>
      </c>
      <c r="J1757" s="3">
        <v>439479967.09461498</v>
      </c>
      <c r="K1757" s="74"/>
      <c r="L1757" s="3">
        <v>1217538824.3977613</v>
      </c>
      <c r="M1757" s="3">
        <f>L1757-N1757</f>
        <v>756179019.45049477</v>
      </c>
      <c r="N1757" s="109">
        <v>461359804.94726652</v>
      </c>
      <c r="O1757" s="69"/>
      <c r="P1757" s="69"/>
      <c r="Q1757" s="66"/>
      <c r="R1757" s="66"/>
    </row>
    <row r="1758" spans="1:18" ht="11.65" customHeight="1">
      <c r="A1758" s="2">
        <v>1687</v>
      </c>
      <c r="C1758" s="108"/>
      <c r="H1758" s="74" t="s">
        <v>405</v>
      </c>
      <c r="I1758" s="110">
        <v>1161112305.3430755</v>
      </c>
      <c r="J1758" s="110">
        <v>439479967.09461498</v>
      </c>
      <c r="K1758" s="74"/>
      <c r="L1758" s="110">
        <f>SUBTOTAL(9,L1757:L1757)</f>
        <v>1217538824.3977613</v>
      </c>
      <c r="M1758" s="110">
        <f>SUBTOTAL(9,M1757:M1757)</f>
        <v>756179019.45049477</v>
      </c>
      <c r="N1758" s="110">
        <f>SUBTOTAL(9,N1757:N1757)</f>
        <v>461359804.94726652</v>
      </c>
      <c r="O1758" s="69"/>
      <c r="P1758" s="69"/>
      <c r="Q1758" s="66"/>
      <c r="R1758" s="66"/>
    </row>
    <row r="1759" spans="1:18" ht="11.65" customHeight="1">
      <c r="A1759" s="2">
        <v>1688</v>
      </c>
      <c r="C1759" s="108"/>
      <c r="H1759" s="74"/>
      <c r="I1759" s="3"/>
      <c r="J1759" s="3"/>
      <c r="K1759" s="74"/>
      <c r="L1759" s="3"/>
      <c r="M1759" s="3"/>
      <c r="N1759" s="3"/>
      <c r="O1759" s="69"/>
      <c r="P1759" s="69"/>
      <c r="Q1759" s="66"/>
      <c r="R1759" s="66"/>
    </row>
    <row r="1760" spans="1:18" ht="11.65" customHeight="1">
      <c r="A1760" s="2">
        <v>1689</v>
      </c>
      <c r="C1760" s="108">
        <v>369</v>
      </c>
      <c r="D1760" s="1" t="s">
        <v>307</v>
      </c>
      <c r="H1760" s="74"/>
      <c r="I1760" s="3"/>
      <c r="J1760" s="3"/>
      <c r="K1760" s="74"/>
      <c r="L1760" s="3"/>
      <c r="M1760" s="3"/>
      <c r="N1760" s="3"/>
      <c r="O1760" s="69"/>
      <c r="P1760" s="69"/>
      <c r="Q1760" s="66"/>
      <c r="R1760" s="66"/>
    </row>
    <row r="1761" spans="1:18" ht="11.65" customHeight="1">
      <c r="A1761" s="2">
        <v>1690</v>
      </c>
      <c r="C1761" s="108"/>
      <c r="F1761" s="108" t="s">
        <v>661</v>
      </c>
      <c r="G1761" s="1" t="s">
        <v>128</v>
      </c>
      <c r="H1761" s="74"/>
      <c r="I1761" s="3">
        <v>628710871.13307631</v>
      </c>
      <c r="J1761" s="3">
        <v>235547527.97384599</v>
      </c>
      <c r="K1761" s="74"/>
      <c r="L1761" s="3">
        <v>659264303.20560646</v>
      </c>
      <c r="M1761" s="3">
        <f>L1761-N1761</f>
        <v>411869435.52716017</v>
      </c>
      <c r="N1761" s="109">
        <v>247394867.67844629</v>
      </c>
      <c r="O1761" s="69"/>
      <c r="P1761" s="69"/>
      <c r="Q1761" s="66"/>
      <c r="R1761" s="66"/>
    </row>
    <row r="1762" spans="1:18" ht="11.65" customHeight="1">
      <c r="A1762" s="2">
        <v>1691</v>
      </c>
      <c r="C1762" s="108"/>
      <c r="H1762" s="74" t="s">
        <v>405</v>
      </c>
      <c r="I1762" s="110">
        <v>628710871.13307631</v>
      </c>
      <c r="J1762" s="110">
        <v>235547527.97384599</v>
      </c>
      <c r="K1762" s="74"/>
      <c r="L1762" s="110">
        <f>SUBTOTAL(9,L1761:L1761)</f>
        <v>659264303.20560646</v>
      </c>
      <c r="M1762" s="110">
        <f>SUBTOTAL(9,M1761:M1761)</f>
        <v>411869435.52716017</v>
      </c>
      <c r="N1762" s="110">
        <f>SUBTOTAL(9,N1761:N1761)</f>
        <v>247394867.67844629</v>
      </c>
      <c r="O1762" s="69"/>
      <c r="P1762" s="69"/>
      <c r="Q1762" s="66"/>
      <c r="R1762" s="66"/>
    </row>
    <row r="1763" spans="1:18" ht="11.65" customHeight="1">
      <c r="A1763" s="2">
        <v>1692</v>
      </c>
      <c r="C1763" s="108"/>
      <c r="H1763" s="74"/>
      <c r="I1763" s="3"/>
      <c r="J1763" s="3"/>
      <c r="K1763" s="74"/>
      <c r="L1763" s="3"/>
      <c r="M1763" s="3"/>
      <c r="N1763" s="3"/>
      <c r="O1763" s="69"/>
      <c r="P1763" s="69"/>
      <c r="Q1763" s="66"/>
      <c r="R1763" s="66"/>
    </row>
    <row r="1764" spans="1:18" ht="11.65" customHeight="1">
      <c r="A1764" s="2">
        <v>1693</v>
      </c>
      <c r="C1764" s="108">
        <v>370</v>
      </c>
      <c r="D1764" s="1" t="s">
        <v>308</v>
      </c>
      <c r="H1764" s="74"/>
      <c r="I1764" s="3"/>
      <c r="J1764" s="3"/>
      <c r="K1764" s="74"/>
      <c r="L1764" s="3"/>
      <c r="M1764" s="3"/>
      <c r="N1764" s="3"/>
      <c r="O1764" s="69"/>
      <c r="P1764" s="69"/>
      <c r="Q1764" s="66"/>
      <c r="R1764" s="66"/>
    </row>
    <row r="1765" spans="1:18" ht="11.65" customHeight="1">
      <c r="A1765" s="2">
        <v>1694</v>
      </c>
      <c r="C1765" s="108"/>
      <c r="F1765" s="108" t="s">
        <v>661</v>
      </c>
      <c r="G1765" s="1" t="s">
        <v>128</v>
      </c>
      <c r="H1765" s="74"/>
      <c r="I1765" s="3">
        <v>176708353.33999979</v>
      </c>
      <c r="J1765" s="3">
        <v>73919364.543076903</v>
      </c>
      <c r="K1765" s="74"/>
      <c r="L1765" s="3">
        <v>185295840.71824738</v>
      </c>
      <c r="M1765" s="3">
        <f>L1765-N1765</f>
        <v>108046608.68475072</v>
      </c>
      <c r="N1765" s="109">
        <v>77249232.033496663</v>
      </c>
      <c r="O1765" s="69"/>
      <c r="P1765" s="69"/>
      <c r="Q1765" s="66"/>
      <c r="R1765" s="66"/>
    </row>
    <row r="1766" spans="1:18" ht="11.65" customHeight="1">
      <c r="A1766" s="2">
        <v>1695</v>
      </c>
      <c r="C1766" s="108"/>
      <c r="H1766" s="74" t="s">
        <v>405</v>
      </c>
      <c r="I1766" s="110">
        <v>176708353.33999979</v>
      </c>
      <c r="J1766" s="110">
        <v>73919364.543076903</v>
      </c>
      <c r="K1766" s="74"/>
      <c r="L1766" s="110">
        <f>SUBTOTAL(9,L1765:L1765)</f>
        <v>185295840.71824738</v>
      </c>
      <c r="M1766" s="110">
        <f>SUBTOTAL(9,M1765:M1765)</f>
        <v>108046608.68475072</v>
      </c>
      <c r="N1766" s="110">
        <f>SUBTOTAL(9,N1765:N1765)</f>
        <v>77249232.033496663</v>
      </c>
      <c r="O1766" s="69"/>
      <c r="P1766" s="69"/>
      <c r="Q1766" s="66"/>
      <c r="R1766" s="66"/>
    </row>
    <row r="1767" spans="1:18" ht="11.65" customHeight="1">
      <c r="A1767" s="2">
        <v>1696</v>
      </c>
      <c r="C1767" s="108"/>
      <c r="H1767" s="74"/>
      <c r="I1767" s="3"/>
      <c r="J1767" s="3"/>
      <c r="K1767" s="74"/>
      <c r="L1767" s="3"/>
      <c r="M1767" s="3"/>
      <c r="N1767" s="3"/>
      <c r="O1767" s="69"/>
      <c r="P1767" s="69"/>
      <c r="Q1767" s="66"/>
      <c r="R1767" s="66"/>
    </row>
    <row r="1768" spans="1:18" ht="11.65" customHeight="1">
      <c r="A1768" s="2">
        <v>1697</v>
      </c>
      <c r="C1768" s="108">
        <v>371</v>
      </c>
      <c r="D1768" s="1" t="s">
        <v>462</v>
      </c>
      <c r="H1768" s="74"/>
      <c r="I1768" s="3"/>
      <c r="J1768" s="3"/>
      <c r="K1768" s="74"/>
      <c r="L1768" s="3"/>
      <c r="M1768" s="3"/>
      <c r="N1768" s="3"/>
      <c r="O1768" s="69"/>
      <c r="P1768" s="69"/>
      <c r="Q1768" s="66"/>
      <c r="R1768" s="66"/>
    </row>
    <row r="1769" spans="1:18" ht="11.65" customHeight="1">
      <c r="A1769" s="2">
        <v>1698</v>
      </c>
      <c r="C1769" s="108"/>
      <c r="F1769" s="108" t="s">
        <v>661</v>
      </c>
      <c r="G1769" s="1" t="s">
        <v>128</v>
      </c>
      <c r="H1769" s="74" t="s">
        <v>1</v>
      </c>
      <c r="I1769" s="3">
        <v>8827139.3707692176</v>
      </c>
      <c r="J1769" s="3">
        <v>4406023.90615384</v>
      </c>
      <c r="K1769" s="74"/>
      <c r="L1769" s="3">
        <v>9256111.4397164211</v>
      </c>
      <c r="M1769" s="3">
        <f>L1769-N1769</f>
        <v>4683750.1540977061</v>
      </c>
      <c r="N1769" s="109">
        <v>4572361.285618715</v>
      </c>
      <c r="O1769" s="69"/>
      <c r="P1769" s="69"/>
      <c r="Q1769" s="66"/>
      <c r="R1769" s="66"/>
    </row>
    <row r="1770" spans="1:18" ht="11.65" customHeight="1">
      <c r="A1770" s="2">
        <v>1699</v>
      </c>
      <c r="C1770" s="108"/>
      <c r="H1770" s="74" t="s">
        <v>405</v>
      </c>
      <c r="I1770" s="110">
        <v>8827139.3707692176</v>
      </c>
      <c r="J1770" s="110">
        <v>4406023.90615384</v>
      </c>
      <c r="K1770" s="74"/>
      <c r="L1770" s="110">
        <f>SUBTOTAL(9,L1769:L1769)</f>
        <v>9256111.4397164211</v>
      </c>
      <c r="M1770" s="110">
        <f>SUBTOTAL(9,M1769:M1769)</f>
        <v>4683750.1540977061</v>
      </c>
      <c r="N1770" s="110">
        <f>SUBTOTAL(9,N1769:N1769)</f>
        <v>4572361.285618715</v>
      </c>
      <c r="O1770" s="69"/>
      <c r="P1770" s="69"/>
      <c r="Q1770" s="66"/>
      <c r="R1770" s="66"/>
    </row>
    <row r="1771" spans="1:18" ht="11.65" customHeight="1">
      <c r="A1771" s="2">
        <v>1700</v>
      </c>
      <c r="C1771" s="108"/>
      <c r="H1771" s="74"/>
      <c r="I1771" s="3"/>
      <c r="J1771" s="3"/>
      <c r="K1771" s="74"/>
      <c r="L1771" s="3"/>
      <c r="M1771" s="3"/>
      <c r="N1771" s="3"/>
      <c r="O1771" s="69"/>
      <c r="P1771" s="69"/>
      <c r="Q1771" s="66"/>
      <c r="R1771" s="66"/>
    </row>
    <row r="1772" spans="1:18" ht="11.65" customHeight="1">
      <c r="A1772" s="2">
        <v>1701</v>
      </c>
      <c r="C1772" s="108">
        <v>372</v>
      </c>
      <c r="D1772" s="1" t="s">
        <v>310</v>
      </c>
      <c r="H1772" s="74"/>
      <c r="I1772" s="3"/>
      <c r="J1772" s="3"/>
      <c r="K1772" s="74"/>
      <c r="L1772" s="3"/>
      <c r="M1772" s="3"/>
      <c r="N1772" s="3"/>
      <c r="O1772" s="69"/>
      <c r="P1772" s="69"/>
      <c r="Q1772" s="66"/>
      <c r="R1772" s="66"/>
    </row>
    <row r="1773" spans="1:18" ht="11.65" customHeight="1">
      <c r="A1773" s="2">
        <v>1702</v>
      </c>
      <c r="C1773" s="108"/>
      <c r="F1773" s="108" t="s">
        <v>661</v>
      </c>
      <c r="G1773" s="1" t="s">
        <v>128</v>
      </c>
      <c r="H1773" s="74"/>
      <c r="I1773" s="3">
        <v>0</v>
      </c>
      <c r="J1773" s="3">
        <v>0</v>
      </c>
      <c r="K1773" s="74"/>
      <c r="L1773" s="3">
        <v>0</v>
      </c>
      <c r="M1773" s="3">
        <f>L1773-N1773</f>
        <v>0</v>
      </c>
      <c r="N1773" s="109">
        <v>0</v>
      </c>
      <c r="O1773" s="69"/>
      <c r="P1773" s="69"/>
      <c r="Q1773" s="66"/>
      <c r="R1773" s="66"/>
    </row>
    <row r="1774" spans="1:18" ht="11.65" customHeight="1">
      <c r="A1774" s="2">
        <v>1703</v>
      </c>
      <c r="C1774" s="108"/>
      <c r="H1774" s="74" t="s">
        <v>405</v>
      </c>
      <c r="I1774" s="110">
        <v>0</v>
      </c>
      <c r="J1774" s="110">
        <v>0</v>
      </c>
      <c r="K1774" s="74"/>
      <c r="L1774" s="110">
        <f>SUBTOTAL(9,L1773:L1773)</f>
        <v>0</v>
      </c>
      <c r="M1774" s="110">
        <f>SUBTOTAL(9,M1773:M1773)</f>
        <v>0</v>
      </c>
      <c r="N1774" s="110">
        <f>SUBTOTAL(9,N1773:N1773)</f>
        <v>0</v>
      </c>
      <c r="O1774" s="69"/>
      <c r="P1774" s="69"/>
      <c r="Q1774" s="66"/>
      <c r="R1774" s="66"/>
    </row>
    <row r="1775" spans="1:18" ht="11.65" customHeight="1">
      <c r="A1775" s="2">
        <v>1704</v>
      </c>
      <c r="C1775" s="108"/>
      <c r="H1775" s="74"/>
      <c r="I1775" s="3"/>
      <c r="J1775" s="3"/>
      <c r="K1775" s="74"/>
      <c r="L1775" s="3"/>
      <c r="M1775" s="3"/>
      <c r="N1775" s="3"/>
      <c r="O1775" s="69"/>
      <c r="P1775" s="69"/>
      <c r="Q1775" s="66"/>
      <c r="R1775" s="66"/>
    </row>
    <row r="1776" spans="1:18" ht="11.65" customHeight="1">
      <c r="A1776" s="2">
        <v>1705</v>
      </c>
      <c r="C1776" s="108">
        <v>373</v>
      </c>
      <c r="D1776" s="1" t="s">
        <v>463</v>
      </c>
      <c r="H1776" s="74"/>
      <c r="I1776" s="3"/>
      <c r="J1776" s="3"/>
      <c r="K1776" s="74"/>
      <c r="L1776" s="3"/>
      <c r="M1776" s="3"/>
      <c r="N1776" s="3"/>
      <c r="O1776" s="69"/>
      <c r="P1776" s="69"/>
      <c r="Q1776" s="66"/>
      <c r="R1776" s="66"/>
    </row>
    <row r="1777" spans="1:18" ht="11.65" customHeight="1">
      <c r="A1777" s="2">
        <v>1706</v>
      </c>
      <c r="C1777" s="108"/>
      <c r="F1777" s="108" t="s">
        <v>661</v>
      </c>
      <c r="G1777" s="1" t="s">
        <v>128</v>
      </c>
      <c r="H1777" s="74"/>
      <c r="I1777" s="3">
        <v>61193511.943076767</v>
      </c>
      <c r="J1777" s="3">
        <v>23264674.769230701</v>
      </c>
      <c r="K1777" s="74"/>
      <c r="L1777" s="3">
        <v>64167330.110182405</v>
      </c>
      <c r="M1777" s="3">
        <f>L1777-N1777</f>
        <v>39749533.362321734</v>
      </c>
      <c r="N1777" s="109">
        <v>24417796.74786067</v>
      </c>
      <c r="O1777" s="69"/>
      <c r="P1777" s="69"/>
      <c r="Q1777" s="66"/>
      <c r="R1777" s="66"/>
    </row>
    <row r="1778" spans="1:18" ht="11.65" customHeight="1">
      <c r="A1778" s="2">
        <v>1707</v>
      </c>
      <c r="C1778" s="108"/>
      <c r="H1778" s="74" t="s">
        <v>405</v>
      </c>
      <c r="I1778" s="110">
        <v>61193511.943076767</v>
      </c>
      <c r="J1778" s="110">
        <v>23264674.769230701</v>
      </c>
      <c r="K1778" s="74"/>
      <c r="L1778" s="110">
        <f>SUBTOTAL(9,L1777:L1777)</f>
        <v>64167330.110182405</v>
      </c>
      <c r="M1778" s="110">
        <f>SUBTOTAL(9,M1777:M1777)</f>
        <v>39749533.362321734</v>
      </c>
      <c r="N1778" s="110">
        <f>SUBTOTAL(9,N1777:N1777)</f>
        <v>24417796.74786067</v>
      </c>
      <c r="O1778" s="69"/>
      <c r="P1778" s="69"/>
      <c r="Q1778" s="66"/>
      <c r="R1778" s="66"/>
    </row>
    <row r="1779" spans="1:18" ht="11.65" customHeight="1">
      <c r="A1779" s="2">
        <v>1708</v>
      </c>
      <c r="C1779" s="108"/>
      <c r="H1779" s="74"/>
      <c r="I1779" s="3"/>
      <c r="J1779" s="3"/>
      <c r="K1779" s="74"/>
      <c r="L1779" s="3"/>
      <c r="M1779" s="3"/>
      <c r="N1779" s="3"/>
      <c r="O1779" s="69"/>
      <c r="P1779" s="69"/>
      <c r="Q1779" s="66"/>
      <c r="R1779" s="66"/>
    </row>
    <row r="1780" spans="1:18" ht="11.65" customHeight="1">
      <c r="A1780" s="2">
        <v>1709</v>
      </c>
      <c r="C1780" s="108" t="s">
        <v>464</v>
      </c>
      <c r="D1780" s="1" t="s">
        <v>465</v>
      </c>
      <c r="H1780" s="74"/>
      <c r="I1780" s="3"/>
      <c r="J1780" s="3"/>
      <c r="K1780" s="74"/>
      <c r="L1780" s="3"/>
      <c r="M1780" s="3"/>
      <c r="N1780" s="3"/>
      <c r="O1780" s="69"/>
      <c r="P1780" s="69"/>
      <c r="Q1780" s="66"/>
      <c r="R1780" s="66"/>
    </row>
    <row r="1781" spans="1:18" ht="11.65" customHeight="1">
      <c r="A1781" s="2">
        <v>1710</v>
      </c>
      <c r="C1781" s="108"/>
      <c r="F1781" s="108" t="s">
        <v>661</v>
      </c>
      <c r="G1781" s="1" t="s">
        <v>128</v>
      </c>
      <c r="H1781" s="74"/>
      <c r="I1781" s="3">
        <v>14218319.499230752</v>
      </c>
      <c r="J1781" s="3">
        <v>5594078.5092307599</v>
      </c>
      <c r="K1781" s="74"/>
      <c r="L1781" s="3">
        <v>14218319.499230752</v>
      </c>
      <c r="M1781" s="3">
        <f>L1781-N1781</f>
        <v>8624240.9899999909</v>
      </c>
      <c r="N1781" s="109">
        <v>5594078.5092307599</v>
      </c>
      <c r="O1781" s="69"/>
      <c r="P1781" s="69"/>
      <c r="Q1781" s="66"/>
      <c r="R1781" s="66"/>
    </row>
    <row r="1782" spans="1:18" ht="11.65" customHeight="1">
      <c r="A1782" s="2">
        <v>1711</v>
      </c>
      <c r="C1782" s="108"/>
      <c r="H1782" s="74" t="s">
        <v>405</v>
      </c>
      <c r="I1782" s="110">
        <v>14218319.499230752</v>
      </c>
      <c r="J1782" s="110">
        <v>5594078.5092307599</v>
      </c>
      <c r="K1782" s="74"/>
      <c r="L1782" s="110">
        <f>SUBTOTAL(9,L1781)</f>
        <v>14218319.499230752</v>
      </c>
      <c r="M1782" s="110">
        <f>SUBTOTAL(9,M1781)</f>
        <v>8624240.9899999909</v>
      </c>
      <c r="N1782" s="110">
        <f>SUBTOTAL(9,N1781)</f>
        <v>5594078.5092307599</v>
      </c>
      <c r="O1782" s="69"/>
      <c r="P1782" s="69"/>
      <c r="Q1782" s="66"/>
      <c r="R1782" s="66"/>
    </row>
    <row r="1783" spans="1:18" ht="11.65" customHeight="1">
      <c r="A1783" s="2">
        <v>1712</v>
      </c>
      <c r="C1783" s="108"/>
      <c r="H1783" s="74"/>
      <c r="I1783" s="3"/>
      <c r="J1783" s="3"/>
      <c r="K1783" s="74"/>
      <c r="L1783" s="3"/>
      <c r="M1783" s="3"/>
      <c r="N1783" s="3"/>
      <c r="O1783" s="69"/>
      <c r="P1783" s="69"/>
      <c r="Q1783" s="66"/>
      <c r="R1783" s="66"/>
    </row>
    <row r="1784" spans="1:18" ht="11.65" customHeight="1">
      <c r="A1784" s="2">
        <v>1713</v>
      </c>
      <c r="C1784" s="108" t="s">
        <v>466</v>
      </c>
      <c r="D1784" s="1" t="s">
        <v>467</v>
      </c>
      <c r="H1784" s="74"/>
      <c r="I1784" s="3"/>
      <c r="J1784" s="3"/>
      <c r="K1784" s="74"/>
      <c r="L1784" s="3"/>
      <c r="M1784" s="3"/>
      <c r="N1784" s="3"/>
      <c r="O1784" s="69"/>
      <c r="P1784" s="69"/>
      <c r="Q1784" s="66"/>
      <c r="R1784" s="66"/>
    </row>
    <row r="1785" spans="1:18" ht="11.65" customHeight="1">
      <c r="A1785" s="2">
        <v>1714</v>
      </c>
      <c r="C1785" s="108"/>
      <c r="F1785" s="108" t="s">
        <v>661</v>
      </c>
      <c r="G1785" s="1" t="s">
        <v>128</v>
      </c>
      <c r="H1785" s="74"/>
      <c r="I1785" s="3">
        <v>0</v>
      </c>
      <c r="J1785" s="3">
        <v>0</v>
      </c>
      <c r="K1785" s="74"/>
      <c r="L1785" s="3">
        <v>0</v>
      </c>
      <c r="M1785" s="3">
        <f>L1785-N1785</f>
        <v>0</v>
      </c>
      <c r="N1785" s="109">
        <v>0</v>
      </c>
      <c r="O1785" s="69"/>
      <c r="P1785" s="69"/>
      <c r="Q1785" s="66"/>
      <c r="R1785" s="66"/>
    </row>
    <row r="1786" spans="1:18" ht="11.65" customHeight="1">
      <c r="A1786" s="2">
        <v>1715</v>
      </c>
      <c r="C1786" s="108"/>
      <c r="H1786" s="74" t="s">
        <v>405</v>
      </c>
      <c r="I1786" s="110">
        <v>0</v>
      </c>
      <c r="J1786" s="110">
        <v>0</v>
      </c>
      <c r="K1786" s="74"/>
      <c r="L1786" s="110">
        <f>SUBTOTAL(9,L1785)</f>
        <v>0</v>
      </c>
      <c r="M1786" s="110">
        <f>SUBTOTAL(9,M1785)</f>
        <v>0</v>
      </c>
      <c r="N1786" s="110">
        <f>SUBTOTAL(9,N1785)</f>
        <v>0</v>
      </c>
      <c r="O1786" s="69"/>
      <c r="P1786" s="69"/>
      <c r="Q1786" s="66"/>
      <c r="R1786" s="66"/>
    </row>
    <row r="1787" spans="1:18" ht="11.65" customHeight="1">
      <c r="A1787" s="2">
        <v>1716</v>
      </c>
      <c r="C1787" s="108"/>
      <c r="H1787" s="74"/>
      <c r="I1787" s="3"/>
      <c r="J1787" s="3"/>
      <c r="K1787" s="74"/>
      <c r="L1787" s="3"/>
      <c r="M1787" s="3"/>
      <c r="N1787" s="3"/>
      <c r="O1787" s="69"/>
      <c r="P1787" s="69"/>
      <c r="Q1787" s="66"/>
      <c r="R1787" s="66"/>
    </row>
    <row r="1788" spans="1:18" ht="11.65" customHeight="1">
      <c r="A1788" s="2">
        <v>1717</v>
      </c>
      <c r="C1788" s="108"/>
      <c r="H1788" s="74"/>
      <c r="I1788" s="3"/>
      <c r="J1788" s="3"/>
      <c r="K1788" s="74"/>
      <c r="L1788" s="3"/>
      <c r="M1788" s="3"/>
      <c r="N1788" s="3"/>
      <c r="O1788" s="69"/>
      <c r="P1788" s="69"/>
      <c r="Q1788" s="66"/>
      <c r="R1788" s="66"/>
    </row>
    <row r="1789" spans="1:18" ht="11.65" customHeight="1" thickBot="1">
      <c r="A1789" s="2">
        <v>1718</v>
      </c>
      <c r="C1789" s="112" t="s">
        <v>468</v>
      </c>
      <c r="H1789" s="113" t="s">
        <v>405</v>
      </c>
      <c r="I1789" s="114">
        <v>5851821162.5769157</v>
      </c>
      <c r="J1789" s="114">
        <v>2504141683.0992284</v>
      </c>
      <c r="K1789" s="113"/>
      <c r="L1789" s="114">
        <f>SUBTOTAL(9,L1722:L1786)</f>
        <v>6135503581.7559729</v>
      </c>
      <c r="M1789" s="114">
        <f>SUBTOTAL(9,M1722:M1786)</f>
        <v>3521358927.3102498</v>
      </c>
      <c r="N1789" s="114">
        <f>SUBTOTAL(9,N1722:N1786)</f>
        <v>2614144654.4457235</v>
      </c>
      <c r="O1789" s="69"/>
      <c r="P1789" s="69"/>
      <c r="Q1789" s="66"/>
      <c r="R1789" s="66"/>
    </row>
    <row r="1790" spans="1:18" ht="11.65" customHeight="1" thickTop="1">
      <c r="A1790" s="2">
        <v>1719</v>
      </c>
      <c r="C1790" s="108"/>
      <c r="H1790" s="74"/>
      <c r="I1790" s="115"/>
      <c r="J1790" s="115"/>
      <c r="K1790" s="74"/>
      <c r="L1790" s="115"/>
      <c r="M1790" s="3"/>
      <c r="N1790" s="3"/>
      <c r="O1790" s="69"/>
      <c r="P1790" s="69"/>
      <c r="Q1790" s="66"/>
      <c r="R1790" s="66"/>
    </row>
    <row r="1791" spans="1:18" ht="11.65" customHeight="1">
      <c r="A1791" s="2">
        <v>1720</v>
      </c>
      <c r="C1791" s="108" t="s">
        <v>469</v>
      </c>
      <c r="H1791" s="74"/>
      <c r="I1791" s="3"/>
      <c r="J1791" s="3"/>
      <c r="K1791" s="74"/>
      <c r="L1791" s="3"/>
      <c r="M1791" s="3"/>
      <c r="N1791" s="3"/>
      <c r="O1791" s="69"/>
      <c r="P1791" s="69"/>
      <c r="Q1791" s="66"/>
      <c r="R1791" s="66"/>
    </row>
    <row r="1792" spans="1:18" ht="11.65" customHeight="1">
      <c r="A1792" s="2">
        <v>1721</v>
      </c>
      <c r="C1792" s="108"/>
      <c r="E1792" s="108" t="s">
        <v>128</v>
      </c>
      <c r="H1792" s="74"/>
      <c r="I1792" s="3">
        <v>5851821162.5769157</v>
      </c>
      <c r="J1792" s="3">
        <v>2504141683.0992284</v>
      </c>
      <c r="K1792" s="74"/>
      <c r="L1792" s="3">
        <v>6135503581.7559729</v>
      </c>
      <c r="M1792" s="3">
        <f>L1792-N1792</f>
        <v>3521358927.3102493</v>
      </c>
      <c r="N1792" s="109">
        <v>2614144654.4457235</v>
      </c>
      <c r="O1792" s="69"/>
      <c r="P1792" s="69"/>
      <c r="Q1792" s="66"/>
      <c r="R1792" s="66"/>
    </row>
    <row r="1793" spans="1:18" ht="11.65" customHeight="1">
      <c r="A1793" s="2">
        <v>1722</v>
      </c>
      <c r="C1793" s="108"/>
      <c r="H1793" s="74"/>
      <c r="I1793" s="3"/>
      <c r="J1793" s="3"/>
      <c r="K1793" s="74"/>
      <c r="L1793" s="3"/>
      <c r="M1793" s="3"/>
      <c r="N1793" s="3"/>
      <c r="O1793" s="69"/>
      <c r="P1793" s="69"/>
      <c r="Q1793" s="66"/>
      <c r="R1793" s="66"/>
    </row>
    <row r="1794" spans="1:18" ht="11.65" customHeight="1" thickBot="1">
      <c r="A1794" s="2">
        <v>1723</v>
      </c>
      <c r="C1794" s="108" t="s">
        <v>470</v>
      </c>
      <c r="H1794" s="74" t="s">
        <v>1</v>
      </c>
      <c r="I1794" s="126">
        <v>5851821162.5769157</v>
      </c>
      <c r="J1794" s="126">
        <v>2504141683.0992284</v>
      </c>
      <c r="K1794" s="74"/>
      <c r="L1794" s="126">
        <f>SUM(L1792)</f>
        <v>6135503581.7559729</v>
      </c>
      <c r="M1794" s="126">
        <f>SUM(M1792)</f>
        <v>3521358927.3102493</v>
      </c>
      <c r="N1794" s="126">
        <f>SUM(N1792)</f>
        <v>2614144654.4457235</v>
      </c>
      <c r="O1794" s="69"/>
      <c r="P1794" s="69"/>
      <c r="Q1794" s="66"/>
      <c r="R1794" s="66"/>
    </row>
    <row r="1795" spans="1:18" ht="11.65" customHeight="1" thickTop="1">
      <c r="A1795" s="2">
        <v>1724</v>
      </c>
      <c r="C1795" s="108">
        <v>389</v>
      </c>
      <c r="D1795" s="1" t="s">
        <v>404</v>
      </c>
      <c r="H1795" s="74"/>
      <c r="I1795" s="3"/>
      <c r="J1795" s="3"/>
      <c r="K1795" s="74"/>
      <c r="L1795" s="3"/>
      <c r="M1795" s="3"/>
      <c r="N1795" s="3"/>
      <c r="O1795" s="69"/>
      <c r="P1795" s="69"/>
      <c r="Q1795" s="66"/>
      <c r="R1795" s="66"/>
    </row>
    <row r="1796" spans="1:18" ht="11.65" customHeight="1">
      <c r="A1796" s="2">
        <v>1725</v>
      </c>
      <c r="C1796" s="108"/>
      <c r="F1796" s="108" t="s">
        <v>671</v>
      </c>
      <c r="G1796" s="1" t="s">
        <v>128</v>
      </c>
      <c r="H1796" s="74"/>
      <c r="I1796" s="3">
        <v>12751065.13076923</v>
      </c>
      <c r="J1796" s="3">
        <v>4068287.04</v>
      </c>
      <c r="K1796" s="74"/>
      <c r="L1796" s="3">
        <v>12751065.13076923</v>
      </c>
      <c r="M1796" s="3">
        <f>L1796-N1796</f>
        <v>8682778.0907692313</v>
      </c>
      <c r="N1796" s="109">
        <v>4068287.04</v>
      </c>
      <c r="O1796" s="69"/>
      <c r="P1796" s="69"/>
      <c r="Q1796" s="66"/>
      <c r="R1796" s="66"/>
    </row>
    <row r="1797" spans="1:18" ht="11.65" customHeight="1">
      <c r="A1797" s="2">
        <v>1726</v>
      </c>
      <c r="C1797" s="108"/>
      <c r="F1797" s="108" t="s">
        <v>662</v>
      </c>
      <c r="G1797" s="1" t="s">
        <v>129</v>
      </c>
      <c r="H1797" s="74"/>
      <c r="I1797" s="3">
        <v>1128505.79</v>
      </c>
      <c r="J1797" s="3">
        <v>520567.72754817776</v>
      </c>
      <c r="K1797" s="74"/>
      <c r="L1797" s="3">
        <v>1128505.79</v>
      </c>
      <c r="M1797" s="3">
        <f>L1797-N1797</f>
        <v>607938.06245182222</v>
      </c>
      <c r="N1797" s="109">
        <v>520567.72754817776</v>
      </c>
      <c r="O1797" s="69"/>
      <c r="P1797" s="69"/>
      <c r="Q1797" s="66"/>
      <c r="R1797" s="66"/>
    </row>
    <row r="1798" spans="1:18" ht="11.65" customHeight="1">
      <c r="A1798" s="2">
        <v>1727</v>
      </c>
      <c r="C1798" s="108"/>
      <c r="F1798" s="108" t="s">
        <v>673</v>
      </c>
      <c r="G1798" s="1" t="s">
        <v>132</v>
      </c>
      <c r="H1798" s="74"/>
      <c r="I1798" s="3">
        <v>332.32</v>
      </c>
      <c r="J1798" s="3">
        <v>141.66242358623697</v>
      </c>
      <c r="K1798" s="74"/>
      <c r="L1798" s="3">
        <v>332.32</v>
      </c>
      <c r="M1798" s="3">
        <f>L1798-N1798</f>
        <v>190.65757641376302</v>
      </c>
      <c r="N1798" s="109">
        <v>141.66242358623697</v>
      </c>
      <c r="O1798" s="69"/>
      <c r="P1798" s="69"/>
      <c r="Q1798" s="66"/>
      <c r="R1798" s="66"/>
    </row>
    <row r="1799" spans="1:18" ht="11.65" customHeight="1">
      <c r="A1799" s="2">
        <v>1728</v>
      </c>
      <c r="C1799" s="108"/>
      <c r="F1799" s="108" t="s">
        <v>674</v>
      </c>
      <c r="G1799" s="1" t="s">
        <v>132</v>
      </c>
      <c r="H1799" s="74"/>
      <c r="I1799" s="3">
        <v>1227.55</v>
      </c>
      <c r="J1799" s="3">
        <v>523.28390729804164</v>
      </c>
      <c r="K1799" s="74"/>
      <c r="L1799" s="3">
        <v>1227.55</v>
      </c>
      <c r="M1799" s="3">
        <f>L1799-N1799</f>
        <v>704.26609270195831</v>
      </c>
      <c r="N1799" s="109">
        <v>523.28390729804164</v>
      </c>
      <c r="O1799" s="69"/>
      <c r="P1799" s="69"/>
      <c r="Q1799" s="66"/>
      <c r="R1799" s="66"/>
    </row>
    <row r="1800" spans="1:18" ht="11.65" customHeight="1">
      <c r="A1800" s="2">
        <v>1729</v>
      </c>
      <c r="C1800" s="108"/>
      <c r="F1800" s="108" t="s">
        <v>669</v>
      </c>
      <c r="G1800" s="1" t="s">
        <v>131</v>
      </c>
      <c r="H1800" s="74"/>
      <c r="I1800" s="3">
        <v>5596700.2199999997</v>
      </c>
      <c r="J1800" s="3">
        <v>2376934.5361446897</v>
      </c>
      <c r="K1800" s="74"/>
      <c r="L1800" s="3">
        <v>5596700.2199999997</v>
      </c>
      <c r="M1800" s="3">
        <f>L1800-N1800</f>
        <v>3219765.6838553101</v>
      </c>
      <c r="N1800" s="109">
        <v>2376934.5361446897</v>
      </c>
      <c r="O1800" s="69"/>
      <c r="P1800" s="69"/>
      <c r="Q1800" s="66"/>
      <c r="R1800" s="66"/>
    </row>
    <row r="1801" spans="1:18" ht="11.65" customHeight="1">
      <c r="A1801" s="2">
        <v>1730</v>
      </c>
      <c r="C1801" s="108"/>
      <c r="H1801" s="74" t="s">
        <v>405</v>
      </c>
      <c r="I1801" s="110">
        <v>19477831.010769229</v>
      </c>
      <c r="J1801" s="110">
        <v>6966454.2500237515</v>
      </c>
      <c r="K1801" s="74"/>
      <c r="L1801" s="110">
        <f>SUBTOTAL(9,L1796:L1800)</f>
        <v>19477831.010769229</v>
      </c>
      <c r="M1801" s="110">
        <f>SUBTOTAL(9,M1796:M1800)</f>
        <v>12511376.760745481</v>
      </c>
      <c r="N1801" s="110">
        <f>SUBTOTAL(9,N1796:N1800)</f>
        <v>6966454.2500237515</v>
      </c>
      <c r="O1801" s="69"/>
      <c r="P1801" s="69"/>
      <c r="Q1801" s="66"/>
      <c r="R1801" s="66"/>
    </row>
    <row r="1802" spans="1:18" ht="11.65" customHeight="1">
      <c r="A1802" s="2">
        <v>1731</v>
      </c>
      <c r="C1802" s="108"/>
      <c r="H1802" s="74"/>
      <c r="I1802" s="3"/>
      <c r="J1802" s="3"/>
      <c r="K1802" s="74"/>
      <c r="L1802" s="3"/>
      <c r="M1802" s="3"/>
      <c r="N1802" s="3"/>
      <c r="O1802" s="69"/>
      <c r="P1802" s="69"/>
      <c r="Q1802" s="66"/>
      <c r="R1802" s="66"/>
    </row>
    <row r="1803" spans="1:18" ht="11.65" customHeight="1">
      <c r="A1803" s="2">
        <v>1732</v>
      </c>
      <c r="C1803" s="108">
        <v>390</v>
      </c>
      <c r="D1803" s="1" t="s">
        <v>406</v>
      </c>
      <c r="H1803" s="74"/>
      <c r="I1803" s="3"/>
      <c r="J1803" s="3"/>
      <c r="K1803" s="74"/>
      <c r="L1803" s="3"/>
      <c r="M1803" s="3"/>
      <c r="N1803" s="3"/>
      <c r="O1803" s="69"/>
      <c r="P1803" s="69"/>
      <c r="Q1803" s="66"/>
      <c r="R1803" s="66"/>
    </row>
    <row r="1804" spans="1:18" ht="11.65" customHeight="1">
      <c r="A1804" s="2">
        <v>1733</v>
      </c>
      <c r="C1804" s="108"/>
      <c r="F1804" s="108" t="s">
        <v>671</v>
      </c>
      <c r="G1804" s="1" t="s">
        <v>128</v>
      </c>
      <c r="H1804" s="74"/>
      <c r="I1804" s="3">
        <v>115887579.87692291</v>
      </c>
      <c r="J1804" s="3">
        <v>40969856.670000002</v>
      </c>
      <c r="K1804" s="74"/>
      <c r="L1804" s="3">
        <v>115887579.87692291</v>
      </c>
      <c r="M1804" s="3">
        <f t="shared" ref="M1804:M1810" si="28">L1804-N1804</f>
        <v>74917723.206922904</v>
      </c>
      <c r="N1804" s="109">
        <v>40969856.670000002</v>
      </c>
      <c r="O1804" s="69"/>
      <c r="P1804" s="69"/>
      <c r="Q1804" s="66"/>
      <c r="R1804" s="66"/>
    </row>
    <row r="1805" spans="1:18" ht="11.65" customHeight="1">
      <c r="A1805" s="2">
        <v>1734</v>
      </c>
      <c r="C1805" s="108"/>
      <c r="F1805" s="108" t="s">
        <v>660</v>
      </c>
      <c r="G1805" s="1" t="s">
        <v>132</v>
      </c>
      <c r="H1805" s="74"/>
      <c r="I1805" s="3">
        <v>350179.75615384598</v>
      </c>
      <c r="J1805" s="3">
        <v>149275.73708350779</v>
      </c>
      <c r="K1805" s="74"/>
      <c r="L1805" s="3">
        <v>350179.75615384598</v>
      </c>
      <c r="M1805" s="3">
        <f t="shared" si="28"/>
        <v>200904.0190703382</v>
      </c>
      <c r="N1805" s="109">
        <v>149275.73708350779</v>
      </c>
      <c r="O1805" s="69"/>
      <c r="P1805" s="69"/>
      <c r="Q1805" s="66"/>
      <c r="R1805" s="66"/>
    </row>
    <row r="1806" spans="1:18" ht="11.65" customHeight="1">
      <c r="A1806" s="2">
        <v>1735</v>
      </c>
      <c r="C1806" s="108"/>
      <c r="F1806" s="108" t="s">
        <v>660</v>
      </c>
      <c r="G1806" s="1" t="s">
        <v>132</v>
      </c>
      <c r="H1806" s="74"/>
      <c r="I1806" s="3">
        <v>1633646.4546153799</v>
      </c>
      <c r="J1806" s="3">
        <v>696395.99194715405</v>
      </c>
      <c r="K1806" s="74"/>
      <c r="L1806" s="3">
        <v>1633646.4546153799</v>
      </c>
      <c r="M1806" s="3">
        <f t="shared" si="28"/>
        <v>937250.46266822587</v>
      </c>
      <c r="N1806" s="109">
        <v>696395.99194715405</v>
      </c>
      <c r="O1806" s="69"/>
      <c r="P1806" s="69"/>
      <c r="Q1806" s="66"/>
      <c r="R1806" s="66"/>
    </row>
    <row r="1807" spans="1:18" ht="11.65" customHeight="1">
      <c r="A1807" s="2">
        <v>1736</v>
      </c>
      <c r="C1807" s="108"/>
      <c r="F1807" s="108" t="s">
        <v>662</v>
      </c>
      <c r="G1807" s="1" t="s">
        <v>129</v>
      </c>
      <c r="H1807" s="74"/>
      <c r="I1807" s="3">
        <v>11819260.8946153</v>
      </c>
      <c r="J1807" s="3">
        <v>5452099.4395686081</v>
      </c>
      <c r="K1807" s="74"/>
      <c r="L1807" s="3">
        <v>11819260.8946153</v>
      </c>
      <c r="M1807" s="3">
        <f t="shared" si="28"/>
        <v>6367161.4550466919</v>
      </c>
      <c r="N1807" s="109">
        <v>5452099.4395686081</v>
      </c>
      <c r="O1807" s="69"/>
      <c r="P1807" s="69"/>
      <c r="Q1807" s="66"/>
      <c r="R1807" s="66"/>
    </row>
    <row r="1808" spans="1:18" ht="11.65" customHeight="1">
      <c r="A1808" s="2">
        <v>1737</v>
      </c>
      <c r="C1808" s="108"/>
      <c r="F1808" s="108" t="s">
        <v>674</v>
      </c>
      <c r="G1808" s="1" t="s">
        <v>132</v>
      </c>
      <c r="H1808" s="74"/>
      <c r="I1808" s="3">
        <v>5311283.54</v>
      </c>
      <c r="J1808" s="3">
        <v>2264110.7927000732</v>
      </c>
      <c r="K1808" s="74"/>
      <c r="L1808" s="3">
        <v>5311283.54</v>
      </c>
      <c r="M1808" s="3">
        <f t="shared" si="28"/>
        <v>3047172.7472999268</v>
      </c>
      <c r="N1808" s="109">
        <v>2264110.7927000732</v>
      </c>
      <c r="O1808" s="69"/>
      <c r="P1808" s="69"/>
      <c r="Q1808" s="66"/>
      <c r="R1808" s="66"/>
    </row>
    <row r="1809" spans="1:18" ht="11.65" customHeight="1">
      <c r="A1809" s="2">
        <v>1738</v>
      </c>
      <c r="C1809" s="108"/>
      <c r="F1809" s="108" t="s">
        <v>572</v>
      </c>
      <c r="G1809" s="1" t="s">
        <v>130</v>
      </c>
      <c r="H1809" s="74"/>
      <c r="I1809" s="3">
        <v>5490.4615384615299</v>
      </c>
      <c r="J1809" s="3">
        <v>2304.4412903573307</v>
      </c>
      <c r="K1809" s="74"/>
      <c r="L1809" s="3">
        <v>5490.4615384615299</v>
      </c>
      <c r="M1809" s="3">
        <f t="shared" si="28"/>
        <v>3186.0202481041993</v>
      </c>
      <c r="N1809" s="109">
        <v>2304.4412903573307</v>
      </c>
      <c r="O1809" s="69"/>
      <c r="P1809" s="69"/>
      <c r="Q1809" s="66"/>
      <c r="R1809" s="66"/>
    </row>
    <row r="1810" spans="1:18" ht="11.65" customHeight="1">
      <c r="A1810" s="2">
        <v>1739</v>
      </c>
      <c r="C1810" s="108"/>
      <c r="F1810" s="108" t="s">
        <v>669</v>
      </c>
      <c r="G1810" s="1" t="s">
        <v>131</v>
      </c>
      <c r="H1810" s="74"/>
      <c r="I1810" s="3">
        <v>97921401.561538398</v>
      </c>
      <c r="J1810" s="3">
        <v>41587498.356185533</v>
      </c>
      <c r="K1810" s="74"/>
      <c r="L1810" s="3">
        <v>97921401.561538398</v>
      </c>
      <c r="M1810" s="3">
        <f t="shared" si="28"/>
        <v>56333903.205352865</v>
      </c>
      <c r="N1810" s="109">
        <v>41587498.356185533</v>
      </c>
      <c r="O1810" s="69"/>
      <c r="P1810" s="69"/>
      <c r="Q1810" s="66"/>
      <c r="R1810" s="66"/>
    </row>
    <row r="1811" spans="1:18" ht="11.65" customHeight="1">
      <c r="A1811" s="2">
        <v>1740</v>
      </c>
      <c r="C1811" s="108"/>
      <c r="H1811" s="74" t="s">
        <v>405</v>
      </c>
      <c r="I1811" s="110">
        <v>232928842.54538429</v>
      </c>
      <c r="J1811" s="110">
        <v>91121541.428775236</v>
      </c>
      <c r="K1811" s="74"/>
      <c r="L1811" s="110">
        <f>SUBTOTAL(9,L1804:L1810)</f>
        <v>232928842.54538429</v>
      </c>
      <c r="M1811" s="110">
        <f>SUBTOTAL(9,M1804:M1810)</f>
        <v>141807301.11660907</v>
      </c>
      <c r="N1811" s="110">
        <f>SUBTOTAL(9,N1804:N1810)</f>
        <v>91121541.428775236</v>
      </c>
      <c r="O1811" s="69"/>
      <c r="P1811" s="69"/>
      <c r="Q1811" s="66"/>
      <c r="R1811" s="66"/>
    </row>
    <row r="1812" spans="1:18" ht="11.65" customHeight="1">
      <c r="A1812" s="2">
        <v>1741</v>
      </c>
      <c r="C1812" s="108"/>
      <c r="H1812" s="74"/>
      <c r="I1812" s="3"/>
      <c r="J1812" s="3"/>
      <c r="K1812" s="74"/>
      <c r="L1812" s="3"/>
      <c r="M1812" s="3"/>
      <c r="N1812" s="3"/>
      <c r="O1812" s="69"/>
      <c r="P1812" s="69"/>
      <c r="Q1812" s="66"/>
      <c r="R1812" s="66"/>
    </row>
    <row r="1813" spans="1:18" ht="11.65" customHeight="1">
      <c r="A1813" s="2">
        <v>1742</v>
      </c>
      <c r="C1813" s="108">
        <v>391</v>
      </c>
      <c r="D1813" s="1" t="s">
        <v>471</v>
      </c>
      <c r="H1813" s="74"/>
      <c r="I1813" s="3"/>
      <c r="J1813" s="3"/>
      <c r="K1813" s="74"/>
      <c r="L1813" s="3"/>
      <c r="M1813" s="3"/>
      <c r="N1813" s="3"/>
      <c r="O1813" s="69"/>
      <c r="P1813" s="69"/>
      <c r="Q1813" s="66"/>
      <c r="R1813" s="66"/>
    </row>
    <row r="1814" spans="1:18" ht="11.65" customHeight="1">
      <c r="A1814" s="2">
        <v>1743</v>
      </c>
      <c r="C1814" s="108"/>
      <c r="F1814" s="108" t="s">
        <v>671</v>
      </c>
      <c r="G1814" s="1" t="s">
        <v>128</v>
      </c>
      <c r="H1814" s="74"/>
      <c r="I1814" s="3">
        <v>11449078.058461504</v>
      </c>
      <c r="J1814" s="3">
        <v>2842402.33923076</v>
      </c>
      <c r="K1814" s="74"/>
      <c r="L1814" s="3">
        <v>11449078.058461504</v>
      </c>
      <c r="M1814" s="3">
        <f t="shared" ref="M1814:M1820" si="29">L1814-N1814</f>
        <v>8606675.719230745</v>
      </c>
      <c r="N1814" s="109">
        <v>2842402.33923076</v>
      </c>
      <c r="O1814" s="69"/>
      <c r="P1814" s="69"/>
      <c r="Q1814" s="66"/>
      <c r="R1814" s="66"/>
    </row>
    <row r="1815" spans="1:18" ht="11.65" customHeight="1">
      <c r="A1815" s="2">
        <v>1744</v>
      </c>
      <c r="C1815" s="108"/>
      <c r="F1815" s="108" t="s">
        <v>660</v>
      </c>
      <c r="G1815" s="1" t="s">
        <v>132</v>
      </c>
      <c r="H1815" s="74"/>
      <c r="I1815" s="3">
        <v>0</v>
      </c>
      <c r="J1815" s="3">
        <v>0</v>
      </c>
      <c r="K1815" s="74"/>
      <c r="L1815" s="3">
        <v>0</v>
      </c>
      <c r="M1815" s="3">
        <f t="shared" si="29"/>
        <v>0</v>
      </c>
      <c r="N1815" s="109">
        <v>0</v>
      </c>
      <c r="O1815" s="69"/>
      <c r="P1815" s="69"/>
      <c r="Q1815" s="66"/>
      <c r="R1815" s="66"/>
    </row>
    <row r="1816" spans="1:18" ht="11.65" customHeight="1">
      <c r="A1816" s="2">
        <v>1745</v>
      </c>
      <c r="C1816" s="108"/>
      <c r="F1816" s="108" t="s">
        <v>660</v>
      </c>
      <c r="G1816" s="1" t="s">
        <v>132</v>
      </c>
      <c r="H1816" s="74"/>
      <c r="I1816" s="3">
        <v>2851.2184615384599</v>
      </c>
      <c r="J1816" s="3">
        <v>1215.4264487101595</v>
      </c>
      <c r="K1816" s="74"/>
      <c r="L1816" s="3">
        <v>2851.2184615384599</v>
      </c>
      <c r="M1816" s="3">
        <f t="shared" si="29"/>
        <v>1635.7920128283004</v>
      </c>
      <c r="N1816" s="109">
        <v>1215.4264487101595</v>
      </c>
      <c r="O1816" s="69"/>
      <c r="P1816" s="69"/>
      <c r="Q1816" s="66"/>
      <c r="R1816" s="66"/>
    </row>
    <row r="1817" spans="1:18" ht="11.65" customHeight="1">
      <c r="A1817" s="2">
        <v>1746</v>
      </c>
      <c r="C1817" s="108"/>
      <c r="F1817" s="108" t="s">
        <v>662</v>
      </c>
      <c r="G1817" s="1" t="s">
        <v>129</v>
      </c>
      <c r="H1817" s="74"/>
      <c r="I1817" s="3">
        <v>8440360.8576922994</v>
      </c>
      <c r="J1817" s="3">
        <v>3893448.7623457108</v>
      </c>
      <c r="K1817" s="74"/>
      <c r="L1817" s="3">
        <v>8440360.8576922994</v>
      </c>
      <c r="M1817" s="3">
        <f t="shared" si="29"/>
        <v>4546912.0953465886</v>
      </c>
      <c r="N1817" s="109">
        <v>3893448.7623457108</v>
      </c>
      <c r="O1817" s="69"/>
      <c r="P1817" s="69"/>
      <c r="Q1817" s="66"/>
      <c r="R1817" s="66"/>
    </row>
    <row r="1818" spans="1:18" ht="11.65" customHeight="1">
      <c r="A1818" s="2">
        <v>1747</v>
      </c>
      <c r="C1818" s="108"/>
      <c r="F1818" s="108" t="s">
        <v>674</v>
      </c>
      <c r="G1818" s="1" t="s">
        <v>132</v>
      </c>
      <c r="H1818" s="74"/>
      <c r="I1818" s="3">
        <v>4690934.90076923</v>
      </c>
      <c r="J1818" s="3">
        <v>1999666.6072708028</v>
      </c>
      <c r="K1818" s="74"/>
      <c r="L1818" s="3">
        <v>4690934.90076923</v>
      </c>
      <c r="M1818" s="3">
        <f t="shared" si="29"/>
        <v>2691268.2934984271</v>
      </c>
      <c r="N1818" s="109">
        <v>1999666.6072708028</v>
      </c>
      <c r="O1818" s="69"/>
      <c r="P1818" s="69"/>
      <c r="Q1818" s="66"/>
      <c r="R1818" s="66"/>
    </row>
    <row r="1819" spans="1:18" ht="11.65" customHeight="1">
      <c r="A1819" s="2">
        <v>1748</v>
      </c>
      <c r="C1819" s="108"/>
      <c r="F1819" s="108" t="s">
        <v>572</v>
      </c>
      <c r="G1819" s="1" t="s">
        <v>130</v>
      </c>
      <c r="H1819" s="74"/>
      <c r="I1819" s="3">
        <v>41266.306153846097</v>
      </c>
      <c r="J1819" s="3">
        <v>17320.179576031842</v>
      </c>
      <c r="K1819" s="74"/>
      <c r="L1819" s="3">
        <v>41266.306153846097</v>
      </c>
      <c r="M1819" s="3">
        <f t="shared" si="29"/>
        <v>23946.126577814255</v>
      </c>
      <c r="N1819" s="109">
        <v>17320.179576031842</v>
      </c>
      <c r="O1819" s="69"/>
      <c r="P1819" s="69"/>
      <c r="Q1819" s="66"/>
      <c r="R1819" s="66"/>
    </row>
    <row r="1820" spans="1:18" ht="11.65" customHeight="1">
      <c r="A1820" s="2">
        <v>1749</v>
      </c>
      <c r="C1820" s="108"/>
      <c r="F1820" s="108" t="s">
        <v>669</v>
      </c>
      <c r="G1820" s="1" t="s">
        <v>131</v>
      </c>
      <c r="H1820" s="74"/>
      <c r="I1820" s="3">
        <v>58972349.812307604</v>
      </c>
      <c r="J1820" s="3">
        <v>25045725.058770392</v>
      </c>
      <c r="K1820" s="74"/>
      <c r="L1820" s="3">
        <v>58972349.812307604</v>
      </c>
      <c r="M1820" s="3">
        <f t="shared" si="29"/>
        <v>33926624.753537208</v>
      </c>
      <c r="N1820" s="109">
        <v>25045725.058770392</v>
      </c>
      <c r="O1820" s="69"/>
      <c r="P1820" s="69"/>
      <c r="Q1820" s="66"/>
      <c r="R1820" s="66"/>
    </row>
    <row r="1821" spans="1:18" ht="11.65" customHeight="1">
      <c r="A1821" s="2">
        <v>1750</v>
      </c>
      <c r="C1821" s="108"/>
      <c r="F1821" s="108" t="s">
        <v>572</v>
      </c>
      <c r="G1821" s="1" t="s">
        <v>132</v>
      </c>
      <c r="H1821" s="74"/>
      <c r="I1821" s="3">
        <v>90667.14</v>
      </c>
      <c r="J1821" s="3">
        <v>38649.875999135322</v>
      </c>
      <c r="K1821" s="74"/>
      <c r="L1821" s="3">
        <v>90667.14</v>
      </c>
      <c r="M1821" s="3">
        <f>L1821-N1821</f>
        <v>52017.264000864678</v>
      </c>
      <c r="N1821" s="109">
        <v>38649.875999135322</v>
      </c>
      <c r="O1821" s="69"/>
      <c r="P1821" s="69"/>
      <c r="Q1821" s="66"/>
      <c r="R1821" s="66"/>
    </row>
    <row r="1822" spans="1:18" ht="11.65" customHeight="1">
      <c r="A1822" s="2">
        <v>1751</v>
      </c>
      <c r="C1822" s="108"/>
      <c r="F1822" s="108" t="s">
        <v>572</v>
      </c>
      <c r="G1822" s="1" t="s">
        <v>132</v>
      </c>
      <c r="H1822" s="74"/>
      <c r="I1822" s="3">
        <v>0</v>
      </c>
      <c r="J1822" s="3">
        <v>0</v>
      </c>
      <c r="K1822" s="74"/>
      <c r="L1822" s="3">
        <v>0</v>
      </c>
      <c r="M1822" s="3">
        <f>L1822-N1822</f>
        <v>0</v>
      </c>
      <c r="N1822" s="109">
        <v>0</v>
      </c>
      <c r="O1822" s="69"/>
      <c r="P1822" s="69"/>
      <c r="Q1822" s="66"/>
      <c r="R1822" s="66"/>
    </row>
    <row r="1823" spans="1:18" ht="11.65" customHeight="1">
      <c r="A1823" s="2">
        <v>1752</v>
      </c>
      <c r="C1823" s="108"/>
      <c r="H1823" s="74" t="s">
        <v>405</v>
      </c>
      <c r="I1823" s="110">
        <v>83687508.293846026</v>
      </c>
      <c r="J1823" s="110">
        <v>33838428.249641545</v>
      </c>
      <c r="K1823" s="74"/>
      <c r="L1823" s="110">
        <f>SUBTOTAL(9,L1814:L1822)</f>
        <v>83687508.293846026</v>
      </c>
      <c r="M1823" s="110">
        <f>SUBTOTAL(9,M1814:M1822)</f>
        <v>49849080.044204473</v>
      </c>
      <c r="N1823" s="110">
        <f>SUBTOTAL(9,N1814:N1822)</f>
        <v>33838428.249641545</v>
      </c>
      <c r="O1823" s="69"/>
      <c r="P1823" s="69"/>
      <c r="Q1823" s="66"/>
      <c r="R1823" s="66"/>
    </row>
    <row r="1824" spans="1:18" ht="11.65" customHeight="1">
      <c r="A1824" s="2">
        <v>1753</v>
      </c>
      <c r="C1824" s="108"/>
      <c r="H1824" s="74"/>
      <c r="I1824" s="115"/>
      <c r="J1824" s="115"/>
      <c r="K1824" s="74"/>
      <c r="L1824" s="115"/>
      <c r="M1824" s="3"/>
      <c r="N1824" s="3"/>
      <c r="O1824" s="69"/>
      <c r="P1824" s="69"/>
      <c r="Q1824" s="66"/>
      <c r="R1824" s="66"/>
    </row>
    <row r="1825" spans="1:18" ht="11.65" customHeight="1">
      <c r="A1825" s="2">
        <v>1754</v>
      </c>
      <c r="C1825" s="108">
        <v>392</v>
      </c>
      <c r="D1825" s="1" t="s">
        <v>472</v>
      </c>
      <c r="H1825" s="74"/>
      <c r="I1825" s="3"/>
      <c r="J1825" s="3"/>
      <c r="K1825" s="74"/>
      <c r="L1825" s="3"/>
      <c r="M1825" s="3"/>
      <c r="N1825" s="3"/>
      <c r="O1825" s="69"/>
      <c r="P1825" s="69"/>
      <c r="Q1825" s="66"/>
      <c r="R1825" s="66"/>
    </row>
    <row r="1826" spans="1:18" ht="11.65" customHeight="1">
      <c r="A1826" s="2">
        <v>1755</v>
      </c>
      <c r="C1826" s="108"/>
      <c r="F1826" s="108" t="s">
        <v>671</v>
      </c>
      <c r="G1826" s="1" t="s">
        <v>128</v>
      </c>
      <c r="H1826" s="74"/>
      <c r="I1826" s="3">
        <v>76363042.139230728</v>
      </c>
      <c r="J1826" s="3">
        <v>32083423.130769201</v>
      </c>
      <c r="K1826" s="74"/>
      <c r="L1826" s="3">
        <v>76363042.139230728</v>
      </c>
      <c r="M1826" s="3">
        <f t="shared" ref="M1826:M1834" si="30">L1826-N1826</f>
        <v>44279619.008461528</v>
      </c>
      <c r="N1826" s="109">
        <v>32083423.130769201</v>
      </c>
      <c r="O1826" s="69"/>
      <c r="P1826" s="69"/>
      <c r="Q1826" s="66"/>
      <c r="R1826" s="66"/>
    </row>
    <row r="1827" spans="1:18" ht="11.65" customHeight="1">
      <c r="A1827" s="2">
        <v>1756</v>
      </c>
      <c r="C1827" s="108"/>
      <c r="F1827" s="108" t="s">
        <v>669</v>
      </c>
      <c r="G1827" s="1" t="s">
        <v>131</v>
      </c>
      <c r="H1827" s="74"/>
      <c r="I1827" s="3">
        <v>7002099.8200000003</v>
      </c>
      <c r="J1827" s="3">
        <v>2973811.7521846681</v>
      </c>
      <c r="K1827" s="74"/>
      <c r="L1827" s="3">
        <v>7002099.8200000003</v>
      </c>
      <c r="M1827" s="3">
        <f t="shared" si="30"/>
        <v>4028288.0678153322</v>
      </c>
      <c r="N1827" s="109">
        <v>2973811.7521846681</v>
      </c>
      <c r="O1827" s="69"/>
      <c r="P1827" s="69"/>
      <c r="Q1827" s="66"/>
      <c r="R1827" s="66"/>
    </row>
    <row r="1828" spans="1:18" ht="11.65" customHeight="1">
      <c r="A1828" s="2">
        <v>1757</v>
      </c>
      <c r="C1828" s="108"/>
      <c r="F1828" s="108" t="s">
        <v>674</v>
      </c>
      <c r="G1828" s="1" t="s">
        <v>132</v>
      </c>
      <c r="H1828" s="74"/>
      <c r="I1828" s="3">
        <v>18314638.702307601</v>
      </c>
      <c r="J1828" s="3">
        <v>7807222.2727346802</v>
      </c>
      <c r="K1828" s="74"/>
      <c r="L1828" s="3">
        <v>18314638.702307601</v>
      </c>
      <c r="M1828" s="3">
        <f t="shared" si="30"/>
        <v>10507416.429572921</v>
      </c>
      <c r="N1828" s="109">
        <v>7807222.2727346802</v>
      </c>
      <c r="O1828" s="69"/>
      <c r="P1828" s="69"/>
      <c r="Q1828" s="66"/>
      <c r="R1828" s="66"/>
    </row>
    <row r="1829" spans="1:18" ht="11.65" customHeight="1">
      <c r="A1829" s="2">
        <v>1758</v>
      </c>
      <c r="C1829" s="108"/>
      <c r="F1829" s="108" t="s">
        <v>662</v>
      </c>
      <c r="G1829" s="1" t="s">
        <v>129</v>
      </c>
      <c r="H1829" s="74"/>
      <c r="I1829" s="3">
        <v>0</v>
      </c>
      <c r="J1829" s="3">
        <v>0</v>
      </c>
      <c r="K1829" s="74"/>
      <c r="L1829" s="3">
        <v>0</v>
      </c>
      <c r="M1829" s="3">
        <f t="shared" si="30"/>
        <v>0</v>
      </c>
      <c r="N1829" s="109">
        <v>0</v>
      </c>
      <c r="O1829" s="69"/>
      <c r="P1829" s="69"/>
      <c r="Q1829" s="66"/>
      <c r="R1829" s="66"/>
    </row>
    <row r="1830" spans="1:18" ht="11.65" customHeight="1">
      <c r="A1830" s="2">
        <v>1759</v>
      </c>
      <c r="C1830" s="108"/>
      <c r="F1830" s="108" t="s">
        <v>660</v>
      </c>
      <c r="G1830" s="1" t="s">
        <v>132</v>
      </c>
      <c r="H1830" s="74"/>
      <c r="I1830" s="3">
        <v>725089.2</v>
      </c>
      <c r="J1830" s="3">
        <v>309093.32386917941</v>
      </c>
      <c r="K1830" s="74"/>
      <c r="L1830" s="3">
        <v>725089.2</v>
      </c>
      <c r="M1830" s="3">
        <f t="shared" si="30"/>
        <v>415995.87613082054</v>
      </c>
      <c r="N1830" s="109">
        <v>309093.32386917941</v>
      </c>
      <c r="O1830" s="69"/>
      <c r="P1830" s="69"/>
      <c r="Q1830" s="66"/>
      <c r="R1830" s="66"/>
    </row>
    <row r="1831" spans="1:18" ht="11.65" customHeight="1">
      <c r="A1831" s="2">
        <v>1760</v>
      </c>
      <c r="C1831" s="108"/>
      <c r="F1831" s="108" t="s">
        <v>572</v>
      </c>
      <c r="G1831" s="1" t="s">
        <v>130</v>
      </c>
      <c r="H1831" s="74"/>
      <c r="I1831" s="3">
        <v>439809.22384615301</v>
      </c>
      <c r="J1831" s="3">
        <v>184595.50772029991</v>
      </c>
      <c r="K1831" s="74"/>
      <c r="L1831" s="3">
        <v>439809.22384615301</v>
      </c>
      <c r="M1831" s="3">
        <f t="shared" si="30"/>
        <v>255213.7161258531</v>
      </c>
      <c r="N1831" s="109">
        <v>184595.50772029991</v>
      </c>
      <c r="O1831" s="69"/>
      <c r="P1831" s="69"/>
      <c r="Q1831" s="66"/>
      <c r="R1831" s="66"/>
    </row>
    <row r="1832" spans="1:18" ht="11.65" customHeight="1">
      <c r="A1832" s="2">
        <v>1761</v>
      </c>
      <c r="C1832" s="108"/>
      <c r="F1832" s="108" t="s">
        <v>672</v>
      </c>
      <c r="G1832" s="1" t="s">
        <v>132</v>
      </c>
      <c r="H1832" s="74"/>
      <c r="I1832" s="3">
        <v>118591.074615384</v>
      </c>
      <c r="J1832" s="3">
        <v>50553.379410542744</v>
      </c>
      <c r="K1832" s="74"/>
      <c r="L1832" s="3">
        <v>118591.074615384</v>
      </c>
      <c r="M1832" s="3">
        <f t="shared" si="30"/>
        <v>68037.695204841264</v>
      </c>
      <c r="N1832" s="109">
        <v>50553.379410542744</v>
      </c>
      <c r="O1832" s="69"/>
      <c r="P1832" s="69"/>
      <c r="Q1832" s="66"/>
      <c r="R1832" s="66"/>
    </row>
    <row r="1833" spans="1:18" ht="11.65" customHeight="1">
      <c r="A1833" s="2">
        <v>1762</v>
      </c>
      <c r="C1833" s="108"/>
      <c r="F1833" s="108" t="s">
        <v>572</v>
      </c>
      <c r="G1833" s="1" t="s">
        <v>132</v>
      </c>
      <c r="H1833" s="74"/>
      <c r="I1833" s="3">
        <v>343984</v>
      </c>
      <c r="J1833" s="3">
        <v>146634.59049978378</v>
      </c>
      <c r="K1833" s="74"/>
      <c r="L1833" s="3">
        <v>343984</v>
      </c>
      <c r="M1833" s="3">
        <f t="shared" si="30"/>
        <v>197349.40950021622</v>
      </c>
      <c r="N1833" s="109">
        <v>146634.59049978378</v>
      </c>
      <c r="O1833" s="69"/>
      <c r="P1833" s="69"/>
      <c r="Q1833" s="66"/>
      <c r="R1833" s="66"/>
    </row>
    <row r="1834" spans="1:18" ht="11.65" customHeight="1">
      <c r="A1834" s="2">
        <v>1763</v>
      </c>
      <c r="C1834" s="108"/>
      <c r="F1834" s="108" t="s">
        <v>572</v>
      </c>
      <c r="G1834" s="1" t="s">
        <v>132</v>
      </c>
      <c r="H1834" s="74"/>
      <c r="I1834" s="3">
        <v>44655.09</v>
      </c>
      <c r="J1834" s="3">
        <v>19035.713393300237</v>
      </c>
      <c r="K1834" s="74"/>
      <c r="L1834" s="3">
        <v>44655.09</v>
      </c>
      <c r="M1834" s="3">
        <f t="shared" si="30"/>
        <v>25619.37660669976</v>
      </c>
      <c r="N1834" s="109">
        <v>19035.713393300237</v>
      </c>
      <c r="O1834" s="69"/>
      <c r="P1834" s="69"/>
      <c r="Q1834" s="66"/>
      <c r="R1834" s="66"/>
    </row>
    <row r="1835" spans="1:18" ht="11.65" customHeight="1">
      <c r="A1835" s="2">
        <v>1764</v>
      </c>
      <c r="C1835" s="108"/>
      <c r="H1835" s="74" t="s">
        <v>405</v>
      </c>
      <c r="I1835" s="110">
        <v>103351909.24999987</v>
      </c>
      <c r="J1835" s="110">
        <v>43574369.670581646</v>
      </c>
      <c r="K1835" s="74"/>
      <c r="L1835" s="110">
        <f>SUBTOTAL(9,L1826:L1834)</f>
        <v>103351909.24999987</v>
      </c>
      <c r="M1835" s="110">
        <f>SUBTOTAL(9,M1826:M1834)</f>
        <v>59777539.579418212</v>
      </c>
      <c r="N1835" s="110">
        <f>SUBTOTAL(9,N1826:N1834)</f>
        <v>43574369.670581646</v>
      </c>
      <c r="O1835" s="69"/>
      <c r="P1835" s="69"/>
      <c r="Q1835" s="66"/>
      <c r="R1835" s="66"/>
    </row>
    <row r="1836" spans="1:18" ht="11.65" customHeight="1">
      <c r="A1836" s="2">
        <v>1765</v>
      </c>
      <c r="C1836" s="108"/>
      <c r="H1836" s="74"/>
      <c r="I1836" s="3"/>
      <c r="J1836" s="3"/>
      <c r="K1836" s="74"/>
      <c r="L1836" s="3"/>
      <c r="M1836" s="3"/>
      <c r="N1836" s="3"/>
      <c r="O1836" s="69"/>
      <c r="P1836" s="69"/>
      <c r="Q1836" s="66"/>
      <c r="R1836" s="66"/>
    </row>
    <row r="1837" spans="1:18" ht="11.65" customHeight="1">
      <c r="A1837" s="2">
        <v>1766</v>
      </c>
      <c r="C1837" s="108">
        <v>393</v>
      </c>
      <c r="D1837" s="1" t="s">
        <v>473</v>
      </c>
      <c r="H1837" s="74"/>
      <c r="I1837" s="3"/>
      <c r="J1837" s="3"/>
      <c r="K1837" s="74"/>
      <c r="L1837" s="3"/>
      <c r="M1837" s="3"/>
      <c r="N1837" s="3"/>
      <c r="O1837" s="69"/>
      <c r="P1837" s="69"/>
      <c r="Q1837" s="66"/>
      <c r="R1837" s="66"/>
    </row>
    <row r="1838" spans="1:18" ht="11.65" customHeight="1">
      <c r="A1838" s="2">
        <v>1767</v>
      </c>
      <c r="C1838" s="108"/>
      <c r="F1838" s="108" t="s">
        <v>671</v>
      </c>
      <c r="G1838" s="1" t="s">
        <v>128</v>
      </c>
      <c r="H1838" s="74"/>
      <c r="I1838" s="3">
        <v>8747468.4684615191</v>
      </c>
      <c r="J1838" s="3">
        <v>3415505.6892307601</v>
      </c>
      <c r="K1838" s="74"/>
      <c r="L1838" s="3">
        <v>8747468.4684615191</v>
      </c>
      <c r="M1838" s="3">
        <f t="shared" ref="M1838:M1843" si="31">L1838-N1838</f>
        <v>5331962.7792307585</v>
      </c>
      <c r="N1838" s="109">
        <v>3415505.6892307601</v>
      </c>
      <c r="O1838" s="69"/>
      <c r="P1838" s="69"/>
      <c r="Q1838" s="66"/>
      <c r="R1838" s="66"/>
    </row>
    <row r="1839" spans="1:18" ht="11.65" customHeight="1">
      <c r="A1839" s="2">
        <v>1768</v>
      </c>
      <c r="C1839" s="108"/>
      <c r="F1839" s="108" t="s">
        <v>660</v>
      </c>
      <c r="G1839" s="1" t="s">
        <v>132</v>
      </c>
      <c r="H1839" s="74"/>
      <c r="I1839" s="3">
        <v>61230.079230769203</v>
      </c>
      <c r="J1839" s="3">
        <v>26101.352371834611</v>
      </c>
      <c r="K1839" s="74"/>
      <c r="L1839" s="3">
        <v>61230.079230769203</v>
      </c>
      <c r="M1839" s="3">
        <f t="shared" si="31"/>
        <v>35128.726858934591</v>
      </c>
      <c r="N1839" s="109">
        <v>26101.352371834611</v>
      </c>
      <c r="O1839" s="69"/>
      <c r="P1839" s="69"/>
      <c r="Q1839" s="66"/>
      <c r="R1839" s="66"/>
    </row>
    <row r="1840" spans="1:18" ht="11.65" customHeight="1">
      <c r="A1840" s="2">
        <v>1769</v>
      </c>
      <c r="C1840" s="108"/>
      <c r="F1840" s="108" t="s">
        <v>660</v>
      </c>
      <c r="G1840" s="1" t="s">
        <v>132</v>
      </c>
      <c r="H1840" s="74"/>
      <c r="I1840" s="3">
        <v>131431.228461538</v>
      </c>
      <c r="J1840" s="3">
        <v>56026.920915918039</v>
      </c>
      <c r="K1840" s="74"/>
      <c r="L1840" s="3">
        <v>131431.228461538</v>
      </c>
      <c r="M1840" s="3">
        <f t="shared" si="31"/>
        <v>75404.307545619959</v>
      </c>
      <c r="N1840" s="109">
        <v>56026.920915918039</v>
      </c>
      <c r="O1840" s="69"/>
      <c r="P1840" s="69"/>
      <c r="Q1840" s="66"/>
      <c r="R1840" s="66"/>
    </row>
    <row r="1841" spans="1:18" ht="11.65" customHeight="1">
      <c r="A1841" s="2">
        <v>1770</v>
      </c>
      <c r="C1841" s="108"/>
      <c r="F1841" s="108" t="s">
        <v>669</v>
      </c>
      <c r="G1841" s="1" t="s">
        <v>131</v>
      </c>
      <c r="H1841" s="74"/>
      <c r="I1841" s="3">
        <v>318704.8</v>
      </c>
      <c r="J1841" s="3">
        <v>135354.83698912253</v>
      </c>
      <c r="K1841" s="74"/>
      <c r="L1841" s="3">
        <v>318704.8</v>
      </c>
      <c r="M1841" s="3">
        <f t="shared" si="31"/>
        <v>183349.96301087746</v>
      </c>
      <c r="N1841" s="109">
        <v>135354.83698912253</v>
      </c>
      <c r="O1841" s="69"/>
      <c r="P1841" s="69"/>
      <c r="Q1841" s="66"/>
      <c r="R1841" s="66"/>
    </row>
    <row r="1842" spans="1:18" ht="11.65" customHeight="1">
      <c r="A1842" s="2">
        <v>1771</v>
      </c>
      <c r="C1842" s="108"/>
      <c r="F1842" s="108" t="s">
        <v>674</v>
      </c>
      <c r="G1842" s="1" t="s">
        <v>132</v>
      </c>
      <c r="H1842" s="74"/>
      <c r="I1842" s="3">
        <v>5025861.3646153798</v>
      </c>
      <c r="J1842" s="3">
        <v>2142440.1225320385</v>
      </c>
      <c r="K1842" s="74"/>
      <c r="L1842" s="3">
        <v>5025861.3646153798</v>
      </c>
      <c r="M1842" s="3">
        <f t="shared" si="31"/>
        <v>2883421.2420833413</v>
      </c>
      <c r="N1842" s="109">
        <v>2142440.1225320385</v>
      </c>
      <c r="O1842" s="69"/>
      <c r="P1842" s="69"/>
      <c r="Q1842" s="66"/>
      <c r="R1842" s="66"/>
    </row>
    <row r="1843" spans="1:18" ht="11.65" customHeight="1">
      <c r="A1843" s="2">
        <v>1772</v>
      </c>
      <c r="C1843" s="108"/>
      <c r="F1843" s="108" t="s">
        <v>572</v>
      </c>
      <c r="G1843" s="1" t="s">
        <v>132</v>
      </c>
      <c r="H1843" s="74"/>
      <c r="I1843" s="3">
        <v>53970.76</v>
      </c>
      <c r="J1843" s="3">
        <v>23006.826746482715</v>
      </c>
      <c r="K1843" s="74"/>
      <c r="L1843" s="3">
        <v>53970.76</v>
      </c>
      <c r="M1843" s="3">
        <f t="shared" si="31"/>
        <v>30963.933253517287</v>
      </c>
      <c r="N1843" s="109">
        <v>23006.826746482715</v>
      </c>
      <c r="O1843" s="69"/>
      <c r="P1843" s="69"/>
      <c r="Q1843" s="66"/>
      <c r="R1843" s="66"/>
    </row>
    <row r="1844" spans="1:18" ht="11.65" customHeight="1">
      <c r="A1844" s="2">
        <v>1773</v>
      </c>
      <c r="C1844" s="108"/>
      <c r="H1844" s="74" t="s">
        <v>405</v>
      </c>
      <c r="I1844" s="110">
        <v>14338666.700769207</v>
      </c>
      <c r="J1844" s="110">
        <v>5798435.7487861561</v>
      </c>
      <c r="K1844" s="74"/>
      <c r="L1844" s="110">
        <f>SUBTOTAL(9,L1838:L1843)</f>
        <v>14338666.700769207</v>
      </c>
      <c r="M1844" s="110">
        <f>SUBTOTAL(9,M1838:M1843)</f>
        <v>8540230.9519830495</v>
      </c>
      <c r="N1844" s="110">
        <f>SUBTOTAL(9,N1838:N1843)</f>
        <v>5798435.7487861561</v>
      </c>
      <c r="O1844" s="69"/>
      <c r="P1844" s="69"/>
      <c r="Q1844" s="66"/>
      <c r="R1844" s="66"/>
    </row>
    <row r="1845" spans="1:18" ht="11.65" customHeight="1">
      <c r="A1845" s="2">
        <v>1774</v>
      </c>
      <c r="C1845" s="108"/>
      <c r="H1845" s="74"/>
      <c r="I1845" s="3"/>
      <c r="J1845" s="3"/>
      <c r="K1845" s="74"/>
      <c r="L1845" s="3"/>
      <c r="M1845" s="3"/>
      <c r="N1845" s="3"/>
      <c r="O1845" s="69"/>
      <c r="P1845" s="69"/>
      <c r="Q1845" s="66"/>
      <c r="R1845" s="66"/>
    </row>
    <row r="1846" spans="1:18" ht="11.65" customHeight="1">
      <c r="A1846" s="2">
        <v>1775</v>
      </c>
      <c r="C1846" s="108">
        <v>394</v>
      </c>
      <c r="D1846" s="1" t="s">
        <v>474</v>
      </c>
      <c r="H1846" s="74"/>
      <c r="I1846" s="3"/>
      <c r="J1846" s="3"/>
      <c r="K1846" s="74"/>
      <c r="L1846" s="3"/>
      <c r="M1846" s="3"/>
      <c r="N1846" s="3"/>
      <c r="O1846" s="69"/>
      <c r="P1846" s="69"/>
      <c r="Q1846" s="66"/>
      <c r="R1846" s="66"/>
    </row>
    <row r="1847" spans="1:18" ht="11.65" customHeight="1">
      <c r="A1847" s="2">
        <v>1776</v>
      </c>
      <c r="C1847" s="108"/>
      <c r="F1847" s="108" t="s">
        <v>671</v>
      </c>
      <c r="G1847" s="1" t="s">
        <v>128</v>
      </c>
      <c r="H1847" s="74"/>
      <c r="I1847" s="3">
        <v>33170821.679999892</v>
      </c>
      <c r="J1847" s="3">
        <v>12508145.3207692</v>
      </c>
      <c r="K1847" s="74"/>
      <c r="L1847" s="3">
        <v>33170821.679999892</v>
      </c>
      <c r="M1847" s="3">
        <f t="shared" ref="M1847:M1854" si="32">L1847-N1847</f>
        <v>20662676.35923069</v>
      </c>
      <c r="N1847" s="109">
        <v>12508145.3207692</v>
      </c>
      <c r="O1847" s="69"/>
      <c r="P1847" s="69"/>
      <c r="Q1847" s="66"/>
      <c r="R1847" s="66"/>
    </row>
    <row r="1848" spans="1:18" ht="11.65" customHeight="1">
      <c r="A1848" s="2">
        <v>1777</v>
      </c>
      <c r="C1848" s="108"/>
      <c r="F1848" s="108" t="s">
        <v>660</v>
      </c>
      <c r="G1848" s="1" t="s">
        <v>132</v>
      </c>
      <c r="H1848" s="74"/>
      <c r="I1848" s="3">
        <v>662030.791538461</v>
      </c>
      <c r="J1848" s="3">
        <v>282212.58551412256</v>
      </c>
      <c r="K1848" s="74"/>
      <c r="L1848" s="3">
        <v>662030.791538461</v>
      </c>
      <c r="M1848" s="3">
        <f t="shared" si="32"/>
        <v>379818.20602433843</v>
      </c>
      <c r="N1848" s="109">
        <v>282212.58551412256</v>
      </c>
      <c r="O1848" s="69"/>
      <c r="P1848" s="69"/>
      <c r="Q1848" s="66"/>
      <c r="R1848" s="66"/>
    </row>
    <row r="1849" spans="1:18" ht="11.65" customHeight="1">
      <c r="A1849" s="2">
        <v>1778</v>
      </c>
      <c r="C1849" s="108"/>
      <c r="F1849" s="108" t="s">
        <v>674</v>
      </c>
      <c r="G1849" s="1" t="s">
        <v>132</v>
      </c>
      <c r="H1849" s="74"/>
      <c r="I1849" s="3">
        <v>21942250.332307599</v>
      </c>
      <c r="J1849" s="3">
        <v>9353612.063705489</v>
      </c>
      <c r="K1849" s="74"/>
      <c r="L1849" s="3">
        <v>21942250.332307599</v>
      </c>
      <c r="M1849" s="3">
        <f t="shared" si="32"/>
        <v>12588638.26860211</v>
      </c>
      <c r="N1849" s="109">
        <v>9353612.063705489</v>
      </c>
      <c r="O1849" s="69"/>
      <c r="P1849" s="69"/>
      <c r="Q1849" s="66"/>
      <c r="R1849" s="66"/>
    </row>
    <row r="1850" spans="1:18" ht="11.65" customHeight="1">
      <c r="A1850" s="2">
        <v>1779</v>
      </c>
      <c r="C1850" s="108"/>
      <c r="F1850" s="108" t="s">
        <v>669</v>
      </c>
      <c r="G1850" s="1" t="s">
        <v>131</v>
      </c>
      <c r="H1850" s="74"/>
      <c r="I1850" s="3">
        <v>3768655.59615384</v>
      </c>
      <c r="J1850" s="3">
        <v>1600558.7737792069</v>
      </c>
      <c r="K1850" s="74"/>
      <c r="L1850" s="3">
        <v>3768655.59615384</v>
      </c>
      <c r="M1850" s="3">
        <f t="shared" si="32"/>
        <v>2168096.822374633</v>
      </c>
      <c r="N1850" s="109">
        <v>1600558.7737792069</v>
      </c>
      <c r="O1850" s="69"/>
      <c r="P1850" s="69"/>
      <c r="Q1850" s="66"/>
      <c r="R1850" s="66"/>
    </row>
    <row r="1851" spans="1:18" ht="11.65" customHeight="1">
      <c r="A1851" s="2">
        <v>1780</v>
      </c>
      <c r="C1851" s="108"/>
      <c r="F1851" s="108" t="s">
        <v>572</v>
      </c>
      <c r="G1851" s="1" t="s">
        <v>130</v>
      </c>
      <c r="H1851" s="74"/>
      <c r="I1851" s="3">
        <v>5617.06</v>
      </c>
      <c r="J1851" s="3">
        <v>2357.5768455417706</v>
      </c>
      <c r="K1851" s="74"/>
      <c r="L1851" s="3">
        <v>5617.06</v>
      </c>
      <c r="M1851" s="3">
        <f t="shared" si="32"/>
        <v>3259.4831544582298</v>
      </c>
      <c r="N1851" s="109">
        <v>2357.5768455417706</v>
      </c>
      <c r="O1851" s="69"/>
      <c r="P1851" s="69"/>
      <c r="Q1851" s="66"/>
      <c r="R1851" s="66"/>
    </row>
    <row r="1852" spans="1:18" ht="11.65" customHeight="1">
      <c r="A1852" s="2">
        <v>1781</v>
      </c>
      <c r="C1852" s="108"/>
      <c r="F1852" s="108" t="s">
        <v>660</v>
      </c>
      <c r="G1852" s="1" t="s">
        <v>132</v>
      </c>
      <c r="H1852" s="74"/>
      <c r="I1852" s="3">
        <v>398693.72538461501</v>
      </c>
      <c r="J1852" s="3">
        <v>169956.42575412308</v>
      </c>
      <c r="K1852" s="74"/>
      <c r="L1852" s="3">
        <v>398693.72538461501</v>
      </c>
      <c r="M1852" s="3">
        <f t="shared" si="32"/>
        <v>228737.29963049194</v>
      </c>
      <c r="N1852" s="109">
        <v>169956.42575412308</v>
      </c>
      <c r="O1852" s="69"/>
      <c r="P1852" s="69"/>
      <c r="Q1852" s="66"/>
      <c r="R1852" s="66"/>
    </row>
    <row r="1853" spans="1:18" ht="11.65" customHeight="1">
      <c r="A1853" s="2">
        <v>1782</v>
      </c>
      <c r="C1853" s="108"/>
      <c r="F1853" s="108" t="s">
        <v>572</v>
      </c>
      <c r="G1853" s="1" t="s">
        <v>132</v>
      </c>
      <c r="H1853" s="74"/>
      <c r="I1853" s="3">
        <v>1794051.8353846101</v>
      </c>
      <c r="J1853" s="3">
        <v>764774.10640322743</v>
      </c>
      <c r="K1853" s="74"/>
      <c r="L1853" s="3">
        <v>1794051.8353846101</v>
      </c>
      <c r="M1853" s="3">
        <f t="shared" si="32"/>
        <v>1029277.7289813827</v>
      </c>
      <c r="N1853" s="109">
        <v>764774.10640322743</v>
      </c>
      <c r="O1853" s="69"/>
      <c r="P1853" s="69"/>
      <c r="Q1853" s="66"/>
      <c r="R1853" s="66"/>
    </row>
    <row r="1854" spans="1:18" ht="11.65" customHeight="1">
      <c r="A1854" s="2">
        <v>1783</v>
      </c>
      <c r="C1854" s="108"/>
      <c r="F1854" s="108" t="s">
        <v>572</v>
      </c>
      <c r="G1854" s="1" t="s">
        <v>132</v>
      </c>
      <c r="H1854" s="74"/>
      <c r="I1854" s="3">
        <v>89913.38</v>
      </c>
      <c r="J1854" s="3">
        <v>38328.560795709825</v>
      </c>
      <c r="K1854" s="74"/>
      <c r="L1854" s="3">
        <v>89913.38</v>
      </c>
      <c r="M1854" s="3">
        <f t="shared" si="32"/>
        <v>51584.819204290179</v>
      </c>
      <c r="N1854" s="109">
        <v>38328.560795709825</v>
      </c>
      <c r="O1854" s="69"/>
      <c r="P1854" s="69"/>
      <c r="Q1854" s="66"/>
      <c r="R1854" s="66"/>
    </row>
    <row r="1855" spans="1:18" ht="11.65" customHeight="1">
      <c r="A1855" s="2">
        <v>1784</v>
      </c>
      <c r="C1855" s="108"/>
      <c r="H1855" s="74" t="s">
        <v>405</v>
      </c>
      <c r="I1855" s="110">
        <v>61832034.400769018</v>
      </c>
      <c r="J1855" s="110">
        <v>24719945.413566619</v>
      </c>
      <c r="K1855" s="74"/>
      <c r="L1855" s="110">
        <f>SUBTOTAL(9,L1847:L1854)</f>
        <v>61832034.400769018</v>
      </c>
      <c r="M1855" s="110">
        <f>SUBTOTAL(9,M1847:M1854)</f>
        <v>37112088.987202398</v>
      </c>
      <c r="N1855" s="110">
        <f>SUBTOTAL(9,N1847:N1854)</f>
        <v>24719945.413566619</v>
      </c>
      <c r="O1855" s="69"/>
      <c r="P1855" s="69"/>
      <c r="Q1855" s="66"/>
      <c r="R1855" s="66"/>
    </row>
    <row r="1856" spans="1:18" ht="11.65" customHeight="1">
      <c r="A1856" s="2">
        <v>1785</v>
      </c>
      <c r="C1856" s="108"/>
      <c r="H1856" s="74"/>
      <c r="I1856" s="3"/>
      <c r="J1856" s="3"/>
      <c r="K1856" s="74"/>
      <c r="L1856" s="3"/>
      <c r="M1856" s="3"/>
      <c r="N1856" s="3"/>
      <c r="O1856" s="69"/>
      <c r="P1856" s="69"/>
      <c r="Q1856" s="66"/>
      <c r="R1856" s="66"/>
    </row>
    <row r="1857" spans="1:18" ht="11.65" customHeight="1">
      <c r="A1857" s="2">
        <v>1786</v>
      </c>
      <c r="C1857" s="108">
        <v>395</v>
      </c>
      <c r="D1857" s="1" t="s">
        <v>475</v>
      </c>
      <c r="H1857" s="74"/>
      <c r="I1857" s="3"/>
      <c r="J1857" s="3"/>
      <c r="K1857" s="74"/>
      <c r="L1857" s="3"/>
      <c r="M1857" s="3"/>
      <c r="N1857" s="3"/>
      <c r="O1857" s="69"/>
      <c r="P1857" s="69"/>
      <c r="Q1857" s="66"/>
      <c r="R1857" s="66"/>
    </row>
    <row r="1858" spans="1:18" ht="11.65" customHeight="1">
      <c r="A1858" s="2">
        <v>1787</v>
      </c>
      <c r="C1858" s="108"/>
      <c r="F1858" s="108" t="s">
        <v>671</v>
      </c>
      <c r="G1858" s="1" t="s">
        <v>128</v>
      </c>
      <c r="H1858" s="74"/>
      <c r="I1858" s="3">
        <v>23926183.727692287</v>
      </c>
      <c r="J1858" s="3">
        <v>7621242.4976923</v>
      </c>
      <c r="K1858" s="74"/>
      <c r="L1858" s="3">
        <v>23926183.727692287</v>
      </c>
      <c r="M1858" s="3">
        <f t="shared" ref="M1858:M1865" si="33">L1858-N1858</f>
        <v>16304941.229999987</v>
      </c>
      <c r="N1858" s="109">
        <v>7621242.4976923</v>
      </c>
      <c r="O1858" s="69"/>
      <c r="P1858" s="69"/>
      <c r="Q1858" s="66"/>
      <c r="R1858" s="66"/>
    </row>
    <row r="1859" spans="1:18" ht="11.65" customHeight="1">
      <c r="A1859" s="2">
        <v>1788</v>
      </c>
      <c r="C1859" s="108"/>
      <c r="F1859" s="108" t="s">
        <v>660</v>
      </c>
      <c r="G1859" s="1" t="s">
        <v>132</v>
      </c>
      <c r="H1859" s="74"/>
      <c r="I1859" s="3">
        <v>1517.68</v>
      </c>
      <c r="J1859" s="3">
        <v>646.96144387445884</v>
      </c>
      <c r="K1859" s="74"/>
      <c r="L1859" s="3">
        <v>1517.68</v>
      </c>
      <c r="M1859" s="3">
        <f t="shared" si="33"/>
        <v>870.71855612554123</v>
      </c>
      <c r="N1859" s="109">
        <v>646.96144387445884</v>
      </c>
      <c r="O1859" s="69"/>
      <c r="P1859" s="69"/>
      <c r="Q1859" s="66"/>
      <c r="R1859" s="66"/>
    </row>
    <row r="1860" spans="1:18" ht="11.65" customHeight="1">
      <c r="A1860" s="2">
        <v>1789</v>
      </c>
      <c r="C1860" s="108"/>
      <c r="F1860" s="108" t="s">
        <v>660</v>
      </c>
      <c r="G1860" s="1" t="s">
        <v>132</v>
      </c>
      <c r="H1860" s="74"/>
      <c r="I1860" s="3">
        <v>2891.91</v>
      </c>
      <c r="J1860" s="3">
        <v>1232.7725667828436</v>
      </c>
      <c r="K1860" s="74"/>
      <c r="L1860" s="3">
        <v>2891.91</v>
      </c>
      <c r="M1860" s="3">
        <f t="shared" si="33"/>
        <v>1659.1374332171563</v>
      </c>
      <c r="N1860" s="109">
        <v>1232.7725667828436</v>
      </c>
      <c r="O1860" s="69"/>
      <c r="P1860" s="69"/>
      <c r="Q1860" s="66"/>
      <c r="R1860" s="66"/>
    </row>
    <row r="1861" spans="1:18" ht="11.65" customHeight="1">
      <c r="A1861" s="2">
        <v>1790</v>
      </c>
      <c r="C1861" s="108"/>
      <c r="F1861" s="108" t="s">
        <v>669</v>
      </c>
      <c r="G1861" s="1" t="s">
        <v>131</v>
      </c>
      <c r="H1861" s="74"/>
      <c r="I1861" s="3">
        <v>5208428.1761538396</v>
      </c>
      <c r="J1861" s="3">
        <v>2212034.292401168</v>
      </c>
      <c r="K1861" s="74"/>
      <c r="L1861" s="3">
        <v>5208428.1761538396</v>
      </c>
      <c r="M1861" s="3">
        <f t="shared" si="33"/>
        <v>2996393.8837526715</v>
      </c>
      <c r="N1861" s="109">
        <v>2212034.292401168</v>
      </c>
      <c r="O1861" s="69"/>
      <c r="P1861" s="69"/>
      <c r="Q1861" s="66"/>
      <c r="R1861" s="66"/>
    </row>
    <row r="1862" spans="1:18" ht="11.65" customHeight="1">
      <c r="A1862" s="2">
        <v>1791</v>
      </c>
      <c r="C1862" s="108"/>
      <c r="F1862" s="108" t="s">
        <v>572</v>
      </c>
      <c r="G1862" s="1" t="s">
        <v>130</v>
      </c>
      <c r="H1862" s="74"/>
      <c r="I1862" s="3">
        <v>0</v>
      </c>
      <c r="J1862" s="3">
        <v>0</v>
      </c>
      <c r="K1862" s="74"/>
      <c r="L1862" s="3">
        <v>0</v>
      </c>
      <c r="M1862" s="3">
        <f t="shared" si="33"/>
        <v>0</v>
      </c>
      <c r="N1862" s="109">
        <v>0</v>
      </c>
      <c r="O1862" s="69"/>
      <c r="P1862" s="69"/>
      <c r="Q1862" s="66"/>
      <c r="R1862" s="66"/>
    </row>
    <row r="1863" spans="1:18" ht="11.65" customHeight="1">
      <c r="A1863" s="2">
        <v>1792</v>
      </c>
      <c r="C1863" s="108"/>
      <c r="F1863" s="108" t="s">
        <v>674</v>
      </c>
      <c r="G1863" s="1" t="s">
        <v>132</v>
      </c>
      <c r="H1863" s="74"/>
      <c r="I1863" s="3">
        <v>6442661.9792307597</v>
      </c>
      <c r="J1863" s="3">
        <v>2746398.3820556444</v>
      </c>
      <c r="K1863" s="74"/>
      <c r="L1863" s="3">
        <v>6442661.9792307597</v>
      </c>
      <c r="M1863" s="3">
        <f t="shared" si="33"/>
        <v>3696263.5971751153</v>
      </c>
      <c r="N1863" s="109">
        <v>2746398.3820556444</v>
      </c>
      <c r="O1863" s="69"/>
      <c r="P1863" s="69"/>
      <c r="Q1863" s="66"/>
      <c r="R1863" s="66"/>
    </row>
    <row r="1864" spans="1:18" ht="11.65" customHeight="1">
      <c r="A1864" s="2">
        <v>1793</v>
      </c>
      <c r="C1864" s="108"/>
      <c r="F1864" s="108" t="s">
        <v>572</v>
      </c>
      <c r="G1864" s="1" t="s">
        <v>132</v>
      </c>
      <c r="H1864" s="74"/>
      <c r="I1864" s="3">
        <v>257204.65307692299</v>
      </c>
      <c r="J1864" s="3">
        <v>109642.01526400517</v>
      </c>
      <c r="K1864" s="74"/>
      <c r="L1864" s="3">
        <v>257204.65307692299</v>
      </c>
      <c r="M1864" s="3">
        <f t="shared" si="33"/>
        <v>147562.63781291782</v>
      </c>
      <c r="N1864" s="109">
        <v>109642.01526400517</v>
      </c>
      <c r="O1864" s="69"/>
      <c r="P1864" s="69"/>
      <c r="Q1864" s="66"/>
      <c r="R1864" s="66"/>
    </row>
    <row r="1865" spans="1:18" ht="11.65" customHeight="1">
      <c r="A1865" s="2">
        <v>1794</v>
      </c>
      <c r="C1865" s="108"/>
      <c r="F1865" s="108" t="s">
        <v>572</v>
      </c>
      <c r="G1865" s="1" t="s">
        <v>132</v>
      </c>
      <c r="H1865" s="74"/>
      <c r="I1865" s="3">
        <v>14021.51</v>
      </c>
      <c r="J1865" s="3">
        <v>5977.1337534263894</v>
      </c>
      <c r="K1865" s="74"/>
      <c r="L1865" s="3">
        <v>14021.51</v>
      </c>
      <c r="M1865" s="3">
        <f t="shared" si="33"/>
        <v>8044.3762465736108</v>
      </c>
      <c r="N1865" s="109">
        <v>5977.1337534263894</v>
      </c>
      <c r="O1865" s="69"/>
      <c r="P1865" s="69"/>
      <c r="Q1865" s="66"/>
      <c r="R1865" s="66"/>
    </row>
    <row r="1866" spans="1:18" ht="11.65" customHeight="1">
      <c r="A1866" s="2">
        <v>1795</v>
      </c>
      <c r="C1866" s="108"/>
      <c r="H1866" s="74" t="s">
        <v>405</v>
      </c>
      <c r="I1866" s="110">
        <v>35852909.63615381</v>
      </c>
      <c r="J1866" s="110">
        <v>12697174.055177201</v>
      </c>
      <c r="K1866" s="74"/>
      <c r="L1866" s="110">
        <f>SUBTOTAL(9,L1858:L1865)</f>
        <v>35852909.63615381</v>
      </c>
      <c r="M1866" s="110">
        <f>SUBTOTAL(9,M1858:M1865)</f>
        <v>23155735.580976605</v>
      </c>
      <c r="N1866" s="110">
        <f>SUBTOTAL(9,N1858:N1865)</f>
        <v>12697174.055177201</v>
      </c>
      <c r="O1866" s="69"/>
      <c r="P1866" s="69"/>
      <c r="Q1866" s="66"/>
      <c r="R1866" s="66"/>
    </row>
    <row r="1867" spans="1:18" ht="11.65" customHeight="1">
      <c r="A1867" s="2">
        <v>1796</v>
      </c>
      <c r="H1867" s="74"/>
      <c r="I1867" s="115"/>
      <c r="J1867" s="115"/>
      <c r="K1867" s="74"/>
      <c r="L1867" s="115"/>
      <c r="M1867" s="3"/>
      <c r="N1867" s="3"/>
      <c r="O1867" s="69"/>
      <c r="P1867" s="69"/>
      <c r="Q1867" s="66"/>
      <c r="R1867" s="66"/>
    </row>
    <row r="1868" spans="1:18" ht="11.65" customHeight="1">
      <c r="A1868" s="2">
        <v>1797</v>
      </c>
      <c r="C1868" s="108">
        <v>396</v>
      </c>
      <c r="D1868" s="1" t="s">
        <v>476</v>
      </c>
      <c r="H1868" s="74"/>
      <c r="I1868" s="3"/>
      <c r="J1868" s="3"/>
      <c r="K1868" s="74"/>
      <c r="L1868" s="3"/>
      <c r="M1868" s="3"/>
      <c r="N1868" s="3"/>
      <c r="O1868" s="69"/>
      <c r="P1868" s="69"/>
      <c r="Q1868" s="66"/>
      <c r="R1868" s="66"/>
    </row>
    <row r="1869" spans="1:18" ht="11.65" customHeight="1">
      <c r="A1869" s="2">
        <v>1798</v>
      </c>
      <c r="C1869" s="108"/>
      <c r="F1869" s="108" t="s">
        <v>671</v>
      </c>
      <c r="G1869" s="1" t="s">
        <v>128</v>
      </c>
      <c r="H1869" s="74"/>
      <c r="I1869" s="3">
        <v>112778942.91846135</v>
      </c>
      <c r="J1869" s="3">
        <v>43785482.150769196</v>
      </c>
      <c r="K1869" s="74"/>
      <c r="L1869" s="3">
        <v>112778942.91846135</v>
      </c>
      <c r="M1869" s="3">
        <f t="shared" ref="M1869:M1876" si="34">L1869-N1869</f>
        <v>68993460.767692149</v>
      </c>
      <c r="N1869" s="109">
        <v>43785482.150769196</v>
      </c>
      <c r="O1869" s="69"/>
      <c r="P1869" s="69"/>
      <c r="Q1869" s="66"/>
      <c r="R1869" s="66"/>
    </row>
    <row r="1870" spans="1:18" ht="11.65" customHeight="1">
      <c r="A1870" s="2">
        <v>1799</v>
      </c>
      <c r="C1870" s="108"/>
      <c r="F1870" s="108" t="s">
        <v>660</v>
      </c>
      <c r="G1870" s="1" t="s">
        <v>132</v>
      </c>
      <c r="H1870" s="74"/>
      <c r="I1870" s="3">
        <v>924043.38153846096</v>
      </c>
      <c r="J1870" s="3">
        <v>393904.14337855158</v>
      </c>
      <c r="K1870" s="74"/>
      <c r="L1870" s="3">
        <v>924043.38153846096</v>
      </c>
      <c r="M1870" s="3">
        <f t="shared" si="34"/>
        <v>530139.23815990938</v>
      </c>
      <c r="N1870" s="109">
        <v>393904.14337855158</v>
      </c>
      <c r="O1870" s="69"/>
      <c r="P1870" s="69"/>
      <c r="Q1870" s="66"/>
      <c r="R1870" s="66"/>
    </row>
    <row r="1871" spans="1:18" ht="11.65" customHeight="1">
      <c r="A1871" s="2">
        <v>1800</v>
      </c>
      <c r="C1871" s="108"/>
      <c r="F1871" s="108" t="s">
        <v>674</v>
      </c>
      <c r="G1871" s="1" t="s">
        <v>132</v>
      </c>
      <c r="H1871" s="74"/>
      <c r="I1871" s="3">
        <v>37370038.605384603</v>
      </c>
      <c r="J1871" s="3">
        <v>15930218.579531845</v>
      </c>
      <c r="K1871" s="74"/>
      <c r="L1871" s="3">
        <v>37370038.605384603</v>
      </c>
      <c r="M1871" s="3">
        <f t="shared" si="34"/>
        <v>21439820.025852758</v>
      </c>
      <c r="N1871" s="109">
        <v>15930218.579531845</v>
      </c>
      <c r="O1871" s="69"/>
      <c r="P1871" s="69"/>
      <c r="Q1871" s="66"/>
      <c r="R1871" s="66"/>
    </row>
    <row r="1872" spans="1:18" ht="11.65" customHeight="1">
      <c r="A1872" s="2">
        <v>1801</v>
      </c>
      <c r="C1872" s="108"/>
      <c r="F1872" s="108" t="s">
        <v>669</v>
      </c>
      <c r="G1872" s="1" t="s">
        <v>131</v>
      </c>
      <c r="H1872" s="74"/>
      <c r="I1872" s="3">
        <v>1378382.7738461499</v>
      </c>
      <c r="J1872" s="3">
        <v>585403.09296427341</v>
      </c>
      <c r="K1872" s="74"/>
      <c r="L1872" s="3">
        <v>1378382.7738461499</v>
      </c>
      <c r="M1872" s="3">
        <f t="shared" si="34"/>
        <v>792979.6808818765</v>
      </c>
      <c r="N1872" s="109">
        <v>585403.09296427341</v>
      </c>
      <c r="O1872" s="69"/>
      <c r="P1872" s="69"/>
      <c r="Q1872" s="66"/>
      <c r="R1872" s="66"/>
    </row>
    <row r="1873" spans="1:18" ht="11.65" customHeight="1">
      <c r="A1873" s="2">
        <v>1802</v>
      </c>
      <c r="C1873" s="108"/>
      <c r="F1873" s="108" t="s">
        <v>660</v>
      </c>
      <c r="G1873" s="1" t="s">
        <v>132</v>
      </c>
      <c r="H1873" s="74"/>
      <c r="I1873" s="3">
        <v>1433213.6469230701</v>
      </c>
      <c r="J1873" s="3">
        <v>610954.8589913079</v>
      </c>
      <c r="K1873" s="74"/>
      <c r="L1873" s="3">
        <v>1433213.6469230701</v>
      </c>
      <c r="M1873" s="3">
        <f t="shared" si="34"/>
        <v>822258.78793176217</v>
      </c>
      <c r="N1873" s="109">
        <v>610954.8589913079</v>
      </c>
      <c r="O1873" s="69"/>
      <c r="P1873" s="69"/>
      <c r="Q1873" s="66"/>
      <c r="R1873" s="66"/>
    </row>
    <row r="1874" spans="1:18" ht="11.65" customHeight="1">
      <c r="A1874" s="2">
        <v>1803</v>
      </c>
      <c r="C1874" s="108"/>
      <c r="F1874" s="108" t="s">
        <v>572</v>
      </c>
      <c r="G1874" s="1" t="s">
        <v>130</v>
      </c>
      <c r="H1874" s="74"/>
      <c r="I1874" s="3">
        <v>45031.42</v>
      </c>
      <c r="J1874" s="3">
        <v>18900.462717839328</v>
      </c>
      <c r="K1874" s="74"/>
      <c r="L1874" s="3">
        <v>45031.42</v>
      </c>
      <c r="M1874" s="3">
        <f t="shared" si="34"/>
        <v>26130.957282160671</v>
      </c>
      <c r="N1874" s="109">
        <v>18900.462717839328</v>
      </c>
      <c r="O1874" s="69"/>
      <c r="P1874" s="69"/>
      <c r="Q1874" s="66"/>
      <c r="R1874" s="66"/>
    </row>
    <row r="1875" spans="1:18" ht="11.65" customHeight="1">
      <c r="A1875" s="2">
        <v>1804</v>
      </c>
      <c r="C1875" s="108"/>
      <c r="F1875" s="108" t="s">
        <v>572</v>
      </c>
      <c r="G1875" s="1" t="s">
        <v>132</v>
      </c>
      <c r="H1875" s="74"/>
      <c r="I1875" s="3">
        <v>0</v>
      </c>
      <c r="J1875" s="3">
        <v>0</v>
      </c>
      <c r="K1875" s="74"/>
      <c r="L1875" s="3">
        <v>0</v>
      </c>
      <c r="M1875" s="3">
        <f>L1875-N1875</f>
        <v>0</v>
      </c>
      <c r="N1875" s="109">
        <v>0</v>
      </c>
      <c r="O1875" s="69"/>
      <c r="P1875" s="69"/>
      <c r="Q1875" s="66"/>
      <c r="R1875" s="66"/>
    </row>
    <row r="1876" spans="1:18" ht="11.65" customHeight="1">
      <c r="A1876" s="2">
        <v>1805</v>
      </c>
      <c r="C1876" s="108"/>
      <c r="F1876" s="108" t="s">
        <v>572</v>
      </c>
      <c r="G1876" s="1" t="s">
        <v>132</v>
      </c>
      <c r="H1876" s="74"/>
      <c r="I1876" s="3">
        <v>999837.19</v>
      </c>
      <c r="J1876" s="3">
        <v>426213.76843720779</v>
      </c>
      <c r="K1876" s="74"/>
      <c r="L1876" s="3">
        <v>999837.19</v>
      </c>
      <c r="M1876" s="3">
        <f t="shared" si="34"/>
        <v>573623.42156279215</v>
      </c>
      <c r="N1876" s="109">
        <v>426213.76843720779</v>
      </c>
      <c r="O1876" s="69"/>
      <c r="P1876" s="69"/>
      <c r="Q1876" s="66"/>
      <c r="R1876" s="66"/>
    </row>
    <row r="1877" spans="1:18" ht="11.65" customHeight="1">
      <c r="A1877" s="2">
        <v>1806</v>
      </c>
      <c r="C1877" s="108"/>
      <c r="H1877" s="74" t="s">
        <v>405</v>
      </c>
      <c r="I1877" s="110">
        <v>154929489.93615362</v>
      </c>
      <c r="J1877" s="110">
        <v>61751077.056790225</v>
      </c>
      <c r="K1877" s="74"/>
      <c r="L1877" s="110">
        <f>SUBTOTAL(9,L1869:L1876)</f>
        <v>154929489.93615362</v>
      </c>
      <c r="M1877" s="110">
        <f>SUBTOTAL(9,M1869:M1876)</f>
        <v>93178412.879363388</v>
      </c>
      <c r="N1877" s="110">
        <f>SUBTOTAL(9,N1869:N1876)</f>
        <v>61751077.056790225</v>
      </c>
      <c r="O1877" s="69"/>
      <c r="P1877" s="69"/>
      <c r="Q1877" s="66"/>
      <c r="R1877" s="66"/>
    </row>
    <row r="1878" spans="1:18" ht="11.65" customHeight="1">
      <c r="A1878" s="2">
        <v>1807</v>
      </c>
      <c r="C1878" s="108">
        <v>397</v>
      </c>
      <c r="D1878" s="1" t="s">
        <v>477</v>
      </c>
      <c r="H1878" s="74"/>
      <c r="I1878" s="3"/>
      <c r="J1878" s="3"/>
      <c r="K1878" s="74"/>
      <c r="L1878" s="3"/>
      <c r="M1878" s="3"/>
      <c r="N1878" s="3"/>
      <c r="O1878" s="69"/>
      <c r="P1878" s="69"/>
      <c r="Q1878" s="66"/>
      <c r="R1878" s="66"/>
    </row>
    <row r="1879" spans="1:18" ht="11.65" customHeight="1">
      <c r="A1879" s="2">
        <v>1808</v>
      </c>
      <c r="C1879" s="108"/>
      <c r="F1879" s="108" t="s">
        <v>671</v>
      </c>
      <c r="G1879" s="1" t="s">
        <v>128</v>
      </c>
      <c r="H1879" s="74"/>
      <c r="I1879" s="3">
        <v>148442202.24153829</v>
      </c>
      <c r="J1879" s="3">
        <v>46833718.272307597</v>
      </c>
      <c r="K1879" s="74"/>
      <c r="L1879" s="3">
        <v>175339342.85471672</v>
      </c>
      <c r="M1879" s="3">
        <f t="shared" ref="M1879:M1886" si="35">L1879-N1879</f>
        <v>116073027.30772132</v>
      </c>
      <c r="N1879" s="109">
        <v>59266315.546995394</v>
      </c>
      <c r="O1879" s="69"/>
      <c r="P1879" s="69"/>
      <c r="Q1879" s="66"/>
      <c r="R1879" s="66"/>
    </row>
    <row r="1880" spans="1:18" ht="11.65" customHeight="1">
      <c r="A1880" s="2">
        <v>1809</v>
      </c>
      <c r="C1880" s="108"/>
      <c r="F1880" s="108" t="s">
        <v>672</v>
      </c>
      <c r="G1880" s="1" t="s">
        <v>132</v>
      </c>
      <c r="H1880" s="74"/>
      <c r="I1880" s="3">
        <v>1302972.1569230701</v>
      </c>
      <c r="J1880" s="3">
        <v>555435.1035601492</v>
      </c>
      <c r="K1880" s="74"/>
      <c r="L1880" s="3">
        <v>-536693.0760769234</v>
      </c>
      <c r="M1880" s="3">
        <f t="shared" si="35"/>
        <v>-307909.84943089052</v>
      </c>
      <c r="N1880" s="109">
        <v>-228783.22664603285</v>
      </c>
      <c r="O1880" s="69"/>
      <c r="P1880" s="69"/>
      <c r="Q1880" s="66"/>
      <c r="R1880" s="66"/>
    </row>
    <row r="1881" spans="1:18" ht="11.65" customHeight="1">
      <c r="A1881" s="2">
        <v>1810</v>
      </c>
      <c r="C1881" s="108"/>
      <c r="F1881" s="108" t="s">
        <v>673</v>
      </c>
      <c r="G1881" s="1" t="s">
        <v>132</v>
      </c>
      <c r="H1881" s="74"/>
      <c r="I1881" s="3">
        <v>1538702.2307692301</v>
      </c>
      <c r="J1881" s="3">
        <v>655922.86708088114</v>
      </c>
      <c r="K1881" s="74"/>
      <c r="L1881" s="3">
        <v>-1604021.0238461415</v>
      </c>
      <c r="M1881" s="3">
        <f t="shared" si="35"/>
        <v>-920253.85448732576</v>
      </c>
      <c r="N1881" s="109">
        <v>-683767.16935881577</v>
      </c>
      <c r="O1881" s="69"/>
      <c r="P1881" s="69"/>
      <c r="Q1881" s="66"/>
      <c r="R1881" s="66"/>
    </row>
    <row r="1882" spans="1:18" ht="11.65" customHeight="1">
      <c r="A1882" s="2">
        <v>1811</v>
      </c>
      <c r="C1882" s="108"/>
      <c r="F1882" s="108" t="s">
        <v>669</v>
      </c>
      <c r="G1882" s="1" t="s">
        <v>131</v>
      </c>
      <c r="H1882" s="74"/>
      <c r="I1882" s="3">
        <v>62600434.773846097</v>
      </c>
      <c r="J1882" s="3">
        <v>26586583.08334903</v>
      </c>
      <c r="K1882" s="74"/>
      <c r="L1882" s="3">
        <v>61561834.514755405</v>
      </c>
      <c r="M1882" s="3">
        <f t="shared" si="35"/>
        <v>35416347.921845436</v>
      </c>
      <c r="N1882" s="109">
        <v>26145486.592909973</v>
      </c>
      <c r="O1882" s="69"/>
      <c r="P1882" s="69"/>
      <c r="Q1882" s="66"/>
      <c r="R1882" s="66"/>
    </row>
    <row r="1883" spans="1:18" ht="11.65" customHeight="1">
      <c r="A1883" s="2">
        <v>1812</v>
      </c>
      <c r="C1883" s="108"/>
      <c r="F1883" s="108" t="s">
        <v>662</v>
      </c>
      <c r="G1883" s="1" t="s">
        <v>129</v>
      </c>
      <c r="H1883" s="74"/>
      <c r="I1883" s="3">
        <v>2855125.17</v>
      </c>
      <c r="J1883" s="3">
        <v>1317038.8976139012</v>
      </c>
      <c r="K1883" s="74"/>
      <c r="L1883" s="3">
        <v>272498.5637693312</v>
      </c>
      <c r="M1883" s="3">
        <f t="shared" si="35"/>
        <v>146797.87232534407</v>
      </c>
      <c r="N1883" s="109">
        <v>125700.69144398713</v>
      </c>
      <c r="O1883" s="69"/>
      <c r="P1883" s="69"/>
      <c r="Q1883" s="66"/>
      <c r="R1883" s="66"/>
    </row>
    <row r="1884" spans="1:18" ht="11.65" customHeight="1">
      <c r="A1884" s="2">
        <v>1813</v>
      </c>
      <c r="C1884" s="108"/>
      <c r="F1884" s="108" t="s">
        <v>674</v>
      </c>
      <c r="G1884" s="1" t="s">
        <v>132</v>
      </c>
      <c r="H1884" s="74"/>
      <c r="I1884" s="3">
        <v>118277114.288461</v>
      </c>
      <c r="J1884" s="3">
        <v>50419543.406625316</v>
      </c>
      <c r="K1884" s="74"/>
      <c r="L1884" s="3">
        <v>139271896.09800014</v>
      </c>
      <c r="M1884" s="3">
        <f t="shared" si="35"/>
        <v>79902630.514546603</v>
      </c>
      <c r="N1884" s="109">
        <v>59369265.583453543</v>
      </c>
      <c r="O1884" s="69"/>
      <c r="P1884" s="69"/>
      <c r="Q1884" s="66"/>
      <c r="R1884" s="66"/>
    </row>
    <row r="1885" spans="1:18" ht="11.65" customHeight="1">
      <c r="A1885" s="2">
        <v>1814</v>
      </c>
      <c r="C1885" s="108"/>
      <c r="F1885" s="108" t="s">
        <v>572</v>
      </c>
      <c r="G1885" s="1" t="s">
        <v>130</v>
      </c>
      <c r="H1885" s="74"/>
      <c r="I1885" s="3">
        <v>250260.86846153799</v>
      </c>
      <c r="J1885" s="3">
        <v>105038.79766819238</v>
      </c>
      <c r="K1885" s="74"/>
      <c r="L1885" s="3">
        <v>1177527.7846153858</v>
      </c>
      <c r="M1885" s="3">
        <f t="shared" si="35"/>
        <v>683299.08846627385</v>
      </c>
      <c r="N1885" s="109">
        <v>494228.6961491119</v>
      </c>
      <c r="O1885" s="69"/>
      <c r="P1885" s="69"/>
      <c r="Q1885" s="66"/>
      <c r="R1885" s="66"/>
    </row>
    <row r="1886" spans="1:18" ht="11.65" customHeight="1">
      <c r="A1886" s="2">
        <v>1815</v>
      </c>
      <c r="C1886" s="108"/>
      <c r="F1886" s="108" t="s">
        <v>674</v>
      </c>
      <c r="G1886" s="1" t="s">
        <v>132</v>
      </c>
      <c r="H1886" s="74"/>
      <c r="I1886" s="3">
        <v>785065.47307692305</v>
      </c>
      <c r="J1886" s="3">
        <v>334660.19977718045</v>
      </c>
      <c r="K1886" s="74"/>
      <c r="L1886" s="3">
        <v>599439.09576923517</v>
      </c>
      <c r="M1886" s="3">
        <f t="shared" si="35"/>
        <v>343908.29684346402</v>
      </c>
      <c r="N1886" s="109">
        <v>255530.79892577115</v>
      </c>
      <c r="O1886" s="69"/>
      <c r="P1886" s="69"/>
      <c r="Q1886" s="66"/>
      <c r="R1886" s="66"/>
    </row>
    <row r="1887" spans="1:18" ht="11.65" customHeight="1">
      <c r="A1887" s="2">
        <v>1816</v>
      </c>
      <c r="C1887" s="108"/>
      <c r="F1887" s="108" t="s">
        <v>674</v>
      </c>
      <c r="G1887" s="1" t="s">
        <v>132</v>
      </c>
      <c r="H1887" s="74"/>
      <c r="I1887" s="3">
        <v>10118.2007692307</v>
      </c>
      <c r="J1887" s="3">
        <v>4313.218714797028</v>
      </c>
      <c r="K1887" s="74"/>
      <c r="L1887" s="3">
        <v>-1420.0450000001529</v>
      </c>
      <c r="M1887" s="3">
        <f>L1887-N1887</f>
        <v>-814.70371358483158</v>
      </c>
      <c r="N1887" s="109">
        <v>-605.34128641532129</v>
      </c>
      <c r="O1887" s="69"/>
      <c r="P1887" s="69"/>
      <c r="Q1887" s="66"/>
      <c r="R1887" s="66"/>
    </row>
    <row r="1888" spans="1:18" ht="11.65" customHeight="1">
      <c r="A1888" s="2">
        <v>1817</v>
      </c>
      <c r="C1888" s="108"/>
      <c r="H1888" s="74" t="s">
        <v>405</v>
      </c>
      <c r="I1888" s="110">
        <v>336061995.40384537</v>
      </c>
      <c r="J1888" s="110">
        <v>126812253.84669705</v>
      </c>
      <c r="K1888" s="74"/>
      <c r="L1888" s="110">
        <f>SUBTOTAL(9,L1879:L1887)</f>
        <v>376080404.76670313</v>
      </c>
      <c r="M1888" s="110">
        <f>SUBTOTAL(9,M1879:M1887)</f>
        <v>231337032.59411663</v>
      </c>
      <c r="N1888" s="110">
        <f>SUBTOTAL(9,N1879:N1887)</f>
        <v>144743372.1725865</v>
      </c>
      <c r="O1888" s="69"/>
      <c r="P1888" s="69"/>
      <c r="Q1888" s="66"/>
      <c r="R1888" s="66"/>
    </row>
    <row r="1889" spans="1:18" ht="11.65" customHeight="1">
      <c r="A1889" s="2">
        <v>1818</v>
      </c>
      <c r="C1889" s="108"/>
      <c r="H1889" s="74"/>
      <c r="I1889" s="3"/>
      <c r="J1889" s="3"/>
      <c r="K1889" s="74"/>
      <c r="L1889" s="3"/>
      <c r="M1889" s="3"/>
      <c r="N1889" s="3"/>
      <c r="O1889" s="69"/>
      <c r="P1889" s="69"/>
      <c r="Q1889" s="66"/>
      <c r="R1889" s="66"/>
    </row>
    <row r="1890" spans="1:18" ht="11.65" customHeight="1">
      <c r="A1890" s="2">
        <v>1819</v>
      </c>
      <c r="C1890" s="108">
        <v>398</v>
      </c>
      <c r="D1890" s="1" t="s">
        <v>478</v>
      </c>
      <c r="H1890" s="74"/>
      <c r="I1890" s="3"/>
      <c r="J1890" s="3"/>
      <c r="K1890" s="74"/>
      <c r="L1890" s="3"/>
      <c r="M1890" s="3"/>
      <c r="N1890" s="3"/>
      <c r="O1890" s="69"/>
      <c r="P1890" s="69"/>
      <c r="Q1890" s="66"/>
      <c r="R1890" s="66"/>
    </row>
    <row r="1891" spans="1:18" ht="11.65" customHeight="1">
      <c r="A1891" s="2">
        <v>1820</v>
      </c>
      <c r="C1891" s="108"/>
      <c r="F1891" s="108" t="s">
        <v>671</v>
      </c>
      <c r="G1891" s="1" t="s">
        <v>128</v>
      </c>
      <c r="H1891" s="74"/>
      <c r="I1891" s="3">
        <v>2462759.2576923058</v>
      </c>
      <c r="J1891" s="3">
        <v>867653.07307692303</v>
      </c>
      <c r="K1891" s="74"/>
      <c r="L1891" s="3">
        <v>2462759.2576923058</v>
      </c>
      <c r="M1891" s="3">
        <f t="shared" ref="M1891:M1898" si="36">L1891-N1891</f>
        <v>1595106.1846153829</v>
      </c>
      <c r="N1891" s="109">
        <v>867653.07307692303</v>
      </c>
      <c r="O1891" s="69"/>
      <c r="P1891" s="69"/>
      <c r="Q1891" s="66"/>
      <c r="R1891" s="66"/>
    </row>
    <row r="1892" spans="1:18" ht="11.65" customHeight="1">
      <c r="A1892" s="2">
        <v>1821</v>
      </c>
      <c r="C1892" s="108"/>
      <c r="F1892" s="108" t="s">
        <v>672</v>
      </c>
      <c r="G1892" s="1" t="s">
        <v>132</v>
      </c>
      <c r="H1892" s="74"/>
      <c r="I1892" s="3">
        <v>0</v>
      </c>
      <c r="J1892" s="3">
        <v>0</v>
      </c>
      <c r="K1892" s="74"/>
      <c r="L1892" s="3">
        <v>0</v>
      </c>
      <c r="M1892" s="3">
        <f t="shared" si="36"/>
        <v>0</v>
      </c>
      <c r="N1892" s="109">
        <v>0</v>
      </c>
      <c r="O1892" s="69"/>
      <c r="P1892" s="69"/>
      <c r="Q1892" s="66"/>
      <c r="R1892" s="66"/>
    </row>
    <row r="1893" spans="1:18" ht="11.65" customHeight="1">
      <c r="A1893" s="2">
        <v>1822</v>
      </c>
      <c r="C1893" s="108"/>
      <c r="F1893" s="108" t="s">
        <v>673</v>
      </c>
      <c r="G1893" s="1" t="s">
        <v>132</v>
      </c>
      <c r="H1893" s="74"/>
      <c r="I1893" s="3">
        <v>0</v>
      </c>
      <c r="J1893" s="3">
        <v>0</v>
      </c>
      <c r="K1893" s="74"/>
      <c r="L1893" s="3">
        <v>0</v>
      </c>
      <c r="M1893" s="3">
        <f t="shared" si="36"/>
        <v>0</v>
      </c>
      <c r="N1893" s="109">
        <v>0</v>
      </c>
      <c r="O1893" s="69"/>
      <c r="P1893" s="69"/>
      <c r="Q1893" s="66"/>
      <c r="R1893" s="66"/>
    </row>
    <row r="1894" spans="1:18" ht="11.65" customHeight="1">
      <c r="A1894" s="2">
        <v>1823</v>
      </c>
      <c r="C1894" s="108"/>
      <c r="F1894" s="108" t="s">
        <v>662</v>
      </c>
      <c r="G1894" s="1" t="s">
        <v>129</v>
      </c>
      <c r="H1894" s="74"/>
      <c r="I1894" s="3">
        <v>216140.11692307601</v>
      </c>
      <c r="J1894" s="3">
        <v>99703.138872369556</v>
      </c>
      <c r="K1894" s="74"/>
      <c r="L1894" s="3">
        <v>216140.11692307601</v>
      </c>
      <c r="M1894" s="3">
        <f t="shared" si="36"/>
        <v>116436.97805070646</v>
      </c>
      <c r="N1894" s="109">
        <v>99703.138872369556</v>
      </c>
      <c r="O1894" s="69"/>
      <c r="P1894" s="69"/>
      <c r="Q1894" s="66"/>
      <c r="R1894" s="66"/>
    </row>
    <row r="1895" spans="1:18" ht="11.65" customHeight="1">
      <c r="A1895" s="2">
        <v>1824</v>
      </c>
      <c r="C1895" s="108"/>
      <c r="F1895" s="108" t="s">
        <v>669</v>
      </c>
      <c r="G1895" s="1" t="s">
        <v>131</v>
      </c>
      <c r="H1895" s="74"/>
      <c r="I1895" s="3">
        <v>2918775.2707692301</v>
      </c>
      <c r="J1895" s="3">
        <v>1239612.1771082554</v>
      </c>
      <c r="K1895" s="74"/>
      <c r="L1895" s="3">
        <v>2918775.2707692301</v>
      </c>
      <c r="M1895" s="3">
        <f t="shared" si="36"/>
        <v>1679163.0936609746</v>
      </c>
      <c r="N1895" s="109">
        <v>1239612.1771082554</v>
      </c>
      <c r="O1895" s="69"/>
      <c r="P1895" s="69"/>
      <c r="Q1895" s="66"/>
      <c r="R1895" s="66"/>
    </row>
    <row r="1896" spans="1:18" ht="11.65" customHeight="1">
      <c r="A1896" s="2">
        <v>1825</v>
      </c>
      <c r="C1896" s="108"/>
      <c r="F1896" s="108" t="s">
        <v>572</v>
      </c>
      <c r="G1896" s="1" t="s">
        <v>130</v>
      </c>
      <c r="H1896" s="74"/>
      <c r="I1896" s="3">
        <v>1667.75</v>
      </c>
      <c r="J1896" s="3">
        <v>699.98340486879033</v>
      </c>
      <c r="K1896" s="74"/>
      <c r="L1896" s="3">
        <v>1667.75</v>
      </c>
      <c r="M1896" s="3">
        <f t="shared" si="36"/>
        <v>967.76659513120967</v>
      </c>
      <c r="N1896" s="109">
        <v>699.98340486879033</v>
      </c>
      <c r="O1896" s="69"/>
      <c r="P1896" s="69"/>
      <c r="Q1896" s="66"/>
      <c r="R1896" s="66"/>
    </row>
    <row r="1897" spans="1:18" ht="11.65" customHeight="1">
      <c r="A1897" s="2">
        <v>1826</v>
      </c>
      <c r="C1897" s="108"/>
      <c r="F1897" s="108" t="s">
        <v>674</v>
      </c>
      <c r="G1897" s="1" t="s">
        <v>132</v>
      </c>
      <c r="H1897" s="74"/>
      <c r="I1897" s="3">
        <v>2122979.5499999998</v>
      </c>
      <c r="J1897" s="3">
        <v>904990.45581673912</v>
      </c>
      <c r="K1897" s="74"/>
      <c r="L1897" s="3">
        <v>2122979.5499999998</v>
      </c>
      <c r="M1897" s="3">
        <f t="shared" si="36"/>
        <v>1217989.0941832606</v>
      </c>
      <c r="N1897" s="109">
        <v>904990.45581673912</v>
      </c>
      <c r="O1897" s="69"/>
      <c r="P1897" s="69"/>
      <c r="Q1897" s="66"/>
      <c r="R1897" s="66"/>
    </row>
    <row r="1898" spans="1:18" ht="11.65" customHeight="1">
      <c r="A1898" s="2">
        <v>1827</v>
      </c>
      <c r="C1898" s="108"/>
      <c r="F1898" s="108" t="s">
        <v>674</v>
      </c>
      <c r="G1898" s="1" t="s">
        <v>132</v>
      </c>
      <c r="H1898" s="74"/>
      <c r="I1898" s="3">
        <v>0</v>
      </c>
      <c r="J1898" s="3">
        <v>0</v>
      </c>
      <c r="K1898" s="74"/>
      <c r="L1898" s="3">
        <v>0</v>
      </c>
      <c r="M1898" s="3">
        <f t="shared" si="36"/>
        <v>0</v>
      </c>
      <c r="N1898" s="109">
        <v>0</v>
      </c>
      <c r="O1898" s="69"/>
      <c r="P1898" s="69"/>
      <c r="Q1898" s="66"/>
      <c r="R1898" s="66"/>
    </row>
    <row r="1899" spans="1:18" ht="11.65" customHeight="1">
      <c r="A1899" s="2">
        <v>1828</v>
      </c>
      <c r="C1899" s="108"/>
      <c r="H1899" s="74" t="s">
        <v>405</v>
      </c>
      <c r="I1899" s="110">
        <v>7722321.9453846114</v>
      </c>
      <c r="J1899" s="110">
        <v>3112658.8282791558</v>
      </c>
      <c r="K1899" s="74"/>
      <c r="L1899" s="110">
        <f>SUBTOTAL(9,L1891:L1898)</f>
        <v>7722321.9453846114</v>
      </c>
      <c r="M1899" s="110">
        <f>SUBTOTAL(9,M1891:M1898)</f>
        <v>4609663.1171054561</v>
      </c>
      <c r="N1899" s="110">
        <f>SUBTOTAL(9,N1891:N1898)</f>
        <v>3112658.8282791558</v>
      </c>
      <c r="O1899" s="69"/>
      <c r="P1899" s="69"/>
      <c r="Q1899" s="66"/>
      <c r="R1899" s="66"/>
    </row>
    <row r="1900" spans="1:18" ht="11.65" customHeight="1">
      <c r="A1900" s="2">
        <v>1829</v>
      </c>
      <c r="C1900" s="108"/>
      <c r="H1900" s="74"/>
      <c r="I1900" s="3"/>
      <c r="J1900" s="3"/>
      <c r="K1900" s="74"/>
      <c r="L1900" s="3"/>
      <c r="M1900" s="3"/>
      <c r="N1900" s="3"/>
      <c r="O1900" s="69"/>
      <c r="P1900" s="69"/>
      <c r="Q1900" s="66"/>
      <c r="R1900" s="66"/>
    </row>
    <row r="1901" spans="1:18" ht="11.65" customHeight="1">
      <c r="A1901" s="2">
        <v>1830</v>
      </c>
      <c r="C1901" s="108">
        <v>399</v>
      </c>
      <c r="D1901" s="1" t="s">
        <v>479</v>
      </c>
      <c r="H1901" s="74"/>
      <c r="I1901" s="3"/>
      <c r="J1901" s="3"/>
      <c r="K1901" s="74"/>
      <c r="L1901" s="3"/>
      <c r="M1901" s="3"/>
      <c r="N1901" s="3"/>
      <c r="O1901" s="69"/>
      <c r="P1901" s="69"/>
      <c r="Q1901" s="66"/>
      <c r="R1901" s="66"/>
    </row>
    <row r="1902" spans="1:18" ht="11.65" customHeight="1">
      <c r="A1902" s="2">
        <v>1831</v>
      </c>
      <c r="C1902" s="108"/>
      <c r="F1902" s="108" t="s">
        <v>572</v>
      </c>
      <c r="G1902" s="1" t="s">
        <v>130</v>
      </c>
      <c r="H1902" s="74"/>
      <c r="I1902" s="3">
        <v>296676205.35076898</v>
      </c>
      <c r="J1902" s="3">
        <v>124520114.1447961</v>
      </c>
      <c r="K1902" s="74"/>
      <c r="L1902" s="3">
        <v>497190286.72770524</v>
      </c>
      <c r="M1902" s="3">
        <f>L1902-N1902</f>
        <v>288510958.42829031</v>
      </c>
      <c r="N1902" s="109">
        <v>208679328.29941493</v>
      </c>
      <c r="O1902" s="69"/>
      <c r="P1902" s="69"/>
      <c r="Q1902" s="66"/>
      <c r="R1902" s="66"/>
    </row>
    <row r="1903" spans="1:18" ht="11.65" customHeight="1">
      <c r="A1903" s="2">
        <v>1832</v>
      </c>
      <c r="C1903" s="108" t="s">
        <v>480</v>
      </c>
      <c r="F1903" s="108" t="s">
        <v>572</v>
      </c>
      <c r="G1903" s="1" t="s">
        <v>130</v>
      </c>
      <c r="H1903" s="74"/>
      <c r="I1903" s="3">
        <v>0</v>
      </c>
      <c r="J1903" s="3">
        <v>0</v>
      </c>
      <c r="K1903" s="74"/>
      <c r="L1903" s="3">
        <v>0</v>
      </c>
      <c r="M1903" s="3">
        <f>L1903-N1903</f>
        <v>0</v>
      </c>
      <c r="N1903" s="109">
        <v>0</v>
      </c>
      <c r="O1903" s="69"/>
      <c r="P1903" s="69"/>
      <c r="Q1903" s="66"/>
      <c r="R1903" s="66"/>
    </row>
    <row r="1904" spans="1:18" ht="11.65" customHeight="1">
      <c r="A1904" s="2">
        <v>1833</v>
      </c>
      <c r="C1904" s="108"/>
      <c r="H1904" s="74" t="s">
        <v>405</v>
      </c>
      <c r="I1904" s="110">
        <v>296676205.35076898</v>
      </c>
      <c r="J1904" s="110">
        <v>124520114.1447961</v>
      </c>
      <c r="K1904" s="74"/>
      <c r="L1904" s="110">
        <f>SUBTOTAL(9,L1902:L1903)</f>
        <v>497190286.72770524</v>
      </c>
      <c r="M1904" s="110">
        <f>SUBTOTAL(9,M1902:M1903)</f>
        <v>288510958.42829031</v>
      </c>
      <c r="N1904" s="110">
        <f>SUBTOTAL(9,N1902:N1903)</f>
        <v>208679328.29941493</v>
      </c>
      <c r="O1904" s="69"/>
      <c r="P1904" s="69"/>
      <c r="Q1904" s="66"/>
      <c r="R1904" s="66"/>
    </row>
    <row r="1905" spans="1:18" ht="11.65" customHeight="1">
      <c r="A1905" s="2">
        <v>1834</v>
      </c>
      <c r="C1905" s="108"/>
      <c r="H1905" s="74"/>
      <c r="I1905" s="115"/>
      <c r="J1905" s="115"/>
      <c r="K1905" s="74"/>
      <c r="L1905" s="115"/>
      <c r="M1905" s="3"/>
      <c r="N1905" s="3"/>
      <c r="O1905" s="69"/>
      <c r="P1905" s="69"/>
      <c r="Q1905" s="66"/>
      <c r="R1905" s="66"/>
    </row>
    <row r="1906" spans="1:18" ht="11.65" customHeight="1">
      <c r="A1906" s="2">
        <v>1835</v>
      </c>
      <c r="C1906" s="108" t="s">
        <v>481</v>
      </c>
      <c r="D1906" s="1" t="s">
        <v>482</v>
      </c>
      <c r="H1906" s="74"/>
      <c r="I1906" s="3"/>
      <c r="J1906" s="3"/>
      <c r="K1906" s="74"/>
      <c r="L1906" s="3"/>
      <c r="M1906" s="3"/>
      <c r="N1906" s="3"/>
      <c r="O1906" s="69"/>
      <c r="P1906" s="69"/>
      <c r="Q1906" s="66"/>
      <c r="R1906" s="66"/>
    </row>
    <row r="1907" spans="1:18" ht="11.65" customHeight="1">
      <c r="A1907" s="2">
        <v>1836</v>
      </c>
      <c r="C1907" s="108"/>
      <c r="F1907" s="108" t="s">
        <v>572</v>
      </c>
      <c r="G1907" s="1" t="s">
        <v>130</v>
      </c>
      <c r="H1907" s="74" t="s">
        <v>483</v>
      </c>
      <c r="I1907" s="3">
        <v>0</v>
      </c>
      <c r="J1907" s="3">
        <v>0</v>
      </c>
      <c r="K1907" s="74"/>
      <c r="L1907" s="3">
        <v>0</v>
      </c>
      <c r="M1907" s="3">
        <f>L1907-N1907</f>
        <v>0</v>
      </c>
      <c r="N1907" s="144">
        <v>0</v>
      </c>
      <c r="O1907" s="69"/>
      <c r="P1907" s="69"/>
      <c r="Q1907" s="66"/>
      <c r="R1907" s="66"/>
    </row>
    <row r="1908" spans="1:18" ht="11.65" customHeight="1">
      <c r="A1908" s="2">
        <v>1837</v>
      </c>
      <c r="C1908" s="108"/>
      <c r="H1908" s="74"/>
      <c r="I1908" s="145">
        <v>0</v>
      </c>
      <c r="J1908" s="145">
        <v>0</v>
      </c>
      <c r="K1908" s="74"/>
      <c r="L1908" s="145">
        <v>0</v>
      </c>
      <c r="M1908" s="145">
        <f>L1908-N1908</f>
        <v>0</v>
      </c>
      <c r="N1908" s="109">
        <v>0</v>
      </c>
      <c r="O1908" s="69"/>
      <c r="P1908" s="69"/>
      <c r="Q1908" s="66"/>
      <c r="R1908" s="66"/>
    </row>
    <row r="1909" spans="1:18" ht="11.65" customHeight="1">
      <c r="A1909" s="2">
        <v>1838</v>
      </c>
      <c r="C1909" s="108"/>
      <c r="H1909" s="74"/>
      <c r="I1909" s="3"/>
      <c r="J1909" s="3"/>
      <c r="K1909" s="74"/>
      <c r="L1909" s="3"/>
      <c r="M1909" s="3"/>
      <c r="N1909" s="3"/>
      <c r="O1909" s="69"/>
      <c r="P1909" s="69"/>
      <c r="Q1909" s="66"/>
      <c r="R1909" s="66"/>
    </row>
    <row r="1910" spans="1:18" ht="11.65" customHeight="1">
      <c r="A1910" s="2">
        <v>1839</v>
      </c>
      <c r="C1910" s="108"/>
      <c r="D1910" s="1" t="s">
        <v>484</v>
      </c>
      <c r="H1910" s="74"/>
      <c r="I1910" s="3">
        <v>0</v>
      </c>
      <c r="J1910" s="3">
        <v>0</v>
      </c>
      <c r="K1910" s="74"/>
      <c r="L1910" s="3">
        <f>-L1908</f>
        <v>0</v>
      </c>
      <c r="M1910" s="3">
        <f>-M1908</f>
        <v>0</v>
      </c>
      <c r="N1910" s="109">
        <v>0</v>
      </c>
      <c r="O1910" s="69"/>
      <c r="P1910" s="69"/>
      <c r="Q1910" s="66"/>
      <c r="R1910" s="66"/>
    </row>
    <row r="1911" spans="1:18" ht="11.65" customHeight="1">
      <c r="A1911" s="2">
        <v>1840</v>
      </c>
      <c r="C1911" s="108"/>
      <c r="H1911" s="74" t="s">
        <v>483</v>
      </c>
      <c r="I1911" s="110">
        <v>0</v>
      </c>
      <c r="J1911" s="110">
        <v>0</v>
      </c>
      <c r="K1911" s="74"/>
      <c r="L1911" s="110">
        <f>SUBTOTAL(9,L1907:L1910)</f>
        <v>0</v>
      </c>
      <c r="M1911" s="110">
        <f>SUBTOTAL(9,M1907:M1910)</f>
        <v>0</v>
      </c>
      <c r="N1911" s="110">
        <f>SUBTOTAL(9,N1907:N1910)</f>
        <v>0</v>
      </c>
      <c r="O1911" s="69"/>
      <c r="P1911" s="69"/>
      <c r="Q1911" s="66"/>
      <c r="R1911" s="66"/>
    </row>
    <row r="1912" spans="1:18" ht="11.65" customHeight="1">
      <c r="A1912" s="2">
        <v>1841</v>
      </c>
      <c r="C1912" s="108"/>
      <c r="H1912" s="74"/>
      <c r="I1912" s="3"/>
      <c r="J1912" s="3"/>
      <c r="K1912" s="74"/>
      <c r="L1912" s="3"/>
      <c r="M1912" s="3"/>
      <c r="N1912" s="3"/>
      <c r="O1912" s="69"/>
      <c r="P1912" s="69"/>
      <c r="Q1912" s="66"/>
      <c r="R1912" s="66"/>
    </row>
    <row r="1913" spans="1:18" ht="11.65" customHeight="1">
      <c r="A1913" s="2">
        <v>1842</v>
      </c>
      <c r="C1913" s="108">
        <v>1011390</v>
      </c>
      <c r="D1913" s="1" t="s">
        <v>485</v>
      </c>
      <c r="H1913" s="74"/>
      <c r="I1913" s="3"/>
      <c r="J1913" s="3"/>
      <c r="K1913" s="74"/>
      <c r="L1913" s="3"/>
      <c r="M1913" s="3"/>
      <c r="N1913" s="3"/>
      <c r="O1913" s="69"/>
      <c r="P1913" s="69"/>
      <c r="Q1913" s="66"/>
      <c r="R1913" s="66"/>
    </row>
    <row r="1914" spans="1:18" ht="11.65" customHeight="1">
      <c r="A1914" s="2">
        <v>1843</v>
      </c>
      <c r="C1914" s="108"/>
      <c r="F1914" s="108" t="s">
        <v>671</v>
      </c>
      <c r="G1914" s="1" t="s">
        <v>128</v>
      </c>
      <c r="H1914" s="74"/>
      <c r="I1914" s="3">
        <v>15833662.382307637</v>
      </c>
      <c r="J1914" s="3">
        <v>10688872.193846099</v>
      </c>
      <c r="K1914" s="74"/>
      <c r="L1914" s="3">
        <v>15833662.382307637</v>
      </c>
      <c r="M1914" s="3">
        <f>L1914-N1914</f>
        <v>5144790.1884615384</v>
      </c>
      <c r="N1914" s="109">
        <v>10688872.193846099</v>
      </c>
      <c r="O1914" s="69"/>
      <c r="P1914" s="69"/>
      <c r="Q1914" s="66"/>
      <c r="R1914" s="66"/>
    </row>
    <row r="1915" spans="1:18" ht="11.65" customHeight="1">
      <c r="A1915" s="2">
        <v>1844</v>
      </c>
      <c r="C1915" s="108"/>
      <c r="F1915" s="108" t="s">
        <v>572</v>
      </c>
      <c r="G1915" s="1" t="s">
        <v>132</v>
      </c>
      <c r="H1915" s="74"/>
      <c r="I1915" s="69">
        <v>30402955.816923</v>
      </c>
      <c r="J1915" s="69">
        <v>12960268.43166404</v>
      </c>
      <c r="K1915" s="74"/>
      <c r="L1915" s="69">
        <v>30402955.816923</v>
      </c>
      <c r="M1915" s="69">
        <f>L1915-N1915</f>
        <v>17442687.385258958</v>
      </c>
      <c r="N1915" s="122">
        <v>12960268.43166404</v>
      </c>
      <c r="O1915" s="69"/>
      <c r="P1915" s="69"/>
      <c r="Q1915" s="66"/>
      <c r="R1915" s="66"/>
    </row>
    <row r="1916" spans="1:18" ht="11.65" customHeight="1">
      <c r="A1916" s="2">
        <v>1845</v>
      </c>
      <c r="C1916" s="108"/>
      <c r="F1916" s="108" t="s">
        <v>669</v>
      </c>
      <c r="G1916" s="1" t="s">
        <v>131</v>
      </c>
      <c r="H1916" s="74"/>
      <c r="I1916" s="64">
        <v>6798077.5099999998</v>
      </c>
      <c r="J1916" s="64">
        <v>2887162.8955869819</v>
      </c>
      <c r="K1916" s="74"/>
      <c r="L1916" s="64">
        <v>6798077.5099999998</v>
      </c>
      <c r="M1916" s="64">
        <f>L1916-N1916</f>
        <v>3910914.6144130179</v>
      </c>
      <c r="N1916" s="144">
        <v>2887162.8955869819</v>
      </c>
      <c r="O1916" s="69"/>
      <c r="P1916" s="69"/>
      <c r="Q1916" s="66"/>
      <c r="R1916" s="66"/>
    </row>
    <row r="1917" spans="1:18" ht="11.65" customHeight="1">
      <c r="A1917" s="2">
        <v>1846</v>
      </c>
      <c r="C1917" s="108"/>
      <c r="H1917" s="74" t="s">
        <v>486</v>
      </c>
      <c r="I1917" s="3">
        <v>53034695.709230639</v>
      </c>
      <c r="J1917" s="3">
        <v>26536303.521097124</v>
      </c>
      <c r="K1917" s="74"/>
      <c r="L1917" s="3">
        <f>SUBTOTAL(9,L1914:L1916)</f>
        <v>53034695.709230639</v>
      </c>
      <c r="M1917" s="3">
        <f>SUBTOTAL(9,M1914:M1916)</f>
        <v>26498392.188133515</v>
      </c>
      <c r="N1917" s="3">
        <f>SUBTOTAL(9,N1914:N1916)</f>
        <v>26536303.521097124</v>
      </c>
      <c r="O1917" s="69"/>
      <c r="P1917" s="69"/>
      <c r="Q1917" s="66"/>
      <c r="R1917" s="66"/>
    </row>
    <row r="1918" spans="1:18" ht="11.65" customHeight="1">
      <c r="A1918" s="2">
        <v>1847</v>
      </c>
      <c r="C1918" s="108"/>
      <c r="H1918" s="74"/>
      <c r="I1918" s="3"/>
      <c r="J1918" s="3"/>
      <c r="K1918" s="74"/>
      <c r="L1918" s="3"/>
      <c r="M1918" s="3"/>
      <c r="N1918" s="3"/>
      <c r="O1918" s="69"/>
      <c r="P1918" s="69"/>
      <c r="Q1918" s="66"/>
      <c r="R1918" s="66"/>
    </row>
    <row r="1919" spans="1:18" ht="11.65" customHeight="1">
      <c r="A1919" s="2">
        <v>1848</v>
      </c>
      <c r="C1919" s="108"/>
      <c r="D1919" s="1" t="s">
        <v>484</v>
      </c>
      <c r="H1919" s="74"/>
      <c r="I1919" s="64">
        <v>-53034695.709230654</v>
      </c>
      <c r="J1919" s="64">
        <v>-26536303.521097124</v>
      </c>
      <c r="K1919" s="74"/>
      <c r="L1919" s="64">
        <v>-53034695.709230654</v>
      </c>
      <c r="M1919" s="64">
        <f>L1919-N1919</f>
        <v>-26498392.18813353</v>
      </c>
      <c r="N1919" s="109">
        <v>-26536303.521097124</v>
      </c>
      <c r="O1919" s="69"/>
      <c r="P1919" s="69"/>
      <c r="Q1919" s="66"/>
      <c r="R1919" s="66"/>
    </row>
    <row r="1920" spans="1:18" ht="11.65" customHeight="1">
      <c r="A1920" s="2">
        <v>1849</v>
      </c>
      <c r="C1920" s="108"/>
      <c r="H1920" s="74" t="s">
        <v>1</v>
      </c>
      <c r="I1920" s="110">
        <v>0</v>
      </c>
      <c r="J1920" s="110">
        <v>0</v>
      </c>
      <c r="K1920" s="74"/>
      <c r="L1920" s="110">
        <f>SUBTOTAL(9,L1914:L1919)</f>
        <v>0</v>
      </c>
      <c r="M1920" s="110">
        <f>SUBTOTAL(9,M1914:M1919)</f>
        <v>0</v>
      </c>
      <c r="N1920" s="110">
        <f>SUBTOTAL(9,N1914:N1919)</f>
        <v>0</v>
      </c>
      <c r="O1920" s="69"/>
      <c r="P1920" s="69"/>
      <c r="Q1920" s="66"/>
      <c r="R1920" s="66"/>
    </row>
    <row r="1921" spans="1:18" ht="11.65" customHeight="1">
      <c r="A1921" s="2">
        <v>1850</v>
      </c>
      <c r="C1921" s="108"/>
      <c r="H1921" s="74"/>
      <c r="I1921" s="3"/>
      <c r="J1921" s="3"/>
      <c r="K1921" s="74"/>
      <c r="L1921" s="3"/>
      <c r="M1921" s="3"/>
      <c r="N1921" s="3"/>
      <c r="O1921" s="69"/>
      <c r="P1921" s="69"/>
      <c r="Q1921" s="66"/>
      <c r="R1921" s="66"/>
    </row>
    <row r="1922" spans="1:18" ht="11.65" customHeight="1">
      <c r="A1922" s="2">
        <v>1851</v>
      </c>
      <c r="C1922" s="108">
        <v>1011346</v>
      </c>
      <c r="D1922" s="1" t="s">
        <v>487</v>
      </c>
      <c r="H1922" s="74"/>
      <c r="I1922" s="3"/>
      <c r="J1922" s="3"/>
      <c r="K1922" s="74"/>
      <c r="L1922" s="3"/>
      <c r="M1922" s="3"/>
      <c r="N1922" s="3"/>
      <c r="O1922" s="69"/>
      <c r="P1922" s="69"/>
      <c r="Q1922" s="66"/>
      <c r="R1922" s="66"/>
    </row>
    <row r="1923" spans="1:18" ht="11.65" customHeight="1">
      <c r="A1923" s="2">
        <v>1852</v>
      </c>
      <c r="C1923" s="108"/>
      <c r="F1923" s="108" t="s">
        <v>572</v>
      </c>
      <c r="G1923" s="1" t="s">
        <v>132</v>
      </c>
      <c r="H1923" s="74"/>
      <c r="I1923" s="64">
        <v>0</v>
      </c>
      <c r="J1923" s="64">
        <v>0</v>
      </c>
      <c r="K1923" s="74"/>
      <c r="L1923" s="64">
        <v>0</v>
      </c>
      <c r="M1923" s="64">
        <f>L1923-N1923</f>
        <v>0</v>
      </c>
      <c r="N1923" s="64">
        <v>0</v>
      </c>
      <c r="O1923" s="69"/>
      <c r="P1923" s="69"/>
      <c r="Q1923" s="66"/>
      <c r="R1923" s="66"/>
    </row>
    <row r="1924" spans="1:18" ht="11.65" customHeight="1">
      <c r="A1924" s="2">
        <v>1853</v>
      </c>
      <c r="C1924" s="108"/>
      <c r="H1924" s="74" t="s">
        <v>486</v>
      </c>
      <c r="I1924" s="3">
        <v>0</v>
      </c>
      <c r="J1924" s="3">
        <v>0</v>
      </c>
      <c r="K1924" s="74"/>
      <c r="L1924" s="3">
        <v>0</v>
      </c>
      <c r="M1924" s="3">
        <f>L1924-N1924</f>
        <v>0</v>
      </c>
      <c r="N1924" s="69">
        <v>0</v>
      </c>
      <c r="O1924" s="69"/>
      <c r="P1924" s="69"/>
      <c r="Q1924" s="66"/>
      <c r="R1924" s="66"/>
    </row>
    <row r="1925" spans="1:18" ht="11.65" customHeight="1">
      <c r="A1925" s="2">
        <v>1854</v>
      </c>
      <c r="C1925" s="108"/>
      <c r="H1925" s="74"/>
      <c r="I1925" s="3"/>
      <c r="J1925" s="3"/>
      <c r="K1925" s="74"/>
      <c r="L1925" s="3"/>
      <c r="M1925" s="3"/>
      <c r="N1925" s="3"/>
      <c r="O1925" s="69"/>
      <c r="P1925" s="69"/>
      <c r="Q1925" s="66"/>
      <c r="R1925" s="66"/>
    </row>
    <row r="1926" spans="1:18" ht="11.65" customHeight="1">
      <c r="A1926" s="2">
        <v>1855</v>
      </c>
      <c r="C1926" s="108"/>
      <c r="D1926" s="1" t="s">
        <v>484</v>
      </c>
      <c r="H1926" s="74"/>
      <c r="I1926" s="64">
        <v>0</v>
      </c>
      <c r="J1926" s="64">
        <v>0</v>
      </c>
      <c r="K1926" s="74"/>
      <c r="L1926" s="64">
        <v>0</v>
      </c>
      <c r="M1926" s="64">
        <f>L1926-N1926</f>
        <v>0</v>
      </c>
      <c r="N1926" s="109">
        <v>0</v>
      </c>
      <c r="O1926" s="69"/>
      <c r="P1926" s="69"/>
      <c r="Q1926" s="66"/>
      <c r="R1926" s="66"/>
    </row>
    <row r="1927" spans="1:18" ht="11.65" customHeight="1">
      <c r="A1927" s="2">
        <v>1856</v>
      </c>
      <c r="C1927" s="108"/>
      <c r="H1927" s="74" t="s">
        <v>1</v>
      </c>
      <c r="I1927" s="110">
        <v>0</v>
      </c>
      <c r="J1927" s="110">
        <v>0</v>
      </c>
      <c r="K1927" s="74"/>
      <c r="L1927" s="110">
        <f>SUBTOTAL(9,L1923:L1926)</f>
        <v>0</v>
      </c>
      <c r="M1927" s="110">
        <f>SUBTOTAL(9,M1923:M1926)</f>
        <v>0</v>
      </c>
      <c r="N1927" s="110">
        <f>SUBTOTAL(9,N1923:N1926)</f>
        <v>0</v>
      </c>
      <c r="O1927" s="69"/>
      <c r="P1927" s="69"/>
      <c r="Q1927" s="66"/>
      <c r="R1927" s="66"/>
    </row>
    <row r="1928" spans="1:18" ht="11.65" customHeight="1">
      <c r="A1928" s="2">
        <v>1857</v>
      </c>
      <c r="C1928" s="108"/>
      <c r="H1928" s="74"/>
      <c r="I1928" s="3"/>
      <c r="J1928" s="3"/>
      <c r="K1928" s="74"/>
      <c r="L1928" s="3"/>
      <c r="M1928" s="3"/>
      <c r="N1928" s="3"/>
      <c r="O1928" s="69"/>
      <c r="P1928" s="69"/>
      <c r="Q1928" s="66"/>
      <c r="R1928" s="66"/>
    </row>
    <row r="1929" spans="1:18" ht="11.65" customHeight="1">
      <c r="A1929" s="2">
        <v>1858</v>
      </c>
      <c r="C1929" s="108" t="s">
        <v>488</v>
      </c>
      <c r="D1929" s="1" t="s">
        <v>489</v>
      </c>
      <c r="H1929" s="74"/>
      <c r="I1929" s="3"/>
      <c r="J1929" s="3"/>
      <c r="K1929" s="74"/>
      <c r="L1929" s="3"/>
      <c r="M1929" s="3"/>
      <c r="N1929" s="3"/>
      <c r="O1929" s="69"/>
      <c r="P1929" s="69"/>
      <c r="Q1929" s="66"/>
      <c r="R1929" s="66"/>
    </row>
    <row r="1930" spans="1:18" ht="11.65" customHeight="1">
      <c r="A1930" s="2">
        <v>1859</v>
      </c>
      <c r="C1930" s="108"/>
      <c r="F1930" s="108" t="s">
        <v>671</v>
      </c>
      <c r="G1930" s="1" t="s">
        <v>128</v>
      </c>
      <c r="H1930" s="74"/>
      <c r="I1930" s="3">
        <v>0</v>
      </c>
      <c r="J1930" s="3">
        <v>0</v>
      </c>
      <c r="K1930" s="74"/>
      <c r="L1930" s="3">
        <v>0</v>
      </c>
      <c r="M1930" s="3">
        <f t="shared" ref="M1930:M1935" si="37">L1930-N1930</f>
        <v>0</v>
      </c>
      <c r="N1930" s="109">
        <v>0</v>
      </c>
      <c r="O1930" s="69"/>
      <c r="P1930" s="69"/>
      <c r="Q1930" s="66"/>
      <c r="R1930" s="66"/>
    </row>
    <row r="1931" spans="1:18" ht="11.65" customHeight="1">
      <c r="A1931" s="2">
        <v>1860</v>
      </c>
      <c r="C1931" s="108"/>
      <c r="F1931" s="108" t="s">
        <v>669</v>
      </c>
      <c r="G1931" s="1" t="s">
        <v>131</v>
      </c>
      <c r="H1931" s="74"/>
      <c r="I1931" s="3">
        <v>5839850.0038461499</v>
      </c>
      <c r="J1931" s="3">
        <v>2480200.9424129231</v>
      </c>
      <c r="K1931" s="74"/>
      <c r="L1931" s="3">
        <v>5839850.0038461499</v>
      </c>
      <c r="M1931" s="3">
        <f t="shared" si="37"/>
        <v>3359649.0614332268</v>
      </c>
      <c r="N1931" s="109">
        <v>2480200.9424129231</v>
      </c>
      <c r="O1931" s="69"/>
      <c r="P1931" s="69"/>
      <c r="Q1931" s="66"/>
      <c r="R1931" s="66"/>
    </row>
    <row r="1932" spans="1:18" ht="11.65" customHeight="1">
      <c r="A1932" s="2">
        <v>1861</v>
      </c>
      <c r="C1932" s="108"/>
      <c r="F1932" s="108" t="s">
        <v>662</v>
      </c>
      <c r="G1932" s="1" t="s">
        <v>129</v>
      </c>
      <c r="H1932" s="74"/>
      <c r="I1932" s="3">
        <v>0</v>
      </c>
      <c r="J1932" s="3">
        <v>0</v>
      </c>
      <c r="K1932" s="74"/>
      <c r="L1932" s="3">
        <v>0</v>
      </c>
      <c r="M1932" s="3">
        <f t="shared" si="37"/>
        <v>0</v>
      </c>
      <c r="N1932" s="109">
        <v>0</v>
      </c>
      <c r="O1932" s="69"/>
      <c r="P1932" s="69"/>
      <c r="Q1932" s="66"/>
      <c r="R1932" s="66"/>
    </row>
    <row r="1933" spans="1:18" ht="11.65" customHeight="1">
      <c r="A1933" s="2">
        <v>1862</v>
      </c>
      <c r="C1933" s="108"/>
      <c r="F1933" s="108" t="s">
        <v>674</v>
      </c>
      <c r="G1933" s="1" t="s">
        <v>132</v>
      </c>
      <c r="H1933" s="74"/>
      <c r="I1933" s="3">
        <v>0</v>
      </c>
      <c r="J1933" s="3">
        <v>0</v>
      </c>
      <c r="K1933" s="74"/>
      <c r="L1933" s="3">
        <v>0</v>
      </c>
      <c r="M1933" s="3">
        <f t="shared" si="37"/>
        <v>0</v>
      </c>
      <c r="N1933" s="109">
        <v>0</v>
      </c>
      <c r="O1933" s="69"/>
      <c r="P1933" s="69"/>
      <c r="Q1933" s="66"/>
      <c r="R1933" s="66"/>
    </row>
    <row r="1934" spans="1:18" ht="11.65" customHeight="1">
      <c r="A1934" s="2">
        <v>1863</v>
      </c>
      <c r="C1934" s="108"/>
      <c r="F1934" s="108" t="s">
        <v>672</v>
      </c>
      <c r="G1934" s="1" t="s">
        <v>132</v>
      </c>
      <c r="H1934" s="74"/>
      <c r="I1934" s="3">
        <v>0</v>
      </c>
      <c r="J1934" s="3">
        <v>0</v>
      </c>
      <c r="K1934" s="74"/>
      <c r="L1934" s="3">
        <v>0</v>
      </c>
      <c r="M1934" s="3">
        <f t="shared" si="37"/>
        <v>0</v>
      </c>
      <c r="N1934" s="109">
        <v>0</v>
      </c>
      <c r="O1934" s="69"/>
      <c r="P1934" s="69"/>
      <c r="Q1934" s="66"/>
      <c r="R1934" s="66"/>
    </row>
    <row r="1935" spans="1:18" ht="11.65" customHeight="1">
      <c r="A1935" s="2">
        <v>1864</v>
      </c>
      <c r="C1935" s="108"/>
      <c r="F1935" s="108" t="s">
        <v>673</v>
      </c>
      <c r="G1935" s="1" t="s">
        <v>132</v>
      </c>
      <c r="H1935" s="74"/>
      <c r="I1935" s="3">
        <v>0</v>
      </c>
      <c r="J1935" s="3">
        <v>0</v>
      </c>
      <c r="K1935" s="74"/>
      <c r="L1935" s="3">
        <v>0</v>
      </c>
      <c r="M1935" s="3">
        <f t="shared" si="37"/>
        <v>0</v>
      </c>
      <c r="N1935" s="109">
        <v>0</v>
      </c>
      <c r="O1935" s="69"/>
      <c r="P1935" s="69"/>
      <c r="Q1935" s="66"/>
      <c r="R1935" s="66"/>
    </row>
    <row r="1936" spans="1:18" ht="11.65" customHeight="1">
      <c r="A1936" s="2">
        <v>1865</v>
      </c>
      <c r="C1936" s="108"/>
      <c r="H1936" s="74" t="s">
        <v>405</v>
      </c>
      <c r="I1936" s="110">
        <v>5839850.0038461499</v>
      </c>
      <c r="J1936" s="110">
        <v>2480200.9424129231</v>
      </c>
      <c r="K1936" s="74"/>
      <c r="L1936" s="110">
        <f>SUBTOTAL(9,L1930:L1935)</f>
        <v>5839850.0038461499</v>
      </c>
      <c r="M1936" s="110">
        <f>SUBTOTAL(9,M1930:M1935)</f>
        <v>3359649.0614332268</v>
      </c>
      <c r="N1936" s="110">
        <f>SUBTOTAL(9,N1930:N1935)</f>
        <v>2480200.9424129231</v>
      </c>
      <c r="O1936" s="69"/>
      <c r="P1936" s="69"/>
      <c r="Q1936" s="66"/>
      <c r="R1936" s="66"/>
    </row>
    <row r="1937" spans="1:18" ht="11.65" customHeight="1">
      <c r="A1937" s="2">
        <v>1866</v>
      </c>
      <c r="C1937" s="108"/>
      <c r="H1937" s="74"/>
      <c r="I1937" s="115"/>
      <c r="J1937" s="115"/>
      <c r="K1937" s="74"/>
      <c r="L1937" s="115"/>
      <c r="M1937" s="3"/>
      <c r="N1937" s="3"/>
      <c r="O1937" s="69"/>
      <c r="P1937" s="69"/>
      <c r="Q1937" s="66"/>
      <c r="R1937" s="66"/>
    </row>
    <row r="1938" spans="1:18" ht="11.65" customHeight="1">
      <c r="A1938" s="2">
        <v>1867</v>
      </c>
      <c r="C1938" s="108" t="s">
        <v>490</v>
      </c>
      <c r="D1938" s="1" t="s">
        <v>489</v>
      </c>
      <c r="H1938" s="74"/>
      <c r="I1938" s="3"/>
      <c r="J1938" s="3"/>
      <c r="K1938" s="74"/>
      <c r="L1938" s="3"/>
      <c r="M1938" s="3"/>
      <c r="N1938" s="3"/>
      <c r="O1938" s="69"/>
      <c r="P1938" s="69"/>
      <c r="Q1938" s="66"/>
      <c r="R1938" s="66"/>
    </row>
    <row r="1939" spans="1:18" ht="11.65" customHeight="1">
      <c r="A1939" s="2">
        <v>1868</v>
      </c>
      <c r="C1939" s="108"/>
      <c r="F1939" s="108" t="s">
        <v>671</v>
      </c>
      <c r="G1939" s="1" t="s">
        <v>128</v>
      </c>
      <c r="H1939" s="74"/>
      <c r="I1939" s="3">
        <v>0</v>
      </c>
      <c r="J1939" s="3">
        <v>0</v>
      </c>
      <c r="K1939" s="74"/>
      <c r="L1939" s="3">
        <v>0</v>
      </c>
      <c r="M1939" s="3">
        <f>L1939-N1939</f>
        <v>0</v>
      </c>
      <c r="N1939" s="109">
        <v>0</v>
      </c>
      <c r="O1939" s="69"/>
      <c r="P1939" s="69"/>
      <c r="Q1939" s="66"/>
      <c r="R1939" s="66"/>
    </row>
    <row r="1940" spans="1:18" ht="11.65" customHeight="1">
      <c r="A1940" s="2">
        <v>1869</v>
      </c>
      <c r="C1940" s="108"/>
      <c r="F1940" s="108" t="s">
        <v>669</v>
      </c>
      <c r="G1940" s="1" t="s">
        <v>131</v>
      </c>
      <c r="H1940" s="74"/>
      <c r="I1940" s="3">
        <v>0</v>
      </c>
      <c r="J1940" s="3">
        <v>0</v>
      </c>
      <c r="K1940" s="74"/>
      <c r="L1940" s="3">
        <v>0</v>
      </c>
      <c r="M1940" s="3">
        <f>L1940-N1940</f>
        <v>0</v>
      </c>
      <c r="N1940" s="109">
        <v>0</v>
      </c>
      <c r="O1940" s="69"/>
      <c r="P1940" s="69"/>
      <c r="Q1940" s="66"/>
      <c r="R1940" s="66"/>
    </row>
    <row r="1941" spans="1:18" ht="11.65" customHeight="1">
      <c r="A1941" s="2">
        <v>1870</v>
      </c>
      <c r="C1941" s="108"/>
      <c r="F1941" s="108" t="s">
        <v>674</v>
      </c>
      <c r="G1941" s="1" t="s">
        <v>132</v>
      </c>
      <c r="H1941" s="74"/>
      <c r="I1941" s="3">
        <v>0</v>
      </c>
      <c r="J1941" s="3">
        <v>0</v>
      </c>
      <c r="K1941" s="74"/>
      <c r="L1941" s="3">
        <v>0</v>
      </c>
      <c r="M1941" s="3">
        <f>L1941-N1941</f>
        <v>0</v>
      </c>
      <c r="N1941" s="109">
        <v>0</v>
      </c>
      <c r="O1941" s="69"/>
      <c r="P1941" s="69"/>
      <c r="Q1941" s="66"/>
      <c r="R1941" s="66"/>
    </row>
    <row r="1942" spans="1:18" ht="11.65" customHeight="1">
      <c r="A1942" s="2">
        <v>1871</v>
      </c>
      <c r="C1942" s="108"/>
      <c r="F1942" s="108" t="s">
        <v>672</v>
      </c>
      <c r="G1942" s="1" t="s">
        <v>132</v>
      </c>
      <c r="H1942" s="74"/>
      <c r="I1942" s="3">
        <v>0</v>
      </c>
      <c r="J1942" s="3">
        <v>0</v>
      </c>
      <c r="K1942" s="74"/>
      <c r="L1942" s="3">
        <v>0</v>
      </c>
      <c r="M1942" s="3">
        <f>L1942-N1942</f>
        <v>0</v>
      </c>
      <c r="N1942" s="109">
        <v>0</v>
      </c>
      <c r="O1942" s="69"/>
      <c r="P1942" s="69"/>
      <c r="Q1942" s="66"/>
      <c r="R1942" s="66"/>
    </row>
    <row r="1943" spans="1:18" ht="11.65" customHeight="1">
      <c r="A1943" s="2">
        <v>1872</v>
      </c>
      <c r="C1943" s="108"/>
      <c r="F1943" s="108" t="s">
        <v>673</v>
      </c>
      <c r="G1943" s="1" t="s">
        <v>132</v>
      </c>
      <c r="H1943" s="74"/>
      <c r="I1943" s="3">
        <v>0</v>
      </c>
      <c r="J1943" s="3">
        <v>0</v>
      </c>
      <c r="K1943" s="74"/>
      <c r="L1943" s="3">
        <v>0</v>
      </c>
      <c r="M1943" s="3">
        <f>L1943-N1943</f>
        <v>0</v>
      </c>
      <c r="N1943" s="109">
        <v>0</v>
      </c>
      <c r="O1943" s="69"/>
      <c r="P1943" s="69"/>
      <c r="Q1943" s="66"/>
      <c r="R1943" s="66"/>
    </row>
    <row r="1944" spans="1:18" ht="11.65" customHeight="1">
      <c r="A1944" s="2">
        <v>1873</v>
      </c>
      <c r="C1944" s="108"/>
      <c r="F1944" s="108" t="s">
        <v>1</v>
      </c>
      <c r="H1944" s="74" t="s">
        <v>405</v>
      </c>
      <c r="I1944" s="110">
        <v>0</v>
      </c>
      <c r="J1944" s="110">
        <v>0</v>
      </c>
      <c r="K1944" s="74"/>
      <c r="L1944" s="110">
        <f>SUBTOTAL(9,L1939:L1943)</f>
        <v>0</v>
      </c>
      <c r="M1944" s="110">
        <f>SUBTOTAL(9,M1939:M1943)</f>
        <v>0</v>
      </c>
      <c r="N1944" s="110">
        <f>SUBTOTAL(9,N1939:N1943)</f>
        <v>0</v>
      </c>
      <c r="O1944" s="69"/>
      <c r="P1944" s="69"/>
      <c r="Q1944" s="66"/>
      <c r="R1944" s="66"/>
    </row>
    <row r="1945" spans="1:18" ht="11.65" customHeight="1">
      <c r="A1945" s="2">
        <v>1874</v>
      </c>
      <c r="C1945" s="108"/>
      <c r="H1945" s="74"/>
      <c r="I1945" s="3"/>
      <c r="J1945" s="3"/>
      <c r="K1945" s="74"/>
      <c r="L1945" s="3"/>
      <c r="M1945" s="3"/>
      <c r="N1945" s="3"/>
      <c r="O1945" s="69"/>
      <c r="P1945" s="69"/>
      <c r="Q1945" s="66"/>
      <c r="R1945" s="66"/>
    </row>
    <row r="1946" spans="1:18" ht="11.65" customHeight="1" thickBot="1">
      <c r="A1946" s="2">
        <v>1875</v>
      </c>
      <c r="C1946" s="112" t="s">
        <v>491</v>
      </c>
      <c r="H1946" s="113" t="s">
        <v>405</v>
      </c>
      <c r="I1946" s="114">
        <v>1352699564.4776897</v>
      </c>
      <c r="J1946" s="114">
        <v>537392653.63552761</v>
      </c>
      <c r="K1946" s="113"/>
      <c r="L1946" s="114">
        <f>SUBTOTAL(9,L1796:L1944)</f>
        <v>1593232055.2174833</v>
      </c>
      <c r="M1946" s="114">
        <f>SUBTOTAL(9,M1796:M1944)</f>
        <v>953749069.10144818</v>
      </c>
      <c r="N1946" s="114">
        <f>SUBTOTAL(9,N1796:N1944)</f>
        <v>639482986.11603606</v>
      </c>
      <c r="O1946" s="69"/>
      <c r="P1946" s="69"/>
      <c r="Q1946" s="66"/>
      <c r="R1946" s="66"/>
    </row>
    <row r="1947" spans="1:18" ht="11.65" customHeight="1" thickTop="1">
      <c r="A1947" s="2">
        <v>1876</v>
      </c>
      <c r="C1947" s="108"/>
      <c r="H1947" s="74"/>
      <c r="I1947" s="3"/>
      <c r="J1947" s="3"/>
      <c r="K1947" s="74"/>
      <c r="L1947" s="3"/>
      <c r="M1947" s="3"/>
      <c r="N1947" s="3"/>
      <c r="O1947" s="69"/>
      <c r="P1947" s="69"/>
      <c r="Q1947" s="66"/>
      <c r="R1947" s="66"/>
    </row>
    <row r="1948" spans="1:18" ht="11.65" customHeight="1">
      <c r="A1948" s="2">
        <v>1877</v>
      </c>
      <c r="C1948" s="108" t="s">
        <v>492</v>
      </c>
      <c r="H1948" s="74"/>
      <c r="I1948" s="3"/>
      <c r="J1948" s="3"/>
      <c r="K1948" s="74"/>
      <c r="L1948" s="3"/>
      <c r="M1948" s="3"/>
      <c r="N1948" s="3"/>
      <c r="O1948" s="69"/>
      <c r="P1948" s="69"/>
      <c r="Q1948" s="66"/>
      <c r="R1948" s="66"/>
    </row>
    <row r="1949" spans="1:18" ht="11.65" customHeight="1">
      <c r="A1949" s="2">
        <v>1878</v>
      </c>
      <c r="C1949" s="108"/>
      <c r="E1949" s="108" t="s">
        <v>128</v>
      </c>
      <c r="H1949" s="74"/>
      <c r="I1949" s="3">
        <v>561812805.88153768</v>
      </c>
      <c r="J1949" s="3">
        <v>205684588.37769207</v>
      </c>
      <c r="K1949" s="74"/>
      <c r="L1949" s="3">
        <v>588709946.49471605</v>
      </c>
      <c r="M1949" s="3">
        <f t="shared" ref="M1949:M1959" si="38">L1949-N1949</f>
        <v>370592760.84233618</v>
      </c>
      <c r="N1949" s="109">
        <v>218117185.65237987</v>
      </c>
      <c r="O1949" s="69"/>
      <c r="P1949" s="69"/>
      <c r="Q1949" s="66"/>
      <c r="R1949" s="66"/>
    </row>
    <row r="1950" spans="1:18" ht="11.65" customHeight="1">
      <c r="A1950" s="2">
        <v>1879</v>
      </c>
      <c r="C1950" s="108"/>
      <c r="E1950" s="1" t="s">
        <v>133</v>
      </c>
      <c r="H1950" s="74"/>
      <c r="I1950" s="3">
        <v>0</v>
      </c>
      <c r="J1950" s="3">
        <v>0</v>
      </c>
      <c r="K1950" s="74"/>
      <c r="L1950" s="3">
        <v>0</v>
      </c>
      <c r="M1950" s="3">
        <f t="shared" si="38"/>
        <v>0</v>
      </c>
      <c r="N1950" s="109">
        <v>0</v>
      </c>
      <c r="O1950" s="69"/>
      <c r="P1950" s="69"/>
      <c r="Q1950" s="66"/>
      <c r="R1950" s="66"/>
    </row>
    <row r="1951" spans="1:18" ht="11.65" customHeight="1">
      <c r="A1951" s="2">
        <v>1880</v>
      </c>
      <c r="C1951" s="108"/>
      <c r="E1951" s="1" t="s">
        <v>211</v>
      </c>
      <c r="H1951" s="74"/>
      <c r="I1951" s="3">
        <v>0</v>
      </c>
      <c r="J1951" s="3">
        <v>0</v>
      </c>
      <c r="K1951" s="74"/>
      <c r="L1951" s="3">
        <v>0</v>
      </c>
      <c r="M1951" s="3">
        <f t="shared" si="38"/>
        <v>0</v>
      </c>
      <c r="N1951" s="109">
        <v>0</v>
      </c>
      <c r="O1951" s="69"/>
      <c r="P1951" s="69"/>
      <c r="Q1951" s="66"/>
      <c r="R1951" s="66"/>
    </row>
    <row r="1952" spans="1:18" ht="11.65" customHeight="1">
      <c r="A1952" s="2">
        <v>1881</v>
      </c>
      <c r="C1952" s="108"/>
      <c r="E1952" s="70" t="s">
        <v>132</v>
      </c>
      <c r="H1952" s="74"/>
      <c r="I1952" s="3">
        <v>263672852.71692219</v>
      </c>
      <c r="J1952" s="3">
        <v>112399299.92108847</v>
      </c>
      <c r="K1952" s="74"/>
      <c r="L1952" s="3">
        <v>279488081.4157691</v>
      </c>
      <c r="M1952" s="3">
        <f t="shared" si="38"/>
        <v>160347015.64535093</v>
      </c>
      <c r="N1952" s="109">
        <v>119141065.77041817</v>
      </c>
      <c r="O1952" s="69"/>
      <c r="P1952" s="69"/>
      <c r="Q1952" s="66"/>
      <c r="R1952" s="66"/>
    </row>
    <row r="1953" spans="1:18" ht="11.65" customHeight="1">
      <c r="A1953" s="2">
        <v>1882</v>
      </c>
      <c r="C1953" s="108"/>
      <c r="E1953" s="70" t="s">
        <v>131</v>
      </c>
      <c r="H1953" s="74"/>
      <c r="I1953" s="3">
        <v>258323860.31846127</v>
      </c>
      <c r="J1953" s="3">
        <v>109710879.79787627</v>
      </c>
      <c r="K1953" s="74"/>
      <c r="L1953" s="3">
        <v>257285260.05937058</v>
      </c>
      <c r="M1953" s="3">
        <f t="shared" si="38"/>
        <v>148015476.75193337</v>
      </c>
      <c r="N1953" s="109">
        <v>109269783.30743721</v>
      </c>
      <c r="O1953" s="69"/>
      <c r="P1953" s="69"/>
      <c r="Q1953" s="66"/>
      <c r="R1953" s="66"/>
    </row>
    <row r="1954" spans="1:18" ht="11.65" customHeight="1">
      <c r="A1954" s="2">
        <v>1883</v>
      </c>
      <c r="C1954" s="108"/>
      <c r="E1954" s="70" t="s">
        <v>130</v>
      </c>
      <c r="H1954" s="74"/>
      <c r="I1954" s="3">
        <v>297465348.44076896</v>
      </c>
      <c r="J1954" s="3">
        <v>124851331.09401923</v>
      </c>
      <c r="K1954" s="74"/>
      <c r="L1954" s="3">
        <v>498906696.73385906</v>
      </c>
      <c r="M1954" s="3">
        <f t="shared" si="38"/>
        <v>289506961.58674008</v>
      </c>
      <c r="N1954" s="109">
        <v>209399735.14711899</v>
      </c>
      <c r="O1954" s="69"/>
      <c r="P1954" s="69"/>
      <c r="Q1954" s="66"/>
      <c r="R1954" s="66"/>
    </row>
    <row r="1955" spans="1:18" ht="11.65" customHeight="1">
      <c r="A1955" s="2">
        <v>1884</v>
      </c>
      <c r="C1955" s="108"/>
      <c r="E1955" s="70" t="s">
        <v>129</v>
      </c>
      <c r="H1955" s="74"/>
      <c r="I1955" s="3">
        <v>24459392.829230677</v>
      </c>
      <c r="J1955" s="3">
        <v>11282857.965948768</v>
      </c>
      <c r="K1955" s="74"/>
      <c r="L1955" s="3">
        <v>21876766.223000009</v>
      </c>
      <c r="M1955" s="3">
        <f t="shared" si="38"/>
        <v>11785246.463221155</v>
      </c>
      <c r="N1955" s="109">
        <v>10091519.759778854</v>
      </c>
      <c r="O1955" s="69"/>
      <c r="P1955" s="69"/>
      <c r="Q1955" s="66"/>
      <c r="R1955" s="66"/>
    </row>
    <row r="1956" spans="1:18" ht="11.65" customHeight="1">
      <c r="A1956" s="2">
        <v>1885</v>
      </c>
      <c r="C1956" s="108"/>
      <c r="E1956" s="108" t="s">
        <v>207</v>
      </c>
      <c r="H1956" s="74"/>
      <c r="I1956" s="3">
        <v>0</v>
      </c>
      <c r="J1956" s="3">
        <v>0</v>
      </c>
      <c r="K1956" s="74"/>
      <c r="L1956" s="3">
        <v>0</v>
      </c>
      <c r="M1956" s="3">
        <f>L1956-N1956</f>
        <v>0</v>
      </c>
      <c r="N1956" s="109">
        <v>0</v>
      </c>
      <c r="O1956" s="69"/>
      <c r="P1956" s="69"/>
      <c r="Q1956" s="66"/>
      <c r="R1956" s="66"/>
    </row>
    <row r="1957" spans="1:18" ht="11.65" customHeight="1">
      <c r="A1957" s="2">
        <v>1886</v>
      </c>
      <c r="C1957" s="108"/>
      <c r="E1957" s="108" t="s">
        <v>213</v>
      </c>
      <c r="H1957" s="74"/>
      <c r="I1957" s="3">
        <v>0</v>
      </c>
      <c r="J1957" s="3">
        <v>0</v>
      </c>
      <c r="K1957" s="74"/>
      <c r="L1957" s="3">
        <v>0</v>
      </c>
      <c r="M1957" s="3">
        <f>L1957-N1957</f>
        <v>0</v>
      </c>
      <c r="N1957" s="109">
        <v>0</v>
      </c>
      <c r="O1957" s="69"/>
      <c r="P1957" s="69"/>
      <c r="Q1957" s="66"/>
      <c r="R1957" s="66"/>
    </row>
    <row r="1958" spans="1:18" ht="11.65" customHeight="1">
      <c r="A1958" s="2">
        <v>1887</v>
      </c>
      <c r="C1958" s="108"/>
      <c r="E1958" s="108" t="s">
        <v>216</v>
      </c>
      <c r="H1958" s="74"/>
      <c r="I1958" s="3">
        <v>0</v>
      </c>
      <c r="J1958" s="3">
        <v>0</v>
      </c>
      <c r="K1958" s="74"/>
      <c r="L1958" s="3">
        <v>0</v>
      </c>
      <c r="M1958" s="3">
        <f>L1958-N1958</f>
        <v>0</v>
      </c>
      <c r="N1958" s="109">
        <v>0</v>
      </c>
      <c r="O1958" s="69"/>
      <c r="P1958" s="69"/>
      <c r="Q1958" s="66"/>
      <c r="R1958" s="66"/>
    </row>
    <row r="1959" spans="1:18" ht="11.65" customHeight="1">
      <c r="A1959" s="2">
        <v>1888</v>
      </c>
      <c r="C1959" s="108"/>
      <c r="E1959" s="1" t="s">
        <v>493</v>
      </c>
      <c r="H1959" s="74"/>
      <c r="I1959" s="3">
        <v>-53034695.709230654</v>
      </c>
      <c r="J1959" s="3">
        <v>-26536303.521097124</v>
      </c>
      <c r="K1959" s="74"/>
      <c r="L1959" s="3">
        <v>-53034695.709230654</v>
      </c>
      <c r="M1959" s="3">
        <f t="shared" si="38"/>
        <v>-26498392.18813353</v>
      </c>
      <c r="N1959" s="109">
        <v>-26536303.521097124</v>
      </c>
      <c r="O1959" s="69"/>
      <c r="P1959" s="69"/>
      <c r="Q1959" s="66"/>
      <c r="R1959" s="66"/>
    </row>
    <row r="1960" spans="1:18" ht="11.65" customHeight="1" thickBot="1">
      <c r="A1960" s="2">
        <v>1889</v>
      </c>
      <c r="C1960" s="108" t="s">
        <v>494</v>
      </c>
      <c r="H1960" s="74" t="s">
        <v>1</v>
      </c>
      <c r="I1960" s="126">
        <v>1352699564.4776902</v>
      </c>
      <c r="J1960" s="126">
        <v>537392653.63552761</v>
      </c>
      <c r="K1960" s="74"/>
      <c r="L1960" s="126">
        <f>SUM(L1949:L1959)</f>
        <v>1593232055.2174842</v>
      </c>
      <c r="M1960" s="126">
        <f>SUM(M1949:M1959)</f>
        <v>953749069.10144818</v>
      </c>
      <c r="N1960" s="126">
        <f>SUM(N1949:N1959)</f>
        <v>639482986.11603594</v>
      </c>
      <c r="O1960" s="69"/>
      <c r="P1960" s="69"/>
      <c r="Q1960" s="66"/>
      <c r="R1960" s="66"/>
    </row>
    <row r="1961" spans="1:18" ht="11.65" customHeight="1" thickTop="1">
      <c r="A1961" s="2">
        <v>1890</v>
      </c>
      <c r="C1961" s="108">
        <v>301</v>
      </c>
      <c r="D1961" s="1" t="s">
        <v>495</v>
      </c>
      <c r="H1961" s="74"/>
      <c r="I1961" s="3"/>
      <c r="J1961" s="3"/>
      <c r="K1961" s="74"/>
      <c r="L1961" s="3"/>
      <c r="M1961" s="3"/>
      <c r="N1961" s="3"/>
      <c r="O1961" s="69"/>
      <c r="P1961" s="69"/>
      <c r="Q1961" s="66"/>
      <c r="R1961" s="66"/>
    </row>
    <row r="1962" spans="1:18" ht="11.65" customHeight="1">
      <c r="A1962" s="2">
        <v>1891</v>
      </c>
      <c r="C1962" s="108"/>
      <c r="F1962" s="108" t="s">
        <v>675</v>
      </c>
      <c r="G1962" s="1" t="s">
        <v>128</v>
      </c>
      <c r="H1962" s="74"/>
      <c r="I1962" s="3">
        <v>0</v>
      </c>
      <c r="J1962" s="3">
        <v>0</v>
      </c>
      <c r="K1962" s="74"/>
      <c r="L1962" s="3">
        <v>0</v>
      </c>
      <c r="M1962" s="3">
        <f>L1962-N1962</f>
        <v>0</v>
      </c>
      <c r="N1962" s="109">
        <v>0</v>
      </c>
      <c r="O1962" s="69"/>
      <c r="P1962" s="69"/>
      <c r="Q1962" s="66"/>
      <c r="R1962" s="66"/>
    </row>
    <row r="1963" spans="1:18" ht="11.65" customHeight="1">
      <c r="A1963" s="2">
        <v>1892</v>
      </c>
      <c r="C1963" s="108"/>
      <c r="F1963" s="108" t="s">
        <v>669</v>
      </c>
      <c r="G1963" s="1" t="s">
        <v>131</v>
      </c>
      <c r="H1963" s="74"/>
      <c r="I1963" s="3">
        <v>0</v>
      </c>
      <c r="J1963" s="3">
        <v>0</v>
      </c>
      <c r="K1963" s="74"/>
      <c r="L1963" s="3">
        <v>0</v>
      </c>
      <c r="M1963" s="3">
        <f>L1963-N1963</f>
        <v>0</v>
      </c>
      <c r="N1963" s="109">
        <v>0</v>
      </c>
      <c r="O1963" s="69"/>
      <c r="P1963" s="69"/>
      <c r="Q1963" s="66"/>
      <c r="R1963" s="66"/>
    </row>
    <row r="1964" spans="1:18" ht="11.65" customHeight="1">
      <c r="A1964" s="2">
        <v>1893</v>
      </c>
      <c r="C1964" s="108"/>
      <c r="F1964" s="108" t="s">
        <v>676</v>
      </c>
      <c r="G1964" s="1" t="s">
        <v>132</v>
      </c>
      <c r="H1964" s="74"/>
      <c r="I1964" s="3">
        <v>0</v>
      </c>
      <c r="J1964" s="3">
        <v>0</v>
      </c>
      <c r="K1964" s="74"/>
      <c r="L1964" s="3">
        <v>0</v>
      </c>
      <c r="M1964" s="3">
        <f>L1964-N1964</f>
        <v>0</v>
      </c>
      <c r="N1964" s="109">
        <v>0</v>
      </c>
      <c r="O1964" s="69"/>
      <c r="P1964" s="69"/>
      <c r="Q1964" s="66"/>
      <c r="R1964" s="66"/>
    </row>
    <row r="1965" spans="1:18" ht="11.65" customHeight="1">
      <c r="A1965" s="2">
        <v>1894</v>
      </c>
      <c r="C1965" s="108"/>
      <c r="H1965" s="74" t="s">
        <v>405</v>
      </c>
      <c r="I1965" s="110">
        <v>0</v>
      </c>
      <c r="J1965" s="110">
        <v>0</v>
      </c>
      <c r="K1965" s="74"/>
      <c r="L1965" s="110">
        <f>SUBTOTAL(9,L1962:L1964)</f>
        <v>0</v>
      </c>
      <c r="M1965" s="110">
        <f>SUBTOTAL(9,M1962:M1964)</f>
        <v>0</v>
      </c>
      <c r="N1965" s="110">
        <f>SUBTOTAL(9,N1962:N1964)</f>
        <v>0</v>
      </c>
      <c r="O1965" s="69"/>
      <c r="P1965" s="69"/>
      <c r="Q1965" s="66"/>
      <c r="R1965" s="66"/>
    </row>
    <row r="1966" spans="1:18" ht="11.65" customHeight="1">
      <c r="A1966" s="2">
        <v>1895</v>
      </c>
      <c r="C1966" s="108">
        <v>302</v>
      </c>
      <c r="D1966" s="1" t="s">
        <v>496</v>
      </c>
      <c r="H1966" s="74"/>
      <c r="I1966" s="3"/>
      <c r="J1966" s="3"/>
      <c r="K1966" s="74"/>
      <c r="L1966" s="3"/>
      <c r="M1966" s="3"/>
      <c r="N1966" s="3"/>
      <c r="O1966" s="69"/>
      <c r="P1966" s="69"/>
      <c r="Q1966" s="66"/>
      <c r="R1966" s="66"/>
    </row>
    <row r="1967" spans="1:18" ht="11.65" customHeight="1">
      <c r="A1967" s="2">
        <v>1896</v>
      </c>
      <c r="C1967" s="108"/>
      <c r="F1967" s="108" t="s">
        <v>675</v>
      </c>
      <c r="G1967" s="1" t="s">
        <v>128</v>
      </c>
      <c r="H1967" s="74"/>
      <c r="I1967" s="3">
        <v>1000000</v>
      </c>
      <c r="J1967" s="3">
        <v>0</v>
      </c>
      <c r="K1967" s="74"/>
      <c r="L1967" s="3">
        <v>1000000</v>
      </c>
      <c r="M1967" s="3">
        <f t="shared" ref="M1967:M1972" si="39">L1967-N1967</f>
        <v>1000000</v>
      </c>
      <c r="N1967" s="109">
        <v>0</v>
      </c>
      <c r="O1967" s="69"/>
      <c r="P1967" s="69"/>
      <c r="Q1967" s="66"/>
      <c r="R1967" s="66"/>
    </row>
    <row r="1968" spans="1:18" ht="11.65" customHeight="1">
      <c r="A1968" s="2">
        <v>1897</v>
      </c>
      <c r="C1968" s="108"/>
      <c r="F1968" s="108" t="s">
        <v>676</v>
      </c>
      <c r="G1968" s="1" t="s">
        <v>132</v>
      </c>
      <c r="H1968" s="74"/>
      <c r="I1968" s="3">
        <v>10459154.9084615</v>
      </c>
      <c r="J1968" s="3">
        <v>4458561.7266386095</v>
      </c>
      <c r="K1968" s="74"/>
      <c r="L1968" s="3">
        <v>4335558.8880778141</v>
      </c>
      <c r="M1968" s="3">
        <f t="shared" si="39"/>
        <v>2487383.0946078035</v>
      </c>
      <c r="N1968" s="109">
        <v>1848175.7934700106</v>
      </c>
      <c r="O1968" s="69"/>
      <c r="P1968" s="69"/>
      <c r="Q1968" s="66"/>
      <c r="R1968" s="66"/>
    </row>
    <row r="1969" spans="1:18" ht="11.65" customHeight="1">
      <c r="A1969" s="2">
        <v>1898</v>
      </c>
      <c r="C1969" s="108"/>
      <c r="F1969" s="108" t="s">
        <v>676</v>
      </c>
      <c r="G1969" s="1" t="s">
        <v>132</v>
      </c>
      <c r="H1969" s="74"/>
      <c r="I1969" s="3">
        <v>151412152.150769</v>
      </c>
      <c r="J1969" s="3">
        <v>64544452.437668517</v>
      </c>
      <c r="K1969" s="74"/>
      <c r="L1969" s="3">
        <v>98371712.908000022</v>
      </c>
      <c r="M1969" s="3">
        <f t="shared" si="39"/>
        <v>56437507.133816116</v>
      </c>
      <c r="N1969" s="109">
        <v>41934205.774183907</v>
      </c>
      <c r="O1969" s="69"/>
      <c r="P1969" s="69"/>
      <c r="Q1969" s="66"/>
      <c r="R1969" s="66"/>
    </row>
    <row r="1970" spans="1:18" ht="11.65" customHeight="1">
      <c r="A1970" s="2">
        <v>1899</v>
      </c>
      <c r="C1970" s="108"/>
      <c r="F1970" s="108" t="s">
        <v>676</v>
      </c>
      <c r="G1970" s="1" t="s">
        <v>132</v>
      </c>
      <c r="H1970" s="74"/>
      <c r="I1970" s="3">
        <v>9189362.9600000009</v>
      </c>
      <c r="J1970" s="3">
        <v>3917270.7875758205</v>
      </c>
      <c r="K1970" s="74"/>
      <c r="L1970" s="3">
        <v>9173949.3650000058</v>
      </c>
      <c r="M1970" s="3">
        <f t="shared" si="39"/>
        <v>5263249.1335865464</v>
      </c>
      <c r="N1970" s="109">
        <v>3910700.2314134589</v>
      </c>
      <c r="O1970" s="69"/>
      <c r="P1970" s="69"/>
      <c r="Q1970" s="66"/>
      <c r="R1970" s="66"/>
    </row>
    <row r="1971" spans="1:18" ht="11.65" customHeight="1">
      <c r="A1971" s="2">
        <v>1900</v>
      </c>
      <c r="C1971" s="108"/>
      <c r="F1971" s="108" t="s">
        <v>678</v>
      </c>
      <c r="G1971" s="1" t="s">
        <v>132</v>
      </c>
      <c r="H1971" s="74"/>
      <c r="I1971" s="3">
        <v>0</v>
      </c>
      <c r="J1971" s="3">
        <v>0</v>
      </c>
      <c r="K1971" s="74"/>
      <c r="L1971" s="3">
        <v>-103372.62600000002</v>
      </c>
      <c r="M1971" s="3">
        <f t="shared" si="39"/>
        <v>-59306.615132060513</v>
      </c>
      <c r="N1971" s="109">
        <v>-44066.010867939505</v>
      </c>
      <c r="O1971" s="69"/>
      <c r="P1971" s="69"/>
      <c r="Q1971" s="66"/>
      <c r="R1971" s="66"/>
    </row>
    <row r="1972" spans="1:18" ht="11.65" customHeight="1">
      <c r="A1972" s="2">
        <v>1901</v>
      </c>
      <c r="C1972" s="108"/>
      <c r="F1972" s="108" t="s">
        <v>677</v>
      </c>
      <c r="G1972" s="1" t="s">
        <v>132</v>
      </c>
      <c r="H1972" s="74"/>
      <c r="I1972" s="3">
        <v>600993.05000000005</v>
      </c>
      <c r="J1972" s="3">
        <v>256193.22346378342</v>
      </c>
      <c r="K1972" s="74"/>
      <c r="L1972" s="3">
        <v>600993.05000000005</v>
      </c>
      <c r="M1972" s="3">
        <f t="shared" si="39"/>
        <v>344799.82653621666</v>
      </c>
      <c r="N1972" s="109">
        <v>256193.22346378342</v>
      </c>
      <c r="O1972" s="69"/>
      <c r="P1972" s="69"/>
      <c r="Q1972" s="66"/>
      <c r="R1972" s="66"/>
    </row>
    <row r="1973" spans="1:18" ht="11.65" customHeight="1">
      <c r="A1973" s="2">
        <v>1902</v>
      </c>
      <c r="C1973" s="108"/>
      <c r="H1973" s="74" t="s">
        <v>405</v>
      </c>
      <c r="I1973" s="110">
        <v>172661663.06923053</v>
      </c>
      <c r="J1973" s="110">
        <v>73176478.175346747</v>
      </c>
      <c r="K1973" s="74"/>
      <c r="L1973" s="110">
        <f>SUBTOTAL(9,L1967:L1972)</f>
        <v>113378841.58507784</v>
      </c>
      <c r="M1973" s="110">
        <f>SUBTOTAL(9,M1967:M1972)</f>
        <v>65473632.573414616</v>
      </c>
      <c r="N1973" s="110">
        <f>SUBTOTAL(9,N1967:N1972)</f>
        <v>47905209.011663221</v>
      </c>
      <c r="O1973" s="69"/>
      <c r="P1973" s="69"/>
      <c r="Q1973" s="66"/>
      <c r="R1973" s="66"/>
    </row>
    <row r="1974" spans="1:18" ht="11.65" customHeight="1">
      <c r="A1974" s="2">
        <v>1903</v>
      </c>
      <c r="C1974" s="108"/>
      <c r="H1974" s="74"/>
      <c r="I1974" s="3"/>
      <c r="J1974" s="3"/>
      <c r="K1974" s="74"/>
      <c r="L1974" s="3"/>
      <c r="M1974" s="3"/>
      <c r="N1974" s="3"/>
      <c r="O1974" s="69"/>
      <c r="P1974" s="69"/>
      <c r="Q1974" s="66"/>
      <c r="R1974" s="66"/>
    </row>
    <row r="1975" spans="1:18" ht="11.65" customHeight="1">
      <c r="A1975" s="2">
        <v>1904</v>
      </c>
      <c r="C1975" s="108">
        <v>303</v>
      </c>
      <c r="D1975" s="1" t="s">
        <v>497</v>
      </c>
      <c r="H1975" s="74"/>
      <c r="I1975" s="3"/>
      <c r="J1975" s="3"/>
      <c r="K1975" s="74"/>
      <c r="L1975" s="3"/>
      <c r="M1975" s="3"/>
      <c r="N1975" s="3"/>
      <c r="O1975" s="69"/>
      <c r="P1975" s="69"/>
      <c r="Q1975" s="66"/>
      <c r="R1975" s="66"/>
    </row>
    <row r="1976" spans="1:18" ht="11.65" customHeight="1">
      <c r="A1976" s="2">
        <v>1905</v>
      </c>
      <c r="C1976" s="108"/>
      <c r="F1976" s="108" t="s">
        <v>675</v>
      </c>
      <c r="G1976" s="1" t="s">
        <v>128</v>
      </c>
      <c r="H1976" s="74"/>
      <c r="I1976" s="3">
        <v>12403098.400769202</v>
      </c>
      <c r="J1976" s="3">
        <v>3012241.2776922998</v>
      </c>
      <c r="K1976" s="74"/>
      <c r="L1976" s="3">
        <v>13770773.006000001</v>
      </c>
      <c r="M1976" s="3">
        <f t="shared" ref="M1976:M1982" si="40">L1976-N1976</f>
        <v>10752456.664999995</v>
      </c>
      <c r="N1976" s="109">
        <v>3018316.3410000051</v>
      </c>
      <c r="O1976" s="69"/>
      <c r="P1976" s="69"/>
      <c r="Q1976" s="66"/>
      <c r="R1976" s="66"/>
    </row>
    <row r="1977" spans="1:18" ht="11.65" customHeight="1">
      <c r="A1977" s="2">
        <v>1906</v>
      </c>
      <c r="C1977" s="108"/>
      <c r="F1977" s="108" t="s">
        <v>676</v>
      </c>
      <c r="G1977" s="1" t="s">
        <v>132</v>
      </c>
      <c r="H1977" s="74"/>
      <c r="I1977" s="3">
        <v>143795897.31615299</v>
      </c>
      <c r="J1977" s="3">
        <v>61297771.171051703</v>
      </c>
      <c r="K1977" s="74"/>
      <c r="L1977" s="3">
        <v>143795897.31615299</v>
      </c>
      <c r="M1977" s="3">
        <f t="shared" si="40"/>
        <v>82498126.145101279</v>
      </c>
      <c r="N1977" s="109">
        <v>61297771.171051703</v>
      </c>
      <c r="O1977" s="69"/>
      <c r="P1977" s="69"/>
      <c r="Q1977" s="66"/>
      <c r="R1977" s="66"/>
    </row>
    <row r="1978" spans="1:18" ht="11.65" customHeight="1">
      <c r="A1978" s="2">
        <v>1907</v>
      </c>
      <c r="C1978" s="108"/>
      <c r="F1978" s="108" t="s">
        <v>669</v>
      </c>
      <c r="G1978" s="1" t="s">
        <v>131</v>
      </c>
      <c r="H1978" s="74"/>
      <c r="I1978" s="3">
        <v>370935341.21153802</v>
      </c>
      <c r="J1978" s="3">
        <v>157537296.71844375</v>
      </c>
      <c r="K1978" s="74"/>
      <c r="L1978" s="3">
        <v>367952165.29523909</v>
      </c>
      <c r="M1978" s="3">
        <f t="shared" si="40"/>
        <v>211681831.89162624</v>
      </c>
      <c r="N1978" s="109">
        <v>156270333.40361285</v>
      </c>
      <c r="O1978" s="69"/>
      <c r="P1978" s="69"/>
      <c r="Q1978" s="66"/>
      <c r="R1978" s="66"/>
    </row>
    <row r="1979" spans="1:18" ht="11.65" customHeight="1">
      <c r="A1979" s="2">
        <v>1908</v>
      </c>
      <c r="C1979" s="108"/>
      <c r="F1979" s="108" t="s">
        <v>572</v>
      </c>
      <c r="G1979" s="1" t="s">
        <v>130</v>
      </c>
      <c r="H1979" s="74"/>
      <c r="I1979" s="3">
        <v>3673140.3361538402</v>
      </c>
      <c r="J1979" s="3">
        <v>1541680.275258197</v>
      </c>
      <c r="K1979" s="74"/>
      <c r="L1979" s="3">
        <v>4754453.0649999948</v>
      </c>
      <c r="M1979" s="3">
        <f t="shared" si="40"/>
        <v>2758927.2099692333</v>
      </c>
      <c r="N1979" s="109">
        <v>1995525.8550307616</v>
      </c>
      <c r="O1979" s="69"/>
      <c r="P1979" s="69"/>
      <c r="Q1979" s="66"/>
      <c r="R1979" s="66"/>
    </row>
    <row r="1980" spans="1:18" ht="11.65" customHeight="1">
      <c r="A1980" s="2">
        <v>1909</v>
      </c>
      <c r="C1980" s="108"/>
      <c r="F1980" s="108" t="s">
        <v>662</v>
      </c>
      <c r="G1980" s="1" t="s">
        <v>129</v>
      </c>
      <c r="H1980" s="74"/>
      <c r="I1980" s="3">
        <v>123138757.518461</v>
      </c>
      <c r="J1980" s="3">
        <v>56802600.166093372</v>
      </c>
      <c r="K1980" s="74"/>
      <c r="L1980" s="3">
        <v>123153422.21899992</v>
      </c>
      <c r="M1980" s="3">
        <f t="shared" si="40"/>
        <v>66344057.38239944</v>
      </c>
      <c r="N1980" s="109">
        <v>56809364.836600482</v>
      </c>
      <c r="O1980" s="69"/>
      <c r="P1980" s="69"/>
      <c r="Q1980" s="66"/>
      <c r="R1980" s="66"/>
    </row>
    <row r="1981" spans="1:18" ht="11.65" customHeight="1">
      <c r="A1981" s="2">
        <v>1910</v>
      </c>
      <c r="C1981" s="108"/>
      <c r="F1981" s="108" t="s">
        <v>572</v>
      </c>
      <c r="G1981" s="1" t="s">
        <v>132</v>
      </c>
      <c r="H1981" s="74"/>
      <c r="I1981" s="3">
        <v>0</v>
      </c>
      <c r="J1981" s="3">
        <v>0</v>
      </c>
      <c r="K1981" s="74"/>
      <c r="L1981" s="3">
        <v>0</v>
      </c>
      <c r="M1981" s="3">
        <f>L1981-N1981</f>
        <v>0</v>
      </c>
      <c r="N1981" s="109">
        <v>0</v>
      </c>
      <c r="O1981" s="69"/>
      <c r="P1981" s="69"/>
      <c r="Q1981" s="66"/>
      <c r="R1981" s="66"/>
    </row>
    <row r="1982" spans="1:18" ht="11.65" customHeight="1">
      <c r="A1982" s="2">
        <v>1911</v>
      </c>
      <c r="C1982" s="108"/>
      <c r="F1982" s="108" t="s">
        <v>678</v>
      </c>
      <c r="G1982" s="1" t="s">
        <v>132</v>
      </c>
      <c r="H1982" s="74"/>
      <c r="I1982" s="3">
        <v>0</v>
      </c>
      <c r="J1982" s="3">
        <v>0</v>
      </c>
      <c r="K1982" s="74"/>
      <c r="L1982" s="3">
        <v>0</v>
      </c>
      <c r="M1982" s="3">
        <f t="shared" si="40"/>
        <v>0</v>
      </c>
      <c r="N1982" s="109">
        <v>0</v>
      </c>
      <c r="O1982" s="69"/>
      <c r="P1982" s="69"/>
      <c r="Q1982" s="66"/>
      <c r="R1982" s="66"/>
    </row>
    <row r="1983" spans="1:18" ht="11.65" customHeight="1">
      <c r="A1983" s="2">
        <v>1912</v>
      </c>
      <c r="C1983" s="108"/>
      <c r="H1983" s="74" t="s">
        <v>405</v>
      </c>
      <c r="I1983" s="110">
        <v>653946234.78307509</v>
      </c>
      <c r="J1983" s="110">
        <v>280191589.60853928</v>
      </c>
      <c r="K1983" s="74"/>
      <c r="L1983" s="110">
        <f>SUBTOTAL(9,L1976:L1982)</f>
        <v>653426710.90139198</v>
      </c>
      <c r="M1983" s="110">
        <f>SUBTOTAL(9,M1976:M1982)</f>
        <v>374035399.29409617</v>
      </c>
      <c r="N1983" s="110">
        <f>SUBTOTAL(9,N1976:N1982)</f>
        <v>279391311.60729581</v>
      </c>
      <c r="O1983" s="69"/>
      <c r="P1983" s="69"/>
      <c r="Q1983" s="66"/>
      <c r="R1983" s="66"/>
    </row>
    <row r="1984" spans="1:18" ht="11.65" customHeight="1">
      <c r="A1984" s="2">
        <v>1913</v>
      </c>
      <c r="C1984" s="108">
        <v>303</v>
      </c>
      <c r="D1984" s="1" t="s">
        <v>498</v>
      </c>
      <c r="H1984" s="74"/>
      <c r="I1984" s="3"/>
      <c r="J1984" s="3"/>
      <c r="K1984" s="74"/>
      <c r="L1984" s="3"/>
      <c r="M1984" s="3"/>
      <c r="N1984" s="3"/>
      <c r="O1984" s="69"/>
      <c r="P1984" s="69"/>
      <c r="Q1984" s="66"/>
      <c r="R1984" s="66"/>
    </row>
    <row r="1985" spans="1:18" ht="11.65" customHeight="1">
      <c r="A1985" s="2">
        <v>1914</v>
      </c>
      <c r="C1985" s="108"/>
      <c r="F1985" s="108" t="s">
        <v>675</v>
      </c>
      <c r="G1985" s="1" t="s">
        <v>128</v>
      </c>
      <c r="H1985" s="74"/>
      <c r="I1985" s="3">
        <v>0</v>
      </c>
      <c r="J1985" s="3">
        <v>0</v>
      </c>
      <c r="K1985" s="74"/>
      <c r="L1985" s="3">
        <v>0</v>
      </c>
      <c r="M1985" s="3">
        <f>L1985-N1985</f>
        <v>0</v>
      </c>
      <c r="N1985" s="109">
        <v>0</v>
      </c>
      <c r="O1985" s="69"/>
      <c r="P1985" s="69"/>
      <c r="Q1985" s="66"/>
      <c r="R1985" s="66"/>
    </row>
    <row r="1986" spans="1:18" ht="11.65" customHeight="1">
      <c r="A1986" s="2">
        <v>1915</v>
      </c>
      <c r="C1986" s="108"/>
      <c r="H1986" s="74" t="s">
        <v>1</v>
      </c>
      <c r="I1986" s="110">
        <v>653946234.78307509</v>
      </c>
      <c r="J1986" s="110">
        <v>280191589.60853928</v>
      </c>
      <c r="K1986" s="74"/>
      <c r="L1986" s="110">
        <f>SUBTOTAL(9,L1976:L1985)</f>
        <v>653426710.90139198</v>
      </c>
      <c r="M1986" s="110">
        <f>SUBTOTAL(9,M1976:M1985)</f>
        <v>374035399.29409617</v>
      </c>
      <c r="N1986" s="110">
        <f>SUBTOTAL(9,N1976:N1985)</f>
        <v>279391311.60729581</v>
      </c>
      <c r="O1986" s="69"/>
      <c r="P1986" s="69"/>
      <c r="Q1986" s="66"/>
      <c r="R1986" s="66"/>
    </row>
    <row r="1987" spans="1:18" ht="11.65" customHeight="1">
      <c r="A1987" s="2">
        <v>1916</v>
      </c>
      <c r="C1987" s="108" t="s">
        <v>499</v>
      </c>
      <c r="D1987" s="1" t="s">
        <v>500</v>
      </c>
      <c r="H1987" s="74"/>
      <c r="I1987" s="3"/>
      <c r="J1987" s="3"/>
      <c r="K1987" s="74"/>
      <c r="L1987" s="3"/>
      <c r="M1987" s="3"/>
      <c r="N1987" s="3"/>
      <c r="O1987" s="69"/>
      <c r="P1987" s="69"/>
      <c r="Q1987" s="66"/>
      <c r="R1987" s="66"/>
    </row>
    <row r="1988" spans="1:18" ht="11.65" customHeight="1">
      <c r="A1988" s="2">
        <v>1917</v>
      </c>
      <c r="C1988" s="108"/>
      <c r="F1988" s="108" t="s">
        <v>675</v>
      </c>
      <c r="G1988" s="1" t="s">
        <v>128</v>
      </c>
      <c r="H1988" s="74"/>
      <c r="I1988" s="3">
        <v>0</v>
      </c>
      <c r="J1988" s="3">
        <v>0</v>
      </c>
      <c r="K1988" s="74"/>
      <c r="L1988" s="3">
        <v>0</v>
      </c>
      <c r="M1988" s="3">
        <f>L1988-N1988</f>
        <v>0</v>
      </c>
      <c r="N1988" s="109">
        <v>0</v>
      </c>
      <c r="O1988" s="69"/>
      <c r="P1988" s="69"/>
      <c r="Q1988" s="66"/>
      <c r="R1988" s="66"/>
    </row>
    <row r="1989" spans="1:18" ht="11.65" customHeight="1">
      <c r="A1989" s="2">
        <v>1918</v>
      </c>
      <c r="C1989" s="108"/>
      <c r="F1989" s="108" t="s">
        <v>676</v>
      </c>
      <c r="G1989" s="1" t="s">
        <v>132</v>
      </c>
      <c r="H1989" s="74"/>
      <c r="I1989" s="3">
        <v>0</v>
      </c>
      <c r="J1989" s="3">
        <v>0</v>
      </c>
      <c r="K1989" s="74"/>
      <c r="L1989" s="3">
        <v>0</v>
      </c>
      <c r="M1989" s="3">
        <f>L1989-N1989</f>
        <v>0</v>
      </c>
      <c r="N1989" s="109">
        <v>0</v>
      </c>
      <c r="O1989" s="69"/>
      <c r="P1989" s="69"/>
      <c r="Q1989" s="66"/>
      <c r="R1989" s="66"/>
    </row>
    <row r="1990" spans="1:18" ht="11.65" customHeight="1">
      <c r="A1990" s="2">
        <v>1919</v>
      </c>
      <c r="C1990" s="108"/>
      <c r="F1990" s="108" t="s">
        <v>677</v>
      </c>
      <c r="G1990" s="1" t="s">
        <v>132</v>
      </c>
      <c r="H1990" s="74"/>
      <c r="I1990" s="3">
        <v>0</v>
      </c>
      <c r="J1990" s="3">
        <v>0</v>
      </c>
      <c r="K1990" s="74"/>
      <c r="L1990" s="3">
        <v>0</v>
      </c>
      <c r="M1990" s="3">
        <f>L1990-N1990</f>
        <v>0</v>
      </c>
      <c r="N1990" s="109">
        <v>0</v>
      </c>
      <c r="O1990" s="69"/>
      <c r="P1990" s="69"/>
      <c r="Q1990" s="66"/>
      <c r="R1990" s="66"/>
    </row>
    <row r="1991" spans="1:18" ht="11.65" customHeight="1">
      <c r="A1991" s="2">
        <v>1920</v>
      </c>
      <c r="C1991" s="108"/>
      <c r="F1991" s="108" t="s">
        <v>669</v>
      </c>
      <c r="G1991" s="1" t="s">
        <v>131</v>
      </c>
      <c r="H1991" s="74"/>
      <c r="I1991" s="3">
        <v>-193865.08769230699</v>
      </c>
      <c r="J1991" s="3">
        <v>-82335.055331686744</v>
      </c>
      <c r="K1991" s="74"/>
      <c r="L1991" s="3">
        <v>-193865.08769230699</v>
      </c>
      <c r="M1991" s="3">
        <f>L1991-N1991</f>
        <v>-111530.03236062024</v>
      </c>
      <c r="N1991" s="109">
        <v>-82335.055331686744</v>
      </c>
      <c r="O1991" s="69"/>
      <c r="P1991" s="69"/>
      <c r="Q1991" s="66"/>
      <c r="R1991" s="66"/>
    </row>
    <row r="1992" spans="1:18" ht="11.65" customHeight="1">
      <c r="A1992" s="2">
        <v>1921</v>
      </c>
      <c r="C1992" s="108"/>
      <c r="H1992" s="74"/>
      <c r="I1992" s="110">
        <v>-193865.08769230699</v>
      </c>
      <c r="J1992" s="110">
        <v>-82335.055331686744</v>
      </c>
      <c r="K1992" s="74"/>
      <c r="L1992" s="110">
        <f>SUBTOTAL(9,L1988:L1991)</f>
        <v>-193865.08769230699</v>
      </c>
      <c r="M1992" s="110">
        <f>SUBTOTAL(9,M1988:M1991)</f>
        <v>-111530.03236062024</v>
      </c>
      <c r="N1992" s="110">
        <f>SUBTOTAL(9,N1988:N1991)</f>
        <v>-82335.055331686744</v>
      </c>
      <c r="O1992" s="69"/>
      <c r="P1992" s="69"/>
      <c r="Q1992" s="66"/>
      <c r="R1992" s="66"/>
    </row>
    <row r="1993" spans="1:18" ht="11.65" customHeight="1">
      <c r="A1993" s="2">
        <v>1922</v>
      </c>
      <c r="C1993" s="108"/>
      <c r="H1993" s="74"/>
      <c r="I1993" s="3"/>
      <c r="J1993" s="3"/>
      <c r="K1993" s="74"/>
      <c r="L1993" s="3"/>
      <c r="M1993" s="3"/>
      <c r="N1993" s="3"/>
      <c r="O1993" s="69"/>
      <c r="P1993" s="69"/>
      <c r="Q1993" s="66"/>
      <c r="R1993" s="66"/>
    </row>
    <row r="1994" spans="1:18" ht="11.65" customHeight="1" thickBot="1">
      <c r="A1994" s="2">
        <v>1923</v>
      </c>
      <c r="C1994" s="112" t="s">
        <v>501</v>
      </c>
      <c r="H1994" s="113" t="s">
        <v>405</v>
      </c>
      <c r="I1994" s="114">
        <v>826414032.76461327</v>
      </c>
      <c r="J1994" s="114">
        <v>353285732.72855437</v>
      </c>
      <c r="K1994" s="113"/>
      <c r="L1994" s="114">
        <f>SUBTOTAL(9,L1962:L1992)</f>
        <v>766611687.39877748</v>
      </c>
      <c r="M1994" s="114">
        <f>SUBTOTAL(9,M1962:M1992)</f>
        <v>439397501.83515018</v>
      </c>
      <c r="N1994" s="114">
        <f>SUBTOTAL(9,N1962:N1992)</f>
        <v>327214185.5636273</v>
      </c>
      <c r="O1994" s="69"/>
      <c r="P1994" s="69"/>
      <c r="Q1994" s="66"/>
      <c r="R1994" s="66"/>
    </row>
    <row r="1995" spans="1:18" ht="11.65" customHeight="1" thickTop="1">
      <c r="A1995" s="2">
        <v>1924</v>
      </c>
      <c r="C1995" s="112"/>
      <c r="H1995" s="74"/>
      <c r="I1995" s="69"/>
      <c r="J1995" s="69"/>
      <c r="K1995" s="74"/>
      <c r="L1995" s="69"/>
      <c r="M1995" s="3"/>
      <c r="N1995" s="3"/>
      <c r="O1995" s="69"/>
      <c r="P1995" s="69"/>
      <c r="Q1995" s="66"/>
      <c r="R1995" s="66"/>
    </row>
    <row r="1996" spans="1:18" ht="11.65" customHeight="1">
      <c r="A1996" s="2">
        <v>1925</v>
      </c>
      <c r="C1996" s="108" t="s">
        <v>502</v>
      </c>
      <c r="H1996" s="74"/>
      <c r="I1996" s="3"/>
      <c r="J1996" s="3"/>
      <c r="K1996" s="74"/>
      <c r="L1996" s="3"/>
      <c r="M1996" s="3"/>
      <c r="N1996" s="3"/>
      <c r="O1996" s="69"/>
      <c r="P1996" s="69"/>
      <c r="Q1996" s="66"/>
      <c r="R1996" s="66"/>
    </row>
    <row r="1997" spans="1:18" ht="11.65" customHeight="1">
      <c r="A1997" s="2">
        <v>1926</v>
      </c>
      <c r="C1997" s="108"/>
      <c r="E1997" s="108" t="s">
        <v>128</v>
      </c>
      <c r="H1997" s="74"/>
      <c r="I1997" s="3">
        <v>13403098.400769202</v>
      </c>
      <c r="J1997" s="3">
        <v>3012241.2776922998</v>
      </c>
      <c r="K1997" s="74"/>
      <c r="L1997" s="3">
        <v>14770773.006000001</v>
      </c>
      <c r="M1997" s="3">
        <f t="shared" ref="M1997:M2005" si="41">L1997-N1997</f>
        <v>11752456.664999995</v>
      </c>
      <c r="N1997" s="109">
        <v>3018316.3410000051</v>
      </c>
      <c r="O1997" s="69"/>
      <c r="P1997" s="69"/>
      <c r="Q1997" s="66"/>
      <c r="R1997" s="66"/>
    </row>
    <row r="1998" spans="1:18" ht="11.65" customHeight="1">
      <c r="A1998" s="2">
        <v>1927</v>
      </c>
      <c r="C1998" s="108"/>
      <c r="E1998" s="1" t="s">
        <v>133</v>
      </c>
      <c r="H1998" s="74"/>
      <c r="I1998" s="3">
        <v>0</v>
      </c>
      <c r="J1998" s="3">
        <v>0</v>
      </c>
      <c r="K1998" s="74"/>
      <c r="L1998" s="3">
        <v>0</v>
      </c>
      <c r="M1998" s="3">
        <f t="shared" si="41"/>
        <v>0</v>
      </c>
      <c r="N1998" s="109">
        <v>0</v>
      </c>
      <c r="O1998" s="69"/>
      <c r="P1998" s="69"/>
      <c r="Q1998" s="66"/>
      <c r="R1998" s="66"/>
    </row>
    <row r="1999" spans="1:18" ht="11.65" customHeight="1">
      <c r="A1999" s="2">
        <v>1928</v>
      </c>
      <c r="C1999" s="108"/>
      <c r="E1999" s="1" t="s">
        <v>211</v>
      </c>
      <c r="H1999" s="74"/>
      <c r="I1999" s="3">
        <v>0</v>
      </c>
      <c r="J1999" s="3">
        <v>0</v>
      </c>
      <c r="K1999" s="74"/>
      <c r="L1999" s="3">
        <v>0</v>
      </c>
      <c r="M1999" s="3">
        <f t="shared" si="41"/>
        <v>0</v>
      </c>
      <c r="N1999" s="109">
        <v>0</v>
      </c>
      <c r="O1999" s="69"/>
      <c r="P1999" s="69"/>
      <c r="Q1999" s="66"/>
      <c r="R1999" s="66"/>
    </row>
    <row r="2000" spans="1:18" ht="11.65" customHeight="1">
      <c r="A2000" s="2">
        <v>1929</v>
      </c>
      <c r="C2000" s="108"/>
      <c r="E2000" s="1" t="s">
        <v>132</v>
      </c>
      <c r="H2000" s="74"/>
      <c r="I2000" s="3">
        <v>315457560.38538349</v>
      </c>
      <c r="J2000" s="3">
        <v>134474249.34639844</v>
      </c>
      <c r="K2000" s="74"/>
      <c r="L2000" s="3">
        <v>256174738.90123081</v>
      </c>
      <c r="M2000" s="3">
        <f t="shared" si="41"/>
        <v>146971758.71851587</v>
      </c>
      <c r="N2000" s="109">
        <v>109202980.18271492</v>
      </c>
      <c r="O2000" s="69"/>
      <c r="P2000" s="69"/>
      <c r="Q2000" s="66"/>
      <c r="R2000" s="66"/>
    </row>
    <row r="2001" spans="1:18" ht="11.65" customHeight="1">
      <c r="A2001" s="2">
        <v>1930</v>
      </c>
      <c r="C2001" s="108"/>
      <c r="E2001" s="70" t="s">
        <v>131</v>
      </c>
      <c r="H2001" s="74"/>
      <c r="I2001" s="3">
        <v>370741476.1238457</v>
      </c>
      <c r="J2001" s="3">
        <v>157454961.66311207</v>
      </c>
      <c r="K2001" s="74"/>
      <c r="L2001" s="3">
        <v>367758300.20754677</v>
      </c>
      <c r="M2001" s="3">
        <f t="shared" si="41"/>
        <v>211570301.8592656</v>
      </c>
      <c r="N2001" s="109">
        <v>156187998.34828117</v>
      </c>
      <c r="O2001" s="69"/>
      <c r="P2001" s="69"/>
      <c r="Q2001" s="66"/>
      <c r="R2001" s="66"/>
    </row>
    <row r="2002" spans="1:18" ht="11.65" customHeight="1">
      <c r="A2002" s="2">
        <v>1931</v>
      </c>
      <c r="C2002" s="108"/>
      <c r="E2002" s="70" t="s">
        <v>129</v>
      </c>
      <c r="H2002" s="74"/>
      <c r="I2002" s="3">
        <v>123138757.518461</v>
      </c>
      <c r="J2002" s="3">
        <v>56802600.166093372</v>
      </c>
      <c r="K2002" s="74"/>
      <c r="L2002" s="3">
        <v>123153422.21899992</v>
      </c>
      <c r="M2002" s="3">
        <f t="shared" si="41"/>
        <v>66344057.38239944</v>
      </c>
      <c r="N2002" s="109">
        <v>56809364.836600482</v>
      </c>
      <c r="O2002" s="69"/>
      <c r="P2002" s="69"/>
      <c r="Q2002" s="66"/>
      <c r="R2002" s="66"/>
    </row>
    <row r="2003" spans="1:18" ht="11.65" customHeight="1">
      <c r="A2003" s="2">
        <v>1932</v>
      </c>
      <c r="C2003" s="108"/>
      <c r="E2003" s="108" t="s">
        <v>213</v>
      </c>
      <c r="H2003" s="74"/>
      <c r="I2003" s="3">
        <v>0</v>
      </c>
      <c r="J2003" s="3">
        <v>0</v>
      </c>
      <c r="K2003" s="74"/>
      <c r="L2003" s="3">
        <v>0</v>
      </c>
      <c r="M2003" s="3">
        <f>L2003-N2003</f>
        <v>0</v>
      </c>
      <c r="N2003" s="109">
        <v>0</v>
      </c>
      <c r="O2003" s="69"/>
      <c r="P2003" s="69"/>
      <c r="Q2003" s="66"/>
      <c r="R2003" s="66"/>
    </row>
    <row r="2004" spans="1:18" ht="11.65" customHeight="1">
      <c r="A2004" s="2">
        <v>1933</v>
      </c>
      <c r="C2004" s="108"/>
      <c r="E2004" s="108" t="s">
        <v>216</v>
      </c>
      <c r="H2004" s="74"/>
      <c r="I2004" s="3">
        <v>0</v>
      </c>
      <c r="J2004" s="3">
        <v>0</v>
      </c>
      <c r="K2004" s="74"/>
      <c r="L2004" s="3">
        <v>0</v>
      </c>
      <c r="M2004" s="3">
        <f>L2004-N2004</f>
        <v>0</v>
      </c>
      <c r="N2004" s="109">
        <v>0</v>
      </c>
      <c r="O2004" s="69"/>
      <c r="P2004" s="69"/>
      <c r="Q2004" s="66"/>
      <c r="R2004" s="66"/>
    </row>
    <row r="2005" spans="1:18" ht="11.65" customHeight="1">
      <c r="A2005" s="2">
        <v>1934</v>
      </c>
      <c r="C2005" s="108"/>
      <c r="E2005" s="70" t="s">
        <v>130</v>
      </c>
      <c r="H2005" s="74"/>
      <c r="I2005" s="3">
        <v>3673140.3361538402</v>
      </c>
      <c r="J2005" s="3">
        <v>1541680.275258197</v>
      </c>
      <c r="K2005" s="74"/>
      <c r="L2005" s="3">
        <v>4754453.0649999948</v>
      </c>
      <c r="M2005" s="3">
        <f t="shared" si="41"/>
        <v>2758927.2099692333</v>
      </c>
      <c r="N2005" s="109">
        <v>1995525.8550307616</v>
      </c>
      <c r="O2005" s="69"/>
      <c r="P2005" s="69"/>
      <c r="Q2005" s="66"/>
      <c r="R2005" s="66"/>
    </row>
    <row r="2006" spans="1:18" ht="11.65" customHeight="1" thickBot="1">
      <c r="A2006" s="2">
        <v>1935</v>
      </c>
      <c r="C2006" s="108" t="s">
        <v>503</v>
      </c>
      <c r="H2006" s="74" t="s">
        <v>1</v>
      </c>
      <c r="I2006" s="126">
        <v>826414032.76461327</v>
      </c>
      <c r="J2006" s="126">
        <v>353285732.72855437</v>
      </c>
      <c r="K2006" s="74"/>
      <c r="L2006" s="126">
        <f>SUM(L1997:L2005)</f>
        <v>766611687.39877737</v>
      </c>
      <c r="M2006" s="126">
        <f>SUM(M1997:M2005)</f>
        <v>439397501.83515012</v>
      </c>
      <c r="N2006" s="126">
        <f>SUM(N1997:N2005)</f>
        <v>327214185.56362736</v>
      </c>
      <c r="O2006" s="69"/>
      <c r="P2006" s="69"/>
      <c r="Q2006" s="66"/>
      <c r="R2006" s="66"/>
    </row>
    <row r="2007" spans="1:18" ht="11.65" customHeight="1" thickTop="1">
      <c r="A2007" s="2">
        <v>1936</v>
      </c>
      <c r="C2007" s="108" t="s">
        <v>504</v>
      </c>
      <c r="H2007" s="74"/>
      <c r="I2007" s="3"/>
      <c r="J2007" s="3"/>
      <c r="K2007" s="74"/>
      <c r="L2007" s="3"/>
      <c r="M2007" s="3"/>
      <c r="N2007" s="3"/>
      <c r="O2007" s="69"/>
      <c r="P2007" s="69"/>
      <c r="Q2007" s="66"/>
      <c r="R2007" s="66"/>
    </row>
    <row r="2008" spans="1:18" ht="11.65" customHeight="1">
      <c r="A2008" s="2">
        <v>1937</v>
      </c>
      <c r="C2008" s="108"/>
      <c r="E2008" s="70" t="s">
        <v>464</v>
      </c>
      <c r="H2008" s="74"/>
      <c r="I2008" s="3">
        <v>14218319.499230752</v>
      </c>
      <c r="J2008" s="3">
        <v>5594078.5092307599</v>
      </c>
      <c r="K2008" s="74"/>
      <c r="L2008" s="3">
        <v>14218319.499230752</v>
      </c>
      <c r="M2008" s="3">
        <f t="shared" ref="M2008:M2018" si="42">L2008-N2008</f>
        <v>8624240.9899999909</v>
      </c>
      <c r="N2008" s="109">
        <v>5594078.5092307599</v>
      </c>
      <c r="O2008" s="69"/>
      <c r="P2008" s="69"/>
      <c r="Q2008" s="66"/>
      <c r="R2008" s="66"/>
    </row>
    <row r="2009" spans="1:18" ht="11.65" customHeight="1">
      <c r="A2009" s="2">
        <v>1938</v>
      </c>
      <c r="C2009" s="108"/>
      <c r="E2009" s="1" t="s">
        <v>466</v>
      </c>
      <c r="H2009" s="74"/>
      <c r="I2009" s="3">
        <v>0</v>
      </c>
      <c r="J2009" s="3">
        <v>0</v>
      </c>
      <c r="K2009" s="74"/>
      <c r="L2009" s="3">
        <v>0</v>
      </c>
      <c r="M2009" s="3">
        <f t="shared" si="42"/>
        <v>0</v>
      </c>
      <c r="N2009" s="109">
        <v>0</v>
      </c>
      <c r="O2009" s="69"/>
      <c r="P2009" s="69"/>
      <c r="Q2009" s="66"/>
      <c r="R2009" s="66"/>
    </row>
    <row r="2010" spans="1:18" ht="11.65" customHeight="1">
      <c r="A2010" s="2">
        <v>1939</v>
      </c>
      <c r="C2010" s="108"/>
      <c r="E2010" s="70" t="s">
        <v>488</v>
      </c>
      <c r="H2010" s="74"/>
      <c r="I2010" s="3">
        <v>5839850.0038461499</v>
      </c>
      <c r="J2010" s="3">
        <v>2480200.9424129231</v>
      </c>
      <c r="K2010" s="74"/>
      <c r="L2010" s="3">
        <v>5839850.0038461499</v>
      </c>
      <c r="M2010" s="3">
        <f t="shared" si="42"/>
        <v>3359649.0614332268</v>
      </c>
      <c r="N2010" s="109">
        <v>2480200.9424129231</v>
      </c>
      <c r="O2010" s="69"/>
      <c r="P2010" s="69"/>
      <c r="Q2010" s="66"/>
      <c r="R2010" s="66"/>
    </row>
    <row r="2011" spans="1:18" ht="11.65" customHeight="1">
      <c r="A2011" s="2">
        <v>1940</v>
      </c>
      <c r="C2011" s="108"/>
      <c r="E2011" s="70" t="s">
        <v>428</v>
      </c>
      <c r="H2011" s="74"/>
      <c r="I2011" s="3">
        <v>0</v>
      </c>
      <c r="J2011" s="3">
        <v>0</v>
      </c>
      <c r="K2011" s="74"/>
      <c r="L2011" s="3">
        <v>0</v>
      </c>
      <c r="M2011" s="3">
        <f t="shared" si="42"/>
        <v>0</v>
      </c>
      <c r="N2011" s="109">
        <v>0</v>
      </c>
      <c r="O2011" s="69"/>
      <c r="P2011" s="69"/>
      <c r="Q2011" s="66"/>
      <c r="R2011" s="66"/>
    </row>
    <row r="2012" spans="1:18" ht="11.65" customHeight="1">
      <c r="A2012" s="2">
        <v>1941</v>
      </c>
      <c r="C2012" s="108"/>
      <c r="E2012" s="70" t="s">
        <v>419</v>
      </c>
      <c r="H2012" s="74"/>
      <c r="I2012" s="3">
        <v>0</v>
      </c>
      <c r="J2012" s="3">
        <v>0</v>
      </c>
      <c r="K2012" s="74"/>
      <c r="L2012" s="3">
        <v>0</v>
      </c>
      <c r="M2012" s="3">
        <f t="shared" si="42"/>
        <v>0</v>
      </c>
      <c r="N2012" s="109">
        <v>0</v>
      </c>
      <c r="O2012" s="69"/>
      <c r="P2012" s="69"/>
      <c r="Q2012" s="66"/>
      <c r="R2012" s="66"/>
    </row>
    <row r="2013" spans="1:18" ht="11.65" customHeight="1">
      <c r="A2013" s="2">
        <v>1942</v>
      </c>
      <c r="C2013" s="108"/>
      <c r="E2013" s="70" t="s">
        <v>438</v>
      </c>
      <c r="H2013" s="74"/>
      <c r="I2013" s="3">
        <v>38153.846153846098</v>
      </c>
      <c r="J2013" s="3">
        <v>16264.342547214326</v>
      </c>
      <c r="K2013" s="74"/>
      <c r="L2013" s="3">
        <v>38153.846153846098</v>
      </c>
      <c r="M2013" s="3">
        <f t="shared" si="42"/>
        <v>21889.50360663177</v>
      </c>
      <c r="N2013" s="109">
        <v>16264.342547214326</v>
      </c>
      <c r="O2013" s="69"/>
      <c r="P2013" s="69"/>
      <c r="Q2013" s="66"/>
      <c r="R2013" s="66"/>
    </row>
    <row r="2014" spans="1:18" ht="11.65" customHeight="1">
      <c r="A2014" s="2">
        <v>1943</v>
      </c>
      <c r="C2014" s="108"/>
      <c r="E2014" s="70" t="s">
        <v>452</v>
      </c>
      <c r="H2014" s="74"/>
      <c r="I2014" s="3">
        <v>68298685.109999999</v>
      </c>
      <c r="J2014" s="3">
        <v>29114580.104826182</v>
      </c>
      <c r="K2014" s="74"/>
      <c r="L2014" s="3">
        <v>68298685.109999999</v>
      </c>
      <c r="M2014" s="3">
        <f t="shared" si="42"/>
        <v>39184105.005173817</v>
      </c>
      <c r="N2014" s="109">
        <v>29114580.104826182</v>
      </c>
      <c r="O2014" s="69"/>
      <c r="P2014" s="69"/>
      <c r="Q2014" s="66"/>
      <c r="R2014" s="66"/>
    </row>
    <row r="2015" spans="1:18" ht="11.65" customHeight="1">
      <c r="A2015" s="2">
        <v>1944</v>
      </c>
      <c r="C2015" s="108"/>
      <c r="E2015" s="1" t="s">
        <v>454</v>
      </c>
      <c r="H2015" s="74"/>
      <c r="I2015" s="3">
        <v>0</v>
      </c>
      <c r="J2015" s="3">
        <v>0</v>
      </c>
      <c r="K2015" s="74"/>
      <c r="L2015" s="3">
        <v>0</v>
      </c>
      <c r="M2015" s="3">
        <f t="shared" si="42"/>
        <v>0</v>
      </c>
      <c r="N2015" s="109">
        <v>0</v>
      </c>
      <c r="O2015" s="69"/>
      <c r="P2015" s="69"/>
      <c r="Q2015" s="66"/>
      <c r="R2015" s="66"/>
    </row>
    <row r="2016" spans="1:18" ht="11.65" customHeight="1">
      <c r="A2016" s="2">
        <v>1945</v>
      </c>
      <c r="C2016" s="108"/>
      <c r="E2016" s="70" t="s">
        <v>499</v>
      </c>
      <c r="H2016" s="74"/>
      <c r="I2016" s="3">
        <v>-193865.08769230699</v>
      </c>
      <c r="J2016" s="3">
        <v>-82335.055331686744</v>
      </c>
      <c r="K2016" s="74"/>
      <c r="L2016" s="3">
        <v>-193865.08769230699</v>
      </c>
      <c r="M2016" s="3">
        <f t="shared" si="42"/>
        <v>-111530.03236062024</v>
      </c>
      <c r="N2016" s="109">
        <v>-82335.055331686744</v>
      </c>
      <c r="O2016" s="69"/>
      <c r="P2016" s="69"/>
      <c r="Q2016" s="66"/>
      <c r="R2016" s="66"/>
    </row>
    <row r="2017" spans="1:18" ht="11.65" customHeight="1">
      <c r="A2017" s="2">
        <v>1946</v>
      </c>
      <c r="C2017" s="108"/>
      <c r="E2017" s="70" t="s">
        <v>480</v>
      </c>
      <c r="H2017" s="74"/>
      <c r="I2017" s="3"/>
      <c r="J2017" s="3"/>
      <c r="K2017" s="74"/>
      <c r="L2017" s="3"/>
      <c r="M2017" s="3"/>
      <c r="N2017" s="3"/>
      <c r="O2017" s="69"/>
      <c r="P2017" s="69"/>
      <c r="Q2017" s="66"/>
      <c r="R2017" s="66"/>
    </row>
    <row r="2018" spans="1:18" ht="11.65" customHeight="1">
      <c r="A2018" s="2">
        <v>1947</v>
      </c>
      <c r="C2018" s="108"/>
      <c r="E2018" s="70" t="s">
        <v>412</v>
      </c>
      <c r="H2018" s="74"/>
      <c r="I2018" s="3">
        <v>-1129372.91384615</v>
      </c>
      <c r="J2018" s="3">
        <v>-481432.66763389512</v>
      </c>
      <c r="K2018" s="74"/>
      <c r="L2018" s="3">
        <v>-1129372.91384615</v>
      </c>
      <c r="M2018" s="3">
        <f t="shared" si="42"/>
        <v>-647940.24621225498</v>
      </c>
      <c r="N2018" s="109">
        <v>-481432.66763389512</v>
      </c>
      <c r="O2018" s="69"/>
      <c r="P2018" s="69"/>
      <c r="Q2018" s="66"/>
      <c r="R2018" s="66"/>
    </row>
    <row r="2019" spans="1:18" ht="11.65" customHeight="1" thickBot="1">
      <c r="A2019" s="2">
        <v>1948</v>
      </c>
      <c r="C2019" s="108" t="s">
        <v>505</v>
      </c>
      <c r="H2019" s="74"/>
      <c r="I2019" s="126">
        <v>87071770.457692295</v>
      </c>
      <c r="J2019" s="126">
        <v>36641356.176051497</v>
      </c>
      <c r="K2019" s="74"/>
      <c r="L2019" s="126">
        <f>SUM(L2008:L2018)</f>
        <v>87071770.457692295</v>
      </c>
      <c r="M2019" s="126">
        <f>SUM(M2008:M2018)</f>
        <v>50430414.281640798</v>
      </c>
      <c r="N2019" s="126">
        <f>SUM(N2008:N2018)</f>
        <v>36641356.176051497</v>
      </c>
      <c r="O2019" s="69"/>
      <c r="P2019" s="69"/>
      <c r="Q2019" s="66"/>
      <c r="R2019" s="66"/>
    </row>
    <row r="2020" spans="1:18" ht="11.65" customHeight="1" thickTop="1">
      <c r="A2020" s="2">
        <v>1949</v>
      </c>
      <c r="C2020" s="108"/>
      <c r="H2020" s="74"/>
      <c r="I2020" s="3"/>
      <c r="J2020" s="3"/>
      <c r="K2020" s="74"/>
      <c r="L2020" s="3"/>
      <c r="M2020" s="3"/>
      <c r="N2020" s="3"/>
      <c r="O2020" s="69"/>
      <c r="P2020" s="69"/>
      <c r="Q2020" s="66"/>
      <c r="R2020" s="66"/>
    </row>
    <row r="2021" spans="1:18" ht="11.65" customHeight="1" thickBot="1">
      <c r="A2021" s="2">
        <v>1950</v>
      </c>
      <c r="C2021" s="112" t="s">
        <v>506</v>
      </c>
      <c r="H2021" s="113" t="s">
        <v>405</v>
      </c>
      <c r="I2021" s="114">
        <v>23605170059.718422</v>
      </c>
      <c r="J2021" s="114">
        <v>10033832358.591002</v>
      </c>
      <c r="K2021" s="113"/>
      <c r="L2021" s="114">
        <f>L1994+L1946+L1789+L1715+L1651</f>
        <v>25693450383.053612</v>
      </c>
      <c r="M2021" s="114">
        <f>M1994+M1946+M1789+M1715+M1651</f>
        <v>14781368769.327274</v>
      </c>
      <c r="N2021" s="114">
        <f>N1994+N1946+N1789+N1715+N1651</f>
        <v>10912081613.726336</v>
      </c>
      <c r="O2021" s="69"/>
      <c r="P2021" s="69"/>
      <c r="Q2021" s="66"/>
      <c r="R2021" s="66"/>
    </row>
    <row r="2022" spans="1:18" ht="11.65" customHeight="1" thickTop="1">
      <c r="A2022" s="2">
        <v>1951</v>
      </c>
      <c r="C2022" s="108" t="s">
        <v>507</v>
      </c>
      <c r="H2022" s="74"/>
      <c r="I2022" s="3"/>
      <c r="J2022" s="3"/>
      <c r="K2022" s="74"/>
      <c r="L2022" s="3"/>
      <c r="M2022" s="3"/>
      <c r="N2022" s="3"/>
      <c r="O2022" s="69"/>
      <c r="P2022" s="69"/>
      <c r="Q2022" s="66"/>
      <c r="R2022" s="66"/>
    </row>
    <row r="2023" spans="1:18" ht="11.65" customHeight="1">
      <c r="A2023" s="2">
        <v>1952</v>
      </c>
      <c r="C2023" s="108"/>
      <c r="E2023" s="108" t="s">
        <v>128</v>
      </c>
      <c r="H2023" s="74"/>
      <c r="I2023" s="3">
        <v>6427088980.1538382</v>
      </c>
      <c r="J2023" s="3">
        <v>2712838512.7546124</v>
      </c>
      <c r="K2023" s="74"/>
      <c r="L2023" s="3">
        <v>6739036214.5513048</v>
      </c>
      <c r="M2023" s="3">
        <f t="shared" ref="M2023:M2033" si="43">L2023-N2023</f>
        <v>3903756058.1122017</v>
      </c>
      <c r="N2023" s="109">
        <v>2835280156.4391031</v>
      </c>
      <c r="O2023" s="69"/>
      <c r="P2023" s="69"/>
      <c r="Q2023" s="66"/>
      <c r="R2023" s="66"/>
    </row>
    <row r="2024" spans="1:18" ht="11.65" customHeight="1">
      <c r="A2024" s="2">
        <v>1953</v>
      </c>
      <c r="C2024" s="108"/>
      <c r="E2024" s="70" t="s">
        <v>130</v>
      </c>
      <c r="H2024" s="74"/>
      <c r="I2024" s="3">
        <v>301138488.77692282</v>
      </c>
      <c r="J2024" s="3">
        <v>126393011.36927743</v>
      </c>
      <c r="K2024" s="74"/>
      <c r="L2024" s="3">
        <v>503661149.79885906</v>
      </c>
      <c r="M2024" s="3">
        <f t="shared" si="43"/>
        <v>292265888.7967093</v>
      </c>
      <c r="N2024" s="109">
        <v>211395261.00214976</v>
      </c>
      <c r="O2024" s="69"/>
      <c r="P2024" s="69"/>
      <c r="Q2024" s="66"/>
      <c r="R2024" s="66"/>
    </row>
    <row r="2025" spans="1:18" ht="11.65" customHeight="1">
      <c r="A2025" s="2">
        <v>1954</v>
      </c>
      <c r="C2025" s="108"/>
      <c r="E2025" s="1" t="s">
        <v>211</v>
      </c>
      <c r="H2025" s="74"/>
      <c r="I2025" s="3">
        <v>0</v>
      </c>
      <c r="J2025" s="3">
        <v>0</v>
      </c>
      <c r="K2025" s="74"/>
      <c r="L2025" s="3">
        <v>0</v>
      </c>
      <c r="M2025" s="3">
        <f t="shared" si="43"/>
        <v>0</v>
      </c>
      <c r="N2025" s="109">
        <v>0</v>
      </c>
      <c r="O2025" s="69"/>
      <c r="P2025" s="69"/>
      <c r="Q2025" s="66"/>
      <c r="R2025" s="66"/>
    </row>
    <row r="2026" spans="1:18" ht="11.65" customHeight="1">
      <c r="A2026" s="2">
        <v>1955</v>
      </c>
      <c r="C2026" s="108"/>
      <c r="E2026" s="1" t="s">
        <v>133</v>
      </c>
      <c r="H2026" s="74"/>
      <c r="I2026" s="3">
        <v>0</v>
      </c>
      <c r="J2026" s="3">
        <v>0</v>
      </c>
      <c r="K2026" s="74"/>
      <c r="L2026" s="3">
        <v>0</v>
      </c>
      <c r="M2026" s="3">
        <f t="shared" si="43"/>
        <v>0</v>
      </c>
      <c r="N2026" s="109">
        <v>0</v>
      </c>
      <c r="O2026" s="69"/>
      <c r="P2026" s="69"/>
      <c r="Q2026" s="66"/>
      <c r="R2026" s="66"/>
    </row>
    <row r="2027" spans="1:18" ht="11.65" customHeight="1">
      <c r="A2027" s="2">
        <v>1956</v>
      </c>
      <c r="C2027" s="108"/>
      <c r="E2027" s="1" t="s">
        <v>132</v>
      </c>
      <c r="H2027" s="74"/>
      <c r="I2027" s="3">
        <v>16153313799.70689</v>
      </c>
      <c r="J2027" s="3">
        <v>6885885838.395175</v>
      </c>
      <c r="K2027" s="74"/>
      <c r="L2027" s="3">
        <v>17733713965.703754</v>
      </c>
      <c r="M2027" s="3">
        <f t="shared" si="43"/>
        <v>10174130132.149677</v>
      </c>
      <c r="N2027" s="109">
        <v>7559583833.5540781</v>
      </c>
      <c r="O2027" s="69"/>
      <c r="P2027" s="69"/>
      <c r="Q2027" s="66"/>
      <c r="R2027" s="66"/>
    </row>
    <row r="2028" spans="1:18" ht="11.65" customHeight="1">
      <c r="A2028" s="2">
        <v>1957</v>
      </c>
      <c r="C2028" s="108"/>
      <c r="E2028" s="70" t="s">
        <v>131</v>
      </c>
      <c r="H2028" s="74"/>
      <c r="I2028" s="3">
        <v>629065336.442307</v>
      </c>
      <c r="J2028" s="3">
        <v>267165841.46098834</v>
      </c>
      <c r="K2028" s="74"/>
      <c r="L2028" s="3">
        <v>625043560.26691747</v>
      </c>
      <c r="M2028" s="3">
        <f t="shared" si="43"/>
        <v>359585778.61119908</v>
      </c>
      <c r="N2028" s="109">
        <v>265457781.65571839</v>
      </c>
      <c r="O2028" s="69"/>
      <c r="P2028" s="69"/>
      <c r="Q2028" s="66"/>
      <c r="R2028" s="66"/>
    </row>
    <row r="2029" spans="1:18" ht="11.65" customHeight="1">
      <c r="A2029" s="2">
        <v>1958</v>
      </c>
      <c r="C2029" s="108"/>
      <c r="E2029" s="70" t="s">
        <v>129</v>
      </c>
      <c r="H2029" s="74"/>
      <c r="I2029" s="3">
        <v>147598150.34769168</v>
      </c>
      <c r="J2029" s="3">
        <v>68085458.13204214</v>
      </c>
      <c r="K2029" s="74"/>
      <c r="L2029" s="3">
        <v>145030188.44199994</v>
      </c>
      <c r="M2029" s="3">
        <f t="shared" si="43"/>
        <v>78129303.845620602</v>
      </c>
      <c r="N2029" s="109">
        <v>66900884.59637934</v>
      </c>
      <c r="O2029" s="69"/>
      <c r="P2029" s="69"/>
      <c r="Q2029" s="66"/>
      <c r="R2029" s="66"/>
    </row>
    <row r="2030" spans="1:18" ht="11.65" customHeight="1">
      <c r="A2030" s="2">
        <v>1959</v>
      </c>
      <c r="C2030" s="108"/>
      <c r="E2030" s="1" t="s">
        <v>207</v>
      </c>
      <c r="H2030" s="74"/>
      <c r="I2030" s="3">
        <v>0</v>
      </c>
      <c r="J2030" s="3">
        <v>0</v>
      </c>
      <c r="K2030" s="74"/>
      <c r="L2030" s="3">
        <v>0</v>
      </c>
      <c r="M2030" s="3">
        <f>L2030-N2030</f>
        <v>0</v>
      </c>
      <c r="N2030" s="109">
        <v>0</v>
      </c>
      <c r="O2030" s="69"/>
      <c r="P2030" s="69"/>
      <c r="Q2030" s="66"/>
      <c r="R2030" s="66"/>
    </row>
    <row r="2031" spans="1:18" ht="11.65" customHeight="1">
      <c r="A2031" s="2">
        <v>1960</v>
      </c>
      <c r="C2031" s="108"/>
      <c r="E2031" s="1" t="s">
        <v>216</v>
      </c>
      <c r="H2031" s="74"/>
      <c r="I2031" s="3">
        <v>0</v>
      </c>
      <c r="J2031" s="3">
        <v>0</v>
      </c>
      <c r="K2031" s="74"/>
      <c r="L2031" s="3">
        <v>0</v>
      </c>
      <c r="M2031" s="3">
        <f>L2031-N2031</f>
        <v>0</v>
      </c>
      <c r="N2031" s="109">
        <v>0</v>
      </c>
      <c r="O2031" s="69"/>
      <c r="P2031" s="69"/>
      <c r="Q2031" s="66"/>
      <c r="R2031" s="66"/>
    </row>
    <row r="2032" spans="1:18" ht="11.65" customHeight="1">
      <c r="A2032" s="2">
        <v>1961</v>
      </c>
      <c r="C2032" s="108"/>
      <c r="E2032" s="1" t="s">
        <v>213</v>
      </c>
      <c r="H2032" s="74"/>
      <c r="I2032" s="3">
        <v>0</v>
      </c>
      <c r="J2032" s="3">
        <v>0</v>
      </c>
      <c r="K2032" s="74"/>
      <c r="L2032" s="3">
        <v>0</v>
      </c>
      <c r="M2032" s="3">
        <f>L2032-N2032</f>
        <v>0</v>
      </c>
      <c r="N2032" s="109">
        <v>0</v>
      </c>
      <c r="O2032" s="69"/>
      <c r="P2032" s="69"/>
      <c r="Q2032" s="66"/>
      <c r="R2032" s="66"/>
    </row>
    <row r="2033" spans="1:18" ht="11.65" customHeight="1">
      <c r="A2033" s="2">
        <v>1962</v>
      </c>
      <c r="C2033" s="108"/>
      <c r="E2033" s="1" t="s">
        <v>493</v>
      </c>
      <c r="H2033" s="74"/>
      <c r="I2033" s="3">
        <v>-53034695.709230654</v>
      </c>
      <c r="J2033" s="3">
        <v>-26536303.521097124</v>
      </c>
      <c r="K2033" s="74"/>
      <c r="L2033" s="3">
        <v>-53034695.709230654</v>
      </c>
      <c r="M2033" s="3">
        <f t="shared" si="43"/>
        <v>-26498392.18813353</v>
      </c>
      <c r="N2033" s="109">
        <v>-26536303.521097124</v>
      </c>
      <c r="O2033" s="69"/>
      <c r="P2033" s="69"/>
      <c r="Q2033" s="66"/>
      <c r="R2033" s="66"/>
    </row>
    <row r="2034" spans="1:18" ht="11.65" customHeight="1" thickBot="1">
      <c r="A2034" s="2">
        <v>1963</v>
      </c>
      <c r="C2034" s="108"/>
      <c r="H2034" s="74" t="s">
        <v>1</v>
      </c>
      <c r="I2034" s="126">
        <v>23605170059.718414</v>
      </c>
      <c r="J2034" s="126">
        <v>10033832358.591</v>
      </c>
      <c r="K2034" s="74"/>
      <c r="L2034" s="126">
        <f>SUM(L2023:L2033)</f>
        <v>25693450383.053604</v>
      </c>
      <c r="M2034" s="126">
        <f>SUM(M2023:M2033)</f>
        <v>14781368769.327274</v>
      </c>
      <c r="N2034" s="126">
        <f>SUM(N2023:N2033)</f>
        <v>10912081613.726332</v>
      </c>
      <c r="O2034" s="69"/>
      <c r="P2034" s="69"/>
      <c r="Q2034" s="66"/>
      <c r="R2034" s="66"/>
    </row>
    <row r="2035" spans="1:18" ht="11.65" customHeight="1" thickTop="1">
      <c r="A2035" s="2">
        <v>1964</v>
      </c>
      <c r="C2035" s="108">
        <v>105</v>
      </c>
      <c r="D2035" s="1" t="s">
        <v>508</v>
      </c>
      <c r="H2035" s="74"/>
      <c r="I2035" s="3"/>
      <c r="J2035" s="3"/>
      <c r="K2035" s="74"/>
      <c r="L2035" s="3"/>
      <c r="M2035" s="3"/>
      <c r="N2035" s="3"/>
      <c r="O2035" s="69"/>
      <c r="P2035" s="69"/>
      <c r="Q2035" s="66"/>
      <c r="R2035" s="66"/>
    </row>
    <row r="2036" spans="1:18" ht="11.65" customHeight="1">
      <c r="A2036" s="2">
        <v>1965</v>
      </c>
      <c r="C2036" s="108"/>
      <c r="F2036" s="108" t="s">
        <v>661</v>
      </c>
      <c r="G2036" s="1" t="s">
        <v>128</v>
      </c>
      <c r="H2036" s="74"/>
      <c r="I2036" s="3">
        <v>9339786.0123076905</v>
      </c>
      <c r="J2036" s="3">
        <v>4140116.03230769</v>
      </c>
      <c r="K2036" s="74"/>
      <c r="L2036" s="3">
        <v>9339786.0123076905</v>
      </c>
      <c r="M2036" s="3">
        <f t="shared" ref="M2036:M2041" si="44">L2036-N2036</f>
        <v>5199669.9800000004</v>
      </c>
      <c r="N2036" s="109">
        <v>4140116.03230769</v>
      </c>
      <c r="O2036" s="69"/>
      <c r="P2036" s="69"/>
      <c r="Q2036" s="66"/>
      <c r="R2036" s="66"/>
    </row>
    <row r="2037" spans="1:18" ht="11.65" customHeight="1">
      <c r="A2037" s="2">
        <v>1966</v>
      </c>
      <c r="C2037" s="108"/>
      <c r="F2037" s="108" t="s">
        <v>572</v>
      </c>
      <c r="G2037" s="1" t="s">
        <v>132</v>
      </c>
      <c r="H2037" s="74"/>
      <c r="I2037" s="3">
        <v>0</v>
      </c>
      <c r="J2037" s="3">
        <v>0</v>
      </c>
      <c r="K2037" s="74"/>
      <c r="L2037" s="3">
        <v>0</v>
      </c>
      <c r="M2037" s="3">
        <f t="shared" si="44"/>
        <v>0</v>
      </c>
      <c r="N2037" s="109">
        <v>0</v>
      </c>
      <c r="O2037" s="69"/>
      <c r="P2037" s="69"/>
      <c r="Q2037" s="66"/>
      <c r="R2037" s="66"/>
    </row>
    <row r="2038" spans="1:18" ht="11.65" customHeight="1">
      <c r="A2038" s="2">
        <v>1967</v>
      </c>
      <c r="C2038" s="108"/>
      <c r="F2038" s="108" t="s">
        <v>663</v>
      </c>
      <c r="G2038" s="1" t="s">
        <v>132</v>
      </c>
      <c r="H2038" s="74"/>
      <c r="I2038" s="3">
        <v>3235926.30230769</v>
      </c>
      <c r="J2038" s="3">
        <v>1379420.9272127994</v>
      </c>
      <c r="K2038" s="74"/>
      <c r="L2038" s="3">
        <v>1002615.8723076899</v>
      </c>
      <c r="M2038" s="3">
        <f t="shared" si="44"/>
        <v>575217.59836349008</v>
      </c>
      <c r="N2038" s="109">
        <v>427398.27394419973</v>
      </c>
      <c r="O2038" s="69"/>
      <c r="P2038" s="69"/>
      <c r="Q2038" s="66"/>
      <c r="R2038" s="66"/>
    </row>
    <row r="2039" spans="1:18" ht="11.65" customHeight="1">
      <c r="A2039" s="2">
        <v>1968</v>
      </c>
      <c r="C2039" s="108"/>
      <c r="F2039" s="108" t="s">
        <v>572</v>
      </c>
      <c r="G2039" s="1" t="s">
        <v>132</v>
      </c>
      <c r="H2039" s="74"/>
      <c r="I2039" s="3">
        <v>8923301.5399999991</v>
      </c>
      <c r="J2039" s="3">
        <v>3803853.2816177201</v>
      </c>
      <c r="K2039" s="74"/>
      <c r="L2039" s="3">
        <v>0</v>
      </c>
      <c r="M2039" s="3">
        <f t="shared" si="44"/>
        <v>0</v>
      </c>
      <c r="N2039" s="109">
        <v>0</v>
      </c>
      <c r="O2039" s="69"/>
      <c r="P2039" s="69"/>
      <c r="Q2039" s="66"/>
      <c r="R2039" s="66"/>
    </row>
    <row r="2040" spans="1:18" ht="11.65" customHeight="1">
      <c r="A2040" s="2">
        <v>1969</v>
      </c>
      <c r="C2040" s="108"/>
      <c r="F2040" s="108" t="s">
        <v>572</v>
      </c>
      <c r="G2040" s="1" t="s">
        <v>130</v>
      </c>
      <c r="H2040" s="74"/>
      <c r="I2040" s="3">
        <v>27599041.9253846</v>
      </c>
      <c r="J2040" s="3">
        <v>11583793.33715917</v>
      </c>
      <c r="K2040" s="74"/>
      <c r="L2040" s="3">
        <v>33556296.119230747</v>
      </c>
      <c r="M2040" s="3">
        <f t="shared" si="44"/>
        <v>19472140.572941128</v>
      </c>
      <c r="N2040" s="109">
        <v>14084155.546289619</v>
      </c>
      <c r="O2040" s="69"/>
      <c r="P2040" s="69"/>
      <c r="Q2040" s="66"/>
      <c r="R2040" s="66"/>
    </row>
    <row r="2041" spans="1:18" ht="11.65" customHeight="1">
      <c r="A2041" s="2">
        <v>1970</v>
      </c>
      <c r="C2041" s="108"/>
      <c r="F2041" s="108" t="s">
        <v>668</v>
      </c>
      <c r="G2041" s="1" t="s">
        <v>132</v>
      </c>
      <c r="H2041" s="74"/>
      <c r="I2041" s="3">
        <v>0</v>
      </c>
      <c r="J2041" s="3">
        <v>0</v>
      </c>
      <c r="K2041" s="74"/>
      <c r="L2041" s="3">
        <v>0</v>
      </c>
      <c r="M2041" s="3">
        <f t="shared" si="44"/>
        <v>0</v>
      </c>
      <c r="N2041" s="109">
        <v>0</v>
      </c>
      <c r="O2041" s="69"/>
      <c r="P2041" s="69"/>
      <c r="Q2041" s="66"/>
      <c r="R2041" s="66"/>
    </row>
    <row r="2042" spans="1:18" ht="11.65" customHeight="1">
      <c r="A2042" s="2">
        <v>1971</v>
      </c>
      <c r="C2042" s="108"/>
      <c r="H2042" s="74"/>
      <c r="I2042" s="111"/>
      <c r="J2042" s="111"/>
      <c r="K2042" s="74"/>
      <c r="L2042" s="111"/>
      <c r="M2042" s="3"/>
      <c r="N2042" s="3"/>
      <c r="O2042" s="69"/>
      <c r="P2042" s="69"/>
      <c r="Q2042" s="66"/>
      <c r="R2042" s="66"/>
    </row>
    <row r="2043" spans="1:18" ht="11.65" customHeight="1">
      <c r="A2043" s="2">
        <v>1972</v>
      </c>
      <c r="C2043" s="108"/>
      <c r="H2043" s="74"/>
      <c r="I2043" s="111"/>
      <c r="J2043" s="111"/>
      <c r="K2043" s="74"/>
      <c r="L2043" s="111"/>
      <c r="M2043" s="3"/>
      <c r="N2043" s="3"/>
      <c r="O2043" s="69"/>
      <c r="P2043" s="69"/>
      <c r="Q2043" s="66"/>
      <c r="R2043" s="66"/>
    </row>
    <row r="2044" spans="1:18" ht="11.65" customHeight="1" thickBot="1">
      <c r="A2044" s="2">
        <v>1973</v>
      </c>
      <c r="C2044" s="112" t="s">
        <v>509</v>
      </c>
      <c r="H2044" s="113" t="s">
        <v>510</v>
      </c>
      <c r="I2044" s="131">
        <v>49098055.779999979</v>
      </c>
      <c r="J2044" s="131">
        <v>20907183.578297377</v>
      </c>
      <c r="K2044" s="113"/>
      <c r="L2044" s="131">
        <f>SUBTOTAL(9,L2036:L2043)</f>
        <v>43898698.003846124</v>
      </c>
      <c r="M2044" s="131">
        <f>SUBTOTAL(9,M2036:M2043)</f>
        <v>25247028.151304618</v>
      </c>
      <c r="N2044" s="131">
        <f>SUBTOTAL(9,N2036:N2043)</f>
        <v>18651669.85254151</v>
      </c>
      <c r="O2044" s="69"/>
      <c r="P2044" s="69"/>
      <c r="Q2044" s="66"/>
      <c r="R2044" s="66"/>
    </row>
    <row r="2045" spans="1:18" ht="11.65" customHeight="1" thickTop="1">
      <c r="A2045" s="2">
        <v>1974</v>
      </c>
      <c r="C2045" s="108"/>
      <c r="H2045" s="74"/>
      <c r="I2045" s="3"/>
      <c r="J2045" s="3"/>
      <c r="K2045" s="74"/>
      <c r="L2045" s="3"/>
      <c r="M2045" s="3"/>
      <c r="N2045" s="3"/>
      <c r="O2045" s="69"/>
      <c r="P2045" s="69"/>
      <c r="Q2045" s="66"/>
      <c r="R2045" s="66"/>
    </row>
    <row r="2046" spans="1:18" ht="11.65" customHeight="1">
      <c r="A2046" s="2">
        <v>1975</v>
      </c>
      <c r="C2046" s="108">
        <v>114</v>
      </c>
      <c r="D2046" s="1" t="s">
        <v>511</v>
      </c>
      <c r="H2046" s="74"/>
      <c r="I2046" s="3"/>
      <c r="J2046" s="3"/>
      <c r="K2046" s="74"/>
      <c r="L2046" s="3"/>
      <c r="M2046" s="3"/>
      <c r="N2046" s="3"/>
      <c r="O2046" s="69"/>
      <c r="P2046" s="69"/>
      <c r="Q2046" s="66"/>
      <c r="R2046" s="66"/>
    </row>
    <row r="2047" spans="1:18" ht="11.65" customHeight="1">
      <c r="A2047" s="2">
        <v>1976</v>
      </c>
      <c r="C2047" s="108"/>
      <c r="F2047" s="108" t="s">
        <v>572</v>
      </c>
      <c r="G2047" s="1" t="s">
        <v>128</v>
      </c>
      <c r="H2047" s="74"/>
      <c r="I2047" s="3">
        <v>0</v>
      </c>
      <c r="J2047" s="3">
        <v>0</v>
      </c>
      <c r="K2047" s="74"/>
      <c r="L2047" s="3">
        <v>0</v>
      </c>
      <c r="M2047" s="3">
        <f>L2047-N2047</f>
        <v>0</v>
      </c>
      <c r="N2047" s="109">
        <v>0</v>
      </c>
      <c r="O2047" s="69"/>
      <c r="P2047" s="69"/>
      <c r="Q2047" s="66"/>
      <c r="R2047" s="66"/>
    </row>
    <row r="2048" spans="1:18" ht="11.65" customHeight="1">
      <c r="A2048" s="2">
        <v>1977</v>
      </c>
      <c r="C2048" s="108"/>
      <c r="F2048" s="108" t="s">
        <v>572</v>
      </c>
      <c r="G2048" s="1" t="s">
        <v>132</v>
      </c>
      <c r="H2048" s="74"/>
      <c r="I2048" s="3">
        <v>144614797.34</v>
      </c>
      <c r="J2048" s="3">
        <v>61646854.470440835</v>
      </c>
      <c r="K2048" s="74"/>
      <c r="L2048" s="3">
        <v>129052437.47538459</v>
      </c>
      <c r="M2048" s="3">
        <f>L2048-N2048</f>
        <v>74039555.125618413</v>
      </c>
      <c r="N2048" s="109">
        <v>55012882.34976618</v>
      </c>
      <c r="O2048" s="69"/>
      <c r="P2048" s="69"/>
      <c r="Q2048" s="66"/>
      <c r="R2048" s="66"/>
    </row>
    <row r="2049" spans="1:18" ht="11.65" customHeight="1">
      <c r="A2049" s="2">
        <v>1978</v>
      </c>
      <c r="C2049" s="108"/>
      <c r="F2049" s="108" t="s">
        <v>572</v>
      </c>
      <c r="G2049" s="1" t="s">
        <v>132</v>
      </c>
      <c r="H2049" s="74"/>
      <c r="I2049" s="3">
        <v>14560710.68</v>
      </c>
      <c r="J2049" s="3">
        <v>6206985.9294258691</v>
      </c>
      <c r="K2049" s="74"/>
      <c r="L2049" s="3">
        <v>14560710.68</v>
      </c>
      <c r="M2049" s="3">
        <f>L2049-N2049</f>
        <v>8353724.7505741306</v>
      </c>
      <c r="N2049" s="109">
        <v>6206985.9294258691</v>
      </c>
      <c r="O2049" s="69"/>
      <c r="P2049" s="69"/>
      <c r="Q2049" s="66"/>
      <c r="R2049" s="66"/>
    </row>
    <row r="2050" spans="1:18" ht="11.65" customHeight="1" thickBot="1">
      <c r="A2050" s="2">
        <v>1979</v>
      </c>
      <c r="C2050" s="112" t="s">
        <v>512</v>
      </c>
      <c r="H2050" s="113" t="s">
        <v>513</v>
      </c>
      <c r="I2050" s="131">
        <v>159175508.02000001</v>
      </c>
      <c r="J2050" s="131">
        <v>67853840.3998667</v>
      </c>
      <c r="K2050" s="113"/>
      <c r="L2050" s="131">
        <f>SUBTOTAL(9,L2047:L2049)</f>
        <v>143613148.1553846</v>
      </c>
      <c r="M2050" s="131">
        <f>SUBTOTAL(9,M2047:M2049)</f>
        <v>82393279.87619254</v>
      </c>
      <c r="N2050" s="131">
        <f>SUBTOTAL(9,N2047:N2049)</f>
        <v>61219868.279192045</v>
      </c>
      <c r="O2050" s="69"/>
      <c r="P2050" s="69"/>
      <c r="Q2050" s="66"/>
      <c r="R2050" s="66"/>
    </row>
    <row r="2051" spans="1:18" ht="11.65" customHeight="1" thickTop="1">
      <c r="A2051" s="2">
        <v>1980</v>
      </c>
      <c r="C2051" s="108"/>
      <c r="H2051" s="74"/>
      <c r="I2051" s="3"/>
      <c r="J2051" s="3"/>
      <c r="K2051" s="74"/>
      <c r="L2051" s="3"/>
      <c r="M2051" s="3"/>
      <c r="N2051" s="3"/>
      <c r="O2051" s="69"/>
      <c r="P2051" s="69"/>
      <c r="Q2051" s="66"/>
      <c r="R2051" s="66"/>
    </row>
    <row r="2052" spans="1:18" ht="11.65" customHeight="1">
      <c r="A2052" s="2">
        <v>1981</v>
      </c>
      <c r="C2052" s="108">
        <v>115</v>
      </c>
      <c r="D2052" s="1" t="s">
        <v>514</v>
      </c>
      <c r="H2052" s="74"/>
      <c r="I2052" s="3"/>
      <c r="J2052" s="3"/>
      <c r="K2052" s="74"/>
      <c r="L2052" s="3"/>
      <c r="M2052" s="3"/>
      <c r="N2052" s="3"/>
      <c r="O2052" s="69"/>
      <c r="P2052" s="69"/>
      <c r="Q2052" s="66"/>
      <c r="R2052" s="66"/>
    </row>
    <row r="2053" spans="1:18" ht="11.65" customHeight="1">
      <c r="A2053" s="2">
        <v>1982</v>
      </c>
      <c r="C2053" s="108"/>
      <c r="F2053" s="108" t="s">
        <v>572</v>
      </c>
      <c r="G2053" s="1" t="s">
        <v>128</v>
      </c>
      <c r="H2053" s="74"/>
      <c r="I2053" s="3">
        <v>0</v>
      </c>
      <c r="J2053" s="3">
        <v>0</v>
      </c>
      <c r="K2053" s="74"/>
      <c r="L2053" s="3">
        <v>0</v>
      </c>
      <c r="M2053" s="3">
        <f>L2053-N2053</f>
        <v>0</v>
      </c>
      <c r="N2053" s="109">
        <v>0</v>
      </c>
      <c r="O2053" s="69"/>
      <c r="P2053" s="69"/>
      <c r="Q2053" s="66"/>
      <c r="R2053" s="66"/>
    </row>
    <row r="2054" spans="1:18" ht="11.65" customHeight="1">
      <c r="A2054" s="2">
        <v>1983</v>
      </c>
      <c r="C2054" s="108"/>
      <c r="F2054" s="108" t="s">
        <v>572</v>
      </c>
      <c r="G2054" s="1" t="s">
        <v>132</v>
      </c>
      <c r="H2054" s="74"/>
      <c r="I2054" s="3">
        <v>-98681487.344615296</v>
      </c>
      <c r="J2054" s="3">
        <v>-42066257.403504983</v>
      </c>
      <c r="K2054" s="74"/>
      <c r="L2054" s="3">
        <v>-93160254.266153723</v>
      </c>
      <c r="M2054" s="3">
        <f>L2054-N2054</f>
        <v>-53447605.610480249</v>
      </c>
      <c r="N2054" s="109">
        <v>-39712648.655673474</v>
      </c>
      <c r="O2054" s="69"/>
      <c r="P2054" s="69"/>
      <c r="Q2054" s="66"/>
      <c r="R2054" s="66"/>
    </row>
    <row r="2055" spans="1:18" ht="11.65" customHeight="1">
      <c r="A2055" s="2">
        <v>1984</v>
      </c>
      <c r="C2055" s="108"/>
      <c r="F2055" s="108" t="s">
        <v>572</v>
      </c>
      <c r="G2055" s="1" t="s">
        <v>132</v>
      </c>
      <c r="H2055" s="74"/>
      <c r="I2055" s="3">
        <v>-14211717.527692299</v>
      </c>
      <c r="J2055" s="3">
        <v>-6058216.0215933295</v>
      </c>
      <c r="K2055" s="74"/>
      <c r="L2055" s="3">
        <v>-14211717.527692299</v>
      </c>
      <c r="M2055" s="3">
        <f>L2055-N2055</f>
        <v>-8153501.5060989698</v>
      </c>
      <c r="N2055" s="109">
        <v>-6058216.0215933295</v>
      </c>
      <c r="O2055" s="69"/>
      <c r="P2055" s="69"/>
      <c r="Q2055" s="66"/>
      <c r="R2055" s="66"/>
    </row>
    <row r="2056" spans="1:18" ht="11.65" customHeight="1" thickBot="1">
      <c r="A2056" s="2">
        <v>1985</v>
      </c>
      <c r="C2056" s="108"/>
      <c r="H2056" s="74" t="s">
        <v>513</v>
      </c>
      <c r="I2056" s="126">
        <v>-112893204.8723076</v>
      </c>
      <c r="J2056" s="126">
        <v>-48124473.425098315</v>
      </c>
      <c r="K2056" s="74"/>
      <c r="L2056" s="126">
        <f>SUBTOTAL(9,L2053:L2055)</f>
        <v>-107371971.79384603</v>
      </c>
      <c r="M2056" s="126">
        <f>SUBTOTAL(9,M2053:M2055)</f>
        <v>-61601107.11657922</v>
      </c>
      <c r="N2056" s="126">
        <f>SUBTOTAL(9,N2053:N2055)</f>
        <v>-45770864.677266806</v>
      </c>
      <c r="O2056" s="69"/>
      <c r="P2056" s="69"/>
      <c r="Q2056" s="66"/>
      <c r="R2056" s="66"/>
    </row>
    <row r="2057" spans="1:18" ht="11.65" customHeight="1" thickTop="1">
      <c r="A2057" s="2">
        <v>1986</v>
      </c>
      <c r="C2057" s="108"/>
      <c r="H2057" s="74"/>
      <c r="I2057" s="3"/>
      <c r="J2057" s="3"/>
      <c r="K2057" s="74"/>
      <c r="L2057" s="3"/>
      <c r="M2057" s="3"/>
      <c r="N2057" s="3"/>
      <c r="O2057" s="69"/>
      <c r="P2057" s="69"/>
      <c r="Q2057" s="66"/>
      <c r="R2057" s="66"/>
    </row>
    <row r="2058" spans="1:18" ht="11.65" customHeight="1">
      <c r="A2058" s="2">
        <v>1987</v>
      </c>
      <c r="C2058" s="108">
        <v>120</v>
      </c>
      <c r="D2058" s="1" t="s">
        <v>76</v>
      </c>
      <c r="H2058" s="74"/>
      <c r="I2058" s="3"/>
      <c r="J2058" s="3"/>
      <c r="K2058" s="74"/>
      <c r="L2058" s="3"/>
      <c r="M2058" s="3"/>
      <c r="N2058" s="3"/>
      <c r="O2058" s="69"/>
      <c r="P2058" s="69"/>
      <c r="Q2058" s="66"/>
      <c r="R2058" s="66"/>
    </row>
    <row r="2059" spans="1:18" ht="11.65" customHeight="1">
      <c r="A2059" s="2">
        <v>1988</v>
      </c>
      <c r="C2059" s="108"/>
      <c r="F2059" s="108" t="s">
        <v>572</v>
      </c>
      <c r="G2059" s="1" t="s">
        <v>130</v>
      </c>
      <c r="H2059" s="74"/>
      <c r="I2059" s="3">
        <v>0</v>
      </c>
      <c r="J2059" s="3">
        <v>0</v>
      </c>
      <c r="K2059" s="74"/>
      <c r="L2059" s="3">
        <v>0</v>
      </c>
      <c r="M2059" s="3">
        <f>L2059-N2059</f>
        <v>0</v>
      </c>
      <c r="N2059" s="109">
        <v>0</v>
      </c>
      <c r="O2059" s="69"/>
      <c r="P2059" s="69"/>
      <c r="Q2059" s="66"/>
      <c r="R2059" s="66"/>
    </row>
    <row r="2060" spans="1:18" ht="11.65" customHeight="1" thickBot="1">
      <c r="A2060" s="2">
        <v>1989</v>
      </c>
      <c r="C2060" s="112" t="s">
        <v>515</v>
      </c>
      <c r="H2060" s="113" t="s">
        <v>513</v>
      </c>
      <c r="I2060" s="131">
        <v>0</v>
      </c>
      <c r="J2060" s="131">
        <v>0</v>
      </c>
      <c r="K2060" s="113"/>
      <c r="L2060" s="131">
        <f>SUBTOTAL(9,L2059)</f>
        <v>0</v>
      </c>
      <c r="M2060" s="131">
        <f>SUBTOTAL(9,M2059)</f>
        <v>0</v>
      </c>
      <c r="N2060" s="131">
        <f>SUBTOTAL(9,N2059)</f>
        <v>0</v>
      </c>
      <c r="O2060" s="69"/>
      <c r="P2060" s="69"/>
      <c r="Q2060" s="66"/>
      <c r="R2060" s="66"/>
    </row>
    <row r="2061" spans="1:18" ht="11.65" customHeight="1" thickTop="1">
      <c r="A2061" s="2">
        <v>1990</v>
      </c>
      <c r="C2061" s="108"/>
      <c r="H2061" s="74"/>
      <c r="I2061" s="3"/>
      <c r="J2061" s="3"/>
      <c r="K2061" s="74"/>
      <c r="L2061" s="3"/>
      <c r="M2061" s="3"/>
      <c r="N2061" s="3"/>
      <c r="O2061" s="69"/>
      <c r="P2061" s="69"/>
      <c r="Q2061" s="66"/>
      <c r="R2061" s="66"/>
    </row>
    <row r="2062" spans="1:18" ht="11.65" customHeight="1">
      <c r="A2062" s="2">
        <v>1991</v>
      </c>
      <c r="C2062" s="108">
        <v>124</v>
      </c>
      <c r="D2062" s="1" t="s">
        <v>516</v>
      </c>
      <c r="H2062" s="74"/>
      <c r="I2062" s="3"/>
      <c r="J2062" s="3"/>
      <c r="K2062" s="74"/>
      <c r="L2062" s="3"/>
      <c r="M2062" s="3"/>
      <c r="N2062" s="3"/>
      <c r="O2062" s="69"/>
      <c r="P2062" s="69"/>
      <c r="Q2062" s="66"/>
      <c r="R2062" s="66"/>
    </row>
    <row r="2063" spans="1:18" ht="11.65" customHeight="1">
      <c r="A2063" s="2">
        <v>1992</v>
      </c>
      <c r="C2063" s="108"/>
      <c r="F2063" s="108" t="s">
        <v>664</v>
      </c>
      <c r="G2063" s="1" t="s">
        <v>128</v>
      </c>
      <c r="H2063" s="74"/>
      <c r="I2063" s="3">
        <v>1607384.6415384607</v>
      </c>
      <c r="J2063" s="3">
        <v>4639786.4530769195</v>
      </c>
      <c r="K2063" s="74"/>
      <c r="L2063" s="3">
        <v>1607384.6415384607</v>
      </c>
      <c r="M2063" s="3">
        <f>L2063-N2063</f>
        <v>-3032401.8115384588</v>
      </c>
      <c r="N2063" s="109">
        <v>4639786.4530769195</v>
      </c>
      <c r="O2063" s="69"/>
      <c r="P2063" s="69"/>
      <c r="Q2063" s="66"/>
      <c r="R2063" s="66"/>
    </row>
    <row r="2064" spans="1:18" ht="11.65" customHeight="1">
      <c r="A2064" s="2">
        <v>1993</v>
      </c>
      <c r="C2064" s="108"/>
      <c r="F2064" s="108" t="s">
        <v>664</v>
      </c>
      <c r="G2064" s="1" t="s">
        <v>131</v>
      </c>
      <c r="H2064" s="74"/>
      <c r="I2064" s="3">
        <v>-4453.6899999999996</v>
      </c>
      <c r="J2064" s="3">
        <v>-1891.4948376996049</v>
      </c>
      <c r="K2064" s="74"/>
      <c r="L2064" s="3">
        <v>-4453.6899999999996</v>
      </c>
      <c r="M2064" s="3">
        <f>L2064-N2064</f>
        <v>-2562.1951623003947</v>
      </c>
      <c r="N2064" s="109">
        <v>-1891.4948376996049</v>
      </c>
      <c r="O2064" s="69"/>
      <c r="P2064" s="69"/>
      <c r="Q2064" s="66"/>
      <c r="R2064" s="66"/>
    </row>
    <row r="2065" spans="1:18" ht="11.65" customHeight="1" thickBot="1">
      <c r="A2065" s="2">
        <v>1994</v>
      </c>
      <c r="C2065" s="108"/>
      <c r="H2065" s="74" t="s">
        <v>517</v>
      </c>
      <c r="I2065" s="126">
        <v>1602930.9515384608</v>
      </c>
      <c r="J2065" s="126">
        <v>4637894.9582392201</v>
      </c>
      <c r="K2065" s="74"/>
      <c r="L2065" s="126">
        <f>SUBTOTAL(9,L2063:L2064)</f>
        <v>1602930.9515384608</v>
      </c>
      <c r="M2065" s="126">
        <f>SUBTOTAL(9,M2063:M2064)</f>
        <v>-3034964.0067007593</v>
      </c>
      <c r="N2065" s="126">
        <f>SUBTOTAL(9,N2063:N2064)</f>
        <v>4637894.9582392201</v>
      </c>
      <c r="O2065" s="69"/>
      <c r="P2065" s="69"/>
      <c r="Q2065" s="66"/>
      <c r="R2065" s="66"/>
    </row>
    <row r="2066" spans="1:18" ht="11.65" customHeight="1" thickTop="1">
      <c r="A2066" s="2">
        <v>1995</v>
      </c>
      <c r="C2066" s="108"/>
      <c r="H2066" s="74"/>
      <c r="I2066" s="3"/>
      <c r="J2066" s="3"/>
      <c r="K2066" s="74"/>
      <c r="L2066" s="3"/>
      <c r="M2066" s="3"/>
      <c r="N2066" s="3"/>
      <c r="O2066" s="69"/>
      <c r="P2066" s="69"/>
      <c r="Q2066" s="66"/>
      <c r="R2066" s="66"/>
    </row>
    <row r="2067" spans="1:18" ht="11.65" customHeight="1">
      <c r="A2067" s="2">
        <v>1996</v>
      </c>
      <c r="C2067" s="108" t="s">
        <v>518</v>
      </c>
      <c r="D2067" s="1" t="s">
        <v>516</v>
      </c>
      <c r="H2067" s="74"/>
      <c r="I2067" s="3"/>
      <c r="J2067" s="3"/>
      <c r="K2067" s="74"/>
      <c r="L2067" s="3"/>
      <c r="M2067" s="3"/>
      <c r="N2067" s="3"/>
      <c r="O2067" s="69"/>
      <c r="P2067" s="69"/>
      <c r="Q2067" s="66"/>
      <c r="R2067" s="66"/>
    </row>
    <row r="2068" spans="1:18" ht="11.65" customHeight="1">
      <c r="A2068" s="2">
        <v>1997</v>
      </c>
      <c r="C2068" s="108"/>
      <c r="F2068" s="108" t="s">
        <v>664</v>
      </c>
      <c r="G2068" s="1" t="s">
        <v>128</v>
      </c>
      <c r="H2068" s="74"/>
      <c r="I2068" s="3">
        <v>-8417271.0353845432</v>
      </c>
      <c r="J2068" s="3">
        <v>2835.4846153846102</v>
      </c>
      <c r="K2068" s="74"/>
      <c r="L2068" s="3">
        <v>-8420106.0353845432</v>
      </c>
      <c r="M2068" s="3">
        <f>L2068-N2068</f>
        <v>-8420106.5199999288</v>
      </c>
      <c r="N2068" s="109">
        <v>0.48461538461015152</v>
      </c>
      <c r="O2068" s="69"/>
      <c r="P2068" s="69"/>
      <c r="Q2068" s="66"/>
      <c r="R2068" s="66"/>
    </row>
    <row r="2069" spans="1:18" ht="11.65" customHeight="1">
      <c r="A2069" s="2">
        <v>1998</v>
      </c>
      <c r="C2069" s="108"/>
      <c r="F2069" s="108" t="s">
        <v>664</v>
      </c>
      <c r="G2069" s="1" t="s">
        <v>132</v>
      </c>
      <c r="H2069" s="74"/>
      <c r="I2069" s="3">
        <v>0</v>
      </c>
      <c r="J2069" s="3">
        <v>0</v>
      </c>
      <c r="K2069" s="74"/>
      <c r="L2069" s="3">
        <v>0</v>
      </c>
      <c r="M2069" s="3">
        <f>L2069-N2069</f>
        <v>0</v>
      </c>
      <c r="N2069" s="109">
        <v>0</v>
      </c>
      <c r="O2069" s="69"/>
      <c r="P2069" s="69"/>
      <c r="Q2069" s="66"/>
      <c r="R2069" s="66"/>
    </row>
    <row r="2070" spans="1:18" ht="11.65" customHeight="1">
      <c r="A2070" s="2">
        <v>1999</v>
      </c>
      <c r="C2070" s="108"/>
      <c r="F2070" s="108" t="s">
        <v>664</v>
      </c>
      <c r="G2070" s="1" t="s">
        <v>206</v>
      </c>
      <c r="H2070" s="74"/>
      <c r="I2070" s="3">
        <v>0</v>
      </c>
      <c r="J2070" s="3">
        <v>0</v>
      </c>
      <c r="K2070" s="74"/>
      <c r="L2070" s="3">
        <v>0</v>
      </c>
      <c r="M2070" s="3">
        <f>L2070-N2070</f>
        <v>0</v>
      </c>
      <c r="N2070" s="109">
        <v>0</v>
      </c>
      <c r="O2070" s="69"/>
      <c r="P2070" s="69"/>
      <c r="Q2070" s="66"/>
      <c r="R2070" s="66"/>
    </row>
    <row r="2071" spans="1:18" ht="11.65" customHeight="1">
      <c r="A2071" s="2">
        <v>2000</v>
      </c>
      <c r="C2071" s="108"/>
      <c r="F2071" s="108" t="s">
        <v>664</v>
      </c>
      <c r="G2071" s="1" t="s">
        <v>131</v>
      </c>
      <c r="H2071" s="74"/>
      <c r="I2071" s="3">
        <v>0</v>
      </c>
      <c r="J2071" s="3">
        <v>0</v>
      </c>
      <c r="K2071" s="74"/>
      <c r="L2071" s="3">
        <v>0</v>
      </c>
      <c r="M2071" s="3">
        <f>L2071-N2071</f>
        <v>0</v>
      </c>
      <c r="N2071" s="109">
        <v>0</v>
      </c>
      <c r="O2071" s="69"/>
      <c r="P2071" s="69"/>
      <c r="Q2071" s="66"/>
      <c r="R2071" s="66"/>
    </row>
    <row r="2072" spans="1:18" ht="11.65" customHeight="1" thickBot="1">
      <c r="A2072" s="2">
        <v>2001</v>
      </c>
      <c r="C2072" s="108"/>
      <c r="H2072" s="74" t="s">
        <v>517</v>
      </c>
      <c r="I2072" s="126">
        <v>-8417271.0353845432</v>
      </c>
      <c r="J2072" s="126">
        <v>2835.4846153846102</v>
      </c>
      <c r="K2072" s="74"/>
      <c r="L2072" s="126">
        <f>SUBTOTAL(9,L2068:L2071)</f>
        <v>-8420106.0353845432</v>
      </c>
      <c r="M2072" s="126">
        <f>SUBTOTAL(9,M2068:M2071)</f>
        <v>-8420106.5199999288</v>
      </c>
      <c r="N2072" s="126">
        <f>SUBTOTAL(9,N2068:N2071)</f>
        <v>0.48461538461015152</v>
      </c>
      <c r="O2072" s="69"/>
      <c r="P2072" s="69"/>
      <c r="Q2072" s="66"/>
      <c r="R2072" s="66"/>
    </row>
    <row r="2073" spans="1:18" ht="11.65" customHeight="1" thickTop="1">
      <c r="A2073" s="2">
        <v>2002</v>
      </c>
      <c r="C2073" s="108"/>
      <c r="H2073" s="74"/>
      <c r="I2073" s="115"/>
      <c r="J2073" s="115"/>
      <c r="K2073" s="74"/>
      <c r="L2073" s="115"/>
      <c r="M2073" s="3"/>
      <c r="N2073" s="3"/>
      <c r="O2073" s="69"/>
      <c r="P2073" s="69"/>
      <c r="Q2073" s="66"/>
      <c r="R2073" s="66"/>
    </row>
    <row r="2074" spans="1:18" ht="11.65" customHeight="1">
      <c r="A2074" s="2">
        <v>2003</v>
      </c>
      <c r="C2074" s="108" t="s">
        <v>519</v>
      </c>
      <c r="D2074" s="1" t="s">
        <v>516</v>
      </c>
      <c r="H2074" s="74"/>
      <c r="I2074" s="3"/>
      <c r="J2074" s="3"/>
      <c r="K2074" s="74"/>
      <c r="L2074" s="3"/>
      <c r="M2074" s="3"/>
      <c r="N2074" s="3"/>
      <c r="O2074" s="69"/>
      <c r="P2074" s="69"/>
      <c r="Q2074" s="66"/>
      <c r="R2074" s="66"/>
    </row>
    <row r="2075" spans="1:18" ht="11.65" customHeight="1">
      <c r="A2075" s="2">
        <v>2004</v>
      </c>
      <c r="C2075" s="108"/>
      <c r="F2075" s="108" t="s">
        <v>664</v>
      </c>
      <c r="G2075" s="1" t="s">
        <v>128</v>
      </c>
      <c r="H2075" s="74"/>
      <c r="I2075" s="3">
        <v>0</v>
      </c>
      <c r="J2075" s="3">
        <v>0</v>
      </c>
      <c r="K2075" s="74"/>
      <c r="L2075" s="3">
        <v>0</v>
      </c>
      <c r="M2075" s="3">
        <f>L2075-N2075</f>
        <v>0</v>
      </c>
      <c r="N2075" s="109">
        <v>0</v>
      </c>
      <c r="O2075" s="69"/>
      <c r="P2075" s="69"/>
      <c r="Q2075" s="66"/>
      <c r="R2075" s="66"/>
    </row>
    <row r="2076" spans="1:18" ht="11.65" customHeight="1">
      <c r="A2076" s="2">
        <v>2005</v>
      </c>
      <c r="C2076" s="108"/>
      <c r="F2076" s="108" t="s">
        <v>664</v>
      </c>
      <c r="G2076" s="1" t="s">
        <v>129</v>
      </c>
      <c r="H2076" s="74"/>
      <c r="I2076" s="3">
        <v>0</v>
      </c>
      <c r="J2076" s="3">
        <v>0</v>
      </c>
      <c r="K2076" s="74"/>
      <c r="L2076" s="3">
        <v>0</v>
      </c>
      <c r="M2076" s="3">
        <f>L2076-N2076</f>
        <v>0</v>
      </c>
      <c r="N2076" s="109">
        <v>0</v>
      </c>
      <c r="O2076" s="69"/>
      <c r="P2076" s="69"/>
      <c r="Q2076" s="66"/>
      <c r="R2076" s="66"/>
    </row>
    <row r="2077" spans="1:18" ht="11.65" customHeight="1">
      <c r="A2077" s="2">
        <v>2006</v>
      </c>
      <c r="C2077" s="108"/>
      <c r="F2077" s="108" t="s">
        <v>664</v>
      </c>
      <c r="G2077" s="1" t="s">
        <v>652</v>
      </c>
      <c r="H2077" s="74"/>
      <c r="I2077" s="3">
        <v>0</v>
      </c>
      <c r="J2077" s="3">
        <v>0</v>
      </c>
      <c r="K2077" s="74"/>
      <c r="L2077" s="3">
        <v>0</v>
      </c>
      <c r="M2077" s="3">
        <f>L2077-N2077</f>
        <v>0</v>
      </c>
      <c r="N2077" s="109">
        <v>0</v>
      </c>
      <c r="O2077" s="69"/>
      <c r="P2077" s="69"/>
      <c r="Q2077" s="66"/>
      <c r="R2077" s="66"/>
    </row>
    <row r="2078" spans="1:18" ht="11.65" customHeight="1">
      <c r="A2078" s="2">
        <v>2007</v>
      </c>
      <c r="C2078" s="108"/>
      <c r="F2078" s="108" t="s">
        <v>664</v>
      </c>
      <c r="G2078" s="1" t="s">
        <v>132</v>
      </c>
      <c r="H2078" s="74"/>
      <c r="I2078" s="3">
        <v>0</v>
      </c>
      <c r="J2078" s="3">
        <v>0</v>
      </c>
      <c r="K2078" s="74"/>
      <c r="L2078" s="3">
        <v>0</v>
      </c>
      <c r="M2078" s="3">
        <f>L2078-N2078</f>
        <v>0</v>
      </c>
      <c r="N2078" s="109">
        <v>0</v>
      </c>
      <c r="O2078" s="69"/>
      <c r="P2078" s="69"/>
      <c r="Q2078" s="66"/>
      <c r="R2078" s="66"/>
    </row>
    <row r="2079" spans="1:18" ht="11.65" customHeight="1">
      <c r="A2079" s="2">
        <v>2008</v>
      </c>
      <c r="C2079" s="108"/>
      <c r="F2079" s="108" t="s">
        <v>664</v>
      </c>
      <c r="G2079" s="1" t="s">
        <v>131</v>
      </c>
      <c r="H2079" s="74"/>
      <c r="I2079" s="3">
        <v>0</v>
      </c>
      <c r="J2079" s="3">
        <v>0</v>
      </c>
      <c r="K2079" s="74"/>
      <c r="L2079" s="3">
        <v>0</v>
      </c>
      <c r="M2079" s="3">
        <f>L2079-N2079</f>
        <v>0</v>
      </c>
      <c r="N2079" s="109">
        <v>0</v>
      </c>
      <c r="O2079" s="69"/>
      <c r="P2079" s="69"/>
      <c r="Q2079" s="66"/>
      <c r="R2079" s="66"/>
    </row>
    <row r="2080" spans="1:18" ht="11.65" customHeight="1" thickBot="1">
      <c r="A2080" s="2">
        <v>2009</v>
      </c>
      <c r="C2080" s="108"/>
      <c r="H2080" s="74" t="s">
        <v>517</v>
      </c>
      <c r="I2080" s="126">
        <v>0</v>
      </c>
      <c r="J2080" s="126">
        <v>0</v>
      </c>
      <c r="K2080" s="74"/>
      <c r="L2080" s="126">
        <f>SUBTOTAL(9,L2075:L2079)</f>
        <v>0</v>
      </c>
      <c r="M2080" s="126">
        <f>SUBTOTAL(9,M2075:M2079)</f>
        <v>0</v>
      </c>
      <c r="N2080" s="126">
        <f>SUBTOTAL(9,N2075:N2079)</f>
        <v>0</v>
      </c>
      <c r="O2080" s="69"/>
      <c r="P2080" s="69"/>
      <c r="Q2080" s="66"/>
      <c r="R2080" s="66"/>
    </row>
    <row r="2081" spans="1:18" ht="11.65" customHeight="1" thickTop="1">
      <c r="A2081" s="2">
        <v>2010</v>
      </c>
      <c r="C2081" s="108"/>
      <c r="H2081" s="74"/>
      <c r="I2081" s="3"/>
      <c r="J2081" s="3"/>
      <c r="K2081" s="74"/>
      <c r="L2081" s="3"/>
      <c r="M2081" s="3"/>
      <c r="N2081" s="3"/>
      <c r="O2081" s="69"/>
      <c r="P2081" s="69"/>
      <c r="Q2081" s="66"/>
      <c r="R2081" s="66"/>
    </row>
    <row r="2082" spans="1:18" ht="11.65" customHeight="1" thickBot="1">
      <c r="A2082" s="2">
        <v>2011</v>
      </c>
      <c r="C2082" s="123" t="s">
        <v>520</v>
      </c>
      <c r="H2082" s="113" t="s">
        <v>517</v>
      </c>
      <c r="I2082" s="114">
        <v>-6814340.0838460829</v>
      </c>
      <c r="J2082" s="114">
        <v>4640730.4428546047</v>
      </c>
      <c r="K2082" s="113"/>
      <c r="L2082" s="114">
        <f>SUBTOTAL(9,L2063:L2080)</f>
        <v>-6817175.0838460829</v>
      </c>
      <c r="M2082" s="114">
        <f>SUBTOTAL(9,M2063:M2080)</f>
        <v>-11455070.526700689</v>
      </c>
      <c r="N2082" s="114">
        <f>SUBTOTAL(9,N2063:N2080)</f>
        <v>4637895.4428546047</v>
      </c>
      <c r="O2082" s="69"/>
      <c r="P2082" s="69"/>
      <c r="Q2082" s="66"/>
      <c r="R2082" s="66"/>
    </row>
    <row r="2083" spans="1:18" ht="11.65" customHeight="1" thickTop="1">
      <c r="A2083" s="2">
        <v>2012</v>
      </c>
      <c r="C2083" s="108"/>
      <c r="H2083" s="74"/>
      <c r="I2083" s="3"/>
      <c r="J2083" s="3"/>
      <c r="K2083" s="74"/>
      <c r="L2083" s="3"/>
      <c r="M2083" s="3"/>
      <c r="N2083" s="3"/>
      <c r="O2083" s="69"/>
      <c r="P2083" s="69"/>
      <c r="Q2083" s="66"/>
      <c r="R2083" s="66"/>
    </row>
    <row r="2084" spans="1:18" ht="11.65" customHeight="1">
      <c r="A2084" s="2">
        <v>2013</v>
      </c>
      <c r="C2084" s="108">
        <v>151</v>
      </c>
      <c r="D2084" s="1" t="s">
        <v>78</v>
      </c>
      <c r="H2084" s="74"/>
      <c r="I2084" s="3"/>
      <c r="J2084" s="3"/>
      <c r="K2084" s="74"/>
      <c r="L2084" s="3"/>
      <c r="M2084" s="3"/>
      <c r="N2084" s="3"/>
      <c r="O2084" s="69"/>
      <c r="P2084" s="69"/>
      <c r="Q2084" s="66"/>
      <c r="R2084" s="66"/>
    </row>
    <row r="2085" spans="1:18" ht="11.65" customHeight="1">
      <c r="A2085" s="2">
        <v>2014</v>
      </c>
      <c r="C2085" s="108"/>
      <c r="F2085" s="108" t="s">
        <v>572</v>
      </c>
      <c r="G2085" s="1" t="s">
        <v>207</v>
      </c>
      <c r="H2085" s="74"/>
      <c r="I2085" s="3">
        <v>0</v>
      </c>
      <c r="J2085" s="3">
        <v>0</v>
      </c>
      <c r="K2085" s="74"/>
      <c r="L2085" s="3">
        <v>0</v>
      </c>
      <c r="M2085" s="3">
        <f>L2085-N2085</f>
        <v>0</v>
      </c>
      <c r="N2085" s="109">
        <v>0</v>
      </c>
      <c r="O2085" s="69"/>
      <c r="P2085" s="69"/>
      <c r="Q2085" s="66"/>
      <c r="R2085" s="66"/>
    </row>
    <row r="2086" spans="1:18" ht="11.65" customHeight="1">
      <c r="A2086" s="2">
        <v>2015</v>
      </c>
      <c r="C2086" s="108"/>
      <c r="F2086" s="108" t="s">
        <v>572</v>
      </c>
      <c r="G2086" s="1" t="s">
        <v>130</v>
      </c>
      <c r="H2086" s="74"/>
      <c r="I2086" s="3">
        <v>258529175.56076899</v>
      </c>
      <c r="J2086" s="3">
        <v>108509148.59358317</v>
      </c>
      <c r="K2086" s="74"/>
      <c r="L2086" s="3">
        <v>230012913.63785344</v>
      </c>
      <c r="M2086" s="3">
        <f>L2086-N2086</f>
        <v>133472531.41508883</v>
      </c>
      <c r="N2086" s="109">
        <v>96540382.222764611</v>
      </c>
      <c r="O2086" s="69"/>
      <c r="P2086" s="69"/>
      <c r="Q2086" s="66"/>
      <c r="R2086" s="66"/>
    </row>
    <row r="2087" spans="1:18" ht="11.65" customHeight="1">
      <c r="A2087" s="2">
        <v>2016</v>
      </c>
      <c r="C2087" s="108"/>
      <c r="F2087" s="108" t="s">
        <v>572</v>
      </c>
      <c r="G2087" s="1" t="s">
        <v>130</v>
      </c>
      <c r="H2087" s="74"/>
      <c r="I2087" s="3">
        <v>0</v>
      </c>
      <c r="J2087" s="3">
        <v>0</v>
      </c>
      <c r="K2087" s="74"/>
      <c r="L2087" s="3">
        <v>0</v>
      </c>
      <c r="M2087" s="3">
        <f>L2087-N2087</f>
        <v>0</v>
      </c>
      <c r="N2087" s="109">
        <v>0</v>
      </c>
      <c r="O2087" s="69"/>
      <c r="P2087" s="69"/>
      <c r="Q2087" s="66"/>
      <c r="R2087" s="66"/>
    </row>
    <row r="2088" spans="1:18" ht="11.65" customHeight="1">
      <c r="A2088" s="2">
        <v>2017</v>
      </c>
      <c r="C2088" s="108"/>
      <c r="F2088" s="108" t="s">
        <v>572</v>
      </c>
      <c r="G2088" s="1" t="s">
        <v>130</v>
      </c>
      <c r="H2088" s="74"/>
      <c r="I2088" s="3">
        <v>12138477.8976923</v>
      </c>
      <c r="J2088" s="3">
        <v>5094728.2798688123</v>
      </c>
      <c r="K2088" s="74"/>
      <c r="L2088" s="3">
        <v>9358237.3990492336</v>
      </c>
      <c r="M2088" s="3">
        <f>L2088-N2088</f>
        <v>5430423.9508963721</v>
      </c>
      <c r="N2088" s="109">
        <v>3927813.4481528616</v>
      </c>
      <c r="O2088" s="69"/>
      <c r="P2088" s="69"/>
      <c r="Q2088" s="66"/>
      <c r="R2088" s="66"/>
    </row>
    <row r="2089" spans="1:18" ht="11.65" customHeight="1">
      <c r="A2089" s="2">
        <v>2018</v>
      </c>
      <c r="C2089" s="112" t="s">
        <v>521</v>
      </c>
      <c r="H2089" s="113" t="s">
        <v>522</v>
      </c>
      <c r="I2089" s="136">
        <v>270667653.45846128</v>
      </c>
      <c r="J2089" s="136">
        <v>113603876.87345198</v>
      </c>
      <c r="K2089" s="113"/>
      <c r="L2089" s="136">
        <f>SUBTOTAL(9,L2085:L2088)</f>
        <v>239371151.03690267</v>
      </c>
      <c r="M2089" s="136">
        <f>SUBTOTAL(9,M2085:M2088)</f>
        <v>138902955.36598521</v>
      </c>
      <c r="N2089" s="136">
        <f>SUBTOTAL(9,N2085:N2088)</f>
        <v>100468195.67091747</v>
      </c>
      <c r="O2089" s="69"/>
      <c r="P2089" s="69"/>
      <c r="Q2089" s="66"/>
      <c r="R2089" s="66"/>
    </row>
    <row r="2090" spans="1:18" ht="11.65" customHeight="1">
      <c r="A2090" s="2">
        <v>2019</v>
      </c>
      <c r="C2090" s="108"/>
      <c r="H2090" s="74"/>
      <c r="I2090" s="3"/>
      <c r="J2090" s="3"/>
      <c r="K2090" s="74"/>
      <c r="L2090" s="3"/>
      <c r="M2090" s="3"/>
      <c r="N2090" s="3"/>
      <c r="O2090" s="69"/>
      <c r="P2090" s="69"/>
      <c r="Q2090" s="66"/>
      <c r="R2090" s="66"/>
    </row>
    <row r="2091" spans="1:18" ht="11.65" customHeight="1">
      <c r="A2091" s="2">
        <v>2020</v>
      </c>
      <c r="C2091" s="108">
        <v>152</v>
      </c>
      <c r="D2091" s="1" t="s">
        <v>523</v>
      </c>
      <c r="H2091" s="74"/>
      <c r="I2091" s="3"/>
      <c r="J2091" s="3"/>
      <c r="K2091" s="74"/>
      <c r="L2091" s="3"/>
      <c r="M2091" s="3"/>
      <c r="N2091" s="3"/>
      <c r="O2091" s="69"/>
      <c r="P2091" s="69"/>
      <c r="Q2091" s="66"/>
      <c r="R2091" s="66"/>
    </row>
    <row r="2092" spans="1:18" ht="11.65" customHeight="1">
      <c r="A2092" s="2">
        <v>2021</v>
      </c>
      <c r="C2092" s="108"/>
      <c r="F2092" s="108" t="s">
        <v>572</v>
      </c>
      <c r="G2092" s="1" t="s">
        <v>130</v>
      </c>
      <c r="H2092" s="74"/>
      <c r="I2092" s="3">
        <v>0</v>
      </c>
      <c r="J2092" s="3">
        <v>0</v>
      </c>
      <c r="K2092" s="74"/>
      <c r="L2092" s="3">
        <v>0</v>
      </c>
      <c r="M2092" s="3">
        <f>L2092-N2092</f>
        <v>0</v>
      </c>
      <c r="N2092" s="109">
        <v>0</v>
      </c>
      <c r="O2092" s="69"/>
      <c r="P2092" s="69"/>
      <c r="Q2092" s="66"/>
      <c r="R2092" s="66"/>
    </row>
    <row r="2093" spans="1:18" ht="11.65" customHeight="1">
      <c r="A2093" s="2">
        <v>2022</v>
      </c>
      <c r="C2093" s="108"/>
      <c r="H2093" s="74"/>
      <c r="I2093" s="110">
        <v>0</v>
      </c>
      <c r="J2093" s="110">
        <v>0</v>
      </c>
      <c r="K2093" s="74"/>
      <c r="L2093" s="110">
        <f>SUBTOTAL(9,L2092)</f>
        <v>0</v>
      </c>
      <c r="M2093" s="110">
        <f>SUBTOTAL(9,M2092)</f>
        <v>0</v>
      </c>
      <c r="N2093" s="110">
        <f>SUBTOTAL(9,N2092)</f>
        <v>0</v>
      </c>
      <c r="O2093" s="69"/>
      <c r="P2093" s="69"/>
      <c r="Q2093" s="66"/>
      <c r="R2093" s="66"/>
    </row>
    <row r="2094" spans="1:18" ht="11.65" customHeight="1">
      <c r="A2094" s="2">
        <v>2023</v>
      </c>
      <c r="C2094" s="108"/>
      <c r="H2094" s="74"/>
      <c r="I2094" s="3"/>
      <c r="J2094" s="3"/>
      <c r="K2094" s="74"/>
      <c r="L2094" s="3"/>
      <c r="M2094" s="3"/>
      <c r="N2094" s="3"/>
      <c r="O2094" s="69"/>
      <c r="P2094" s="69"/>
      <c r="Q2094" s="66"/>
      <c r="R2094" s="66"/>
    </row>
    <row r="2095" spans="1:18" ht="11.65" customHeight="1">
      <c r="A2095" s="2">
        <v>2024</v>
      </c>
      <c r="C2095" s="108">
        <v>25316</v>
      </c>
      <c r="D2095" s="1" t="s">
        <v>524</v>
      </c>
      <c r="H2095" s="74"/>
      <c r="I2095" s="3"/>
      <c r="J2095" s="3"/>
      <c r="K2095" s="74"/>
      <c r="L2095" s="3"/>
      <c r="M2095" s="3"/>
      <c r="N2095" s="3"/>
      <c r="O2095" s="69"/>
      <c r="P2095" s="69"/>
      <c r="Q2095" s="66"/>
      <c r="R2095" s="66"/>
    </row>
    <row r="2096" spans="1:18" ht="11.65" customHeight="1">
      <c r="A2096" s="2">
        <v>2025</v>
      </c>
      <c r="C2096" s="108"/>
      <c r="F2096" s="108" t="s">
        <v>572</v>
      </c>
      <c r="G2096" s="1" t="s">
        <v>130</v>
      </c>
      <c r="H2096" s="74"/>
      <c r="I2096" s="3">
        <v>-3451923.07692307</v>
      </c>
      <c r="J2096" s="3">
        <v>-1448831.5807103952</v>
      </c>
      <c r="K2096" s="74"/>
      <c r="L2096" s="3">
        <v>-3714615.3846153775</v>
      </c>
      <c r="M2096" s="3">
        <f>L2096-N2096</f>
        <v>-2155527.3170386646</v>
      </c>
      <c r="N2096" s="109">
        <v>-1559088.0675767129</v>
      </c>
      <c r="O2096" s="69"/>
      <c r="P2096" s="69"/>
      <c r="Q2096" s="66"/>
      <c r="R2096" s="66"/>
    </row>
    <row r="2097" spans="1:18" ht="11.65" customHeight="1">
      <c r="A2097" s="2">
        <v>2026</v>
      </c>
      <c r="C2097" s="108"/>
      <c r="H2097" s="74" t="s">
        <v>522</v>
      </c>
      <c r="I2097" s="110">
        <v>-3451923.07692307</v>
      </c>
      <c r="J2097" s="110">
        <v>-1448831.5807103952</v>
      </c>
      <c r="K2097" s="74"/>
      <c r="L2097" s="110">
        <f>SUBTOTAL(9,L2096)</f>
        <v>-3714615.3846153775</v>
      </c>
      <c r="M2097" s="110">
        <f>SUBTOTAL(9,M2096)</f>
        <v>-2155527.3170386646</v>
      </c>
      <c r="N2097" s="110">
        <f>SUBTOTAL(9,N2096)</f>
        <v>-1559088.0675767129</v>
      </c>
      <c r="O2097" s="69"/>
      <c r="P2097" s="69"/>
      <c r="Q2097" s="66"/>
      <c r="R2097" s="66"/>
    </row>
    <row r="2098" spans="1:18" ht="11.65" customHeight="1">
      <c r="A2098" s="2">
        <v>2027</v>
      </c>
      <c r="C2098" s="108"/>
      <c r="H2098" s="74"/>
      <c r="I2098" s="3"/>
      <c r="J2098" s="3"/>
      <c r="K2098" s="74"/>
      <c r="L2098" s="3"/>
      <c r="M2098" s="3"/>
      <c r="N2098" s="3"/>
      <c r="O2098" s="69"/>
      <c r="P2098" s="69"/>
      <c r="Q2098" s="66"/>
      <c r="R2098" s="66"/>
    </row>
    <row r="2099" spans="1:18" ht="11.65" customHeight="1">
      <c r="A2099" s="2">
        <v>2028</v>
      </c>
      <c r="C2099" s="108">
        <v>25317</v>
      </c>
      <c r="D2099" s="1" t="s">
        <v>525</v>
      </c>
      <c r="H2099" s="74"/>
      <c r="I2099" s="3"/>
      <c r="J2099" s="3"/>
      <c r="K2099" s="74"/>
      <c r="L2099" s="3"/>
      <c r="M2099" s="3"/>
      <c r="N2099" s="3"/>
      <c r="O2099" s="69"/>
      <c r="P2099" s="69"/>
      <c r="Q2099" s="66"/>
      <c r="R2099" s="66"/>
    </row>
    <row r="2100" spans="1:18" ht="11.65" customHeight="1">
      <c r="A2100" s="2">
        <v>2029</v>
      </c>
      <c r="C2100" s="108"/>
      <c r="F2100" s="108" t="s">
        <v>572</v>
      </c>
      <c r="G2100" s="1" t="s">
        <v>130</v>
      </c>
      <c r="H2100" s="74"/>
      <c r="I2100" s="3">
        <v>-2590915.3846153799</v>
      </c>
      <c r="J2100" s="3">
        <v>-1087451.8199070634</v>
      </c>
      <c r="K2100" s="74"/>
      <c r="L2100" s="3">
        <v>-2939886.8461538414</v>
      </c>
      <c r="M2100" s="3">
        <f>L2100-N2100</f>
        <v>-1705965.6922040675</v>
      </c>
      <c r="N2100" s="109">
        <v>-1233921.1539497739</v>
      </c>
      <c r="O2100" s="69"/>
      <c r="P2100" s="69"/>
      <c r="Q2100" s="66"/>
      <c r="R2100" s="66"/>
    </row>
    <row r="2101" spans="1:18" ht="11.65" customHeight="1">
      <c r="A2101" s="2">
        <v>2030</v>
      </c>
      <c r="C2101" s="108"/>
      <c r="H2101" s="74" t="s">
        <v>522</v>
      </c>
      <c r="I2101" s="110">
        <v>-2590915.3846153799</v>
      </c>
      <c r="J2101" s="110">
        <v>-1087451.8199070634</v>
      </c>
      <c r="K2101" s="74"/>
      <c r="L2101" s="110">
        <f>SUBTOTAL(9,L2100)</f>
        <v>-2939886.8461538414</v>
      </c>
      <c r="M2101" s="110">
        <f>SUBTOTAL(9,M2100)</f>
        <v>-1705965.6922040675</v>
      </c>
      <c r="N2101" s="110">
        <f>SUBTOTAL(9,N2100)</f>
        <v>-1233921.1539497739</v>
      </c>
      <c r="O2101" s="69"/>
      <c r="P2101" s="69"/>
      <c r="Q2101" s="66"/>
      <c r="R2101" s="66"/>
    </row>
    <row r="2102" spans="1:18" ht="11.65" customHeight="1">
      <c r="A2102" s="2">
        <v>2031</v>
      </c>
      <c r="C2102" s="108"/>
      <c r="H2102" s="74"/>
      <c r="I2102" s="3"/>
      <c r="J2102" s="3"/>
      <c r="K2102" s="74"/>
      <c r="L2102" s="3"/>
      <c r="M2102" s="3"/>
      <c r="N2102" s="3"/>
      <c r="O2102" s="69"/>
      <c r="P2102" s="69"/>
      <c r="Q2102" s="66"/>
      <c r="R2102" s="66"/>
    </row>
    <row r="2103" spans="1:18" ht="11.65" customHeight="1">
      <c r="A2103" s="2">
        <v>2032</v>
      </c>
      <c r="C2103" s="108">
        <v>25319</v>
      </c>
      <c r="D2103" s="1" t="s">
        <v>526</v>
      </c>
      <c r="H2103" s="74"/>
      <c r="I2103" s="3"/>
      <c r="J2103" s="3"/>
      <c r="K2103" s="74"/>
      <c r="L2103" s="3"/>
      <c r="M2103" s="3"/>
      <c r="N2103" s="3"/>
      <c r="O2103" s="69"/>
      <c r="P2103" s="69"/>
      <c r="Q2103" s="66"/>
      <c r="R2103" s="66"/>
    </row>
    <row r="2104" spans="1:18" ht="11.65" customHeight="1">
      <c r="A2104" s="2">
        <v>2033</v>
      </c>
      <c r="C2104" s="108"/>
      <c r="F2104" s="108" t="s">
        <v>572</v>
      </c>
      <c r="G2104" s="1" t="s">
        <v>130</v>
      </c>
      <c r="H2104" s="74"/>
      <c r="I2104" s="3">
        <v>0</v>
      </c>
      <c r="J2104" s="3">
        <v>0</v>
      </c>
      <c r="K2104" s="74"/>
      <c r="L2104" s="3">
        <v>0</v>
      </c>
      <c r="M2104" s="3">
        <f>L2104-N2104</f>
        <v>0</v>
      </c>
      <c r="N2104" s="109">
        <v>0</v>
      </c>
      <c r="O2104" s="69"/>
      <c r="P2104" s="69"/>
      <c r="Q2104" s="66"/>
      <c r="R2104" s="66"/>
    </row>
    <row r="2105" spans="1:18" ht="11.65" customHeight="1">
      <c r="A2105" s="2">
        <v>2034</v>
      </c>
      <c r="C2105" s="108"/>
      <c r="H2105" s="74"/>
      <c r="I2105" s="110">
        <v>0</v>
      </c>
      <c r="J2105" s="110">
        <v>0</v>
      </c>
      <c r="K2105" s="74"/>
      <c r="L2105" s="110">
        <f>SUBTOTAL(9,L2104)</f>
        <v>0</v>
      </c>
      <c r="M2105" s="110">
        <f>SUBTOTAL(9,M2104)</f>
        <v>0</v>
      </c>
      <c r="N2105" s="110">
        <f>SUBTOTAL(9,N2104)</f>
        <v>0</v>
      </c>
      <c r="O2105" s="69"/>
      <c r="P2105" s="69"/>
      <c r="Q2105" s="66"/>
      <c r="R2105" s="66"/>
    </row>
    <row r="2106" spans="1:18" ht="11.65" customHeight="1">
      <c r="A2106" s="2">
        <v>2035</v>
      </c>
      <c r="C2106" s="108"/>
      <c r="H2106" s="74"/>
      <c r="I2106" s="3"/>
      <c r="J2106" s="3"/>
      <c r="K2106" s="74"/>
      <c r="L2106" s="3"/>
      <c r="M2106" s="3"/>
      <c r="N2106" s="3"/>
      <c r="O2106" s="69"/>
      <c r="P2106" s="69"/>
      <c r="Q2106" s="66"/>
      <c r="R2106" s="66"/>
    </row>
    <row r="2107" spans="1:18" ht="11.65" customHeight="1" thickBot="1">
      <c r="A2107" s="2">
        <v>2036</v>
      </c>
      <c r="C2107" s="108"/>
      <c r="D2107" s="1" t="s">
        <v>521</v>
      </c>
      <c r="H2107" s="74" t="s">
        <v>522</v>
      </c>
      <c r="I2107" s="137">
        <v>264624814.99692282</v>
      </c>
      <c r="J2107" s="137">
        <v>111067593.47283451</v>
      </c>
      <c r="K2107" s="74"/>
      <c r="L2107" s="137">
        <f>SUBTOTAL(9,L2085:L2105)</f>
        <v>232716648.80613342</v>
      </c>
      <c r="M2107" s="137">
        <f>SUBTOTAL(9,M2085:M2105)</f>
        <v>135041462.3567425</v>
      </c>
      <c r="N2107" s="137">
        <f>SUBTOTAL(9,N2085:N2105)</f>
        <v>97675186.449390993</v>
      </c>
      <c r="O2107" s="69"/>
      <c r="P2107" s="69"/>
      <c r="Q2107" s="66"/>
      <c r="R2107" s="66"/>
    </row>
    <row r="2108" spans="1:18" ht="11.65" customHeight="1" thickTop="1">
      <c r="A2108" s="2">
        <v>2037</v>
      </c>
      <c r="C2108" s="108">
        <v>154</v>
      </c>
      <c r="D2108" s="1" t="s">
        <v>527</v>
      </c>
      <c r="H2108" s="74"/>
      <c r="I2108" s="3"/>
      <c r="J2108" s="3"/>
      <c r="K2108" s="74"/>
      <c r="L2108" s="3"/>
      <c r="M2108" s="3"/>
      <c r="N2108" s="3"/>
      <c r="O2108" s="69"/>
      <c r="P2108" s="69"/>
      <c r="Q2108" s="66"/>
      <c r="R2108" s="66"/>
    </row>
    <row r="2109" spans="1:18" ht="11.65" customHeight="1">
      <c r="A2109" s="2">
        <v>2038</v>
      </c>
      <c r="C2109" s="108"/>
      <c r="F2109" s="108" t="s">
        <v>691</v>
      </c>
      <c r="G2109" s="1" t="s">
        <v>128</v>
      </c>
      <c r="H2109" s="74"/>
      <c r="I2109" s="3">
        <v>90418498.339999855</v>
      </c>
      <c r="J2109" s="3">
        <v>38191399.588461503</v>
      </c>
      <c r="K2109" s="74"/>
      <c r="L2109" s="3">
        <v>90418498.339999855</v>
      </c>
      <c r="M2109" s="3">
        <f t="shared" ref="M2109:M2120" si="45">L2109-N2109</f>
        <v>52227098.751538351</v>
      </c>
      <c r="N2109" s="109">
        <v>38191399.588461503</v>
      </c>
      <c r="O2109" s="69"/>
      <c r="P2109" s="69"/>
      <c r="Q2109" s="66"/>
      <c r="R2109" s="66"/>
    </row>
    <row r="2110" spans="1:18" ht="11.65" customHeight="1">
      <c r="A2110" s="2">
        <v>2039</v>
      </c>
      <c r="C2110" s="108"/>
      <c r="F2110" s="108" t="s">
        <v>691</v>
      </c>
      <c r="G2110" s="1" t="s">
        <v>132</v>
      </c>
      <c r="H2110" s="74"/>
      <c r="I2110" s="3">
        <v>5219273.3123076903</v>
      </c>
      <c r="J2110" s="3">
        <v>2224888.3810197227</v>
      </c>
      <c r="K2110" s="74"/>
      <c r="L2110" s="3">
        <v>5219273.3123076903</v>
      </c>
      <c r="M2110" s="3">
        <f t="shared" si="45"/>
        <v>2994384.9312879676</v>
      </c>
      <c r="N2110" s="109">
        <v>2224888.3810197227</v>
      </c>
      <c r="O2110" s="69"/>
      <c r="P2110" s="69"/>
      <c r="Q2110" s="66"/>
      <c r="R2110" s="66"/>
    </row>
    <row r="2111" spans="1:18" ht="11.65" customHeight="1">
      <c r="A2111" s="2">
        <v>2040</v>
      </c>
      <c r="C2111" s="108"/>
      <c r="F2111" s="108" t="s">
        <v>691</v>
      </c>
      <c r="G2111" s="1" t="s">
        <v>130</v>
      </c>
      <c r="H2111" s="74"/>
      <c r="I2111" s="3">
        <v>6469117.5207692301</v>
      </c>
      <c r="J2111" s="3">
        <v>2715200.0651682764</v>
      </c>
      <c r="K2111" s="74"/>
      <c r="L2111" s="3">
        <v>6469117.5207692301</v>
      </c>
      <c r="M2111" s="3">
        <f t="shared" si="45"/>
        <v>3753917.4556009537</v>
      </c>
      <c r="N2111" s="109">
        <v>2715200.0651682764</v>
      </c>
      <c r="O2111" s="69"/>
      <c r="P2111" s="69"/>
      <c r="Q2111" s="66"/>
      <c r="R2111" s="66"/>
    </row>
    <row r="2112" spans="1:18" ht="11.65" customHeight="1">
      <c r="A2112" s="2">
        <v>2041</v>
      </c>
      <c r="C2112" s="108"/>
      <c r="F2112" s="108" t="s">
        <v>691</v>
      </c>
      <c r="G2112" s="1" t="s">
        <v>131</v>
      </c>
      <c r="H2112" s="74"/>
      <c r="I2112" s="3">
        <v>99914.5507692307</v>
      </c>
      <c r="J2112" s="3">
        <v>42433.994505920928</v>
      </c>
      <c r="K2112" s="74"/>
      <c r="L2112" s="3">
        <v>99914.5507692307</v>
      </c>
      <c r="M2112" s="3">
        <f t="shared" si="45"/>
        <v>57480.556263309772</v>
      </c>
      <c r="N2112" s="109">
        <v>42433.994505920928</v>
      </c>
      <c r="O2112" s="69"/>
      <c r="P2112" s="69"/>
      <c r="Q2112" s="66"/>
      <c r="R2112" s="66"/>
    </row>
    <row r="2113" spans="1:18" ht="11.65" customHeight="1">
      <c r="A2113" s="2">
        <v>2042</v>
      </c>
      <c r="C2113" s="108"/>
      <c r="F2113" s="108" t="s">
        <v>691</v>
      </c>
      <c r="G2113" s="1" t="s">
        <v>132</v>
      </c>
      <c r="H2113" s="74"/>
      <c r="I2113" s="3">
        <v>97133208.781538397</v>
      </c>
      <c r="J2113" s="3">
        <v>41406252.307115689</v>
      </c>
      <c r="K2113" s="74"/>
      <c r="L2113" s="3">
        <v>97133208.781538397</v>
      </c>
      <c r="M2113" s="3">
        <f t="shared" si="45"/>
        <v>55726956.474422708</v>
      </c>
      <c r="N2113" s="109">
        <v>41406252.307115689</v>
      </c>
      <c r="O2113" s="69"/>
      <c r="P2113" s="69"/>
      <c r="Q2113" s="66"/>
      <c r="R2113" s="66"/>
    </row>
    <row r="2114" spans="1:18" ht="11.65" customHeight="1">
      <c r="A2114" s="2">
        <v>2043</v>
      </c>
      <c r="C2114" s="108"/>
      <c r="F2114" s="108" t="s">
        <v>691</v>
      </c>
      <c r="G2114" s="1" t="s">
        <v>132</v>
      </c>
      <c r="H2114" s="74"/>
      <c r="I2114" s="3">
        <v>3791.48076923076</v>
      </c>
      <c r="J2114" s="3">
        <v>1616.244447369522</v>
      </c>
      <c r="K2114" s="74"/>
      <c r="L2114" s="3">
        <v>3791.48076923076</v>
      </c>
      <c r="M2114" s="3">
        <f t="shared" si="45"/>
        <v>2175.2363218612381</v>
      </c>
      <c r="N2114" s="109">
        <v>1616.244447369522</v>
      </c>
      <c r="O2114" s="69"/>
      <c r="P2114" s="69"/>
      <c r="Q2114" s="66"/>
      <c r="R2114" s="66"/>
    </row>
    <row r="2115" spans="1:18" ht="11.65" customHeight="1">
      <c r="A2115" s="2">
        <v>2044</v>
      </c>
      <c r="C2115" s="108"/>
      <c r="F2115" s="108" t="s">
        <v>691</v>
      </c>
      <c r="G2115" s="1" t="s">
        <v>248</v>
      </c>
      <c r="H2115" s="74"/>
      <c r="I2115" s="3">
        <v>-2104553.8607692299</v>
      </c>
      <c r="J2115" s="3">
        <v>-1016864.4778921123</v>
      </c>
      <c r="K2115" s="74"/>
      <c r="L2115" s="3">
        <v>-2104553.8607692299</v>
      </c>
      <c r="M2115" s="3">
        <f t="shared" si="45"/>
        <v>-1087689.3828771175</v>
      </c>
      <c r="N2115" s="109">
        <v>-1016864.4778921123</v>
      </c>
      <c r="O2115" s="69"/>
      <c r="P2115" s="69"/>
      <c r="Q2115" s="66"/>
      <c r="R2115" s="66"/>
    </row>
    <row r="2116" spans="1:18" ht="11.65" customHeight="1">
      <c r="A2116" s="2">
        <v>2045</v>
      </c>
      <c r="C2116" s="108"/>
      <c r="F2116" s="108" t="s">
        <v>691</v>
      </c>
      <c r="G2116" s="1" t="s">
        <v>132</v>
      </c>
      <c r="H2116" s="74"/>
      <c r="I2116" s="3">
        <v>0</v>
      </c>
      <c r="J2116" s="3">
        <v>0</v>
      </c>
      <c r="K2116" s="74"/>
      <c r="L2116" s="3">
        <v>0</v>
      </c>
      <c r="M2116" s="3">
        <f t="shared" si="45"/>
        <v>0</v>
      </c>
      <c r="N2116" s="109">
        <v>0</v>
      </c>
      <c r="O2116" s="69"/>
      <c r="P2116" s="69"/>
      <c r="Q2116" s="66"/>
      <c r="R2116" s="66"/>
    </row>
    <row r="2117" spans="1:18" ht="11.65" customHeight="1">
      <c r="A2117" s="2">
        <v>2046</v>
      </c>
      <c r="C2117" s="108"/>
      <c r="F2117" s="108" t="s">
        <v>691</v>
      </c>
      <c r="G2117" s="1" t="s">
        <v>132</v>
      </c>
      <c r="H2117" s="74"/>
      <c r="I2117" s="3">
        <v>0</v>
      </c>
      <c r="J2117" s="3">
        <v>0</v>
      </c>
      <c r="K2117" s="74"/>
      <c r="L2117" s="3">
        <v>0</v>
      </c>
      <c r="M2117" s="3">
        <f t="shared" si="45"/>
        <v>0</v>
      </c>
      <c r="N2117" s="109">
        <v>0</v>
      </c>
      <c r="O2117" s="69"/>
      <c r="P2117" s="69"/>
      <c r="Q2117" s="66"/>
      <c r="R2117" s="66"/>
    </row>
    <row r="2118" spans="1:18" ht="11.65" customHeight="1">
      <c r="A2118" s="2">
        <v>2047</v>
      </c>
      <c r="C2118" s="108"/>
      <c r="F2118" s="108" t="s">
        <v>691</v>
      </c>
      <c r="G2118" s="1" t="s">
        <v>132</v>
      </c>
      <c r="H2118" s="74"/>
      <c r="I2118" s="3">
        <v>0</v>
      </c>
      <c r="J2118" s="3">
        <v>0</v>
      </c>
      <c r="K2118" s="74"/>
      <c r="L2118" s="3">
        <v>0</v>
      </c>
      <c r="M2118" s="3">
        <f t="shared" si="45"/>
        <v>0</v>
      </c>
      <c r="N2118" s="109">
        <v>0</v>
      </c>
      <c r="O2118" s="69"/>
      <c r="P2118" s="69"/>
      <c r="Q2118" s="66"/>
      <c r="R2118" s="66"/>
    </row>
    <row r="2119" spans="1:18" ht="11.65" customHeight="1">
      <c r="A2119" s="2">
        <v>2048</v>
      </c>
      <c r="C2119" s="108"/>
      <c r="F2119" s="108" t="s">
        <v>691</v>
      </c>
      <c r="G2119" s="1" t="s">
        <v>132</v>
      </c>
      <c r="H2119" s="74"/>
      <c r="I2119" s="3">
        <v>0</v>
      </c>
      <c r="J2119" s="3">
        <v>0</v>
      </c>
      <c r="K2119" s="74"/>
      <c r="L2119" s="3">
        <v>0</v>
      </c>
      <c r="M2119" s="3">
        <f>L2119-N2119</f>
        <v>0</v>
      </c>
      <c r="N2119" s="109">
        <v>0</v>
      </c>
      <c r="O2119" s="69"/>
      <c r="P2119" s="69"/>
      <c r="Q2119" s="66"/>
      <c r="R2119" s="66"/>
    </row>
    <row r="2120" spans="1:18" ht="11.65" customHeight="1">
      <c r="A2120" s="2">
        <v>2049</v>
      </c>
      <c r="C2120" s="108"/>
      <c r="F2120" s="108" t="s">
        <v>691</v>
      </c>
      <c r="G2120" s="1" t="s">
        <v>132</v>
      </c>
      <c r="H2120" s="74"/>
      <c r="I2120" s="3">
        <v>7910231.6623076899</v>
      </c>
      <c r="J2120" s="3">
        <v>3371998.6411022372</v>
      </c>
      <c r="K2120" s="74"/>
      <c r="L2120" s="3">
        <v>7910231.6623076899</v>
      </c>
      <c r="M2120" s="3">
        <f t="shared" si="45"/>
        <v>4538233.0212054532</v>
      </c>
      <c r="N2120" s="109">
        <v>3371998.6411022372</v>
      </c>
      <c r="O2120" s="69"/>
      <c r="P2120" s="69"/>
      <c r="Q2120" s="66"/>
      <c r="R2120" s="66"/>
    </row>
    <row r="2121" spans="1:18" ht="11.65" customHeight="1">
      <c r="A2121" s="2">
        <v>2050</v>
      </c>
      <c r="C2121" s="108"/>
      <c r="F2121" s="108" t="s">
        <v>691</v>
      </c>
      <c r="G2121" s="1" t="s">
        <v>132</v>
      </c>
      <c r="H2121" s="74"/>
      <c r="I2121" s="3">
        <v>0</v>
      </c>
      <c r="J2121" s="3">
        <v>0</v>
      </c>
      <c r="K2121" s="74"/>
      <c r="L2121" s="3">
        <v>0</v>
      </c>
      <c r="M2121" s="3">
        <f>L2121-N2121</f>
        <v>0</v>
      </c>
      <c r="N2121" s="109">
        <v>0</v>
      </c>
      <c r="O2121" s="69"/>
      <c r="P2121" s="69"/>
      <c r="Q2121" s="66"/>
      <c r="R2121" s="66"/>
    </row>
    <row r="2122" spans="1:18" ht="11.65" customHeight="1">
      <c r="A2122" s="2">
        <v>2051</v>
      </c>
      <c r="C2122" s="112" t="s">
        <v>528</v>
      </c>
      <c r="H2122" s="113" t="s">
        <v>522</v>
      </c>
      <c r="I2122" s="136">
        <v>205149481.78769204</v>
      </c>
      <c r="J2122" s="136">
        <v>86936924.743928596</v>
      </c>
      <c r="K2122" s="113"/>
      <c r="L2122" s="136">
        <f>SUBTOTAL(9,L2109:L2121)</f>
        <v>205149481.78769204</v>
      </c>
      <c r="M2122" s="136">
        <f>SUBTOTAL(9,M2109:M2121)</f>
        <v>118212557.0437635</v>
      </c>
      <c r="N2122" s="136">
        <f>SUBTOTAL(9,N2109:N2121)</f>
        <v>86936924.743928596</v>
      </c>
      <c r="O2122" s="69"/>
      <c r="P2122" s="69"/>
      <c r="Q2122" s="66"/>
      <c r="R2122" s="66"/>
    </row>
    <row r="2123" spans="1:18" ht="11.65" customHeight="1">
      <c r="A2123" s="2">
        <v>2052</v>
      </c>
      <c r="C2123" s="108"/>
      <c r="H2123" s="74"/>
      <c r="I2123" s="3"/>
      <c r="J2123" s="3"/>
      <c r="K2123" s="74"/>
      <c r="L2123" s="3"/>
      <c r="M2123" s="3"/>
      <c r="N2123" s="3"/>
      <c r="O2123" s="69"/>
      <c r="P2123" s="69"/>
      <c r="Q2123" s="66"/>
      <c r="R2123" s="66"/>
    </row>
    <row r="2124" spans="1:18" ht="11.65" customHeight="1">
      <c r="A2124" s="2">
        <v>2053</v>
      </c>
      <c r="C2124" s="108">
        <v>163</v>
      </c>
      <c r="D2124" s="1" t="s">
        <v>529</v>
      </c>
      <c r="H2124" s="74"/>
      <c r="I2124" s="3"/>
      <c r="J2124" s="3"/>
      <c r="K2124" s="74"/>
      <c r="L2124" s="3"/>
      <c r="M2124" s="3"/>
      <c r="N2124" s="3"/>
      <c r="O2124" s="69"/>
      <c r="P2124" s="69"/>
      <c r="Q2124" s="66"/>
      <c r="R2124" s="66"/>
    </row>
    <row r="2125" spans="1:18" ht="11.65" customHeight="1">
      <c r="A2125" s="2">
        <v>2054</v>
      </c>
      <c r="C2125" s="108"/>
      <c r="F2125" s="108" t="s">
        <v>691</v>
      </c>
      <c r="G2125" s="1" t="s">
        <v>131</v>
      </c>
      <c r="H2125" s="74"/>
      <c r="I2125" s="3">
        <v>0</v>
      </c>
      <c r="J2125" s="3">
        <v>0</v>
      </c>
      <c r="K2125" s="74"/>
      <c r="L2125" s="3">
        <v>0</v>
      </c>
      <c r="M2125" s="3">
        <f>L2125-N2125</f>
        <v>0</v>
      </c>
      <c r="N2125" s="109">
        <v>0</v>
      </c>
      <c r="O2125" s="69"/>
      <c r="P2125" s="69"/>
      <c r="Q2125" s="66"/>
      <c r="R2125" s="66"/>
    </row>
    <row r="2126" spans="1:18" ht="11.65" customHeight="1">
      <c r="A2126" s="2">
        <v>2055</v>
      </c>
      <c r="C2126" s="108"/>
      <c r="H2126" s="74"/>
      <c r="I2126" s="3"/>
      <c r="J2126" s="3"/>
      <c r="K2126" s="74"/>
      <c r="L2126" s="3"/>
      <c r="M2126" s="3"/>
      <c r="N2126" s="3"/>
      <c r="O2126" s="69"/>
      <c r="P2126" s="69"/>
      <c r="Q2126" s="66"/>
      <c r="R2126" s="66"/>
    </row>
    <row r="2127" spans="1:18" ht="11.65" customHeight="1">
      <c r="A2127" s="2">
        <v>2056</v>
      </c>
      <c r="C2127" s="108"/>
      <c r="H2127" s="74" t="s">
        <v>522</v>
      </c>
      <c r="I2127" s="110">
        <v>0</v>
      </c>
      <c r="J2127" s="110">
        <v>0</v>
      </c>
      <c r="K2127" s="74"/>
      <c r="L2127" s="110">
        <f>SUBTOTAL(9,L2125)</f>
        <v>0</v>
      </c>
      <c r="M2127" s="110">
        <f>SUBTOTAL(9,M2125)</f>
        <v>0</v>
      </c>
      <c r="N2127" s="110">
        <f>SUBTOTAL(9,N2125)</f>
        <v>0</v>
      </c>
      <c r="O2127" s="69"/>
      <c r="P2127" s="69"/>
      <c r="Q2127" s="66"/>
      <c r="R2127" s="66"/>
    </row>
    <row r="2128" spans="1:18" ht="11.65" customHeight="1">
      <c r="A2128" s="2">
        <v>2057</v>
      </c>
      <c r="C2128" s="108"/>
      <c r="H2128" s="74"/>
      <c r="I2128" s="3"/>
      <c r="J2128" s="3"/>
      <c r="K2128" s="74"/>
      <c r="L2128" s="3"/>
      <c r="M2128" s="3"/>
      <c r="N2128" s="3"/>
      <c r="O2128" s="69"/>
      <c r="P2128" s="69"/>
      <c r="Q2128" s="66"/>
      <c r="R2128" s="66"/>
    </row>
    <row r="2129" spans="1:18" ht="11.65" customHeight="1">
      <c r="A2129" s="2">
        <v>2058</v>
      </c>
      <c r="C2129" s="108">
        <v>25318</v>
      </c>
      <c r="D2129" s="1" t="s">
        <v>526</v>
      </c>
      <c r="H2129" s="74"/>
      <c r="I2129" s="3"/>
      <c r="J2129" s="3"/>
      <c r="K2129" s="74"/>
      <c r="L2129" s="3"/>
      <c r="M2129" s="3"/>
      <c r="N2129" s="3"/>
      <c r="O2129" s="69"/>
      <c r="P2129" s="69"/>
      <c r="Q2129" s="66"/>
      <c r="R2129" s="66"/>
    </row>
    <row r="2130" spans="1:18" ht="11.65" customHeight="1">
      <c r="A2130" s="2">
        <v>2059</v>
      </c>
      <c r="C2130" s="108"/>
      <c r="F2130" s="108" t="s">
        <v>691</v>
      </c>
      <c r="G2130" s="1" t="s">
        <v>132</v>
      </c>
      <c r="H2130" s="74"/>
      <c r="I2130" s="3">
        <v>-273000</v>
      </c>
      <c r="J2130" s="3">
        <v>-116375.30584690267</v>
      </c>
      <c r="K2130" s="74"/>
      <c r="L2130" s="3">
        <v>-273000</v>
      </c>
      <c r="M2130" s="3">
        <f>L2130-N2130</f>
        <v>-156624.69415309734</v>
      </c>
      <c r="N2130" s="109">
        <v>-116375.30584690267</v>
      </c>
      <c r="O2130" s="69"/>
      <c r="P2130" s="69"/>
      <c r="Q2130" s="66"/>
      <c r="R2130" s="66"/>
    </row>
    <row r="2131" spans="1:18" ht="11.65" customHeight="1">
      <c r="A2131" s="2">
        <v>2060</v>
      </c>
      <c r="C2131" s="108"/>
      <c r="H2131" s="74"/>
      <c r="I2131" s="3"/>
      <c r="J2131" s="3"/>
      <c r="K2131" s="74"/>
      <c r="L2131" s="3"/>
      <c r="M2131" s="3"/>
      <c r="N2131" s="3"/>
      <c r="O2131" s="69"/>
      <c r="P2131" s="69"/>
      <c r="Q2131" s="66"/>
      <c r="R2131" s="66"/>
    </row>
    <row r="2132" spans="1:18" ht="11.65" customHeight="1">
      <c r="A2132" s="2">
        <v>2061</v>
      </c>
      <c r="C2132" s="108"/>
      <c r="H2132" s="74" t="s">
        <v>522</v>
      </c>
      <c r="I2132" s="110">
        <v>-273000</v>
      </c>
      <c r="J2132" s="110">
        <v>-116375.30584690267</v>
      </c>
      <c r="K2132" s="74"/>
      <c r="L2132" s="110">
        <f>SUBTOTAL(9,L2130)</f>
        <v>-273000</v>
      </c>
      <c r="M2132" s="110">
        <f>SUBTOTAL(9,M2130)</f>
        <v>-156624.69415309734</v>
      </c>
      <c r="N2132" s="110">
        <f>SUBTOTAL(9,N2130)</f>
        <v>-116375.30584690267</v>
      </c>
      <c r="O2132" s="69"/>
      <c r="P2132" s="69"/>
      <c r="Q2132" s="66"/>
      <c r="R2132" s="66"/>
    </row>
    <row r="2133" spans="1:18" ht="11.65" customHeight="1">
      <c r="A2133" s="2">
        <v>2062</v>
      </c>
      <c r="C2133" s="108"/>
      <c r="H2133" s="74"/>
      <c r="I2133" s="3"/>
      <c r="J2133" s="3"/>
      <c r="K2133" s="74"/>
      <c r="L2133" s="3"/>
      <c r="M2133" s="3"/>
      <c r="N2133" s="3"/>
      <c r="O2133" s="69"/>
      <c r="P2133" s="69"/>
      <c r="Q2133" s="66"/>
      <c r="R2133" s="66"/>
    </row>
    <row r="2134" spans="1:18" ht="11.65" customHeight="1" thickBot="1">
      <c r="A2134" s="2">
        <v>2063</v>
      </c>
      <c r="C2134" s="108"/>
      <c r="D2134" s="1" t="s">
        <v>530</v>
      </c>
      <c r="H2134" s="74" t="s">
        <v>522</v>
      </c>
      <c r="I2134" s="137">
        <v>204876481.78769204</v>
      </c>
      <c r="J2134" s="137">
        <v>86820549.438081697</v>
      </c>
      <c r="K2134" s="74"/>
      <c r="L2134" s="137">
        <f>SUBTOTAL(9,L2109:L2132)</f>
        <v>204876481.78769204</v>
      </c>
      <c r="M2134" s="137">
        <f>SUBTOTAL(9,M2109:M2132)</f>
        <v>118055932.3496104</v>
      </c>
      <c r="N2134" s="137">
        <f>SUBTOTAL(9,N2109:N2132)</f>
        <v>86820549.438081697</v>
      </c>
      <c r="O2134" s="69"/>
      <c r="P2134" s="69"/>
      <c r="Q2134" s="66"/>
      <c r="R2134" s="66"/>
    </row>
    <row r="2135" spans="1:18" ht="11.65" customHeight="1" thickTop="1">
      <c r="A2135" s="2">
        <v>2064</v>
      </c>
      <c r="C2135" s="108"/>
      <c r="H2135" s="74"/>
      <c r="I2135" s="3"/>
      <c r="J2135" s="3"/>
      <c r="K2135" s="74"/>
      <c r="L2135" s="3"/>
      <c r="M2135" s="3"/>
      <c r="N2135" s="3"/>
      <c r="O2135" s="69"/>
      <c r="P2135" s="69"/>
      <c r="Q2135" s="66"/>
      <c r="R2135" s="66"/>
    </row>
    <row r="2136" spans="1:18" ht="11.65" customHeight="1">
      <c r="A2136" s="2">
        <v>2065</v>
      </c>
      <c r="C2136" s="108">
        <v>165</v>
      </c>
      <c r="D2136" s="1" t="s">
        <v>77</v>
      </c>
      <c r="H2136" s="74"/>
      <c r="I2136" s="3"/>
      <c r="J2136" s="3"/>
      <c r="K2136" s="74"/>
      <c r="L2136" s="3"/>
      <c r="M2136" s="3"/>
      <c r="N2136" s="3"/>
      <c r="O2136" s="69"/>
      <c r="P2136" s="69"/>
      <c r="Q2136" s="66"/>
      <c r="R2136" s="66"/>
    </row>
    <row r="2137" spans="1:18" ht="11.65" customHeight="1">
      <c r="A2137" s="2">
        <v>2066</v>
      </c>
      <c r="C2137" s="108"/>
      <c r="F2137" s="108" t="s">
        <v>664</v>
      </c>
      <c r="G2137" s="1" t="s">
        <v>128</v>
      </c>
      <c r="H2137" s="74"/>
      <c r="I2137" s="3">
        <v>6432255.4330769032</v>
      </c>
      <c r="J2137" s="3">
        <v>2632572.5661538402</v>
      </c>
      <c r="K2137" s="74"/>
      <c r="L2137" s="3">
        <v>6432255.4330769032</v>
      </c>
      <c r="M2137" s="3">
        <f>L2137-N2137</f>
        <v>3799682.8669230631</v>
      </c>
      <c r="N2137" s="109">
        <v>2632572.5661538402</v>
      </c>
      <c r="O2137" s="69"/>
      <c r="P2137" s="69"/>
      <c r="Q2137" s="66"/>
      <c r="R2137" s="66"/>
    </row>
    <row r="2138" spans="1:18" ht="11.65" customHeight="1">
      <c r="A2138" s="2">
        <v>2067</v>
      </c>
      <c r="C2138" s="108"/>
      <c r="F2138" s="108" t="s">
        <v>488</v>
      </c>
      <c r="G2138" s="1" t="s">
        <v>639</v>
      </c>
      <c r="H2138" s="74"/>
      <c r="I2138" s="3">
        <v>4415374.4153846102</v>
      </c>
      <c r="J2138" s="3">
        <v>1875225.8885699678</v>
      </c>
      <c r="K2138" s="74"/>
      <c r="L2138" s="3">
        <v>4415374.4153846102</v>
      </c>
      <c r="M2138" s="3">
        <f>L2138-N2138</f>
        <v>2540148.5268146424</v>
      </c>
      <c r="N2138" s="109">
        <v>1875225.8885699678</v>
      </c>
      <c r="O2138" s="69"/>
      <c r="P2138" s="69"/>
      <c r="Q2138" s="66"/>
      <c r="R2138" s="66"/>
    </row>
    <row r="2139" spans="1:18" ht="11.65" customHeight="1">
      <c r="A2139" s="2">
        <v>2068</v>
      </c>
      <c r="C2139" s="108"/>
      <c r="F2139" s="108" t="s">
        <v>660</v>
      </c>
      <c r="G2139" s="1" t="s">
        <v>132</v>
      </c>
      <c r="H2139" s="74"/>
      <c r="I2139" s="3">
        <v>3497278.4646153799</v>
      </c>
      <c r="J2139" s="3">
        <v>1490830.9558659378</v>
      </c>
      <c r="K2139" s="74"/>
      <c r="L2139" s="3">
        <v>3497278.4646153799</v>
      </c>
      <c r="M2139" s="3">
        <f>L2139-N2139</f>
        <v>2006447.5087494422</v>
      </c>
      <c r="N2139" s="109">
        <v>1490830.9558659378</v>
      </c>
      <c r="O2139" s="69"/>
      <c r="P2139" s="69"/>
      <c r="Q2139" s="66"/>
      <c r="R2139" s="66"/>
    </row>
    <row r="2140" spans="1:18" ht="11.65" customHeight="1">
      <c r="A2140" s="2">
        <v>2069</v>
      </c>
      <c r="C2140" s="108"/>
      <c r="F2140" s="108" t="s">
        <v>572</v>
      </c>
      <c r="G2140" s="1" t="s">
        <v>130</v>
      </c>
      <c r="H2140" s="74"/>
      <c r="I2140" s="3">
        <v>3554732.7976922998</v>
      </c>
      <c r="J2140" s="3">
        <v>1491982.5915919153</v>
      </c>
      <c r="K2140" s="74"/>
      <c r="L2140" s="3">
        <v>3554732.7976922998</v>
      </c>
      <c r="M2140" s="3">
        <f>L2140-N2140</f>
        <v>2062750.2061003845</v>
      </c>
      <c r="N2140" s="109">
        <v>1491982.5915919153</v>
      </c>
      <c r="O2140" s="69"/>
      <c r="P2140" s="69"/>
      <c r="Q2140" s="66"/>
      <c r="R2140" s="66"/>
    </row>
    <row r="2141" spans="1:18" ht="11.65" customHeight="1">
      <c r="A2141" s="2">
        <v>2070</v>
      </c>
      <c r="C2141" s="108"/>
      <c r="F2141" s="108" t="s">
        <v>669</v>
      </c>
      <c r="G2141" s="1" t="s">
        <v>131</v>
      </c>
      <c r="H2141" s="74"/>
      <c r="I2141" s="3">
        <v>14626408.181538399</v>
      </c>
      <c r="J2141" s="3">
        <v>6211877.2454901785</v>
      </c>
      <c r="K2141" s="74"/>
      <c r="L2141" s="3">
        <v>14626408.181538399</v>
      </c>
      <c r="M2141" s="3">
        <f>L2141-N2141</f>
        <v>8414530.9360482208</v>
      </c>
      <c r="N2141" s="109">
        <v>6211877.2454901785</v>
      </c>
      <c r="O2141" s="69"/>
      <c r="P2141" s="69"/>
      <c r="Q2141" s="66"/>
      <c r="R2141" s="66"/>
    </row>
    <row r="2142" spans="1:18" ht="11.65" customHeight="1" thickBot="1">
      <c r="A2142" s="2">
        <v>2071</v>
      </c>
      <c r="C2142" s="112" t="s">
        <v>531</v>
      </c>
      <c r="H2142" s="113" t="s">
        <v>513</v>
      </c>
      <c r="I2142" s="131">
        <v>32526049.292307593</v>
      </c>
      <c r="J2142" s="131">
        <v>13702489.247671839</v>
      </c>
      <c r="K2142" s="113"/>
      <c r="L2142" s="131">
        <f>SUBTOTAL(9,L2137:L2141)</f>
        <v>32526049.292307593</v>
      </c>
      <c r="M2142" s="131">
        <f>SUBTOTAL(9,M2137:M2141)</f>
        <v>18823560.04463575</v>
      </c>
      <c r="N2142" s="131">
        <f>SUBTOTAL(9,N2137:N2141)</f>
        <v>13702489.247671839</v>
      </c>
      <c r="O2142" s="69"/>
      <c r="P2142" s="69"/>
      <c r="Q2142" s="66"/>
      <c r="R2142" s="66"/>
    </row>
    <row r="2143" spans="1:18" ht="11.65" customHeight="1" thickTop="1">
      <c r="A2143" s="2">
        <v>2072</v>
      </c>
      <c r="C2143" s="108"/>
      <c r="H2143" s="74"/>
      <c r="I2143" s="3"/>
      <c r="J2143" s="3"/>
      <c r="K2143" s="74"/>
      <c r="L2143" s="3"/>
      <c r="M2143" s="3"/>
      <c r="N2143" s="3"/>
      <c r="O2143" s="69"/>
      <c r="P2143" s="69"/>
      <c r="Q2143" s="66"/>
      <c r="R2143" s="66"/>
    </row>
    <row r="2144" spans="1:18" ht="11.65" customHeight="1">
      <c r="A2144" s="2">
        <v>2073</v>
      </c>
      <c r="C2144" s="108" t="s">
        <v>532</v>
      </c>
      <c r="D2144" s="1" t="s">
        <v>533</v>
      </c>
      <c r="H2144" s="74"/>
      <c r="I2144" s="3"/>
      <c r="J2144" s="3"/>
      <c r="K2144" s="74"/>
      <c r="L2144" s="3"/>
      <c r="M2144" s="3"/>
      <c r="N2144" s="3"/>
      <c r="O2144" s="69"/>
      <c r="P2144" s="69"/>
      <c r="Q2144" s="66"/>
      <c r="R2144" s="66"/>
    </row>
    <row r="2145" spans="1:18" ht="11.65" customHeight="1">
      <c r="A2145" s="2">
        <v>2074</v>
      </c>
      <c r="C2145" s="108"/>
      <c r="F2145" s="108" t="s">
        <v>692</v>
      </c>
      <c r="G2145" s="1" t="s">
        <v>128</v>
      </c>
      <c r="H2145" s="74"/>
      <c r="I2145" s="3">
        <v>205378031.71230683</v>
      </c>
      <c r="J2145" s="3">
        <v>1775358.49461538</v>
      </c>
      <c r="K2145" s="74"/>
      <c r="L2145" s="3">
        <v>204205521.83373815</v>
      </c>
      <c r="M2145" s="3">
        <f t="shared" ref="M2145:M2151" si="46">L2145-N2145</f>
        <v>203602673.21769145</v>
      </c>
      <c r="N2145" s="109">
        <v>602848.61604668666</v>
      </c>
      <c r="O2145" s="69"/>
      <c r="P2145" s="69"/>
      <c r="Q2145" s="66"/>
      <c r="R2145" s="66"/>
    </row>
    <row r="2146" spans="1:18" ht="11.65" customHeight="1">
      <c r="A2146" s="2">
        <v>2075</v>
      </c>
      <c r="C2146" s="108"/>
      <c r="F2146" s="108" t="s">
        <v>693</v>
      </c>
      <c r="G2146" s="1" t="s">
        <v>132</v>
      </c>
      <c r="H2146" s="74"/>
      <c r="I2146" s="3">
        <v>0</v>
      </c>
      <c r="J2146" s="3">
        <v>0</v>
      </c>
      <c r="K2146" s="74"/>
      <c r="L2146" s="3">
        <v>10563245.34208215</v>
      </c>
      <c r="M2146" s="3">
        <f t="shared" si="46"/>
        <v>6060311.6152664712</v>
      </c>
      <c r="N2146" s="109">
        <v>4502933.7268156791</v>
      </c>
      <c r="O2146" s="69"/>
      <c r="P2146" s="69"/>
      <c r="Q2146" s="66"/>
      <c r="R2146" s="66"/>
    </row>
    <row r="2147" spans="1:18" ht="11.65" customHeight="1">
      <c r="A2147" s="2">
        <v>2076</v>
      </c>
      <c r="C2147" s="108"/>
      <c r="F2147" s="108" t="s">
        <v>572</v>
      </c>
      <c r="G2147" s="1" t="s">
        <v>206</v>
      </c>
      <c r="H2147" s="74"/>
      <c r="I2147" s="3">
        <v>5144448.0999999996</v>
      </c>
      <c r="J2147" s="3">
        <v>2201362.940395718</v>
      </c>
      <c r="K2147" s="74"/>
      <c r="L2147" s="3">
        <v>2899598.0200000019</v>
      </c>
      <c r="M2147" s="3">
        <f t="shared" si="46"/>
        <v>1658829.8172315054</v>
      </c>
      <c r="N2147" s="109">
        <v>1240768.2027684965</v>
      </c>
      <c r="O2147" s="69"/>
      <c r="P2147" s="69"/>
      <c r="Q2147" s="66"/>
      <c r="R2147" s="66"/>
    </row>
    <row r="2148" spans="1:18" ht="11.65" customHeight="1">
      <c r="A2148" s="2">
        <v>2077</v>
      </c>
      <c r="C2148" s="108"/>
      <c r="F2148" s="108" t="s">
        <v>693</v>
      </c>
      <c r="G2148" s="1" t="s">
        <v>638</v>
      </c>
      <c r="H2148" s="74"/>
      <c r="I2148" s="3">
        <v>0</v>
      </c>
      <c r="J2148" s="3">
        <v>0</v>
      </c>
      <c r="K2148" s="74"/>
      <c r="L2148" s="3">
        <v>0</v>
      </c>
      <c r="M2148" s="3">
        <f t="shared" si="46"/>
        <v>0</v>
      </c>
      <c r="N2148" s="109">
        <v>0</v>
      </c>
      <c r="O2148" s="69"/>
      <c r="P2148" s="69"/>
      <c r="Q2148" s="66"/>
      <c r="R2148" s="66"/>
    </row>
    <row r="2149" spans="1:18" ht="11.65" customHeight="1">
      <c r="A2149" s="2">
        <v>2078</v>
      </c>
      <c r="C2149" s="108"/>
      <c r="F2149" s="108" t="s">
        <v>572</v>
      </c>
      <c r="G2149" s="1" t="s">
        <v>130</v>
      </c>
      <c r="H2149" s="74"/>
      <c r="I2149" s="3">
        <v>0</v>
      </c>
      <c r="J2149" s="3">
        <v>0</v>
      </c>
      <c r="K2149" s="74"/>
      <c r="L2149" s="3">
        <v>0</v>
      </c>
      <c r="M2149" s="3">
        <f t="shared" si="46"/>
        <v>0</v>
      </c>
      <c r="N2149" s="109">
        <v>0</v>
      </c>
      <c r="O2149" s="69"/>
      <c r="P2149" s="69"/>
      <c r="Q2149" s="66"/>
      <c r="R2149" s="66"/>
    </row>
    <row r="2150" spans="1:18" ht="11.65" customHeight="1">
      <c r="A2150" s="2">
        <v>2079</v>
      </c>
      <c r="C2150" s="108"/>
      <c r="F2150" s="108" t="s">
        <v>572</v>
      </c>
      <c r="G2150" s="1" t="s">
        <v>132</v>
      </c>
      <c r="H2150" s="74"/>
      <c r="I2150" s="3">
        <v>0</v>
      </c>
      <c r="J2150" s="3">
        <v>0</v>
      </c>
      <c r="K2150" s="74"/>
      <c r="L2150" s="3">
        <v>0</v>
      </c>
      <c r="M2150" s="3">
        <f t="shared" si="46"/>
        <v>0</v>
      </c>
      <c r="N2150" s="109">
        <v>0</v>
      </c>
      <c r="O2150" s="69"/>
      <c r="P2150" s="69"/>
      <c r="Q2150" s="66"/>
      <c r="R2150" s="66"/>
    </row>
    <row r="2151" spans="1:18" ht="11.65" customHeight="1">
      <c r="A2151" s="2">
        <v>2080</v>
      </c>
      <c r="C2151" s="108"/>
      <c r="F2151" s="108" t="s">
        <v>694</v>
      </c>
      <c r="G2151" s="1" t="s">
        <v>131</v>
      </c>
      <c r="H2151" s="74"/>
      <c r="I2151" s="3">
        <v>11464666.383076901</v>
      </c>
      <c r="J2151" s="3">
        <v>4869076.491524592</v>
      </c>
      <c r="K2151" s="74"/>
      <c r="L2151" s="3">
        <v>292438762.53692323</v>
      </c>
      <c r="M2151" s="3">
        <f t="shared" si="46"/>
        <v>168239186.52650243</v>
      </c>
      <c r="N2151" s="109">
        <v>124199576.01042078</v>
      </c>
      <c r="O2151" s="69"/>
      <c r="P2151" s="69"/>
      <c r="Q2151" s="66"/>
      <c r="R2151" s="66"/>
    </row>
    <row r="2152" spans="1:18" ht="11.65" customHeight="1" thickBot="1">
      <c r="A2152" s="2">
        <v>2081</v>
      </c>
      <c r="C2152" s="108"/>
      <c r="H2152" s="74" t="s">
        <v>534</v>
      </c>
      <c r="I2152" s="126">
        <v>221987146.19538373</v>
      </c>
      <c r="J2152" s="126">
        <v>8845797.9265356902</v>
      </c>
      <c r="K2152" s="74"/>
      <c r="L2152" s="126">
        <f>SUBTOTAL(9,L2145:L2151)</f>
        <v>510107127.7327435</v>
      </c>
      <c r="M2152" s="126">
        <f>SUBTOTAL(9,M2145:M2151)</f>
        <v>379561001.17669189</v>
      </c>
      <c r="N2152" s="126">
        <f>SUBTOTAL(9,N2145:N2151)</f>
        <v>130546126.55605164</v>
      </c>
      <c r="O2152" s="69"/>
      <c r="P2152" s="69"/>
      <c r="Q2152" s="66"/>
      <c r="R2152" s="66"/>
    </row>
    <row r="2153" spans="1:18" ht="11.65" customHeight="1" thickTop="1">
      <c r="A2153" s="2">
        <v>2082</v>
      </c>
      <c r="C2153" s="108"/>
      <c r="H2153" s="74"/>
      <c r="I2153" s="115"/>
      <c r="J2153" s="115"/>
      <c r="K2153" s="74"/>
      <c r="L2153" s="115"/>
      <c r="M2153" s="3"/>
      <c r="N2153" s="3"/>
      <c r="O2153" s="69"/>
      <c r="P2153" s="69"/>
      <c r="Q2153" s="66"/>
      <c r="R2153" s="66"/>
    </row>
    <row r="2154" spans="1:18" ht="11.65" customHeight="1">
      <c r="A2154" s="2">
        <v>2083</v>
      </c>
      <c r="C2154" s="108" t="s">
        <v>535</v>
      </c>
      <c r="D2154" s="1" t="s">
        <v>74</v>
      </c>
      <c r="H2154" s="74"/>
      <c r="I2154" s="3"/>
      <c r="J2154" s="3"/>
      <c r="K2154" s="74"/>
      <c r="L2154" s="3"/>
      <c r="M2154" s="3"/>
      <c r="N2154" s="3"/>
      <c r="O2154" s="69"/>
      <c r="P2154" s="69"/>
      <c r="Q2154" s="66"/>
      <c r="R2154" s="66"/>
    </row>
    <row r="2155" spans="1:18" ht="11.65" customHeight="1">
      <c r="A2155" s="2">
        <v>2084</v>
      </c>
      <c r="C2155" s="108"/>
      <c r="F2155" s="108" t="s">
        <v>670</v>
      </c>
      <c r="G2155" s="1" t="s">
        <v>128</v>
      </c>
      <c r="H2155" s="74"/>
      <c r="I2155" s="3">
        <v>17443653.773846101</v>
      </c>
      <c r="J2155" s="3">
        <v>0</v>
      </c>
      <c r="K2155" s="74"/>
      <c r="L2155" s="3">
        <v>17443653.773846101</v>
      </c>
      <c r="M2155" s="3">
        <f t="shared" ref="M2155:M2162" si="47">L2155-N2155</f>
        <v>17443653.773846101</v>
      </c>
      <c r="N2155" s="109">
        <v>0</v>
      </c>
      <c r="O2155" s="69"/>
      <c r="P2155" s="69"/>
      <c r="Q2155" s="66"/>
      <c r="R2155" s="66"/>
    </row>
    <row r="2156" spans="1:18" ht="11.65" customHeight="1">
      <c r="A2156" s="2">
        <v>2085</v>
      </c>
      <c r="C2156" s="108"/>
      <c r="F2156" s="108" t="s">
        <v>572</v>
      </c>
      <c r="G2156" s="1" t="s">
        <v>132</v>
      </c>
      <c r="H2156" s="74"/>
      <c r="I2156" s="3">
        <v>0</v>
      </c>
      <c r="J2156" s="3">
        <v>0</v>
      </c>
      <c r="K2156" s="74"/>
      <c r="L2156" s="3">
        <v>0</v>
      </c>
      <c r="M2156" s="3">
        <f t="shared" si="47"/>
        <v>0</v>
      </c>
      <c r="N2156" s="109">
        <v>0</v>
      </c>
      <c r="O2156" s="69"/>
      <c r="P2156" s="69"/>
      <c r="Q2156" s="66"/>
      <c r="R2156" s="66"/>
    </row>
    <row r="2157" spans="1:18" ht="11.65" customHeight="1">
      <c r="A2157" s="2">
        <v>2086</v>
      </c>
      <c r="C2157" s="108"/>
      <c r="F2157" s="108" t="s">
        <v>572</v>
      </c>
      <c r="G2157" s="1" t="s">
        <v>132</v>
      </c>
      <c r="H2157" s="74"/>
      <c r="I2157" s="3">
        <v>0</v>
      </c>
      <c r="J2157" s="3">
        <v>0</v>
      </c>
      <c r="K2157" s="74"/>
      <c r="L2157" s="3">
        <v>0</v>
      </c>
      <c r="M2157" s="3">
        <f t="shared" si="47"/>
        <v>0</v>
      </c>
      <c r="N2157" s="109">
        <v>0</v>
      </c>
      <c r="O2157" s="69"/>
      <c r="P2157" s="69"/>
      <c r="Q2157" s="66"/>
      <c r="R2157" s="66"/>
    </row>
    <row r="2158" spans="1:18" ht="11.65" customHeight="1">
      <c r="A2158" s="2">
        <v>2087</v>
      </c>
      <c r="C2158" s="108"/>
      <c r="F2158" s="108" t="s">
        <v>693</v>
      </c>
      <c r="G2158" s="1" t="s">
        <v>132</v>
      </c>
      <c r="H2158" s="74"/>
      <c r="I2158" s="3">
        <v>56456197.393846102</v>
      </c>
      <c r="J2158" s="3">
        <v>24066326.881545603</v>
      </c>
      <c r="K2158" s="74"/>
      <c r="L2158" s="3">
        <v>78260592.956859231</v>
      </c>
      <c r="M2158" s="3">
        <f t="shared" si="47"/>
        <v>44899419.179883227</v>
      </c>
      <c r="N2158" s="109">
        <v>33361173.776976008</v>
      </c>
      <c r="O2158" s="69"/>
      <c r="P2158" s="69"/>
      <c r="Q2158" s="66"/>
      <c r="R2158" s="66"/>
    </row>
    <row r="2159" spans="1:18" ht="11.65" customHeight="1">
      <c r="A2159" s="2">
        <v>2088</v>
      </c>
      <c r="C2159" s="108"/>
      <c r="F2159" s="108" t="s">
        <v>670</v>
      </c>
      <c r="G2159" s="1" t="s">
        <v>131</v>
      </c>
      <c r="H2159" s="74"/>
      <c r="I2159" s="3">
        <v>129378.58076923</v>
      </c>
      <c r="J2159" s="3">
        <v>54947.452030540953</v>
      </c>
      <c r="K2159" s="74"/>
      <c r="L2159" s="3">
        <v>129378.58076923</v>
      </c>
      <c r="M2159" s="3">
        <f t="shared" si="47"/>
        <v>74431.128738689047</v>
      </c>
      <c r="N2159" s="109">
        <v>54947.452030540953</v>
      </c>
      <c r="O2159" s="69"/>
      <c r="P2159" s="69"/>
      <c r="Q2159" s="66"/>
      <c r="R2159" s="66"/>
    </row>
    <row r="2160" spans="1:18" ht="11.65" customHeight="1">
      <c r="A2160" s="2">
        <v>2089</v>
      </c>
      <c r="C2160" s="108"/>
      <c r="F2160" s="108" t="s">
        <v>572</v>
      </c>
      <c r="G2160" s="1" t="s">
        <v>130</v>
      </c>
      <c r="H2160" s="74"/>
      <c r="I2160" s="3">
        <v>15069549.609230701</v>
      </c>
      <c r="J2160" s="3">
        <v>6324949.5699645961</v>
      </c>
      <c r="K2160" s="74"/>
      <c r="L2160" s="3">
        <v>15069549.609230701</v>
      </c>
      <c r="M2160" s="3">
        <f t="shared" si="47"/>
        <v>8744600.0392661057</v>
      </c>
      <c r="N2160" s="109">
        <v>6324949.5699645961</v>
      </c>
      <c r="O2160" s="69"/>
      <c r="P2160" s="69"/>
      <c r="Q2160" s="66"/>
      <c r="R2160" s="66"/>
    </row>
    <row r="2161" spans="1:18" ht="11.65" customHeight="1">
      <c r="A2161" s="2">
        <v>2090</v>
      </c>
      <c r="C2161" s="108"/>
      <c r="F2161" s="108" t="s">
        <v>572</v>
      </c>
      <c r="G2161" s="1" t="s">
        <v>132</v>
      </c>
      <c r="H2161" s="74"/>
      <c r="I2161" s="3">
        <v>0</v>
      </c>
      <c r="J2161" s="3">
        <v>0</v>
      </c>
      <c r="K2161" s="74"/>
      <c r="L2161" s="3">
        <v>0</v>
      </c>
      <c r="M2161" s="3">
        <f t="shared" si="47"/>
        <v>0</v>
      </c>
      <c r="N2161" s="109">
        <v>0</v>
      </c>
      <c r="O2161" s="69"/>
      <c r="P2161" s="69"/>
      <c r="Q2161" s="66"/>
      <c r="R2161" s="66"/>
    </row>
    <row r="2162" spans="1:18" ht="11.65" customHeight="1">
      <c r="A2162" s="2">
        <v>2091</v>
      </c>
      <c r="C2162" s="108"/>
      <c r="F2162" s="108" t="s">
        <v>488</v>
      </c>
      <c r="G2162" s="1" t="s">
        <v>641</v>
      </c>
      <c r="H2162" s="74"/>
      <c r="I2162" s="3">
        <v>0</v>
      </c>
      <c r="J2162" s="3">
        <v>0</v>
      </c>
      <c r="K2162" s="74"/>
      <c r="L2162" s="3">
        <v>0</v>
      </c>
      <c r="M2162" s="3">
        <f t="shared" si="47"/>
        <v>0</v>
      </c>
      <c r="N2162" s="109">
        <v>0</v>
      </c>
      <c r="O2162" s="69"/>
      <c r="P2162" s="69"/>
      <c r="Q2162" s="66"/>
      <c r="R2162" s="66"/>
    </row>
    <row r="2163" spans="1:18" ht="11.65" customHeight="1" thickBot="1">
      <c r="A2163" s="2">
        <v>2092</v>
      </c>
      <c r="C2163" s="112" t="s">
        <v>536</v>
      </c>
      <c r="H2163" s="113" t="s">
        <v>534</v>
      </c>
      <c r="I2163" s="131">
        <v>89098779.357692122</v>
      </c>
      <c r="J2163" s="131">
        <v>30446223.903540738</v>
      </c>
      <c r="K2163" s="113"/>
      <c r="L2163" s="131">
        <f>SUBTOTAL(9,L2155:L2162)</f>
        <v>110903174.92070526</v>
      </c>
      <c r="M2163" s="131">
        <f>SUBTOTAL(9,M2155:M2162)</f>
        <v>71162104.121734127</v>
      </c>
      <c r="N2163" s="131">
        <f>SUBTOTAL(9,N2155:N2162)</f>
        <v>39741070.798971146</v>
      </c>
      <c r="O2163" s="69"/>
      <c r="P2163" s="69"/>
      <c r="Q2163" s="66"/>
      <c r="R2163" s="66"/>
    </row>
    <row r="2164" spans="1:18" ht="11.65" customHeight="1" thickTop="1">
      <c r="A2164" s="2">
        <v>2093</v>
      </c>
      <c r="C2164" s="108"/>
      <c r="H2164" s="74"/>
      <c r="I2164" s="3"/>
      <c r="J2164" s="3"/>
      <c r="K2164" s="74"/>
      <c r="L2164" s="3"/>
      <c r="M2164" s="3"/>
      <c r="N2164" s="3"/>
      <c r="O2164" s="69"/>
      <c r="P2164" s="69"/>
      <c r="Q2164" s="66"/>
      <c r="R2164" s="66"/>
    </row>
    <row r="2165" spans="1:18" ht="11.65" customHeight="1">
      <c r="A2165" s="2">
        <v>2094</v>
      </c>
      <c r="C2165" s="108" t="s">
        <v>80</v>
      </c>
      <c r="H2165" s="74"/>
      <c r="I2165" s="3"/>
      <c r="J2165" s="3"/>
      <c r="K2165" s="74"/>
      <c r="L2165" s="3"/>
      <c r="M2165" s="3"/>
      <c r="N2165" s="3"/>
      <c r="O2165" s="69"/>
      <c r="P2165" s="69"/>
      <c r="Q2165" s="66"/>
      <c r="R2165" s="66"/>
    </row>
    <row r="2166" spans="1:18" ht="11.65" customHeight="1">
      <c r="A2166" s="2">
        <v>2095</v>
      </c>
      <c r="C2166" s="108" t="s">
        <v>537</v>
      </c>
      <c r="D2166" s="1" t="s">
        <v>538</v>
      </c>
      <c r="H2166" s="74"/>
      <c r="I2166" s="3"/>
      <c r="J2166" s="3"/>
      <c r="K2166" s="74"/>
      <c r="L2166" s="3"/>
      <c r="M2166" s="3"/>
      <c r="N2166" s="3"/>
      <c r="O2166" s="69"/>
      <c r="P2166" s="69"/>
      <c r="Q2166" s="66"/>
      <c r="R2166" s="66"/>
    </row>
    <row r="2167" spans="1:18" ht="11.65" customHeight="1">
      <c r="A2167" s="2">
        <v>2096</v>
      </c>
      <c r="C2167" s="108"/>
      <c r="F2167" s="108" t="s">
        <v>537</v>
      </c>
      <c r="G2167" s="1" t="s">
        <v>128</v>
      </c>
      <c r="H2167" s="74"/>
      <c r="I2167" s="3">
        <v>48848679.094526842</v>
      </c>
      <c r="J2167" s="3">
        <v>22060455.938701585</v>
      </c>
      <c r="K2167" s="74"/>
      <c r="L2167" s="3">
        <v>49733817.619409852</v>
      </c>
      <c r="M2167" s="3">
        <f>L2167-N2167</f>
        <v>27754198.759653036</v>
      </c>
      <c r="N2167" s="109">
        <v>21979618.859756816</v>
      </c>
      <c r="O2167" s="69"/>
      <c r="P2167" s="69"/>
      <c r="Q2167" s="66"/>
      <c r="R2167" s="66"/>
    </row>
    <row r="2168" spans="1:18" ht="11.65" customHeight="1">
      <c r="A2168" s="2">
        <v>2097</v>
      </c>
      <c r="C2168" s="108"/>
      <c r="F2168" s="108" t="s">
        <v>537</v>
      </c>
      <c r="G2168" s="1" t="s">
        <v>131</v>
      </c>
      <c r="H2168" s="74"/>
      <c r="I2168" s="3">
        <v>0</v>
      </c>
      <c r="J2168" s="3">
        <v>0</v>
      </c>
      <c r="K2168" s="74"/>
      <c r="L2168" s="3">
        <v>0</v>
      </c>
      <c r="M2168" s="3">
        <f>L2168-N2168</f>
        <v>0</v>
      </c>
      <c r="N2168" s="109">
        <v>0</v>
      </c>
      <c r="O2168" s="69"/>
      <c r="P2168" s="69"/>
      <c r="Q2168" s="66"/>
      <c r="R2168" s="66"/>
    </row>
    <row r="2169" spans="1:18" ht="11.65" customHeight="1">
      <c r="A2169" s="2">
        <v>2098</v>
      </c>
      <c r="C2169" s="108"/>
      <c r="F2169" s="108" t="s">
        <v>537</v>
      </c>
      <c r="G2169" s="1" t="s">
        <v>130</v>
      </c>
      <c r="H2169" s="74"/>
      <c r="I2169" s="3">
        <v>0</v>
      </c>
      <c r="J2169" s="3">
        <v>0</v>
      </c>
      <c r="K2169" s="74"/>
      <c r="L2169" s="3">
        <v>0</v>
      </c>
      <c r="M2169" s="3">
        <f>L2169-N2169</f>
        <v>0</v>
      </c>
      <c r="N2169" s="109">
        <v>0</v>
      </c>
      <c r="O2169" s="69"/>
      <c r="P2169" s="69"/>
      <c r="Q2169" s="66"/>
      <c r="R2169" s="66"/>
    </row>
    <row r="2170" spans="1:18" ht="11.65" customHeight="1">
      <c r="A2170" s="2">
        <v>2099</v>
      </c>
      <c r="C2170" s="108"/>
      <c r="H2170" s="74" t="s">
        <v>539</v>
      </c>
      <c r="I2170" s="110">
        <v>48848679.094526842</v>
      </c>
      <c r="J2170" s="110">
        <v>22060455.938701585</v>
      </c>
      <c r="K2170" s="74"/>
      <c r="L2170" s="110">
        <f>SUBTOTAL(9,L2167:L2169)</f>
        <v>49733817.619409852</v>
      </c>
      <c r="M2170" s="110">
        <f>SUBTOTAL(9,M2167:M2169)</f>
        <v>27754198.759653036</v>
      </c>
      <c r="N2170" s="110">
        <f>SUBTOTAL(9,N2167:N2169)</f>
        <v>21979618.859756816</v>
      </c>
      <c r="O2170" s="69"/>
      <c r="P2170" s="69"/>
      <c r="Q2170" s="66"/>
      <c r="R2170" s="66"/>
    </row>
    <row r="2171" spans="1:18" ht="11.65" customHeight="1">
      <c r="A2171" s="2">
        <v>2100</v>
      </c>
      <c r="C2171" s="108"/>
      <c r="H2171" s="74"/>
      <c r="I2171" s="3"/>
      <c r="J2171" s="3"/>
      <c r="K2171" s="74"/>
      <c r="L2171" s="3"/>
      <c r="M2171" s="3"/>
      <c r="N2171" s="3"/>
      <c r="O2171" s="69"/>
      <c r="P2171" s="69"/>
      <c r="Q2171" s="66"/>
      <c r="R2171" s="66"/>
    </row>
    <row r="2172" spans="1:18" ht="11.65" customHeight="1">
      <c r="A2172" s="2">
        <v>2101</v>
      </c>
      <c r="C2172" s="108" t="s">
        <v>540</v>
      </c>
      <c r="D2172" s="146" t="s">
        <v>541</v>
      </c>
      <c r="E2172" s="133"/>
      <c r="H2172" s="74"/>
      <c r="I2172" s="3"/>
      <c r="J2172" s="3"/>
      <c r="K2172" s="74"/>
      <c r="L2172" s="3"/>
      <c r="M2172" s="3"/>
      <c r="N2172" s="3"/>
      <c r="O2172" s="69"/>
      <c r="P2172" s="69"/>
      <c r="Q2172" s="66"/>
      <c r="R2172" s="66"/>
    </row>
    <row r="2173" spans="1:18" ht="11.65" customHeight="1">
      <c r="A2173" s="2">
        <v>2102</v>
      </c>
      <c r="C2173" s="108">
        <v>131</v>
      </c>
      <c r="D2173" s="135" t="s">
        <v>542</v>
      </c>
      <c r="E2173" s="133"/>
      <c r="F2173" s="108" t="s">
        <v>488</v>
      </c>
      <c r="G2173" s="1" t="s">
        <v>642</v>
      </c>
      <c r="H2173" s="74"/>
      <c r="I2173" s="3">
        <v>0</v>
      </c>
      <c r="J2173" s="3">
        <v>0</v>
      </c>
      <c r="K2173" s="74"/>
      <c r="L2173" s="3">
        <v>0</v>
      </c>
      <c r="M2173" s="3">
        <f t="shared" ref="M2173:M2182" si="48">L2173-N2173</f>
        <v>0</v>
      </c>
      <c r="N2173" s="109">
        <v>0</v>
      </c>
      <c r="O2173" s="69"/>
      <c r="P2173" s="69"/>
      <c r="Q2173" s="66"/>
      <c r="R2173" s="66"/>
    </row>
    <row r="2174" spans="1:18" ht="11.65" customHeight="1">
      <c r="A2174" s="2">
        <v>2103</v>
      </c>
      <c r="C2174" s="108">
        <v>135</v>
      </c>
      <c r="D2174" s="135" t="s">
        <v>543</v>
      </c>
      <c r="E2174" s="133"/>
      <c r="F2174" s="108" t="s">
        <v>488</v>
      </c>
      <c r="G2174" s="1" t="s">
        <v>132</v>
      </c>
      <c r="H2174" s="74"/>
      <c r="I2174" s="3">
        <v>0</v>
      </c>
      <c r="J2174" s="3">
        <v>0</v>
      </c>
      <c r="K2174" s="74"/>
      <c r="L2174" s="3">
        <v>0</v>
      </c>
      <c r="M2174" s="3">
        <f t="shared" si="48"/>
        <v>0</v>
      </c>
      <c r="N2174" s="109">
        <v>0</v>
      </c>
      <c r="O2174" s="69"/>
      <c r="P2174" s="69"/>
      <c r="Q2174" s="66"/>
      <c r="R2174" s="66"/>
    </row>
    <row r="2175" spans="1:18" ht="11.65" customHeight="1">
      <c r="A2175" s="2">
        <v>2104</v>
      </c>
      <c r="C2175" s="108">
        <v>141</v>
      </c>
      <c r="D2175" s="135" t="s">
        <v>544</v>
      </c>
      <c r="E2175" s="133"/>
      <c r="F2175" s="108" t="s">
        <v>488</v>
      </c>
      <c r="G2175" s="1" t="s">
        <v>131</v>
      </c>
      <c r="H2175" s="74"/>
      <c r="I2175" s="3">
        <v>0</v>
      </c>
      <c r="J2175" s="3">
        <v>0</v>
      </c>
      <c r="K2175" s="74"/>
      <c r="L2175" s="3">
        <v>0</v>
      </c>
      <c r="M2175" s="3">
        <f>L2175-N2175</f>
        <v>0</v>
      </c>
      <c r="N2175" s="109">
        <v>0</v>
      </c>
      <c r="O2175" s="69"/>
      <c r="P2175" s="69"/>
      <c r="Q2175" s="66"/>
      <c r="R2175" s="66"/>
    </row>
    <row r="2176" spans="1:18" ht="11.65" customHeight="1">
      <c r="A2176" s="2">
        <v>2105</v>
      </c>
      <c r="C2176" s="108">
        <v>143</v>
      </c>
      <c r="D2176" s="135" t="s">
        <v>545</v>
      </c>
      <c r="E2176" s="133"/>
      <c r="F2176" s="108" t="s">
        <v>488</v>
      </c>
      <c r="G2176" s="1" t="s">
        <v>131</v>
      </c>
      <c r="H2176" s="74"/>
      <c r="I2176" s="3">
        <v>30481251.782500096</v>
      </c>
      <c r="J2176" s="3">
        <v>12945474.515114617</v>
      </c>
      <c r="K2176" s="74"/>
      <c r="L2176" s="3">
        <v>30481251.782500096</v>
      </c>
      <c r="M2176" s="3">
        <f t="shared" si="48"/>
        <v>17535777.267385479</v>
      </c>
      <c r="N2176" s="109">
        <v>12945474.515114617</v>
      </c>
      <c r="O2176" s="69"/>
      <c r="P2176" s="69"/>
      <c r="Q2176" s="66"/>
      <c r="R2176" s="66"/>
    </row>
    <row r="2177" spans="1:18" ht="11.65" customHeight="1">
      <c r="A2177" s="2">
        <v>2106</v>
      </c>
      <c r="C2177" s="108">
        <v>232</v>
      </c>
      <c r="D2177" s="135" t="s">
        <v>546</v>
      </c>
      <c r="E2177" s="133"/>
      <c r="F2177" s="108" t="s">
        <v>669</v>
      </c>
      <c r="G2177" s="1" t="s">
        <v>128</v>
      </c>
      <c r="H2177" s="74"/>
      <c r="I2177" s="3">
        <v>-10892.5</v>
      </c>
      <c r="J2177" s="3">
        <v>0</v>
      </c>
      <c r="K2177" s="74"/>
      <c r="L2177" s="3">
        <v>-10892.5</v>
      </c>
      <c r="M2177" s="3">
        <f>L2177-N2177</f>
        <v>-10892.5</v>
      </c>
      <c r="N2177" s="109">
        <v>0</v>
      </c>
      <c r="O2177" s="69"/>
      <c r="P2177" s="69"/>
      <c r="Q2177" s="66"/>
      <c r="R2177" s="66"/>
    </row>
    <row r="2178" spans="1:18" ht="11.65" customHeight="1">
      <c r="A2178" s="2">
        <v>2107</v>
      </c>
      <c r="C2178" s="108">
        <v>232</v>
      </c>
      <c r="D2178" s="135" t="s">
        <v>546</v>
      </c>
      <c r="E2178" s="133"/>
      <c r="F2178" s="108" t="s">
        <v>669</v>
      </c>
      <c r="G2178" s="1" t="s">
        <v>131</v>
      </c>
      <c r="H2178" s="74"/>
      <c r="I2178" s="3">
        <v>-5395008.9891666602</v>
      </c>
      <c r="J2178" s="3">
        <v>-2291275.6955135409</v>
      </c>
      <c r="K2178" s="74"/>
      <c r="L2178" s="3">
        <v>-5395008.9891666602</v>
      </c>
      <c r="M2178" s="3">
        <f t="shared" si="48"/>
        <v>-3103733.2936531194</v>
      </c>
      <c r="N2178" s="109">
        <v>-2291275.6955135409</v>
      </c>
      <c r="O2178" s="69"/>
      <c r="P2178" s="69"/>
      <c r="Q2178" s="66"/>
      <c r="R2178" s="66"/>
    </row>
    <row r="2179" spans="1:18" ht="11.65" customHeight="1">
      <c r="A2179" s="2">
        <v>2108</v>
      </c>
      <c r="C2179" s="108">
        <v>232</v>
      </c>
      <c r="D2179" s="135" t="s">
        <v>546</v>
      </c>
      <c r="E2179" s="133"/>
      <c r="F2179" s="108" t="s">
        <v>572</v>
      </c>
      <c r="G2179" s="1" t="s">
        <v>130</v>
      </c>
      <c r="H2179" s="74"/>
      <c r="I2179" s="3">
        <v>-2306468.4608333302</v>
      </c>
      <c r="J2179" s="3">
        <v>-968064.54590711591</v>
      </c>
      <c r="K2179" s="74"/>
      <c r="L2179" s="3">
        <v>-2306468.4608333302</v>
      </c>
      <c r="M2179" s="3">
        <f t="shared" si="48"/>
        <v>-1338403.9149262141</v>
      </c>
      <c r="N2179" s="109">
        <v>-968064.54590711591</v>
      </c>
      <c r="O2179" s="69"/>
      <c r="P2179" s="69"/>
      <c r="Q2179" s="66"/>
      <c r="R2179" s="66"/>
    </row>
    <row r="2180" spans="1:18" ht="11.65" customHeight="1">
      <c r="A2180" s="2">
        <v>2109</v>
      </c>
      <c r="C2180" s="108">
        <v>232</v>
      </c>
      <c r="D2180" s="135" t="s">
        <v>546</v>
      </c>
      <c r="E2180" s="133"/>
      <c r="F2180" s="108" t="s">
        <v>572</v>
      </c>
      <c r="G2180" s="1" t="s">
        <v>132</v>
      </c>
      <c r="H2180" s="74"/>
      <c r="I2180" s="3">
        <v>-82144.166666666599</v>
      </c>
      <c r="J2180" s="3">
        <v>-35016.675895136534</v>
      </c>
      <c r="K2180" s="74"/>
      <c r="L2180" s="3">
        <v>-82144.166666666599</v>
      </c>
      <c r="M2180" s="3">
        <f t="shared" si="48"/>
        <v>-47127.490771530065</v>
      </c>
      <c r="N2180" s="109">
        <v>-35016.675895136534</v>
      </c>
      <c r="O2180" s="66"/>
      <c r="P2180" s="66"/>
      <c r="Q2180" s="66"/>
      <c r="R2180" s="66"/>
    </row>
    <row r="2181" spans="1:18" ht="11.65" customHeight="1">
      <c r="A2181" s="2">
        <v>2110</v>
      </c>
      <c r="C2181" s="108">
        <v>2533</v>
      </c>
      <c r="D2181" s="133" t="s">
        <v>547</v>
      </c>
      <c r="E2181" s="133"/>
      <c r="F2181" s="108" t="s">
        <v>572</v>
      </c>
      <c r="G2181" s="1" t="s">
        <v>128</v>
      </c>
      <c r="H2181" s="74"/>
      <c r="I2181" s="3">
        <v>0</v>
      </c>
      <c r="J2181" s="3">
        <v>0</v>
      </c>
      <c r="K2181" s="74"/>
      <c r="L2181" s="3">
        <v>0</v>
      </c>
      <c r="M2181" s="3">
        <f>L2181-N2181</f>
        <v>0</v>
      </c>
      <c r="N2181" s="109">
        <v>0</v>
      </c>
      <c r="O2181" s="66"/>
      <c r="P2181" s="66"/>
      <c r="Q2181" s="66"/>
      <c r="R2181" s="66"/>
    </row>
    <row r="2182" spans="1:18" ht="11.65" customHeight="1">
      <c r="A2182" s="2">
        <v>2111</v>
      </c>
      <c r="C2182" s="108">
        <v>2533</v>
      </c>
      <c r="D2182" s="133" t="s">
        <v>547</v>
      </c>
      <c r="E2182" s="133"/>
      <c r="F2182" s="108" t="s">
        <v>572</v>
      </c>
      <c r="G2182" s="1" t="s">
        <v>130</v>
      </c>
      <c r="H2182" s="74"/>
      <c r="I2182" s="3">
        <v>-5759426.0800000001</v>
      </c>
      <c r="J2182" s="3">
        <v>-2417330.3418189236</v>
      </c>
      <c r="K2182" s="74"/>
      <c r="L2182" s="3">
        <v>-6191447.4642152023</v>
      </c>
      <c r="M2182" s="3">
        <f t="shared" si="48"/>
        <v>-3592790.3051280519</v>
      </c>
      <c r="N2182" s="109">
        <v>-2598657.1590871504</v>
      </c>
      <c r="O2182" s="69"/>
      <c r="P2182" s="69"/>
      <c r="Q2182" s="66"/>
      <c r="R2182" s="66"/>
    </row>
    <row r="2183" spans="1:18" ht="11.65" customHeight="1">
      <c r="A2183" s="2">
        <v>2112</v>
      </c>
      <c r="C2183" s="108">
        <v>230</v>
      </c>
      <c r="D2183" s="133" t="s">
        <v>548</v>
      </c>
      <c r="E2183" s="133"/>
      <c r="F2183" s="108" t="s">
        <v>572</v>
      </c>
      <c r="G2183" s="1" t="s">
        <v>130</v>
      </c>
      <c r="H2183" s="74"/>
      <c r="I2183" s="3">
        <v>-5184582.1033333298</v>
      </c>
      <c r="J2183" s="3">
        <v>-2176058.4221334485</v>
      </c>
      <c r="K2183" s="74"/>
      <c r="L2183" s="3">
        <v>-5184582.1033333298</v>
      </c>
      <c r="M2183" s="3">
        <f>L2183-N2183</f>
        <v>-3008523.6811998812</v>
      </c>
      <c r="N2183" s="109">
        <v>-2176058.4221334485</v>
      </c>
      <c r="O2183" s="69"/>
      <c r="P2183" s="69"/>
      <c r="Q2183" s="66"/>
      <c r="R2183" s="66"/>
    </row>
    <row r="2184" spans="1:18" ht="11.65" customHeight="1">
      <c r="A2184" s="2">
        <v>2113</v>
      </c>
      <c r="C2184" s="108">
        <v>230</v>
      </c>
      <c r="D2184" s="133" t="s">
        <v>548</v>
      </c>
      <c r="E2184" s="133"/>
      <c r="F2184" s="108" t="s">
        <v>572</v>
      </c>
      <c r="G2184" s="1" t="s">
        <v>128</v>
      </c>
      <c r="H2184" s="74"/>
      <c r="I2184" s="3">
        <v>0</v>
      </c>
      <c r="J2184" s="3">
        <v>0</v>
      </c>
      <c r="K2184" s="74"/>
      <c r="L2184" s="3">
        <v>0</v>
      </c>
      <c r="M2184" s="3">
        <f>L2184-N2184</f>
        <v>0</v>
      </c>
      <c r="N2184" s="109">
        <v>0</v>
      </c>
      <c r="O2184" s="69"/>
      <c r="P2184" s="69"/>
      <c r="Q2184" s="66"/>
      <c r="R2184" s="66"/>
    </row>
    <row r="2185" spans="1:18" ht="11.65" customHeight="1">
      <c r="A2185" s="2">
        <v>2114</v>
      </c>
      <c r="C2185" s="108">
        <v>254105</v>
      </c>
      <c r="D2185" s="133" t="s">
        <v>549</v>
      </c>
      <c r="E2185" s="133"/>
      <c r="F2185" s="108" t="s">
        <v>572</v>
      </c>
      <c r="G2185" s="1" t="s">
        <v>128</v>
      </c>
      <c r="H2185" s="74"/>
      <c r="I2185" s="3">
        <v>0</v>
      </c>
      <c r="J2185" s="3">
        <v>0</v>
      </c>
      <c r="K2185" s="74"/>
      <c r="L2185" s="3">
        <v>0</v>
      </c>
      <c r="M2185" s="3">
        <f>L2185-N2185</f>
        <v>0</v>
      </c>
      <c r="N2185" s="109">
        <v>0</v>
      </c>
      <c r="O2185" s="69"/>
      <c r="P2185" s="69"/>
      <c r="Q2185" s="66"/>
      <c r="R2185" s="66"/>
    </row>
    <row r="2186" spans="1:18" ht="11.65" customHeight="1">
      <c r="A2186" s="2">
        <v>2115</v>
      </c>
      <c r="C2186" s="108">
        <v>254105</v>
      </c>
      <c r="D2186" s="133" t="s">
        <v>549</v>
      </c>
      <c r="E2186" s="133"/>
      <c r="F2186" s="108" t="s">
        <v>572</v>
      </c>
      <c r="G2186" s="1" t="s">
        <v>130</v>
      </c>
      <c r="H2186" s="74"/>
      <c r="I2186" s="3">
        <v>-1486610.6375</v>
      </c>
      <c r="J2186" s="3">
        <v>-623956.09398975444</v>
      </c>
      <c r="K2186" s="74"/>
      <c r="L2186" s="3">
        <v>-1486610.6375</v>
      </c>
      <c r="M2186" s="3">
        <f>L2186-N2186</f>
        <v>-862654.54351024551</v>
      </c>
      <c r="N2186" s="109">
        <v>-623956.09398975444</v>
      </c>
      <c r="O2186" s="69"/>
      <c r="P2186" s="69"/>
      <c r="Q2186" s="66"/>
      <c r="R2186" s="66"/>
    </row>
    <row r="2187" spans="1:18" ht="11.65" customHeight="1">
      <c r="A2187" s="2">
        <v>2116</v>
      </c>
      <c r="C2187" s="108">
        <v>2533</v>
      </c>
      <c r="D2187" s="133" t="s">
        <v>550</v>
      </c>
      <c r="E2187" s="133"/>
      <c r="F2187" s="108" t="s">
        <v>572</v>
      </c>
      <c r="G2187" s="1" t="s">
        <v>130</v>
      </c>
      <c r="H2187" s="74"/>
      <c r="I2187" s="3">
        <v>0</v>
      </c>
      <c r="J2187" s="3">
        <v>0</v>
      </c>
      <c r="K2187" s="74"/>
      <c r="L2187" s="3">
        <v>0</v>
      </c>
      <c r="M2187" s="3">
        <f>L2187-N2187</f>
        <v>0</v>
      </c>
      <c r="N2187" s="109">
        <v>0</v>
      </c>
      <c r="O2187" s="69"/>
      <c r="P2187" s="69"/>
      <c r="Q2187" s="66"/>
      <c r="R2187" s="66"/>
    </row>
    <row r="2188" spans="1:18" ht="11.65" customHeight="1">
      <c r="A2188" s="2">
        <v>2117</v>
      </c>
      <c r="C2188" s="108"/>
      <c r="H2188" s="74" t="s">
        <v>539</v>
      </c>
      <c r="I2188" s="110">
        <v>10256118.845000109</v>
      </c>
      <c r="J2188" s="110">
        <v>4433772.7398566986</v>
      </c>
      <c r="K2188" s="74"/>
      <c r="L2188" s="110">
        <f>SUBTOTAL(9,L2173:L2187)</f>
        <v>9824097.4607849047</v>
      </c>
      <c r="M2188" s="110">
        <f>SUBTOTAL(9,M2173:M2187)</f>
        <v>5571651.5381964361</v>
      </c>
      <c r="N2188" s="110">
        <f>SUBTOTAL(9,N2173:N2187)</f>
        <v>4252445.9225884713</v>
      </c>
      <c r="O2188" s="69"/>
      <c r="P2188" s="69"/>
      <c r="Q2188" s="66"/>
      <c r="R2188" s="66"/>
    </row>
    <row r="2189" spans="1:18" ht="11.65" customHeight="1">
      <c r="A2189" s="2">
        <v>2118</v>
      </c>
      <c r="C2189" s="108"/>
      <c r="H2189" s="74"/>
      <c r="I2189" s="3"/>
      <c r="J2189" s="3"/>
      <c r="K2189" s="74"/>
      <c r="L2189" s="3"/>
      <c r="M2189" s="3"/>
      <c r="N2189" s="3"/>
      <c r="O2189" s="69"/>
      <c r="P2189" s="69"/>
      <c r="Q2189" s="66"/>
      <c r="R2189" s="66"/>
    </row>
    <row r="2190" spans="1:18" ht="15" customHeight="1" thickBot="1">
      <c r="A2190" s="2">
        <v>2119</v>
      </c>
      <c r="C2190" s="112" t="s">
        <v>551</v>
      </c>
      <c r="H2190" s="113" t="s">
        <v>539</v>
      </c>
      <c r="I2190" s="114">
        <v>59104797.939526953</v>
      </c>
      <c r="J2190" s="114">
        <v>26494228.678558283</v>
      </c>
      <c r="K2190" s="113"/>
      <c r="L2190" s="114">
        <f>SUBTOTAL(9,L2167:L2188)</f>
        <v>59557915.080194749</v>
      </c>
      <c r="M2190" s="114">
        <f>SUBTOTAL(9,M2167:M2188)</f>
        <v>33325850.297849473</v>
      </c>
      <c r="N2190" s="114">
        <f>SUBTOTAL(9,N2167:N2188)</f>
        <v>26232064.782345284</v>
      </c>
      <c r="O2190" s="69"/>
      <c r="P2190" s="69"/>
      <c r="Q2190" s="66"/>
      <c r="R2190" s="66"/>
    </row>
    <row r="2191" spans="1:18" ht="11.65" customHeight="1" thickTop="1">
      <c r="A2191" s="2">
        <v>2120</v>
      </c>
      <c r="C2191" s="108" t="s">
        <v>82</v>
      </c>
      <c r="H2191" s="74"/>
      <c r="I2191" s="3"/>
      <c r="J2191" s="3"/>
      <c r="K2191" s="74"/>
      <c r="L2191" s="3"/>
      <c r="M2191" s="3"/>
      <c r="N2191" s="3"/>
      <c r="O2191" s="69"/>
      <c r="P2191" s="69"/>
      <c r="Q2191" s="66"/>
      <c r="R2191" s="66"/>
    </row>
    <row r="2192" spans="1:18" ht="11.65" customHeight="1">
      <c r="A2192" s="2">
        <v>2121</v>
      </c>
      <c r="C2192" s="108">
        <v>18221</v>
      </c>
      <c r="D2192" s="1" t="s">
        <v>552</v>
      </c>
      <c r="H2192" s="74"/>
      <c r="I2192" s="3"/>
      <c r="J2192" s="3"/>
      <c r="K2192" s="74"/>
      <c r="L2192" s="3"/>
      <c r="M2192" s="3"/>
      <c r="N2192" s="3"/>
      <c r="O2192" s="69"/>
      <c r="P2192" s="69"/>
      <c r="Q2192" s="66"/>
      <c r="R2192" s="66"/>
    </row>
    <row r="2193" spans="1:18" ht="11.65" customHeight="1">
      <c r="A2193" s="2">
        <v>2122</v>
      </c>
      <c r="C2193" s="108"/>
      <c r="F2193" s="108" t="s">
        <v>572</v>
      </c>
      <c r="G2193" s="1" t="s">
        <v>128</v>
      </c>
      <c r="H2193" s="74"/>
      <c r="I2193" s="3">
        <v>0</v>
      </c>
      <c r="J2193" s="3">
        <v>0</v>
      </c>
      <c r="K2193" s="74"/>
      <c r="L2193" s="3">
        <v>0</v>
      </c>
      <c r="M2193" s="3">
        <f>L2193-N2193</f>
        <v>0</v>
      </c>
      <c r="N2193" s="109">
        <v>0</v>
      </c>
      <c r="O2193" s="69"/>
      <c r="P2193" s="69"/>
      <c r="Q2193" s="66"/>
      <c r="R2193" s="66"/>
    </row>
    <row r="2194" spans="1:18" ht="11.65" customHeight="1">
      <c r="A2194" s="2">
        <v>2123</v>
      </c>
      <c r="C2194" s="108"/>
      <c r="H2194" s="74"/>
      <c r="I2194" s="3"/>
      <c r="J2194" s="3"/>
      <c r="K2194" s="74"/>
      <c r="L2194" s="3"/>
      <c r="M2194" s="3"/>
      <c r="N2194" s="3"/>
      <c r="O2194" s="69"/>
      <c r="P2194" s="69"/>
      <c r="Q2194" s="66"/>
      <c r="R2194" s="66"/>
    </row>
    <row r="2195" spans="1:18" ht="11.65" customHeight="1">
      <c r="A2195" s="2">
        <v>2124</v>
      </c>
      <c r="C2195" s="108"/>
      <c r="H2195" s="74" t="s">
        <v>513</v>
      </c>
      <c r="I2195" s="110">
        <v>0</v>
      </c>
      <c r="J2195" s="110">
        <v>0</v>
      </c>
      <c r="K2195" s="74"/>
      <c r="L2195" s="110">
        <f>SUBTOTAL(9,L2193)</f>
        <v>0</v>
      </c>
      <c r="M2195" s="110">
        <f>SUBTOTAL(9,M2193)</f>
        <v>0</v>
      </c>
      <c r="N2195" s="110">
        <f>SUBTOTAL(9,N2193)</f>
        <v>0</v>
      </c>
      <c r="O2195" s="69"/>
      <c r="P2195" s="69"/>
      <c r="Q2195" s="66"/>
      <c r="R2195" s="66"/>
    </row>
    <row r="2196" spans="1:18" ht="11.65" customHeight="1">
      <c r="A2196" s="2">
        <v>2125</v>
      </c>
      <c r="C2196" s="108"/>
      <c r="H2196" s="74"/>
      <c r="I2196" s="3"/>
      <c r="J2196" s="3"/>
      <c r="K2196" s="74"/>
      <c r="L2196" s="3"/>
      <c r="M2196" s="3"/>
      <c r="N2196" s="3"/>
      <c r="O2196" s="69"/>
      <c r="P2196" s="69"/>
      <c r="Q2196" s="66"/>
      <c r="R2196" s="66"/>
    </row>
    <row r="2197" spans="1:18" ht="11.65" customHeight="1">
      <c r="A2197" s="2">
        <v>2126</v>
      </c>
      <c r="C2197" s="108">
        <v>18222</v>
      </c>
      <c r="D2197" s="1" t="s">
        <v>553</v>
      </c>
      <c r="H2197" s="74"/>
      <c r="I2197" s="3"/>
      <c r="J2197" s="3"/>
      <c r="K2197" s="74"/>
      <c r="L2197" s="3"/>
      <c r="M2197" s="3"/>
      <c r="N2197" s="3"/>
      <c r="O2197" s="69"/>
      <c r="P2197" s="69"/>
      <c r="Q2197" s="66"/>
      <c r="R2197" s="66"/>
    </row>
    <row r="2198" spans="1:18" ht="11.65" customHeight="1">
      <c r="A2198" s="2">
        <v>2127</v>
      </c>
      <c r="C2198" s="108"/>
      <c r="F2198" s="108" t="s">
        <v>572</v>
      </c>
      <c r="G2198" s="1" t="s">
        <v>128</v>
      </c>
      <c r="H2198" s="74"/>
      <c r="I2198" s="3">
        <v>0</v>
      </c>
      <c r="J2198" s="3">
        <v>0</v>
      </c>
      <c r="K2198" s="74"/>
      <c r="L2198" s="3">
        <v>0</v>
      </c>
      <c r="M2198" s="3">
        <f>L2198-N2198</f>
        <v>0</v>
      </c>
      <c r="N2198" s="109">
        <v>0</v>
      </c>
      <c r="O2198" s="69"/>
      <c r="P2198" s="69"/>
      <c r="Q2198" s="66"/>
      <c r="R2198" s="66"/>
    </row>
    <row r="2199" spans="1:18" ht="11.65" customHeight="1">
      <c r="A2199" s="2">
        <v>2128</v>
      </c>
      <c r="C2199" s="108"/>
      <c r="F2199" s="108" t="s">
        <v>572</v>
      </c>
      <c r="G2199" s="1" t="s">
        <v>205</v>
      </c>
      <c r="H2199" s="74"/>
      <c r="I2199" s="3">
        <v>0</v>
      </c>
      <c r="J2199" s="3">
        <v>0</v>
      </c>
      <c r="K2199" s="74"/>
      <c r="L2199" s="3">
        <v>0</v>
      </c>
      <c r="M2199" s="3">
        <f>L2199-N2199</f>
        <v>0</v>
      </c>
      <c r="N2199" s="109">
        <v>0</v>
      </c>
      <c r="O2199" s="69"/>
      <c r="P2199" s="69"/>
      <c r="Q2199" s="66"/>
      <c r="R2199" s="66"/>
    </row>
    <row r="2200" spans="1:18" ht="11.65" customHeight="1">
      <c r="A2200" s="2">
        <v>2129</v>
      </c>
      <c r="C2200" s="108"/>
      <c r="F2200" s="108" t="s">
        <v>572</v>
      </c>
      <c r="G2200" s="1" t="s">
        <v>645</v>
      </c>
      <c r="H2200" s="74"/>
      <c r="I2200" s="3">
        <v>0</v>
      </c>
      <c r="J2200" s="3">
        <v>0</v>
      </c>
      <c r="K2200" s="74"/>
      <c r="L2200" s="3">
        <v>0</v>
      </c>
      <c r="M2200" s="3">
        <f>L2200-N2200</f>
        <v>0</v>
      </c>
      <c r="N2200" s="109">
        <v>0</v>
      </c>
      <c r="O2200" s="69"/>
      <c r="P2200" s="69"/>
      <c r="Q2200" s="66"/>
      <c r="R2200" s="66"/>
    </row>
    <row r="2201" spans="1:18" ht="11.65" customHeight="1">
      <c r="A2201" s="2">
        <v>2130</v>
      </c>
      <c r="C2201" s="108"/>
      <c r="H2201" s="74" t="s">
        <v>517</v>
      </c>
      <c r="I2201" s="110">
        <v>0</v>
      </c>
      <c r="J2201" s="110">
        <v>0</v>
      </c>
      <c r="K2201" s="74"/>
      <c r="L2201" s="110">
        <f>SUBTOTAL(9,L2198:L2200)</f>
        <v>0</v>
      </c>
      <c r="M2201" s="110">
        <f>SUBTOTAL(9,M2198:M2200)</f>
        <v>0</v>
      </c>
      <c r="N2201" s="110">
        <f>SUBTOTAL(9,N2198:N2200)</f>
        <v>0</v>
      </c>
      <c r="O2201" s="69"/>
      <c r="P2201" s="69"/>
      <c r="Q2201" s="66"/>
      <c r="R2201" s="66"/>
    </row>
    <row r="2202" spans="1:18" ht="11.65" customHeight="1">
      <c r="A2202" s="2">
        <v>2131</v>
      </c>
      <c r="C2202" s="108"/>
      <c r="H2202" s="74"/>
      <c r="I2202" s="115"/>
      <c r="J2202" s="115"/>
      <c r="K2202" s="74"/>
      <c r="L2202" s="115"/>
      <c r="M2202" s="3"/>
      <c r="N2202" s="3"/>
      <c r="O2202" s="69"/>
      <c r="P2202" s="69"/>
      <c r="Q2202" s="66"/>
      <c r="R2202" s="66"/>
    </row>
    <row r="2203" spans="1:18" ht="11.65" customHeight="1">
      <c r="A2203" s="2">
        <v>2132</v>
      </c>
      <c r="C2203" s="108"/>
      <c r="E2203" s="70"/>
      <c r="H2203" s="74"/>
      <c r="I2203" s="115"/>
      <c r="J2203" s="115"/>
      <c r="K2203" s="74"/>
      <c r="L2203" s="115"/>
      <c r="M2203" s="115"/>
      <c r="N2203" s="115"/>
      <c r="O2203" s="69"/>
      <c r="P2203" s="69"/>
      <c r="Q2203" s="66"/>
      <c r="R2203" s="66"/>
    </row>
    <row r="2204" spans="1:18" ht="11.65" customHeight="1">
      <c r="A2204" s="2">
        <v>2133</v>
      </c>
      <c r="C2204" s="116"/>
      <c r="D2204" s="117"/>
      <c r="E2204" s="118"/>
      <c r="G2204" s="117"/>
      <c r="H2204" s="119"/>
      <c r="I2204" s="120"/>
      <c r="J2204" s="120"/>
      <c r="K2204" s="119"/>
      <c r="L2204" s="120"/>
      <c r="M2204" s="120"/>
      <c r="N2204" s="120"/>
      <c r="O2204" s="69"/>
      <c r="P2204" s="69"/>
      <c r="Q2204" s="66"/>
      <c r="R2204" s="66"/>
    </row>
    <row r="2205" spans="1:18" ht="11.65" customHeight="1">
      <c r="A2205" s="2">
        <v>2134</v>
      </c>
      <c r="C2205" s="108">
        <v>1869</v>
      </c>
      <c r="D2205" s="1" t="s">
        <v>554</v>
      </c>
      <c r="H2205" s="74"/>
      <c r="I2205" s="3"/>
      <c r="J2205" s="3"/>
      <c r="K2205" s="74"/>
      <c r="L2205" s="3"/>
      <c r="M2205" s="3"/>
      <c r="N2205" s="3"/>
      <c r="O2205" s="69"/>
      <c r="P2205" s="69"/>
      <c r="Q2205" s="66"/>
      <c r="R2205" s="66"/>
    </row>
    <row r="2206" spans="1:18" ht="11.65" customHeight="1">
      <c r="A2206" s="2">
        <v>2135</v>
      </c>
      <c r="C2206" s="108"/>
      <c r="F2206" s="108" t="s">
        <v>572</v>
      </c>
      <c r="G2206" s="1" t="s">
        <v>128</v>
      </c>
      <c r="H2206" s="74"/>
      <c r="I2206" s="3">
        <v>0</v>
      </c>
      <c r="J2206" s="3">
        <v>0</v>
      </c>
      <c r="K2206" s="74"/>
      <c r="L2206" s="3">
        <v>0</v>
      </c>
      <c r="M2206" s="3">
        <f>L2206-N2206</f>
        <v>0</v>
      </c>
      <c r="N2206" s="109">
        <v>0</v>
      </c>
      <c r="O2206" s="69"/>
      <c r="P2206" s="69"/>
      <c r="Q2206" s="66"/>
      <c r="R2206" s="66"/>
    </row>
    <row r="2207" spans="1:18" ht="11.65" customHeight="1">
      <c r="A2207" s="2">
        <v>2136</v>
      </c>
      <c r="C2207" s="108"/>
      <c r="F2207" s="108" t="s">
        <v>572</v>
      </c>
      <c r="G2207" s="1" t="s">
        <v>132</v>
      </c>
      <c r="H2207" s="74"/>
      <c r="I2207" s="3">
        <v>0</v>
      </c>
      <c r="J2207" s="3">
        <v>0</v>
      </c>
      <c r="K2207" s="74"/>
      <c r="L2207" s="3">
        <v>0</v>
      </c>
      <c r="M2207" s="3">
        <f>L2207-N2207</f>
        <v>0</v>
      </c>
      <c r="N2207" s="109">
        <v>0</v>
      </c>
      <c r="O2207" s="69"/>
      <c r="P2207" s="69"/>
      <c r="Q2207" s="66"/>
      <c r="R2207" s="66"/>
    </row>
    <row r="2208" spans="1:18" ht="11.65" customHeight="1">
      <c r="A2208" s="2">
        <v>2137</v>
      </c>
      <c r="C2208" s="108"/>
      <c r="H2208" s="74" t="s">
        <v>513</v>
      </c>
      <c r="I2208" s="110">
        <v>0</v>
      </c>
      <c r="J2208" s="110">
        <v>0</v>
      </c>
      <c r="K2208" s="74"/>
      <c r="L2208" s="110">
        <f>SUBTOTAL(9,L2206:L2207)</f>
        <v>0</v>
      </c>
      <c r="M2208" s="110">
        <f>SUBTOTAL(9,M2206:M2207)</f>
        <v>0</v>
      </c>
      <c r="N2208" s="110">
        <f>SUBTOTAL(9,N2206:N2207)</f>
        <v>0</v>
      </c>
      <c r="O2208" s="69"/>
      <c r="P2208" s="69"/>
      <c r="Q2208" s="66"/>
      <c r="R2208" s="66"/>
    </row>
    <row r="2209" spans="1:18" ht="11.65" customHeight="1">
      <c r="A2209" s="2">
        <v>2138</v>
      </c>
      <c r="C2209" s="108"/>
      <c r="H2209" s="74" t="s">
        <v>1</v>
      </c>
      <c r="I2209" s="3"/>
      <c r="J2209" s="3"/>
      <c r="K2209" s="74"/>
      <c r="L2209" s="3"/>
      <c r="M2209" s="3"/>
      <c r="N2209" s="3"/>
      <c r="O2209" s="69"/>
      <c r="P2209" s="69"/>
      <c r="Q2209" s="66"/>
      <c r="R2209" s="66"/>
    </row>
    <row r="2210" spans="1:18" ht="11.65" customHeight="1" thickBot="1">
      <c r="A2210" s="2">
        <v>2139</v>
      </c>
      <c r="C2210" s="112" t="s">
        <v>555</v>
      </c>
      <c r="H2210" s="113" t="s">
        <v>513</v>
      </c>
      <c r="I2210" s="114">
        <v>0</v>
      </c>
      <c r="J2210" s="114">
        <v>0</v>
      </c>
      <c r="K2210" s="113"/>
      <c r="L2210" s="114">
        <f>SUBTOTAL(9,L2193:L2209)</f>
        <v>0</v>
      </c>
      <c r="M2210" s="114">
        <f>SUBTOTAL(9,M2193:M2209)</f>
        <v>0</v>
      </c>
      <c r="N2210" s="114">
        <f>SUBTOTAL(9,N2193:N2209)</f>
        <v>0</v>
      </c>
      <c r="O2210" s="69"/>
      <c r="P2210" s="69"/>
      <c r="Q2210" s="66"/>
      <c r="R2210" s="66"/>
    </row>
    <row r="2211" spans="1:18" ht="11.65" customHeight="1" thickTop="1">
      <c r="A2211" s="2">
        <v>2140</v>
      </c>
      <c r="C2211" s="108"/>
      <c r="H2211" s="74"/>
      <c r="I2211" s="3"/>
      <c r="J2211" s="3"/>
      <c r="K2211" s="74"/>
      <c r="L2211" s="3"/>
      <c r="M2211" s="3"/>
      <c r="N2211" s="3"/>
      <c r="O2211" s="69"/>
      <c r="P2211" s="69"/>
      <c r="Q2211" s="66"/>
      <c r="R2211" s="66"/>
    </row>
    <row r="2212" spans="1:18" ht="11.65" customHeight="1" thickBot="1">
      <c r="A2212" s="2">
        <v>2141</v>
      </c>
      <c r="C2212" s="112" t="s">
        <v>556</v>
      </c>
      <c r="H2212" s="113" t="s">
        <v>513</v>
      </c>
      <c r="I2212" s="114">
        <v>960784088.41337156</v>
      </c>
      <c r="J2212" s="114">
        <v>322654163.6631431</v>
      </c>
      <c r="K2212" s="113"/>
      <c r="L2212" s="114">
        <f>L2210+L2190+L2163+L2152+L2142+L2134+L2107+L2082+L2060+L2050+L2056+L2044</f>
        <v>1224010096.9013152</v>
      </c>
      <c r="M2212" s="114">
        <f>M2210+M2190+M2163+M2152+M2142+M2134+M2107+M2082+M2060+M2050+M2056+M2044</f>
        <v>790554040.73148143</v>
      </c>
      <c r="N2212" s="114">
        <f>N2210+N2190+N2163+N2152+N2142+N2134+N2107+N2082+N2060+N2050+N2056+N2044</f>
        <v>433456056.16983396</v>
      </c>
      <c r="O2212" s="69"/>
      <c r="P2212" s="69"/>
      <c r="Q2212" s="66"/>
      <c r="R2212" s="66"/>
    </row>
    <row r="2213" spans="1:18" ht="11.65" customHeight="1" thickTop="1">
      <c r="A2213" s="2">
        <v>2142</v>
      </c>
      <c r="C2213" s="108">
        <v>235</v>
      </c>
      <c r="D2213" s="1" t="s">
        <v>90</v>
      </c>
      <c r="H2213" s="74"/>
      <c r="I2213" s="3"/>
      <c r="J2213" s="3"/>
      <c r="K2213" s="74"/>
      <c r="L2213" s="3"/>
      <c r="M2213" s="3"/>
      <c r="N2213" s="3"/>
      <c r="O2213" s="69"/>
      <c r="P2213" s="69"/>
      <c r="Q2213" s="66"/>
      <c r="R2213" s="66"/>
    </row>
    <row r="2214" spans="1:18" ht="11.65" customHeight="1">
      <c r="A2214" s="2">
        <v>2143</v>
      </c>
      <c r="C2214" s="108"/>
      <c r="F2214" s="108" t="s">
        <v>662</v>
      </c>
      <c r="G2214" s="1" t="s">
        <v>128</v>
      </c>
      <c r="H2214" s="74"/>
      <c r="I2214" s="3">
        <v>0</v>
      </c>
      <c r="J2214" s="3">
        <v>0</v>
      </c>
      <c r="K2214" s="74"/>
      <c r="L2214" s="3">
        <v>-15625767.562307693</v>
      </c>
      <c r="M2214" s="3">
        <f>L2214-N2214</f>
        <v>0</v>
      </c>
      <c r="N2214" s="109">
        <v>-15625767.562307693</v>
      </c>
      <c r="O2214" s="69"/>
      <c r="P2214" s="69"/>
      <c r="Q2214" s="66"/>
      <c r="R2214" s="66"/>
    </row>
    <row r="2215" spans="1:18" ht="11.65" customHeight="1">
      <c r="A2215" s="2">
        <v>2144</v>
      </c>
      <c r="C2215" s="108"/>
      <c r="F2215" s="108" t="s">
        <v>662</v>
      </c>
      <c r="G2215" s="1" t="s">
        <v>129</v>
      </c>
      <c r="H2215" s="74"/>
      <c r="I2215" s="3">
        <v>0</v>
      </c>
      <c r="J2215" s="3">
        <v>0</v>
      </c>
      <c r="K2215" s="74"/>
      <c r="L2215" s="3">
        <v>0</v>
      </c>
      <c r="M2215" s="3">
        <f>L2215-N2215</f>
        <v>0</v>
      </c>
      <c r="N2215" s="109">
        <v>0</v>
      </c>
      <c r="O2215" s="69"/>
      <c r="P2215" s="69"/>
      <c r="Q2215" s="66"/>
      <c r="R2215" s="66"/>
    </row>
    <row r="2216" spans="1:18" ht="11.65" customHeight="1" thickBot="1">
      <c r="A2216" s="2">
        <v>2145</v>
      </c>
      <c r="C2216" s="112" t="s">
        <v>557</v>
      </c>
      <c r="H2216" s="74" t="s">
        <v>513</v>
      </c>
      <c r="I2216" s="131">
        <v>0</v>
      </c>
      <c r="J2216" s="131">
        <v>0</v>
      </c>
      <c r="K2216" s="113"/>
      <c r="L2216" s="131">
        <f>SUBTOTAL(9,L2214:L2215)</f>
        <v>-15625767.562307693</v>
      </c>
      <c r="M2216" s="131">
        <f>SUBTOTAL(9,M2214:M2215)</f>
        <v>0</v>
      </c>
      <c r="N2216" s="131">
        <f>SUBTOTAL(9,N2214:N2215)</f>
        <v>-15625767.562307693</v>
      </c>
      <c r="O2216" s="69"/>
      <c r="P2216" s="69"/>
      <c r="Q2216" s="66"/>
      <c r="R2216" s="66"/>
    </row>
    <row r="2217" spans="1:18" ht="11.65" customHeight="1" thickTop="1">
      <c r="A2217" s="2">
        <v>2146</v>
      </c>
      <c r="C2217" s="108"/>
      <c r="H2217" s="74"/>
      <c r="I2217" s="3"/>
      <c r="J2217" s="3"/>
      <c r="K2217" s="74"/>
      <c r="L2217" s="3"/>
      <c r="M2217" s="3"/>
      <c r="N2217" s="3"/>
      <c r="O2217" s="69"/>
      <c r="P2217" s="69"/>
      <c r="Q2217" s="66"/>
      <c r="R2217" s="66"/>
    </row>
    <row r="2218" spans="1:18" ht="11.65" customHeight="1">
      <c r="A2218" s="2">
        <v>2147</v>
      </c>
      <c r="C2218" s="108">
        <v>2281</v>
      </c>
      <c r="D2218" s="1" t="s">
        <v>558</v>
      </c>
      <c r="E2218" s="133"/>
      <c r="F2218" s="108" t="s">
        <v>669</v>
      </c>
      <c r="G2218" s="1" t="s">
        <v>131</v>
      </c>
      <c r="H2218" s="74"/>
      <c r="I2218" s="3">
        <v>0</v>
      </c>
      <c r="J2218" s="3">
        <v>0</v>
      </c>
      <c r="K2218" s="74"/>
      <c r="L2218" s="3">
        <v>0</v>
      </c>
      <c r="M2218" s="3">
        <f>L2218-N2218</f>
        <v>0</v>
      </c>
      <c r="N2218" s="109">
        <v>0</v>
      </c>
      <c r="O2218" s="69"/>
      <c r="P2218" s="69"/>
      <c r="Q2218" s="66"/>
      <c r="R2218" s="66"/>
    </row>
    <row r="2219" spans="1:18" ht="11.65" customHeight="1">
      <c r="A2219" s="2">
        <v>2148</v>
      </c>
      <c r="C2219" s="108">
        <v>2282</v>
      </c>
      <c r="D2219" s="1" t="s">
        <v>559</v>
      </c>
      <c r="E2219" s="133"/>
      <c r="F2219" s="108" t="s">
        <v>669</v>
      </c>
      <c r="G2219" s="1" t="s">
        <v>131</v>
      </c>
      <c r="H2219" s="74"/>
      <c r="I2219" s="3">
        <v>-33266423.069230702</v>
      </c>
      <c r="J2219" s="3">
        <v>-14128344.699379824</v>
      </c>
      <c r="K2219" s="74"/>
      <c r="L2219" s="3">
        <v>-33266423.069230702</v>
      </c>
      <c r="M2219" s="3">
        <f>L2219-N2219</f>
        <v>-19138078.369850878</v>
      </c>
      <c r="N2219" s="109">
        <v>-14128344.699379824</v>
      </c>
      <c r="O2219" s="69"/>
      <c r="P2219" s="69"/>
      <c r="Q2219" s="66"/>
      <c r="R2219" s="66"/>
    </row>
    <row r="2220" spans="1:18" ht="11.65" customHeight="1">
      <c r="A2220" s="2">
        <v>2149</v>
      </c>
      <c r="C2220" s="108">
        <v>2283</v>
      </c>
      <c r="D2220" s="1" t="s">
        <v>560</v>
      </c>
      <c r="E2220" s="133"/>
      <c r="F2220" s="108" t="s">
        <v>669</v>
      </c>
      <c r="G2220" s="1" t="s">
        <v>131</v>
      </c>
      <c r="H2220" s="74"/>
      <c r="I2220" s="3">
        <v>-3312999.61692307</v>
      </c>
      <c r="J2220" s="3">
        <v>-1407040.38060816</v>
      </c>
      <c r="K2220" s="74"/>
      <c r="L2220" s="3">
        <v>-3312999.61692307</v>
      </c>
      <c r="M2220" s="3">
        <f>L2220-N2220</f>
        <v>-1905959.23631491</v>
      </c>
      <c r="N2220" s="109">
        <v>-1407040.38060816</v>
      </c>
      <c r="O2220" s="69"/>
      <c r="P2220" s="69"/>
      <c r="Q2220" s="66"/>
      <c r="R2220" s="66"/>
    </row>
    <row r="2221" spans="1:18" ht="11.65" customHeight="1">
      <c r="A2221" s="2">
        <v>2150</v>
      </c>
      <c r="C2221" s="108">
        <v>254</v>
      </c>
      <c r="D2221" s="1" t="s">
        <v>561</v>
      </c>
      <c r="E2221" s="133"/>
      <c r="F2221" s="108" t="s">
        <v>572</v>
      </c>
      <c r="G2221" s="1" t="s">
        <v>132</v>
      </c>
      <c r="H2221" s="74"/>
      <c r="I2221" s="3">
        <v>0</v>
      </c>
      <c r="J2221" s="3">
        <v>0</v>
      </c>
      <c r="K2221" s="74"/>
      <c r="L2221" s="3">
        <v>0</v>
      </c>
      <c r="M2221" s="3">
        <f>L2221-N2221</f>
        <v>0</v>
      </c>
      <c r="N2221" s="109">
        <v>0</v>
      </c>
      <c r="O2221" s="69"/>
      <c r="P2221" s="69"/>
      <c r="Q2221" s="66"/>
      <c r="R2221" s="66"/>
    </row>
    <row r="2222" spans="1:18" ht="11.65" customHeight="1">
      <c r="A2222" s="2">
        <v>2151</v>
      </c>
      <c r="C2222" s="108">
        <v>254</v>
      </c>
      <c r="D2222" s="1" t="s">
        <v>561</v>
      </c>
      <c r="E2222" s="133"/>
      <c r="F2222" s="108" t="s">
        <v>669</v>
      </c>
      <c r="G2222" s="1" t="s">
        <v>130</v>
      </c>
      <c r="H2222" s="74"/>
      <c r="I2222" s="3">
        <v>0</v>
      </c>
      <c r="J2222" s="3">
        <v>0</v>
      </c>
      <c r="K2222" s="74"/>
      <c r="L2222" s="3">
        <v>0</v>
      </c>
      <c r="M2222" s="3">
        <f>L2222-N2222</f>
        <v>0</v>
      </c>
      <c r="N2222" s="109">
        <v>0</v>
      </c>
      <c r="O2222" s="69"/>
      <c r="P2222" s="69"/>
      <c r="Q2222" s="66"/>
      <c r="R2222" s="66"/>
    </row>
    <row r="2223" spans="1:18" ht="11.65" customHeight="1" thickBot="1">
      <c r="A2223" s="2">
        <v>2152</v>
      </c>
      <c r="C2223" s="112"/>
      <c r="H2223" s="74" t="s">
        <v>513</v>
      </c>
      <c r="I2223" s="126">
        <v>-36579422.686153769</v>
      </c>
      <c r="J2223" s="126">
        <v>-15535385.079987984</v>
      </c>
      <c r="K2223" s="74"/>
      <c r="L2223" s="126">
        <f>SUBTOTAL(9,L2218:L2222)</f>
        <v>-36579422.686153769</v>
      </c>
      <c r="M2223" s="126">
        <f>SUBTOTAL(9,M2218:M2222)</f>
        <v>-21044037.606165789</v>
      </c>
      <c r="N2223" s="126">
        <f>SUBTOTAL(9,N2218:N2222)</f>
        <v>-15535385.079987984</v>
      </c>
      <c r="O2223" s="69"/>
      <c r="P2223" s="69"/>
      <c r="Q2223" s="66"/>
      <c r="R2223" s="66"/>
    </row>
    <row r="2224" spans="1:18" ht="11.65" customHeight="1" thickTop="1">
      <c r="A2224" s="2">
        <v>2153</v>
      </c>
      <c r="C2224" s="108"/>
      <c r="H2224" s="74"/>
      <c r="I2224" s="3"/>
      <c r="J2224" s="3"/>
      <c r="K2224" s="74"/>
      <c r="L2224" s="3"/>
      <c r="M2224" s="3"/>
      <c r="N2224" s="3"/>
      <c r="O2224" s="69"/>
      <c r="P2224" s="69"/>
      <c r="Q2224" s="66"/>
      <c r="R2224" s="66"/>
    </row>
    <row r="2225" spans="1:18" ht="11.65" customHeight="1">
      <c r="A2225" s="2">
        <v>2154</v>
      </c>
      <c r="C2225" s="108">
        <v>22841</v>
      </c>
      <c r="D2225" s="1" t="s">
        <v>562</v>
      </c>
      <c r="H2225" s="74"/>
      <c r="I2225" s="3"/>
      <c r="J2225" s="3"/>
      <c r="K2225" s="74"/>
      <c r="L2225" s="3"/>
      <c r="M2225" s="3"/>
      <c r="N2225" s="3"/>
      <c r="O2225" s="69"/>
      <c r="P2225" s="69"/>
      <c r="Q2225" s="66"/>
      <c r="R2225" s="66"/>
    </row>
    <row r="2226" spans="1:18" ht="11.65" customHeight="1">
      <c r="A2226" s="2">
        <v>2155</v>
      </c>
      <c r="C2226" s="108"/>
      <c r="F2226" s="108" t="s">
        <v>572</v>
      </c>
      <c r="G2226" s="1" t="s">
        <v>128</v>
      </c>
      <c r="H2226" s="74"/>
      <c r="I2226" s="3">
        <v>0</v>
      </c>
      <c r="J2226" s="3">
        <v>0</v>
      </c>
      <c r="K2226" s="74"/>
      <c r="L2226" s="3">
        <v>0</v>
      </c>
      <c r="M2226" s="3">
        <f>L2226-N2226</f>
        <v>0</v>
      </c>
      <c r="N2226" s="109">
        <v>0</v>
      </c>
      <c r="O2226" s="69"/>
      <c r="P2226" s="69"/>
      <c r="Q2226" s="66"/>
      <c r="R2226" s="66"/>
    </row>
    <row r="2227" spans="1:18" ht="11.65" customHeight="1">
      <c r="A2227" s="2">
        <v>2156</v>
      </c>
      <c r="C2227" s="108"/>
      <c r="F2227" s="108" t="s">
        <v>572</v>
      </c>
      <c r="G2227" s="1" t="s">
        <v>132</v>
      </c>
      <c r="H2227" s="74"/>
      <c r="I2227" s="3">
        <v>-1471922.26692307</v>
      </c>
      <c r="J2227" s="3">
        <v>-627455.69229318167</v>
      </c>
      <c r="K2227" s="74"/>
      <c r="L2227" s="3">
        <v>-1471922.26692307</v>
      </c>
      <c r="M2227" s="3">
        <f>L2227-N2227</f>
        <v>-844466.57462988829</v>
      </c>
      <c r="N2227" s="109">
        <v>-627455.69229318167</v>
      </c>
      <c r="O2227" s="69"/>
      <c r="P2227" s="69"/>
      <c r="Q2227" s="66"/>
      <c r="R2227" s="66"/>
    </row>
    <row r="2228" spans="1:18" ht="11.65" customHeight="1" thickBot="1">
      <c r="A2228" s="2">
        <v>2157</v>
      </c>
      <c r="C2228" s="108"/>
      <c r="H2228" s="74" t="s">
        <v>513</v>
      </c>
      <c r="I2228" s="126">
        <v>-1471922.26692307</v>
      </c>
      <c r="J2228" s="126">
        <v>-627455.69229318167</v>
      </c>
      <c r="K2228" s="74"/>
      <c r="L2228" s="126">
        <f>SUBTOTAL(9,L2226:L2227)</f>
        <v>-1471922.26692307</v>
      </c>
      <c r="M2228" s="126">
        <f>SUBTOTAL(9,M2226:M2227)</f>
        <v>-844466.57462988829</v>
      </c>
      <c r="N2228" s="126">
        <f>SUBTOTAL(9,N2226:N2227)</f>
        <v>-627455.69229318167</v>
      </c>
      <c r="O2228" s="69"/>
      <c r="P2228" s="69"/>
      <c r="Q2228" s="66"/>
      <c r="R2228" s="66"/>
    </row>
    <row r="2229" spans="1:18" ht="11.65" customHeight="1" thickTop="1">
      <c r="A2229" s="2">
        <v>2158</v>
      </c>
      <c r="C2229" s="108"/>
      <c r="H2229" s="74"/>
      <c r="I2229" s="3"/>
      <c r="J2229" s="3"/>
      <c r="K2229" s="74"/>
      <c r="L2229" s="3"/>
      <c r="M2229" s="3"/>
      <c r="N2229" s="3"/>
      <c r="O2229" s="69"/>
      <c r="P2229" s="69"/>
      <c r="Q2229" s="66"/>
      <c r="R2229" s="66"/>
    </row>
    <row r="2230" spans="1:18" ht="11.65" customHeight="1">
      <c r="A2230" s="2">
        <v>2159</v>
      </c>
      <c r="C2230" s="108">
        <v>22842</v>
      </c>
      <c r="D2230" s="1" t="s">
        <v>563</v>
      </c>
      <c r="E2230" s="133"/>
      <c r="F2230" s="108" t="s">
        <v>572</v>
      </c>
      <c r="G2230" s="1" t="s">
        <v>645</v>
      </c>
      <c r="H2230" s="74"/>
      <c r="I2230" s="3">
        <v>0</v>
      </c>
      <c r="J2230" s="3">
        <v>0</v>
      </c>
      <c r="K2230" s="74"/>
      <c r="L2230" s="3">
        <v>0</v>
      </c>
      <c r="M2230" s="3">
        <f>L2230-N2230</f>
        <v>0</v>
      </c>
      <c r="N2230" s="109">
        <v>0</v>
      </c>
      <c r="O2230" s="69"/>
      <c r="P2230" s="69"/>
      <c r="Q2230" s="66"/>
      <c r="R2230" s="66"/>
    </row>
    <row r="2231" spans="1:18" ht="11.65" customHeight="1">
      <c r="A2231" s="2">
        <v>2160</v>
      </c>
      <c r="C2231" s="108">
        <v>230</v>
      </c>
      <c r="D2231" s="1" t="s">
        <v>564</v>
      </c>
      <c r="E2231" s="133"/>
      <c r="F2231" s="108" t="s">
        <v>572</v>
      </c>
      <c r="G2231" s="1" t="s">
        <v>645</v>
      </c>
      <c r="H2231" s="74"/>
      <c r="I2231" s="3">
        <v>-1803524.75461538</v>
      </c>
      <c r="J2231" s="3">
        <v>-766695.66948480392</v>
      </c>
      <c r="K2231" s="74"/>
      <c r="L2231" s="3">
        <v>-1803524.75461538</v>
      </c>
      <c r="M2231" s="3">
        <f>L2231-N2231</f>
        <v>-1036829.085130576</v>
      </c>
      <c r="N2231" s="109">
        <v>-766695.66948480392</v>
      </c>
      <c r="O2231" s="69"/>
      <c r="P2231" s="69"/>
      <c r="Q2231" s="66"/>
      <c r="R2231" s="66"/>
    </row>
    <row r="2232" spans="1:18" ht="11.65" customHeight="1">
      <c r="A2232" s="2">
        <v>2161</v>
      </c>
      <c r="C2232" s="108">
        <v>254105</v>
      </c>
      <c r="D2232" s="1" t="s">
        <v>564</v>
      </c>
      <c r="E2232" s="133"/>
      <c r="F2232" s="108" t="s">
        <v>572</v>
      </c>
      <c r="G2232" s="1" t="s">
        <v>645</v>
      </c>
      <c r="H2232" s="74"/>
      <c r="I2232" s="3">
        <v>-3134267.9123076899</v>
      </c>
      <c r="J2232" s="3">
        <v>-1332407.3480122283</v>
      </c>
      <c r="K2232" s="74"/>
      <c r="L2232" s="3">
        <v>-3134267.9123076899</v>
      </c>
      <c r="M2232" s="3">
        <f>L2232-N2232</f>
        <v>-1801860.5642954616</v>
      </c>
      <c r="N2232" s="109">
        <v>-1332407.3480122283</v>
      </c>
      <c r="O2232" s="69"/>
      <c r="P2232" s="69"/>
      <c r="Q2232" s="66"/>
      <c r="R2232" s="66"/>
    </row>
    <row r="2233" spans="1:18" ht="11.65" customHeight="1">
      <c r="A2233" s="2">
        <v>2162</v>
      </c>
      <c r="C2233" s="108">
        <v>254</v>
      </c>
      <c r="F2233" s="108" t="s">
        <v>572</v>
      </c>
      <c r="G2233" s="1" t="s">
        <v>128</v>
      </c>
      <c r="H2233" s="74"/>
      <c r="I2233" s="3">
        <v>-33989287.003846079</v>
      </c>
      <c r="J2233" s="3">
        <v>-1013656.8646153799</v>
      </c>
      <c r="K2233" s="74"/>
      <c r="L2233" s="3">
        <v>-33761031.880769156</v>
      </c>
      <c r="M2233" s="3">
        <f>L2233-N2233</f>
        <v>-32975630.139230698</v>
      </c>
      <c r="N2233" s="109">
        <v>-785401.74153845687</v>
      </c>
      <c r="O2233" s="69"/>
      <c r="P2233" s="69"/>
      <c r="Q2233" s="66"/>
      <c r="R2233" s="66"/>
    </row>
    <row r="2234" spans="1:18" ht="11.65" customHeight="1" thickBot="1">
      <c r="A2234" s="2">
        <v>2163</v>
      </c>
      <c r="C2234" s="108"/>
      <c r="F2234" s="108"/>
      <c r="H2234" s="74" t="s">
        <v>513</v>
      </c>
      <c r="I2234" s="126">
        <v>-38927079.670769148</v>
      </c>
      <c r="J2234" s="126">
        <v>-3112759.8821124118</v>
      </c>
      <c r="K2234" s="74"/>
      <c r="L2234" s="126">
        <f>SUBTOTAL(9,L2230:L2233)</f>
        <v>-38698824.547692224</v>
      </c>
      <c r="M2234" s="126">
        <f>SUBTOTAL(9,M2230:M2233)</f>
        <v>-35814319.788656734</v>
      </c>
      <c r="N2234" s="126">
        <f>SUBTOTAL(9,N2230:N2233)</f>
        <v>-2884504.7590354886</v>
      </c>
      <c r="O2234" s="69"/>
      <c r="P2234" s="69"/>
      <c r="Q2234" s="66"/>
      <c r="R2234" s="66"/>
    </row>
    <row r="2235" spans="1:18" ht="11.65" customHeight="1" thickTop="1">
      <c r="A2235" s="2">
        <v>2164</v>
      </c>
      <c r="C2235" s="108"/>
      <c r="H2235" s="74"/>
      <c r="I2235" s="3"/>
      <c r="J2235" s="3"/>
      <c r="K2235" s="74"/>
      <c r="L2235" s="3"/>
      <c r="M2235" s="3"/>
      <c r="N2235" s="3"/>
      <c r="O2235" s="69"/>
      <c r="P2235" s="69"/>
      <c r="Q2235" s="66"/>
      <c r="R2235" s="66"/>
    </row>
    <row r="2236" spans="1:18" ht="11.65" customHeight="1">
      <c r="A2236" s="2">
        <v>2165</v>
      </c>
      <c r="C2236" s="108">
        <v>252</v>
      </c>
      <c r="D2236" s="1" t="s">
        <v>565</v>
      </c>
      <c r="H2236" s="74"/>
      <c r="I2236" s="3"/>
      <c r="J2236" s="3"/>
      <c r="K2236" s="74"/>
      <c r="L2236" s="3"/>
      <c r="M2236" s="3"/>
      <c r="N2236" s="3"/>
      <c r="O2236" s="69"/>
      <c r="P2236" s="69"/>
      <c r="Q2236" s="66"/>
      <c r="R2236" s="66"/>
    </row>
    <row r="2237" spans="1:18" ht="11.65" customHeight="1">
      <c r="A2237" s="2">
        <v>2166</v>
      </c>
      <c r="C2237" s="108"/>
      <c r="F2237" s="108" t="s">
        <v>661</v>
      </c>
      <c r="G2237" s="1" t="s">
        <v>128</v>
      </c>
      <c r="H2237" s="74"/>
      <c r="I2237" s="3">
        <v>-5427329.6846153783</v>
      </c>
      <c r="J2237" s="3">
        <v>-1640486.8623076901</v>
      </c>
      <c r="K2237" s="74"/>
      <c r="L2237" s="3">
        <v>-6076610.4753846154</v>
      </c>
      <c r="M2237" s="3">
        <f>L2237-N2237</f>
        <v>-2471826.1861538463</v>
      </c>
      <c r="N2237" s="109">
        <v>-3604784.289230769</v>
      </c>
      <c r="O2237" s="69"/>
      <c r="P2237" s="69"/>
      <c r="Q2237" s="66"/>
      <c r="R2237" s="66"/>
    </row>
    <row r="2238" spans="1:18" ht="11.65" customHeight="1">
      <c r="A2238" s="2">
        <v>2167</v>
      </c>
      <c r="C2238" s="108"/>
      <c r="F2238" s="108" t="s">
        <v>661</v>
      </c>
      <c r="G2238" s="1" t="s">
        <v>130</v>
      </c>
      <c r="H2238" s="74"/>
      <c r="I2238" s="3">
        <v>0</v>
      </c>
      <c r="J2238" s="3">
        <v>0</v>
      </c>
      <c r="K2238" s="74"/>
      <c r="L2238" s="3">
        <v>0</v>
      </c>
      <c r="M2238" s="3">
        <f>L2238-N2238</f>
        <v>0</v>
      </c>
      <c r="N2238" s="109">
        <v>0</v>
      </c>
      <c r="O2238" s="69"/>
      <c r="P2238" s="69"/>
      <c r="Q2238" s="66"/>
      <c r="R2238" s="66"/>
    </row>
    <row r="2239" spans="1:18" ht="11.65" customHeight="1">
      <c r="A2239" s="2">
        <v>2168</v>
      </c>
      <c r="C2239" s="108"/>
      <c r="F2239" s="108" t="s">
        <v>663</v>
      </c>
      <c r="G2239" s="1" t="s">
        <v>132</v>
      </c>
      <c r="H2239" s="74"/>
      <c r="I2239" s="3">
        <v>-15475513.191538399</v>
      </c>
      <c r="J2239" s="3">
        <v>-6596950.8454324473</v>
      </c>
      <c r="K2239" s="74"/>
      <c r="L2239" s="3">
        <v>-14826232.400769137</v>
      </c>
      <c r="M2239" s="3">
        <f>L2239-N2239</f>
        <v>-8506059.0300850105</v>
      </c>
      <c r="N2239" s="109">
        <v>-6320173.3706841264</v>
      </c>
      <c r="O2239" s="69"/>
      <c r="P2239" s="69"/>
      <c r="Q2239" s="66"/>
      <c r="R2239" s="66"/>
    </row>
    <row r="2240" spans="1:18" ht="11.65" customHeight="1">
      <c r="A2240" s="2">
        <v>2169</v>
      </c>
      <c r="C2240" s="108"/>
      <c r="F2240" s="108" t="s">
        <v>661</v>
      </c>
      <c r="G2240" s="1" t="s">
        <v>131</v>
      </c>
      <c r="H2240" s="74"/>
      <c r="I2240" s="3">
        <v>0</v>
      </c>
      <c r="J2240" s="3">
        <v>0</v>
      </c>
      <c r="K2240" s="74"/>
      <c r="L2240" s="3">
        <v>0</v>
      </c>
      <c r="M2240" s="3">
        <f>L2240-N2240</f>
        <v>0</v>
      </c>
      <c r="N2240" s="109">
        <v>0</v>
      </c>
      <c r="O2240" s="69"/>
      <c r="P2240" s="69"/>
      <c r="Q2240" s="66"/>
      <c r="R2240" s="66"/>
    </row>
    <row r="2241" spans="1:20" ht="11.65" customHeight="1">
      <c r="A2241" s="2">
        <v>2170</v>
      </c>
      <c r="C2241" s="108"/>
      <c r="F2241" s="108" t="s">
        <v>662</v>
      </c>
      <c r="G2241" s="1" t="s">
        <v>129</v>
      </c>
      <c r="H2241" s="74"/>
      <c r="I2241" s="3">
        <v>0</v>
      </c>
      <c r="J2241" s="3">
        <v>0</v>
      </c>
      <c r="K2241" s="74"/>
      <c r="L2241" s="3">
        <v>0</v>
      </c>
      <c r="M2241" s="3">
        <f>L2241-N2241</f>
        <v>0</v>
      </c>
      <c r="N2241" s="109">
        <v>0</v>
      </c>
      <c r="O2241" s="69"/>
      <c r="P2241" s="69"/>
      <c r="Q2241" s="66"/>
      <c r="R2241" s="66"/>
    </row>
    <row r="2242" spans="1:20" ht="11.65" customHeight="1" thickBot="1">
      <c r="A2242" s="2">
        <v>2171</v>
      </c>
      <c r="C2242" s="112" t="s">
        <v>566</v>
      </c>
      <c r="H2242" s="113" t="s">
        <v>567</v>
      </c>
      <c r="I2242" s="131">
        <v>-20902842.876153778</v>
      </c>
      <c r="J2242" s="131">
        <v>-8237437.7077401374</v>
      </c>
      <c r="K2242" s="113"/>
      <c r="L2242" s="131">
        <f>SUBTOTAL(9,L2237:L2241)</f>
        <v>-20902842.876153752</v>
      </c>
      <c r="M2242" s="131">
        <f>SUBTOTAL(9,M2237:M2241)</f>
        <v>-10977885.216238856</v>
      </c>
      <c r="N2242" s="131">
        <f>SUBTOTAL(9,N2237:N2241)</f>
        <v>-9924957.6599148959</v>
      </c>
      <c r="O2242" s="69"/>
      <c r="P2242" s="69"/>
      <c r="Q2242" s="66"/>
      <c r="R2242" s="66"/>
    </row>
    <row r="2243" spans="1:20" ht="11.65" customHeight="1" thickTop="1">
      <c r="A2243" s="2">
        <v>2172</v>
      </c>
      <c r="C2243" s="108"/>
      <c r="H2243" s="74"/>
      <c r="I2243" s="3"/>
      <c r="J2243" s="3"/>
      <c r="K2243" s="74"/>
      <c r="L2243" s="3"/>
      <c r="M2243" s="3"/>
      <c r="N2243" s="3"/>
      <c r="O2243" s="69"/>
      <c r="P2243" s="69"/>
      <c r="Q2243" s="66"/>
      <c r="R2243" s="66"/>
    </row>
    <row r="2244" spans="1:20" ht="11.65" customHeight="1">
      <c r="A2244" s="2">
        <v>2173</v>
      </c>
      <c r="C2244" s="108">
        <v>25398</v>
      </c>
      <c r="D2244" s="1" t="s">
        <v>568</v>
      </c>
      <c r="H2244" s="74"/>
      <c r="I2244" s="3"/>
      <c r="J2244" s="3"/>
      <c r="K2244" s="74"/>
      <c r="L2244" s="3"/>
      <c r="M2244" s="3"/>
      <c r="N2244" s="3"/>
      <c r="O2244" s="69"/>
      <c r="P2244" s="69"/>
      <c r="Q2244" s="66"/>
      <c r="R2244" s="66"/>
    </row>
    <row r="2245" spans="1:20" ht="11.65" customHeight="1">
      <c r="A2245" s="2">
        <v>2174</v>
      </c>
      <c r="C2245" s="108"/>
      <c r="F2245" s="108" t="s">
        <v>572</v>
      </c>
      <c r="G2245" s="1" t="s">
        <v>130</v>
      </c>
      <c r="H2245" s="74"/>
      <c r="I2245" s="3">
        <v>0</v>
      </c>
      <c r="J2245" s="3">
        <v>0</v>
      </c>
      <c r="K2245" s="74"/>
      <c r="L2245" s="3">
        <v>-56867.6515</v>
      </c>
      <c r="M2245" s="3">
        <f>L2245-N2245</f>
        <v>-32999.318522118556</v>
      </c>
      <c r="N2245" s="109">
        <v>-23868.33297788144</v>
      </c>
      <c r="O2245" s="69"/>
      <c r="P2245" s="69"/>
      <c r="Q2245" s="66"/>
      <c r="R2245" s="66"/>
    </row>
    <row r="2246" spans="1:20" ht="11.65" customHeight="1" thickBot="1">
      <c r="A2246" s="2">
        <v>2175</v>
      </c>
      <c r="C2246" s="108"/>
      <c r="H2246" s="74" t="s">
        <v>569</v>
      </c>
      <c r="I2246" s="126">
        <v>0</v>
      </c>
      <c r="J2246" s="126">
        <v>0</v>
      </c>
      <c r="K2246" s="74"/>
      <c r="L2246" s="126">
        <f>SUBTOTAL(9,L2244:L2245)</f>
        <v>-56867.6515</v>
      </c>
      <c r="M2246" s="126">
        <f>SUBTOTAL(9,M2244:M2245)</f>
        <v>-32999.318522118556</v>
      </c>
      <c r="N2246" s="126">
        <f>SUBTOTAL(9,N2244:N2245)</f>
        <v>-23868.33297788144</v>
      </c>
      <c r="O2246" s="69"/>
      <c r="P2246" s="69"/>
      <c r="Q2246" s="66"/>
      <c r="R2246" s="66"/>
    </row>
    <row r="2247" spans="1:20" ht="11.25" customHeight="1" thickTop="1">
      <c r="A2247" s="2">
        <v>2176</v>
      </c>
      <c r="C2247" s="108"/>
      <c r="H2247" s="74"/>
      <c r="I2247" s="3"/>
      <c r="J2247" s="3"/>
      <c r="K2247" s="74"/>
      <c r="L2247" s="3"/>
      <c r="M2247" s="3"/>
      <c r="N2247" s="3"/>
      <c r="O2247" s="69"/>
      <c r="P2247" s="69"/>
      <c r="Q2247" s="66"/>
      <c r="R2247" s="66"/>
    </row>
    <row r="2248" spans="1:20" ht="11.65" customHeight="1">
      <c r="A2248" s="2">
        <v>2177</v>
      </c>
      <c r="C2248" s="108">
        <v>25399</v>
      </c>
      <c r="D2248" s="1" t="s">
        <v>570</v>
      </c>
      <c r="H2248" s="74"/>
      <c r="I2248" s="3"/>
      <c r="J2248" s="3"/>
      <c r="K2248" s="74"/>
      <c r="L2248" s="3"/>
      <c r="M2248" s="3"/>
      <c r="N2248" s="3"/>
      <c r="O2248" s="69"/>
      <c r="P2248" s="69"/>
      <c r="Q2248" s="66"/>
      <c r="R2248" s="66"/>
    </row>
    <row r="2249" spans="1:20" ht="11.65" customHeight="1">
      <c r="A2249" s="2">
        <v>2178</v>
      </c>
      <c r="C2249" s="108"/>
      <c r="F2249" s="108" t="s">
        <v>572</v>
      </c>
      <c r="G2249" s="1" t="s">
        <v>128</v>
      </c>
      <c r="H2249" s="74"/>
      <c r="I2249" s="3">
        <v>-3202135.5323076821</v>
      </c>
      <c r="J2249" s="3">
        <v>-656829.63384615304</v>
      </c>
      <c r="K2249" s="74"/>
      <c r="L2249" s="3">
        <v>-3202135.5323076821</v>
      </c>
      <c r="M2249" s="3">
        <f>L2249-N2249</f>
        <v>-2545305.8984615291</v>
      </c>
      <c r="N2249" s="109">
        <v>-656829.63384615304</v>
      </c>
      <c r="O2249" s="69"/>
      <c r="P2249" s="69"/>
      <c r="Q2249" s="66"/>
      <c r="R2249" s="66"/>
      <c r="T2249" s="93"/>
    </row>
    <row r="2250" spans="1:20" ht="11.65" customHeight="1">
      <c r="A2250" s="2">
        <v>2179</v>
      </c>
      <c r="C2250" s="108"/>
      <c r="F2250" s="108" t="s">
        <v>670</v>
      </c>
      <c r="G2250" s="1" t="s">
        <v>131</v>
      </c>
      <c r="H2250" s="74"/>
      <c r="I2250" s="3">
        <v>-19348002.1338461</v>
      </c>
      <c r="J2250" s="3">
        <v>-8217151.6553623723</v>
      </c>
      <c r="K2250" s="74"/>
      <c r="L2250" s="3">
        <v>-19348002.1338461</v>
      </c>
      <c r="M2250" s="3">
        <f>L2250-N2250</f>
        <v>-11130850.478483729</v>
      </c>
      <c r="N2250" s="109">
        <v>-8217151.6553623723</v>
      </c>
      <c r="O2250" s="69"/>
      <c r="P2250" s="69"/>
      <c r="Q2250" s="66"/>
      <c r="R2250" s="66"/>
      <c r="T2250" s="93"/>
    </row>
    <row r="2251" spans="1:20" ht="11.65" customHeight="1">
      <c r="A2251" s="2">
        <v>2180</v>
      </c>
      <c r="C2251" s="108"/>
      <c r="F2251" s="108" t="s">
        <v>572</v>
      </c>
      <c r="G2251" s="1" t="s">
        <v>132</v>
      </c>
      <c r="H2251" s="74"/>
      <c r="I2251" s="3">
        <v>-5554645.1784615302</v>
      </c>
      <c r="J2251" s="3">
        <v>-2367851.763789318</v>
      </c>
      <c r="K2251" s="74"/>
      <c r="L2251" s="3">
        <v>-5554645.1784615302</v>
      </c>
      <c r="M2251" s="3">
        <f>L2251-N2251</f>
        <v>-3186793.4146722122</v>
      </c>
      <c r="N2251" s="109">
        <v>-2367851.763789318</v>
      </c>
      <c r="O2251" s="69"/>
      <c r="P2251" s="69"/>
      <c r="Q2251" s="66"/>
      <c r="R2251" s="66"/>
      <c r="T2251" s="93"/>
    </row>
    <row r="2252" spans="1:20" ht="11.65" customHeight="1">
      <c r="A2252" s="2">
        <v>2181</v>
      </c>
      <c r="C2252" s="108"/>
      <c r="F2252" s="108" t="s">
        <v>572</v>
      </c>
      <c r="G2252" s="1" t="s">
        <v>130</v>
      </c>
      <c r="H2252" s="74"/>
      <c r="I2252" s="3">
        <v>0</v>
      </c>
      <c r="J2252" s="3">
        <v>0</v>
      </c>
      <c r="K2252" s="74"/>
      <c r="L2252" s="3">
        <v>0</v>
      </c>
      <c r="M2252" s="3">
        <f>L2252-N2252</f>
        <v>0</v>
      </c>
      <c r="N2252" s="109">
        <v>0</v>
      </c>
      <c r="O2252" s="138"/>
      <c r="P2252" s="138"/>
      <c r="Q2252" s="101"/>
      <c r="R2252" s="66"/>
      <c r="T2252" s="93"/>
    </row>
    <row r="2253" spans="1:20" ht="11.65" customHeight="1" thickBot="1">
      <c r="A2253" s="2">
        <v>2182</v>
      </c>
      <c r="C2253" s="108"/>
      <c r="H2253" s="74" t="s">
        <v>513</v>
      </c>
      <c r="I2253" s="126">
        <v>-28104782.84461531</v>
      </c>
      <c r="J2253" s="126">
        <v>-11241833.052997844</v>
      </c>
      <c r="K2253" s="74"/>
      <c r="L2253" s="126">
        <f>SUBTOTAL(9,L2249:L2252)</f>
        <v>-28104782.84461531</v>
      </c>
      <c r="M2253" s="126">
        <f>SUBTOTAL(9,M2249:M2252)</f>
        <v>-16862949.791617468</v>
      </c>
      <c r="N2253" s="126">
        <f>SUBTOTAL(9,N2249:N2252)</f>
        <v>-11241833.052997844</v>
      </c>
      <c r="O2253" s="138"/>
      <c r="P2253" s="138"/>
      <c r="Q2253" s="138"/>
      <c r="R2253" s="66"/>
      <c r="T2253" s="93"/>
    </row>
    <row r="2254" spans="1:20" ht="11.65" customHeight="1" thickTop="1">
      <c r="A2254" s="2">
        <v>2183</v>
      </c>
      <c r="C2254" s="108"/>
      <c r="H2254" s="74"/>
      <c r="I2254" s="115"/>
      <c r="J2254" s="115"/>
      <c r="K2254" s="74"/>
      <c r="L2254" s="115"/>
      <c r="M2254" s="3"/>
      <c r="N2254" s="3"/>
      <c r="O2254" s="69"/>
      <c r="P2254" s="69"/>
      <c r="Q2254" s="66"/>
      <c r="R2254" s="66"/>
    </row>
    <row r="2255" spans="1:20" ht="11.65" customHeight="1">
      <c r="A2255" s="2">
        <v>2184</v>
      </c>
      <c r="C2255" s="108">
        <v>190</v>
      </c>
      <c r="D2255" s="1" t="s">
        <v>571</v>
      </c>
      <c r="H2255" s="74"/>
      <c r="I2255" s="3"/>
      <c r="J2255" s="3"/>
      <c r="K2255" s="74"/>
      <c r="L2255" s="3"/>
      <c r="M2255" s="3"/>
      <c r="N2255" s="3"/>
      <c r="O2255" s="69"/>
      <c r="P2255" s="69"/>
      <c r="Q2255" s="66"/>
      <c r="R2255" s="66"/>
    </row>
    <row r="2256" spans="1:20" ht="11.65" customHeight="1">
      <c r="A2256" s="2">
        <v>2185</v>
      </c>
      <c r="C2256" s="108"/>
      <c r="F2256" s="108" t="s">
        <v>572</v>
      </c>
      <c r="G2256" s="1" t="s">
        <v>128</v>
      </c>
      <c r="H2256" s="74"/>
      <c r="I2256" s="3">
        <v>32429949.769230716</v>
      </c>
      <c r="J2256" s="3">
        <v>269703.46153846098</v>
      </c>
      <c r="K2256" s="74"/>
      <c r="L2256" s="3">
        <v>31942760.076923024</v>
      </c>
      <c r="M2256" s="3">
        <f t="shared" ref="M2256:M2267" si="49">L2256-N2256</f>
        <v>30399851.999999948</v>
      </c>
      <c r="N2256" s="109">
        <v>1542908.0769230765</v>
      </c>
      <c r="O2256" s="69"/>
      <c r="P2256" s="69"/>
      <c r="Q2256" s="94"/>
      <c r="R2256" s="66"/>
      <c r="T2256" s="93"/>
    </row>
    <row r="2257" spans="1:20" ht="11.65" customHeight="1">
      <c r="A2257" s="2">
        <v>2186</v>
      </c>
      <c r="C2257" s="108"/>
      <c r="F2257" s="108" t="s">
        <v>662</v>
      </c>
      <c r="G2257" s="1" t="s">
        <v>129</v>
      </c>
      <c r="H2257" s="74"/>
      <c r="I2257" s="3">
        <v>0</v>
      </c>
      <c r="J2257" s="3">
        <v>0</v>
      </c>
      <c r="K2257" s="74"/>
      <c r="L2257" s="3">
        <v>0</v>
      </c>
      <c r="M2257" s="3">
        <f t="shared" si="49"/>
        <v>0</v>
      </c>
      <c r="N2257" s="109">
        <v>0</v>
      </c>
      <c r="O2257" s="69"/>
      <c r="P2257" s="69"/>
      <c r="Q2257" s="94"/>
      <c r="R2257" s="66"/>
      <c r="T2257" s="93"/>
    </row>
    <row r="2258" spans="1:20" ht="11.65" customHeight="1">
      <c r="A2258" s="2">
        <v>2187</v>
      </c>
      <c r="C2258" s="108"/>
      <c r="F2258" s="108" t="s">
        <v>670</v>
      </c>
      <c r="G2258" s="1" t="s">
        <v>131</v>
      </c>
      <c r="H2258" s="74"/>
      <c r="I2258" s="3">
        <v>85537176.692307606</v>
      </c>
      <c r="J2258" s="3">
        <v>36327882.754502185</v>
      </c>
      <c r="K2258" s="74"/>
      <c r="L2258" s="3">
        <v>90297590.769230679</v>
      </c>
      <c r="M2258" s="3">
        <f t="shared" si="49"/>
        <v>51947946.587280132</v>
      </c>
      <c r="N2258" s="109">
        <v>38349644.181950547</v>
      </c>
      <c r="O2258" s="69"/>
      <c r="P2258" s="69"/>
      <c r="Q2258" s="94"/>
      <c r="R2258" s="66"/>
      <c r="T2258" s="93"/>
    </row>
    <row r="2259" spans="1:20" ht="11.65" customHeight="1">
      <c r="A2259" s="2">
        <v>2188</v>
      </c>
      <c r="C2259" s="108"/>
      <c r="F2259" s="108" t="s">
        <v>572</v>
      </c>
      <c r="G2259" s="1" t="s">
        <v>133</v>
      </c>
      <c r="H2259" s="74"/>
      <c r="I2259" s="3">
        <v>0</v>
      </c>
      <c r="J2259" s="3">
        <v>0</v>
      </c>
      <c r="K2259" s="74"/>
      <c r="L2259" s="3">
        <v>0</v>
      </c>
      <c r="M2259" s="3">
        <f t="shared" si="49"/>
        <v>0</v>
      </c>
      <c r="N2259" s="109">
        <v>0</v>
      </c>
      <c r="O2259" s="69"/>
      <c r="P2259" s="69"/>
      <c r="Q2259" s="94"/>
      <c r="R2259" s="66"/>
      <c r="T2259" s="93"/>
    </row>
    <row r="2260" spans="1:20" ht="11.65" customHeight="1">
      <c r="A2260" s="2">
        <v>2189</v>
      </c>
      <c r="C2260" s="108"/>
      <c r="F2260" s="108" t="s">
        <v>648</v>
      </c>
      <c r="G2260" s="1" t="s">
        <v>648</v>
      </c>
      <c r="H2260" s="74"/>
      <c r="I2260" s="3">
        <v>0</v>
      </c>
      <c r="J2260" s="3">
        <v>0</v>
      </c>
      <c r="K2260" s="74"/>
      <c r="L2260" s="3">
        <v>0</v>
      </c>
      <c r="M2260" s="3">
        <f>L2260-N2260</f>
        <v>0</v>
      </c>
      <c r="N2260" s="109">
        <v>0</v>
      </c>
      <c r="O2260" s="69"/>
      <c r="P2260" s="69"/>
      <c r="Q2260" s="94"/>
      <c r="R2260" s="66"/>
      <c r="T2260" s="93"/>
    </row>
    <row r="2261" spans="1:20" ht="11.65" customHeight="1">
      <c r="A2261" s="2">
        <v>2190</v>
      </c>
      <c r="C2261" s="108"/>
      <c r="F2261" s="108" t="s">
        <v>572</v>
      </c>
      <c r="G2261" s="1" t="s">
        <v>132</v>
      </c>
      <c r="H2261" s="74"/>
      <c r="I2261" s="3">
        <v>0</v>
      </c>
      <c r="J2261" s="3">
        <v>0</v>
      </c>
      <c r="K2261" s="74"/>
      <c r="L2261" s="3">
        <v>0</v>
      </c>
      <c r="M2261" s="3">
        <f>L2261-N2261</f>
        <v>0</v>
      </c>
      <c r="N2261" s="109">
        <v>0</v>
      </c>
      <c r="O2261" s="69"/>
      <c r="P2261" s="69"/>
      <c r="Q2261" s="94"/>
      <c r="R2261" s="66"/>
      <c r="T2261" s="93"/>
    </row>
    <row r="2262" spans="1:20" ht="11.65" customHeight="1">
      <c r="A2262" s="2">
        <v>2191</v>
      </c>
      <c r="C2262" s="108"/>
      <c r="F2262" s="108" t="s">
        <v>572</v>
      </c>
      <c r="G2262" s="1" t="s">
        <v>132</v>
      </c>
      <c r="H2262" s="74"/>
      <c r="I2262" s="3">
        <v>0</v>
      </c>
      <c r="J2262" s="3">
        <v>0</v>
      </c>
      <c r="K2262" s="74"/>
      <c r="L2262" s="3">
        <v>0</v>
      </c>
      <c r="M2262" s="3">
        <f>L2262-N2262</f>
        <v>0</v>
      </c>
      <c r="N2262" s="109">
        <v>0</v>
      </c>
      <c r="O2262" s="69"/>
      <c r="P2262" s="69"/>
      <c r="Q2262" s="94"/>
      <c r="R2262" s="66"/>
      <c r="T2262" s="93"/>
    </row>
    <row r="2263" spans="1:20" ht="11.65" customHeight="1">
      <c r="A2263" s="2">
        <v>2192</v>
      </c>
      <c r="C2263" s="108"/>
      <c r="F2263" s="108" t="s">
        <v>662</v>
      </c>
      <c r="G2263" s="1" t="s">
        <v>647</v>
      </c>
      <c r="H2263" s="74"/>
      <c r="I2263" s="3">
        <v>4873192.1538461503</v>
      </c>
      <c r="J2263" s="3">
        <v>1447642.7173649897</v>
      </c>
      <c r="K2263" s="74"/>
      <c r="L2263" s="3">
        <v>4253978.9999999963</v>
      </c>
      <c r="M2263" s="3">
        <f t="shared" si="49"/>
        <v>2990281.2994459094</v>
      </c>
      <c r="N2263" s="109">
        <v>1263697.7005540866</v>
      </c>
      <c r="O2263" s="69"/>
      <c r="P2263" s="69"/>
      <c r="Q2263" s="94"/>
      <c r="R2263" s="66"/>
      <c r="T2263" s="93"/>
    </row>
    <row r="2264" spans="1:20" ht="11.65" customHeight="1">
      <c r="A2264" s="2">
        <v>2193</v>
      </c>
      <c r="C2264" s="108"/>
      <c r="F2264" s="108" t="s">
        <v>572</v>
      </c>
      <c r="G2264" s="1" t="s">
        <v>645</v>
      </c>
      <c r="H2264" s="74"/>
      <c r="I2264" s="3">
        <v>1891578.2307692301</v>
      </c>
      <c r="J2264" s="3">
        <v>804128.04665482929</v>
      </c>
      <c r="K2264" s="74"/>
      <c r="L2264" s="3">
        <v>2076914.9999999993</v>
      </c>
      <c r="M2264" s="3">
        <f t="shared" si="49"/>
        <v>1193998.515314643</v>
      </c>
      <c r="N2264" s="109">
        <v>882916.48468535626</v>
      </c>
      <c r="O2264" s="69"/>
      <c r="P2264" s="69"/>
      <c r="Q2264" s="94"/>
      <c r="R2264" s="66"/>
      <c r="T2264" s="93"/>
    </row>
    <row r="2265" spans="1:20" ht="11.65" customHeight="1">
      <c r="A2265" s="2">
        <v>2194</v>
      </c>
      <c r="C2265" s="108"/>
      <c r="F2265" s="108" t="s">
        <v>572</v>
      </c>
      <c r="G2265" s="1" t="s">
        <v>132</v>
      </c>
      <c r="H2265" s="74"/>
      <c r="I2265" s="3">
        <v>44512700.076922998</v>
      </c>
      <c r="J2265" s="3">
        <v>18975014.965287041</v>
      </c>
      <c r="K2265" s="74"/>
      <c r="L2265" s="3">
        <v>683831.99999991804</v>
      </c>
      <c r="M2265" s="3">
        <f t="shared" si="49"/>
        <v>392325.92619812459</v>
      </c>
      <c r="N2265" s="109">
        <v>291506.07380179345</v>
      </c>
      <c r="O2265" s="69"/>
      <c r="P2265" s="69"/>
      <c r="Q2265" s="94"/>
      <c r="R2265" s="66"/>
      <c r="T2265" s="93"/>
    </row>
    <row r="2266" spans="1:20" ht="11.65" customHeight="1">
      <c r="A2266" s="2">
        <v>2195</v>
      </c>
      <c r="C2266" s="108"/>
      <c r="F2266" s="108" t="s">
        <v>572</v>
      </c>
      <c r="G2266" s="1" t="s">
        <v>130</v>
      </c>
      <c r="H2266" s="74"/>
      <c r="I2266" s="3">
        <v>-13257900.61923073</v>
      </c>
      <c r="J2266" s="3">
        <v>-5564569.2800846472</v>
      </c>
      <c r="K2266" s="74"/>
      <c r="L2266" s="3">
        <v>-9158734.6229638141</v>
      </c>
      <c r="M2266" s="3">
        <f t="shared" si="49"/>
        <v>-5314655.926713245</v>
      </c>
      <c r="N2266" s="109">
        <v>-3844078.6962505695</v>
      </c>
      <c r="O2266" s="69"/>
      <c r="P2266" s="69"/>
      <c r="Q2266" s="94"/>
      <c r="R2266" s="66"/>
      <c r="T2266" s="93"/>
    </row>
    <row r="2267" spans="1:20" ht="11.65" customHeight="1">
      <c r="A2267" s="2">
        <v>2196</v>
      </c>
      <c r="C2267" s="108"/>
      <c r="F2267" s="108" t="s">
        <v>669</v>
      </c>
      <c r="G2267" s="1" t="s">
        <v>642</v>
      </c>
      <c r="H2267" s="74"/>
      <c r="I2267" s="3">
        <v>0</v>
      </c>
      <c r="J2267" s="3">
        <v>0</v>
      </c>
      <c r="K2267" s="74"/>
      <c r="L2267" s="3">
        <v>0</v>
      </c>
      <c r="M2267" s="3">
        <f t="shared" si="49"/>
        <v>0</v>
      </c>
      <c r="N2267" s="109">
        <v>0</v>
      </c>
      <c r="O2267" s="69"/>
      <c r="P2267" s="69"/>
      <c r="Q2267" s="94"/>
      <c r="R2267" s="66"/>
      <c r="T2267" s="93"/>
    </row>
    <row r="2268" spans="1:20" ht="11.65" customHeight="1">
      <c r="A2268" s="2">
        <v>2197</v>
      </c>
      <c r="C2268" s="108"/>
      <c r="F2268" s="108" t="s">
        <v>661</v>
      </c>
      <c r="G2268" s="1" t="s">
        <v>248</v>
      </c>
      <c r="H2268" s="74"/>
      <c r="I2268" s="3">
        <v>0</v>
      </c>
      <c r="J2268" s="3">
        <v>0</v>
      </c>
      <c r="K2268" s="74"/>
      <c r="L2268" s="3">
        <v>0</v>
      </c>
      <c r="M2268" s="3">
        <f>L2268-N2268</f>
        <v>0</v>
      </c>
      <c r="N2268" s="109">
        <v>0</v>
      </c>
      <c r="O2268" s="69"/>
      <c r="P2268" s="69"/>
      <c r="Q2268" s="94"/>
      <c r="R2268" s="66"/>
      <c r="T2268" s="93"/>
    </row>
    <row r="2269" spans="1:20" ht="11.65" customHeight="1">
      <c r="A2269" s="2">
        <v>2198</v>
      </c>
      <c r="C2269" s="108"/>
      <c r="F2269" s="108" t="s">
        <v>572</v>
      </c>
      <c r="G2269" s="1" t="s">
        <v>132</v>
      </c>
      <c r="H2269" s="74"/>
      <c r="I2269" s="3">
        <v>0</v>
      </c>
      <c r="J2269" s="3">
        <v>0</v>
      </c>
      <c r="K2269" s="74"/>
      <c r="L2269" s="3">
        <v>0</v>
      </c>
      <c r="M2269" s="3">
        <f>L2269-N2269</f>
        <v>0</v>
      </c>
      <c r="N2269" s="109">
        <v>0</v>
      </c>
      <c r="O2269" s="69"/>
      <c r="P2269" s="69"/>
      <c r="Q2269" s="94"/>
      <c r="R2269" s="66"/>
      <c r="T2269" s="93"/>
    </row>
    <row r="2270" spans="1:20" ht="11.65" customHeight="1">
      <c r="A2270" s="2">
        <v>2199</v>
      </c>
      <c r="C2270" s="112" t="s">
        <v>573</v>
      </c>
      <c r="H2270" s="113" t="s">
        <v>569</v>
      </c>
      <c r="I2270" s="136">
        <v>155986696.30384597</v>
      </c>
      <c r="J2270" s="136">
        <v>52259802.665262856</v>
      </c>
      <c r="K2270" s="113"/>
      <c r="L2270" s="136">
        <f>SUBTOTAL(9,L2256:L2269)</f>
        <v>120096342.2231898</v>
      </c>
      <c r="M2270" s="136">
        <f>SUBTOTAL(9,M2256:M2269)</f>
        <v>81609748.401525512</v>
      </c>
      <c r="N2270" s="136">
        <f>SUBTOTAL(9,N2256:N2269)</f>
        <v>38486593.821664289</v>
      </c>
      <c r="O2270" s="69"/>
      <c r="P2270" s="69"/>
      <c r="Q2270" s="69"/>
      <c r="R2270" s="66"/>
      <c r="T2270" s="93"/>
    </row>
    <row r="2271" spans="1:20" ht="11.65" customHeight="1">
      <c r="A2271" s="2">
        <v>2200</v>
      </c>
      <c r="C2271" s="108"/>
      <c r="H2271" s="74"/>
      <c r="I2271" s="69"/>
      <c r="J2271" s="69"/>
      <c r="K2271" s="74"/>
      <c r="L2271" s="69"/>
      <c r="M2271" s="3"/>
      <c r="N2271" s="3"/>
      <c r="O2271" s="69"/>
      <c r="P2271" s="69"/>
      <c r="Q2271" s="66"/>
      <c r="R2271" s="66"/>
    </row>
    <row r="2272" spans="1:20" ht="11.65" customHeight="1">
      <c r="A2272" s="2">
        <v>2201</v>
      </c>
      <c r="C2272" s="108">
        <v>281</v>
      </c>
      <c r="D2272" s="1" t="s">
        <v>571</v>
      </c>
      <c r="H2272" s="74"/>
      <c r="I2272" s="3"/>
      <c r="J2272" s="3"/>
      <c r="K2272" s="74"/>
      <c r="L2272" s="3"/>
      <c r="M2272" s="3"/>
      <c r="N2272" s="3"/>
      <c r="O2272" s="69"/>
      <c r="P2272" s="69"/>
      <c r="Q2272" s="66"/>
      <c r="R2272" s="66"/>
    </row>
    <row r="2273" spans="1:20" ht="11.65" customHeight="1">
      <c r="A2273" s="2">
        <v>2202</v>
      </c>
      <c r="C2273" s="108"/>
      <c r="F2273" s="108" t="s">
        <v>572</v>
      </c>
      <c r="G2273" s="1" t="s">
        <v>128</v>
      </c>
      <c r="H2273" s="74"/>
      <c r="I2273" s="3">
        <v>0</v>
      </c>
      <c r="J2273" s="3">
        <v>0</v>
      </c>
      <c r="K2273" s="74"/>
      <c r="L2273" s="3">
        <v>0</v>
      </c>
      <c r="M2273" s="3">
        <f>L2273-N2273</f>
        <v>0</v>
      </c>
      <c r="N2273" s="109">
        <v>0</v>
      </c>
      <c r="O2273" s="69"/>
      <c r="P2273" s="69"/>
      <c r="Q2273" s="66"/>
      <c r="R2273" s="66"/>
    </row>
    <row r="2274" spans="1:20" ht="11.65" customHeight="1">
      <c r="A2274" s="2">
        <v>2203</v>
      </c>
      <c r="C2274" s="108"/>
      <c r="F2274" s="108" t="s">
        <v>660</v>
      </c>
      <c r="G2274" s="1" t="s">
        <v>132</v>
      </c>
      <c r="H2274" s="74"/>
      <c r="I2274" s="3">
        <v>-199232770</v>
      </c>
      <c r="J2274" s="3">
        <v>-84929577.08232826</v>
      </c>
      <c r="K2274" s="74"/>
      <c r="L2274" s="3">
        <v>0</v>
      </c>
      <c r="M2274" s="3">
        <f>L2274-N2274</f>
        <v>0</v>
      </c>
      <c r="N2274" s="109">
        <v>0</v>
      </c>
      <c r="O2274" s="69"/>
      <c r="P2274" s="69"/>
      <c r="Q2274" s="66"/>
      <c r="R2274" s="66"/>
    </row>
    <row r="2275" spans="1:20" ht="11.65" customHeight="1">
      <c r="A2275" s="2">
        <v>2204</v>
      </c>
      <c r="C2275" s="108"/>
      <c r="F2275" s="108" t="s">
        <v>663</v>
      </c>
      <c r="G2275" s="1" t="s">
        <v>132</v>
      </c>
      <c r="H2275" s="74"/>
      <c r="I2275" s="3">
        <v>0</v>
      </c>
      <c r="J2275" s="3">
        <v>0</v>
      </c>
      <c r="K2275" s="74"/>
      <c r="L2275" s="3">
        <v>0</v>
      </c>
      <c r="M2275" s="3">
        <f>L2275-N2275</f>
        <v>0</v>
      </c>
      <c r="N2275" s="109">
        <v>0</v>
      </c>
      <c r="O2275" s="69"/>
      <c r="P2275" s="69"/>
      <c r="Q2275" s="66"/>
      <c r="R2275" s="66"/>
    </row>
    <row r="2276" spans="1:20" ht="11.65" customHeight="1">
      <c r="A2276" s="2">
        <v>2205</v>
      </c>
      <c r="C2276" s="108"/>
      <c r="H2276" s="74" t="s">
        <v>569</v>
      </c>
      <c r="I2276" s="110">
        <v>-199232770</v>
      </c>
      <c r="J2276" s="110">
        <v>-84929577.08232826</v>
      </c>
      <c r="K2276" s="74"/>
      <c r="L2276" s="110">
        <f>SUBTOTAL(9,L2273:L2275)</f>
        <v>0</v>
      </c>
      <c r="M2276" s="110">
        <f>SUBTOTAL(9,M2273:M2275)</f>
        <v>0</v>
      </c>
      <c r="N2276" s="110">
        <f>SUBTOTAL(9,N2273:N2275)</f>
        <v>0</v>
      </c>
      <c r="O2276" s="69"/>
      <c r="P2276" s="69"/>
      <c r="Q2276" s="66"/>
      <c r="R2276" s="66"/>
    </row>
    <row r="2277" spans="1:20" ht="11.65" customHeight="1">
      <c r="A2277" s="2">
        <v>2206</v>
      </c>
      <c r="C2277" s="108"/>
      <c r="H2277" s="74"/>
      <c r="I2277" s="3"/>
      <c r="J2277" s="3"/>
      <c r="K2277" s="74"/>
      <c r="L2277" s="3"/>
      <c r="M2277" s="3"/>
      <c r="N2277" s="3"/>
      <c r="O2277" s="69"/>
      <c r="P2277" s="69"/>
      <c r="Q2277" s="66"/>
      <c r="R2277" s="66"/>
    </row>
    <row r="2278" spans="1:20" ht="11.65" customHeight="1">
      <c r="A2278" s="2">
        <v>2207</v>
      </c>
      <c r="C2278" s="108">
        <v>282</v>
      </c>
      <c r="D2278" s="1" t="s">
        <v>574</v>
      </c>
      <c r="H2278" s="74"/>
      <c r="I2278" s="3"/>
      <c r="J2278" s="3"/>
      <c r="K2278" s="74"/>
      <c r="L2278" s="3"/>
      <c r="M2278" s="3"/>
      <c r="N2278" s="3"/>
      <c r="O2278" s="69"/>
      <c r="P2278" s="69"/>
      <c r="Q2278" s="66"/>
      <c r="R2278" s="66"/>
    </row>
    <row r="2279" spans="1:20" ht="11.65" customHeight="1">
      <c r="A2279" s="2">
        <v>2208</v>
      </c>
      <c r="C2279" s="108"/>
      <c r="F2279" s="108" t="s">
        <v>488</v>
      </c>
      <c r="G2279" s="1" t="s">
        <v>128</v>
      </c>
      <c r="H2279" s="74"/>
      <c r="I2279" s="3">
        <v>9583251.3076923005</v>
      </c>
      <c r="J2279" s="3">
        <v>0</v>
      </c>
      <c r="K2279" s="74"/>
      <c r="L2279" s="3">
        <v>-4038882956.2307692</v>
      </c>
      <c r="M2279" s="3">
        <f t="shared" ref="M2279:M2293" si="50">L2279-N2279</f>
        <v>-2275309961.2307692</v>
      </c>
      <c r="N2279" s="109">
        <v>-1763572995</v>
      </c>
      <c r="O2279" s="69"/>
      <c r="P2279" s="69"/>
      <c r="Q2279" s="94"/>
      <c r="R2279" s="66"/>
      <c r="T2279" s="93"/>
    </row>
    <row r="2280" spans="1:20" ht="11.65" customHeight="1">
      <c r="A2280" s="2">
        <v>2209</v>
      </c>
      <c r="C2280" s="108"/>
      <c r="F2280" s="108" t="s">
        <v>695</v>
      </c>
      <c r="G2280" s="1" t="s">
        <v>653</v>
      </c>
      <c r="H2280" s="74"/>
      <c r="I2280" s="3">
        <v>-3478524070.3076901</v>
      </c>
      <c r="J2280" s="3">
        <v>-1504093319.0873866</v>
      </c>
      <c r="K2280" s="74"/>
      <c r="L2280" s="3">
        <v>9.1538486480712891</v>
      </c>
      <c r="M2280" s="3">
        <f t="shared" si="50"/>
        <v>5.1957784098845305</v>
      </c>
      <c r="N2280" s="109">
        <v>3.9580702381867585</v>
      </c>
      <c r="O2280" s="69"/>
      <c r="P2280" s="69"/>
      <c r="Q2280" s="94"/>
      <c r="R2280" s="66"/>
      <c r="T2280" s="93"/>
    </row>
    <row r="2281" spans="1:20" ht="11.65" customHeight="1">
      <c r="A2281" s="2">
        <v>2210</v>
      </c>
      <c r="C2281" s="108"/>
      <c r="F2281" s="108" t="s">
        <v>660</v>
      </c>
      <c r="G2281" s="1" t="s">
        <v>642</v>
      </c>
      <c r="H2281" s="74"/>
      <c r="I2281" s="3">
        <v>0</v>
      </c>
      <c r="J2281" s="3">
        <v>0</v>
      </c>
      <c r="K2281" s="74"/>
      <c r="L2281" s="3">
        <v>0</v>
      </c>
      <c r="M2281" s="3">
        <f t="shared" si="50"/>
        <v>0</v>
      </c>
      <c r="N2281" s="109">
        <v>0</v>
      </c>
      <c r="O2281" s="69"/>
      <c r="P2281" s="69"/>
      <c r="Q2281" s="94"/>
      <c r="R2281" s="66"/>
      <c r="T2281" s="93"/>
    </row>
    <row r="2282" spans="1:20" ht="11.65" customHeight="1">
      <c r="A2282" s="2">
        <v>2211</v>
      </c>
      <c r="C2282" s="108"/>
      <c r="F2282" s="108" t="s">
        <v>670</v>
      </c>
      <c r="G2282" s="1" t="s">
        <v>131</v>
      </c>
      <c r="H2282" s="74"/>
      <c r="I2282" s="3">
        <v>21650487.692307599</v>
      </c>
      <c r="J2282" s="3">
        <v>9195023.8349949494</v>
      </c>
      <c r="K2282" s="74"/>
      <c r="L2282" s="3">
        <v>19629101.999999907</v>
      </c>
      <c r="M2282" s="3">
        <f t="shared" si="50"/>
        <v>11292566.430241164</v>
      </c>
      <c r="N2282" s="109">
        <v>8336535.569758743</v>
      </c>
      <c r="O2282" s="69"/>
      <c r="P2282" s="69"/>
      <c r="Q2282" s="94"/>
      <c r="R2282" s="66"/>
      <c r="T2282" s="93"/>
    </row>
    <row r="2283" spans="1:20" ht="11.65" customHeight="1">
      <c r="A2283" s="2">
        <v>2212</v>
      </c>
      <c r="C2283" s="108"/>
      <c r="F2283" s="108" t="s">
        <v>669</v>
      </c>
      <c r="G2283" s="1" t="s">
        <v>639</v>
      </c>
      <c r="H2283" s="74"/>
      <c r="I2283" s="3">
        <v>0</v>
      </c>
      <c r="J2283" s="3">
        <v>0</v>
      </c>
      <c r="K2283" s="74"/>
      <c r="L2283" s="3">
        <v>0</v>
      </c>
      <c r="M2283" s="3">
        <f t="shared" si="50"/>
        <v>0</v>
      </c>
      <c r="N2283" s="109">
        <v>0</v>
      </c>
      <c r="O2283" s="69"/>
      <c r="P2283" s="69"/>
      <c r="Q2283" s="94"/>
      <c r="R2283" s="66"/>
      <c r="T2283" s="93"/>
    </row>
    <row r="2284" spans="1:20" ht="11.65" customHeight="1">
      <c r="A2284" s="2">
        <v>2213</v>
      </c>
      <c r="C2284" s="108"/>
      <c r="F2284" s="108" t="s">
        <v>661</v>
      </c>
      <c r="G2284" s="1" t="s">
        <v>649</v>
      </c>
      <c r="H2284" s="74"/>
      <c r="I2284" s="3">
        <v>0</v>
      </c>
      <c r="J2284" s="3">
        <v>0</v>
      </c>
      <c r="K2284" s="74"/>
      <c r="L2284" s="3">
        <v>0</v>
      </c>
      <c r="M2284" s="3">
        <f t="shared" si="50"/>
        <v>0</v>
      </c>
      <c r="N2284" s="109">
        <v>0</v>
      </c>
      <c r="O2284" s="69"/>
      <c r="P2284" s="69"/>
      <c r="Q2284" s="94"/>
      <c r="R2284" s="66"/>
      <c r="T2284" s="93"/>
    </row>
    <row r="2285" spans="1:20" ht="11.65" customHeight="1">
      <c r="A2285" s="2">
        <v>2214</v>
      </c>
      <c r="C2285" s="108"/>
      <c r="F2285" s="108" t="s">
        <v>572</v>
      </c>
      <c r="G2285" s="1" t="s">
        <v>248</v>
      </c>
      <c r="H2285" s="74"/>
      <c r="I2285" s="3">
        <v>0</v>
      </c>
      <c r="J2285" s="3">
        <v>0</v>
      </c>
      <c r="K2285" s="74"/>
      <c r="L2285" s="3">
        <v>0</v>
      </c>
      <c r="M2285" s="3">
        <f t="shared" si="50"/>
        <v>0</v>
      </c>
      <c r="N2285" s="109">
        <v>0</v>
      </c>
      <c r="O2285" s="69"/>
      <c r="P2285" s="69"/>
      <c r="Q2285" s="94"/>
      <c r="R2285" s="66"/>
      <c r="T2285" s="93"/>
    </row>
    <row r="2286" spans="1:20" ht="11.65" customHeight="1">
      <c r="A2286" s="2">
        <v>2215</v>
      </c>
      <c r="C2286" s="108"/>
      <c r="F2286" s="108" t="s">
        <v>488</v>
      </c>
      <c r="G2286" s="1" t="s">
        <v>650</v>
      </c>
      <c r="H2286" s="74"/>
      <c r="I2286" s="3">
        <v>0</v>
      </c>
      <c r="J2286" s="3">
        <v>0</v>
      </c>
      <c r="K2286" s="74"/>
      <c r="L2286" s="3">
        <v>0</v>
      </c>
      <c r="M2286" s="3">
        <f t="shared" si="50"/>
        <v>0</v>
      </c>
      <c r="N2286" s="109">
        <v>0</v>
      </c>
      <c r="O2286" s="69"/>
      <c r="P2286" s="69"/>
      <c r="Q2286" s="94"/>
      <c r="R2286" s="66"/>
      <c r="T2286" s="93"/>
    </row>
    <row r="2287" spans="1:20" ht="11.65" customHeight="1">
      <c r="A2287" s="2">
        <v>2216</v>
      </c>
      <c r="C2287" s="108"/>
      <c r="F2287" s="108" t="s">
        <v>651</v>
      </c>
      <c r="G2287" s="1" t="s">
        <v>651</v>
      </c>
      <c r="H2287" s="74"/>
      <c r="I2287" s="3">
        <v>0</v>
      </c>
      <c r="J2287" s="3">
        <v>0</v>
      </c>
      <c r="K2287" s="74"/>
      <c r="L2287" s="3">
        <v>0</v>
      </c>
      <c r="M2287" s="3">
        <f t="shared" si="50"/>
        <v>0</v>
      </c>
      <c r="N2287" s="109">
        <v>0</v>
      </c>
      <c r="O2287" s="69"/>
      <c r="P2287" s="69"/>
      <c r="Q2287" s="94"/>
      <c r="R2287" s="66"/>
      <c r="T2287" s="93"/>
    </row>
    <row r="2288" spans="1:20" ht="11.65" customHeight="1">
      <c r="A2288" s="2">
        <v>2217</v>
      </c>
      <c r="C2288" s="108"/>
      <c r="F2288" s="108" t="s">
        <v>572</v>
      </c>
      <c r="G2288" s="1" t="s">
        <v>133</v>
      </c>
      <c r="H2288" s="74"/>
      <c r="I2288" s="3">
        <v>0</v>
      </c>
      <c r="J2288" s="3">
        <v>0</v>
      </c>
      <c r="K2288" s="74"/>
      <c r="L2288" s="3">
        <v>0</v>
      </c>
      <c r="M2288" s="3">
        <f t="shared" si="50"/>
        <v>0</v>
      </c>
      <c r="N2288" s="109">
        <v>0</v>
      </c>
      <c r="O2288" s="69"/>
      <c r="P2288" s="69"/>
      <c r="Q2288" s="94"/>
      <c r="R2288" s="66"/>
      <c r="T2288" s="93"/>
    </row>
    <row r="2289" spans="1:20" ht="11.65" customHeight="1">
      <c r="A2289" s="2">
        <v>2218</v>
      </c>
      <c r="C2289" s="108"/>
      <c r="F2289" s="108" t="s">
        <v>660</v>
      </c>
      <c r="G2289" s="1" t="s">
        <v>648</v>
      </c>
      <c r="H2289" s="74"/>
      <c r="I2289" s="3">
        <v>0</v>
      </c>
      <c r="J2289" s="3">
        <v>0</v>
      </c>
      <c r="K2289" s="74"/>
      <c r="L2289" s="3">
        <v>0</v>
      </c>
      <c r="M2289" s="3">
        <f>L2289-N2289</f>
        <v>0</v>
      </c>
      <c r="N2289" s="109">
        <v>0</v>
      </c>
      <c r="O2289" s="69"/>
      <c r="P2289" s="69"/>
      <c r="Q2289" s="94"/>
      <c r="R2289" s="66"/>
      <c r="T2289" s="93"/>
    </row>
    <row r="2290" spans="1:20" ht="11.65" customHeight="1">
      <c r="A2290" s="2">
        <v>2219</v>
      </c>
      <c r="C2290" s="108"/>
      <c r="F2290" s="108" t="s">
        <v>660</v>
      </c>
      <c r="G2290" s="1" t="s">
        <v>129</v>
      </c>
      <c r="H2290" s="74"/>
      <c r="I2290" s="3">
        <v>0</v>
      </c>
      <c r="J2290" s="3">
        <v>0</v>
      </c>
      <c r="K2290" s="74"/>
      <c r="L2290" s="3">
        <v>0</v>
      </c>
      <c r="M2290" s="3">
        <f>L2290-N2290</f>
        <v>0</v>
      </c>
      <c r="N2290" s="109">
        <v>0</v>
      </c>
      <c r="O2290" s="69"/>
      <c r="P2290" s="69"/>
      <c r="Q2290" s="94"/>
      <c r="R2290" s="66"/>
      <c r="T2290" s="93"/>
    </row>
    <row r="2291" spans="1:20" ht="11.65" customHeight="1">
      <c r="A2291" s="2">
        <v>2220</v>
      </c>
      <c r="C2291" s="108"/>
      <c r="F2291" s="108" t="s">
        <v>572</v>
      </c>
      <c r="G2291" s="1" t="s">
        <v>132</v>
      </c>
      <c r="H2291" s="74"/>
      <c r="I2291" s="3">
        <v>0</v>
      </c>
      <c r="J2291" s="3">
        <v>0</v>
      </c>
      <c r="K2291" s="74"/>
      <c r="L2291" s="3">
        <v>0</v>
      </c>
      <c r="M2291" s="3">
        <f t="shared" si="50"/>
        <v>0</v>
      </c>
      <c r="N2291" s="109">
        <v>0</v>
      </c>
      <c r="O2291" s="69"/>
      <c r="P2291" s="69"/>
      <c r="Q2291" s="94"/>
      <c r="R2291" s="66"/>
      <c r="T2291" s="93"/>
    </row>
    <row r="2292" spans="1:20" ht="11.65" customHeight="1">
      <c r="A2292" s="2">
        <v>2221</v>
      </c>
      <c r="C2292" s="108"/>
      <c r="F2292" s="108" t="s">
        <v>572</v>
      </c>
      <c r="G2292" s="1" t="s">
        <v>130</v>
      </c>
      <c r="H2292" s="74"/>
      <c r="I2292" s="3">
        <v>-5444479.5384615296</v>
      </c>
      <c r="J2292" s="3">
        <v>-2285141.852838112</v>
      </c>
      <c r="K2292" s="74"/>
      <c r="L2292" s="3">
        <v>-5326602.9999999907</v>
      </c>
      <c r="M2292" s="3">
        <f t="shared" si="50"/>
        <v>-3090935.9609807692</v>
      </c>
      <c r="N2292" s="109">
        <v>-2235667.0390192214</v>
      </c>
      <c r="O2292" s="69"/>
      <c r="P2292" s="69"/>
      <c r="Q2292" s="94"/>
      <c r="R2292" s="66"/>
      <c r="T2292" s="93"/>
    </row>
    <row r="2293" spans="1:20" ht="11.65" customHeight="1">
      <c r="A2293" s="2">
        <v>2222</v>
      </c>
      <c r="C2293" s="108"/>
      <c r="F2293" s="108" t="s">
        <v>572</v>
      </c>
      <c r="G2293" s="1" t="s">
        <v>132</v>
      </c>
      <c r="H2293" s="74"/>
      <c r="I2293" s="3">
        <v>-4236947.8461538404</v>
      </c>
      <c r="J2293" s="3">
        <v>-1806139.5657638414</v>
      </c>
      <c r="K2293" s="74"/>
      <c r="L2293" s="3">
        <v>-14474049.650021534</v>
      </c>
      <c r="M2293" s="3">
        <f t="shared" si="50"/>
        <v>-8304005.8593090409</v>
      </c>
      <c r="N2293" s="109">
        <v>-6170043.7907124935</v>
      </c>
      <c r="O2293" s="69"/>
      <c r="P2293" s="69"/>
      <c r="Q2293" s="94"/>
      <c r="R2293" s="66"/>
      <c r="T2293" s="93"/>
    </row>
    <row r="2294" spans="1:20" ht="11.65" customHeight="1">
      <c r="A2294" s="2">
        <v>2223</v>
      </c>
      <c r="C2294" s="108"/>
      <c r="H2294" s="74" t="s">
        <v>569</v>
      </c>
      <c r="I2294" s="110">
        <v>-3456971758.6923056</v>
      </c>
      <c r="J2294" s="110">
        <v>-1498989576.6709936</v>
      </c>
      <c r="K2294" s="74"/>
      <c r="L2294" s="110">
        <f>SUBTOTAL(9,L2279:L2293)</f>
        <v>-4039054497.7269421</v>
      </c>
      <c r="M2294" s="110">
        <f>SUBTOTAL(9,M2279:M2293)</f>
        <v>-2275412331.4250398</v>
      </c>
      <c r="N2294" s="110">
        <f>SUBTOTAL(9,N2279:N2293)</f>
        <v>-1763642166.3019028</v>
      </c>
      <c r="O2294" s="69"/>
      <c r="P2294" s="69"/>
      <c r="Q2294" s="69"/>
      <c r="R2294" s="66"/>
      <c r="T2294" s="93"/>
    </row>
    <row r="2295" spans="1:20" ht="11.65" customHeight="1">
      <c r="A2295" s="2">
        <v>2224</v>
      </c>
      <c r="C2295" s="108"/>
      <c r="H2295" s="74"/>
      <c r="I2295" s="3"/>
      <c r="J2295" s="3"/>
      <c r="K2295" s="74"/>
      <c r="L2295" s="3"/>
      <c r="M2295" s="3"/>
      <c r="N2295" s="3"/>
      <c r="O2295" s="69"/>
      <c r="P2295" s="69"/>
      <c r="Q2295" s="66"/>
      <c r="R2295" s="66"/>
    </row>
    <row r="2296" spans="1:20" ht="11.65" customHeight="1">
      <c r="A2296" s="2">
        <v>2225</v>
      </c>
      <c r="C2296" s="108">
        <v>283</v>
      </c>
      <c r="D2296" s="1" t="s">
        <v>574</v>
      </c>
      <c r="H2296" s="74"/>
      <c r="I2296" s="3"/>
      <c r="J2296" s="3"/>
      <c r="K2296" s="74"/>
      <c r="L2296" s="3"/>
      <c r="M2296" s="3"/>
      <c r="N2296" s="3"/>
      <c r="O2296" s="69"/>
      <c r="P2296" s="69"/>
      <c r="Q2296" s="66"/>
      <c r="R2296" s="66"/>
    </row>
    <row r="2297" spans="1:20" ht="11.65" customHeight="1">
      <c r="A2297" s="2">
        <v>2226</v>
      </c>
      <c r="C2297" s="108"/>
      <c r="F2297" s="108" t="s">
        <v>488</v>
      </c>
      <c r="G2297" s="1" t="s">
        <v>128</v>
      </c>
      <c r="H2297" s="74"/>
      <c r="I2297" s="3">
        <v>-89112126.636153758</v>
      </c>
      <c r="J2297" s="3">
        <v>-2484360.2307692301</v>
      </c>
      <c r="K2297" s="74"/>
      <c r="L2297" s="3">
        <v>-71315051.482307598</v>
      </c>
      <c r="M2297" s="3">
        <f>L2297-N2297</f>
        <v>-66907485.789999902</v>
      </c>
      <c r="N2297" s="109">
        <v>-4407565.692307692</v>
      </c>
      <c r="O2297" s="69"/>
      <c r="P2297" s="69"/>
      <c r="Q2297" s="94"/>
      <c r="R2297" s="66"/>
      <c r="T2297" s="93"/>
    </row>
    <row r="2298" spans="1:20" ht="11.65" customHeight="1">
      <c r="A2298" s="2">
        <v>2227</v>
      </c>
      <c r="C2298" s="108"/>
      <c r="F2298" s="108" t="s">
        <v>572</v>
      </c>
      <c r="G2298" s="1" t="s">
        <v>132</v>
      </c>
      <c r="H2298" s="74"/>
      <c r="I2298" s="3">
        <v>-3857634.7692307602</v>
      </c>
      <c r="J2298" s="3">
        <v>-1644444.7843035734</v>
      </c>
      <c r="K2298" s="74"/>
      <c r="L2298" s="3">
        <v>-5623146.0921553746</v>
      </c>
      <c r="M2298" s="3">
        <f t="shared" ref="M2298:M2303" si="51">L2298-N2298</f>
        <v>-3226093.5416191206</v>
      </c>
      <c r="N2298" s="109">
        <v>-2397052.550536254</v>
      </c>
      <c r="O2298" s="69"/>
      <c r="P2298" s="69"/>
      <c r="Q2298" s="94"/>
      <c r="R2298" s="66"/>
      <c r="T2298" s="93"/>
    </row>
    <row r="2299" spans="1:20" ht="11.65" customHeight="1">
      <c r="A2299" s="2">
        <v>2228</v>
      </c>
      <c r="C2299" s="108"/>
      <c r="F2299" s="108" t="s">
        <v>572</v>
      </c>
      <c r="G2299" s="1" t="s">
        <v>130</v>
      </c>
      <c r="H2299" s="74"/>
      <c r="I2299" s="3">
        <v>-19029479.842307691</v>
      </c>
      <c r="J2299" s="3">
        <v>-7987000.5054118112</v>
      </c>
      <c r="K2299" s="74"/>
      <c r="L2299" s="3">
        <v>-22519501.149999999</v>
      </c>
      <c r="M2299" s="3">
        <f t="shared" si="51"/>
        <v>-13067678.58011624</v>
      </c>
      <c r="N2299" s="109">
        <v>-9451822.5698837582</v>
      </c>
      <c r="O2299" s="69"/>
      <c r="P2299" s="69"/>
      <c r="Q2299" s="94"/>
      <c r="R2299" s="66"/>
      <c r="T2299" s="93"/>
    </row>
    <row r="2300" spans="1:20" ht="11.65" customHeight="1">
      <c r="A2300" s="2">
        <v>2229</v>
      </c>
      <c r="C2300" s="108"/>
      <c r="F2300" s="108" t="s">
        <v>670</v>
      </c>
      <c r="G2300" s="1" t="s">
        <v>131</v>
      </c>
      <c r="H2300" s="74"/>
      <c r="I2300" s="3">
        <v>-10346728.307692301</v>
      </c>
      <c r="J2300" s="3">
        <v>-4394285.0043627545</v>
      </c>
      <c r="K2300" s="74"/>
      <c r="L2300" s="3">
        <v>-135593964.17384619</v>
      </c>
      <c r="M2300" s="3">
        <f t="shared" si="51"/>
        <v>-78006821.09517315</v>
      </c>
      <c r="N2300" s="109">
        <v>-57587143.078673027</v>
      </c>
      <c r="O2300" s="69"/>
      <c r="P2300" s="69"/>
      <c r="Q2300" s="94"/>
      <c r="R2300" s="66"/>
      <c r="T2300" s="93"/>
    </row>
    <row r="2301" spans="1:20" ht="11.65" customHeight="1">
      <c r="A2301" s="2">
        <v>2230</v>
      </c>
      <c r="C2301" s="108"/>
      <c r="F2301" s="108" t="s">
        <v>488</v>
      </c>
      <c r="G2301" s="1" t="s">
        <v>639</v>
      </c>
      <c r="H2301" s="74"/>
      <c r="I2301" s="3">
        <v>-6787185.6153846104</v>
      </c>
      <c r="J2301" s="3">
        <v>-2882542.9010396292</v>
      </c>
      <c r="K2301" s="74"/>
      <c r="L2301" s="3">
        <v>-8108734.9999999953</v>
      </c>
      <c r="M2301" s="3">
        <f t="shared" si="51"/>
        <v>-4664925.1743662469</v>
      </c>
      <c r="N2301" s="109">
        <v>-3443809.8256337489</v>
      </c>
      <c r="O2301" s="69"/>
      <c r="P2301" s="69"/>
      <c r="Q2301" s="94"/>
      <c r="R2301" s="66"/>
      <c r="T2301" s="93"/>
    </row>
    <row r="2302" spans="1:20" ht="11.65" customHeight="1">
      <c r="A2302" s="2">
        <v>2231</v>
      </c>
      <c r="C2302" s="108"/>
      <c r="F2302" s="108" t="s">
        <v>669</v>
      </c>
      <c r="G2302" s="1" t="s">
        <v>642</v>
      </c>
      <c r="H2302" s="74"/>
      <c r="I2302" s="3">
        <v>-3561762.2307692301</v>
      </c>
      <c r="J2302" s="3">
        <v>-1556759.4683299214</v>
      </c>
      <c r="K2302" s="74"/>
      <c r="L2302" s="3">
        <v>-2724621.9999999991</v>
      </c>
      <c r="M2302" s="3">
        <f t="shared" si="51"/>
        <v>-1533756.1248222627</v>
      </c>
      <c r="N2302" s="109">
        <v>-1190865.8751777364</v>
      </c>
      <c r="O2302" s="69"/>
      <c r="P2302" s="69"/>
      <c r="Q2302" s="94"/>
      <c r="R2302" s="66"/>
      <c r="T2302" s="93"/>
    </row>
    <row r="2303" spans="1:20" ht="11.65" customHeight="1">
      <c r="A2303" s="2">
        <v>2232</v>
      </c>
      <c r="C2303" s="108"/>
      <c r="F2303" s="108" t="s">
        <v>572</v>
      </c>
      <c r="G2303" s="1" t="s">
        <v>645</v>
      </c>
      <c r="H2303" s="74"/>
      <c r="I2303" s="3">
        <v>0</v>
      </c>
      <c r="J2303" s="3">
        <v>0</v>
      </c>
      <c r="K2303" s="74"/>
      <c r="L2303" s="3">
        <v>0</v>
      </c>
      <c r="M2303" s="3">
        <f t="shared" si="51"/>
        <v>0</v>
      </c>
      <c r="N2303" s="109">
        <v>0</v>
      </c>
      <c r="O2303" s="69"/>
      <c r="P2303" s="69"/>
      <c r="Q2303" s="94"/>
      <c r="R2303" s="66"/>
      <c r="T2303" s="93"/>
    </row>
    <row r="2304" spans="1:20" ht="11.65" customHeight="1">
      <c r="A2304" s="2">
        <v>2233</v>
      </c>
      <c r="C2304" s="108"/>
      <c r="F2304" s="108" t="s">
        <v>572</v>
      </c>
      <c r="G2304" s="1" t="s">
        <v>132</v>
      </c>
      <c r="H2304" s="74"/>
      <c r="I2304" s="3">
        <v>0</v>
      </c>
      <c r="J2304" s="3">
        <v>0</v>
      </c>
      <c r="K2304" s="74"/>
      <c r="L2304" s="3">
        <v>0</v>
      </c>
      <c r="M2304" s="3">
        <f>L2304-N2304</f>
        <v>0</v>
      </c>
      <c r="N2304" s="109">
        <v>0</v>
      </c>
      <c r="O2304" s="69"/>
      <c r="P2304" s="69"/>
      <c r="Q2304" s="94"/>
      <c r="R2304" s="66"/>
      <c r="T2304" s="93"/>
    </row>
    <row r="2305" spans="1:20" ht="11.65" customHeight="1">
      <c r="A2305" s="2">
        <v>2234</v>
      </c>
      <c r="C2305" s="108"/>
      <c r="F2305" s="108" t="s">
        <v>572</v>
      </c>
      <c r="G2305" s="1" t="s">
        <v>206</v>
      </c>
      <c r="H2305" s="74"/>
      <c r="I2305" s="3">
        <v>-2032724.15384615</v>
      </c>
      <c r="J2305" s="3">
        <v>-869823.84375190013</v>
      </c>
      <c r="K2305" s="74"/>
      <c r="L2305" s="3">
        <v>-1100432.9999999963</v>
      </c>
      <c r="M2305" s="3">
        <f>L2305-N2305</f>
        <v>-629546.25423061568</v>
      </c>
      <c r="N2305" s="109">
        <v>-470886.74576938065</v>
      </c>
      <c r="O2305" s="69"/>
      <c r="P2305" s="69"/>
      <c r="Q2305" s="94"/>
      <c r="R2305" s="66"/>
      <c r="T2305" s="93"/>
    </row>
    <row r="2306" spans="1:20" ht="11.65" customHeight="1">
      <c r="A2306" s="2">
        <v>2235</v>
      </c>
      <c r="C2306" s="108"/>
      <c r="F2306" s="108" t="s">
        <v>572</v>
      </c>
      <c r="G2306" s="1" t="s">
        <v>132</v>
      </c>
      <c r="H2306" s="74"/>
      <c r="I2306" s="3">
        <v>0</v>
      </c>
      <c r="J2306" s="3">
        <v>0</v>
      </c>
      <c r="K2306" s="74"/>
      <c r="L2306" s="3">
        <v>0</v>
      </c>
      <c r="M2306" s="3">
        <f>L2306-N2306</f>
        <v>0</v>
      </c>
      <c r="N2306" s="109">
        <v>0</v>
      </c>
      <c r="O2306" s="69"/>
      <c r="P2306" s="69"/>
      <c r="Q2306" s="66"/>
      <c r="R2306" s="66"/>
      <c r="T2306" s="93"/>
    </row>
    <row r="2307" spans="1:20" ht="11.65" customHeight="1">
      <c r="A2307" s="2">
        <v>2236</v>
      </c>
      <c r="C2307" s="108"/>
      <c r="H2307" s="74" t="s">
        <v>569</v>
      </c>
      <c r="I2307" s="110">
        <v>-134727641.55538449</v>
      </c>
      <c r="J2307" s="110">
        <v>-21819216.737968821</v>
      </c>
      <c r="K2307" s="74"/>
      <c r="L2307" s="110">
        <f>SUBTOTAL(9,L2297:L2306)</f>
        <v>-246985452.89830917</v>
      </c>
      <c r="M2307" s="110">
        <f>SUBTOTAL(9,M2297:M2306)</f>
        <v>-168036306.56032753</v>
      </c>
      <c r="N2307" s="110">
        <f>SUBTOTAL(9,N2297:N2306)</f>
        <v>-78949146.337981597</v>
      </c>
      <c r="O2307" s="69"/>
      <c r="P2307" s="69"/>
      <c r="Q2307" s="69"/>
      <c r="R2307" s="66"/>
      <c r="T2307" s="93"/>
    </row>
    <row r="2308" spans="1:20" ht="11.65" customHeight="1">
      <c r="A2308" s="2">
        <v>2237</v>
      </c>
      <c r="C2308" s="108"/>
      <c r="H2308" s="74"/>
      <c r="I2308" s="3"/>
      <c r="J2308" s="3"/>
      <c r="K2308" s="74"/>
      <c r="L2308" s="3"/>
      <c r="M2308" s="3"/>
      <c r="N2308" s="3"/>
      <c r="O2308" s="69"/>
      <c r="P2308" s="69"/>
      <c r="Q2308" s="69"/>
      <c r="R2308" s="66"/>
    </row>
    <row r="2309" spans="1:20" ht="11.65" customHeight="1" thickBot="1">
      <c r="A2309" s="2">
        <v>2238</v>
      </c>
      <c r="C2309" s="112" t="s">
        <v>575</v>
      </c>
      <c r="H2309" s="113" t="s">
        <v>569</v>
      </c>
      <c r="I2309" s="114">
        <v>-3634945473.9438443</v>
      </c>
      <c r="J2309" s="114">
        <v>-1553478567.8260279</v>
      </c>
      <c r="K2309" s="113"/>
      <c r="L2309" s="114">
        <f>SUBTOTAL(9,L2256:L2307)</f>
        <v>-4165943608.4020615</v>
      </c>
      <c r="M2309" s="114">
        <f>SUBTOTAL(9,M2256:M2307)</f>
        <v>-2361838889.5838423</v>
      </c>
      <c r="N2309" s="114">
        <f>SUBTOTAL(9,N2256:N2307)</f>
        <v>-1804104718.8182199</v>
      </c>
      <c r="O2309" s="69"/>
      <c r="P2309" s="98"/>
      <c r="Q2309" s="98"/>
      <c r="R2309" s="66"/>
      <c r="T2309" s="93"/>
    </row>
    <row r="2310" spans="1:20" ht="11.65" customHeight="1" thickTop="1">
      <c r="A2310" s="2">
        <v>2239</v>
      </c>
      <c r="C2310" s="108">
        <v>255</v>
      </c>
      <c r="D2310" s="1" t="s">
        <v>576</v>
      </c>
      <c r="H2310" s="74"/>
      <c r="I2310" s="3"/>
      <c r="J2310" s="3"/>
      <c r="K2310" s="74"/>
      <c r="L2310" s="3"/>
      <c r="M2310" s="3"/>
      <c r="N2310" s="3"/>
      <c r="O2310" s="69"/>
      <c r="P2310" s="69"/>
      <c r="Q2310" s="66"/>
      <c r="R2310" s="66"/>
    </row>
    <row r="2311" spans="1:20" ht="11.65" customHeight="1">
      <c r="A2311" s="2">
        <v>2240</v>
      </c>
      <c r="C2311" s="108"/>
      <c r="F2311" s="108" t="s">
        <v>669</v>
      </c>
      <c r="G2311" s="1" t="s">
        <v>128</v>
      </c>
      <c r="H2311" s="74"/>
      <c r="I2311" s="3">
        <v>-5193.0769230769201</v>
      </c>
      <c r="J2311" s="3">
        <v>0</v>
      </c>
      <c r="K2311" s="74"/>
      <c r="L2311" s="3">
        <v>-59509</v>
      </c>
      <c r="M2311" s="3">
        <f t="shared" ref="M2311:M2318" si="52">L2311-N2311</f>
        <v>-59509</v>
      </c>
      <c r="N2311" s="109">
        <v>0</v>
      </c>
      <c r="O2311" s="69"/>
      <c r="P2311" s="69"/>
      <c r="Q2311" s="66"/>
      <c r="R2311" s="66"/>
    </row>
    <row r="2312" spans="1:20" ht="11.65" customHeight="1">
      <c r="A2312" s="2">
        <v>2241</v>
      </c>
      <c r="C2312" s="108"/>
      <c r="F2312" s="108" t="s">
        <v>669</v>
      </c>
      <c r="G2312" s="1" t="s">
        <v>654</v>
      </c>
      <c r="H2312" s="74"/>
      <c r="I2312" s="3">
        <v>-100668.46153846099</v>
      </c>
      <c r="J2312" s="3">
        <v>0</v>
      </c>
      <c r="K2312" s="74"/>
      <c r="L2312" s="3">
        <v>5.3842086344957352E-10</v>
      </c>
      <c r="M2312" s="3">
        <f t="shared" si="52"/>
        <v>5.3842086344957352E-10</v>
      </c>
      <c r="N2312" s="109">
        <v>0</v>
      </c>
      <c r="O2312" s="69"/>
      <c r="P2312" s="69"/>
      <c r="Q2312" s="94"/>
      <c r="R2312" s="66"/>
      <c r="T2312" s="93"/>
    </row>
    <row r="2313" spans="1:20" ht="11.65" customHeight="1">
      <c r="A2313" s="2">
        <v>2242</v>
      </c>
      <c r="C2313" s="108"/>
      <c r="F2313" s="108" t="s">
        <v>669</v>
      </c>
      <c r="G2313" s="1" t="s">
        <v>655</v>
      </c>
      <c r="H2313" s="74"/>
      <c r="I2313" s="3">
        <v>-1060256.84615384</v>
      </c>
      <c r="J2313" s="3">
        <v>0</v>
      </c>
      <c r="K2313" s="74"/>
      <c r="L2313" s="3">
        <v>-44339.99999999383</v>
      </c>
      <c r="M2313" s="3">
        <f t="shared" si="52"/>
        <v>-44339.99999999383</v>
      </c>
      <c r="N2313" s="109">
        <v>0</v>
      </c>
      <c r="O2313" s="69"/>
      <c r="P2313" s="69"/>
      <c r="Q2313" s="94"/>
      <c r="R2313" s="66"/>
      <c r="T2313" s="93"/>
    </row>
    <row r="2314" spans="1:20" ht="11.65" customHeight="1">
      <c r="A2314" s="2">
        <v>2243</v>
      </c>
      <c r="C2314" s="108"/>
      <c r="F2314" s="108" t="s">
        <v>669</v>
      </c>
      <c r="G2314" s="1" t="s">
        <v>656</v>
      </c>
      <c r="H2314" s="74"/>
      <c r="I2314" s="3">
        <v>-758858.07692307595</v>
      </c>
      <c r="J2314" s="3">
        <v>0</v>
      </c>
      <c r="K2314" s="74"/>
      <c r="L2314" s="3">
        <v>-246638.99999999907</v>
      </c>
      <c r="M2314" s="3">
        <f t="shared" si="52"/>
        <v>-246638.99999999907</v>
      </c>
      <c r="N2314" s="109">
        <v>0</v>
      </c>
      <c r="O2314" s="69"/>
      <c r="P2314" s="69"/>
      <c r="Q2314" s="94"/>
      <c r="R2314" s="66"/>
      <c r="T2314" s="93"/>
    </row>
    <row r="2315" spans="1:20" ht="11.65" customHeight="1">
      <c r="A2315" s="2">
        <v>2244</v>
      </c>
      <c r="C2315" s="108"/>
      <c r="F2315" s="108" t="s">
        <v>669</v>
      </c>
      <c r="G2315" s="1" t="s">
        <v>657</v>
      </c>
      <c r="H2315" s="74"/>
      <c r="I2315" s="3">
        <v>-135641.07692307601</v>
      </c>
      <c r="J2315" s="3">
        <v>0</v>
      </c>
      <c r="K2315" s="74"/>
      <c r="L2315" s="3">
        <v>-74105.999999999069</v>
      </c>
      <c r="M2315" s="3">
        <f t="shared" si="52"/>
        <v>-74105.999999999069</v>
      </c>
      <c r="N2315" s="109">
        <v>0</v>
      </c>
      <c r="O2315" s="69"/>
      <c r="P2315" s="69"/>
      <c r="Q2315" s="94"/>
      <c r="R2315" s="66"/>
      <c r="T2315" s="93"/>
    </row>
    <row r="2316" spans="1:20" ht="11.65" customHeight="1">
      <c r="A2316" s="2">
        <v>2245</v>
      </c>
      <c r="C2316" s="108"/>
      <c r="F2316" s="108" t="s">
        <v>669</v>
      </c>
      <c r="G2316" s="1" t="s">
        <v>658</v>
      </c>
      <c r="H2316" s="74"/>
      <c r="I2316" s="3">
        <v>-314579.38461538398</v>
      </c>
      <c r="J2316" s="3">
        <v>0</v>
      </c>
      <c r="K2316" s="74"/>
      <c r="L2316" s="3">
        <v>-192231.99999999936</v>
      </c>
      <c r="M2316" s="3">
        <f t="shared" si="52"/>
        <v>-192231.99999999936</v>
      </c>
      <c r="N2316" s="109">
        <v>0</v>
      </c>
      <c r="O2316" s="69"/>
      <c r="P2316" s="69"/>
      <c r="Q2316" s="94"/>
      <c r="R2316" s="66"/>
      <c r="T2316" s="93"/>
    </row>
    <row r="2317" spans="1:20" ht="11.65" customHeight="1">
      <c r="A2317" s="2">
        <v>2246</v>
      </c>
      <c r="C2317" s="108"/>
      <c r="F2317" s="108" t="s">
        <v>669</v>
      </c>
      <c r="G2317" s="1" t="s">
        <v>659</v>
      </c>
      <c r="H2317" s="74"/>
      <c r="I2317" s="3">
        <v>-231791.538461538</v>
      </c>
      <c r="J2317" s="3">
        <v>-108792.51753461518</v>
      </c>
      <c r="K2317" s="74"/>
      <c r="L2317" s="3">
        <v>-172025.99999999953</v>
      </c>
      <c r="M2317" s="3">
        <f t="shared" si="52"/>
        <v>-91284.736769999756</v>
      </c>
      <c r="N2317" s="109">
        <v>-80741.263229999779</v>
      </c>
      <c r="O2317" s="69"/>
      <c r="P2317" s="69"/>
      <c r="Q2317" s="94"/>
      <c r="R2317" s="66"/>
      <c r="T2317" s="93"/>
    </row>
    <row r="2318" spans="1:20" ht="11.65" customHeight="1">
      <c r="A2318" s="2">
        <v>2247</v>
      </c>
      <c r="C2318" s="108"/>
      <c r="F2318" s="108" t="s">
        <v>669</v>
      </c>
      <c r="G2318" s="1" t="s">
        <v>211</v>
      </c>
      <c r="H2318" s="74"/>
      <c r="I2318" s="3">
        <v>0</v>
      </c>
      <c r="J2318" s="3">
        <v>0</v>
      </c>
      <c r="K2318" s="74"/>
      <c r="L2318" s="3">
        <v>0</v>
      </c>
      <c r="M2318" s="3">
        <f t="shared" si="52"/>
        <v>0</v>
      </c>
      <c r="N2318" s="109">
        <v>0</v>
      </c>
      <c r="O2318" s="69"/>
      <c r="P2318" s="69"/>
      <c r="Q2318" s="66"/>
      <c r="R2318" s="66"/>
      <c r="T2318" s="93"/>
    </row>
    <row r="2319" spans="1:20" ht="11.65" customHeight="1" thickBot="1">
      <c r="A2319" s="2">
        <v>2248</v>
      </c>
      <c r="C2319" s="112" t="s">
        <v>577</v>
      </c>
      <c r="H2319" s="113" t="s">
        <v>569</v>
      </c>
      <c r="I2319" s="126">
        <v>-2606988.4615384522</v>
      </c>
      <c r="J2319" s="126">
        <v>-108792.51753461518</v>
      </c>
      <c r="K2319" s="74"/>
      <c r="L2319" s="126">
        <f>SUBTOTAL(9,L2311:L2318)</f>
        <v>-788851.99999999034</v>
      </c>
      <c r="M2319" s="126">
        <f>SUBTOTAL(9,M2311:M2318)</f>
        <v>-708110.73676999053</v>
      </c>
      <c r="N2319" s="126">
        <f>SUBTOTAL(9,N2311:N2318)</f>
        <v>-80741.263229999779</v>
      </c>
      <c r="O2319" s="69"/>
      <c r="P2319" s="69"/>
      <c r="Q2319" s="69"/>
      <c r="R2319" s="66"/>
      <c r="T2319" s="93"/>
    </row>
    <row r="2320" spans="1:20" ht="11.65" customHeight="1" thickTop="1">
      <c r="A2320" s="2">
        <v>2249</v>
      </c>
      <c r="C2320" s="108"/>
      <c r="H2320" s="74"/>
      <c r="I2320" s="3"/>
      <c r="J2320" s="3"/>
      <c r="K2320" s="74"/>
      <c r="L2320" s="3"/>
      <c r="M2320" s="3"/>
      <c r="N2320" s="3"/>
      <c r="O2320" s="3"/>
      <c r="P2320" s="3"/>
    </row>
    <row r="2321" spans="1:16" ht="11.65" customHeight="1" thickBot="1">
      <c r="A2321" s="2">
        <v>2250</v>
      </c>
      <c r="C2321" s="112" t="s">
        <v>578</v>
      </c>
      <c r="H2321" s="113" t="s">
        <v>1</v>
      </c>
      <c r="I2321" s="114">
        <v>-3763538512.7499981</v>
      </c>
      <c r="J2321" s="114">
        <v>-1592342231.7586942</v>
      </c>
      <c r="K2321" s="113"/>
      <c r="L2321" s="114">
        <f>L2319+L2309+L2246+L2253+L2242+L2234+L2228+L2223+L2216</f>
        <v>-4308172890.8374081</v>
      </c>
      <c r="M2321" s="114">
        <f>M2319+M2309+M2246+M2253+M2242+M2234+M2228+M2223+M2216</f>
        <v>-2448123658.6164432</v>
      </c>
      <c r="N2321" s="114">
        <f>N2319+N2309+N2246+N2253+N2242+N2234+N2228+N2223+N2216</f>
        <v>-1860049232.2209649</v>
      </c>
      <c r="O2321" s="3"/>
      <c r="P2321" s="3"/>
    </row>
    <row r="2322" spans="1:16" ht="11.65" customHeight="1" thickTop="1">
      <c r="A2322" s="2">
        <v>2251</v>
      </c>
      <c r="C2322" s="108"/>
      <c r="H2322" s="74"/>
      <c r="I2322" s="115"/>
      <c r="J2322" s="115"/>
      <c r="K2322" s="74"/>
      <c r="L2322" s="115"/>
      <c r="M2322" s="3"/>
      <c r="N2322" s="3"/>
      <c r="O2322" s="3"/>
      <c r="P2322" s="3"/>
    </row>
    <row r="2323" spans="1:16" ht="15" customHeight="1">
      <c r="A2323" s="2">
        <v>2252</v>
      </c>
      <c r="C2323" s="108"/>
      <c r="H2323" s="74"/>
      <c r="I2323" s="115"/>
      <c r="J2323" s="115"/>
      <c r="K2323" s="74"/>
      <c r="L2323" s="115"/>
      <c r="M2323" s="3"/>
      <c r="N2323" s="3"/>
      <c r="O2323" s="3"/>
      <c r="P2323" s="3"/>
    </row>
    <row r="2324" spans="1:16" ht="15" customHeight="1">
      <c r="A2324" s="2">
        <v>2253</v>
      </c>
      <c r="C2324" s="108"/>
      <c r="H2324" s="74"/>
      <c r="I2324" s="115"/>
      <c r="J2324" s="115"/>
      <c r="K2324" s="74"/>
      <c r="L2324" s="115"/>
      <c r="M2324" s="3"/>
      <c r="N2324" s="3"/>
      <c r="O2324" s="3"/>
      <c r="P2324" s="3"/>
    </row>
    <row r="2325" spans="1:16" ht="11.65" customHeight="1">
      <c r="A2325" s="2">
        <v>2254</v>
      </c>
      <c r="C2325" s="108" t="s">
        <v>579</v>
      </c>
      <c r="D2325" s="1" t="s">
        <v>580</v>
      </c>
      <c r="H2325" s="74"/>
      <c r="I2325" s="3"/>
      <c r="J2325" s="3"/>
      <c r="K2325" s="74"/>
      <c r="L2325" s="3"/>
      <c r="M2325" s="3"/>
      <c r="N2325" s="3"/>
      <c r="O2325" s="3"/>
      <c r="P2325" s="3"/>
    </row>
    <row r="2326" spans="1:16" ht="11.65" customHeight="1">
      <c r="A2326" s="2">
        <v>2255</v>
      </c>
      <c r="C2326" s="108"/>
      <c r="F2326" s="108" t="s">
        <v>572</v>
      </c>
      <c r="G2326" s="1" t="s">
        <v>128</v>
      </c>
      <c r="H2326" s="74"/>
      <c r="I2326" s="3">
        <v>0</v>
      </c>
      <c r="J2326" s="3">
        <v>0</v>
      </c>
      <c r="K2326" s="74"/>
      <c r="L2326" s="3">
        <v>0</v>
      </c>
      <c r="M2326" s="3">
        <f t="shared" ref="M2326:M2331" si="53">L2326-N2326</f>
        <v>0</v>
      </c>
      <c r="N2326" s="109">
        <v>0</v>
      </c>
      <c r="O2326" s="3"/>
      <c r="P2326" s="3"/>
    </row>
    <row r="2327" spans="1:16" ht="11.65" customHeight="1">
      <c r="A2327" s="2">
        <v>2256</v>
      </c>
      <c r="C2327" s="108"/>
      <c r="F2327" s="108" t="s">
        <v>572</v>
      </c>
      <c r="G2327" s="1" t="s">
        <v>132</v>
      </c>
      <c r="H2327" s="74"/>
      <c r="I2327" s="3">
        <v>-745329707.87692285</v>
      </c>
      <c r="J2327" s="3">
        <v>-317721511.76175648</v>
      </c>
      <c r="K2327" s="74"/>
      <c r="L2327" s="3">
        <v>-748677951.53592491</v>
      </c>
      <c r="M2327" s="3">
        <f t="shared" si="53"/>
        <v>-429529139.84791815</v>
      </c>
      <c r="N2327" s="109">
        <v>-319148811.68800676</v>
      </c>
      <c r="O2327" s="3"/>
      <c r="P2327" s="3"/>
    </row>
    <row r="2328" spans="1:16" ht="11.65" customHeight="1">
      <c r="A2328" s="2">
        <v>2257</v>
      </c>
      <c r="C2328" s="108"/>
      <c r="F2328" s="108" t="s">
        <v>572</v>
      </c>
      <c r="G2328" s="1" t="s">
        <v>132</v>
      </c>
      <c r="H2328" s="74"/>
      <c r="I2328" s="3">
        <v>-817492846.21769154</v>
      </c>
      <c r="J2328" s="3">
        <v>-348483443.24629605</v>
      </c>
      <c r="K2328" s="74"/>
      <c r="L2328" s="3">
        <v>-794547227.50475204</v>
      </c>
      <c r="M2328" s="3">
        <f t="shared" si="53"/>
        <v>-455845115.37774074</v>
      </c>
      <c r="N2328" s="109">
        <v>-338702112.1270113</v>
      </c>
      <c r="O2328" s="3"/>
      <c r="P2328" s="3"/>
    </row>
    <row r="2329" spans="1:16" ht="11.65" customHeight="1">
      <c r="A2329" s="2">
        <v>2258</v>
      </c>
      <c r="C2329" s="108"/>
      <c r="F2329" s="108" t="s">
        <v>572</v>
      </c>
      <c r="G2329" s="1" t="s">
        <v>132</v>
      </c>
      <c r="H2329" s="74"/>
      <c r="I2329" s="3">
        <v>-725776624.94846153</v>
      </c>
      <c r="J2329" s="3">
        <v>-309386361.55644685</v>
      </c>
      <c r="K2329" s="74"/>
      <c r="L2329" s="3">
        <v>-891213640.6965878</v>
      </c>
      <c r="M2329" s="3">
        <f t="shared" si="53"/>
        <v>-511304263.36692834</v>
      </c>
      <c r="N2329" s="109">
        <v>-379909377.32965946</v>
      </c>
      <c r="O2329" s="3"/>
      <c r="P2329" s="3"/>
    </row>
    <row r="2330" spans="1:16" ht="11.65" customHeight="1">
      <c r="A2330" s="2">
        <v>2259</v>
      </c>
      <c r="C2330" s="108"/>
      <c r="F2330" s="108" t="s">
        <v>572</v>
      </c>
      <c r="G2330" s="1" t="s">
        <v>132</v>
      </c>
      <c r="H2330" s="74"/>
      <c r="I2330" s="3">
        <v>0</v>
      </c>
      <c r="J2330" s="3">
        <v>0</v>
      </c>
      <c r="K2330" s="74"/>
      <c r="L2330" s="3">
        <v>0</v>
      </c>
      <c r="M2330" s="3">
        <f t="shared" si="53"/>
        <v>0</v>
      </c>
      <c r="N2330" s="109">
        <v>0</v>
      </c>
      <c r="O2330" s="3"/>
      <c r="P2330" s="3"/>
    </row>
    <row r="2331" spans="1:16" ht="11.65" customHeight="1">
      <c r="A2331" s="2">
        <v>2260</v>
      </c>
      <c r="C2331" s="108"/>
      <c r="F2331" s="108" t="s">
        <v>572</v>
      </c>
      <c r="G2331" s="1" t="s">
        <v>132</v>
      </c>
      <c r="H2331" s="74"/>
      <c r="I2331" s="3">
        <v>-175855372.22076899</v>
      </c>
      <c r="J2331" s="3">
        <v>-74964185.813234076</v>
      </c>
      <c r="K2331" s="74"/>
      <c r="L2331" s="3">
        <v>-173316716.94154051</v>
      </c>
      <c r="M2331" s="3">
        <f t="shared" si="53"/>
        <v>-99434717.152335986</v>
      </c>
      <c r="N2331" s="109">
        <v>-73881999.789204523</v>
      </c>
      <c r="O2331" s="3"/>
      <c r="P2331" s="3"/>
    </row>
    <row r="2332" spans="1:16" ht="11.65" customHeight="1">
      <c r="A2332" s="2">
        <v>2261</v>
      </c>
      <c r="C2332" s="108"/>
      <c r="H2332" s="74" t="s">
        <v>581</v>
      </c>
      <c r="I2332" s="110">
        <v>-2464454551.263845</v>
      </c>
      <c r="J2332" s="110">
        <v>-1050555502.3777335</v>
      </c>
      <c r="K2332" s="74"/>
      <c r="L2332" s="110">
        <f>SUBTOTAL(9,L2326:L2331)</f>
        <v>-2607755536.6788054</v>
      </c>
      <c r="M2332" s="110">
        <f>SUBTOTAL(9,M2326:M2331)</f>
        <v>-1496113235.7449231</v>
      </c>
      <c r="N2332" s="110">
        <f>SUBTOTAL(9,N2326:N2331)</f>
        <v>-1111642300.933882</v>
      </c>
      <c r="O2332" s="3"/>
      <c r="P2332" s="3"/>
    </row>
    <row r="2333" spans="1:16" ht="11.65" customHeight="1">
      <c r="A2333" s="2">
        <v>2262</v>
      </c>
      <c r="C2333" s="108"/>
      <c r="H2333" s="74"/>
      <c r="I2333" s="3"/>
      <c r="J2333" s="3"/>
      <c r="K2333" s="74"/>
      <c r="L2333" s="3"/>
      <c r="M2333" s="3"/>
      <c r="N2333" s="3"/>
      <c r="O2333" s="3"/>
      <c r="P2333" s="3"/>
    </row>
    <row r="2334" spans="1:16" ht="11.65" customHeight="1">
      <c r="A2334" s="2">
        <v>2263</v>
      </c>
      <c r="C2334" s="108" t="s">
        <v>582</v>
      </c>
      <c r="D2334" s="1" t="s">
        <v>583</v>
      </c>
      <c r="H2334" s="74"/>
      <c r="I2334" s="3"/>
      <c r="J2334" s="3"/>
      <c r="K2334" s="74"/>
      <c r="L2334" s="3"/>
      <c r="M2334" s="3"/>
      <c r="N2334" s="3"/>
      <c r="O2334" s="3"/>
      <c r="P2334" s="3"/>
    </row>
    <row r="2335" spans="1:16" ht="11.65" customHeight="1">
      <c r="A2335" s="2">
        <v>2264</v>
      </c>
      <c r="C2335" s="108"/>
      <c r="F2335" s="108" t="s">
        <v>572</v>
      </c>
      <c r="G2335" s="1" t="s">
        <v>132</v>
      </c>
      <c r="H2335" s="74"/>
      <c r="I2335" s="3">
        <v>0</v>
      </c>
      <c r="J2335" s="3">
        <v>0</v>
      </c>
      <c r="K2335" s="74"/>
      <c r="L2335" s="3">
        <v>0</v>
      </c>
      <c r="M2335" s="3">
        <f>L2335-N2335</f>
        <v>0</v>
      </c>
      <c r="N2335" s="109">
        <v>0</v>
      </c>
      <c r="O2335" s="3"/>
      <c r="P2335" s="3"/>
    </row>
    <row r="2336" spans="1:16" ht="11.65" customHeight="1">
      <c r="A2336" s="2">
        <v>2265</v>
      </c>
      <c r="C2336" s="108"/>
      <c r="F2336" s="108" t="s">
        <v>572</v>
      </c>
      <c r="G2336" s="1" t="s">
        <v>132</v>
      </c>
      <c r="H2336" s="74"/>
      <c r="I2336" s="3">
        <v>0</v>
      </c>
      <c r="J2336" s="3">
        <v>0</v>
      </c>
      <c r="K2336" s="74"/>
      <c r="L2336" s="3">
        <v>0</v>
      </c>
      <c r="M2336" s="3">
        <f>L2336-N2336</f>
        <v>0</v>
      </c>
      <c r="N2336" s="109">
        <v>0</v>
      </c>
      <c r="O2336" s="3"/>
      <c r="P2336" s="3"/>
    </row>
    <row r="2337" spans="1:16" ht="11.65" customHeight="1">
      <c r="A2337" s="2">
        <v>2266</v>
      </c>
      <c r="C2337" s="108"/>
      <c r="F2337" s="108" t="s">
        <v>572</v>
      </c>
      <c r="G2337" s="1" t="s">
        <v>132</v>
      </c>
      <c r="H2337" s="74"/>
      <c r="I2337" s="3">
        <v>0</v>
      </c>
      <c r="J2337" s="3">
        <v>0</v>
      </c>
      <c r="K2337" s="74"/>
      <c r="L2337" s="3">
        <v>0</v>
      </c>
      <c r="M2337" s="3">
        <f>L2337-N2337</f>
        <v>0</v>
      </c>
      <c r="N2337" s="109">
        <v>0</v>
      </c>
      <c r="O2337" s="3"/>
      <c r="P2337" s="3"/>
    </row>
    <row r="2338" spans="1:16" ht="11.65" customHeight="1">
      <c r="A2338" s="2">
        <v>2267</v>
      </c>
      <c r="C2338" s="108"/>
      <c r="H2338" s="74" t="s">
        <v>581</v>
      </c>
      <c r="I2338" s="110">
        <v>0</v>
      </c>
      <c r="J2338" s="110">
        <v>0</v>
      </c>
      <c r="K2338" s="74"/>
      <c r="L2338" s="110">
        <f>SUBTOTAL(9,L2335:L2337)</f>
        <v>0</v>
      </c>
      <c r="M2338" s="110">
        <f>SUBTOTAL(9,M2335:M2337)</f>
        <v>0</v>
      </c>
      <c r="N2338" s="110">
        <f>SUBTOTAL(9,N2335:N2337)</f>
        <v>0</v>
      </c>
      <c r="O2338" s="3"/>
      <c r="P2338" s="3"/>
    </row>
    <row r="2339" spans="1:16" ht="11.65" customHeight="1">
      <c r="A2339" s="2">
        <v>2268</v>
      </c>
      <c r="C2339" s="108"/>
      <c r="H2339" s="74"/>
      <c r="I2339" s="3"/>
      <c r="J2339" s="3"/>
      <c r="K2339" s="74"/>
      <c r="L2339" s="3"/>
      <c r="M2339" s="3"/>
      <c r="N2339" s="3"/>
      <c r="O2339" s="3"/>
      <c r="P2339" s="3"/>
    </row>
    <row r="2340" spans="1:16" ht="11.65" customHeight="1">
      <c r="A2340" s="2">
        <v>2269</v>
      </c>
      <c r="C2340" s="108"/>
      <c r="H2340" s="74"/>
      <c r="I2340" s="3"/>
      <c r="J2340" s="3"/>
      <c r="K2340" s="74"/>
      <c r="L2340" s="3"/>
      <c r="M2340" s="3"/>
      <c r="N2340" s="3"/>
      <c r="O2340" s="3"/>
      <c r="P2340" s="3"/>
    </row>
    <row r="2341" spans="1:16" ht="11.65" customHeight="1">
      <c r="A2341" s="2">
        <v>2270</v>
      </c>
      <c r="C2341" s="108" t="s">
        <v>584</v>
      </c>
      <c r="D2341" s="1" t="s">
        <v>585</v>
      </c>
      <c r="H2341" s="74"/>
      <c r="I2341" s="3"/>
      <c r="J2341" s="3"/>
      <c r="K2341" s="74"/>
      <c r="L2341" s="3"/>
      <c r="M2341" s="3"/>
      <c r="N2341" s="3"/>
      <c r="O2341" s="3"/>
      <c r="P2341" s="3"/>
    </row>
    <row r="2342" spans="1:16" ht="11.65" customHeight="1">
      <c r="A2342" s="2">
        <v>2271</v>
      </c>
      <c r="C2342" s="108"/>
      <c r="F2342" s="108" t="s">
        <v>572</v>
      </c>
      <c r="G2342" s="1" t="s">
        <v>128</v>
      </c>
      <c r="H2342" s="74"/>
      <c r="I2342" s="3">
        <v>0</v>
      </c>
      <c r="J2342" s="3">
        <v>0</v>
      </c>
      <c r="K2342" s="74"/>
      <c r="L2342" s="3">
        <v>0</v>
      </c>
      <c r="M2342" s="3">
        <f>L2342-N2342</f>
        <v>0</v>
      </c>
      <c r="N2342" s="109">
        <v>0</v>
      </c>
      <c r="O2342" s="3"/>
      <c r="P2342" s="3"/>
    </row>
    <row r="2343" spans="1:16" ht="11.65" customHeight="1">
      <c r="A2343" s="2">
        <v>2272</v>
      </c>
      <c r="C2343" s="108"/>
      <c r="F2343" s="108" t="s">
        <v>572</v>
      </c>
      <c r="G2343" s="1" t="s">
        <v>132</v>
      </c>
      <c r="H2343" s="74"/>
      <c r="I2343" s="3">
        <v>-157240830.92384592</v>
      </c>
      <c r="J2343" s="3">
        <v>-67029120.111295536</v>
      </c>
      <c r="K2343" s="74"/>
      <c r="L2343" s="3">
        <v>-131848666.22582458</v>
      </c>
      <c r="M2343" s="3">
        <f>L2343-N2343</f>
        <v>-75643798.615800679</v>
      </c>
      <c r="N2343" s="109">
        <v>-56204867.610023893</v>
      </c>
      <c r="O2343" s="3"/>
      <c r="P2343" s="3"/>
    </row>
    <row r="2344" spans="1:16" ht="11.65" customHeight="1">
      <c r="A2344" s="2">
        <v>2273</v>
      </c>
      <c r="C2344" s="108"/>
      <c r="E2344" s="70"/>
      <c r="F2344" s="108" t="s">
        <v>572</v>
      </c>
      <c r="G2344" s="1" t="s">
        <v>132</v>
      </c>
      <c r="H2344" s="74"/>
      <c r="I2344" s="3">
        <v>-29434362.093076862</v>
      </c>
      <c r="J2344" s="3">
        <v>-12547373.227070689</v>
      </c>
      <c r="K2344" s="74"/>
      <c r="L2344" s="3">
        <v>-30410512.993878014</v>
      </c>
      <c r="M2344" s="3">
        <f>L2344-N2344</f>
        <v>-17447023.064853244</v>
      </c>
      <c r="N2344" s="109">
        <v>-12963489.929024769</v>
      </c>
      <c r="O2344" s="3"/>
      <c r="P2344" s="3"/>
    </row>
    <row r="2345" spans="1:16" ht="11.65" customHeight="1">
      <c r="A2345" s="2">
        <v>2274</v>
      </c>
      <c r="C2345" s="108"/>
      <c r="F2345" s="108" t="s">
        <v>572</v>
      </c>
      <c r="G2345" s="1" t="s">
        <v>132</v>
      </c>
      <c r="H2345" s="74"/>
      <c r="I2345" s="3">
        <v>-59179431.794615299</v>
      </c>
      <c r="J2345" s="3">
        <v>-25227195.878916748</v>
      </c>
      <c r="K2345" s="74"/>
      <c r="L2345" s="3">
        <v>-108888474.97483501</v>
      </c>
      <c r="M2345" s="3">
        <f>L2345-N2345</f>
        <v>-62471150.511834159</v>
      </c>
      <c r="N2345" s="109">
        <v>-46417324.463000849</v>
      </c>
      <c r="O2345" s="3"/>
      <c r="P2345" s="3"/>
    </row>
    <row r="2346" spans="1:16" ht="11.65" customHeight="1">
      <c r="A2346" s="2">
        <v>2275</v>
      </c>
      <c r="C2346" s="108"/>
      <c r="F2346" s="108" t="s">
        <v>572</v>
      </c>
      <c r="G2346" s="1" t="s">
        <v>132</v>
      </c>
      <c r="H2346" s="74"/>
      <c r="I2346" s="3">
        <v>-20671581.038461469</v>
      </c>
      <c r="J2346" s="3">
        <v>-8811947.1270695515</v>
      </c>
      <c r="K2346" s="74"/>
      <c r="L2346" s="3">
        <v>-26313524.969657071</v>
      </c>
      <c r="M2346" s="3">
        <f>L2346-N2346</f>
        <v>-15096512.089605965</v>
      </c>
      <c r="N2346" s="109">
        <v>-11217012.880051106</v>
      </c>
      <c r="O2346" s="3"/>
      <c r="P2346" s="3"/>
    </row>
    <row r="2347" spans="1:16" ht="11.65" customHeight="1">
      <c r="A2347" s="2">
        <v>2276</v>
      </c>
      <c r="C2347" s="108"/>
      <c r="H2347" s="74" t="s">
        <v>581</v>
      </c>
      <c r="I2347" s="110">
        <v>-266526205.84999955</v>
      </c>
      <c r="J2347" s="110">
        <v>-113615636.34435253</v>
      </c>
      <c r="K2347" s="74"/>
      <c r="L2347" s="110">
        <f>SUBTOTAL(9,L2342:L2346)</f>
        <v>-297461179.1641947</v>
      </c>
      <c r="M2347" s="110">
        <f>SUBTOTAL(9,M2342:M2346)</f>
        <v>-170658484.28209403</v>
      </c>
      <c r="N2347" s="110">
        <f>SUBTOTAL(9,N2342:N2346)</f>
        <v>-126802694.88210061</v>
      </c>
      <c r="O2347" s="3"/>
      <c r="P2347" s="3"/>
    </row>
    <row r="2348" spans="1:16" ht="11.65" customHeight="1">
      <c r="A2348" s="2">
        <v>2277</v>
      </c>
      <c r="C2348" s="108"/>
      <c r="H2348" s="74"/>
      <c r="I2348" s="3"/>
      <c r="J2348" s="3"/>
      <c r="K2348" s="74"/>
      <c r="L2348" s="3"/>
      <c r="M2348" s="3"/>
      <c r="N2348" s="3"/>
      <c r="O2348" s="3"/>
      <c r="P2348" s="3"/>
    </row>
    <row r="2349" spans="1:16" ht="11.65" customHeight="1">
      <c r="A2349" s="2">
        <v>2278</v>
      </c>
      <c r="C2349" s="108" t="s">
        <v>586</v>
      </c>
      <c r="D2349" s="1" t="s">
        <v>587</v>
      </c>
      <c r="H2349" s="74"/>
      <c r="I2349" s="3"/>
      <c r="J2349" s="3"/>
      <c r="K2349" s="74"/>
      <c r="L2349" s="3"/>
      <c r="M2349" s="3"/>
      <c r="N2349" s="3"/>
      <c r="O2349" s="3"/>
      <c r="P2349" s="3"/>
    </row>
    <row r="2350" spans="1:16" ht="11.65" customHeight="1">
      <c r="A2350" s="2">
        <v>2279</v>
      </c>
      <c r="C2350" s="108"/>
      <c r="F2350" s="108" t="s">
        <v>572</v>
      </c>
      <c r="G2350" s="1" t="s">
        <v>128</v>
      </c>
      <c r="H2350" s="74"/>
      <c r="I2350" s="3">
        <v>0</v>
      </c>
      <c r="J2350" s="3">
        <v>0</v>
      </c>
      <c r="K2350" s="74"/>
      <c r="L2350" s="3">
        <v>0</v>
      </c>
      <c r="M2350" s="3">
        <f>L2350-N2350</f>
        <v>0</v>
      </c>
      <c r="N2350" s="109">
        <v>0</v>
      </c>
      <c r="O2350" s="3"/>
      <c r="P2350" s="3"/>
    </row>
    <row r="2351" spans="1:16" ht="11.65" customHeight="1">
      <c r="A2351" s="2">
        <v>2280</v>
      </c>
      <c r="C2351" s="108"/>
      <c r="F2351" s="108" t="s">
        <v>572</v>
      </c>
      <c r="G2351" s="1" t="s">
        <v>132</v>
      </c>
      <c r="H2351" s="74"/>
      <c r="I2351" s="3">
        <v>-889780.74230769195</v>
      </c>
      <c r="J2351" s="3">
        <v>-379298.55685985985</v>
      </c>
      <c r="K2351" s="74"/>
      <c r="L2351" s="3">
        <v>198235.28999999992</v>
      </c>
      <c r="M2351" s="3">
        <f>L2351-N2351</f>
        <v>113730.92185567964</v>
      </c>
      <c r="N2351" s="109">
        <v>84504.36814432028</v>
      </c>
      <c r="O2351" s="3"/>
      <c r="P2351" s="3"/>
    </row>
    <row r="2352" spans="1:16" ht="11.65" customHeight="1">
      <c r="A2352" s="2">
        <v>2281</v>
      </c>
      <c r="C2352" s="108"/>
      <c r="F2352" s="108" t="s">
        <v>572</v>
      </c>
      <c r="G2352" s="1" t="s">
        <v>132</v>
      </c>
      <c r="H2352" s="74"/>
      <c r="I2352" s="3">
        <v>-340445892.48922986</v>
      </c>
      <c r="J2352" s="3">
        <v>-145126354.80862957</v>
      </c>
      <c r="K2352" s="74"/>
      <c r="L2352" s="3">
        <v>-484107169.14003396</v>
      </c>
      <c r="M2352" s="3">
        <f>L2352-N2352</f>
        <v>-277740429.68454057</v>
      </c>
      <c r="N2352" s="109">
        <v>-206366739.45549339</v>
      </c>
      <c r="O2352" s="3"/>
      <c r="P2352" s="3"/>
    </row>
    <row r="2353" spans="1:16" ht="11.65" customHeight="1">
      <c r="A2353" s="2">
        <v>2282</v>
      </c>
      <c r="C2353" s="108"/>
      <c r="F2353" s="108" t="s">
        <v>572</v>
      </c>
      <c r="G2353" s="1" t="s">
        <v>132</v>
      </c>
      <c r="H2353" s="74"/>
      <c r="I2353" s="3">
        <v>-221397694.22384599</v>
      </c>
      <c r="J2353" s="3">
        <v>-94378111.278751329</v>
      </c>
      <c r="K2353" s="74"/>
      <c r="L2353" s="3">
        <v>-276098064.32154006</v>
      </c>
      <c r="M2353" s="3">
        <f>L2353-N2353</f>
        <v>-158402105.78982931</v>
      </c>
      <c r="N2353" s="109">
        <v>-117695958.53171074</v>
      </c>
      <c r="O2353" s="3"/>
      <c r="P2353" s="3"/>
    </row>
    <row r="2354" spans="1:16" ht="11.65" customHeight="1">
      <c r="A2354" s="2">
        <v>2283</v>
      </c>
      <c r="C2354" s="108"/>
      <c r="F2354" s="108" t="s">
        <v>572</v>
      </c>
      <c r="G2354" s="1" t="s">
        <v>132</v>
      </c>
      <c r="H2354" s="74"/>
      <c r="I2354" s="3">
        <v>-23661994.989999946</v>
      </c>
      <c r="J2354" s="3">
        <v>-10086710.270729387</v>
      </c>
      <c r="K2354" s="74"/>
      <c r="L2354" s="3">
        <v>-27010525.40785465</v>
      </c>
      <c r="M2354" s="3">
        <f>L2354-N2354</f>
        <v>-15496392.970401827</v>
      </c>
      <c r="N2354" s="109">
        <v>-11514132.437452823</v>
      </c>
      <c r="O2354" s="3"/>
      <c r="P2354" s="3"/>
    </row>
    <row r="2355" spans="1:16" ht="11.65" customHeight="1">
      <c r="A2355" s="2">
        <v>2284</v>
      </c>
      <c r="C2355" s="108"/>
      <c r="H2355" s="74" t="s">
        <v>581</v>
      </c>
      <c r="I2355" s="110">
        <v>-586395362.44538343</v>
      </c>
      <c r="J2355" s="110">
        <v>-249970474.91497013</v>
      </c>
      <c r="K2355" s="74"/>
      <c r="L2355" s="110">
        <f>SUBTOTAL(9,L2350:L2354)</f>
        <v>-787017523.57942867</v>
      </c>
      <c r="M2355" s="110">
        <f>SUBTOTAL(9,M2350:M2354)</f>
        <v>-451525197.52291602</v>
      </c>
      <c r="N2355" s="110">
        <f>SUBTOTAL(9,N2350:N2354)</f>
        <v>-335492326.05651259</v>
      </c>
      <c r="O2355" s="3"/>
      <c r="P2355" s="3"/>
    </row>
    <row r="2356" spans="1:16" ht="11.65" customHeight="1">
      <c r="A2356" s="2">
        <v>2285</v>
      </c>
      <c r="C2356" s="108"/>
      <c r="H2356" s="74"/>
      <c r="I2356" s="3"/>
      <c r="J2356" s="3"/>
      <c r="K2356" s="74"/>
      <c r="L2356" s="3"/>
      <c r="M2356" s="3"/>
      <c r="N2356" s="3"/>
      <c r="O2356" s="3"/>
      <c r="P2356" s="3"/>
    </row>
    <row r="2357" spans="1:16" ht="11.65" customHeight="1">
      <c r="A2357" s="2">
        <v>2286</v>
      </c>
      <c r="C2357" s="108" t="s">
        <v>588</v>
      </c>
      <c r="D2357" s="1" t="s">
        <v>589</v>
      </c>
      <c r="H2357" s="74"/>
      <c r="I2357" s="3"/>
      <c r="J2357" s="3"/>
      <c r="K2357" s="74"/>
      <c r="L2357" s="3"/>
      <c r="M2357" s="3"/>
      <c r="N2357" s="3"/>
      <c r="O2357" s="3"/>
      <c r="P2357" s="3"/>
    </row>
    <row r="2358" spans="1:16" ht="11.65" customHeight="1">
      <c r="A2358" s="2">
        <v>2287</v>
      </c>
      <c r="C2358" s="108"/>
      <c r="F2358" s="108" t="s">
        <v>572</v>
      </c>
      <c r="G2358" s="1" t="s">
        <v>132</v>
      </c>
      <c r="H2358" s="74"/>
      <c r="I2358" s="3">
        <v>0</v>
      </c>
      <c r="J2358" s="3">
        <v>0</v>
      </c>
      <c r="K2358" s="74"/>
      <c r="L2358" s="3">
        <v>0</v>
      </c>
      <c r="M2358" s="3">
        <f>L2358-N2358</f>
        <v>0</v>
      </c>
      <c r="N2358" s="109">
        <v>0</v>
      </c>
      <c r="O2358" s="3"/>
      <c r="P2358" s="3"/>
    </row>
    <row r="2359" spans="1:16" ht="11.65" customHeight="1">
      <c r="A2359" s="2">
        <v>2288</v>
      </c>
      <c r="C2359" s="108"/>
      <c r="F2359" s="108" t="s">
        <v>572</v>
      </c>
      <c r="G2359" s="1" t="s">
        <v>132</v>
      </c>
      <c r="H2359" s="74"/>
      <c r="I2359" s="3">
        <v>0</v>
      </c>
      <c r="J2359" s="3">
        <v>0</v>
      </c>
      <c r="K2359" s="74"/>
      <c r="L2359" s="3">
        <v>0</v>
      </c>
      <c r="M2359" s="3">
        <f>L2359-N2359</f>
        <v>0</v>
      </c>
      <c r="N2359" s="109">
        <v>0</v>
      </c>
      <c r="O2359" s="3"/>
      <c r="P2359" s="3"/>
    </row>
    <row r="2360" spans="1:16" ht="11.65" customHeight="1">
      <c r="A2360" s="2">
        <v>2289</v>
      </c>
      <c r="C2360" s="108"/>
      <c r="H2360" s="74"/>
      <c r="I2360" s="110">
        <v>0</v>
      </c>
      <c r="J2360" s="110">
        <v>0</v>
      </c>
      <c r="K2360" s="74"/>
      <c r="L2360" s="110">
        <f>SUBTOTAL(9,L2358:L2359)</f>
        <v>0</v>
      </c>
      <c r="M2360" s="110">
        <f>SUBTOTAL(9,M2358:M2359)</f>
        <v>0</v>
      </c>
      <c r="N2360" s="110">
        <f>SUBTOTAL(9,N2358:N2359)</f>
        <v>0</v>
      </c>
      <c r="O2360" s="3"/>
      <c r="P2360" s="3"/>
    </row>
    <row r="2361" spans="1:16" ht="11.65" customHeight="1">
      <c r="A2361" s="2">
        <v>2290</v>
      </c>
      <c r="C2361" s="108"/>
      <c r="H2361" s="74"/>
      <c r="I2361" s="3"/>
      <c r="J2361" s="3"/>
      <c r="K2361" s="74"/>
      <c r="L2361" s="3"/>
      <c r="M2361" s="3"/>
      <c r="N2361" s="3"/>
      <c r="O2361" s="3"/>
      <c r="P2361" s="3"/>
    </row>
    <row r="2362" spans="1:16" ht="11.65" customHeight="1" thickBot="1">
      <c r="A2362" s="2">
        <v>2291</v>
      </c>
      <c r="C2362" s="112" t="s">
        <v>590</v>
      </c>
      <c r="H2362" s="113" t="s">
        <v>581</v>
      </c>
      <c r="I2362" s="114">
        <v>-3317376119.5592275</v>
      </c>
      <c r="J2362" s="114">
        <v>-1414141613.6370561</v>
      </c>
      <c r="K2362" s="113"/>
      <c r="L2362" s="114">
        <f>SUBTOTAL(9,L2326:L2361)</f>
        <v>-3692234239.4224277</v>
      </c>
      <c r="M2362" s="114">
        <f>SUBTOTAL(9,M2326:M2361)</f>
        <v>-2118296917.549933</v>
      </c>
      <c r="N2362" s="114">
        <f>SUBTOTAL(9,N2326:N2361)</f>
        <v>-1573937321.8724952</v>
      </c>
      <c r="O2362" s="3"/>
      <c r="P2362" s="3"/>
    </row>
    <row r="2363" spans="1:16" ht="11.65" customHeight="1" thickTop="1">
      <c r="A2363" s="2">
        <v>2292</v>
      </c>
      <c r="C2363" s="108"/>
      <c r="H2363" s="74"/>
      <c r="I2363" s="115"/>
      <c r="J2363" s="115"/>
      <c r="K2363" s="74"/>
      <c r="L2363" s="115"/>
      <c r="M2363" s="3"/>
      <c r="N2363" s="3"/>
      <c r="O2363" s="3"/>
      <c r="P2363" s="3"/>
    </row>
    <row r="2364" spans="1:16" ht="11.65" customHeight="1">
      <c r="A2364" s="2">
        <v>2293</v>
      </c>
      <c r="C2364" s="108" t="s">
        <v>591</v>
      </c>
      <c r="H2364" s="74"/>
      <c r="I2364" s="3"/>
      <c r="J2364" s="3"/>
      <c r="K2364" s="74"/>
      <c r="L2364" s="3"/>
      <c r="M2364" s="3"/>
      <c r="N2364" s="3"/>
      <c r="O2364" s="3"/>
      <c r="P2364" s="3"/>
    </row>
    <row r="2365" spans="1:16" ht="11.65" customHeight="1">
      <c r="A2365" s="2">
        <v>2294</v>
      </c>
      <c r="C2365" s="108"/>
      <c r="E2365" s="108" t="s">
        <v>128</v>
      </c>
      <c r="H2365" s="74"/>
      <c r="I2365" s="3">
        <v>0</v>
      </c>
      <c r="J2365" s="3">
        <v>0</v>
      </c>
      <c r="K2365" s="74"/>
      <c r="L2365" s="3">
        <v>0</v>
      </c>
      <c r="M2365" s="3">
        <f t="shared" ref="M2365:M2370" si="54">L2365-N2365</f>
        <v>0</v>
      </c>
      <c r="N2365" s="109">
        <v>0</v>
      </c>
      <c r="O2365" s="3"/>
      <c r="P2365" s="3"/>
    </row>
    <row r="2366" spans="1:16" ht="11.65" customHeight="1">
      <c r="A2366" s="2">
        <v>2295</v>
      </c>
      <c r="C2366" s="108"/>
      <c r="E2366" s="1" t="s">
        <v>133</v>
      </c>
      <c r="H2366" s="74"/>
      <c r="I2366" s="3">
        <v>0</v>
      </c>
      <c r="J2366" s="3">
        <v>0</v>
      </c>
      <c r="K2366" s="74"/>
      <c r="L2366" s="3">
        <v>0</v>
      </c>
      <c r="M2366" s="3">
        <f t="shared" si="54"/>
        <v>0</v>
      </c>
      <c r="N2366" s="109">
        <v>0</v>
      </c>
      <c r="O2366" s="3"/>
      <c r="P2366" s="3"/>
    </row>
    <row r="2367" spans="1:16" ht="11.65" customHeight="1">
      <c r="A2367" s="2">
        <v>2296</v>
      </c>
      <c r="C2367" s="108"/>
      <c r="E2367" s="1" t="s">
        <v>211</v>
      </c>
      <c r="H2367" s="74"/>
      <c r="I2367" s="3">
        <v>0</v>
      </c>
      <c r="J2367" s="3">
        <v>0</v>
      </c>
      <c r="K2367" s="74"/>
      <c r="L2367" s="3">
        <v>0</v>
      </c>
      <c r="M2367" s="3">
        <f t="shared" si="54"/>
        <v>0</v>
      </c>
      <c r="N2367" s="109">
        <v>0</v>
      </c>
      <c r="O2367" s="3"/>
      <c r="P2367" s="3"/>
    </row>
    <row r="2368" spans="1:16" ht="11.65" customHeight="1">
      <c r="A2368" s="2">
        <v>2297</v>
      </c>
      <c r="C2368" s="108"/>
      <c r="E2368" s="1" t="s">
        <v>132</v>
      </c>
      <c r="H2368" s="74"/>
      <c r="I2368" s="3">
        <v>-3317376119.5592275</v>
      </c>
      <c r="J2368" s="3">
        <v>-1414141613.6370561</v>
      </c>
      <c r="K2368" s="74"/>
      <c r="L2368" s="3">
        <v>-3692234239.4224277</v>
      </c>
      <c r="M2368" s="3">
        <f t="shared" si="54"/>
        <v>-2118296917.5499325</v>
      </c>
      <c r="N2368" s="109">
        <v>-1573937321.8724952</v>
      </c>
      <c r="O2368" s="3"/>
      <c r="P2368" s="3"/>
    </row>
    <row r="2369" spans="1:16" ht="11.65" customHeight="1">
      <c r="A2369" s="2">
        <v>2298</v>
      </c>
      <c r="C2369" s="108"/>
      <c r="E2369" s="1" t="s">
        <v>216</v>
      </c>
      <c r="H2369" s="74"/>
      <c r="I2369" s="3">
        <v>0</v>
      </c>
      <c r="J2369" s="3">
        <v>0</v>
      </c>
      <c r="K2369" s="74"/>
      <c r="L2369" s="3">
        <v>0</v>
      </c>
      <c r="M2369" s="3">
        <f t="shared" si="54"/>
        <v>0</v>
      </c>
      <c r="N2369" s="109">
        <v>0</v>
      </c>
      <c r="O2369" s="3"/>
      <c r="P2369" s="3"/>
    </row>
    <row r="2370" spans="1:16" ht="11.65" customHeight="1">
      <c r="A2370" s="2">
        <v>2299</v>
      </c>
      <c r="C2370" s="108"/>
      <c r="E2370" s="1" t="s">
        <v>213</v>
      </c>
      <c r="H2370" s="74"/>
      <c r="I2370" s="3">
        <v>0</v>
      </c>
      <c r="J2370" s="3">
        <v>0</v>
      </c>
      <c r="K2370" s="74"/>
      <c r="L2370" s="3">
        <v>0</v>
      </c>
      <c r="M2370" s="3">
        <f t="shared" si="54"/>
        <v>0</v>
      </c>
      <c r="N2370" s="109">
        <v>0</v>
      </c>
      <c r="O2370" s="3"/>
      <c r="P2370" s="3"/>
    </row>
    <row r="2371" spans="1:16" ht="11.65" customHeight="1" thickBot="1">
      <c r="A2371" s="2">
        <v>2300</v>
      </c>
      <c r="C2371" s="108" t="s">
        <v>592</v>
      </c>
      <c r="H2371" s="74"/>
      <c r="I2371" s="126">
        <v>-3317376119.5592275</v>
      </c>
      <c r="J2371" s="126">
        <v>-1414141613.6370561</v>
      </c>
      <c r="K2371" s="74"/>
      <c r="L2371" s="126">
        <f>SUM(L2365:L2370)</f>
        <v>-3692234239.4224277</v>
      </c>
      <c r="M2371" s="126">
        <f>SUM(M2365:M2370)</f>
        <v>-2118296917.5499325</v>
      </c>
      <c r="N2371" s="126">
        <f>SUM(N2365:N2370)</f>
        <v>-1573937321.8724952</v>
      </c>
      <c r="O2371" s="3"/>
      <c r="P2371" s="3"/>
    </row>
    <row r="2372" spans="1:16" ht="11.65" customHeight="1" thickTop="1">
      <c r="A2372" s="2">
        <v>2301</v>
      </c>
      <c r="C2372" s="108"/>
      <c r="H2372" s="74"/>
      <c r="I2372" s="69"/>
      <c r="J2372" s="69"/>
      <c r="K2372" s="74"/>
      <c r="L2372" s="69"/>
      <c r="M2372" s="69"/>
      <c r="N2372" s="69"/>
      <c r="O2372" s="3"/>
      <c r="P2372" s="3"/>
    </row>
    <row r="2373" spans="1:16" ht="15" customHeight="1">
      <c r="A2373" s="2">
        <v>2302</v>
      </c>
      <c r="C2373" s="108"/>
      <c r="H2373" s="74"/>
      <c r="I2373" s="3"/>
      <c r="J2373" s="3"/>
      <c r="K2373" s="74"/>
      <c r="L2373" s="3"/>
      <c r="M2373" s="3"/>
      <c r="N2373" s="3"/>
      <c r="O2373" s="3"/>
      <c r="P2373" s="3"/>
    </row>
    <row r="2374" spans="1:16" ht="11.65" customHeight="1">
      <c r="A2374" s="2">
        <v>2303</v>
      </c>
      <c r="C2374" s="108" t="s">
        <v>593</v>
      </c>
      <c r="D2374" s="1" t="s">
        <v>594</v>
      </c>
      <c r="H2374" s="74"/>
      <c r="I2374" s="3"/>
      <c r="J2374" s="3"/>
      <c r="K2374" s="74"/>
      <c r="L2374" s="3"/>
      <c r="M2374" s="3"/>
      <c r="N2374" s="3"/>
      <c r="O2374" s="3"/>
      <c r="P2374" s="3"/>
    </row>
    <row r="2375" spans="1:16" ht="11.65" customHeight="1">
      <c r="A2375" s="2">
        <v>2304</v>
      </c>
      <c r="C2375" s="108"/>
      <c r="F2375" s="108" t="s">
        <v>663</v>
      </c>
      <c r="G2375" s="1" t="s">
        <v>132</v>
      </c>
      <c r="H2375" s="74"/>
      <c r="I2375" s="3">
        <v>-374422110.70923054</v>
      </c>
      <c r="J2375" s="3">
        <v>-159609844.87043795</v>
      </c>
      <c r="K2375" s="74"/>
      <c r="L2375" s="3">
        <v>-384486161.15663534</v>
      </c>
      <c r="M2375" s="3">
        <f>L2375-N2375</f>
        <v>-220586180.94233149</v>
      </c>
      <c r="N2375" s="109">
        <v>-163899980.21430385</v>
      </c>
      <c r="O2375" s="3"/>
      <c r="P2375" s="3"/>
    </row>
    <row r="2376" spans="1:16" ht="11.65" customHeight="1">
      <c r="A2376" s="2">
        <v>2305</v>
      </c>
      <c r="C2376" s="108"/>
      <c r="F2376" s="108" t="s">
        <v>663</v>
      </c>
      <c r="G2376" s="1" t="s">
        <v>132</v>
      </c>
      <c r="H2376" s="74"/>
      <c r="I2376" s="3">
        <v>-403777356.18076879</v>
      </c>
      <c r="J2376" s="3">
        <v>-172123492.01315284</v>
      </c>
      <c r="K2376" s="74"/>
      <c r="L2376" s="3">
        <v>-415338611.86075252</v>
      </c>
      <c r="M2376" s="3">
        <f>L2376-N2376</f>
        <v>-238286751.10865337</v>
      </c>
      <c r="N2376" s="109">
        <v>-177051860.75209916</v>
      </c>
      <c r="O2376" s="3"/>
      <c r="P2376" s="3"/>
    </row>
    <row r="2377" spans="1:16" ht="11.65" customHeight="1">
      <c r="A2377" s="2">
        <v>2306</v>
      </c>
      <c r="C2377" s="108"/>
      <c r="F2377" s="108" t="s">
        <v>663</v>
      </c>
      <c r="G2377" s="1" t="s">
        <v>132</v>
      </c>
      <c r="H2377" s="74"/>
      <c r="I2377" s="3">
        <v>-510244765.97076875</v>
      </c>
      <c r="J2377" s="3">
        <v>-217508757.13051096</v>
      </c>
      <c r="K2377" s="74"/>
      <c r="L2377" s="3">
        <v>-630835491.72440088</v>
      </c>
      <c r="M2377" s="3">
        <f>L2377-N2377</f>
        <v>-361920937.55404049</v>
      </c>
      <c r="N2377" s="109">
        <v>-268914554.17036039</v>
      </c>
      <c r="O2377" s="3"/>
      <c r="P2377" s="3"/>
    </row>
    <row r="2378" spans="1:16" ht="11.65" customHeight="1" thickBot="1">
      <c r="A2378" s="2">
        <v>2307</v>
      </c>
      <c r="C2378" s="112" t="s">
        <v>595</v>
      </c>
      <c r="H2378" s="113" t="s">
        <v>581</v>
      </c>
      <c r="I2378" s="131">
        <v>-1288444232.8607681</v>
      </c>
      <c r="J2378" s="131">
        <v>-549242094.01410174</v>
      </c>
      <c r="K2378" s="113"/>
      <c r="L2378" s="131">
        <f>SUBTOTAL(9,L2375:L2377)</f>
        <v>-1430660264.7417889</v>
      </c>
      <c r="M2378" s="131">
        <f>SUBTOTAL(9,M2375:M2377)</f>
        <v>-820793869.60502529</v>
      </c>
      <c r="N2378" s="131">
        <f>SUBTOTAL(9,N2375:N2377)</f>
        <v>-609866395.13676333</v>
      </c>
      <c r="O2378" s="3"/>
      <c r="P2378" s="3"/>
    </row>
    <row r="2379" spans="1:16" ht="11.65" customHeight="1" thickTop="1">
      <c r="A2379" s="2">
        <v>2308</v>
      </c>
      <c r="C2379" s="108">
        <v>108360</v>
      </c>
      <c r="D2379" s="1" t="s">
        <v>404</v>
      </c>
      <c r="H2379" s="74"/>
      <c r="I2379" s="3"/>
      <c r="J2379" s="3"/>
      <c r="K2379" s="74"/>
      <c r="L2379" s="3"/>
      <c r="M2379" s="3"/>
      <c r="N2379" s="3"/>
      <c r="O2379" s="3"/>
      <c r="P2379" s="3"/>
    </row>
    <row r="2380" spans="1:16" ht="11.65" customHeight="1">
      <c r="A2380" s="2">
        <v>2309</v>
      </c>
      <c r="C2380" s="108"/>
      <c r="F2380" s="108" t="s">
        <v>661</v>
      </c>
      <c r="G2380" s="1" t="s">
        <v>128</v>
      </c>
      <c r="H2380" s="74"/>
      <c r="I2380" s="3">
        <v>-7868895.9738461431</v>
      </c>
      <c r="J2380" s="3">
        <v>-2640268.86153846</v>
      </c>
      <c r="K2380" s="74"/>
      <c r="L2380" s="3">
        <v>-9911398.5731715523</v>
      </c>
      <c r="M2380" s="3">
        <f>L2380-N2380</f>
        <v>-6551202.3155488912</v>
      </c>
      <c r="N2380" s="109">
        <v>-3360196.2576226606</v>
      </c>
      <c r="O2380" s="3"/>
      <c r="P2380" s="3"/>
    </row>
    <row r="2381" spans="1:16" ht="11.65" customHeight="1">
      <c r="A2381" s="2">
        <v>2310</v>
      </c>
      <c r="C2381" s="108"/>
      <c r="H2381" s="74" t="s">
        <v>581</v>
      </c>
      <c r="I2381" s="110">
        <v>-7868895.9738461431</v>
      </c>
      <c r="J2381" s="110">
        <v>-2640268.86153846</v>
      </c>
      <c r="K2381" s="74"/>
      <c r="L2381" s="110">
        <f>SUBTOTAL(9,L2380)</f>
        <v>-9911398.5731715523</v>
      </c>
      <c r="M2381" s="110">
        <f>SUBTOTAL(9,M2380)</f>
        <v>-6551202.3155488912</v>
      </c>
      <c r="N2381" s="110">
        <f>SUBTOTAL(9,N2380)</f>
        <v>-3360196.2576226606</v>
      </c>
      <c r="O2381" s="3"/>
      <c r="P2381" s="3"/>
    </row>
    <row r="2382" spans="1:16" ht="11.65" customHeight="1">
      <c r="A2382" s="2">
        <v>2311</v>
      </c>
      <c r="C2382" s="108"/>
      <c r="H2382" s="74"/>
      <c r="I2382" s="3"/>
      <c r="J2382" s="3"/>
      <c r="K2382" s="74"/>
      <c r="L2382" s="3"/>
      <c r="M2382" s="3"/>
      <c r="N2382" s="3"/>
      <c r="O2382" s="3"/>
      <c r="P2382" s="3"/>
    </row>
    <row r="2383" spans="1:16" ht="11.65" customHeight="1">
      <c r="A2383" s="2">
        <v>2312</v>
      </c>
      <c r="C2383" s="108">
        <v>108361</v>
      </c>
      <c r="D2383" s="1" t="s">
        <v>406</v>
      </c>
      <c r="H2383" s="74"/>
      <c r="I2383" s="3"/>
      <c r="J2383" s="3"/>
      <c r="K2383" s="74"/>
      <c r="L2383" s="3"/>
      <c r="M2383" s="3"/>
      <c r="N2383" s="3"/>
      <c r="O2383" s="3"/>
      <c r="P2383" s="3"/>
    </row>
    <row r="2384" spans="1:16" ht="11.65" customHeight="1">
      <c r="A2384" s="2">
        <v>2313</v>
      </c>
      <c r="C2384" s="108"/>
      <c r="F2384" s="108" t="s">
        <v>661</v>
      </c>
      <c r="G2384" s="1" t="s">
        <v>128</v>
      </c>
      <c r="H2384" s="74"/>
      <c r="I2384" s="3">
        <v>-16233213.039230749</v>
      </c>
      <c r="J2384" s="3">
        <v>-7835419.6661538426</v>
      </c>
      <c r="K2384" s="74"/>
      <c r="L2384" s="3">
        <v>-19296495.851540308</v>
      </c>
      <c r="M2384" s="3">
        <f>L2384-N2384</f>
        <v>-10380591.944960514</v>
      </c>
      <c r="N2384" s="109">
        <v>-8915903.9065797944</v>
      </c>
      <c r="O2384" s="3"/>
      <c r="P2384" s="3"/>
    </row>
    <row r="2385" spans="1:16" ht="11.65" customHeight="1">
      <c r="A2385" s="2">
        <v>2314</v>
      </c>
      <c r="C2385" s="108"/>
      <c r="F2385" s="108" t="s">
        <v>1</v>
      </c>
      <c r="H2385" s="74" t="s">
        <v>581</v>
      </c>
      <c r="I2385" s="110">
        <v>-16233213.039230749</v>
      </c>
      <c r="J2385" s="110">
        <v>-7835419.6661538426</v>
      </c>
      <c r="K2385" s="74"/>
      <c r="L2385" s="110">
        <f>SUBTOTAL(9,L2384)</f>
        <v>-19296495.851540308</v>
      </c>
      <c r="M2385" s="110">
        <f>SUBTOTAL(9,M2384)</f>
        <v>-10380591.944960514</v>
      </c>
      <c r="N2385" s="110">
        <f>SUBTOTAL(9,N2384)</f>
        <v>-8915903.9065797944</v>
      </c>
      <c r="O2385" s="3"/>
      <c r="P2385" s="3"/>
    </row>
    <row r="2386" spans="1:16" ht="11.65" customHeight="1">
      <c r="A2386" s="2">
        <v>2315</v>
      </c>
      <c r="C2386" s="108"/>
      <c r="H2386" s="74"/>
      <c r="I2386" s="3"/>
      <c r="J2386" s="3"/>
      <c r="K2386" s="74"/>
      <c r="L2386" s="3"/>
      <c r="M2386" s="3"/>
      <c r="N2386" s="3"/>
      <c r="O2386" s="3"/>
      <c r="P2386" s="3"/>
    </row>
    <row r="2387" spans="1:16" ht="11.65" customHeight="1">
      <c r="A2387" s="2">
        <v>2316</v>
      </c>
      <c r="C2387" s="108">
        <v>108362</v>
      </c>
      <c r="D2387" s="1" t="s">
        <v>300</v>
      </c>
      <c r="H2387" s="74"/>
      <c r="I2387" s="3"/>
      <c r="J2387" s="3"/>
      <c r="K2387" s="74"/>
      <c r="L2387" s="3"/>
      <c r="M2387" s="3"/>
      <c r="N2387" s="3"/>
      <c r="O2387" s="3"/>
      <c r="P2387" s="3"/>
    </row>
    <row r="2388" spans="1:16" ht="11.65" customHeight="1">
      <c r="A2388" s="2">
        <v>2317</v>
      </c>
      <c r="C2388" s="108"/>
      <c r="F2388" s="108" t="s">
        <v>661</v>
      </c>
      <c r="G2388" s="1" t="s">
        <v>128</v>
      </c>
      <c r="H2388" s="74"/>
      <c r="I2388" s="3">
        <v>-222818310.41538447</v>
      </c>
      <c r="J2388" s="3">
        <v>-87429928.033076912</v>
      </c>
      <c r="K2388" s="74"/>
      <c r="L2388" s="3">
        <v>-253099423.79981807</v>
      </c>
      <c r="M2388" s="3">
        <f>L2388-N2388</f>
        <v>-154996215.29376364</v>
      </c>
      <c r="N2388" s="109">
        <v>-98103208.506054446</v>
      </c>
      <c r="O2388" s="3"/>
      <c r="P2388" s="3"/>
    </row>
    <row r="2389" spans="1:16" ht="11.65" customHeight="1">
      <c r="A2389" s="2">
        <v>2318</v>
      </c>
      <c r="C2389" s="108"/>
      <c r="H2389" s="74" t="s">
        <v>581</v>
      </c>
      <c r="I2389" s="110">
        <v>-222818310.41538447</v>
      </c>
      <c r="J2389" s="110">
        <v>-87429928.033076912</v>
      </c>
      <c r="K2389" s="74"/>
      <c r="L2389" s="110">
        <f>SUBTOTAL(9,L2388)</f>
        <v>-253099423.79981807</v>
      </c>
      <c r="M2389" s="110">
        <f>SUBTOTAL(9,M2388)</f>
        <v>-154996215.29376364</v>
      </c>
      <c r="N2389" s="110">
        <f>SUBTOTAL(9,N2388)</f>
        <v>-98103208.506054446</v>
      </c>
      <c r="O2389" s="3"/>
      <c r="P2389" s="3"/>
    </row>
    <row r="2390" spans="1:16" ht="11.65" customHeight="1">
      <c r="A2390" s="2">
        <v>2319</v>
      </c>
      <c r="C2390" s="108"/>
      <c r="H2390" s="74"/>
      <c r="I2390" s="3"/>
      <c r="J2390" s="3"/>
      <c r="K2390" s="74"/>
      <c r="L2390" s="3"/>
      <c r="M2390" s="3"/>
      <c r="N2390" s="3"/>
      <c r="O2390" s="3"/>
      <c r="P2390" s="3"/>
    </row>
    <row r="2391" spans="1:16" ht="11.65" customHeight="1">
      <c r="A2391" s="2">
        <v>2320</v>
      </c>
      <c r="C2391" s="108">
        <v>108363</v>
      </c>
      <c r="D2391" s="1" t="s">
        <v>301</v>
      </c>
      <c r="H2391" s="74"/>
      <c r="I2391" s="3"/>
      <c r="J2391" s="3"/>
      <c r="K2391" s="74"/>
      <c r="L2391" s="3"/>
      <c r="M2391" s="3"/>
      <c r="N2391" s="3"/>
      <c r="O2391" s="3"/>
      <c r="P2391" s="3"/>
    </row>
    <row r="2392" spans="1:16" ht="11.65" customHeight="1">
      <c r="A2392" s="2">
        <v>2321</v>
      </c>
      <c r="C2392" s="108"/>
      <c r="F2392" s="108" t="s">
        <v>661</v>
      </c>
      <c r="G2392" s="1" t="s">
        <v>128</v>
      </c>
      <c r="H2392" s="74"/>
      <c r="I2392" s="3">
        <v>0</v>
      </c>
      <c r="J2392" s="3">
        <v>0</v>
      </c>
      <c r="K2392" s="74"/>
      <c r="L2392" s="3">
        <v>0</v>
      </c>
      <c r="M2392" s="3">
        <f>L2392-N2392</f>
        <v>0</v>
      </c>
      <c r="N2392" s="109">
        <v>0</v>
      </c>
      <c r="O2392" s="3"/>
      <c r="P2392" s="3"/>
    </row>
    <row r="2393" spans="1:16" ht="11.65" customHeight="1">
      <c r="A2393" s="2">
        <v>2322</v>
      </c>
      <c r="C2393" s="108"/>
      <c r="H2393" s="74" t="s">
        <v>581</v>
      </c>
      <c r="I2393" s="110">
        <v>0</v>
      </c>
      <c r="J2393" s="110">
        <v>0</v>
      </c>
      <c r="K2393" s="74"/>
      <c r="L2393" s="110">
        <f>SUBTOTAL(9,L2392)</f>
        <v>0</v>
      </c>
      <c r="M2393" s="110">
        <f>SUBTOTAL(9,M2392)</f>
        <v>0</v>
      </c>
      <c r="N2393" s="110">
        <f>SUBTOTAL(9,N2392)</f>
        <v>0</v>
      </c>
      <c r="O2393" s="3"/>
      <c r="P2393" s="3"/>
    </row>
    <row r="2394" spans="1:16" ht="11.65" customHeight="1">
      <c r="A2394" s="2">
        <v>2323</v>
      </c>
      <c r="C2394" s="108"/>
      <c r="H2394" s="74"/>
      <c r="I2394" s="3"/>
      <c r="J2394" s="3"/>
      <c r="K2394" s="74"/>
      <c r="L2394" s="3"/>
      <c r="M2394" s="3"/>
      <c r="N2394" s="3"/>
      <c r="O2394" s="3"/>
      <c r="P2394" s="3"/>
    </row>
    <row r="2395" spans="1:16" ht="11.65" customHeight="1">
      <c r="A2395" s="2">
        <v>2324</v>
      </c>
      <c r="C2395" s="108">
        <v>108364</v>
      </c>
      <c r="D2395" s="1" t="s">
        <v>459</v>
      </c>
      <c r="H2395" s="74"/>
      <c r="I2395" s="3"/>
      <c r="J2395" s="3"/>
      <c r="K2395" s="74"/>
      <c r="L2395" s="3"/>
      <c r="M2395" s="3"/>
      <c r="N2395" s="3"/>
      <c r="O2395" s="3"/>
      <c r="P2395" s="3"/>
    </row>
    <row r="2396" spans="1:16" ht="11.65" customHeight="1">
      <c r="A2396" s="2">
        <v>2325</v>
      </c>
      <c r="C2396" s="108"/>
      <c r="F2396" s="108" t="s">
        <v>661</v>
      </c>
      <c r="G2396" s="1" t="s">
        <v>128</v>
      </c>
      <c r="H2396" s="74"/>
      <c r="I2396" s="3">
        <v>-583518261.81769121</v>
      </c>
      <c r="J2396" s="3">
        <v>-184868633.83153799</v>
      </c>
      <c r="K2396" s="74"/>
      <c r="L2396" s="3">
        <v>-590578072.14198887</v>
      </c>
      <c r="M2396" s="3">
        <f>L2396-N2396</f>
        <v>-416568689.66397959</v>
      </c>
      <c r="N2396" s="109">
        <v>-174009382.47800928</v>
      </c>
      <c r="O2396" s="3"/>
      <c r="P2396" s="3"/>
    </row>
    <row r="2397" spans="1:16" ht="11.65" customHeight="1">
      <c r="A2397" s="2">
        <v>2326</v>
      </c>
      <c r="C2397" s="108"/>
      <c r="H2397" s="74" t="s">
        <v>581</v>
      </c>
      <c r="I2397" s="110">
        <v>-583518261.81769121</v>
      </c>
      <c r="J2397" s="110">
        <v>-184868633.83153799</v>
      </c>
      <c r="K2397" s="74"/>
      <c r="L2397" s="110">
        <f>SUBTOTAL(9,L2396)</f>
        <v>-590578072.14198887</v>
      </c>
      <c r="M2397" s="110">
        <f>SUBTOTAL(9,M2396)</f>
        <v>-416568689.66397959</v>
      </c>
      <c r="N2397" s="110">
        <f>SUBTOTAL(9,N2396)</f>
        <v>-174009382.47800928</v>
      </c>
      <c r="O2397" s="3"/>
      <c r="P2397" s="3"/>
    </row>
    <row r="2398" spans="1:16" ht="11.65" customHeight="1">
      <c r="A2398" s="2">
        <v>2327</v>
      </c>
      <c r="C2398" s="108"/>
      <c r="H2398" s="74"/>
      <c r="I2398" s="3"/>
      <c r="J2398" s="3"/>
      <c r="K2398" s="74"/>
      <c r="L2398" s="3"/>
      <c r="M2398" s="3"/>
      <c r="N2398" s="3"/>
      <c r="O2398" s="3"/>
      <c r="P2398" s="3"/>
    </row>
    <row r="2399" spans="1:16" ht="11.65" customHeight="1">
      <c r="A2399" s="2">
        <v>2328</v>
      </c>
      <c r="C2399" s="108">
        <v>108365</v>
      </c>
      <c r="D2399" s="1" t="s">
        <v>460</v>
      </c>
      <c r="H2399" s="74"/>
      <c r="I2399" s="3"/>
      <c r="J2399" s="3"/>
      <c r="K2399" s="74"/>
      <c r="L2399" s="3"/>
      <c r="M2399" s="3"/>
      <c r="N2399" s="3"/>
      <c r="O2399" s="3"/>
      <c r="P2399" s="3"/>
    </row>
    <row r="2400" spans="1:16" ht="11.65" customHeight="1">
      <c r="A2400" s="2">
        <v>2329</v>
      </c>
      <c r="C2400" s="108"/>
      <c r="F2400" s="108" t="s">
        <v>661</v>
      </c>
      <c r="G2400" s="1" t="s">
        <v>128</v>
      </c>
      <c r="H2400" s="74"/>
      <c r="I2400" s="3">
        <v>-314468545.58999968</v>
      </c>
      <c r="J2400" s="3">
        <v>-78275052.018461466</v>
      </c>
      <c r="K2400" s="74"/>
      <c r="L2400" s="3">
        <v>-337722222.57215649</v>
      </c>
      <c r="M2400" s="3">
        <f>L2400-N2400</f>
        <v>-251250872.97019306</v>
      </c>
      <c r="N2400" s="109">
        <v>-86471349.601963431</v>
      </c>
      <c r="O2400" s="3"/>
      <c r="P2400" s="3"/>
    </row>
    <row r="2401" spans="1:16" ht="11.65" customHeight="1">
      <c r="A2401" s="2">
        <v>2330</v>
      </c>
      <c r="C2401" s="108"/>
      <c r="H2401" s="74" t="s">
        <v>581</v>
      </c>
      <c r="I2401" s="110">
        <v>-314468545.58999968</v>
      </c>
      <c r="J2401" s="110">
        <v>-78275052.018461466</v>
      </c>
      <c r="K2401" s="74"/>
      <c r="L2401" s="110">
        <f>SUBTOTAL(9,L2400)</f>
        <v>-337722222.57215649</v>
      </c>
      <c r="M2401" s="110">
        <f>SUBTOTAL(9,M2400)</f>
        <v>-251250872.97019306</v>
      </c>
      <c r="N2401" s="110">
        <f>SUBTOTAL(9,N2400)</f>
        <v>-86471349.601963431</v>
      </c>
      <c r="O2401" s="3"/>
      <c r="P2401" s="3"/>
    </row>
    <row r="2402" spans="1:16" ht="11.65" customHeight="1">
      <c r="A2402" s="2">
        <v>2331</v>
      </c>
      <c r="C2402" s="108"/>
      <c r="H2402" s="74"/>
      <c r="I2402" s="3"/>
      <c r="J2402" s="3"/>
      <c r="K2402" s="74"/>
      <c r="L2402" s="3"/>
      <c r="M2402" s="3"/>
      <c r="N2402" s="3"/>
      <c r="O2402" s="3"/>
      <c r="P2402" s="3"/>
    </row>
    <row r="2403" spans="1:16" ht="11.65" customHeight="1">
      <c r="A2403" s="2">
        <v>2332</v>
      </c>
      <c r="C2403" s="108">
        <v>108366</v>
      </c>
      <c r="D2403" s="1" t="s">
        <v>449</v>
      </c>
      <c r="H2403" s="74"/>
      <c r="I2403" s="3"/>
      <c r="J2403" s="3"/>
      <c r="K2403" s="74"/>
      <c r="L2403" s="3"/>
      <c r="M2403" s="3"/>
      <c r="N2403" s="3"/>
      <c r="O2403" s="3"/>
      <c r="P2403" s="3"/>
    </row>
    <row r="2404" spans="1:16" ht="11.65" customHeight="1">
      <c r="A2404" s="2">
        <v>2333</v>
      </c>
      <c r="C2404" s="108"/>
      <c r="F2404" s="108" t="s">
        <v>661</v>
      </c>
      <c r="G2404" s="1" t="s">
        <v>128</v>
      </c>
      <c r="H2404" s="74"/>
      <c r="I2404" s="3">
        <v>-132444046.27923059</v>
      </c>
      <c r="J2404" s="3">
        <v>-60294267.572307624</v>
      </c>
      <c r="K2404" s="74"/>
      <c r="L2404" s="3">
        <v>-143450830.08862752</v>
      </c>
      <c r="M2404" s="3">
        <f>L2404-N2404</f>
        <v>-79276966.372952431</v>
      </c>
      <c r="N2404" s="109">
        <v>-64173863.715675086</v>
      </c>
      <c r="O2404" s="3"/>
      <c r="P2404" s="3"/>
    </row>
    <row r="2405" spans="1:16" ht="11.65" customHeight="1">
      <c r="A2405" s="2">
        <v>2334</v>
      </c>
      <c r="C2405" s="108"/>
      <c r="H2405" s="74" t="s">
        <v>581</v>
      </c>
      <c r="I2405" s="110">
        <v>-132444046.27923059</v>
      </c>
      <c r="J2405" s="110">
        <v>-60294267.572307624</v>
      </c>
      <c r="K2405" s="74"/>
      <c r="L2405" s="110">
        <f>SUBTOTAL(9,L2404)</f>
        <v>-143450830.08862752</v>
      </c>
      <c r="M2405" s="110">
        <f>SUBTOTAL(9,M2404)</f>
        <v>-79276966.372952431</v>
      </c>
      <c r="N2405" s="110">
        <f>SUBTOTAL(9,N2404)</f>
        <v>-64173863.715675086</v>
      </c>
      <c r="O2405" s="3"/>
      <c r="P2405" s="3"/>
    </row>
    <row r="2406" spans="1:16" ht="11.65" customHeight="1">
      <c r="A2406" s="2">
        <v>2335</v>
      </c>
      <c r="C2406" s="108"/>
      <c r="H2406" s="74"/>
      <c r="I2406" s="3"/>
      <c r="J2406" s="3"/>
      <c r="K2406" s="74"/>
      <c r="L2406" s="3"/>
      <c r="M2406" s="3"/>
      <c r="N2406" s="3"/>
      <c r="O2406" s="3"/>
      <c r="P2406" s="3"/>
    </row>
    <row r="2407" spans="1:16" ht="11.65" customHeight="1">
      <c r="A2407" s="2">
        <v>2336</v>
      </c>
      <c r="C2407" s="108">
        <v>108367</v>
      </c>
      <c r="D2407" s="1" t="s">
        <v>450</v>
      </c>
      <c r="H2407" s="74"/>
      <c r="I2407" s="3"/>
      <c r="J2407" s="3"/>
      <c r="K2407" s="74"/>
      <c r="L2407" s="3"/>
      <c r="M2407" s="3"/>
      <c r="N2407" s="3"/>
      <c r="O2407" s="3"/>
      <c r="P2407" s="3"/>
    </row>
    <row r="2408" spans="1:16" ht="11.65" customHeight="1">
      <c r="A2408" s="2">
        <v>2337</v>
      </c>
      <c r="C2408" s="108"/>
      <c r="F2408" s="108" t="s">
        <v>661</v>
      </c>
      <c r="G2408" s="1" t="s">
        <v>128</v>
      </c>
      <c r="H2408" s="74"/>
      <c r="I2408" s="3">
        <v>-302971979.85769218</v>
      </c>
      <c r="J2408" s="3">
        <v>-172023990.41999999</v>
      </c>
      <c r="K2408" s="74"/>
      <c r="L2408" s="3">
        <v>-328895262.90348488</v>
      </c>
      <c r="M2408" s="3">
        <f>L2408-N2408</f>
        <v>-147734010.34865326</v>
      </c>
      <c r="N2408" s="109">
        <v>-181161252.55483162</v>
      </c>
      <c r="O2408" s="3"/>
      <c r="P2408" s="3"/>
    </row>
    <row r="2409" spans="1:16" ht="11.65" customHeight="1">
      <c r="A2409" s="2">
        <v>2338</v>
      </c>
      <c r="C2409" s="108"/>
      <c r="H2409" s="74" t="s">
        <v>581</v>
      </c>
      <c r="I2409" s="110">
        <v>-302971979.85769218</v>
      </c>
      <c r="J2409" s="110">
        <v>-172023990.41999999</v>
      </c>
      <c r="K2409" s="74"/>
      <c r="L2409" s="110">
        <f>SUBTOTAL(9,L2408)</f>
        <v>-328895262.90348488</v>
      </c>
      <c r="M2409" s="110">
        <f>SUBTOTAL(9,M2408)</f>
        <v>-147734010.34865326</v>
      </c>
      <c r="N2409" s="110">
        <f>SUBTOTAL(9,N2408)</f>
        <v>-181161252.55483162</v>
      </c>
      <c r="O2409" s="3"/>
      <c r="P2409" s="3"/>
    </row>
    <row r="2410" spans="1:16" ht="11.65" customHeight="1">
      <c r="A2410" s="2">
        <v>2339</v>
      </c>
      <c r="C2410" s="108"/>
      <c r="H2410" s="74"/>
      <c r="I2410" s="3"/>
      <c r="J2410" s="3"/>
      <c r="K2410" s="74"/>
      <c r="L2410" s="3"/>
      <c r="M2410" s="3"/>
      <c r="N2410" s="3"/>
      <c r="O2410" s="3"/>
      <c r="P2410" s="3"/>
    </row>
    <row r="2411" spans="1:16" ht="11.65" customHeight="1">
      <c r="A2411" s="2">
        <v>2340</v>
      </c>
      <c r="C2411" s="108">
        <v>108368</v>
      </c>
      <c r="D2411" s="1" t="s">
        <v>461</v>
      </c>
      <c r="H2411" s="74"/>
      <c r="I2411" s="3"/>
      <c r="J2411" s="3"/>
      <c r="K2411" s="74"/>
      <c r="L2411" s="3"/>
      <c r="M2411" s="3"/>
      <c r="N2411" s="3"/>
      <c r="O2411" s="3"/>
      <c r="P2411" s="3"/>
    </row>
    <row r="2412" spans="1:16" ht="11.65" customHeight="1">
      <c r="A2412" s="2">
        <v>2341</v>
      </c>
      <c r="C2412" s="108"/>
      <c r="F2412" s="108" t="s">
        <v>661</v>
      </c>
      <c r="G2412" s="1" t="s">
        <v>128</v>
      </c>
      <c r="H2412" s="74"/>
      <c r="I2412" s="3">
        <v>-397693891.26461434</v>
      </c>
      <c r="J2412" s="3">
        <v>-92892223.305384591</v>
      </c>
      <c r="K2412" s="74"/>
      <c r="L2412" s="3">
        <v>-437505386.86610186</v>
      </c>
      <c r="M2412" s="3">
        <f>L2412-N2412</f>
        <v>-330580678.9156242</v>
      </c>
      <c r="N2412" s="109">
        <v>-106924707.95047767</v>
      </c>
      <c r="O2412" s="3"/>
      <c r="P2412" s="3"/>
    </row>
    <row r="2413" spans="1:16" ht="11.65" customHeight="1">
      <c r="A2413" s="2">
        <v>2342</v>
      </c>
      <c r="C2413" s="108"/>
      <c r="F2413" s="108" t="s">
        <v>1</v>
      </c>
      <c r="H2413" s="74" t="s">
        <v>581</v>
      </c>
      <c r="I2413" s="110">
        <v>-397693891.26461434</v>
      </c>
      <c r="J2413" s="110">
        <v>-92892223.305384591</v>
      </c>
      <c r="K2413" s="74"/>
      <c r="L2413" s="110">
        <f>SUBTOTAL(9,L2412)</f>
        <v>-437505386.86610186</v>
      </c>
      <c r="M2413" s="110">
        <f>SUBTOTAL(9,M2412)</f>
        <v>-330580678.9156242</v>
      </c>
      <c r="N2413" s="110">
        <f>SUBTOTAL(9,N2412)</f>
        <v>-106924707.95047767</v>
      </c>
      <c r="O2413" s="3"/>
      <c r="P2413" s="3"/>
    </row>
    <row r="2414" spans="1:16" ht="11.65" customHeight="1">
      <c r="A2414" s="2">
        <v>2343</v>
      </c>
      <c r="C2414" s="108"/>
      <c r="H2414" s="74"/>
      <c r="I2414" s="3"/>
      <c r="J2414" s="3"/>
      <c r="K2414" s="74"/>
      <c r="L2414" s="3"/>
      <c r="M2414" s="3"/>
      <c r="N2414" s="3"/>
      <c r="O2414" s="3"/>
      <c r="P2414" s="3"/>
    </row>
    <row r="2415" spans="1:16" ht="11.65" customHeight="1">
      <c r="A2415" s="2">
        <v>2344</v>
      </c>
      <c r="C2415" s="108">
        <v>108369</v>
      </c>
      <c r="D2415" s="1" t="s">
        <v>307</v>
      </c>
      <c r="H2415" s="74"/>
      <c r="I2415" s="3"/>
      <c r="J2415" s="3"/>
      <c r="K2415" s="74"/>
      <c r="L2415" s="3"/>
      <c r="M2415" s="3"/>
      <c r="N2415" s="3"/>
      <c r="O2415" s="3"/>
      <c r="P2415" s="3"/>
    </row>
    <row r="2416" spans="1:16" ht="11.65" customHeight="1">
      <c r="A2416" s="2">
        <v>2345</v>
      </c>
      <c r="C2416" s="108"/>
      <c r="F2416" s="108" t="s">
        <v>661</v>
      </c>
      <c r="G2416" s="1" t="s">
        <v>128</v>
      </c>
      <c r="H2416" s="74"/>
      <c r="I2416" s="3">
        <v>-192315458.75923058</v>
      </c>
      <c r="J2416" s="3">
        <v>-60640438.224615298</v>
      </c>
      <c r="K2416" s="74"/>
      <c r="L2416" s="3">
        <v>-213872305.5565145</v>
      </c>
      <c r="M2416" s="3">
        <f>L2416-N2416</f>
        <v>-145633656.88767242</v>
      </c>
      <c r="N2416" s="109">
        <v>-68238648.668842077</v>
      </c>
      <c r="O2416" s="3"/>
      <c r="P2416" s="3"/>
    </row>
    <row r="2417" spans="1:16" ht="11.65" customHeight="1">
      <c r="A2417" s="2">
        <v>2346</v>
      </c>
      <c r="C2417" s="108"/>
      <c r="F2417" s="108" t="s">
        <v>1</v>
      </c>
      <c r="H2417" s="74" t="s">
        <v>581</v>
      </c>
      <c r="I2417" s="110">
        <v>-192315458.75923058</v>
      </c>
      <c r="J2417" s="110">
        <v>-60640438.224615298</v>
      </c>
      <c r="K2417" s="74"/>
      <c r="L2417" s="110">
        <f>SUBTOTAL(9,L2416)</f>
        <v>-213872305.5565145</v>
      </c>
      <c r="M2417" s="110">
        <f>SUBTOTAL(9,M2416)</f>
        <v>-145633656.88767242</v>
      </c>
      <c r="N2417" s="110">
        <f>SUBTOTAL(9,N2416)</f>
        <v>-68238648.668842077</v>
      </c>
      <c r="O2417" s="3"/>
      <c r="P2417" s="3"/>
    </row>
    <row r="2418" spans="1:16" ht="11.65" customHeight="1">
      <c r="A2418" s="2">
        <v>2347</v>
      </c>
      <c r="C2418" s="108"/>
      <c r="H2418" s="74"/>
      <c r="I2418" s="3"/>
      <c r="J2418" s="3"/>
      <c r="K2418" s="74"/>
      <c r="L2418" s="3"/>
      <c r="M2418" s="3"/>
      <c r="N2418" s="3"/>
      <c r="O2418" s="3"/>
      <c r="P2418" s="3"/>
    </row>
    <row r="2419" spans="1:16" ht="11.65" customHeight="1">
      <c r="A2419" s="2">
        <v>2348</v>
      </c>
      <c r="C2419" s="108">
        <v>108370</v>
      </c>
      <c r="D2419" s="1" t="s">
        <v>308</v>
      </c>
      <c r="H2419" s="74"/>
      <c r="I2419" s="3"/>
      <c r="J2419" s="3"/>
      <c r="K2419" s="74"/>
      <c r="L2419" s="3"/>
      <c r="M2419" s="3"/>
      <c r="N2419" s="3"/>
      <c r="O2419" s="3"/>
      <c r="P2419" s="3"/>
    </row>
    <row r="2420" spans="1:16" ht="11.65" customHeight="1">
      <c r="A2420" s="2">
        <v>2349</v>
      </c>
      <c r="C2420" s="108"/>
      <c r="F2420" s="108" t="s">
        <v>661</v>
      </c>
      <c r="G2420" s="1" t="s">
        <v>128</v>
      </c>
      <c r="H2420" s="74"/>
      <c r="I2420" s="3">
        <v>-71782759.314615294</v>
      </c>
      <c r="J2420" s="3">
        <v>-24981268.860769216</v>
      </c>
      <c r="K2420" s="74"/>
      <c r="L2420" s="3">
        <v>-77841625.282505319</v>
      </c>
      <c r="M2420" s="3">
        <f>L2420-N2420</f>
        <v>-50724768.637942389</v>
      </c>
      <c r="N2420" s="109">
        <v>-27116856.64456293</v>
      </c>
      <c r="O2420" s="3"/>
      <c r="P2420" s="3"/>
    </row>
    <row r="2421" spans="1:16" ht="11.65" customHeight="1">
      <c r="A2421" s="2">
        <v>2350</v>
      </c>
      <c r="C2421" s="108"/>
      <c r="H2421" s="74" t="s">
        <v>581</v>
      </c>
      <c r="I2421" s="110">
        <v>-71782759.314615294</v>
      </c>
      <c r="J2421" s="110">
        <v>-24981268.860769216</v>
      </c>
      <c r="K2421" s="74"/>
      <c r="L2421" s="110">
        <f>SUBTOTAL(9,L2420)</f>
        <v>-77841625.282505319</v>
      </c>
      <c r="M2421" s="110">
        <f>SUBTOTAL(9,M2420)</f>
        <v>-50724768.637942389</v>
      </c>
      <c r="N2421" s="110">
        <f>SUBTOTAL(9,N2420)</f>
        <v>-27116856.64456293</v>
      </c>
      <c r="O2421" s="3"/>
      <c r="P2421" s="3"/>
    </row>
    <row r="2422" spans="1:16" ht="11.65" customHeight="1">
      <c r="A2422" s="2">
        <v>2351</v>
      </c>
      <c r="C2422" s="108"/>
      <c r="H2422" s="74"/>
      <c r="I2422" s="115"/>
      <c r="J2422" s="115"/>
      <c r="K2422" s="74"/>
      <c r="L2422" s="115"/>
      <c r="M2422" s="3"/>
      <c r="N2422" s="3"/>
      <c r="O2422" s="3"/>
      <c r="P2422" s="3"/>
    </row>
    <row r="2423" spans="1:16" ht="11.65" customHeight="1">
      <c r="A2423" s="2">
        <v>2352</v>
      </c>
      <c r="C2423" s="108"/>
      <c r="E2423" s="70"/>
      <c r="H2423" s="74"/>
      <c r="I2423" s="115"/>
      <c r="J2423" s="115"/>
      <c r="K2423" s="74"/>
      <c r="L2423" s="115"/>
      <c r="M2423" s="115"/>
      <c r="N2423" s="115"/>
      <c r="O2423" s="3"/>
      <c r="P2423" s="3"/>
    </row>
    <row r="2424" spans="1:16" ht="11.65" customHeight="1">
      <c r="A2424" s="2">
        <v>2353</v>
      </c>
      <c r="C2424" s="116"/>
      <c r="D2424" s="117"/>
      <c r="E2424" s="118"/>
      <c r="G2424" s="117"/>
      <c r="H2424" s="119"/>
      <c r="I2424" s="120"/>
      <c r="J2424" s="120"/>
      <c r="K2424" s="119"/>
      <c r="L2424" s="120"/>
      <c r="M2424" s="120"/>
      <c r="N2424" s="120"/>
      <c r="O2424" s="3"/>
      <c r="P2424" s="3"/>
    </row>
    <row r="2425" spans="1:16" ht="11.65" customHeight="1">
      <c r="A2425" s="2">
        <v>2354</v>
      </c>
      <c r="C2425" s="108">
        <v>108371</v>
      </c>
      <c r="D2425" s="1" t="s">
        <v>462</v>
      </c>
      <c r="H2425" s="74"/>
      <c r="I2425" s="3"/>
      <c r="J2425" s="3"/>
      <c r="K2425" s="74"/>
      <c r="L2425" s="3"/>
      <c r="M2425" s="3"/>
      <c r="N2425" s="3"/>
      <c r="O2425" s="3"/>
      <c r="P2425" s="3"/>
    </row>
    <row r="2426" spans="1:16" ht="11.65" customHeight="1">
      <c r="A2426" s="2">
        <v>2355</v>
      </c>
      <c r="C2426" s="108"/>
      <c r="F2426" s="108" t="s">
        <v>661</v>
      </c>
      <c r="G2426" s="1" t="s">
        <v>128</v>
      </c>
      <c r="H2426" s="74"/>
      <c r="I2426" s="3">
        <v>-7655226.3999999836</v>
      </c>
      <c r="J2426" s="3">
        <v>-3384648.4361538398</v>
      </c>
      <c r="K2426" s="74"/>
      <c r="L2426" s="3">
        <v>-7957885.8573289281</v>
      </c>
      <c r="M2426" s="3">
        <f>L2426-N2426</f>
        <v>-4466558.0783497477</v>
      </c>
      <c r="N2426" s="109">
        <v>-3491327.7789791804</v>
      </c>
      <c r="O2426" s="3"/>
      <c r="P2426" s="3"/>
    </row>
    <row r="2427" spans="1:16" ht="11.65" customHeight="1">
      <c r="A2427" s="2">
        <v>2356</v>
      </c>
      <c r="C2427" s="108"/>
      <c r="H2427" s="74" t="s">
        <v>581</v>
      </c>
      <c r="I2427" s="110">
        <v>-7655226.3999999836</v>
      </c>
      <c r="J2427" s="110">
        <v>-3384648.4361538398</v>
      </c>
      <c r="K2427" s="74"/>
      <c r="L2427" s="110">
        <f>SUBTOTAL(9,L2426)</f>
        <v>-7957885.8573289281</v>
      </c>
      <c r="M2427" s="110">
        <f>SUBTOTAL(9,M2426)</f>
        <v>-4466558.0783497477</v>
      </c>
      <c r="N2427" s="110">
        <f>SUBTOTAL(9,N2426)</f>
        <v>-3491327.7789791804</v>
      </c>
      <c r="O2427" s="3"/>
      <c r="P2427" s="3"/>
    </row>
    <row r="2428" spans="1:16" ht="11.65" customHeight="1">
      <c r="A2428" s="2">
        <v>2357</v>
      </c>
      <c r="C2428" s="108"/>
      <c r="H2428" s="74"/>
      <c r="I2428" s="3"/>
      <c r="J2428" s="3"/>
      <c r="K2428" s="74"/>
      <c r="L2428" s="3"/>
      <c r="M2428" s="3"/>
      <c r="N2428" s="3"/>
      <c r="O2428" s="3"/>
      <c r="P2428" s="3"/>
    </row>
    <row r="2429" spans="1:16" ht="11.65" customHeight="1">
      <c r="A2429" s="2">
        <v>2358</v>
      </c>
      <c r="C2429" s="108">
        <v>108372</v>
      </c>
      <c r="D2429" s="1" t="s">
        <v>310</v>
      </c>
      <c r="H2429" s="74"/>
      <c r="I2429" s="3"/>
      <c r="J2429" s="3"/>
      <c r="K2429" s="74"/>
      <c r="L2429" s="3"/>
      <c r="M2429" s="3"/>
      <c r="N2429" s="3"/>
      <c r="O2429" s="3"/>
      <c r="P2429" s="3"/>
    </row>
    <row r="2430" spans="1:16" ht="11.65" customHeight="1">
      <c r="A2430" s="2">
        <v>2359</v>
      </c>
      <c r="C2430" s="108"/>
      <c r="F2430" s="108" t="s">
        <v>661</v>
      </c>
      <c r="G2430" s="1" t="s">
        <v>128</v>
      </c>
      <c r="H2430" s="74"/>
      <c r="I2430" s="3">
        <v>0</v>
      </c>
      <c r="J2430" s="3">
        <v>0</v>
      </c>
      <c r="K2430" s="74"/>
      <c r="L2430" s="3">
        <v>0</v>
      </c>
      <c r="M2430" s="3">
        <f>L2430-N2430</f>
        <v>0</v>
      </c>
      <c r="N2430" s="109">
        <v>0</v>
      </c>
      <c r="O2430" s="3"/>
      <c r="P2430" s="3"/>
    </row>
    <row r="2431" spans="1:16" ht="11.65" customHeight="1">
      <c r="A2431" s="2">
        <v>2360</v>
      </c>
      <c r="C2431" s="108"/>
      <c r="H2431" s="74" t="s">
        <v>581</v>
      </c>
      <c r="I2431" s="110">
        <v>0</v>
      </c>
      <c r="J2431" s="110">
        <v>0</v>
      </c>
      <c r="K2431" s="74"/>
      <c r="L2431" s="110">
        <f>SUBTOTAL(9,L2430)</f>
        <v>0</v>
      </c>
      <c r="M2431" s="110">
        <f>SUBTOTAL(9,M2430)</f>
        <v>0</v>
      </c>
      <c r="N2431" s="110">
        <f>SUBTOTAL(9,N2430)</f>
        <v>0</v>
      </c>
      <c r="O2431" s="3"/>
      <c r="P2431" s="3"/>
    </row>
    <row r="2432" spans="1:16" ht="11.65" customHeight="1">
      <c r="A2432" s="2">
        <v>2361</v>
      </c>
      <c r="C2432" s="108"/>
      <c r="H2432" s="74"/>
      <c r="I2432" s="3"/>
      <c r="J2432" s="3"/>
      <c r="K2432" s="74"/>
      <c r="L2432" s="3"/>
      <c r="M2432" s="3"/>
      <c r="N2432" s="3"/>
      <c r="O2432" s="3"/>
      <c r="P2432" s="3"/>
    </row>
    <row r="2433" spans="1:16" ht="11.65" customHeight="1">
      <c r="A2433" s="2">
        <v>2362</v>
      </c>
      <c r="C2433" s="108">
        <v>108373</v>
      </c>
      <c r="D2433" s="1" t="s">
        <v>463</v>
      </c>
      <c r="H2433" s="74"/>
      <c r="I2433" s="3"/>
      <c r="J2433" s="3"/>
      <c r="K2433" s="74"/>
      <c r="L2433" s="3"/>
      <c r="M2433" s="3"/>
      <c r="N2433" s="3"/>
      <c r="O2433" s="3"/>
      <c r="P2433" s="3"/>
    </row>
    <row r="2434" spans="1:16" ht="11.65" customHeight="1">
      <c r="A2434" s="2">
        <v>2363</v>
      </c>
      <c r="C2434" s="108"/>
      <c r="F2434" s="108" t="s">
        <v>661</v>
      </c>
      <c r="G2434" s="1" t="s">
        <v>128</v>
      </c>
      <c r="H2434" s="74"/>
      <c r="I2434" s="3">
        <v>-27579402.906923063</v>
      </c>
      <c r="J2434" s="3">
        <v>-11508244.023076924</v>
      </c>
      <c r="K2434" s="74"/>
      <c r="L2434" s="3">
        <v>-29677567.933984373</v>
      </c>
      <c r="M2434" s="3">
        <f>L2434-N2434</f>
        <v>-17429777.001647174</v>
      </c>
      <c r="N2434" s="109">
        <v>-12247790.932337198</v>
      </c>
      <c r="O2434" s="3"/>
      <c r="P2434" s="3"/>
    </row>
    <row r="2435" spans="1:16" ht="11.65" customHeight="1">
      <c r="A2435" s="2">
        <v>2364</v>
      </c>
      <c r="C2435" s="108"/>
      <c r="H2435" s="74" t="s">
        <v>581</v>
      </c>
      <c r="I2435" s="110">
        <v>-27579402.906923063</v>
      </c>
      <c r="J2435" s="110">
        <v>-11508244.023076924</v>
      </c>
      <c r="K2435" s="74"/>
      <c r="L2435" s="110">
        <f>SUBTOTAL(9,L2434)</f>
        <v>-29677567.933984373</v>
      </c>
      <c r="M2435" s="110">
        <f>SUBTOTAL(9,M2434)</f>
        <v>-17429777.001647174</v>
      </c>
      <c r="N2435" s="110">
        <f>SUBTOTAL(9,N2434)</f>
        <v>-12247790.932337198</v>
      </c>
      <c r="O2435" s="3"/>
      <c r="P2435" s="3"/>
    </row>
    <row r="2436" spans="1:16" ht="11.65" customHeight="1">
      <c r="A2436" s="2">
        <v>2365</v>
      </c>
      <c r="C2436" s="108"/>
      <c r="H2436" s="74"/>
      <c r="I2436" s="3"/>
      <c r="J2436" s="3"/>
      <c r="K2436" s="74"/>
      <c r="L2436" s="3"/>
      <c r="M2436" s="3"/>
      <c r="N2436" s="3"/>
      <c r="O2436" s="3"/>
      <c r="P2436" s="3"/>
    </row>
    <row r="2437" spans="1:16" ht="11.65" customHeight="1">
      <c r="A2437" s="2">
        <v>2366</v>
      </c>
      <c r="C2437" s="108" t="s">
        <v>596</v>
      </c>
      <c r="D2437" s="1" t="s">
        <v>465</v>
      </c>
      <c r="H2437" s="74"/>
      <c r="I2437" s="3"/>
      <c r="J2437" s="3"/>
      <c r="K2437" s="74"/>
      <c r="L2437" s="3"/>
      <c r="M2437" s="3"/>
      <c r="N2437" s="3"/>
      <c r="O2437" s="3"/>
      <c r="P2437" s="3"/>
    </row>
    <row r="2438" spans="1:16" ht="11.65" customHeight="1">
      <c r="A2438" s="2">
        <v>2367</v>
      </c>
      <c r="C2438" s="108"/>
      <c r="F2438" s="108" t="s">
        <v>661</v>
      </c>
      <c r="G2438" s="1" t="s">
        <v>128</v>
      </c>
      <c r="H2438" s="74"/>
      <c r="I2438" s="3">
        <v>0</v>
      </c>
      <c r="J2438" s="3">
        <v>0</v>
      </c>
      <c r="K2438" s="74"/>
      <c r="L2438" s="3">
        <v>0</v>
      </c>
      <c r="M2438" s="3">
        <f>L2438-N2438</f>
        <v>0</v>
      </c>
      <c r="N2438" s="109">
        <v>0</v>
      </c>
      <c r="O2438" s="3"/>
      <c r="P2438" s="3"/>
    </row>
    <row r="2439" spans="1:16" ht="11.65" customHeight="1">
      <c r="A2439" s="2">
        <v>2368</v>
      </c>
      <c r="C2439" s="108"/>
      <c r="H2439" s="74" t="s">
        <v>581</v>
      </c>
      <c r="I2439" s="110">
        <v>0</v>
      </c>
      <c r="J2439" s="110">
        <v>0</v>
      </c>
      <c r="K2439" s="74"/>
      <c r="L2439" s="110">
        <f>SUBTOTAL(9,L2438)</f>
        <v>0</v>
      </c>
      <c r="M2439" s="110">
        <f>SUBTOTAL(9,M2438)</f>
        <v>0</v>
      </c>
      <c r="N2439" s="110">
        <f>SUBTOTAL(9,N2438)</f>
        <v>0</v>
      </c>
      <c r="O2439" s="3"/>
      <c r="P2439" s="3"/>
    </row>
    <row r="2440" spans="1:16" ht="11.65" customHeight="1">
      <c r="A2440" s="2">
        <v>2369</v>
      </c>
      <c r="C2440" s="108"/>
      <c r="H2440" s="74"/>
      <c r="I2440" s="3"/>
      <c r="J2440" s="3"/>
      <c r="K2440" s="74"/>
      <c r="L2440" s="3"/>
      <c r="M2440" s="3"/>
      <c r="N2440" s="3"/>
      <c r="O2440" s="3"/>
      <c r="P2440" s="3"/>
    </row>
    <row r="2441" spans="1:16" ht="11.65" customHeight="1">
      <c r="A2441" s="2">
        <v>2370</v>
      </c>
      <c r="C2441" s="108" t="s">
        <v>597</v>
      </c>
      <c r="D2441" s="1" t="s">
        <v>467</v>
      </c>
      <c r="H2441" s="74"/>
      <c r="I2441" s="3"/>
      <c r="J2441" s="3"/>
      <c r="K2441" s="74"/>
      <c r="L2441" s="3"/>
      <c r="M2441" s="3"/>
      <c r="N2441" s="3"/>
      <c r="O2441" s="3"/>
      <c r="P2441" s="3"/>
    </row>
    <row r="2442" spans="1:16" ht="11.65" customHeight="1">
      <c r="A2442" s="2">
        <v>2371</v>
      </c>
      <c r="C2442" s="108"/>
      <c r="F2442" s="108" t="s">
        <v>661</v>
      </c>
      <c r="G2442" s="1" t="s">
        <v>128</v>
      </c>
      <c r="H2442" s="74"/>
      <c r="I2442" s="3">
        <v>0</v>
      </c>
      <c r="J2442" s="3">
        <v>0</v>
      </c>
      <c r="K2442" s="74"/>
      <c r="L2442" s="3">
        <v>0</v>
      </c>
      <c r="M2442" s="3">
        <f>L2442-N2442</f>
        <v>0</v>
      </c>
      <c r="N2442" s="109">
        <v>0</v>
      </c>
      <c r="O2442" s="3"/>
      <c r="P2442" s="3"/>
    </row>
    <row r="2443" spans="1:16" ht="11.65" customHeight="1">
      <c r="A2443" s="2">
        <v>2372</v>
      </c>
      <c r="C2443" s="108"/>
      <c r="H2443" s="74" t="s">
        <v>581</v>
      </c>
      <c r="I2443" s="110">
        <v>0</v>
      </c>
      <c r="J2443" s="110">
        <v>0</v>
      </c>
      <c r="K2443" s="74"/>
      <c r="L2443" s="110">
        <f>SUBTOTAL(9,L2442)</f>
        <v>0</v>
      </c>
      <c r="M2443" s="110">
        <f>SUBTOTAL(9,M2442)</f>
        <v>0</v>
      </c>
      <c r="N2443" s="110">
        <f>SUBTOTAL(9,N2442)</f>
        <v>0</v>
      </c>
      <c r="O2443" s="3"/>
      <c r="P2443" s="3"/>
    </row>
    <row r="2444" spans="1:16" ht="11.65" customHeight="1">
      <c r="A2444" s="2">
        <v>2373</v>
      </c>
      <c r="C2444" s="108"/>
      <c r="H2444" s="74"/>
      <c r="I2444" s="3"/>
      <c r="J2444" s="3"/>
      <c r="K2444" s="74"/>
      <c r="L2444" s="3"/>
      <c r="M2444" s="3"/>
      <c r="N2444" s="3"/>
      <c r="O2444" s="3"/>
      <c r="P2444" s="3"/>
    </row>
    <row r="2445" spans="1:16" ht="11.65" customHeight="1">
      <c r="A2445" s="2">
        <v>2374</v>
      </c>
      <c r="C2445" s="108" t="s">
        <v>598</v>
      </c>
      <c r="D2445" s="1" t="s">
        <v>467</v>
      </c>
      <c r="H2445" s="74"/>
      <c r="I2445" s="3"/>
      <c r="J2445" s="3"/>
      <c r="K2445" s="74"/>
      <c r="L2445" s="3"/>
      <c r="M2445" s="3"/>
      <c r="N2445" s="3"/>
      <c r="O2445" s="3"/>
      <c r="P2445" s="3"/>
    </row>
    <row r="2446" spans="1:16" ht="11.65" customHeight="1">
      <c r="A2446" s="2">
        <v>2375</v>
      </c>
      <c r="C2446" s="108"/>
      <c r="F2446" s="108" t="s">
        <v>661</v>
      </c>
      <c r="G2446" s="1" t="s">
        <v>128</v>
      </c>
      <c r="H2446" s="74"/>
      <c r="I2446" s="3">
        <v>4410064.2584615275</v>
      </c>
      <c r="J2446" s="3">
        <v>3030553.9546153801</v>
      </c>
      <c r="K2446" s="74"/>
      <c r="L2446" s="3">
        <v>4410064.2584615275</v>
      </c>
      <c r="M2446" s="3">
        <f>L2446-N2446</f>
        <v>1379510.3038461474</v>
      </c>
      <c r="N2446" s="109">
        <v>3030553.9546153801</v>
      </c>
      <c r="O2446" s="3"/>
      <c r="P2446" s="3"/>
    </row>
    <row r="2447" spans="1:16" ht="11.65" customHeight="1">
      <c r="A2447" s="2">
        <v>2376</v>
      </c>
      <c r="C2447" s="108"/>
      <c r="H2447" s="74" t="s">
        <v>581</v>
      </c>
      <c r="I2447" s="110">
        <v>4410064.2584615275</v>
      </c>
      <c r="J2447" s="110">
        <v>3030553.9546153801</v>
      </c>
      <c r="K2447" s="74"/>
      <c r="L2447" s="110">
        <f>SUBTOTAL(9,L2446)</f>
        <v>4410064.2584615275</v>
      </c>
      <c r="M2447" s="110">
        <f>SUBTOTAL(9,M2446)</f>
        <v>1379510.3038461474</v>
      </c>
      <c r="N2447" s="110">
        <f>SUBTOTAL(9,N2446)</f>
        <v>3030553.9546153801</v>
      </c>
      <c r="O2447" s="3"/>
      <c r="P2447" s="3"/>
    </row>
    <row r="2448" spans="1:16" ht="11.65" customHeight="1">
      <c r="A2448" s="2">
        <v>2377</v>
      </c>
      <c r="C2448" s="108"/>
      <c r="H2448" s="74"/>
      <c r="I2448" s="3"/>
      <c r="J2448" s="3"/>
      <c r="K2448" s="74"/>
      <c r="L2448" s="3"/>
      <c r="M2448" s="3"/>
      <c r="N2448" s="3"/>
      <c r="O2448" s="3"/>
      <c r="P2448" s="3"/>
    </row>
    <row r="2449" spans="1:16" ht="11.65" customHeight="1">
      <c r="A2449" s="2">
        <v>2378</v>
      </c>
      <c r="C2449" s="108"/>
      <c r="H2449" s="74"/>
      <c r="I2449" s="3"/>
      <c r="J2449" s="3"/>
      <c r="K2449" s="74"/>
      <c r="L2449" s="3"/>
      <c r="M2449" s="3"/>
      <c r="N2449" s="3"/>
      <c r="O2449" s="3"/>
      <c r="P2449" s="3"/>
    </row>
    <row r="2450" spans="1:16" ht="11.65" customHeight="1" thickBot="1">
      <c r="A2450" s="2">
        <v>2379</v>
      </c>
      <c r="C2450" s="112" t="s">
        <v>599</v>
      </c>
      <c r="H2450" s="113" t="s">
        <v>581</v>
      </c>
      <c r="I2450" s="114">
        <v>-2272939927.3599973</v>
      </c>
      <c r="J2450" s="114">
        <v>-783743829.29846096</v>
      </c>
      <c r="K2450" s="113"/>
      <c r="L2450" s="114">
        <f>SUBTOTAL(9,L2380:L2447)</f>
        <v>-2445398413.1687613</v>
      </c>
      <c r="M2450" s="114">
        <f>SUBTOTAL(9,M2380:M2447)</f>
        <v>-1614214478.1274412</v>
      </c>
      <c r="N2450" s="114">
        <f>SUBTOTAL(9,N2380:N2447)</f>
        <v>-831183935.04132009</v>
      </c>
      <c r="O2450" s="3"/>
      <c r="P2450" s="3"/>
    </row>
    <row r="2451" spans="1:16" ht="11.65" customHeight="1" thickTop="1">
      <c r="A2451" s="2">
        <v>2380</v>
      </c>
      <c r="C2451" s="108"/>
      <c r="H2451" s="74"/>
      <c r="I2451" s="3"/>
      <c r="J2451" s="3"/>
      <c r="K2451" s="74"/>
      <c r="L2451" s="3"/>
      <c r="M2451" s="3"/>
      <c r="N2451" s="3"/>
      <c r="O2451" s="3"/>
      <c r="P2451" s="3"/>
    </row>
    <row r="2452" spans="1:16" ht="11.65" customHeight="1">
      <c r="A2452" s="2">
        <v>2381</v>
      </c>
      <c r="C2452" s="108" t="s">
        <v>600</v>
      </c>
      <c r="H2452" s="74"/>
      <c r="I2452" s="3"/>
      <c r="J2452" s="3"/>
      <c r="K2452" s="74"/>
      <c r="L2452" s="3"/>
      <c r="M2452" s="3"/>
      <c r="N2452" s="3"/>
      <c r="O2452" s="3"/>
      <c r="P2452" s="3"/>
    </row>
    <row r="2453" spans="1:16" ht="11.65" customHeight="1">
      <c r="A2453" s="2">
        <v>2382</v>
      </c>
      <c r="C2453" s="108"/>
      <c r="E2453" s="108" t="s">
        <v>128</v>
      </c>
      <c r="H2453" s="74"/>
      <c r="I2453" s="3">
        <v>-2272939927.3599973</v>
      </c>
      <c r="J2453" s="3">
        <v>-783743829.29846096</v>
      </c>
      <c r="K2453" s="74"/>
      <c r="L2453" s="3">
        <v>-2445398413.1687613</v>
      </c>
      <c r="M2453" s="3">
        <f>L2453-N2453</f>
        <v>-1614214478.1274412</v>
      </c>
      <c r="N2453" s="109">
        <v>-831183935.04132009</v>
      </c>
      <c r="O2453" s="3"/>
      <c r="P2453" s="3"/>
    </row>
    <row r="2454" spans="1:16" ht="11.65" customHeight="1">
      <c r="A2454" s="2">
        <v>2383</v>
      </c>
      <c r="C2454" s="108"/>
      <c r="H2454" s="74"/>
      <c r="I2454" s="3"/>
      <c r="J2454" s="3"/>
      <c r="K2454" s="74"/>
      <c r="L2454" s="3"/>
      <c r="M2454" s="3"/>
      <c r="N2454" s="3"/>
      <c r="O2454" s="3"/>
      <c r="P2454" s="3"/>
    </row>
    <row r="2455" spans="1:16" ht="11.65" customHeight="1" thickBot="1">
      <c r="A2455" s="2">
        <v>2384</v>
      </c>
      <c r="C2455" s="108" t="s">
        <v>601</v>
      </c>
      <c r="H2455" s="74"/>
      <c r="I2455" s="126">
        <v>-2272939927.3599973</v>
      </c>
      <c r="J2455" s="126">
        <v>-783743829.29846096</v>
      </c>
      <c r="K2455" s="74"/>
      <c r="L2455" s="126">
        <f>SUM(L2453)</f>
        <v>-2445398413.1687613</v>
      </c>
      <c r="M2455" s="126">
        <f>SUM(M2453)</f>
        <v>-1614214478.1274412</v>
      </c>
      <c r="N2455" s="126">
        <f>SUM(N2453)</f>
        <v>-831183935.04132009</v>
      </c>
      <c r="O2455" s="3"/>
      <c r="P2455" s="3"/>
    </row>
    <row r="2456" spans="1:16" ht="11.65" customHeight="1" thickTop="1">
      <c r="A2456" s="2">
        <v>2385</v>
      </c>
      <c r="C2456" s="108" t="s">
        <v>602</v>
      </c>
      <c r="D2456" s="1" t="s">
        <v>603</v>
      </c>
      <c r="H2456" s="74"/>
      <c r="I2456" s="3"/>
      <c r="J2456" s="3"/>
      <c r="K2456" s="74"/>
      <c r="L2456" s="3"/>
      <c r="M2456" s="3"/>
      <c r="N2456" s="3"/>
      <c r="O2456" s="3"/>
      <c r="P2456" s="3"/>
    </row>
    <row r="2457" spans="1:16" ht="11.65" customHeight="1">
      <c r="A2457" s="2">
        <v>2386</v>
      </c>
      <c r="C2457" s="108"/>
      <c r="F2457" s="108" t="s">
        <v>671</v>
      </c>
      <c r="G2457" s="1" t="s">
        <v>128</v>
      </c>
      <c r="H2457" s="74"/>
      <c r="I2457" s="3">
        <v>-172140249.27538428</v>
      </c>
      <c r="J2457" s="3">
        <v>-61238082.094615348</v>
      </c>
      <c r="K2457" s="74"/>
      <c r="L2457" s="3">
        <v>-185511237.54079682</v>
      </c>
      <c r="M2457" s="3">
        <f t="shared" ref="M2457:M2463" si="55">L2457-N2457</f>
        <v>-116897172.66755202</v>
      </c>
      <c r="N2457" s="109">
        <v>-68614064.873244792</v>
      </c>
      <c r="O2457" s="3"/>
      <c r="P2457" s="3"/>
    </row>
    <row r="2458" spans="1:16" ht="11.65" customHeight="1">
      <c r="A2458" s="2">
        <v>2387</v>
      </c>
      <c r="C2458" s="108"/>
      <c r="F2458" s="108" t="s">
        <v>660</v>
      </c>
      <c r="G2458" s="1" t="s">
        <v>132</v>
      </c>
      <c r="H2458" s="74"/>
      <c r="I2458" s="3">
        <v>-2222207.3923076843</v>
      </c>
      <c r="J2458" s="3">
        <v>-947289.6151467209</v>
      </c>
      <c r="K2458" s="74"/>
      <c r="L2458" s="3">
        <v>-613498.03535428783</v>
      </c>
      <c r="M2458" s="3">
        <f t="shared" si="55"/>
        <v>-351974.14707286237</v>
      </c>
      <c r="N2458" s="109">
        <v>-261523.88828142549</v>
      </c>
      <c r="O2458" s="3"/>
      <c r="P2458" s="3"/>
    </row>
    <row r="2459" spans="1:16" ht="11.65" customHeight="1">
      <c r="A2459" s="2">
        <v>2388</v>
      </c>
      <c r="C2459" s="108"/>
      <c r="F2459" s="108" t="s">
        <v>660</v>
      </c>
      <c r="G2459" s="1" t="s">
        <v>132</v>
      </c>
      <c r="H2459" s="74"/>
      <c r="I2459" s="3">
        <v>-3487242.1423076876</v>
      </c>
      <c r="J2459" s="3">
        <v>-1486552.6405614112</v>
      </c>
      <c r="K2459" s="74"/>
      <c r="L2459" s="3">
        <v>-732110.32173830085</v>
      </c>
      <c r="M2459" s="3">
        <f t="shared" si="55"/>
        <v>-420024.0118263262</v>
      </c>
      <c r="N2459" s="109">
        <v>-312086.30991197465</v>
      </c>
      <c r="O2459" s="3"/>
      <c r="P2459" s="3"/>
    </row>
    <row r="2460" spans="1:16" ht="11.65" customHeight="1">
      <c r="A2460" s="2">
        <v>2389</v>
      </c>
      <c r="C2460" s="108"/>
      <c r="F2460" s="108" t="s">
        <v>674</v>
      </c>
      <c r="G2460" s="1" t="s">
        <v>132</v>
      </c>
      <c r="H2460" s="74"/>
      <c r="I2460" s="3">
        <v>-63709516.434615381</v>
      </c>
      <c r="J2460" s="3">
        <v>-27158294.726874128</v>
      </c>
      <c r="K2460" s="74"/>
      <c r="L2460" s="3">
        <v>-77948077.435367316</v>
      </c>
      <c r="M2460" s="3">
        <f t="shared" si="55"/>
        <v>-44720123.766067222</v>
      </c>
      <c r="N2460" s="109">
        <v>-33227953.669300091</v>
      </c>
      <c r="O2460" s="3"/>
      <c r="P2460" s="3"/>
    </row>
    <row r="2461" spans="1:16" ht="11.65" customHeight="1">
      <c r="A2461" s="2">
        <v>2390</v>
      </c>
      <c r="C2461" s="108"/>
      <c r="F2461" s="108" t="s">
        <v>662</v>
      </c>
      <c r="G2461" s="1" t="s">
        <v>129</v>
      </c>
      <c r="H2461" s="74"/>
      <c r="I2461" s="3">
        <v>-8549673.1561538428</v>
      </c>
      <c r="J2461" s="3">
        <v>-3943873.3638917906</v>
      </c>
      <c r="K2461" s="74"/>
      <c r="L2461" s="3">
        <v>-8567792.2215177417</v>
      </c>
      <c r="M2461" s="3">
        <f t="shared" si="55"/>
        <v>-4615560.7253368981</v>
      </c>
      <c r="N2461" s="109">
        <v>-3952231.4961808431</v>
      </c>
      <c r="O2461" s="3"/>
      <c r="P2461" s="3"/>
    </row>
    <row r="2462" spans="1:16" ht="11.65" customHeight="1">
      <c r="A2462" s="2">
        <v>2391</v>
      </c>
      <c r="C2462" s="108"/>
      <c r="F2462" s="108" t="s">
        <v>669</v>
      </c>
      <c r="G2462" s="1" t="s">
        <v>131</v>
      </c>
      <c r="H2462" s="74"/>
      <c r="I2462" s="3">
        <v>-83226149.661538467</v>
      </c>
      <c r="J2462" s="3">
        <v>-35346382.987234123</v>
      </c>
      <c r="K2462" s="74"/>
      <c r="L2462" s="3">
        <v>-77720397.188664109</v>
      </c>
      <c r="M2462" s="3">
        <f t="shared" si="55"/>
        <v>-44712322.970134966</v>
      </c>
      <c r="N2462" s="109">
        <v>-33008074.218529142</v>
      </c>
      <c r="O2462" s="3"/>
      <c r="P2462" s="3"/>
    </row>
    <row r="2463" spans="1:16" ht="11.65" customHeight="1">
      <c r="A2463" s="2">
        <v>2392</v>
      </c>
      <c r="C2463" s="108"/>
      <c r="F2463" s="108" t="s">
        <v>572</v>
      </c>
      <c r="G2463" s="1" t="s">
        <v>130</v>
      </c>
      <c r="H2463" s="74"/>
      <c r="I2463" s="3">
        <v>-313424.66538461536</v>
      </c>
      <c r="J2463" s="3">
        <v>-131549.73134209824</v>
      </c>
      <c r="K2463" s="74"/>
      <c r="L2463" s="3">
        <v>-297021.52459667216</v>
      </c>
      <c r="M2463" s="3">
        <f t="shared" si="55"/>
        <v>-172356.47401565118</v>
      </c>
      <c r="N2463" s="109">
        <v>-124665.05058102097</v>
      </c>
      <c r="O2463" s="3"/>
      <c r="P2463" s="3"/>
    </row>
    <row r="2464" spans="1:16" ht="11.65" customHeight="1">
      <c r="A2464" s="2">
        <v>2393</v>
      </c>
      <c r="C2464" s="108"/>
      <c r="F2464" s="108" t="s">
        <v>572</v>
      </c>
      <c r="G2464" s="1" t="s">
        <v>132</v>
      </c>
      <c r="H2464" s="74"/>
      <c r="I2464" s="3">
        <v>-55708.583846153801</v>
      </c>
      <c r="J2464" s="3">
        <v>-23747.631807303922</v>
      </c>
      <c r="K2464" s="74"/>
      <c r="L2464" s="3">
        <v>-56858.901682968703</v>
      </c>
      <c r="M2464" s="3">
        <f>L2464-N2464</f>
        <v>-32620.90873983884</v>
      </c>
      <c r="N2464" s="109">
        <v>-24237.992943129862</v>
      </c>
      <c r="O2464" s="3"/>
      <c r="P2464" s="3"/>
    </row>
    <row r="2465" spans="1:16" ht="11.65" customHeight="1">
      <c r="A2465" s="2">
        <v>2394</v>
      </c>
      <c r="C2465" s="108"/>
      <c r="F2465" s="108" t="s">
        <v>572</v>
      </c>
      <c r="G2465" s="1" t="s">
        <v>132</v>
      </c>
      <c r="H2465" s="74"/>
      <c r="I2465" s="3">
        <v>-2107348.6023076898</v>
      </c>
      <c r="J2465" s="3">
        <v>-898327.2458593417</v>
      </c>
      <c r="K2465" s="74"/>
      <c r="L2465" s="3">
        <v>-1989719.5774963056</v>
      </c>
      <c r="M2465" s="3">
        <f>L2465-N2465</f>
        <v>-1141535.6054058201</v>
      </c>
      <c r="N2465" s="109">
        <v>-848183.97209048551</v>
      </c>
      <c r="O2465" s="3"/>
      <c r="P2465" s="3"/>
    </row>
    <row r="2466" spans="1:16" ht="11.65" customHeight="1">
      <c r="A2466" s="2">
        <v>2395</v>
      </c>
      <c r="C2466" s="108"/>
      <c r="H2466" s="74" t="s">
        <v>581</v>
      </c>
      <c r="I2466" s="110">
        <v>-335811519.91384578</v>
      </c>
      <c r="J2466" s="110">
        <v>-131174100.03733227</v>
      </c>
      <c r="K2466" s="74"/>
      <c r="L2466" s="110">
        <f>SUBTOTAL(9,L2457:L2465)</f>
        <v>-353436712.74721456</v>
      </c>
      <c r="M2466" s="110">
        <f>SUBTOTAL(9,M2457:M2465)</f>
        <v>-213063691.27615163</v>
      </c>
      <c r="N2466" s="110">
        <f>SUBTOTAL(9,N2457:N2465)</f>
        <v>-140373021.4710629</v>
      </c>
      <c r="O2466" s="3"/>
      <c r="P2466" s="3"/>
    </row>
    <row r="2467" spans="1:16" ht="11.65" customHeight="1">
      <c r="A2467" s="2">
        <v>2396</v>
      </c>
      <c r="C2467" s="108"/>
      <c r="H2467" s="74"/>
      <c r="I2467" s="3"/>
      <c r="J2467" s="3"/>
      <c r="K2467" s="74"/>
      <c r="L2467" s="3"/>
      <c r="M2467" s="3"/>
      <c r="N2467" s="3"/>
      <c r="O2467" s="3"/>
      <c r="P2467" s="3"/>
    </row>
    <row r="2468" spans="1:16" ht="11.65" customHeight="1">
      <c r="A2468" s="2">
        <v>2397</v>
      </c>
      <c r="C2468" s="108"/>
      <c r="H2468" s="74"/>
      <c r="I2468" s="3"/>
      <c r="J2468" s="3"/>
      <c r="K2468" s="74"/>
      <c r="L2468" s="3"/>
      <c r="M2468" s="3"/>
      <c r="N2468" s="3"/>
      <c r="O2468" s="3"/>
      <c r="P2468" s="3"/>
    </row>
    <row r="2469" spans="1:16" ht="11.65" customHeight="1">
      <c r="A2469" s="2">
        <v>2398</v>
      </c>
      <c r="C2469" s="108" t="s">
        <v>604</v>
      </c>
      <c r="D2469" s="1" t="s">
        <v>605</v>
      </c>
      <c r="H2469" s="74"/>
      <c r="I2469" s="3"/>
      <c r="J2469" s="3"/>
      <c r="K2469" s="74"/>
      <c r="L2469" s="3"/>
      <c r="M2469" s="3"/>
      <c r="N2469" s="3"/>
      <c r="O2469" s="3"/>
      <c r="P2469" s="3"/>
    </row>
    <row r="2470" spans="1:16" ht="11.65" customHeight="1">
      <c r="A2470" s="2">
        <v>2399</v>
      </c>
      <c r="C2470" s="108"/>
      <c r="F2470" s="108" t="s">
        <v>572</v>
      </c>
      <c r="G2470" s="1" t="s">
        <v>128</v>
      </c>
      <c r="H2470" s="74"/>
      <c r="I2470" s="3">
        <v>0</v>
      </c>
      <c r="J2470" s="3">
        <v>0</v>
      </c>
      <c r="K2470" s="74"/>
      <c r="L2470" s="3">
        <v>0</v>
      </c>
      <c r="M2470" s="3">
        <f>L2470-N2470</f>
        <v>0</v>
      </c>
      <c r="N2470" s="109">
        <v>0</v>
      </c>
      <c r="O2470" s="3"/>
      <c r="P2470" s="3"/>
    </row>
    <row r="2471" spans="1:16" ht="11.65" customHeight="1">
      <c r="A2471" s="2">
        <v>2400</v>
      </c>
      <c r="C2471" s="108"/>
      <c r="F2471" s="108" t="s">
        <v>572</v>
      </c>
      <c r="G2471" s="1" t="s">
        <v>130</v>
      </c>
      <c r="H2471" s="74"/>
      <c r="I2471" s="3">
        <v>-164773961.21307623</v>
      </c>
      <c r="J2471" s="3">
        <v>-69158470.036664426</v>
      </c>
      <c r="K2471" s="74"/>
      <c r="L2471" s="3">
        <v>-189530811.14505243</v>
      </c>
      <c r="M2471" s="3">
        <f>L2471-N2471</f>
        <v>-109981464.71251909</v>
      </c>
      <c r="N2471" s="109">
        <v>-79549346.432533339</v>
      </c>
      <c r="O2471" s="3"/>
      <c r="P2471" s="3"/>
    </row>
    <row r="2472" spans="1:16" ht="11.65" customHeight="1">
      <c r="A2472" s="2">
        <v>2401</v>
      </c>
      <c r="C2472" s="108"/>
      <c r="H2472" s="74" t="s">
        <v>581</v>
      </c>
      <c r="I2472" s="145">
        <v>-164773961.21307623</v>
      </c>
      <c r="J2472" s="145">
        <v>-69158470.036664426</v>
      </c>
      <c r="K2472" s="74"/>
      <c r="L2472" s="145">
        <f>SUBTOTAL(9,L2470:L2471)</f>
        <v>-189530811.14505243</v>
      </c>
      <c r="M2472" s="145">
        <f>SUBTOTAL(9,M2470:M2471)</f>
        <v>-109981464.71251909</v>
      </c>
      <c r="N2472" s="145">
        <f>SUBTOTAL(9,N2470:N2471)</f>
        <v>-79549346.432533339</v>
      </c>
      <c r="O2472" s="3"/>
      <c r="P2472" s="3"/>
    </row>
    <row r="2473" spans="1:16" ht="11.65" customHeight="1">
      <c r="A2473" s="2">
        <v>2402</v>
      </c>
      <c r="C2473" s="108" t="s">
        <v>604</v>
      </c>
      <c r="D2473" s="1" t="s">
        <v>606</v>
      </c>
      <c r="H2473" s="74"/>
      <c r="I2473" s="3"/>
      <c r="J2473" s="3"/>
      <c r="K2473" s="74"/>
      <c r="L2473" s="3"/>
      <c r="M2473" s="3"/>
      <c r="N2473" s="3"/>
      <c r="O2473" s="3"/>
      <c r="P2473" s="3"/>
    </row>
    <row r="2474" spans="1:16" ht="11.65" customHeight="1">
      <c r="A2474" s="2">
        <v>2403</v>
      </c>
      <c r="C2474" s="108"/>
      <c r="F2474" s="108" t="s">
        <v>572</v>
      </c>
      <c r="G2474" s="1" t="s">
        <v>128</v>
      </c>
      <c r="H2474" s="74"/>
      <c r="I2474" s="3">
        <v>0</v>
      </c>
      <c r="J2474" s="3">
        <v>0</v>
      </c>
      <c r="K2474" s="74"/>
      <c r="L2474" s="3">
        <v>0</v>
      </c>
      <c r="M2474" s="3">
        <f>L2474-N2474</f>
        <v>0</v>
      </c>
      <c r="N2474" s="109">
        <v>0</v>
      </c>
      <c r="O2474" s="3"/>
      <c r="P2474" s="3"/>
    </row>
    <row r="2475" spans="1:16" ht="11.65" customHeight="1">
      <c r="A2475" s="2">
        <v>2404</v>
      </c>
      <c r="C2475" s="108"/>
      <c r="H2475" s="74" t="s">
        <v>581</v>
      </c>
      <c r="I2475" s="110">
        <v>-164773961.21307623</v>
      </c>
      <c r="J2475" s="110">
        <v>-69158470.036664426</v>
      </c>
      <c r="K2475" s="74"/>
      <c r="L2475" s="110">
        <f>SUBTOTAL(9,L2470:L2474)</f>
        <v>-189530811.14505243</v>
      </c>
      <c r="M2475" s="110">
        <f>SUBTOTAL(9,M2470:M2474)</f>
        <v>-109981464.71251909</v>
      </c>
      <c r="N2475" s="110">
        <f>SUBTOTAL(9,N2470:N2474)</f>
        <v>-79549346.432533339</v>
      </c>
      <c r="O2475" s="3"/>
      <c r="P2475" s="3"/>
    </row>
    <row r="2476" spans="1:16" ht="11.65" customHeight="1">
      <c r="A2476" s="2">
        <v>2405</v>
      </c>
      <c r="C2476" s="108"/>
      <c r="H2476" s="74"/>
      <c r="I2476" s="3"/>
      <c r="J2476" s="3"/>
      <c r="K2476" s="74"/>
      <c r="L2476" s="3"/>
      <c r="M2476" s="3"/>
      <c r="N2476" s="3"/>
      <c r="O2476" s="3"/>
      <c r="P2476" s="3"/>
    </row>
    <row r="2477" spans="1:16" ht="11.65" customHeight="1">
      <c r="A2477" s="2">
        <v>2406</v>
      </c>
      <c r="C2477" s="108">
        <v>1081390</v>
      </c>
      <c r="D2477" s="1" t="s">
        <v>607</v>
      </c>
      <c r="H2477" s="74"/>
      <c r="I2477" s="3"/>
      <c r="J2477" s="3"/>
      <c r="K2477" s="74"/>
      <c r="L2477" s="3"/>
      <c r="M2477" s="3"/>
      <c r="N2477" s="3"/>
      <c r="O2477" s="3"/>
      <c r="P2477" s="3"/>
    </row>
    <row r="2478" spans="1:16" ht="11.65" customHeight="1">
      <c r="A2478" s="2">
        <v>2407</v>
      </c>
      <c r="C2478" s="108"/>
      <c r="F2478" s="108" t="s">
        <v>669</v>
      </c>
      <c r="G2478" s="1" t="s">
        <v>131</v>
      </c>
      <c r="H2478" s="74" t="s">
        <v>581</v>
      </c>
      <c r="I2478" s="3">
        <v>0</v>
      </c>
      <c r="J2478" s="3">
        <v>0</v>
      </c>
      <c r="K2478" s="74"/>
      <c r="L2478" s="3">
        <v>0</v>
      </c>
      <c r="M2478" s="3">
        <f>L2478-N2478</f>
        <v>0</v>
      </c>
      <c r="N2478" s="109">
        <v>0</v>
      </c>
      <c r="O2478" s="3"/>
      <c r="P2478" s="3"/>
    </row>
    <row r="2479" spans="1:16" ht="11.65" customHeight="1">
      <c r="A2479" s="2">
        <v>2408</v>
      </c>
      <c r="C2479" s="108"/>
      <c r="H2479" s="74"/>
      <c r="I2479" s="145">
        <v>0</v>
      </c>
      <c r="J2479" s="145">
        <v>0</v>
      </c>
      <c r="K2479" s="74"/>
      <c r="L2479" s="145">
        <f>SUBTOTAL(9,L2478:L2478)</f>
        <v>0</v>
      </c>
      <c r="M2479" s="145">
        <f>SUBTOTAL(9,M2478:M2478)</f>
        <v>0</v>
      </c>
      <c r="N2479" s="145">
        <f>SUBTOTAL(9,N2478:N2478)</f>
        <v>0</v>
      </c>
      <c r="O2479" s="3"/>
      <c r="P2479" s="3"/>
    </row>
    <row r="2480" spans="1:16" ht="11.65" customHeight="1">
      <c r="A2480" s="2">
        <v>2409</v>
      </c>
      <c r="C2480" s="108"/>
      <c r="H2480" s="74"/>
      <c r="I2480" s="3"/>
      <c r="J2480" s="3"/>
      <c r="K2480" s="74"/>
      <c r="L2480" s="3"/>
      <c r="M2480" s="3"/>
      <c r="N2480" s="3"/>
      <c r="O2480" s="3"/>
      <c r="P2480" s="3"/>
    </row>
    <row r="2481" spans="1:16" ht="11.65" customHeight="1">
      <c r="A2481" s="2">
        <v>2410</v>
      </c>
      <c r="C2481" s="108"/>
      <c r="D2481" s="1" t="s">
        <v>484</v>
      </c>
      <c r="H2481" s="74"/>
      <c r="I2481" s="3">
        <v>0</v>
      </c>
      <c r="J2481" s="3">
        <v>0</v>
      </c>
      <c r="K2481" s="74"/>
      <c r="L2481" s="3">
        <f>-L2479</f>
        <v>0</v>
      </c>
      <c r="M2481" s="3">
        <f>-M2479</f>
        <v>0</v>
      </c>
      <c r="N2481" s="109">
        <v>0</v>
      </c>
      <c r="O2481" s="3"/>
      <c r="P2481" s="3"/>
    </row>
    <row r="2482" spans="1:16" ht="11.65" customHeight="1">
      <c r="A2482" s="2">
        <v>2411</v>
      </c>
      <c r="C2482" s="108"/>
      <c r="H2482" s="74" t="s">
        <v>581</v>
      </c>
      <c r="I2482" s="110">
        <v>0</v>
      </c>
      <c r="J2482" s="110">
        <v>0</v>
      </c>
      <c r="K2482" s="74"/>
      <c r="L2482" s="110">
        <f>SUBTOTAL(9,L2478:L2481)</f>
        <v>0</v>
      </c>
      <c r="M2482" s="110">
        <f>SUBTOTAL(9,M2478:M2481)</f>
        <v>0</v>
      </c>
      <c r="N2482" s="110">
        <f>SUBTOTAL(9,N2478:N2481)</f>
        <v>0</v>
      </c>
      <c r="O2482" s="3"/>
      <c r="P2482" s="3"/>
    </row>
    <row r="2483" spans="1:16" ht="11.65" customHeight="1">
      <c r="A2483" s="2">
        <v>2412</v>
      </c>
      <c r="C2483" s="108"/>
      <c r="H2483" s="74"/>
      <c r="I2483" s="3"/>
      <c r="J2483" s="3"/>
      <c r="K2483" s="74"/>
      <c r="L2483" s="3"/>
      <c r="M2483" s="3"/>
      <c r="N2483" s="3"/>
      <c r="O2483" s="3"/>
      <c r="P2483" s="3"/>
    </row>
    <row r="2484" spans="1:16" ht="11.65" customHeight="1">
      <c r="A2484" s="2">
        <v>2413</v>
      </c>
      <c r="C2484" s="108">
        <v>1081399</v>
      </c>
      <c r="D2484" s="1" t="s">
        <v>607</v>
      </c>
      <c r="H2484" s="74"/>
      <c r="I2484" s="3"/>
      <c r="J2484" s="3"/>
      <c r="K2484" s="74"/>
      <c r="L2484" s="3"/>
      <c r="M2484" s="3"/>
      <c r="N2484" s="3"/>
      <c r="O2484" s="3"/>
      <c r="P2484" s="3"/>
    </row>
    <row r="2485" spans="1:16" ht="11.65" customHeight="1">
      <c r="A2485" s="2">
        <v>2414</v>
      </c>
      <c r="C2485" s="108"/>
      <c r="F2485" s="108" t="s">
        <v>572</v>
      </c>
      <c r="G2485" s="1" t="s">
        <v>128</v>
      </c>
      <c r="H2485" s="74"/>
      <c r="I2485" s="3">
        <v>0</v>
      </c>
      <c r="J2485" s="3">
        <v>0</v>
      </c>
      <c r="K2485" s="74"/>
      <c r="L2485" s="3">
        <v>0</v>
      </c>
      <c r="M2485" s="3">
        <f>L2485-N2485</f>
        <v>0</v>
      </c>
      <c r="N2485" s="109">
        <v>0</v>
      </c>
      <c r="O2485" s="3"/>
      <c r="P2485" s="3"/>
    </row>
    <row r="2486" spans="1:16" ht="11.65" customHeight="1">
      <c r="A2486" s="2">
        <v>2415</v>
      </c>
      <c r="C2486" s="108"/>
      <c r="F2486" s="108" t="s">
        <v>572</v>
      </c>
      <c r="G2486" s="1" t="s">
        <v>130</v>
      </c>
      <c r="H2486" s="74" t="s">
        <v>581</v>
      </c>
      <c r="I2486" s="3">
        <v>0</v>
      </c>
      <c r="J2486" s="3">
        <v>0</v>
      </c>
      <c r="K2486" s="74"/>
      <c r="L2486" s="3">
        <v>0</v>
      </c>
      <c r="M2486" s="3">
        <f>L2486-N2486</f>
        <v>0</v>
      </c>
      <c r="N2486" s="109">
        <v>0</v>
      </c>
      <c r="O2486" s="3"/>
      <c r="P2486" s="3"/>
    </row>
    <row r="2487" spans="1:16" ht="11.65" customHeight="1">
      <c r="A2487" s="2">
        <v>2416</v>
      </c>
      <c r="C2487" s="108"/>
      <c r="H2487" s="74"/>
      <c r="I2487" s="145">
        <v>0</v>
      </c>
      <c r="J2487" s="145">
        <v>0</v>
      </c>
      <c r="K2487" s="74"/>
      <c r="L2487" s="145">
        <f>SUBTOTAL(9,L2485:L2486)</f>
        <v>0</v>
      </c>
      <c r="M2487" s="145">
        <f>SUBTOTAL(9,M2485:M2486)</f>
        <v>0</v>
      </c>
      <c r="N2487" s="145">
        <f>SUBTOTAL(9,N2485:N2486)</f>
        <v>0</v>
      </c>
      <c r="O2487" s="3"/>
      <c r="P2487" s="3"/>
    </row>
    <row r="2488" spans="1:16" ht="11.65" customHeight="1">
      <c r="A2488" s="2">
        <v>2417</v>
      </c>
      <c r="C2488" s="108"/>
      <c r="H2488" s="74"/>
      <c r="I2488" s="3"/>
      <c r="J2488" s="3"/>
      <c r="K2488" s="74"/>
      <c r="L2488" s="3"/>
      <c r="M2488" s="3"/>
      <c r="N2488" s="3"/>
      <c r="O2488" s="3"/>
      <c r="P2488" s="3"/>
    </row>
    <row r="2489" spans="1:16" ht="11.65" customHeight="1">
      <c r="A2489" s="2">
        <v>2418</v>
      </c>
      <c r="C2489" s="108"/>
      <c r="D2489" s="1" t="s">
        <v>484</v>
      </c>
      <c r="H2489" s="74"/>
      <c r="I2489" s="3">
        <v>0</v>
      </c>
      <c r="J2489" s="3">
        <v>0</v>
      </c>
      <c r="K2489" s="74"/>
      <c r="L2489" s="3">
        <f>-L2487</f>
        <v>0</v>
      </c>
      <c r="M2489" s="3">
        <f>-M2487</f>
        <v>0</v>
      </c>
      <c r="N2489" s="109">
        <v>0</v>
      </c>
      <c r="O2489" s="3"/>
      <c r="P2489" s="3"/>
    </row>
    <row r="2490" spans="1:16" ht="11.65" customHeight="1">
      <c r="A2490" s="2">
        <v>2419</v>
      </c>
      <c r="C2490" s="108"/>
      <c r="H2490" s="74" t="s">
        <v>581</v>
      </c>
      <c r="I2490" s="110">
        <v>0</v>
      </c>
      <c r="J2490" s="110">
        <v>0</v>
      </c>
      <c r="K2490" s="74"/>
      <c r="L2490" s="110">
        <f>SUBTOTAL(9,L2485:L2489)</f>
        <v>0</v>
      </c>
      <c r="M2490" s="110">
        <f>SUBTOTAL(9,M2485:M2489)</f>
        <v>0</v>
      </c>
      <c r="N2490" s="110">
        <f>SUBTOTAL(9,N2485:N2489)</f>
        <v>0</v>
      </c>
      <c r="O2490" s="3"/>
      <c r="P2490" s="3"/>
    </row>
    <row r="2491" spans="1:16" ht="11.65" customHeight="1">
      <c r="A2491" s="2">
        <v>2420</v>
      </c>
      <c r="C2491" s="108"/>
      <c r="H2491" s="74"/>
      <c r="I2491" s="3"/>
      <c r="J2491" s="3"/>
      <c r="K2491" s="74"/>
      <c r="L2491" s="3"/>
      <c r="M2491" s="3"/>
      <c r="N2491" s="3"/>
      <c r="O2491" s="3"/>
      <c r="P2491" s="3"/>
    </row>
    <row r="2492" spans="1:16" ht="11.65" customHeight="1">
      <c r="A2492" s="2">
        <v>2421</v>
      </c>
      <c r="C2492" s="108"/>
      <c r="H2492" s="74"/>
      <c r="I2492" s="3"/>
      <c r="J2492" s="3"/>
      <c r="K2492" s="74"/>
      <c r="L2492" s="3"/>
      <c r="M2492" s="3"/>
      <c r="N2492" s="3"/>
      <c r="O2492" s="3"/>
      <c r="P2492" s="3"/>
    </row>
    <row r="2493" spans="1:16" ht="11.65" customHeight="1" thickBot="1">
      <c r="A2493" s="2">
        <v>2422</v>
      </c>
      <c r="C2493" s="112" t="s">
        <v>608</v>
      </c>
      <c r="H2493" s="113" t="s">
        <v>581</v>
      </c>
      <c r="I2493" s="114">
        <v>-500585481.12692201</v>
      </c>
      <c r="J2493" s="114">
        <v>-200332570.07399669</v>
      </c>
      <c r="K2493" s="113"/>
      <c r="L2493" s="114">
        <f>SUBTOTAL(9,L2457:L2490)</f>
        <v>-542967523.89226699</v>
      </c>
      <c r="M2493" s="114">
        <f>SUBTOTAL(9,M2457:M2490)</f>
        <v>-323045155.98867071</v>
      </c>
      <c r="N2493" s="114">
        <f>SUBTOTAL(9,N2457:N2490)</f>
        <v>-219922367.90359622</v>
      </c>
      <c r="O2493" s="3"/>
      <c r="P2493" s="3"/>
    </row>
    <row r="2494" spans="1:16" ht="11.65" customHeight="1" thickTop="1">
      <c r="A2494" s="2">
        <v>2423</v>
      </c>
      <c r="C2494" s="108"/>
      <c r="H2494" s="74"/>
      <c r="I2494" s="115"/>
      <c r="J2494" s="115"/>
      <c r="K2494" s="74"/>
      <c r="L2494" s="115"/>
      <c r="M2494" s="3"/>
      <c r="N2494" s="3"/>
      <c r="O2494" s="3"/>
      <c r="P2494" s="3"/>
    </row>
    <row r="2495" spans="1:16" ht="11.65" customHeight="1">
      <c r="A2495" s="2">
        <v>2424</v>
      </c>
      <c r="C2495" s="108"/>
      <c r="E2495" s="70"/>
      <c r="H2495" s="74"/>
      <c r="I2495" s="115"/>
      <c r="J2495" s="115"/>
      <c r="K2495" s="74"/>
      <c r="L2495" s="115"/>
      <c r="M2495" s="115"/>
      <c r="N2495" s="115"/>
      <c r="O2495" s="3"/>
      <c r="P2495" s="3"/>
    </row>
    <row r="2496" spans="1:16" ht="11.65" customHeight="1">
      <c r="A2496" s="2">
        <v>2425</v>
      </c>
      <c r="C2496" s="116"/>
      <c r="D2496" s="117"/>
      <c r="E2496" s="118"/>
      <c r="G2496" s="117"/>
      <c r="H2496" s="119"/>
      <c r="I2496" s="120"/>
      <c r="J2496" s="120"/>
      <c r="K2496" s="119"/>
      <c r="L2496" s="120"/>
      <c r="M2496" s="120"/>
      <c r="N2496" s="120"/>
      <c r="O2496" s="3"/>
      <c r="P2496" s="3"/>
    </row>
    <row r="2497" spans="1:16" ht="11.65" customHeight="1">
      <c r="A2497" s="2">
        <v>2426</v>
      </c>
      <c r="C2497" s="108" t="s">
        <v>609</v>
      </c>
      <c r="H2497" s="74"/>
      <c r="I2497" s="3"/>
      <c r="J2497" s="3"/>
      <c r="K2497" s="74"/>
      <c r="L2497" s="3"/>
      <c r="M2497" s="3"/>
      <c r="N2497" s="3"/>
      <c r="O2497" s="3"/>
      <c r="P2497" s="3"/>
    </row>
    <row r="2498" spans="1:16" ht="11.65" customHeight="1">
      <c r="A2498" s="2">
        <v>2427</v>
      </c>
      <c r="C2498" s="108"/>
      <c r="E2498" s="108" t="s">
        <v>128</v>
      </c>
      <c r="H2498" s="74"/>
      <c r="I2498" s="3">
        <v>-172140249.27538428</v>
      </c>
      <c r="J2498" s="3">
        <v>-61238082.094615348</v>
      </c>
      <c r="K2498" s="74"/>
      <c r="L2498" s="3">
        <v>-185511237.54079682</v>
      </c>
      <c r="M2498" s="3">
        <f t="shared" ref="M2498:M2508" si="56">L2498-N2498</f>
        <v>-116897172.66755202</v>
      </c>
      <c r="N2498" s="109">
        <v>-68614064.873244792</v>
      </c>
      <c r="O2498" s="3"/>
      <c r="P2498" s="3"/>
    </row>
    <row r="2499" spans="1:16" ht="11.65" customHeight="1">
      <c r="A2499" s="2">
        <v>2428</v>
      </c>
      <c r="C2499" s="108"/>
      <c r="E2499" s="1" t="s">
        <v>133</v>
      </c>
      <c r="H2499" s="74"/>
      <c r="I2499" s="3">
        <v>0</v>
      </c>
      <c r="J2499" s="3">
        <v>0</v>
      </c>
      <c r="K2499" s="74"/>
      <c r="L2499" s="3">
        <v>0</v>
      </c>
      <c r="M2499" s="3">
        <f t="shared" si="56"/>
        <v>0</v>
      </c>
      <c r="N2499" s="109">
        <v>0</v>
      </c>
      <c r="O2499" s="3"/>
      <c r="P2499" s="3"/>
    </row>
    <row r="2500" spans="1:16" ht="11.65" customHeight="1">
      <c r="A2500" s="2">
        <v>2429</v>
      </c>
      <c r="C2500" s="108"/>
      <c r="E2500" s="1" t="s">
        <v>211</v>
      </c>
      <c r="H2500" s="74"/>
      <c r="I2500" s="3">
        <v>0</v>
      </c>
      <c r="J2500" s="3">
        <v>0</v>
      </c>
      <c r="K2500" s="74"/>
      <c r="L2500" s="3">
        <v>0</v>
      </c>
      <c r="M2500" s="3">
        <f t="shared" si="56"/>
        <v>0</v>
      </c>
      <c r="N2500" s="109">
        <v>0</v>
      </c>
      <c r="O2500" s="3"/>
      <c r="P2500" s="3"/>
    </row>
    <row r="2501" spans="1:16" ht="11.65" customHeight="1">
      <c r="A2501" s="2">
        <v>2430</v>
      </c>
      <c r="C2501" s="108"/>
      <c r="E2501" s="70" t="s">
        <v>130</v>
      </c>
      <c r="H2501" s="74"/>
      <c r="I2501" s="3">
        <v>-165087385.87846085</v>
      </c>
      <c r="J2501" s="3">
        <v>-69290019.768006518</v>
      </c>
      <c r="K2501" s="74"/>
      <c r="L2501" s="3">
        <v>-189827832.66964909</v>
      </c>
      <c r="M2501" s="3">
        <f t="shared" si="56"/>
        <v>-110153821.18653473</v>
      </c>
      <c r="N2501" s="109">
        <v>-79674011.483114362</v>
      </c>
      <c r="O2501" s="3"/>
      <c r="P2501" s="3"/>
    </row>
    <row r="2502" spans="1:16" ht="11.65" customHeight="1">
      <c r="A2502" s="2">
        <v>2431</v>
      </c>
      <c r="C2502" s="108"/>
      <c r="E2502" s="70" t="s">
        <v>131</v>
      </c>
      <c r="H2502" s="74"/>
      <c r="I2502" s="3">
        <v>-83226149.661538467</v>
      </c>
      <c r="J2502" s="3">
        <v>-35346382.987234123</v>
      </c>
      <c r="K2502" s="74"/>
      <c r="L2502" s="3">
        <v>-77720397.188664109</v>
      </c>
      <c r="M2502" s="3">
        <f t="shared" si="56"/>
        <v>-44712322.970134966</v>
      </c>
      <c r="N2502" s="109">
        <v>-33008074.218529142</v>
      </c>
      <c r="O2502" s="3"/>
      <c r="P2502" s="3"/>
    </row>
    <row r="2503" spans="1:16" ht="11.65" customHeight="1">
      <c r="A2503" s="2">
        <v>2432</v>
      </c>
      <c r="C2503" s="108"/>
      <c r="E2503" s="70" t="s">
        <v>129</v>
      </c>
      <c r="H2503" s="74"/>
      <c r="I2503" s="3">
        <v>-8549673.1561538428</v>
      </c>
      <c r="J2503" s="3">
        <v>-3943873.3638917906</v>
      </c>
      <c r="K2503" s="74"/>
      <c r="L2503" s="3">
        <v>-8567792.2215177417</v>
      </c>
      <c r="M2503" s="3">
        <f t="shared" si="56"/>
        <v>-4615560.7253368981</v>
      </c>
      <c r="N2503" s="109">
        <v>-3952231.4961808431</v>
      </c>
      <c r="O2503" s="3"/>
      <c r="P2503" s="3"/>
    </row>
    <row r="2504" spans="1:16" ht="11.65" customHeight="1">
      <c r="A2504" s="2">
        <v>2433</v>
      </c>
      <c r="C2504" s="108"/>
      <c r="E2504" s="1" t="s">
        <v>132</v>
      </c>
      <c r="H2504" s="74"/>
      <c r="I2504" s="3">
        <v>-71582023.1553846</v>
      </c>
      <c r="J2504" s="3">
        <v>-30514211.860248908</v>
      </c>
      <c r="K2504" s="74"/>
      <c r="L2504" s="3">
        <v>-81340264.271639183</v>
      </c>
      <c r="M2504" s="3">
        <f t="shared" si="56"/>
        <v>-46666278.439112082</v>
      </c>
      <c r="N2504" s="109">
        <v>-34673985.832527101</v>
      </c>
      <c r="O2504" s="3"/>
      <c r="P2504" s="3"/>
    </row>
    <row r="2505" spans="1:16" ht="11.65" customHeight="1">
      <c r="A2505" s="2">
        <v>2434</v>
      </c>
      <c r="C2505" s="108"/>
      <c r="E2505" s="1" t="s">
        <v>207</v>
      </c>
      <c r="H2505" s="74"/>
      <c r="I2505" s="3">
        <v>0</v>
      </c>
      <c r="J2505" s="3">
        <v>0</v>
      </c>
      <c r="K2505" s="74"/>
      <c r="L2505" s="3">
        <v>0</v>
      </c>
      <c r="M2505" s="3">
        <f>L2505-N2505</f>
        <v>0</v>
      </c>
      <c r="N2505" s="109">
        <v>0</v>
      </c>
      <c r="O2505" s="3"/>
      <c r="P2505" s="3"/>
    </row>
    <row r="2506" spans="1:16" ht="11.65" customHeight="1">
      <c r="A2506" s="2">
        <v>2435</v>
      </c>
      <c r="C2506" s="108"/>
      <c r="E2506" s="1" t="s">
        <v>213</v>
      </c>
      <c r="H2506" s="74"/>
      <c r="I2506" s="3">
        <v>0</v>
      </c>
      <c r="J2506" s="3">
        <v>0</v>
      </c>
      <c r="K2506" s="74"/>
      <c r="L2506" s="3">
        <v>0</v>
      </c>
      <c r="M2506" s="3">
        <f>L2506-N2506</f>
        <v>0</v>
      </c>
      <c r="N2506" s="109">
        <v>0</v>
      </c>
      <c r="O2506" s="3"/>
      <c r="P2506" s="3"/>
    </row>
    <row r="2507" spans="1:16" ht="11.65" customHeight="1">
      <c r="A2507" s="2">
        <v>2436</v>
      </c>
      <c r="C2507" s="108"/>
      <c r="E2507" s="1" t="s">
        <v>216</v>
      </c>
      <c r="H2507" s="74"/>
      <c r="I2507" s="3">
        <v>0</v>
      </c>
      <c r="J2507" s="3">
        <v>0</v>
      </c>
      <c r="K2507" s="74"/>
      <c r="L2507" s="3">
        <v>0</v>
      </c>
      <c r="M2507" s="3">
        <f>L2507-N2507</f>
        <v>0</v>
      </c>
      <c r="N2507" s="109">
        <v>0</v>
      </c>
      <c r="O2507" s="3"/>
      <c r="P2507" s="3"/>
    </row>
    <row r="2508" spans="1:16" ht="11.65" customHeight="1">
      <c r="A2508" s="2">
        <v>2437</v>
      </c>
      <c r="C2508" s="108"/>
      <c r="E2508" s="1" t="s">
        <v>484</v>
      </c>
      <c r="H2508" s="74"/>
      <c r="I2508" s="3">
        <v>0</v>
      </c>
      <c r="J2508" s="3">
        <v>0</v>
      </c>
      <c r="K2508" s="74"/>
      <c r="L2508" s="3">
        <v>0</v>
      </c>
      <c r="M2508" s="3">
        <f t="shared" si="56"/>
        <v>0</v>
      </c>
      <c r="N2508" s="109">
        <v>0</v>
      </c>
      <c r="O2508" s="3"/>
      <c r="P2508" s="3"/>
    </row>
    <row r="2509" spans="1:16" ht="11.65" customHeight="1" thickBot="1">
      <c r="A2509" s="2">
        <v>2438</v>
      </c>
      <c r="C2509" s="108" t="s">
        <v>610</v>
      </c>
      <c r="H2509" s="74" t="s">
        <v>1</v>
      </c>
      <c r="I2509" s="126">
        <v>-500585481.12692207</v>
      </c>
      <c r="J2509" s="126">
        <v>-200332570.07399666</v>
      </c>
      <c r="K2509" s="74"/>
      <c r="L2509" s="126">
        <f>SUM(L2498:L2508)</f>
        <v>-542967523.89226687</v>
      </c>
      <c r="M2509" s="126">
        <f>SUM(M2498:M2508)</f>
        <v>-323045155.98867071</v>
      </c>
      <c r="N2509" s="126">
        <f>SUM(N2498:N2508)</f>
        <v>-219922367.90359622</v>
      </c>
      <c r="O2509" s="3"/>
      <c r="P2509" s="3"/>
    </row>
    <row r="2510" spans="1:16" ht="11.65" customHeight="1" thickTop="1">
      <c r="A2510" s="2">
        <v>2439</v>
      </c>
      <c r="C2510" s="108"/>
      <c r="H2510" s="74"/>
      <c r="I2510" s="3"/>
      <c r="J2510" s="3"/>
      <c r="K2510" s="74"/>
      <c r="L2510" s="3"/>
      <c r="M2510" s="3"/>
      <c r="N2510" s="3"/>
      <c r="O2510" s="3"/>
      <c r="P2510" s="3"/>
    </row>
    <row r="2511" spans="1:16" ht="11.65" customHeight="1">
      <c r="A2511" s="2">
        <v>2440</v>
      </c>
      <c r="C2511" s="108"/>
      <c r="H2511" s="74"/>
      <c r="I2511" s="3"/>
      <c r="J2511" s="3"/>
      <c r="K2511" s="74"/>
      <c r="L2511" s="3"/>
      <c r="M2511" s="3"/>
      <c r="N2511" s="3"/>
      <c r="O2511" s="3"/>
      <c r="P2511" s="3"/>
    </row>
    <row r="2512" spans="1:16" ht="11.65" customHeight="1" thickBot="1">
      <c r="A2512" s="2">
        <v>2441</v>
      </c>
      <c r="C2512" s="112" t="s">
        <v>611</v>
      </c>
      <c r="H2512" s="113" t="s">
        <v>581</v>
      </c>
      <c r="I2512" s="114">
        <v>-7379345760.9069157</v>
      </c>
      <c r="J2512" s="114">
        <v>-2947460107.0236158</v>
      </c>
      <c r="K2512" s="113"/>
      <c r="L2512" s="114">
        <f>L2493+L2450+L2378+L2362</f>
        <v>-8111260441.2252445</v>
      </c>
      <c r="M2512" s="114">
        <f>M2493+M2450+M2378+M2362</f>
        <v>-4876350421.2710705</v>
      </c>
      <c r="N2512" s="114">
        <f>N2493+N2450+N2378+N2362</f>
        <v>-3234910019.954175</v>
      </c>
      <c r="O2512" s="3"/>
      <c r="P2512" s="3"/>
    </row>
    <row r="2513" spans="1:16" ht="11.65" customHeight="1" thickTop="1">
      <c r="A2513" s="2">
        <v>2442</v>
      </c>
      <c r="C2513" s="108" t="s">
        <v>612</v>
      </c>
      <c r="D2513" s="1" t="s">
        <v>613</v>
      </c>
      <c r="H2513" s="74"/>
      <c r="I2513" s="3"/>
      <c r="J2513" s="3"/>
      <c r="K2513" s="74"/>
      <c r="L2513" s="3"/>
      <c r="M2513" s="3"/>
      <c r="N2513" s="3"/>
      <c r="O2513" s="3"/>
      <c r="P2513" s="3"/>
    </row>
    <row r="2514" spans="1:16" ht="11.65" customHeight="1">
      <c r="A2514" s="2">
        <v>2443</v>
      </c>
      <c r="C2514" s="108"/>
      <c r="F2514" s="108" t="s">
        <v>572</v>
      </c>
      <c r="G2514" s="1" t="s">
        <v>132</v>
      </c>
      <c r="H2514" s="74"/>
      <c r="I2514" s="3">
        <v>0</v>
      </c>
      <c r="J2514" s="3">
        <v>0</v>
      </c>
      <c r="K2514" s="74"/>
      <c r="L2514" s="3">
        <v>0</v>
      </c>
      <c r="M2514" s="3">
        <f>L2514-N2514</f>
        <v>0</v>
      </c>
      <c r="N2514" s="109">
        <v>0</v>
      </c>
      <c r="O2514" s="3"/>
      <c r="P2514" s="3"/>
    </row>
    <row r="2515" spans="1:16" ht="11.65" customHeight="1">
      <c r="A2515" s="2">
        <v>2444</v>
      </c>
      <c r="C2515" s="108"/>
      <c r="F2515" s="108" t="s">
        <v>572</v>
      </c>
      <c r="G2515" s="1" t="s">
        <v>132</v>
      </c>
      <c r="H2515" s="74"/>
      <c r="I2515" s="3">
        <v>0</v>
      </c>
      <c r="J2515" s="3">
        <v>0</v>
      </c>
      <c r="K2515" s="74"/>
      <c r="L2515" s="3">
        <v>0</v>
      </c>
      <c r="M2515" s="3">
        <f>L2515-N2515</f>
        <v>0</v>
      </c>
      <c r="N2515" s="109">
        <v>0</v>
      </c>
      <c r="O2515" s="3"/>
      <c r="P2515" s="3"/>
    </row>
    <row r="2516" spans="1:16" ht="11.65" customHeight="1" thickBot="1">
      <c r="A2516" s="2">
        <v>2445</v>
      </c>
      <c r="C2516" s="108"/>
      <c r="H2516" s="74" t="s">
        <v>614</v>
      </c>
      <c r="I2516" s="126">
        <v>0</v>
      </c>
      <c r="J2516" s="126">
        <v>0</v>
      </c>
      <c r="K2516" s="74"/>
      <c r="L2516" s="126">
        <f>SUBTOTAL(9,L2514:L2515)</f>
        <v>0</v>
      </c>
      <c r="M2516" s="126">
        <f>SUBTOTAL(9,M2514:M2515)</f>
        <v>0</v>
      </c>
      <c r="N2516" s="126">
        <f>SUBTOTAL(9,N2514:N2515)</f>
        <v>0</v>
      </c>
      <c r="O2516" s="3"/>
      <c r="P2516" s="3"/>
    </row>
    <row r="2517" spans="1:16" ht="11.65" customHeight="1" thickTop="1">
      <c r="A2517" s="2">
        <v>2446</v>
      </c>
      <c r="C2517" s="108"/>
      <c r="H2517" s="74"/>
      <c r="I2517" s="3"/>
      <c r="J2517" s="3"/>
      <c r="K2517" s="74"/>
      <c r="L2517" s="3"/>
      <c r="M2517" s="3"/>
      <c r="N2517" s="3"/>
      <c r="O2517" s="3"/>
      <c r="P2517" s="3"/>
    </row>
    <row r="2518" spans="1:16" ht="11.65" customHeight="1">
      <c r="A2518" s="2">
        <v>2447</v>
      </c>
      <c r="C2518" s="108"/>
      <c r="H2518" s="74"/>
      <c r="I2518" s="3"/>
      <c r="J2518" s="3"/>
      <c r="K2518" s="74"/>
      <c r="L2518" s="3"/>
      <c r="M2518" s="3"/>
      <c r="N2518" s="3"/>
      <c r="O2518" s="3"/>
      <c r="P2518" s="3"/>
    </row>
    <row r="2519" spans="1:16" ht="11.65" customHeight="1">
      <c r="A2519" s="2">
        <v>2448</v>
      </c>
      <c r="C2519" s="108" t="s">
        <v>615</v>
      </c>
      <c r="D2519" s="1" t="s">
        <v>616</v>
      </c>
      <c r="H2519" s="74"/>
      <c r="I2519" s="3"/>
      <c r="J2519" s="3"/>
      <c r="K2519" s="74"/>
      <c r="L2519" s="3"/>
      <c r="M2519" s="3"/>
      <c r="N2519" s="3"/>
      <c r="O2519" s="3"/>
      <c r="P2519" s="3"/>
    </row>
    <row r="2520" spans="1:16" ht="11.65" customHeight="1">
      <c r="A2520" s="2">
        <v>2449</v>
      </c>
      <c r="C2520" s="108"/>
      <c r="F2520" s="108" t="s">
        <v>671</v>
      </c>
      <c r="G2520" s="1" t="s">
        <v>128</v>
      </c>
      <c r="H2520" s="74"/>
      <c r="I2520" s="3">
        <v>-9765736.1592307612</v>
      </c>
      <c r="J2520" s="3">
        <v>-13243.896153846101</v>
      </c>
      <c r="K2520" s="74"/>
      <c r="L2520" s="3">
        <v>-11533216.6518522</v>
      </c>
      <c r="M2520" s="3">
        <f>L2520-N2520</f>
        <v>-11518548.576852201</v>
      </c>
      <c r="N2520" s="109">
        <v>-14668.07499999999</v>
      </c>
      <c r="O2520" s="3"/>
      <c r="P2520" s="3"/>
    </row>
    <row r="2521" spans="1:16" ht="11.65" customHeight="1">
      <c r="A2521" s="2">
        <v>2450</v>
      </c>
      <c r="C2521" s="108"/>
      <c r="F2521" s="108" t="s">
        <v>662</v>
      </c>
      <c r="G2521" s="1" t="s">
        <v>129</v>
      </c>
      <c r="H2521" s="74"/>
      <c r="I2521" s="3">
        <v>-3246477.0984615302</v>
      </c>
      <c r="J2521" s="3">
        <v>-1497565.3830569361</v>
      </c>
      <c r="K2521" s="74"/>
      <c r="L2521" s="3">
        <v>-3423578.593923301</v>
      </c>
      <c r="M2521" s="3">
        <f>L2521-N2521</f>
        <v>-1844318.1731847965</v>
      </c>
      <c r="N2521" s="109">
        <v>-1579260.4207385045</v>
      </c>
      <c r="O2521" s="3"/>
      <c r="P2521" s="3"/>
    </row>
    <row r="2522" spans="1:16" ht="11.65" customHeight="1">
      <c r="A2522" s="2">
        <v>2451</v>
      </c>
      <c r="C2522" s="108"/>
      <c r="F2522" s="108" t="s">
        <v>676</v>
      </c>
      <c r="G2522" s="1" t="s">
        <v>132</v>
      </c>
      <c r="H2522" s="74"/>
      <c r="I2522" s="3">
        <v>-5455.4838461538402</v>
      </c>
      <c r="J2522" s="3">
        <v>-2325.5809565530772</v>
      </c>
      <c r="K2522" s="74"/>
      <c r="L2522" s="3">
        <v>-22182.29</v>
      </c>
      <c r="M2522" s="3">
        <f>L2522-N2522</f>
        <v>-12726.353065440693</v>
      </c>
      <c r="N2522" s="109">
        <v>-9455.9369345593077</v>
      </c>
      <c r="O2522" s="3"/>
      <c r="P2522" s="3"/>
    </row>
    <row r="2523" spans="1:16" ht="11.65" customHeight="1">
      <c r="A2523" s="2">
        <v>2452</v>
      </c>
      <c r="C2523" s="108"/>
      <c r="F2523" s="108" t="s">
        <v>669</v>
      </c>
      <c r="G2523" s="1" t="s">
        <v>131</v>
      </c>
      <c r="H2523" s="74"/>
      <c r="I2523" s="3">
        <v>-12618674.913076861</v>
      </c>
      <c r="J2523" s="3">
        <v>-5359187.2035760004</v>
      </c>
      <c r="K2523" s="74"/>
      <c r="L2523" s="3">
        <v>-15164054.283309354</v>
      </c>
      <c r="M2523" s="3">
        <f>L2523-N2523</f>
        <v>-8723837.2059024777</v>
      </c>
      <c r="N2523" s="109">
        <v>-6440217.0774068758</v>
      </c>
      <c r="O2523" s="3"/>
      <c r="P2523" s="3"/>
    </row>
    <row r="2524" spans="1:16" ht="11.65" customHeight="1">
      <c r="A2524" s="2">
        <v>2453</v>
      </c>
      <c r="C2524" s="108"/>
      <c r="F2524" s="108" t="s">
        <v>572</v>
      </c>
      <c r="G2524" s="1" t="s">
        <v>130</v>
      </c>
      <c r="H2524" s="74"/>
      <c r="I2524" s="3">
        <v>0</v>
      </c>
      <c r="J2524" s="3">
        <v>0</v>
      </c>
      <c r="K2524" s="74"/>
      <c r="L2524" s="3">
        <v>0</v>
      </c>
      <c r="M2524" s="3">
        <f>L2524-N2524</f>
        <v>0</v>
      </c>
      <c r="N2524" s="109">
        <v>0</v>
      </c>
      <c r="O2524" s="3"/>
      <c r="P2524" s="3"/>
    </row>
    <row r="2525" spans="1:16" ht="11.65" customHeight="1" thickBot="1">
      <c r="A2525" s="2">
        <v>2454</v>
      </c>
      <c r="C2525" s="108"/>
      <c r="H2525" s="74" t="s">
        <v>614</v>
      </c>
      <c r="I2525" s="126">
        <v>-25636343.654615305</v>
      </c>
      <c r="J2525" s="126">
        <v>-6872322.0637433361</v>
      </c>
      <c r="K2525" s="74"/>
      <c r="L2525" s="126">
        <f>SUBTOTAL(9,L2520:L2524)</f>
        <v>-30143031.819084853</v>
      </c>
      <c r="M2525" s="126">
        <f>SUBTOTAL(9,M2520:M2524)</f>
        <v>-22099430.309004918</v>
      </c>
      <c r="N2525" s="126">
        <f>SUBTOTAL(9,N2520:N2524)</f>
        <v>-8043601.5100799398</v>
      </c>
      <c r="O2525" s="3"/>
      <c r="P2525" s="3"/>
    </row>
    <row r="2526" spans="1:16" ht="11.65" customHeight="1" thickTop="1">
      <c r="A2526" s="2">
        <v>2455</v>
      </c>
      <c r="C2526" s="108"/>
      <c r="H2526" s="74"/>
      <c r="I2526" s="3"/>
      <c r="J2526" s="3"/>
      <c r="K2526" s="74"/>
      <c r="L2526" s="3"/>
      <c r="M2526" s="3"/>
      <c r="N2526" s="3"/>
      <c r="O2526" s="3"/>
      <c r="P2526" s="3"/>
    </row>
    <row r="2527" spans="1:16" ht="11.65" customHeight="1">
      <c r="A2527" s="2">
        <v>2456</v>
      </c>
      <c r="C2527" s="108"/>
      <c r="H2527" s="74"/>
      <c r="I2527" s="3"/>
      <c r="J2527" s="3"/>
      <c r="K2527" s="74"/>
      <c r="L2527" s="3"/>
      <c r="M2527" s="3"/>
      <c r="N2527" s="3"/>
      <c r="O2527" s="3"/>
      <c r="P2527" s="3"/>
    </row>
    <row r="2528" spans="1:16" ht="11.65" customHeight="1">
      <c r="A2528" s="2">
        <v>2457</v>
      </c>
      <c r="C2528" s="108" t="s">
        <v>617</v>
      </c>
      <c r="D2528" s="1" t="s">
        <v>618</v>
      </c>
      <c r="H2528" s="74"/>
      <c r="I2528" s="3"/>
      <c r="J2528" s="3"/>
      <c r="K2528" s="74"/>
      <c r="L2528" s="3"/>
      <c r="M2528" s="3"/>
      <c r="N2528" s="3"/>
      <c r="O2528" s="3"/>
      <c r="P2528" s="3"/>
    </row>
    <row r="2529" spans="1:16" ht="11.65" customHeight="1">
      <c r="A2529" s="2">
        <v>2458</v>
      </c>
      <c r="C2529" s="108"/>
      <c r="F2529" s="108" t="s">
        <v>572</v>
      </c>
      <c r="G2529" s="1" t="s">
        <v>132</v>
      </c>
      <c r="H2529" s="74"/>
      <c r="I2529" s="3">
        <v>0</v>
      </c>
      <c r="J2529" s="3">
        <v>0</v>
      </c>
      <c r="K2529" s="74"/>
      <c r="L2529" s="3">
        <v>0</v>
      </c>
      <c r="M2529" s="3">
        <f>L2529-N2529</f>
        <v>0</v>
      </c>
      <c r="N2529" s="109">
        <v>0</v>
      </c>
      <c r="O2529" s="3"/>
      <c r="P2529" s="3"/>
    </row>
    <row r="2530" spans="1:16" ht="11.65" customHeight="1">
      <c r="A2530" s="2">
        <v>2459</v>
      </c>
      <c r="C2530" s="108"/>
      <c r="E2530" s="70"/>
      <c r="F2530" s="108" t="s">
        <v>572</v>
      </c>
      <c r="G2530" s="1" t="s">
        <v>132</v>
      </c>
      <c r="H2530" s="74"/>
      <c r="I2530" s="3">
        <v>0</v>
      </c>
      <c r="J2530" s="3">
        <v>0</v>
      </c>
      <c r="K2530" s="74"/>
      <c r="L2530" s="3">
        <v>0</v>
      </c>
      <c r="M2530" s="3">
        <f>L2530-N2530</f>
        <v>0</v>
      </c>
      <c r="N2530" s="109">
        <v>0</v>
      </c>
      <c r="O2530" s="3"/>
      <c r="P2530" s="3"/>
    </row>
    <row r="2531" spans="1:16" ht="11.65" customHeight="1">
      <c r="A2531" s="2">
        <v>2460</v>
      </c>
      <c r="C2531" s="108"/>
      <c r="F2531" s="108" t="s">
        <v>572</v>
      </c>
      <c r="G2531" s="1" t="s">
        <v>132</v>
      </c>
      <c r="H2531" s="74"/>
      <c r="I2531" s="3">
        <v>-610750.70076923002</v>
      </c>
      <c r="J2531" s="3">
        <v>-260352.74578105964</v>
      </c>
      <c r="K2531" s="74"/>
      <c r="L2531" s="3">
        <v>-1159267.7038129903</v>
      </c>
      <c r="M2531" s="3">
        <f>L2531-N2531</f>
        <v>-665091.39029770344</v>
      </c>
      <c r="N2531" s="109">
        <v>-494176.31351528695</v>
      </c>
      <c r="O2531" s="3"/>
      <c r="P2531" s="3"/>
    </row>
    <row r="2532" spans="1:16" ht="11.65" customHeight="1">
      <c r="A2532" s="2">
        <v>2461</v>
      </c>
      <c r="C2532" s="108"/>
      <c r="F2532" s="108" t="s">
        <v>572</v>
      </c>
      <c r="G2532" s="1" t="s">
        <v>132</v>
      </c>
      <c r="H2532" s="74"/>
      <c r="I2532" s="3">
        <v>-117817.921538461</v>
      </c>
      <c r="J2532" s="3">
        <v>-50223.797264779416</v>
      </c>
      <c r="K2532" s="74"/>
      <c r="L2532" s="3">
        <v>0</v>
      </c>
      <c r="M2532" s="3">
        <f>L2532-N2532</f>
        <v>0</v>
      </c>
      <c r="N2532" s="109">
        <v>0</v>
      </c>
      <c r="O2532" s="3"/>
      <c r="P2532" s="3"/>
    </row>
    <row r="2533" spans="1:16" ht="11.65" customHeight="1">
      <c r="A2533" s="2">
        <v>2462</v>
      </c>
      <c r="C2533" s="108"/>
      <c r="H2533" s="74" t="s">
        <v>614</v>
      </c>
      <c r="I2533" s="110">
        <v>-728568.62230769102</v>
      </c>
      <c r="J2533" s="110">
        <v>-310576.54304583906</v>
      </c>
      <c r="K2533" s="74"/>
      <c r="L2533" s="110">
        <f>SUBTOTAL(9,L2529:L2532)</f>
        <v>-1159267.7038129903</v>
      </c>
      <c r="M2533" s="110">
        <f>SUBTOTAL(9,M2529:M2532)</f>
        <v>-665091.39029770344</v>
      </c>
      <c r="N2533" s="110">
        <f>SUBTOTAL(9,N2529:N2532)</f>
        <v>-494176.31351528695</v>
      </c>
      <c r="O2533" s="3"/>
      <c r="P2533" s="3"/>
    </row>
    <row r="2534" spans="1:16" ht="11.65" customHeight="1">
      <c r="A2534" s="2">
        <v>2463</v>
      </c>
      <c r="C2534" s="108"/>
      <c r="H2534" s="74"/>
      <c r="I2534" s="3"/>
      <c r="J2534" s="3"/>
      <c r="K2534" s="74"/>
      <c r="L2534" s="3"/>
      <c r="M2534" s="3"/>
      <c r="N2534" s="3"/>
      <c r="O2534" s="3"/>
      <c r="P2534" s="3"/>
    </row>
    <row r="2535" spans="1:16" ht="11.65" customHeight="1">
      <c r="A2535" s="2">
        <v>2464</v>
      </c>
      <c r="C2535" s="108"/>
      <c r="H2535" s="74"/>
      <c r="I2535" s="3"/>
      <c r="J2535" s="3"/>
      <c r="K2535" s="74"/>
      <c r="L2535" s="3"/>
      <c r="M2535" s="3"/>
      <c r="N2535" s="3"/>
      <c r="O2535" s="3"/>
      <c r="P2535" s="3"/>
    </row>
    <row r="2536" spans="1:16" ht="11.65" customHeight="1">
      <c r="A2536" s="2">
        <v>2465</v>
      </c>
      <c r="C2536" s="108" t="s">
        <v>619</v>
      </c>
      <c r="D2536" s="1" t="s">
        <v>620</v>
      </c>
      <c r="H2536" s="74"/>
      <c r="I2536" s="3"/>
      <c r="J2536" s="3"/>
      <c r="K2536" s="74"/>
      <c r="L2536" s="3"/>
      <c r="M2536" s="3"/>
      <c r="N2536" s="3"/>
      <c r="O2536" s="3"/>
      <c r="P2536" s="3"/>
    </row>
    <row r="2537" spans="1:16" ht="11.65" customHeight="1">
      <c r="A2537" s="2">
        <v>2466</v>
      </c>
      <c r="C2537" s="108"/>
      <c r="F2537" s="108" t="s">
        <v>675</v>
      </c>
      <c r="G2537" s="1" t="s">
        <v>128</v>
      </c>
      <c r="H2537" s="74"/>
      <c r="I2537" s="3">
        <v>-1358963.4669230753</v>
      </c>
      <c r="J2537" s="3">
        <v>-47975.220769230698</v>
      </c>
      <c r="K2537" s="74"/>
      <c r="L2537" s="3">
        <v>-1757085.8039012249</v>
      </c>
      <c r="M2537" s="3">
        <f t="shared" ref="M2537:M2547" si="57">L2537-N2537</f>
        <v>-1670365.7683150447</v>
      </c>
      <c r="N2537" s="109">
        <v>-86720.035586180267</v>
      </c>
      <c r="O2537" s="3"/>
      <c r="P2537" s="3"/>
    </row>
    <row r="2538" spans="1:16" ht="11.65" customHeight="1">
      <c r="A2538" s="2">
        <v>2467</v>
      </c>
      <c r="C2538" s="108"/>
      <c r="F2538" s="108" t="s">
        <v>678</v>
      </c>
      <c r="G2538" s="1" t="s">
        <v>132</v>
      </c>
      <c r="H2538" s="74"/>
      <c r="I2538" s="3">
        <v>0</v>
      </c>
      <c r="J2538" s="3">
        <v>0</v>
      </c>
      <c r="K2538" s="74"/>
      <c r="L2538" s="3">
        <v>103372.62600000002</v>
      </c>
      <c r="M2538" s="3">
        <f t="shared" si="57"/>
        <v>59306.615132060513</v>
      </c>
      <c r="N2538" s="109">
        <v>44066.010867939505</v>
      </c>
      <c r="O2538" s="3"/>
      <c r="P2538" s="3"/>
    </row>
    <row r="2539" spans="1:16" ht="11.65" customHeight="1">
      <c r="A2539" s="2">
        <v>2468</v>
      </c>
      <c r="C2539" s="108"/>
      <c r="F2539" s="108" t="s">
        <v>677</v>
      </c>
      <c r="G2539" s="1" t="s">
        <v>132</v>
      </c>
      <c r="H2539" s="74"/>
      <c r="I2539" s="3">
        <v>-382706.50615384598</v>
      </c>
      <c r="J2539" s="3">
        <v>-163141.34323536031</v>
      </c>
      <c r="K2539" s="74"/>
      <c r="L2539" s="3">
        <v>-415714.06500000047</v>
      </c>
      <c r="M2539" s="3">
        <f t="shared" si="57"/>
        <v>-238502.15489291537</v>
      </c>
      <c r="N2539" s="109">
        <v>-177211.9101070851</v>
      </c>
      <c r="O2539" s="3"/>
      <c r="P2539" s="3"/>
    </row>
    <row r="2540" spans="1:16" ht="11.65" customHeight="1">
      <c r="A2540" s="2">
        <v>2469</v>
      </c>
      <c r="C2540" s="108"/>
      <c r="F2540" s="108" t="s">
        <v>572</v>
      </c>
      <c r="G2540" s="1" t="s">
        <v>130</v>
      </c>
      <c r="H2540" s="74"/>
      <c r="I2540" s="3">
        <v>-1960813.95076923</v>
      </c>
      <c r="J2540" s="3">
        <v>-822987.39353840216</v>
      </c>
      <c r="K2540" s="74"/>
      <c r="L2540" s="3">
        <v>-2596753.8523180066</v>
      </c>
      <c r="M2540" s="3">
        <f t="shared" si="57"/>
        <v>-1506851.5269384796</v>
      </c>
      <c r="N2540" s="109">
        <v>-1089902.3253795269</v>
      </c>
      <c r="O2540" s="3"/>
      <c r="P2540" s="3"/>
    </row>
    <row r="2541" spans="1:16" ht="11.65" customHeight="1">
      <c r="A2541" s="2">
        <v>2470</v>
      </c>
      <c r="C2541" s="108"/>
      <c r="F2541" s="108" t="s">
        <v>676</v>
      </c>
      <c r="G2541" s="1" t="s">
        <v>132</v>
      </c>
      <c r="H2541" s="74"/>
      <c r="I2541" s="3">
        <v>-55649343.831538387</v>
      </c>
      <c r="J2541" s="3">
        <v>-23722378.78598801</v>
      </c>
      <c r="K2541" s="74"/>
      <c r="L2541" s="3">
        <v>-57012570.747281685</v>
      </c>
      <c r="M2541" s="3">
        <f t="shared" si="57"/>
        <v>-32709071.268039625</v>
      </c>
      <c r="N2541" s="109">
        <v>-24303499.47924206</v>
      </c>
      <c r="O2541" s="3"/>
      <c r="P2541" s="3"/>
    </row>
    <row r="2542" spans="1:16" ht="11.65" customHeight="1">
      <c r="A2542" s="2">
        <v>2471</v>
      </c>
      <c r="C2542" s="108"/>
      <c r="F2542" s="108" t="s">
        <v>676</v>
      </c>
      <c r="G2542" s="1" t="s">
        <v>132</v>
      </c>
      <c r="H2542" s="74"/>
      <c r="I2542" s="3">
        <v>-30556715.232307602</v>
      </c>
      <c r="J2542" s="3">
        <v>-13025813.482917607</v>
      </c>
      <c r="K2542" s="74"/>
      <c r="L2542" s="3">
        <v>-23319535.543122921</v>
      </c>
      <c r="M2542" s="3">
        <f>L2542-N2542</f>
        <v>-13378809.971552784</v>
      </c>
      <c r="N2542" s="109">
        <v>-9940725.5715701375</v>
      </c>
      <c r="O2542" s="3"/>
      <c r="P2542" s="3"/>
    </row>
    <row r="2543" spans="1:16" ht="11.65" customHeight="1">
      <c r="A2543" s="2">
        <v>2472</v>
      </c>
      <c r="C2543" s="108"/>
      <c r="F2543" s="108" t="s">
        <v>676</v>
      </c>
      <c r="G2543" s="1" t="s">
        <v>132</v>
      </c>
      <c r="H2543" s="74"/>
      <c r="I2543" s="3">
        <v>-3985297.9792307601</v>
      </c>
      <c r="J2543" s="3">
        <v>-1698865.4623590582</v>
      </c>
      <c r="K2543" s="74"/>
      <c r="L2543" s="3">
        <v>-4583496.5967522832</v>
      </c>
      <c r="M2543" s="3">
        <f>L2543-N2543</f>
        <v>-2629629.13046919</v>
      </c>
      <c r="N2543" s="109">
        <v>-1953867.4662830934</v>
      </c>
      <c r="O2543" s="3"/>
      <c r="P2543" s="3"/>
    </row>
    <row r="2544" spans="1:16" ht="11.65" customHeight="1">
      <c r="A2544" s="2">
        <v>2473</v>
      </c>
      <c r="C2544" s="108"/>
      <c r="F2544" s="108" t="s">
        <v>662</v>
      </c>
      <c r="G2544" s="1" t="s">
        <v>129</v>
      </c>
      <c r="H2544" s="74"/>
      <c r="I2544" s="3">
        <v>-106453336.45769207</v>
      </c>
      <c r="J2544" s="3">
        <v>-49105792.757786684</v>
      </c>
      <c r="K2544" s="74"/>
      <c r="L2544" s="3">
        <v>-115283889.76765129</v>
      </c>
      <c r="M2544" s="3">
        <f t="shared" si="57"/>
        <v>-62104656.616121911</v>
      </c>
      <c r="N2544" s="109">
        <v>-53179233.151529379</v>
      </c>
      <c r="O2544" s="3"/>
      <c r="P2544" s="3"/>
    </row>
    <row r="2545" spans="1:16" ht="11.65" customHeight="1">
      <c r="A2545" s="2">
        <v>2474</v>
      </c>
      <c r="C2545" s="108"/>
      <c r="F2545" s="108" t="s">
        <v>572</v>
      </c>
      <c r="G2545" s="1" t="s">
        <v>132</v>
      </c>
      <c r="H2545" s="74"/>
      <c r="I2545" s="3">
        <v>0</v>
      </c>
      <c r="J2545" s="3">
        <v>0</v>
      </c>
      <c r="K2545" s="74"/>
      <c r="L2545" s="3">
        <v>0</v>
      </c>
      <c r="M2545" s="3">
        <f>L2545-N2545</f>
        <v>0</v>
      </c>
      <c r="N2545" s="109">
        <v>0</v>
      </c>
      <c r="O2545" s="3"/>
      <c r="P2545" s="3"/>
    </row>
    <row r="2546" spans="1:16" ht="11.65" customHeight="1">
      <c r="A2546" s="2">
        <v>2475</v>
      </c>
      <c r="C2546" s="108"/>
      <c r="F2546" s="108" t="s">
        <v>572</v>
      </c>
      <c r="G2546" s="1" t="s">
        <v>132</v>
      </c>
      <c r="H2546" s="74"/>
      <c r="I2546" s="3">
        <v>-425226.76692307601</v>
      </c>
      <c r="J2546" s="3">
        <v>-181267.01485334273</v>
      </c>
      <c r="K2546" s="74"/>
      <c r="L2546" s="3">
        <v>-538784.8600000001</v>
      </c>
      <c r="M2546" s="3">
        <f>L2546-N2546</f>
        <v>-309109.94106893544</v>
      </c>
      <c r="N2546" s="109">
        <v>-229674.91893106466</v>
      </c>
      <c r="O2546" s="3"/>
      <c r="P2546" s="3"/>
    </row>
    <row r="2547" spans="1:16" ht="11.65" customHeight="1">
      <c r="A2547" s="2">
        <v>2476</v>
      </c>
      <c r="C2547" s="108"/>
      <c r="F2547" s="108" t="s">
        <v>669</v>
      </c>
      <c r="G2547" s="1" t="s">
        <v>131</v>
      </c>
      <c r="H2547" s="74"/>
      <c r="I2547" s="3">
        <v>-275518064.18769145</v>
      </c>
      <c r="J2547" s="3">
        <v>-117013307.19111721</v>
      </c>
      <c r="K2547" s="74"/>
      <c r="L2547" s="3">
        <v>-286777968.83716089</v>
      </c>
      <c r="M2547" s="3">
        <f t="shared" si="57"/>
        <v>-164982548.0464305</v>
      </c>
      <c r="N2547" s="109">
        <v>-121795420.79073039</v>
      </c>
      <c r="O2547" s="3"/>
      <c r="P2547" s="3"/>
    </row>
    <row r="2548" spans="1:16" ht="11.65" customHeight="1">
      <c r="A2548" s="2">
        <v>2477</v>
      </c>
      <c r="C2548" s="108"/>
      <c r="H2548" s="74" t="s">
        <v>614</v>
      </c>
      <c r="I2548" s="145">
        <v>-476290468.37922949</v>
      </c>
      <c r="J2548" s="145">
        <v>-205781528.65256491</v>
      </c>
      <c r="K2548" s="74"/>
      <c r="L2548" s="145">
        <f>SUBTOTAL(9,L2537:L2547)</f>
        <v>-492182427.44718832</v>
      </c>
      <c r="M2548" s="145">
        <f>SUBTOTAL(9,M2537:M2547)</f>
        <v>-279470237.80869734</v>
      </c>
      <c r="N2548" s="145">
        <f>SUBTOTAL(9,N2537:N2547)</f>
        <v>-212712189.63849097</v>
      </c>
      <c r="O2548" s="3"/>
      <c r="P2548" s="3"/>
    </row>
    <row r="2549" spans="1:16" ht="11.65" customHeight="1">
      <c r="A2549" s="2">
        <v>2478</v>
      </c>
      <c r="C2549" s="108" t="s">
        <v>619</v>
      </c>
      <c r="D2549" s="1" t="s">
        <v>498</v>
      </c>
      <c r="H2549" s="74"/>
      <c r="I2549" s="3"/>
      <c r="J2549" s="3"/>
      <c r="K2549" s="74"/>
      <c r="L2549" s="3"/>
      <c r="M2549" s="3"/>
      <c r="N2549" s="3"/>
      <c r="O2549" s="3"/>
      <c r="P2549" s="3"/>
    </row>
    <row r="2550" spans="1:16" ht="11.65" customHeight="1">
      <c r="A2550" s="2">
        <v>2479</v>
      </c>
      <c r="C2550" s="108"/>
      <c r="F2550" s="108" t="s">
        <v>644</v>
      </c>
      <c r="G2550" s="1" t="s">
        <v>643</v>
      </c>
      <c r="H2550" s="74"/>
      <c r="I2550" s="3">
        <v>0</v>
      </c>
      <c r="J2550" s="3">
        <v>0</v>
      </c>
      <c r="K2550" s="74"/>
      <c r="L2550" s="3">
        <v>0</v>
      </c>
      <c r="M2550" s="3">
        <f>L2550-N2550</f>
        <v>0</v>
      </c>
      <c r="N2550" s="109">
        <v>0</v>
      </c>
      <c r="O2550" s="3"/>
      <c r="P2550" s="3"/>
    </row>
    <row r="2551" spans="1:16" ht="11.65" customHeight="1" thickBot="1">
      <c r="A2551" s="2">
        <v>2480</v>
      </c>
      <c r="C2551" s="108"/>
      <c r="H2551" s="74" t="s">
        <v>1</v>
      </c>
      <c r="I2551" s="126">
        <v>-476290468.37922949</v>
      </c>
      <c r="J2551" s="126">
        <v>-205781528.65256491</v>
      </c>
      <c r="K2551" s="74"/>
      <c r="L2551" s="126">
        <f>SUBTOTAL(9,L2537:L2550)</f>
        <v>-492182427.44718832</v>
      </c>
      <c r="M2551" s="126">
        <f>SUBTOTAL(9,M2537:M2550)</f>
        <v>-279470237.80869734</v>
      </c>
      <c r="N2551" s="126">
        <f>SUBTOTAL(9,N2537:N2550)</f>
        <v>-212712189.63849097</v>
      </c>
      <c r="O2551" s="3"/>
      <c r="P2551" s="3"/>
    </row>
    <row r="2552" spans="1:16" ht="11.65" customHeight="1" thickTop="1">
      <c r="A2552" s="2">
        <v>2481</v>
      </c>
      <c r="C2552" s="108"/>
      <c r="H2552" s="74"/>
      <c r="I2552" s="69"/>
      <c r="J2552" s="69"/>
      <c r="K2552" s="74"/>
      <c r="L2552" s="69"/>
      <c r="M2552" s="3"/>
      <c r="N2552" s="3"/>
      <c r="O2552" s="3"/>
      <c r="P2552" s="3"/>
    </row>
    <row r="2553" spans="1:16" ht="11.65" customHeight="1">
      <c r="A2553" s="2">
        <v>2482</v>
      </c>
      <c r="C2553" s="108">
        <v>111390</v>
      </c>
      <c r="D2553" s="70" t="s">
        <v>621</v>
      </c>
      <c r="H2553" s="74"/>
      <c r="I2553" s="69"/>
      <c r="J2553" s="69"/>
      <c r="K2553" s="74"/>
      <c r="L2553" s="69"/>
      <c r="M2553" s="3"/>
      <c r="N2553" s="3"/>
      <c r="O2553" s="3"/>
      <c r="P2553" s="3"/>
    </row>
    <row r="2554" spans="1:16" ht="11.65" customHeight="1">
      <c r="A2554" s="2">
        <v>2483</v>
      </c>
      <c r="C2554" s="108"/>
      <c r="D2554" s="70"/>
      <c r="F2554" s="108" t="s">
        <v>671</v>
      </c>
      <c r="G2554" s="1" t="s">
        <v>128</v>
      </c>
      <c r="H2554" s="74"/>
      <c r="I2554" s="3">
        <v>-2549035.3446153789</v>
      </c>
      <c r="J2554" s="3">
        <v>-908296.58307692304</v>
      </c>
      <c r="K2554" s="74"/>
      <c r="L2554" s="3">
        <v>-2549035.3446153789</v>
      </c>
      <c r="M2554" s="3">
        <f>L2554-N2554</f>
        <v>-1640738.7615384557</v>
      </c>
      <c r="N2554" s="109">
        <v>-908296.58307692304</v>
      </c>
      <c r="O2554" s="3"/>
      <c r="P2554" s="3"/>
    </row>
    <row r="2555" spans="1:16" ht="11.65" customHeight="1">
      <c r="A2555" s="2">
        <v>2484</v>
      </c>
      <c r="C2555" s="108"/>
      <c r="D2555" s="70"/>
      <c r="F2555" s="108" t="s">
        <v>572</v>
      </c>
      <c r="G2555" s="1" t="s">
        <v>132</v>
      </c>
      <c r="H2555" s="74"/>
      <c r="I2555" s="3">
        <v>-2267348.2438461501</v>
      </c>
      <c r="J2555" s="3">
        <v>-966532.4005092798</v>
      </c>
      <c r="K2555" s="74"/>
      <c r="L2555" s="3">
        <v>-2267348.2438461501</v>
      </c>
      <c r="M2555" s="3">
        <f>L2555-N2555</f>
        <v>-1300815.8433368704</v>
      </c>
      <c r="N2555" s="109">
        <v>-966532.4005092798</v>
      </c>
      <c r="O2555" s="3"/>
      <c r="P2555" s="3"/>
    </row>
    <row r="2556" spans="1:16" ht="11.65" customHeight="1">
      <c r="A2556" s="2">
        <v>2485</v>
      </c>
      <c r="C2556" s="108"/>
      <c r="F2556" s="108" t="s">
        <v>669</v>
      </c>
      <c r="G2556" s="1" t="s">
        <v>131</v>
      </c>
      <c r="H2556" s="74"/>
      <c r="I2556" s="3">
        <v>6395561.0415384602</v>
      </c>
      <c r="J2556" s="3">
        <v>2716213.0041073151</v>
      </c>
      <c r="K2556" s="74"/>
      <c r="L2556" s="3">
        <v>6395561.0415384602</v>
      </c>
      <c r="M2556" s="3">
        <f>L2556-N2556</f>
        <v>3679348.0374311451</v>
      </c>
      <c r="N2556" s="109">
        <v>2716213.0041073151</v>
      </c>
      <c r="O2556" s="3"/>
      <c r="P2556" s="3"/>
    </row>
    <row r="2557" spans="1:16" ht="11.65" customHeight="1">
      <c r="A2557" s="2">
        <v>2486</v>
      </c>
      <c r="C2557" s="108"/>
      <c r="H2557" s="74" t="s">
        <v>486</v>
      </c>
      <c r="I2557" s="110">
        <v>1579177.4530769307</v>
      </c>
      <c r="J2557" s="110">
        <v>841384.02052111225</v>
      </c>
      <c r="K2557" s="74"/>
      <c r="L2557" s="110">
        <f>SUBTOTAL(9,L2554:L2556)</f>
        <v>1579177.4530769307</v>
      </c>
      <c r="M2557" s="110">
        <f>SUBTOTAL(9,M2554:M2556)</f>
        <v>737793.43255581893</v>
      </c>
      <c r="N2557" s="110">
        <f>SUBTOTAL(9,N2554:N2556)</f>
        <v>841384.02052111225</v>
      </c>
      <c r="O2557" s="3"/>
      <c r="P2557" s="3"/>
    </row>
    <row r="2558" spans="1:16" ht="11.65" customHeight="1">
      <c r="A2558" s="2">
        <v>2487</v>
      </c>
      <c r="C2558" s="108"/>
      <c r="H2558" s="74"/>
      <c r="I2558" s="3"/>
      <c r="J2558" s="3"/>
      <c r="K2558" s="74"/>
      <c r="L2558" s="3"/>
      <c r="M2558" s="3"/>
      <c r="N2558" s="3"/>
      <c r="O2558" s="3"/>
      <c r="P2558" s="3"/>
    </row>
    <row r="2559" spans="1:16" ht="11.65" customHeight="1">
      <c r="A2559" s="2">
        <v>2488</v>
      </c>
      <c r="C2559" s="108"/>
      <c r="E2559" s="135" t="s">
        <v>622</v>
      </c>
      <c r="H2559" s="74"/>
      <c r="I2559" s="110">
        <v>-1579177.4530769307</v>
      </c>
      <c r="J2559" s="110">
        <v>-841384.02052111225</v>
      </c>
      <c r="K2559" s="74"/>
      <c r="L2559" s="110">
        <f>-L2557</f>
        <v>-1579177.4530769307</v>
      </c>
      <c r="M2559" s="110">
        <f>-M2557</f>
        <v>-737793.43255581893</v>
      </c>
      <c r="N2559" s="110">
        <f>-N2557</f>
        <v>-841384.02052111225</v>
      </c>
      <c r="O2559" s="3"/>
      <c r="P2559" s="3"/>
    </row>
    <row r="2560" spans="1:16" ht="11.65" customHeight="1">
      <c r="A2560" s="2">
        <v>2489</v>
      </c>
      <c r="C2560" s="108"/>
      <c r="H2560" s="74"/>
      <c r="I2560" s="3"/>
      <c r="J2560" s="3"/>
      <c r="K2560" s="74"/>
      <c r="L2560" s="3"/>
      <c r="M2560" s="3"/>
      <c r="N2560" s="3"/>
      <c r="O2560" s="3"/>
      <c r="P2560" s="3"/>
    </row>
    <row r="2561" spans="1:16" ht="11.65" customHeight="1" thickBot="1">
      <c r="A2561" s="2">
        <v>2490</v>
      </c>
      <c r="C2561" s="112" t="s">
        <v>623</v>
      </c>
      <c r="H2561" s="113" t="s">
        <v>614</v>
      </c>
      <c r="I2561" s="131">
        <v>-502655380.65615255</v>
      </c>
      <c r="J2561" s="131">
        <v>-212964427.25935405</v>
      </c>
      <c r="K2561" s="113"/>
      <c r="L2561" s="131">
        <f>SUBTOTAL(9,L2514:L2559)</f>
        <v>-523484726.97008622</v>
      </c>
      <c r="M2561" s="131">
        <f>SUBTOTAL(9,M2514:M2559)</f>
        <v>-302234759.50799996</v>
      </c>
      <c r="N2561" s="131">
        <f>SUBTOTAL(9,N2514:N2559)</f>
        <v>-221249967.46208617</v>
      </c>
      <c r="O2561" s="3"/>
      <c r="P2561" s="3"/>
    </row>
    <row r="2562" spans="1:16" ht="11.65" customHeight="1" thickTop="1">
      <c r="A2562" s="2">
        <v>2491</v>
      </c>
      <c r="C2562" s="108" t="s">
        <v>1</v>
      </c>
      <c r="H2562" s="74"/>
      <c r="I2562" s="115"/>
      <c r="J2562" s="115"/>
      <c r="K2562" s="74"/>
      <c r="L2562" s="115"/>
      <c r="M2562" s="3"/>
      <c r="N2562" s="3"/>
      <c r="O2562" s="3"/>
      <c r="P2562" s="3"/>
    </row>
    <row r="2563" spans="1:16" ht="11.65" customHeight="1">
      <c r="A2563" s="2">
        <v>2492</v>
      </c>
      <c r="C2563" s="108"/>
      <c r="H2563" s="74"/>
      <c r="I2563" s="115"/>
      <c r="J2563" s="115"/>
      <c r="K2563" s="74"/>
      <c r="L2563" s="115"/>
      <c r="M2563" s="3"/>
      <c r="N2563" s="3"/>
      <c r="O2563" s="3"/>
      <c r="P2563" s="3"/>
    </row>
    <row r="2564" spans="1:16" ht="11.65" customHeight="1">
      <c r="A2564" s="2">
        <v>2493</v>
      </c>
      <c r="C2564" s="108"/>
      <c r="E2564" s="70"/>
      <c r="H2564" s="74"/>
      <c r="I2564" s="115"/>
      <c r="J2564" s="115"/>
      <c r="K2564" s="74"/>
      <c r="L2564" s="115"/>
      <c r="M2564" s="115"/>
      <c r="N2564" s="115"/>
      <c r="O2564" s="3"/>
      <c r="P2564" s="3"/>
    </row>
    <row r="2565" spans="1:16" ht="11.65" customHeight="1">
      <c r="A2565" s="2">
        <v>2494</v>
      </c>
      <c r="C2565" s="116"/>
      <c r="D2565" s="117"/>
      <c r="E2565" s="118"/>
      <c r="G2565" s="117"/>
      <c r="H2565" s="119"/>
      <c r="I2565" s="120"/>
      <c r="J2565" s="120"/>
      <c r="K2565" s="119"/>
      <c r="L2565" s="120"/>
      <c r="M2565" s="120"/>
      <c r="N2565" s="120"/>
      <c r="O2565" s="3"/>
      <c r="P2565" s="3"/>
    </row>
    <row r="2566" spans="1:16" ht="11.65" customHeight="1">
      <c r="A2566" s="2">
        <v>2495</v>
      </c>
      <c r="C2566" s="108" t="s">
        <v>624</v>
      </c>
      <c r="H2566" s="74"/>
      <c r="I2566" s="3"/>
      <c r="J2566" s="3"/>
      <c r="K2566" s="74"/>
      <c r="L2566" s="3"/>
      <c r="M2566" s="3"/>
      <c r="N2566" s="3"/>
      <c r="O2566" s="3"/>
      <c r="P2566" s="3"/>
    </row>
    <row r="2567" spans="1:16" ht="11.65" customHeight="1">
      <c r="A2567" s="2">
        <v>2496</v>
      </c>
      <c r="C2567" s="108"/>
      <c r="E2567" s="108" t="s">
        <v>128</v>
      </c>
      <c r="H2567" s="74"/>
      <c r="I2567" s="3">
        <v>-13673734.970769215</v>
      </c>
      <c r="J2567" s="3">
        <v>-969515.69999999984</v>
      </c>
      <c r="K2567" s="74"/>
      <c r="L2567" s="3">
        <v>-15839337.800368804</v>
      </c>
      <c r="M2567" s="3">
        <f t="shared" ref="M2567:M2575" si="58">L2567-N2567</f>
        <v>-14829653.106705701</v>
      </c>
      <c r="N2567" s="109">
        <v>-1009684.6936631033</v>
      </c>
      <c r="O2567" s="3"/>
      <c r="P2567" s="3"/>
    </row>
    <row r="2568" spans="1:16" ht="11.65" customHeight="1">
      <c r="A2568" s="2">
        <v>2497</v>
      </c>
      <c r="C2568" s="108"/>
      <c r="E2568" s="1" t="s">
        <v>133</v>
      </c>
      <c r="H2568" s="74"/>
      <c r="I2568" s="3">
        <v>0</v>
      </c>
      <c r="J2568" s="3">
        <v>0</v>
      </c>
      <c r="K2568" s="74"/>
      <c r="L2568" s="3">
        <v>0</v>
      </c>
      <c r="M2568" s="3">
        <f t="shared" si="58"/>
        <v>0</v>
      </c>
      <c r="N2568" s="109">
        <v>0</v>
      </c>
      <c r="O2568" s="3"/>
      <c r="P2568" s="3"/>
    </row>
    <row r="2569" spans="1:16" ht="11.65" customHeight="1">
      <c r="A2569" s="2">
        <v>2498</v>
      </c>
      <c r="C2569" s="108"/>
      <c r="E2569" s="1" t="s">
        <v>211</v>
      </c>
      <c r="H2569" s="74"/>
      <c r="I2569" s="3">
        <v>0</v>
      </c>
      <c r="J2569" s="3">
        <v>0</v>
      </c>
      <c r="K2569" s="74"/>
      <c r="L2569" s="3">
        <v>0</v>
      </c>
      <c r="M2569" s="3">
        <f t="shared" si="58"/>
        <v>0</v>
      </c>
      <c r="N2569" s="109">
        <v>0</v>
      </c>
      <c r="O2569" s="3"/>
      <c r="P2569" s="3"/>
    </row>
    <row r="2570" spans="1:16" ht="11.65" customHeight="1">
      <c r="A2570" s="2">
        <v>2499</v>
      </c>
      <c r="C2570" s="108"/>
      <c r="E2570" s="70" t="s">
        <v>130</v>
      </c>
      <c r="H2570" s="74"/>
      <c r="I2570" s="3">
        <v>-1960813.95076923</v>
      </c>
      <c r="J2570" s="3">
        <v>-822987.39353840216</v>
      </c>
      <c r="K2570" s="74"/>
      <c r="L2570" s="3">
        <v>-2596753.8523180066</v>
      </c>
      <c r="M2570" s="3">
        <f t="shared" si="58"/>
        <v>-1506851.5269384796</v>
      </c>
      <c r="N2570" s="109">
        <v>-1089902.3253795269</v>
      </c>
      <c r="O2570" s="3"/>
      <c r="P2570" s="3"/>
    </row>
    <row r="2571" spans="1:16" ht="11.65" customHeight="1">
      <c r="A2571" s="2">
        <v>2500</v>
      </c>
      <c r="C2571" s="108"/>
      <c r="E2571" s="70" t="s">
        <v>131</v>
      </c>
      <c r="H2571" s="74"/>
      <c r="I2571" s="3">
        <v>-281741178.05922985</v>
      </c>
      <c r="J2571" s="3">
        <v>-119656281.3905859</v>
      </c>
      <c r="K2571" s="74"/>
      <c r="L2571" s="3">
        <v>-295546462.07893175</v>
      </c>
      <c r="M2571" s="3">
        <f t="shared" si="58"/>
        <v>-170027037.2149018</v>
      </c>
      <c r="N2571" s="109">
        <v>-125519424.86402996</v>
      </c>
      <c r="O2571" s="3"/>
      <c r="P2571" s="3"/>
    </row>
    <row r="2572" spans="1:16" ht="11.65" customHeight="1">
      <c r="A2572" s="2">
        <v>2501</v>
      </c>
      <c r="C2572" s="108"/>
      <c r="E2572" s="70" t="s">
        <v>129</v>
      </c>
      <c r="H2572" s="74"/>
      <c r="I2572" s="3">
        <v>-109699813.5561536</v>
      </c>
      <c r="J2572" s="3">
        <v>-50603358.140843622</v>
      </c>
      <c r="K2572" s="74"/>
      <c r="L2572" s="3">
        <v>-118707468.36157459</v>
      </c>
      <c r="M2572" s="3">
        <f t="shared" si="58"/>
        <v>-63948974.789306708</v>
      </c>
      <c r="N2572" s="109">
        <v>-54758493.572267883</v>
      </c>
      <c r="O2572" s="3"/>
      <c r="P2572" s="3"/>
    </row>
    <row r="2573" spans="1:16" ht="11.65" customHeight="1">
      <c r="A2573" s="2">
        <v>2502</v>
      </c>
      <c r="C2573" s="108"/>
      <c r="E2573" s="108" t="s">
        <v>213</v>
      </c>
      <c r="H2573" s="74"/>
      <c r="I2573" s="3">
        <v>0</v>
      </c>
      <c r="J2573" s="3">
        <v>0</v>
      </c>
      <c r="K2573" s="74"/>
      <c r="L2573" s="3">
        <v>0</v>
      </c>
      <c r="M2573" s="3">
        <f>L2573-N2573</f>
        <v>0</v>
      </c>
      <c r="N2573" s="109">
        <v>0</v>
      </c>
      <c r="O2573" s="3"/>
      <c r="P2573" s="3"/>
    </row>
    <row r="2574" spans="1:16" ht="11.65" customHeight="1">
      <c r="A2574" s="2">
        <v>2503</v>
      </c>
      <c r="C2574" s="108"/>
      <c r="E2574" s="108" t="s">
        <v>216</v>
      </c>
      <c r="H2574" s="74"/>
      <c r="I2574" s="3">
        <v>0</v>
      </c>
      <c r="J2574" s="3">
        <v>0</v>
      </c>
      <c r="K2574" s="74"/>
      <c r="L2574" s="3">
        <v>0</v>
      </c>
      <c r="M2574" s="3">
        <f>L2574-N2574</f>
        <v>0</v>
      </c>
      <c r="N2574" s="109">
        <v>0</v>
      </c>
      <c r="O2574" s="3"/>
      <c r="P2574" s="3"/>
    </row>
    <row r="2575" spans="1:16" ht="11.65" customHeight="1">
      <c r="A2575" s="2">
        <v>2504</v>
      </c>
      <c r="C2575" s="108"/>
      <c r="E2575" s="1" t="s">
        <v>132</v>
      </c>
      <c r="H2575" s="74"/>
      <c r="I2575" s="3">
        <v>-94000662.666153654</v>
      </c>
      <c r="J2575" s="3">
        <v>-40070900.613865048</v>
      </c>
      <c r="K2575" s="74"/>
      <c r="L2575" s="3">
        <v>-89215527.423816025</v>
      </c>
      <c r="M2575" s="3">
        <f t="shared" si="58"/>
        <v>-51184449.437591396</v>
      </c>
      <c r="N2575" s="109">
        <v>-38031077.986224629</v>
      </c>
      <c r="O2575" s="3"/>
      <c r="P2575" s="3"/>
    </row>
    <row r="2576" spans="1:16" ht="11.65" customHeight="1">
      <c r="A2576" s="2">
        <v>2505</v>
      </c>
      <c r="C2576" s="108"/>
      <c r="E2576" s="1" t="s">
        <v>625</v>
      </c>
      <c r="H2576" s="74"/>
      <c r="I2576" s="3">
        <v>-1579177.4530769307</v>
      </c>
      <c r="J2576" s="3">
        <v>-841384.02052111225</v>
      </c>
      <c r="K2576" s="74"/>
      <c r="L2576" s="3">
        <f>L2559</f>
        <v>-1579177.4530769307</v>
      </c>
      <c r="M2576" s="3">
        <f>M2559</f>
        <v>-737793.43255581893</v>
      </c>
      <c r="N2576" s="3">
        <f>N2559</f>
        <v>-841384.02052111225</v>
      </c>
      <c r="O2576" s="3"/>
      <c r="P2576" s="3"/>
    </row>
    <row r="2577" spans="1:16" ht="11.65" customHeight="1" thickBot="1">
      <c r="A2577" s="2">
        <v>2506</v>
      </c>
      <c r="C2577" s="108" t="s">
        <v>626</v>
      </c>
      <c r="H2577" s="74" t="s">
        <v>1</v>
      </c>
      <c r="I2577" s="126">
        <v>-502655380.65615255</v>
      </c>
      <c r="J2577" s="126">
        <v>-212964427.25935408</v>
      </c>
      <c r="K2577" s="74"/>
      <c r="L2577" s="126">
        <f>SUM(L2567:L2576)</f>
        <v>-523484726.97008616</v>
      </c>
      <c r="M2577" s="126">
        <f>SUM(M2567:M2576)</f>
        <v>-302234759.5079999</v>
      </c>
      <c r="N2577" s="126">
        <f>SUM(N2567:N2576)</f>
        <v>-221249967.4620862</v>
      </c>
      <c r="O2577" s="3"/>
      <c r="P2577" s="3"/>
    </row>
    <row r="2578" spans="1:16" ht="11.65" customHeight="1" thickTop="1">
      <c r="A2578" s="2"/>
      <c r="C2578" s="108"/>
      <c r="I2578" s="3"/>
      <c r="J2578" s="3"/>
      <c r="L2578" s="3"/>
      <c r="M2578" s="3"/>
      <c r="N2578" s="3"/>
      <c r="O2578" s="3"/>
      <c r="P2578" s="3"/>
    </row>
    <row r="2579" spans="1:16" ht="11.65" customHeight="1">
      <c r="C2579" s="108"/>
      <c r="I2579" s="3"/>
      <c r="J2579" s="3"/>
      <c r="L2579" s="3"/>
      <c r="M2579" s="3"/>
      <c r="N2579" s="3"/>
      <c r="O2579" s="3"/>
      <c r="P2579" s="3"/>
    </row>
    <row r="2580" spans="1:16" ht="11.65" customHeight="1">
      <c r="B2580" s="7"/>
      <c r="C2580" s="108"/>
      <c r="D2580" s="7"/>
      <c r="E2580" s="7"/>
      <c r="F2580" s="7"/>
      <c r="G2580" s="7"/>
      <c r="I2580" s="115"/>
      <c r="J2580" s="115"/>
      <c r="L2580" s="115"/>
      <c r="M2580" s="3"/>
      <c r="N2580" s="3"/>
      <c r="O2580" s="3"/>
      <c r="P2580" s="3"/>
    </row>
    <row r="2581" spans="1:16">
      <c r="A2581" s="1" t="s">
        <v>627</v>
      </c>
      <c r="C2581" s="108" t="s">
        <v>627</v>
      </c>
      <c r="E2581" s="1" t="s">
        <v>627</v>
      </c>
      <c r="F2581" s="1" t="s">
        <v>627</v>
      </c>
      <c r="G2581" s="1" t="s">
        <v>627</v>
      </c>
      <c r="H2581" s="2" t="s">
        <v>627</v>
      </c>
      <c r="I2581" s="1" t="s">
        <v>627</v>
      </c>
      <c r="J2581" s="1" t="s">
        <v>627</v>
      </c>
      <c r="L2581" s="1" t="s">
        <v>627</v>
      </c>
      <c r="M2581" s="1" t="s">
        <v>627</v>
      </c>
      <c r="N2581" s="1" t="s">
        <v>627</v>
      </c>
      <c r="O2581" s="3"/>
      <c r="P2581" s="3"/>
    </row>
    <row r="2582" spans="1:16">
      <c r="M2582" s="3"/>
      <c r="N2582" s="3"/>
      <c r="O2582" s="3"/>
      <c r="P2582" s="3"/>
    </row>
    <row r="2583" spans="1:16">
      <c r="M2583" s="3"/>
      <c r="N2583" s="3"/>
      <c r="O2583" s="3"/>
      <c r="P2583" s="3"/>
    </row>
    <row r="2584" spans="1:16">
      <c r="M2584" s="3"/>
      <c r="N2584" s="3"/>
      <c r="O2584" s="3"/>
      <c r="P2584" s="3"/>
    </row>
    <row r="2585" spans="1:16">
      <c r="M2585" s="3"/>
      <c r="N2585" s="3"/>
      <c r="O2585" s="3"/>
      <c r="P2585" s="3"/>
    </row>
    <row r="2586" spans="1:16">
      <c r="M2586" s="3"/>
      <c r="N2586" s="3"/>
      <c r="O2586" s="3"/>
      <c r="P2586" s="3"/>
    </row>
    <row r="2587" spans="1:16">
      <c r="M2587" s="3"/>
      <c r="N2587" s="3"/>
      <c r="O2587" s="3"/>
      <c r="P2587" s="3"/>
    </row>
    <row r="2588" spans="1:16">
      <c r="M2588" s="3"/>
      <c r="N2588" s="3"/>
      <c r="O2588" s="3"/>
      <c r="P2588" s="3"/>
    </row>
    <row r="2589" spans="1:16">
      <c r="M2589" s="3"/>
      <c r="N2589" s="3"/>
      <c r="O2589" s="3"/>
      <c r="P2589" s="3"/>
    </row>
    <row r="2590" spans="1:16">
      <c r="M2590" s="3"/>
      <c r="N2590" s="3"/>
      <c r="O2590" s="3"/>
      <c r="P2590" s="3"/>
    </row>
    <row r="2591" spans="1:16">
      <c r="M2591" s="3"/>
      <c r="N2591" s="3"/>
      <c r="O2591" s="3"/>
      <c r="P2591" s="3"/>
    </row>
    <row r="2592" spans="1:16">
      <c r="M2592" s="3"/>
      <c r="N2592" s="3"/>
      <c r="O2592" s="3"/>
      <c r="P2592" s="3"/>
    </row>
    <row r="2593" spans="13:16">
      <c r="M2593" s="3"/>
      <c r="N2593" s="3"/>
      <c r="O2593" s="3"/>
      <c r="P2593" s="3"/>
    </row>
    <row r="2594" spans="13:16">
      <c r="M2594" s="3"/>
      <c r="N2594" s="3"/>
      <c r="O2594" s="3"/>
      <c r="P2594" s="3"/>
    </row>
    <row r="2595" spans="13:16">
      <c r="M2595" s="3"/>
      <c r="N2595" s="3"/>
      <c r="O2595" s="3"/>
      <c r="P2595" s="3"/>
    </row>
    <row r="2596" spans="13:16">
      <c r="M2596" s="3"/>
      <c r="N2596" s="3"/>
      <c r="O2596" s="3"/>
      <c r="P2596" s="3"/>
    </row>
    <row r="2597" spans="13:16">
      <c r="M2597" s="3"/>
      <c r="N2597" s="3"/>
      <c r="O2597" s="3"/>
      <c r="P2597" s="3"/>
    </row>
    <row r="2598" spans="13:16">
      <c r="M2598" s="3"/>
      <c r="N2598" s="3"/>
      <c r="O2598" s="3"/>
      <c r="P2598" s="3"/>
    </row>
    <row r="2599" spans="13:16">
      <c r="M2599" s="3"/>
      <c r="N2599" s="3"/>
      <c r="O2599" s="3"/>
      <c r="P2599" s="3"/>
    </row>
    <row r="2600" spans="13:16">
      <c r="M2600" s="3"/>
      <c r="N2600" s="3"/>
      <c r="O2600" s="3"/>
      <c r="P2600" s="3"/>
    </row>
    <row r="2601" spans="13:16">
      <c r="M2601" s="3"/>
      <c r="N2601" s="3"/>
      <c r="O2601" s="3"/>
      <c r="P2601" s="3"/>
    </row>
    <row r="2602" spans="13:16">
      <c r="M2602" s="3"/>
      <c r="N2602" s="3"/>
      <c r="O2602" s="3"/>
      <c r="P2602" s="3"/>
    </row>
    <row r="2603" spans="13:16">
      <c r="M2603" s="3"/>
      <c r="N2603" s="3"/>
      <c r="O2603" s="3"/>
      <c r="P2603" s="3"/>
    </row>
    <row r="2604" spans="13:16">
      <c r="M2604" s="3"/>
      <c r="N2604" s="3"/>
      <c r="O2604" s="3"/>
      <c r="P2604" s="3"/>
    </row>
    <row r="2605" spans="13:16">
      <c r="M2605" s="3"/>
      <c r="N2605" s="3"/>
      <c r="O2605" s="3"/>
      <c r="P2605" s="3"/>
    </row>
    <row r="2606" spans="13:16">
      <c r="M2606" s="3"/>
      <c r="N2606" s="3"/>
      <c r="O2606" s="3"/>
      <c r="P2606" s="3"/>
    </row>
    <row r="2607" spans="13:16">
      <c r="M2607" s="3"/>
      <c r="N2607" s="3"/>
      <c r="O2607" s="3"/>
      <c r="P2607" s="3"/>
    </row>
    <row r="2608" spans="13:16">
      <c r="M2608" s="3"/>
      <c r="N2608" s="3"/>
      <c r="O2608" s="3"/>
      <c r="P2608" s="3"/>
    </row>
    <row r="2609" spans="13:16">
      <c r="M2609" s="3"/>
      <c r="N2609" s="3"/>
      <c r="O2609" s="3"/>
      <c r="P2609" s="3"/>
    </row>
    <row r="2610" spans="13:16">
      <c r="M2610" s="3"/>
      <c r="N2610" s="3"/>
      <c r="O2610" s="3"/>
      <c r="P2610" s="3"/>
    </row>
    <row r="2611" spans="13:16">
      <c r="M2611" s="3"/>
      <c r="N2611" s="3"/>
      <c r="O2611" s="3"/>
      <c r="P2611" s="3"/>
    </row>
    <row r="2612" spans="13:16">
      <c r="M2612" s="3"/>
      <c r="N2612" s="3"/>
      <c r="O2612" s="3"/>
      <c r="P2612" s="3"/>
    </row>
    <row r="2613" spans="13:16">
      <c r="M2613" s="3"/>
      <c r="N2613" s="3"/>
      <c r="O2613" s="3"/>
      <c r="P2613" s="3"/>
    </row>
    <row r="2614" spans="13:16">
      <c r="M2614" s="3"/>
      <c r="N2614" s="3"/>
      <c r="O2614" s="3"/>
      <c r="P2614" s="3"/>
    </row>
    <row r="2615" spans="13:16">
      <c r="M2615" s="3"/>
      <c r="N2615" s="3"/>
      <c r="O2615" s="3"/>
      <c r="P2615" s="3"/>
    </row>
    <row r="2616" spans="13:16">
      <c r="M2616" s="3"/>
      <c r="N2616" s="3"/>
      <c r="O2616" s="3"/>
      <c r="P2616" s="3"/>
    </row>
    <row r="2617" spans="13:16">
      <c r="M2617" s="3"/>
      <c r="N2617" s="3"/>
      <c r="O2617" s="3"/>
      <c r="P2617" s="3"/>
    </row>
    <row r="2618" spans="13:16">
      <c r="M2618" s="3"/>
      <c r="N2618" s="3"/>
      <c r="O2618" s="3"/>
      <c r="P2618" s="3"/>
    </row>
    <row r="2619" spans="13:16">
      <c r="M2619" s="3"/>
      <c r="N2619" s="3"/>
      <c r="O2619" s="3"/>
      <c r="P2619" s="3"/>
    </row>
    <row r="2620" spans="13:16">
      <c r="M2620" s="3"/>
      <c r="N2620" s="3"/>
      <c r="O2620" s="3"/>
      <c r="P2620" s="3"/>
    </row>
    <row r="2621" spans="13:16">
      <c r="M2621" s="3"/>
      <c r="N2621" s="3"/>
      <c r="O2621" s="3"/>
      <c r="P2621" s="3"/>
    </row>
    <row r="2622" spans="13:16">
      <c r="M2622" s="3"/>
      <c r="N2622" s="3"/>
      <c r="O2622" s="3"/>
      <c r="P2622" s="3"/>
    </row>
    <row r="2623" spans="13:16">
      <c r="M2623" s="3"/>
      <c r="N2623" s="3"/>
      <c r="O2623" s="3"/>
      <c r="P2623" s="3"/>
    </row>
    <row r="2624" spans="13:16">
      <c r="M2624" s="3"/>
      <c r="N2624" s="3"/>
      <c r="O2624" s="3"/>
      <c r="P2624" s="3"/>
    </row>
    <row r="2625" spans="13:16">
      <c r="M2625" s="3"/>
      <c r="N2625" s="3"/>
      <c r="O2625" s="3"/>
      <c r="P2625" s="3"/>
    </row>
    <row r="2626" spans="13:16">
      <c r="M2626" s="3"/>
      <c r="N2626" s="3"/>
      <c r="O2626" s="3"/>
      <c r="P2626" s="3"/>
    </row>
  </sheetData>
  <printOptions horizontalCentered="1"/>
  <pageMargins left="0.4" right="0" top="0.47" bottom="0.25" header="0.34" footer="0.25"/>
  <pageSetup scale="78" fitToHeight="39" orientation="portrait" r:id="rId1"/>
  <headerFooter alignWithMargins="0">
    <oddHeader xml:space="preserve">&amp;R&amp;11Page 9.&amp;P&amp;7
</oddHeader>
  </headerFooter>
  <rowBreaks count="37" manualBreakCount="37">
    <brk id="59" max="14" man="1"/>
    <brk id="215" max="15" man="1"/>
    <brk id="284" max="15" man="1"/>
    <brk id="364" max="15" man="1"/>
    <brk id="427" max="15" man="1"/>
    <brk id="495" max="15" man="1"/>
    <brk id="574" max="15" man="1"/>
    <brk id="652" max="15" man="1"/>
    <brk id="726" max="15" man="1"/>
    <brk id="795" max="15" man="1"/>
    <brk id="860" max="15" man="1"/>
    <brk id="928" max="15" man="1"/>
    <brk id="996" max="15" man="1"/>
    <brk id="1066" max="15" man="1"/>
    <brk id="1139" max="15" man="1"/>
    <brk id="1198" max="15" man="1"/>
    <brk id="1260" max="15" man="1"/>
    <brk id="1319" max="15" man="1"/>
    <brk id="1395" max="15" man="1"/>
    <brk id="1468" max="15" man="1"/>
    <brk id="1541" max="15" man="1"/>
    <brk id="1611" max="15" man="1"/>
    <brk id="1682" max="15" man="1"/>
    <brk id="1744" max="15" man="1"/>
    <brk id="1794" max="15" man="1"/>
    <brk id="1844" max="15" man="1"/>
    <brk id="1912" max="15" man="1"/>
    <brk id="1974" max="15" man="1"/>
    <brk id="2021" max="15" man="1"/>
    <brk id="2082" max="15" man="1"/>
    <brk id="2143" max="15" man="1"/>
    <brk id="2203" max="15" man="1"/>
    <brk id="2253" max="15" man="1"/>
    <brk id="2322" max="15" man="1"/>
    <brk id="2378" max="15" man="1"/>
    <brk id="2455" max="15" man="1"/>
    <brk id="2526" max="1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Page 9.1 to 9.39</vt:lpstr>
      <vt:lpstr>'Page 9.1 to 9.39'!Print_Area</vt:lpstr>
    </vt:vector>
  </TitlesOfParts>
  <Company>PacifiCorp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p12636</dc:creator>
  <cp:lastModifiedBy>laurieharris</cp:lastModifiedBy>
  <cp:lastPrinted>2013-12-17T20:48:21Z</cp:lastPrinted>
  <dcterms:created xsi:type="dcterms:W3CDTF">2013-12-17T20:37:27Z</dcterms:created>
  <dcterms:modified xsi:type="dcterms:W3CDTF">2014-01-15T21:10:21Z</dcterms:modified>
</cp:coreProperties>
</file>